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CF0E" lockStructure="1"/>
  <bookViews>
    <workbookView xWindow="-30" yWindow="435" windowWidth="15240" windowHeight="9615" firstSheet="2" activeTab="2"/>
  </bookViews>
  <sheets>
    <sheet name="RELLENAR" sheetId="3" state="hidden" r:id="rId1"/>
    <sheet name="EXPORTADO" sheetId="4" state="hidden" r:id="rId2"/>
    <sheet name="PRESUPUESTO" sheetId="2" r:id="rId3"/>
    <sheet name="IMPRIMIR" sheetId="5" r:id="rId4"/>
  </sheets>
  <definedNames>
    <definedName name="_xlnm._FilterDatabase" localSheetId="1" hidden="1">EXPORTADO!$A$1:$V$1458</definedName>
    <definedName name="_xlnm._FilterDatabase" localSheetId="2" hidden="1">PRESUPUESTO!$S$21:$U$1999</definedName>
    <definedName name="_xlnm.Print_Area" localSheetId="3">IMPRIMIR!$A$1:$L$235</definedName>
    <definedName name="_xlnm.Print_Area" localSheetId="2">PRESUPUESTO!$J$1:$W$241</definedName>
    <definedName name="_xlnm.Print_Area" localSheetId="0">RELLENAR!$A$1:$I$13</definedName>
    <definedName name="CSS.1">RELLENAR!$G$2</definedName>
    <definedName name="CSS.2">RELLENAR!$G$3</definedName>
    <definedName name="CSS.3">RELLENAR!$G$4</definedName>
    <definedName name="PD.EIM">RELLENAR!$F$11</definedName>
    <definedName name="PD.IC">RELLENAR!$F$10</definedName>
    <definedName name="PD.OC">RELLENAR!$F$8</definedName>
    <definedName name="PD.VEC">RELLENAR!$F$9</definedName>
    <definedName name="_xlnm.Print_Titles" localSheetId="3">IMPRIMIR!$1:$21</definedName>
    <definedName name="_xlnm.Print_Titles" localSheetId="2">PRESUPUESTO!$1:$21</definedName>
    <definedName name="Z_21784BF1_AFA2_4827_869C_83AB9911205F_.wvu.Cols" localSheetId="2" hidden="1">PRESUPUESTO!$A:$I</definedName>
    <definedName name="Z_21784BF1_AFA2_4827_869C_83AB9911205F_.wvu.FilterData" localSheetId="1" hidden="1">EXPORTADO!$A$1:$I$648</definedName>
    <definedName name="Z_21784BF1_AFA2_4827_869C_83AB9911205F_.wvu.FilterData" localSheetId="2" hidden="1">PRESUPUESTO!$S$21:$V$2199</definedName>
    <definedName name="Z_21784BF1_AFA2_4827_869C_83AB9911205F_.wvu.PrintArea" localSheetId="2" hidden="1">PRESUPUESTO!$J$1:$W$1999</definedName>
  </definedNames>
  <calcPr calcId="145621" fullPrecision="0"/>
  <customWorkbookViews>
    <customWorkbookView name="REALIZAR PRESUPUESTO" guid="{21784BF1-AFA2-4827-869C-83AB9911205F}" maximized="1" windowWidth="1020" windowHeight="544" activeSheetId="2" showComments="commNone"/>
  </customWorkbookViews>
</workbook>
</file>

<file path=xl/calcChain.xml><?xml version="1.0" encoding="utf-8"?>
<calcChain xmlns="http://schemas.openxmlformats.org/spreadsheetml/2006/main">
  <c r="L4" i="4" l="1"/>
  <c r="M4" i="4"/>
  <c r="O4" i="4"/>
  <c r="Q4" i="4"/>
  <c r="S4" i="4"/>
  <c r="U4" i="4"/>
  <c r="L5" i="4"/>
  <c r="M5" i="4"/>
  <c r="O5" i="4"/>
  <c r="Q5" i="4"/>
  <c r="S5" i="4"/>
  <c r="U5" i="4"/>
  <c r="L6" i="4"/>
  <c r="M6" i="4"/>
  <c r="O6" i="4"/>
  <c r="Q6" i="4"/>
  <c r="S6" i="4"/>
  <c r="U6" i="4"/>
  <c r="L7" i="4"/>
  <c r="M7" i="4"/>
  <c r="O7" i="4"/>
  <c r="Q7" i="4"/>
  <c r="S7" i="4"/>
  <c r="U7" i="4"/>
  <c r="L8" i="4"/>
  <c r="M8" i="4"/>
  <c r="O8" i="4"/>
  <c r="Q8" i="4"/>
  <c r="S8" i="4"/>
  <c r="U8" i="4"/>
  <c r="L9" i="4"/>
  <c r="M9" i="4"/>
  <c r="O9" i="4"/>
  <c r="Q9" i="4"/>
  <c r="S9" i="4"/>
  <c r="U9" i="4"/>
  <c r="L10" i="4"/>
  <c r="M10" i="4"/>
  <c r="O10" i="4"/>
  <c r="Q10" i="4"/>
  <c r="S10" i="4"/>
  <c r="U10" i="4"/>
  <c r="L11" i="4"/>
  <c r="M11" i="4"/>
  <c r="O11" i="4"/>
  <c r="Q11" i="4"/>
  <c r="S11" i="4"/>
  <c r="U11" i="4"/>
  <c r="L12" i="4"/>
  <c r="M12" i="4"/>
  <c r="O12" i="4"/>
  <c r="Q12" i="4"/>
  <c r="S12" i="4"/>
  <c r="U12" i="4"/>
  <c r="L13" i="4"/>
  <c r="M13" i="4"/>
  <c r="O13" i="4"/>
  <c r="Q13" i="4"/>
  <c r="S13" i="4"/>
  <c r="U13" i="4"/>
  <c r="L14" i="4"/>
  <c r="M14" i="4"/>
  <c r="O14" i="4"/>
  <c r="Q14" i="4"/>
  <c r="S14" i="4"/>
  <c r="U14" i="4"/>
  <c r="L15" i="4"/>
  <c r="M15" i="4"/>
  <c r="O15" i="4"/>
  <c r="Q15" i="4"/>
  <c r="S15" i="4"/>
  <c r="U15" i="4"/>
  <c r="L16" i="4"/>
  <c r="M16" i="4"/>
  <c r="O16" i="4"/>
  <c r="Q16" i="4"/>
  <c r="S16" i="4"/>
  <c r="U16" i="4"/>
  <c r="L17" i="4"/>
  <c r="M17" i="4"/>
  <c r="O17" i="4"/>
  <c r="Q17" i="4"/>
  <c r="S17" i="4"/>
  <c r="U17" i="4"/>
  <c r="L18" i="4"/>
  <c r="M18" i="4"/>
  <c r="O18" i="4"/>
  <c r="Q18" i="4"/>
  <c r="S18" i="4"/>
  <c r="U18" i="4"/>
  <c r="L19" i="4"/>
  <c r="M19" i="4"/>
  <c r="O19" i="4"/>
  <c r="Q19" i="4"/>
  <c r="S19" i="4"/>
  <c r="U19" i="4"/>
  <c r="L20" i="4"/>
  <c r="M20" i="4"/>
  <c r="O20" i="4"/>
  <c r="Q20" i="4"/>
  <c r="S20" i="4"/>
  <c r="U20" i="4"/>
  <c r="L21" i="4"/>
  <c r="M21" i="4"/>
  <c r="O21" i="4"/>
  <c r="Q21" i="4"/>
  <c r="S21" i="4"/>
  <c r="U21" i="4"/>
  <c r="L22" i="4"/>
  <c r="M22" i="4"/>
  <c r="O22" i="4"/>
  <c r="Q22" i="4"/>
  <c r="S22" i="4"/>
  <c r="U22" i="4"/>
  <c r="L23" i="4"/>
  <c r="M23" i="4"/>
  <c r="O23" i="4"/>
  <c r="Q23" i="4"/>
  <c r="S23" i="4"/>
  <c r="U23" i="4"/>
  <c r="L24" i="4"/>
  <c r="M24" i="4"/>
  <c r="O24" i="4"/>
  <c r="Q24" i="4"/>
  <c r="S24" i="4"/>
  <c r="U24" i="4"/>
  <c r="L25" i="4"/>
  <c r="M25" i="4"/>
  <c r="O25" i="4"/>
  <c r="Q25" i="4"/>
  <c r="S25" i="4"/>
  <c r="U25" i="4"/>
  <c r="L26" i="4"/>
  <c r="M26" i="4"/>
  <c r="O26" i="4"/>
  <c r="Q26" i="4"/>
  <c r="S26" i="4"/>
  <c r="U26" i="4"/>
  <c r="L27" i="4"/>
  <c r="M27" i="4"/>
  <c r="O27" i="4"/>
  <c r="Q27" i="4"/>
  <c r="S27" i="4"/>
  <c r="U27" i="4"/>
  <c r="L28" i="4"/>
  <c r="M28" i="4"/>
  <c r="O28" i="4"/>
  <c r="Q28" i="4"/>
  <c r="S28" i="4"/>
  <c r="U28" i="4"/>
  <c r="L29" i="4"/>
  <c r="M29" i="4"/>
  <c r="O29" i="4"/>
  <c r="Q29" i="4"/>
  <c r="S29" i="4"/>
  <c r="U29" i="4"/>
  <c r="L30" i="4"/>
  <c r="M30" i="4"/>
  <c r="O30" i="4"/>
  <c r="Q30" i="4"/>
  <c r="S30" i="4"/>
  <c r="U30" i="4"/>
  <c r="L31" i="4"/>
  <c r="M31" i="4"/>
  <c r="O31" i="4"/>
  <c r="Q31" i="4"/>
  <c r="S31" i="4"/>
  <c r="U31" i="4"/>
  <c r="L32" i="4"/>
  <c r="M32" i="4"/>
  <c r="O32" i="4"/>
  <c r="Q32" i="4"/>
  <c r="S32" i="4"/>
  <c r="U32" i="4"/>
  <c r="L33" i="4"/>
  <c r="M33" i="4"/>
  <c r="O33" i="4"/>
  <c r="Q33" i="4"/>
  <c r="S33" i="4"/>
  <c r="U33" i="4"/>
  <c r="L34" i="4"/>
  <c r="M34" i="4"/>
  <c r="O34" i="4"/>
  <c r="Q34" i="4"/>
  <c r="S34" i="4"/>
  <c r="U34" i="4"/>
  <c r="L35" i="4"/>
  <c r="M35" i="4"/>
  <c r="O35" i="4"/>
  <c r="Q35" i="4"/>
  <c r="S35" i="4"/>
  <c r="U35" i="4"/>
  <c r="L36" i="4"/>
  <c r="M36" i="4"/>
  <c r="O36" i="4"/>
  <c r="Q36" i="4"/>
  <c r="S36" i="4"/>
  <c r="U36" i="4"/>
  <c r="L37" i="4"/>
  <c r="M37" i="4"/>
  <c r="O37" i="4"/>
  <c r="Q37" i="4"/>
  <c r="S37" i="4"/>
  <c r="U37" i="4"/>
  <c r="L38" i="4"/>
  <c r="M38" i="4"/>
  <c r="O38" i="4"/>
  <c r="Q38" i="4"/>
  <c r="S38" i="4"/>
  <c r="U38" i="4"/>
  <c r="L39" i="4"/>
  <c r="M39" i="4"/>
  <c r="O39" i="4"/>
  <c r="Q39" i="4"/>
  <c r="S39" i="4"/>
  <c r="U39" i="4"/>
  <c r="L40" i="4"/>
  <c r="M40" i="4"/>
  <c r="O40" i="4"/>
  <c r="Q40" i="4"/>
  <c r="S40" i="4"/>
  <c r="U40" i="4"/>
  <c r="L41" i="4"/>
  <c r="M41" i="4"/>
  <c r="O41" i="4"/>
  <c r="Q41" i="4"/>
  <c r="S41" i="4"/>
  <c r="U41" i="4"/>
  <c r="L42" i="4"/>
  <c r="M42" i="4"/>
  <c r="O42" i="4"/>
  <c r="Q42" i="4"/>
  <c r="S42" i="4"/>
  <c r="U42" i="4"/>
  <c r="L43" i="4"/>
  <c r="M43" i="4"/>
  <c r="O43" i="4"/>
  <c r="Q43" i="4"/>
  <c r="S43" i="4"/>
  <c r="U43" i="4"/>
  <c r="L44" i="4"/>
  <c r="M44" i="4"/>
  <c r="O44" i="4"/>
  <c r="Q44" i="4"/>
  <c r="S44" i="4"/>
  <c r="U44" i="4"/>
  <c r="L45" i="4"/>
  <c r="M45" i="4"/>
  <c r="O45" i="4"/>
  <c r="Q45" i="4"/>
  <c r="S45" i="4"/>
  <c r="U45" i="4"/>
  <c r="L46" i="4"/>
  <c r="M46" i="4"/>
  <c r="O46" i="4"/>
  <c r="Q46" i="4"/>
  <c r="S46" i="4"/>
  <c r="U46" i="4"/>
  <c r="L47" i="4"/>
  <c r="M47" i="4"/>
  <c r="O47" i="4"/>
  <c r="Q47" i="4"/>
  <c r="S47" i="4"/>
  <c r="U47" i="4"/>
  <c r="L48" i="4"/>
  <c r="M48" i="4"/>
  <c r="O48" i="4"/>
  <c r="Q48" i="4"/>
  <c r="S48" i="4"/>
  <c r="U48" i="4"/>
  <c r="L49" i="4"/>
  <c r="M49" i="4"/>
  <c r="O49" i="4"/>
  <c r="Q49" i="4"/>
  <c r="S49" i="4"/>
  <c r="U49" i="4"/>
  <c r="L50" i="4"/>
  <c r="M50" i="4"/>
  <c r="O50" i="4"/>
  <c r="Q50" i="4"/>
  <c r="S50" i="4"/>
  <c r="U50" i="4"/>
  <c r="L51" i="4"/>
  <c r="M51" i="4"/>
  <c r="O51" i="4"/>
  <c r="Q51" i="4"/>
  <c r="S51" i="4"/>
  <c r="U51" i="4"/>
  <c r="L52" i="4"/>
  <c r="M52" i="4"/>
  <c r="O52" i="4"/>
  <c r="Q52" i="4"/>
  <c r="S52" i="4"/>
  <c r="U52" i="4"/>
  <c r="L53" i="4"/>
  <c r="M53" i="4"/>
  <c r="O53" i="4"/>
  <c r="Q53" i="4"/>
  <c r="S53" i="4"/>
  <c r="U53" i="4"/>
  <c r="L54" i="4"/>
  <c r="M54" i="4"/>
  <c r="O54" i="4"/>
  <c r="Q54" i="4"/>
  <c r="S54" i="4"/>
  <c r="U54" i="4"/>
  <c r="L55" i="4"/>
  <c r="M55" i="4"/>
  <c r="O55" i="4"/>
  <c r="Q55" i="4"/>
  <c r="S55" i="4"/>
  <c r="U55" i="4"/>
  <c r="L56" i="4"/>
  <c r="M56" i="4"/>
  <c r="O56" i="4"/>
  <c r="Q56" i="4"/>
  <c r="S56" i="4"/>
  <c r="U56" i="4"/>
  <c r="L57" i="4"/>
  <c r="M57" i="4"/>
  <c r="O57" i="4"/>
  <c r="Q57" i="4"/>
  <c r="S57" i="4"/>
  <c r="U57" i="4"/>
  <c r="L58" i="4"/>
  <c r="M58" i="4"/>
  <c r="O58" i="4"/>
  <c r="Q58" i="4"/>
  <c r="S58" i="4"/>
  <c r="U58" i="4"/>
  <c r="L59" i="4"/>
  <c r="M59" i="4"/>
  <c r="O59" i="4"/>
  <c r="Q59" i="4"/>
  <c r="S59" i="4"/>
  <c r="U59" i="4"/>
  <c r="L60" i="4"/>
  <c r="M60" i="4"/>
  <c r="O60" i="4"/>
  <c r="Q60" i="4"/>
  <c r="S60" i="4"/>
  <c r="U60" i="4"/>
  <c r="L61" i="4"/>
  <c r="M61" i="4"/>
  <c r="O61" i="4"/>
  <c r="Q61" i="4"/>
  <c r="S61" i="4"/>
  <c r="U61" i="4"/>
  <c r="L62" i="4"/>
  <c r="M62" i="4"/>
  <c r="O62" i="4"/>
  <c r="Q62" i="4"/>
  <c r="S62" i="4"/>
  <c r="U62" i="4"/>
  <c r="L63" i="4"/>
  <c r="M63" i="4"/>
  <c r="O63" i="4"/>
  <c r="Q63" i="4"/>
  <c r="S63" i="4"/>
  <c r="U63" i="4"/>
  <c r="L64" i="4"/>
  <c r="M64" i="4"/>
  <c r="O64" i="4"/>
  <c r="Q64" i="4"/>
  <c r="S64" i="4"/>
  <c r="U64" i="4"/>
  <c r="L65" i="4"/>
  <c r="M65" i="4"/>
  <c r="O65" i="4"/>
  <c r="Q65" i="4"/>
  <c r="S65" i="4"/>
  <c r="U65" i="4"/>
  <c r="L66" i="4"/>
  <c r="M66" i="4"/>
  <c r="O66" i="4"/>
  <c r="Q66" i="4"/>
  <c r="S66" i="4"/>
  <c r="U66" i="4"/>
  <c r="L67" i="4"/>
  <c r="M67" i="4"/>
  <c r="O67" i="4"/>
  <c r="Q67" i="4"/>
  <c r="S67" i="4"/>
  <c r="U67" i="4"/>
  <c r="L68" i="4"/>
  <c r="M68" i="4"/>
  <c r="O68" i="4"/>
  <c r="Q68" i="4"/>
  <c r="S68" i="4"/>
  <c r="U68" i="4"/>
  <c r="L69" i="4"/>
  <c r="M69" i="4"/>
  <c r="O69" i="4"/>
  <c r="Q69" i="4"/>
  <c r="S69" i="4"/>
  <c r="U69" i="4"/>
  <c r="L70" i="4"/>
  <c r="M70" i="4"/>
  <c r="O70" i="4"/>
  <c r="Q70" i="4"/>
  <c r="S70" i="4"/>
  <c r="U70" i="4"/>
  <c r="L71" i="4"/>
  <c r="M71" i="4"/>
  <c r="O71" i="4"/>
  <c r="Q71" i="4"/>
  <c r="S71" i="4"/>
  <c r="U71" i="4"/>
  <c r="L72" i="4"/>
  <c r="M72" i="4"/>
  <c r="O72" i="4"/>
  <c r="Q72" i="4"/>
  <c r="S72" i="4"/>
  <c r="U72" i="4"/>
  <c r="L73" i="4"/>
  <c r="M73" i="4"/>
  <c r="O73" i="4"/>
  <c r="Q73" i="4"/>
  <c r="S73" i="4"/>
  <c r="U73" i="4"/>
  <c r="L74" i="4"/>
  <c r="M74" i="4"/>
  <c r="O74" i="4"/>
  <c r="Q74" i="4"/>
  <c r="S74" i="4"/>
  <c r="U74" i="4"/>
  <c r="L75" i="4"/>
  <c r="M75" i="4"/>
  <c r="O75" i="4"/>
  <c r="Q75" i="4"/>
  <c r="S75" i="4"/>
  <c r="U75" i="4"/>
  <c r="L76" i="4"/>
  <c r="M76" i="4"/>
  <c r="O76" i="4"/>
  <c r="Q76" i="4"/>
  <c r="S76" i="4"/>
  <c r="U76" i="4"/>
  <c r="L77" i="4"/>
  <c r="M77" i="4"/>
  <c r="O77" i="4"/>
  <c r="Q77" i="4"/>
  <c r="S77" i="4"/>
  <c r="U77" i="4"/>
  <c r="L78" i="4"/>
  <c r="M78" i="4"/>
  <c r="O78" i="4"/>
  <c r="Q78" i="4"/>
  <c r="S78" i="4"/>
  <c r="U78" i="4"/>
  <c r="L79" i="4"/>
  <c r="M79" i="4"/>
  <c r="O79" i="4"/>
  <c r="Q79" i="4"/>
  <c r="S79" i="4"/>
  <c r="U79" i="4"/>
  <c r="L80" i="4"/>
  <c r="M80" i="4"/>
  <c r="O80" i="4"/>
  <c r="Q80" i="4"/>
  <c r="S80" i="4"/>
  <c r="U80" i="4"/>
  <c r="L81" i="4"/>
  <c r="M81" i="4"/>
  <c r="O81" i="4"/>
  <c r="Q81" i="4"/>
  <c r="S81" i="4"/>
  <c r="U81" i="4"/>
  <c r="L82" i="4"/>
  <c r="M82" i="4"/>
  <c r="O82" i="4"/>
  <c r="Q82" i="4"/>
  <c r="S82" i="4"/>
  <c r="U82" i="4"/>
  <c r="L83" i="4"/>
  <c r="M83" i="4"/>
  <c r="O83" i="4"/>
  <c r="Q83" i="4"/>
  <c r="S83" i="4"/>
  <c r="U83" i="4"/>
  <c r="L84" i="4"/>
  <c r="M84" i="4"/>
  <c r="O84" i="4"/>
  <c r="Q84" i="4"/>
  <c r="S84" i="4"/>
  <c r="U84" i="4"/>
  <c r="L85" i="4"/>
  <c r="M85" i="4"/>
  <c r="O85" i="4"/>
  <c r="Q85" i="4"/>
  <c r="S85" i="4"/>
  <c r="U85" i="4"/>
  <c r="L86" i="4"/>
  <c r="M86" i="4"/>
  <c r="O86" i="4"/>
  <c r="Q86" i="4"/>
  <c r="S86" i="4"/>
  <c r="U86" i="4"/>
  <c r="L87" i="4"/>
  <c r="M87" i="4"/>
  <c r="O87" i="4"/>
  <c r="Q87" i="4"/>
  <c r="S87" i="4"/>
  <c r="U87" i="4"/>
  <c r="L88" i="4"/>
  <c r="M88" i="4"/>
  <c r="O88" i="4"/>
  <c r="Q88" i="4"/>
  <c r="S88" i="4"/>
  <c r="U88" i="4"/>
  <c r="L89" i="4"/>
  <c r="M89" i="4"/>
  <c r="O89" i="4"/>
  <c r="Q89" i="4"/>
  <c r="S89" i="4"/>
  <c r="U89" i="4"/>
  <c r="L90" i="4"/>
  <c r="M90" i="4"/>
  <c r="O90" i="4"/>
  <c r="Q90" i="4"/>
  <c r="S90" i="4"/>
  <c r="U90" i="4"/>
  <c r="L91" i="4"/>
  <c r="M91" i="4"/>
  <c r="O91" i="4"/>
  <c r="Q91" i="4"/>
  <c r="S91" i="4"/>
  <c r="U91" i="4"/>
  <c r="L92" i="4"/>
  <c r="M92" i="4"/>
  <c r="O92" i="4"/>
  <c r="Q92" i="4"/>
  <c r="S92" i="4"/>
  <c r="U92" i="4"/>
  <c r="L93" i="4"/>
  <c r="M93" i="4"/>
  <c r="O93" i="4"/>
  <c r="Q93" i="4"/>
  <c r="S93" i="4"/>
  <c r="U93" i="4"/>
  <c r="L94" i="4"/>
  <c r="M94" i="4"/>
  <c r="O94" i="4"/>
  <c r="Q94" i="4"/>
  <c r="S94" i="4"/>
  <c r="U94" i="4"/>
  <c r="L95" i="4"/>
  <c r="M95" i="4"/>
  <c r="O95" i="4"/>
  <c r="Q95" i="4"/>
  <c r="S95" i="4"/>
  <c r="U95" i="4"/>
  <c r="L96" i="4"/>
  <c r="M96" i="4"/>
  <c r="O96" i="4"/>
  <c r="Q96" i="4"/>
  <c r="S96" i="4"/>
  <c r="U96" i="4"/>
  <c r="L97" i="4"/>
  <c r="M97" i="4"/>
  <c r="O97" i="4"/>
  <c r="Q97" i="4"/>
  <c r="S97" i="4"/>
  <c r="U97" i="4"/>
  <c r="L98" i="4"/>
  <c r="M98" i="4"/>
  <c r="O98" i="4"/>
  <c r="Q98" i="4"/>
  <c r="S98" i="4"/>
  <c r="U98" i="4"/>
  <c r="L99" i="4"/>
  <c r="M99" i="4"/>
  <c r="O99" i="4"/>
  <c r="Q99" i="4"/>
  <c r="S99" i="4"/>
  <c r="U99" i="4"/>
  <c r="L100" i="4"/>
  <c r="M100" i="4"/>
  <c r="O100" i="4"/>
  <c r="Q100" i="4"/>
  <c r="S100" i="4"/>
  <c r="U100" i="4"/>
  <c r="L101" i="4"/>
  <c r="M101" i="4"/>
  <c r="O101" i="4"/>
  <c r="Q101" i="4"/>
  <c r="S101" i="4"/>
  <c r="U101" i="4"/>
  <c r="L102" i="4"/>
  <c r="M102" i="4"/>
  <c r="O102" i="4"/>
  <c r="Q102" i="4"/>
  <c r="S102" i="4"/>
  <c r="U102" i="4"/>
  <c r="L103" i="4"/>
  <c r="M103" i="4"/>
  <c r="O103" i="4"/>
  <c r="Q103" i="4"/>
  <c r="S103" i="4"/>
  <c r="U103" i="4"/>
  <c r="L104" i="4"/>
  <c r="M104" i="4"/>
  <c r="O104" i="4"/>
  <c r="Q104" i="4"/>
  <c r="S104" i="4"/>
  <c r="U104" i="4"/>
  <c r="L105" i="4"/>
  <c r="M105" i="4"/>
  <c r="O105" i="4"/>
  <c r="Q105" i="4"/>
  <c r="S105" i="4"/>
  <c r="U105" i="4"/>
  <c r="L106" i="4"/>
  <c r="M106" i="4"/>
  <c r="O106" i="4"/>
  <c r="Q106" i="4"/>
  <c r="S106" i="4"/>
  <c r="U106" i="4"/>
  <c r="L107" i="4"/>
  <c r="M107" i="4"/>
  <c r="O107" i="4"/>
  <c r="Q107" i="4"/>
  <c r="S107" i="4"/>
  <c r="U107" i="4"/>
  <c r="L108" i="4"/>
  <c r="M108" i="4"/>
  <c r="O108" i="4"/>
  <c r="Q108" i="4"/>
  <c r="S108" i="4"/>
  <c r="U108" i="4"/>
  <c r="L109" i="4"/>
  <c r="M109" i="4"/>
  <c r="O109" i="4"/>
  <c r="Q109" i="4"/>
  <c r="S109" i="4"/>
  <c r="U109" i="4"/>
  <c r="L110" i="4"/>
  <c r="M110" i="4"/>
  <c r="O110" i="4"/>
  <c r="Q110" i="4"/>
  <c r="S110" i="4"/>
  <c r="U110" i="4"/>
  <c r="L111" i="4"/>
  <c r="M111" i="4"/>
  <c r="O111" i="4"/>
  <c r="Q111" i="4"/>
  <c r="S111" i="4"/>
  <c r="U111" i="4"/>
  <c r="L112" i="4"/>
  <c r="M112" i="4"/>
  <c r="O112" i="4"/>
  <c r="Q112" i="4"/>
  <c r="S112" i="4"/>
  <c r="U112" i="4"/>
  <c r="L113" i="4"/>
  <c r="V113" i="4" s="1"/>
  <c r="M113" i="4"/>
  <c r="O113" i="4"/>
  <c r="Q113" i="4"/>
  <c r="S113" i="4"/>
  <c r="U113" i="4"/>
  <c r="L114" i="4"/>
  <c r="M114" i="4"/>
  <c r="O114" i="4"/>
  <c r="Q114" i="4"/>
  <c r="S114" i="4"/>
  <c r="U114" i="4"/>
  <c r="L115" i="4"/>
  <c r="V115" i="4" s="1"/>
  <c r="M115" i="4"/>
  <c r="O115" i="4"/>
  <c r="Q115" i="4"/>
  <c r="S115" i="4"/>
  <c r="U115" i="4"/>
  <c r="L116" i="4"/>
  <c r="M116" i="4"/>
  <c r="O116" i="4"/>
  <c r="Q116" i="4"/>
  <c r="S116" i="4"/>
  <c r="U116" i="4"/>
  <c r="L117" i="4"/>
  <c r="V117" i="4" s="1"/>
  <c r="M117" i="4"/>
  <c r="O117" i="4"/>
  <c r="Q117" i="4"/>
  <c r="S117" i="4"/>
  <c r="U117" i="4"/>
  <c r="L118" i="4"/>
  <c r="M118" i="4"/>
  <c r="O118" i="4"/>
  <c r="Q118" i="4"/>
  <c r="S118" i="4"/>
  <c r="U118" i="4"/>
  <c r="L119" i="4"/>
  <c r="V119" i="4" s="1"/>
  <c r="M119" i="4"/>
  <c r="O119" i="4"/>
  <c r="Q119" i="4"/>
  <c r="S119" i="4"/>
  <c r="U119" i="4"/>
  <c r="L120" i="4"/>
  <c r="M120" i="4"/>
  <c r="O120" i="4"/>
  <c r="Q120" i="4"/>
  <c r="S120" i="4"/>
  <c r="U120" i="4"/>
  <c r="L121" i="4"/>
  <c r="V121" i="4" s="1"/>
  <c r="M121" i="4"/>
  <c r="O121" i="4"/>
  <c r="Q121" i="4"/>
  <c r="S121" i="4"/>
  <c r="U121" i="4"/>
  <c r="L122" i="4"/>
  <c r="M122" i="4"/>
  <c r="O122" i="4"/>
  <c r="Q122" i="4"/>
  <c r="S122" i="4"/>
  <c r="U122" i="4"/>
  <c r="L123" i="4"/>
  <c r="V123" i="4" s="1"/>
  <c r="M123" i="4"/>
  <c r="O123" i="4"/>
  <c r="Q123" i="4"/>
  <c r="S123" i="4"/>
  <c r="U123" i="4"/>
  <c r="L124" i="4"/>
  <c r="M124" i="4"/>
  <c r="O124" i="4"/>
  <c r="Q124" i="4"/>
  <c r="S124" i="4"/>
  <c r="U124" i="4"/>
  <c r="L125" i="4"/>
  <c r="V125" i="4" s="1"/>
  <c r="M125" i="4"/>
  <c r="O125" i="4"/>
  <c r="Q125" i="4"/>
  <c r="S125" i="4"/>
  <c r="U125" i="4"/>
  <c r="L126" i="4"/>
  <c r="M126" i="4"/>
  <c r="O126" i="4"/>
  <c r="Q126" i="4"/>
  <c r="S126" i="4"/>
  <c r="U126" i="4"/>
  <c r="L127" i="4"/>
  <c r="V127" i="4" s="1"/>
  <c r="M127" i="4"/>
  <c r="O127" i="4"/>
  <c r="Q127" i="4"/>
  <c r="S127" i="4"/>
  <c r="U127" i="4"/>
  <c r="L128" i="4"/>
  <c r="M128" i="4"/>
  <c r="O128" i="4"/>
  <c r="Q128" i="4"/>
  <c r="S128" i="4"/>
  <c r="U128" i="4"/>
  <c r="L129" i="4"/>
  <c r="V129" i="4" s="1"/>
  <c r="M129" i="4"/>
  <c r="O129" i="4"/>
  <c r="Q129" i="4"/>
  <c r="S129" i="4"/>
  <c r="U129" i="4"/>
  <c r="L130" i="4"/>
  <c r="M130" i="4"/>
  <c r="O130" i="4"/>
  <c r="Q130" i="4"/>
  <c r="S130" i="4"/>
  <c r="U130" i="4"/>
  <c r="L131" i="4"/>
  <c r="V131" i="4" s="1"/>
  <c r="M131" i="4"/>
  <c r="O131" i="4"/>
  <c r="Q131" i="4"/>
  <c r="S131" i="4"/>
  <c r="U131" i="4"/>
  <c r="L132" i="4"/>
  <c r="M132" i="4"/>
  <c r="O132" i="4"/>
  <c r="Q132" i="4"/>
  <c r="S132" i="4"/>
  <c r="U132" i="4"/>
  <c r="L133" i="4"/>
  <c r="M133" i="4"/>
  <c r="O133" i="4"/>
  <c r="Q133" i="4"/>
  <c r="S133" i="4"/>
  <c r="U133" i="4"/>
  <c r="V133" i="4"/>
  <c r="L134" i="4"/>
  <c r="V134" i="4" s="1"/>
  <c r="M134" i="4"/>
  <c r="O134" i="4"/>
  <c r="Q134" i="4"/>
  <c r="S134" i="4"/>
  <c r="U134" i="4"/>
  <c r="L135" i="4"/>
  <c r="V135" i="4" s="1"/>
  <c r="M135" i="4"/>
  <c r="O135" i="4"/>
  <c r="Q135" i="4"/>
  <c r="S135" i="4"/>
  <c r="U135" i="4"/>
  <c r="L136" i="4"/>
  <c r="V136" i="4" s="1"/>
  <c r="M136" i="4"/>
  <c r="O136" i="4"/>
  <c r="Q136" i="4"/>
  <c r="S136" i="4"/>
  <c r="U136" i="4"/>
  <c r="L137" i="4"/>
  <c r="M137" i="4"/>
  <c r="O137" i="4"/>
  <c r="Q137" i="4"/>
  <c r="S137" i="4"/>
  <c r="U137" i="4"/>
  <c r="V137" i="4"/>
  <c r="L138" i="4"/>
  <c r="M138" i="4"/>
  <c r="O138" i="4"/>
  <c r="Q138" i="4"/>
  <c r="S138" i="4"/>
  <c r="U138" i="4"/>
  <c r="V138" i="4"/>
  <c r="L139" i="4"/>
  <c r="V139" i="4" s="1"/>
  <c r="M139" i="4"/>
  <c r="O139" i="4"/>
  <c r="Q139" i="4"/>
  <c r="S139" i="4"/>
  <c r="U139" i="4"/>
  <c r="L140" i="4"/>
  <c r="V140" i="4" s="1"/>
  <c r="M140" i="4"/>
  <c r="O140" i="4"/>
  <c r="Q140" i="4"/>
  <c r="S140" i="4"/>
  <c r="U140" i="4"/>
  <c r="L141" i="4"/>
  <c r="M141" i="4"/>
  <c r="V141" i="4" s="1"/>
  <c r="O141" i="4"/>
  <c r="Q141" i="4"/>
  <c r="S141" i="4"/>
  <c r="U141" i="4"/>
  <c r="L142" i="4"/>
  <c r="V142" i="4" s="1"/>
  <c r="M142" i="4"/>
  <c r="O142" i="4"/>
  <c r="Q142" i="4"/>
  <c r="S142" i="4"/>
  <c r="U142" i="4"/>
  <c r="L143" i="4"/>
  <c r="V143" i="4" s="1"/>
  <c r="M143" i="4"/>
  <c r="O143" i="4"/>
  <c r="Q143" i="4"/>
  <c r="S143" i="4"/>
  <c r="U143" i="4"/>
  <c r="L144" i="4"/>
  <c r="M144" i="4"/>
  <c r="O144" i="4"/>
  <c r="Q144" i="4"/>
  <c r="S144" i="4"/>
  <c r="U144" i="4"/>
  <c r="V144" i="4"/>
  <c r="L145" i="4"/>
  <c r="M145" i="4"/>
  <c r="O145" i="4"/>
  <c r="Q145" i="4"/>
  <c r="S145" i="4"/>
  <c r="U145" i="4"/>
  <c r="V145" i="4"/>
  <c r="L146" i="4"/>
  <c r="V146" i="4" s="1"/>
  <c r="M146" i="4"/>
  <c r="O146" i="4"/>
  <c r="Q146" i="4"/>
  <c r="S146" i="4"/>
  <c r="U146" i="4"/>
  <c r="L147" i="4"/>
  <c r="V147" i="4" s="1"/>
  <c r="M147" i="4"/>
  <c r="O147" i="4"/>
  <c r="Q147" i="4"/>
  <c r="S147" i="4"/>
  <c r="U147" i="4"/>
  <c r="L148" i="4"/>
  <c r="V148" i="4" s="1"/>
  <c r="M148" i="4"/>
  <c r="O148" i="4"/>
  <c r="Q148" i="4"/>
  <c r="S148" i="4"/>
  <c r="U148" i="4"/>
  <c r="L149" i="4"/>
  <c r="M149" i="4"/>
  <c r="O149" i="4"/>
  <c r="Q149" i="4"/>
  <c r="S149" i="4"/>
  <c r="U149" i="4"/>
  <c r="V149" i="4"/>
  <c r="L150" i="4"/>
  <c r="V150" i="4" s="1"/>
  <c r="M150" i="4"/>
  <c r="O150" i="4"/>
  <c r="Q150" i="4"/>
  <c r="S150" i="4"/>
  <c r="U150" i="4"/>
  <c r="L151" i="4"/>
  <c r="V151" i="4" s="1"/>
  <c r="M151" i="4"/>
  <c r="O151" i="4"/>
  <c r="Q151" i="4"/>
  <c r="S151" i="4"/>
  <c r="U151" i="4"/>
  <c r="L152" i="4"/>
  <c r="M152" i="4"/>
  <c r="O152" i="4"/>
  <c r="Q152" i="4"/>
  <c r="S152" i="4"/>
  <c r="U152" i="4"/>
  <c r="V152" i="4"/>
  <c r="L153" i="4"/>
  <c r="V153" i="4" s="1"/>
  <c r="M153" i="4"/>
  <c r="O153" i="4"/>
  <c r="Q153" i="4"/>
  <c r="S153" i="4"/>
  <c r="U153" i="4"/>
  <c r="L154" i="4"/>
  <c r="V154" i="4" s="1"/>
  <c r="M154" i="4"/>
  <c r="O154" i="4"/>
  <c r="Q154" i="4"/>
  <c r="S154" i="4"/>
  <c r="U154" i="4"/>
  <c r="L155" i="4"/>
  <c r="V155" i="4" s="1"/>
  <c r="M155" i="4"/>
  <c r="O155" i="4"/>
  <c r="Q155" i="4"/>
  <c r="S155" i="4"/>
  <c r="U155" i="4"/>
  <c r="L156" i="4"/>
  <c r="V156" i="4" s="1"/>
  <c r="M156" i="4"/>
  <c r="O156" i="4"/>
  <c r="Q156" i="4"/>
  <c r="S156" i="4"/>
  <c r="U156" i="4"/>
  <c r="L157" i="4"/>
  <c r="M157" i="4"/>
  <c r="O157" i="4"/>
  <c r="Q157" i="4"/>
  <c r="S157" i="4"/>
  <c r="U157" i="4"/>
  <c r="V157" i="4"/>
  <c r="L158" i="4"/>
  <c r="V158" i="4" s="1"/>
  <c r="M158" i="4"/>
  <c r="O158" i="4"/>
  <c r="Q158" i="4"/>
  <c r="S158" i="4"/>
  <c r="U158" i="4"/>
  <c r="L159" i="4"/>
  <c r="V159" i="4" s="1"/>
  <c r="M159" i="4"/>
  <c r="O159" i="4"/>
  <c r="Q159" i="4"/>
  <c r="S159" i="4"/>
  <c r="U159" i="4"/>
  <c r="L160" i="4"/>
  <c r="M160" i="4"/>
  <c r="O160" i="4"/>
  <c r="Q160" i="4"/>
  <c r="S160" i="4"/>
  <c r="U160" i="4"/>
  <c r="V160" i="4"/>
  <c r="L161" i="4"/>
  <c r="V161" i="4" s="1"/>
  <c r="M161" i="4"/>
  <c r="O161" i="4"/>
  <c r="Q161" i="4"/>
  <c r="S161" i="4"/>
  <c r="U161" i="4"/>
  <c r="L162" i="4"/>
  <c r="V162" i="4" s="1"/>
  <c r="M162" i="4"/>
  <c r="O162" i="4"/>
  <c r="Q162" i="4"/>
  <c r="S162" i="4"/>
  <c r="U162" i="4"/>
  <c r="L163" i="4"/>
  <c r="V163" i="4" s="1"/>
  <c r="M163" i="4"/>
  <c r="O163" i="4"/>
  <c r="Q163" i="4"/>
  <c r="S163" i="4"/>
  <c r="U163" i="4"/>
  <c r="L164" i="4"/>
  <c r="V164" i="4" s="1"/>
  <c r="M164" i="4"/>
  <c r="O164" i="4"/>
  <c r="Q164" i="4"/>
  <c r="S164" i="4"/>
  <c r="U164" i="4"/>
  <c r="L165" i="4"/>
  <c r="M165" i="4"/>
  <c r="O165" i="4"/>
  <c r="Q165" i="4"/>
  <c r="S165" i="4"/>
  <c r="U165" i="4"/>
  <c r="V165" i="4"/>
  <c r="L166" i="4"/>
  <c r="V166" i="4" s="1"/>
  <c r="M166" i="4"/>
  <c r="O166" i="4"/>
  <c r="Q166" i="4"/>
  <c r="S166" i="4"/>
  <c r="U166" i="4"/>
  <c r="L167" i="4"/>
  <c r="M167" i="4"/>
  <c r="O167" i="4"/>
  <c r="Q167" i="4"/>
  <c r="S167" i="4"/>
  <c r="U167" i="4"/>
  <c r="V167" i="4"/>
  <c r="L168" i="4"/>
  <c r="M168" i="4"/>
  <c r="O168" i="4"/>
  <c r="Q168" i="4"/>
  <c r="S168" i="4"/>
  <c r="U168" i="4"/>
  <c r="V168" i="4"/>
  <c r="L169" i="4"/>
  <c r="M169" i="4"/>
  <c r="O169" i="4"/>
  <c r="Q169" i="4"/>
  <c r="S169" i="4"/>
  <c r="U169" i="4"/>
  <c r="V169" i="4"/>
  <c r="L170" i="4"/>
  <c r="M170" i="4"/>
  <c r="O170" i="4"/>
  <c r="Q170" i="4"/>
  <c r="S170" i="4"/>
  <c r="U170" i="4"/>
  <c r="V170" i="4"/>
  <c r="L171" i="4"/>
  <c r="M171" i="4"/>
  <c r="O171" i="4"/>
  <c r="Q171" i="4"/>
  <c r="S171" i="4"/>
  <c r="U171" i="4"/>
  <c r="V171" i="4"/>
  <c r="L172" i="4"/>
  <c r="M172" i="4"/>
  <c r="O172" i="4"/>
  <c r="Q172" i="4"/>
  <c r="S172" i="4"/>
  <c r="U172" i="4"/>
  <c r="V172" i="4"/>
  <c r="L173" i="4"/>
  <c r="M173" i="4"/>
  <c r="O173" i="4"/>
  <c r="Q173" i="4"/>
  <c r="S173" i="4"/>
  <c r="U173" i="4"/>
  <c r="V173" i="4"/>
  <c r="L174" i="4"/>
  <c r="M174" i="4"/>
  <c r="O174" i="4"/>
  <c r="Q174" i="4"/>
  <c r="S174" i="4"/>
  <c r="U174" i="4"/>
  <c r="V174" i="4"/>
  <c r="L175" i="4"/>
  <c r="M175" i="4"/>
  <c r="O175" i="4"/>
  <c r="Q175" i="4"/>
  <c r="S175" i="4"/>
  <c r="U175" i="4"/>
  <c r="V175" i="4"/>
  <c r="L176" i="4"/>
  <c r="M176" i="4"/>
  <c r="O176" i="4"/>
  <c r="Q176" i="4"/>
  <c r="S176" i="4"/>
  <c r="U176" i="4"/>
  <c r="V176" i="4"/>
  <c r="L177" i="4"/>
  <c r="M177" i="4"/>
  <c r="O177" i="4"/>
  <c r="Q177" i="4"/>
  <c r="S177" i="4"/>
  <c r="U177" i="4"/>
  <c r="V177" i="4"/>
  <c r="L178" i="4"/>
  <c r="M178" i="4"/>
  <c r="O178" i="4"/>
  <c r="Q178" i="4"/>
  <c r="S178" i="4"/>
  <c r="U178" i="4"/>
  <c r="V178" i="4"/>
  <c r="L179" i="4"/>
  <c r="M179" i="4"/>
  <c r="O179" i="4"/>
  <c r="Q179" i="4"/>
  <c r="S179" i="4"/>
  <c r="U179" i="4"/>
  <c r="V179" i="4"/>
  <c r="L180" i="4"/>
  <c r="M180" i="4"/>
  <c r="O180" i="4"/>
  <c r="Q180" i="4"/>
  <c r="S180" i="4"/>
  <c r="U180" i="4"/>
  <c r="V180" i="4"/>
  <c r="L181" i="4"/>
  <c r="M181" i="4"/>
  <c r="O181" i="4"/>
  <c r="Q181" i="4"/>
  <c r="S181" i="4"/>
  <c r="U181" i="4"/>
  <c r="V181" i="4"/>
  <c r="L182" i="4"/>
  <c r="M182" i="4"/>
  <c r="O182" i="4"/>
  <c r="Q182" i="4"/>
  <c r="S182" i="4"/>
  <c r="U182" i="4"/>
  <c r="V182" i="4"/>
  <c r="L183" i="4"/>
  <c r="M183" i="4"/>
  <c r="O183" i="4"/>
  <c r="Q183" i="4"/>
  <c r="S183" i="4"/>
  <c r="U183" i="4"/>
  <c r="V183" i="4"/>
  <c r="L184" i="4"/>
  <c r="M184" i="4"/>
  <c r="O184" i="4"/>
  <c r="Q184" i="4"/>
  <c r="S184" i="4"/>
  <c r="U184" i="4"/>
  <c r="V184" i="4"/>
  <c r="L185" i="4"/>
  <c r="M185" i="4"/>
  <c r="O185" i="4"/>
  <c r="Q185" i="4"/>
  <c r="S185" i="4"/>
  <c r="U185" i="4"/>
  <c r="V185" i="4"/>
  <c r="L186" i="4"/>
  <c r="M186" i="4"/>
  <c r="O186" i="4"/>
  <c r="Q186" i="4"/>
  <c r="S186" i="4"/>
  <c r="U186" i="4"/>
  <c r="V186" i="4"/>
  <c r="L187" i="4"/>
  <c r="M187" i="4"/>
  <c r="O187" i="4"/>
  <c r="Q187" i="4"/>
  <c r="S187" i="4"/>
  <c r="U187" i="4"/>
  <c r="V187" i="4"/>
  <c r="L188" i="4"/>
  <c r="M188" i="4"/>
  <c r="O188" i="4"/>
  <c r="Q188" i="4"/>
  <c r="S188" i="4"/>
  <c r="U188" i="4"/>
  <c r="V188" i="4"/>
  <c r="L189" i="4"/>
  <c r="M189" i="4"/>
  <c r="O189" i="4"/>
  <c r="Q189" i="4"/>
  <c r="S189" i="4"/>
  <c r="U189" i="4"/>
  <c r="V189" i="4"/>
  <c r="L190" i="4"/>
  <c r="M190" i="4"/>
  <c r="O190" i="4"/>
  <c r="Q190" i="4"/>
  <c r="S190" i="4"/>
  <c r="U190" i="4"/>
  <c r="V190" i="4"/>
  <c r="L191" i="4"/>
  <c r="M191" i="4"/>
  <c r="O191" i="4"/>
  <c r="Q191" i="4"/>
  <c r="S191" i="4"/>
  <c r="U191" i="4"/>
  <c r="V191" i="4"/>
  <c r="L192" i="4"/>
  <c r="M192" i="4"/>
  <c r="O192" i="4"/>
  <c r="Q192" i="4"/>
  <c r="S192" i="4"/>
  <c r="U192" i="4"/>
  <c r="V192" i="4"/>
  <c r="L193" i="4"/>
  <c r="M193" i="4"/>
  <c r="O193" i="4"/>
  <c r="Q193" i="4"/>
  <c r="S193" i="4"/>
  <c r="U193" i="4"/>
  <c r="V193" i="4"/>
  <c r="L194" i="4"/>
  <c r="M194" i="4"/>
  <c r="O194" i="4"/>
  <c r="Q194" i="4"/>
  <c r="S194" i="4"/>
  <c r="U194" i="4"/>
  <c r="V194" i="4"/>
  <c r="L195" i="4"/>
  <c r="M195" i="4"/>
  <c r="O195" i="4"/>
  <c r="Q195" i="4"/>
  <c r="S195" i="4"/>
  <c r="U195" i="4"/>
  <c r="V195" i="4"/>
  <c r="L196" i="4"/>
  <c r="M196" i="4"/>
  <c r="O196" i="4"/>
  <c r="Q196" i="4"/>
  <c r="S196" i="4"/>
  <c r="U196" i="4"/>
  <c r="V196" i="4"/>
  <c r="L197" i="4"/>
  <c r="M197" i="4"/>
  <c r="O197" i="4"/>
  <c r="Q197" i="4"/>
  <c r="S197" i="4"/>
  <c r="U197" i="4"/>
  <c r="V197" i="4"/>
  <c r="L198" i="4"/>
  <c r="M198" i="4"/>
  <c r="O198" i="4"/>
  <c r="Q198" i="4"/>
  <c r="S198" i="4"/>
  <c r="U198" i="4"/>
  <c r="V198" i="4"/>
  <c r="L199" i="4"/>
  <c r="M199" i="4"/>
  <c r="O199" i="4"/>
  <c r="Q199" i="4"/>
  <c r="S199" i="4"/>
  <c r="U199" i="4"/>
  <c r="V199" i="4"/>
  <c r="L200" i="4"/>
  <c r="M200" i="4"/>
  <c r="O200" i="4"/>
  <c r="Q200" i="4"/>
  <c r="S200" i="4"/>
  <c r="U200" i="4"/>
  <c r="V200" i="4"/>
  <c r="L201" i="4"/>
  <c r="M201" i="4"/>
  <c r="O201" i="4"/>
  <c r="Q201" i="4"/>
  <c r="S201" i="4"/>
  <c r="U201" i="4"/>
  <c r="V201" i="4"/>
  <c r="L202" i="4"/>
  <c r="M202" i="4"/>
  <c r="O202" i="4"/>
  <c r="Q202" i="4"/>
  <c r="S202" i="4"/>
  <c r="U202" i="4"/>
  <c r="V202" i="4"/>
  <c r="L203" i="4"/>
  <c r="M203" i="4"/>
  <c r="O203" i="4"/>
  <c r="Q203" i="4"/>
  <c r="S203" i="4"/>
  <c r="U203" i="4"/>
  <c r="V203" i="4"/>
  <c r="L204" i="4"/>
  <c r="M204" i="4"/>
  <c r="O204" i="4"/>
  <c r="Q204" i="4"/>
  <c r="S204" i="4"/>
  <c r="U204" i="4"/>
  <c r="V204" i="4"/>
  <c r="L205" i="4"/>
  <c r="M205" i="4"/>
  <c r="O205" i="4"/>
  <c r="Q205" i="4"/>
  <c r="S205" i="4"/>
  <c r="U205" i="4"/>
  <c r="V205" i="4"/>
  <c r="L206" i="4"/>
  <c r="M206" i="4"/>
  <c r="O206" i="4"/>
  <c r="Q206" i="4"/>
  <c r="S206" i="4"/>
  <c r="U206" i="4"/>
  <c r="V206" i="4"/>
  <c r="L207" i="4"/>
  <c r="M207" i="4"/>
  <c r="O207" i="4"/>
  <c r="Q207" i="4"/>
  <c r="S207" i="4"/>
  <c r="U207" i="4"/>
  <c r="V207" i="4"/>
  <c r="L208" i="4"/>
  <c r="M208" i="4"/>
  <c r="O208" i="4"/>
  <c r="Q208" i="4"/>
  <c r="S208" i="4"/>
  <c r="U208" i="4"/>
  <c r="V208" i="4"/>
  <c r="L209" i="4"/>
  <c r="M209" i="4"/>
  <c r="O209" i="4"/>
  <c r="Q209" i="4"/>
  <c r="S209" i="4"/>
  <c r="U209" i="4"/>
  <c r="V209" i="4"/>
  <c r="L210" i="4"/>
  <c r="M210" i="4"/>
  <c r="O210" i="4"/>
  <c r="Q210" i="4"/>
  <c r="S210" i="4"/>
  <c r="U210" i="4"/>
  <c r="V210" i="4"/>
  <c r="L211" i="4"/>
  <c r="M211" i="4"/>
  <c r="O211" i="4"/>
  <c r="Q211" i="4"/>
  <c r="S211" i="4"/>
  <c r="U211" i="4"/>
  <c r="V211" i="4"/>
  <c r="L212" i="4"/>
  <c r="M212" i="4"/>
  <c r="O212" i="4"/>
  <c r="Q212" i="4"/>
  <c r="S212" i="4"/>
  <c r="U212" i="4"/>
  <c r="V212" i="4"/>
  <c r="L213" i="4"/>
  <c r="M213" i="4"/>
  <c r="O213" i="4"/>
  <c r="Q213" i="4"/>
  <c r="S213" i="4"/>
  <c r="U213" i="4"/>
  <c r="V213" i="4"/>
  <c r="L214" i="4"/>
  <c r="M214" i="4"/>
  <c r="O214" i="4"/>
  <c r="Q214" i="4"/>
  <c r="S214" i="4"/>
  <c r="U214" i="4"/>
  <c r="V214" i="4"/>
  <c r="L215" i="4"/>
  <c r="M215" i="4"/>
  <c r="O215" i="4"/>
  <c r="Q215" i="4"/>
  <c r="S215" i="4"/>
  <c r="U215" i="4"/>
  <c r="V215" i="4"/>
  <c r="L216" i="4"/>
  <c r="M216" i="4"/>
  <c r="O216" i="4"/>
  <c r="Q216" i="4"/>
  <c r="S216" i="4"/>
  <c r="U216" i="4"/>
  <c r="V216" i="4"/>
  <c r="L217" i="4"/>
  <c r="M217" i="4"/>
  <c r="O217" i="4"/>
  <c r="Q217" i="4"/>
  <c r="S217" i="4"/>
  <c r="U217" i="4"/>
  <c r="V217" i="4"/>
  <c r="L218" i="4"/>
  <c r="M218" i="4"/>
  <c r="O218" i="4"/>
  <c r="Q218" i="4"/>
  <c r="S218" i="4"/>
  <c r="U218" i="4"/>
  <c r="V218" i="4"/>
  <c r="L219" i="4"/>
  <c r="M219" i="4"/>
  <c r="O219" i="4"/>
  <c r="Q219" i="4"/>
  <c r="S219" i="4"/>
  <c r="U219" i="4"/>
  <c r="V219" i="4"/>
  <c r="L220" i="4"/>
  <c r="M220" i="4"/>
  <c r="O220" i="4"/>
  <c r="Q220" i="4"/>
  <c r="S220" i="4"/>
  <c r="U220" i="4"/>
  <c r="V220" i="4"/>
  <c r="L221" i="4"/>
  <c r="M221" i="4"/>
  <c r="O221" i="4"/>
  <c r="Q221" i="4"/>
  <c r="S221" i="4"/>
  <c r="U221" i="4"/>
  <c r="V221" i="4"/>
  <c r="L222" i="4"/>
  <c r="M222" i="4"/>
  <c r="O222" i="4"/>
  <c r="Q222" i="4"/>
  <c r="S222" i="4"/>
  <c r="U222" i="4"/>
  <c r="V222" i="4"/>
  <c r="L223" i="4"/>
  <c r="M223" i="4"/>
  <c r="O223" i="4"/>
  <c r="Q223" i="4"/>
  <c r="S223" i="4"/>
  <c r="U223" i="4"/>
  <c r="V223" i="4"/>
  <c r="L224" i="4"/>
  <c r="M224" i="4"/>
  <c r="O224" i="4"/>
  <c r="Q224" i="4"/>
  <c r="S224" i="4"/>
  <c r="U224" i="4"/>
  <c r="V224" i="4"/>
  <c r="L225" i="4"/>
  <c r="M225" i="4"/>
  <c r="O225" i="4"/>
  <c r="Q225" i="4"/>
  <c r="S225" i="4"/>
  <c r="U225" i="4"/>
  <c r="V225" i="4"/>
  <c r="L226" i="4"/>
  <c r="M226" i="4"/>
  <c r="O226" i="4"/>
  <c r="Q226" i="4"/>
  <c r="S226" i="4"/>
  <c r="U226" i="4"/>
  <c r="V226" i="4"/>
  <c r="L227" i="4"/>
  <c r="M227" i="4"/>
  <c r="O227" i="4"/>
  <c r="Q227" i="4"/>
  <c r="S227" i="4"/>
  <c r="U227" i="4"/>
  <c r="V227" i="4"/>
  <c r="L228" i="4"/>
  <c r="M228" i="4"/>
  <c r="O228" i="4"/>
  <c r="Q228" i="4"/>
  <c r="S228" i="4"/>
  <c r="U228" i="4"/>
  <c r="V228" i="4"/>
  <c r="L229" i="4"/>
  <c r="M229" i="4"/>
  <c r="O229" i="4"/>
  <c r="Q229" i="4"/>
  <c r="S229" i="4"/>
  <c r="U229" i="4"/>
  <c r="V229" i="4"/>
  <c r="L230" i="4"/>
  <c r="M230" i="4"/>
  <c r="O230" i="4"/>
  <c r="Q230" i="4"/>
  <c r="S230" i="4"/>
  <c r="U230" i="4"/>
  <c r="V230" i="4"/>
  <c r="L231" i="4"/>
  <c r="M231" i="4"/>
  <c r="O231" i="4"/>
  <c r="Q231" i="4"/>
  <c r="S231" i="4"/>
  <c r="U231" i="4"/>
  <c r="V231" i="4"/>
  <c r="L232" i="4"/>
  <c r="M232" i="4"/>
  <c r="O232" i="4"/>
  <c r="Q232" i="4"/>
  <c r="S232" i="4"/>
  <c r="U232" i="4"/>
  <c r="V232" i="4"/>
  <c r="L233" i="4"/>
  <c r="M233" i="4"/>
  <c r="O233" i="4"/>
  <c r="Q233" i="4"/>
  <c r="S233" i="4"/>
  <c r="U233" i="4"/>
  <c r="V233" i="4"/>
  <c r="L234" i="4"/>
  <c r="M234" i="4"/>
  <c r="O234" i="4"/>
  <c r="Q234" i="4"/>
  <c r="S234" i="4"/>
  <c r="U234" i="4"/>
  <c r="V234" i="4"/>
  <c r="L235" i="4"/>
  <c r="M235" i="4"/>
  <c r="O235" i="4"/>
  <c r="Q235" i="4"/>
  <c r="S235" i="4"/>
  <c r="U235" i="4"/>
  <c r="V235" i="4"/>
  <c r="L236" i="4"/>
  <c r="M236" i="4"/>
  <c r="O236" i="4"/>
  <c r="Q236" i="4"/>
  <c r="S236" i="4"/>
  <c r="U236" i="4"/>
  <c r="V236" i="4"/>
  <c r="L237" i="4"/>
  <c r="M237" i="4"/>
  <c r="O237" i="4"/>
  <c r="Q237" i="4"/>
  <c r="S237" i="4"/>
  <c r="U237" i="4"/>
  <c r="V237" i="4"/>
  <c r="L238" i="4"/>
  <c r="M238" i="4"/>
  <c r="O238" i="4"/>
  <c r="Q238" i="4"/>
  <c r="S238" i="4"/>
  <c r="U238" i="4"/>
  <c r="V238" i="4"/>
  <c r="L239" i="4"/>
  <c r="M239" i="4"/>
  <c r="O239" i="4"/>
  <c r="Q239" i="4"/>
  <c r="S239" i="4"/>
  <c r="U239" i="4"/>
  <c r="V239" i="4"/>
  <c r="L240" i="4"/>
  <c r="M240" i="4"/>
  <c r="O240" i="4"/>
  <c r="Q240" i="4"/>
  <c r="S240" i="4"/>
  <c r="U240" i="4"/>
  <c r="V240" i="4"/>
  <c r="L241" i="4"/>
  <c r="M241" i="4"/>
  <c r="O241" i="4"/>
  <c r="Q241" i="4"/>
  <c r="S241" i="4"/>
  <c r="U241" i="4"/>
  <c r="V241" i="4"/>
  <c r="L242" i="4"/>
  <c r="M242" i="4"/>
  <c r="O242" i="4"/>
  <c r="Q242" i="4"/>
  <c r="S242" i="4"/>
  <c r="U242" i="4"/>
  <c r="V242" i="4"/>
  <c r="L243" i="4"/>
  <c r="M243" i="4"/>
  <c r="O243" i="4"/>
  <c r="Q243" i="4"/>
  <c r="S243" i="4"/>
  <c r="U243" i="4"/>
  <c r="V243" i="4"/>
  <c r="L244" i="4"/>
  <c r="M244" i="4"/>
  <c r="O244" i="4"/>
  <c r="Q244" i="4"/>
  <c r="S244" i="4"/>
  <c r="U244" i="4"/>
  <c r="V244" i="4"/>
  <c r="L245" i="4"/>
  <c r="M245" i="4"/>
  <c r="O245" i="4"/>
  <c r="Q245" i="4"/>
  <c r="S245" i="4"/>
  <c r="U245" i="4"/>
  <c r="V245" i="4"/>
  <c r="L246" i="4"/>
  <c r="M246" i="4"/>
  <c r="O246" i="4"/>
  <c r="Q246" i="4"/>
  <c r="S246" i="4"/>
  <c r="U246" i="4"/>
  <c r="V246" i="4"/>
  <c r="L247" i="4"/>
  <c r="M247" i="4"/>
  <c r="O247" i="4"/>
  <c r="Q247" i="4"/>
  <c r="S247" i="4"/>
  <c r="U247" i="4"/>
  <c r="V247" i="4"/>
  <c r="L248" i="4"/>
  <c r="M248" i="4"/>
  <c r="O248" i="4"/>
  <c r="Q248" i="4"/>
  <c r="S248" i="4"/>
  <c r="U248" i="4"/>
  <c r="V248" i="4"/>
  <c r="L249" i="4"/>
  <c r="M249" i="4"/>
  <c r="O249" i="4"/>
  <c r="Q249" i="4"/>
  <c r="S249" i="4"/>
  <c r="U249" i="4"/>
  <c r="V249" i="4"/>
  <c r="L250" i="4"/>
  <c r="M250" i="4"/>
  <c r="O250" i="4"/>
  <c r="Q250" i="4"/>
  <c r="S250" i="4"/>
  <c r="U250" i="4"/>
  <c r="V250" i="4"/>
  <c r="L251" i="4"/>
  <c r="M251" i="4"/>
  <c r="O251" i="4"/>
  <c r="Q251" i="4"/>
  <c r="S251" i="4"/>
  <c r="U251" i="4"/>
  <c r="V251" i="4"/>
  <c r="L252" i="4"/>
  <c r="M252" i="4"/>
  <c r="O252" i="4"/>
  <c r="Q252" i="4"/>
  <c r="S252" i="4"/>
  <c r="U252" i="4"/>
  <c r="V252" i="4"/>
  <c r="L253" i="4"/>
  <c r="M253" i="4"/>
  <c r="O253" i="4"/>
  <c r="Q253" i="4"/>
  <c r="S253" i="4"/>
  <c r="U253" i="4"/>
  <c r="V253" i="4"/>
  <c r="L254" i="4"/>
  <c r="M254" i="4"/>
  <c r="O254" i="4"/>
  <c r="Q254" i="4"/>
  <c r="S254" i="4"/>
  <c r="U254" i="4"/>
  <c r="V254" i="4"/>
  <c r="L255" i="4"/>
  <c r="M255" i="4"/>
  <c r="O255" i="4"/>
  <c r="Q255" i="4"/>
  <c r="S255" i="4"/>
  <c r="U255" i="4"/>
  <c r="V255" i="4"/>
  <c r="L256" i="4"/>
  <c r="M256" i="4"/>
  <c r="O256" i="4"/>
  <c r="Q256" i="4"/>
  <c r="S256" i="4"/>
  <c r="U256" i="4"/>
  <c r="V256" i="4"/>
  <c r="L257" i="4"/>
  <c r="M257" i="4"/>
  <c r="O257" i="4"/>
  <c r="Q257" i="4"/>
  <c r="S257" i="4"/>
  <c r="U257" i="4"/>
  <c r="V257" i="4"/>
  <c r="L258" i="4"/>
  <c r="M258" i="4"/>
  <c r="O258" i="4"/>
  <c r="Q258" i="4"/>
  <c r="S258" i="4"/>
  <c r="U258" i="4"/>
  <c r="V258" i="4"/>
  <c r="L259" i="4"/>
  <c r="M259" i="4"/>
  <c r="O259" i="4"/>
  <c r="Q259" i="4"/>
  <c r="S259" i="4"/>
  <c r="U259" i="4"/>
  <c r="V259" i="4"/>
  <c r="L260" i="4"/>
  <c r="M260" i="4"/>
  <c r="O260" i="4"/>
  <c r="Q260" i="4"/>
  <c r="S260" i="4"/>
  <c r="U260" i="4"/>
  <c r="V260" i="4"/>
  <c r="L261" i="4"/>
  <c r="M261" i="4"/>
  <c r="O261" i="4"/>
  <c r="Q261" i="4"/>
  <c r="S261" i="4"/>
  <c r="U261" i="4"/>
  <c r="V261" i="4"/>
  <c r="L262" i="4"/>
  <c r="M262" i="4"/>
  <c r="O262" i="4"/>
  <c r="Q262" i="4"/>
  <c r="S262" i="4"/>
  <c r="U262" i="4"/>
  <c r="V262" i="4"/>
  <c r="L263" i="4"/>
  <c r="M263" i="4"/>
  <c r="O263" i="4"/>
  <c r="Q263" i="4"/>
  <c r="S263" i="4"/>
  <c r="U263" i="4"/>
  <c r="V263" i="4"/>
  <c r="L264" i="4"/>
  <c r="M264" i="4"/>
  <c r="O264" i="4"/>
  <c r="Q264" i="4"/>
  <c r="S264" i="4"/>
  <c r="U264" i="4"/>
  <c r="V264" i="4"/>
  <c r="L265" i="4"/>
  <c r="M265" i="4"/>
  <c r="O265" i="4"/>
  <c r="Q265" i="4"/>
  <c r="S265" i="4"/>
  <c r="U265" i="4"/>
  <c r="V265" i="4"/>
  <c r="L266" i="4"/>
  <c r="M266" i="4"/>
  <c r="O266" i="4"/>
  <c r="Q266" i="4"/>
  <c r="S266" i="4"/>
  <c r="U266" i="4"/>
  <c r="V266" i="4"/>
  <c r="L267" i="4"/>
  <c r="M267" i="4"/>
  <c r="O267" i="4"/>
  <c r="Q267" i="4"/>
  <c r="S267" i="4"/>
  <c r="U267" i="4"/>
  <c r="V267" i="4"/>
  <c r="L268" i="4"/>
  <c r="M268" i="4"/>
  <c r="O268" i="4"/>
  <c r="Q268" i="4"/>
  <c r="S268" i="4"/>
  <c r="U268" i="4"/>
  <c r="V268" i="4"/>
  <c r="L269" i="4"/>
  <c r="M269" i="4"/>
  <c r="O269" i="4"/>
  <c r="Q269" i="4"/>
  <c r="S269" i="4"/>
  <c r="U269" i="4"/>
  <c r="V269" i="4"/>
  <c r="L270" i="4"/>
  <c r="M270" i="4"/>
  <c r="O270" i="4"/>
  <c r="Q270" i="4"/>
  <c r="S270" i="4"/>
  <c r="U270" i="4"/>
  <c r="V270" i="4"/>
  <c r="L271" i="4"/>
  <c r="M271" i="4"/>
  <c r="O271" i="4"/>
  <c r="Q271" i="4"/>
  <c r="S271" i="4"/>
  <c r="U271" i="4"/>
  <c r="V271" i="4"/>
  <c r="L272" i="4"/>
  <c r="M272" i="4"/>
  <c r="O272" i="4"/>
  <c r="Q272" i="4"/>
  <c r="S272" i="4"/>
  <c r="U272" i="4"/>
  <c r="V272" i="4"/>
  <c r="L273" i="4"/>
  <c r="M273" i="4"/>
  <c r="O273" i="4"/>
  <c r="Q273" i="4"/>
  <c r="S273" i="4"/>
  <c r="U273" i="4"/>
  <c r="V273" i="4"/>
  <c r="L274" i="4"/>
  <c r="M274" i="4"/>
  <c r="O274" i="4"/>
  <c r="Q274" i="4"/>
  <c r="S274" i="4"/>
  <c r="U274" i="4"/>
  <c r="V274" i="4"/>
  <c r="L275" i="4"/>
  <c r="M275" i="4"/>
  <c r="O275" i="4"/>
  <c r="Q275" i="4"/>
  <c r="S275" i="4"/>
  <c r="U275" i="4"/>
  <c r="V275" i="4"/>
  <c r="L276" i="4"/>
  <c r="M276" i="4"/>
  <c r="O276" i="4"/>
  <c r="Q276" i="4"/>
  <c r="S276" i="4"/>
  <c r="U276" i="4"/>
  <c r="V276" i="4"/>
  <c r="L277" i="4"/>
  <c r="M277" i="4"/>
  <c r="O277" i="4"/>
  <c r="Q277" i="4"/>
  <c r="S277" i="4"/>
  <c r="U277" i="4"/>
  <c r="V277" i="4"/>
  <c r="L278" i="4"/>
  <c r="M278" i="4"/>
  <c r="O278" i="4"/>
  <c r="Q278" i="4"/>
  <c r="S278" i="4"/>
  <c r="U278" i="4"/>
  <c r="V278" i="4"/>
  <c r="L279" i="4"/>
  <c r="M279" i="4"/>
  <c r="O279" i="4"/>
  <c r="Q279" i="4"/>
  <c r="S279" i="4"/>
  <c r="U279" i="4"/>
  <c r="V279" i="4"/>
  <c r="L280" i="4"/>
  <c r="M280" i="4"/>
  <c r="O280" i="4"/>
  <c r="Q280" i="4"/>
  <c r="S280" i="4"/>
  <c r="U280" i="4"/>
  <c r="V280" i="4"/>
  <c r="L281" i="4"/>
  <c r="M281" i="4"/>
  <c r="O281" i="4"/>
  <c r="Q281" i="4"/>
  <c r="S281" i="4"/>
  <c r="U281" i="4"/>
  <c r="V281" i="4"/>
  <c r="L282" i="4"/>
  <c r="M282" i="4"/>
  <c r="O282" i="4"/>
  <c r="Q282" i="4"/>
  <c r="S282" i="4"/>
  <c r="U282" i="4"/>
  <c r="V282" i="4"/>
  <c r="L283" i="4"/>
  <c r="M283" i="4"/>
  <c r="O283" i="4"/>
  <c r="Q283" i="4"/>
  <c r="S283" i="4"/>
  <c r="U283" i="4"/>
  <c r="V283" i="4"/>
  <c r="L284" i="4"/>
  <c r="M284" i="4"/>
  <c r="O284" i="4"/>
  <c r="Q284" i="4"/>
  <c r="S284" i="4"/>
  <c r="U284" i="4"/>
  <c r="V284" i="4"/>
  <c r="L285" i="4"/>
  <c r="M285" i="4"/>
  <c r="O285" i="4"/>
  <c r="Q285" i="4"/>
  <c r="S285" i="4"/>
  <c r="U285" i="4"/>
  <c r="V285" i="4"/>
  <c r="L286" i="4"/>
  <c r="M286" i="4"/>
  <c r="O286" i="4"/>
  <c r="Q286" i="4"/>
  <c r="S286" i="4"/>
  <c r="U286" i="4"/>
  <c r="V286" i="4"/>
  <c r="L287" i="4"/>
  <c r="M287" i="4"/>
  <c r="O287" i="4"/>
  <c r="Q287" i="4"/>
  <c r="S287" i="4"/>
  <c r="U287" i="4"/>
  <c r="V287" i="4"/>
  <c r="L288" i="4"/>
  <c r="M288" i="4"/>
  <c r="O288" i="4"/>
  <c r="Q288" i="4"/>
  <c r="S288" i="4"/>
  <c r="U288" i="4"/>
  <c r="V288" i="4"/>
  <c r="L289" i="4"/>
  <c r="M289" i="4"/>
  <c r="O289" i="4"/>
  <c r="Q289" i="4"/>
  <c r="S289" i="4"/>
  <c r="U289" i="4"/>
  <c r="V289" i="4"/>
  <c r="L290" i="4"/>
  <c r="M290" i="4"/>
  <c r="O290" i="4"/>
  <c r="Q290" i="4"/>
  <c r="S290" i="4"/>
  <c r="U290" i="4"/>
  <c r="V290" i="4"/>
  <c r="L291" i="4"/>
  <c r="M291" i="4"/>
  <c r="O291" i="4"/>
  <c r="Q291" i="4"/>
  <c r="S291" i="4"/>
  <c r="U291" i="4"/>
  <c r="V291" i="4"/>
  <c r="L292" i="4"/>
  <c r="M292" i="4"/>
  <c r="O292" i="4"/>
  <c r="Q292" i="4"/>
  <c r="S292" i="4"/>
  <c r="U292" i="4"/>
  <c r="V292" i="4"/>
  <c r="L293" i="4"/>
  <c r="M293" i="4"/>
  <c r="O293" i="4"/>
  <c r="Q293" i="4"/>
  <c r="S293" i="4"/>
  <c r="U293" i="4"/>
  <c r="V293" i="4"/>
  <c r="L294" i="4"/>
  <c r="M294" i="4"/>
  <c r="O294" i="4"/>
  <c r="Q294" i="4"/>
  <c r="S294" i="4"/>
  <c r="U294" i="4"/>
  <c r="V294" i="4"/>
  <c r="L295" i="4"/>
  <c r="M295" i="4"/>
  <c r="O295" i="4"/>
  <c r="Q295" i="4"/>
  <c r="S295" i="4"/>
  <c r="U295" i="4"/>
  <c r="V295" i="4"/>
  <c r="L296" i="4"/>
  <c r="M296" i="4"/>
  <c r="O296" i="4"/>
  <c r="Q296" i="4"/>
  <c r="S296" i="4"/>
  <c r="U296" i="4"/>
  <c r="V296" i="4"/>
  <c r="L297" i="4"/>
  <c r="M297" i="4"/>
  <c r="O297" i="4"/>
  <c r="Q297" i="4"/>
  <c r="S297" i="4"/>
  <c r="U297" i="4"/>
  <c r="V297" i="4"/>
  <c r="L298" i="4"/>
  <c r="M298" i="4"/>
  <c r="O298" i="4"/>
  <c r="Q298" i="4"/>
  <c r="S298" i="4"/>
  <c r="U298" i="4"/>
  <c r="V298" i="4"/>
  <c r="L299" i="4"/>
  <c r="M299" i="4"/>
  <c r="O299" i="4"/>
  <c r="Q299" i="4"/>
  <c r="S299" i="4"/>
  <c r="U299" i="4"/>
  <c r="V299" i="4"/>
  <c r="L300" i="4"/>
  <c r="M300" i="4"/>
  <c r="O300" i="4"/>
  <c r="Q300" i="4"/>
  <c r="S300" i="4"/>
  <c r="U300" i="4"/>
  <c r="V300" i="4"/>
  <c r="L301" i="4"/>
  <c r="M301" i="4"/>
  <c r="O301" i="4"/>
  <c r="Q301" i="4"/>
  <c r="S301" i="4"/>
  <c r="U301" i="4"/>
  <c r="V301" i="4"/>
  <c r="L302" i="4"/>
  <c r="M302" i="4"/>
  <c r="O302" i="4"/>
  <c r="Q302" i="4"/>
  <c r="S302" i="4"/>
  <c r="U302" i="4"/>
  <c r="V302" i="4"/>
  <c r="L303" i="4"/>
  <c r="M303" i="4"/>
  <c r="O303" i="4"/>
  <c r="Q303" i="4"/>
  <c r="S303" i="4"/>
  <c r="U303" i="4"/>
  <c r="V303" i="4"/>
  <c r="L304" i="4"/>
  <c r="M304" i="4"/>
  <c r="O304" i="4"/>
  <c r="Q304" i="4"/>
  <c r="S304" i="4"/>
  <c r="U304" i="4"/>
  <c r="V304" i="4"/>
  <c r="L305" i="4"/>
  <c r="M305" i="4"/>
  <c r="O305" i="4"/>
  <c r="Q305" i="4"/>
  <c r="S305" i="4"/>
  <c r="U305" i="4"/>
  <c r="V305" i="4"/>
  <c r="L306" i="4"/>
  <c r="M306" i="4"/>
  <c r="O306" i="4"/>
  <c r="Q306" i="4"/>
  <c r="S306" i="4"/>
  <c r="U306" i="4"/>
  <c r="V306" i="4"/>
  <c r="L307" i="4"/>
  <c r="M307" i="4"/>
  <c r="O307" i="4"/>
  <c r="Q307" i="4"/>
  <c r="S307" i="4"/>
  <c r="U307" i="4"/>
  <c r="V307" i="4"/>
  <c r="L308" i="4"/>
  <c r="M308" i="4"/>
  <c r="O308" i="4"/>
  <c r="Q308" i="4"/>
  <c r="S308" i="4"/>
  <c r="U308" i="4"/>
  <c r="V308" i="4"/>
  <c r="L309" i="4"/>
  <c r="M309" i="4"/>
  <c r="O309" i="4"/>
  <c r="Q309" i="4"/>
  <c r="S309" i="4"/>
  <c r="U309" i="4"/>
  <c r="V309" i="4"/>
  <c r="L310" i="4"/>
  <c r="M310" i="4"/>
  <c r="O310" i="4"/>
  <c r="Q310" i="4"/>
  <c r="S310" i="4"/>
  <c r="U310" i="4"/>
  <c r="V310" i="4"/>
  <c r="L311" i="4"/>
  <c r="M311" i="4"/>
  <c r="O311" i="4"/>
  <c r="Q311" i="4"/>
  <c r="S311" i="4"/>
  <c r="U311" i="4"/>
  <c r="V311" i="4"/>
  <c r="L312" i="4"/>
  <c r="M312" i="4"/>
  <c r="O312" i="4"/>
  <c r="Q312" i="4"/>
  <c r="S312" i="4"/>
  <c r="U312" i="4"/>
  <c r="V312" i="4"/>
  <c r="L313" i="4"/>
  <c r="M313" i="4"/>
  <c r="O313" i="4"/>
  <c r="Q313" i="4"/>
  <c r="S313" i="4"/>
  <c r="U313" i="4"/>
  <c r="V313" i="4"/>
  <c r="L314" i="4"/>
  <c r="M314" i="4"/>
  <c r="O314" i="4"/>
  <c r="Q314" i="4"/>
  <c r="S314" i="4"/>
  <c r="U314" i="4"/>
  <c r="V314" i="4"/>
  <c r="L315" i="4"/>
  <c r="M315" i="4"/>
  <c r="O315" i="4"/>
  <c r="Q315" i="4"/>
  <c r="S315" i="4"/>
  <c r="U315" i="4"/>
  <c r="V315" i="4"/>
  <c r="L316" i="4"/>
  <c r="M316" i="4"/>
  <c r="O316" i="4"/>
  <c r="Q316" i="4"/>
  <c r="S316" i="4"/>
  <c r="U316" i="4"/>
  <c r="V316" i="4"/>
  <c r="L317" i="4"/>
  <c r="M317" i="4"/>
  <c r="O317" i="4"/>
  <c r="Q317" i="4"/>
  <c r="S317" i="4"/>
  <c r="U317" i="4"/>
  <c r="V317" i="4"/>
  <c r="L318" i="4"/>
  <c r="M318" i="4"/>
  <c r="O318" i="4"/>
  <c r="Q318" i="4"/>
  <c r="S318" i="4"/>
  <c r="U318" i="4"/>
  <c r="V318" i="4"/>
  <c r="L319" i="4"/>
  <c r="M319" i="4"/>
  <c r="O319" i="4"/>
  <c r="Q319" i="4"/>
  <c r="S319" i="4"/>
  <c r="U319" i="4"/>
  <c r="V319" i="4"/>
  <c r="L320" i="4"/>
  <c r="M320" i="4"/>
  <c r="O320" i="4"/>
  <c r="Q320" i="4"/>
  <c r="S320" i="4"/>
  <c r="U320" i="4"/>
  <c r="V320" i="4"/>
  <c r="L321" i="4"/>
  <c r="M321" i="4"/>
  <c r="O321" i="4"/>
  <c r="Q321" i="4"/>
  <c r="S321" i="4"/>
  <c r="U321" i="4"/>
  <c r="V321" i="4"/>
  <c r="L322" i="4"/>
  <c r="M322" i="4"/>
  <c r="O322" i="4"/>
  <c r="Q322" i="4"/>
  <c r="S322" i="4"/>
  <c r="U322" i="4"/>
  <c r="V322" i="4"/>
  <c r="L323" i="4"/>
  <c r="M323" i="4"/>
  <c r="O323" i="4"/>
  <c r="Q323" i="4"/>
  <c r="S323" i="4"/>
  <c r="U323" i="4"/>
  <c r="V323" i="4"/>
  <c r="L324" i="4"/>
  <c r="M324" i="4"/>
  <c r="O324" i="4"/>
  <c r="Q324" i="4"/>
  <c r="S324" i="4"/>
  <c r="U324" i="4"/>
  <c r="V324" i="4"/>
  <c r="L325" i="4"/>
  <c r="M325" i="4"/>
  <c r="O325" i="4"/>
  <c r="Q325" i="4"/>
  <c r="S325" i="4"/>
  <c r="U325" i="4"/>
  <c r="V325" i="4"/>
  <c r="L326" i="4"/>
  <c r="M326" i="4"/>
  <c r="O326" i="4"/>
  <c r="Q326" i="4"/>
  <c r="S326" i="4"/>
  <c r="U326" i="4"/>
  <c r="V326" i="4"/>
  <c r="L327" i="4"/>
  <c r="M327" i="4"/>
  <c r="O327" i="4"/>
  <c r="Q327" i="4"/>
  <c r="S327" i="4"/>
  <c r="U327" i="4"/>
  <c r="V327" i="4"/>
  <c r="L328" i="4"/>
  <c r="M328" i="4"/>
  <c r="O328" i="4"/>
  <c r="Q328" i="4"/>
  <c r="S328" i="4"/>
  <c r="U328" i="4"/>
  <c r="V328" i="4"/>
  <c r="L329" i="4"/>
  <c r="M329" i="4"/>
  <c r="O329" i="4"/>
  <c r="Q329" i="4"/>
  <c r="S329" i="4"/>
  <c r="U329" i="4"/>
  <c r="V329" i="4"/>
  <c r="L330" i="4"/>
  <c r="M330" i="4"/>
  <c r="O330" i="4"/>
  <c r="Q330" i="4"/>
  <c r="S330" i="4"/>
  <c r="U330" i="4"/>
  <c r="V330" i="4"/>
  <c r="L331" i="4"/>
  <c r="M331" i="4"/>
  <c r="O331" i="4"/>
  <c r="Q331" i="4"/>
  <c r="S331" i="4"/>
  <c r="U331" i="4"/>
  <c r="V331" i="4"/>
  <c r="L332" i="4"/>
  <c r="M332" i="4"/>
  <c r="O332" i="4"/>
  <c r="Q332" i="4"/>
  <c r="S332" i="4"/>
  <c r="U332" i="4"/>
  <c r="V332" i="4"/>
  <c r="L333" i="4"/>
  <c r="M333" i="4"/>
  <c r="O333" i="4"/>
  <c r="Q333" i="4"/>
  <c r="S333" i="4"/>
  <c r="U333" i="4"/>
  <c r="V333" i="4"/>
  <c r="L334" i="4"/>
  <c r="M334" i="4"/>
  <c r="O334" i="4"/>
  <c r="Q334" i="4"/>
  <c r="S334" i="4"/>
  <c r="U334" i="4"/>
  <c r="V334" i="4"/>
  <c r="L335" i="4"/>
  <c r="M335" i="4"/>
  <c r="O335" i="4"/>
  <c r="Q335" i="4"/>
  <c r="S335" i="4"/>
  <c r="U335" i="4"/>
  <c r="V335" i="4"/>
  <c r="L336" i="4"/>
  <c r="M336" i="4"/>
  <c r="O336" i="4"/>
  <c r="Q336" i="4"/>
  <c r="S336" i="4"/>
  <c r="U336" i="4"/>
  <c r="V336" i="4"/>
  <c r="L337" i="4"/>
  <c r="M337" i="4"/>
  <c r="O337" i="4"/>
  <c r="Q337" i="4"/>
  <c r="S337" i="4"/>
  <c r="U337" i="4"/>
  <c r="V337" i="4"/>
  <c r="L338" i="4"/>
  <c r="M338" i="4"/>
  <c r="O338" i="4"/>
  <c r="Q338" i="4"/>
  <c r="S338" i="4"/>
  <c r="U338" i="4"/>
  <c r="V338" i="4"/>
  <c r="L339" i="4"/>
  <c r="M339" i="4"/>
  <c r="O339" i="4"/>
  <c r="Q339" i="4"/>
  <c r="S339" i="4"/>
  <c r="U339" i="4"/>
  <c r="V339" i="4"/>
  <c r="L340" i="4"/>
  <c r="M340" i="4"/>
  <c r="O340" i="4"/>
  <c r="Q340" i="4"/>
  <c r="S340" i="4"/>
  <c r="U340" i="4"/>
  <c r="V340" i="4"/>
  <c r="L341" i="4"/>
  <c r="M341" i="4"/>
  <c r="O341" i="4"/>
  <c r="Q341" i="4"/>
  <c r="S341" i="4"/>
  <c r="U341" i="4"/>
  <c r="V341" i="4"/>
  <c r="L342" i="4"/>
  <c r="M342" i="4"/>
  <c r="O342" i="4"/>
  <c r="Q342" i="4"/>
  <c r="S342" i="4"/>
  <c r="U342" i="4"/>
  <c r="V342" i="4"/>
  <c r="L343" i="4"/>
  <c r="M343" i="4"/>
  <c r="O343" i="4"/>
  <c r="Q343" i="4"/>
  <c r="S343" i="4"/>
  <c r="U343" i="4"/>
  <c r="V343" i="4"/>
  <c r="L344" i="4"/>
  <c r="M344" i="4"/>
  <c r="O344" i="4"/>
  <c r="Q344" i="4"/>
  <c r="S344" i="4"/>
  <c r="U344" i="4"/>
  <c r="V344" i="4"/>
  <c r="L345" i="4"/>
  <c r="M345" i="4"/>
  <c r="O345" i="4"/>
  <c r="Q345" i="4"/>
  <c r="S345" i="4"/>
  <c r="U345" i="4"/>
  <c r="V345" i="4"/>
  <c r="L346" i="4"/>
  <c r="M346" i="4"/>
  <c r="O346" i="4"/>
  <c r="Q346" i="4"/>
  <c r="S346" i="4"/>
  <c r="U346" i="4"/>
  <c r="V346" i="4"/>
  <c r="L347" i="4"/>
  <c r="M347" i="4"/>
  <c r="O347" i="4"/>
  <c r="Q347" i="4"/>
  <c r="S347" i="4"/>
  <c r="U347" i="4"/>
  <c r="V347" i="4"/>
  <c r="L348" i="4"/>
  <c r="M348" i="4"/>
  <c r="O348" i="4"/>
  <c r="Q348" i="4"/>
  <c r="S348" i="4"/>
  <c r="U348" i="4"/>
  <c r="V348" i="4"/>
  <c r="L349" i="4"/>
  <c r="M349" i="4"/>
  <c r="O349" i="4"/>
  <c r="Q349" i="4"/>
  <c r="S349" i="4"/>
  <c r="U349" i="4"/>
  <c r="V349" i="4"/>
  <c r="L350" i="4"/>
  <c r="M350" i="4"/>
  <c r="O350" i="4"/>
  <c r="Q350" i="4"/>
  <c r="S350" i="4"/>
  <c r="U350" i="4"/>
  <c r="V350" i="4"/>
  <c r="L351" i="4"/>
  <c r="M351" i="4"/>
  <c r="O351" i="4"/>
  <c r="Q351" i="4"/>
  <c r="S351" i="4"/>
  <c r="U351" i="4"/>
  <c r="V351" i="4"/>
  <c r="L352" i="4"/>
  <c r="M352" i="4"/>
  <c r="O352" i="4"/>
  <c r="Q352" i="4"/>
  <c r="S352" i="4"/>
  <c r="U352" i="4"/>
  <c r="V352" i="4"/>
  <c r="L353" i="4"/>
  <c r="M353" i="4"/>
  <c r="O353" i="4"/>
  <c r="Q353" i="4"/>
  <c r="S353" i="4"/>
  <c r="U353" i="4"/>
  <c r="V353" i="4"/>
  <c r="L354" i="4"/>
  <c r="M354" i="4"/>
  <c r="O354" i="4"/>
  <c r="Q354" i="4"/>
  <c r="S354" i="4"/>
  <c r="U354" i="4"/>
  <c r="V354" i="4"/>
  <c r="L355" i="4"/>
  <c r="M355" i="4"/>
  <c r="O355" i="4"/>
  <c r="Q355" i="4"/>
  <c r="S355" i="4"/>
  <c r="U355" i="4"/>
  <c r="V355" i="4"/>
  <c r="L356" i="4"/>
  <c r="M356" i="4"/>
  <c r="O356" i="4"/>
  <c r="Q356" i="4"/>
  <c r="S356" i="4"/>
  <c r="U356" i="4"/>
  <c r="V356" i="4"/>
  <c r="L357" i="4"/>
  <c r="M357" i="4"/>
  <c r="O357" i="4"/>
  <c r="Q357" i="4"/>
  <c r="S357" i="4"/>
  <c r="U357" i="4"/>
  <c r="V357" i="4"/>
  <c r="L358" i="4"/>
  <c r="M358" i="4"/>
  <c r="O358" i="4"/>
  <c r="Q358" i="4"/>
  <c r="S358" i="4"/>
  <c r="U358" i="4"/>
  <c r="V358" i="4"/>
  <c r="L359" i="4"/>
  <c r="M359" i="4"/>
  <c r="O359" i="4"/>
  <c r="Q359" i="4"/>
  <c r="S359" i="4"/>
  <c r="U359" i="4"/>
  <c r="V359" i="4"/>
  <c r="L360" i="4"/>
  <c r="M360" i="4"/>
  <c r="O360" i="4"/>
  <c r="Q360" i="4"/>
  <c r="S360" i="4"/>
  <c r="U360" i="4"/>
  <c r="V360" i="4"/>
  <c r="L361" i="4"/>
  <c r="M361" i="4"/>
  <c r="O361" i="4"/>
  <c r="Q361" i="4"/>
  <c r="S361" i="4"/>
  <c r="U361" i="4"/>
  <c r="V361" i="4"/>
  <c r="L362" i="4"/>
  <c r="M362" i="4"/>
  <c r="O362" i="4"/>
  <c r="Q362" i="4"/>
  <c r="S362" i="4"/>
  <c r="U362" i="4"/>
  <c r="V362" i="4"/>
  <c r="L363" i="4"/>
  <c r="M363" i="4"/>
  <c r="O363" i="4"/>
  <c r="Q363" i="4"/>
  <c r="S363" i="4"/>
  <c r="U363" i="4"/>
  <c r="V363" i="4"/>
  <c r="L364" i="4"/>
  <c r="M364" i="4"/>
  <c r="O364" i="4"/>
  <c r="Q364" i="4"/>
  <c r="S364" i="4"/>
  <c r="U364" i="4"/>
  <c r="V364" i="4"/>
  <c r="L365" i="4"/>
  <c r="M365" i="4"/>
  <c r="O365" i="4"/>
  <c r="Q365" i="4"/>
  <c r="S365" i="4"/>
  <c r="U365" i="4"/>
  <c r="V365" i="4"/>
  <c r="L366" i="4"/>
  <c r="M366" i="4"/>
  <c r="O366" i="4"/>
  <c r="Q366" i="4"/>
  <c r="S366" i="4"/>
  <c r="U366" i="4"/>
  <c r="V366" i="4"/>
  <c r="L367" i="4"/>
  <c r="M367" i="4"/>
  <c r="O367" i="4"/>
  <c r="Q367" i="4"/>
  <c r="S367" i="4"/>
  <c r="U367" i="4"/>
  <c r="V367" i="4"/>
  <c r="L368" i="4"/>
  <c r="M368" i="4"/>
  <c r="O368" i="4"/>
  <c r="Q368" i="4"/>
  <c r="S368" i="4"/>
  <c r="U368" i="4"/>
  <c r="V368" i="4"/>
  <c r="L369" i="4"/>
  <c r="M369" i="4"/>
  <c r="O369" i="4"/>
  <c r="Q369" i="4"/>
  <c r="S369" i="4"/>
  <c r="U369" i="4"/>
  <c r="V369" i="4"/>
  <c r="L370" i="4"/>
  <c r="M370" i="4"/>
  <c r="O370" i="4"/>
  <c r="Q370" i="4"/>
  <c r="S370" i="4"/>
  <c r="U370" i="4"/>
  <c r="V370" i="4"/>
  <c r="L371" i="4"/>
  <c r="M371" i="4"/>
  <c r="O371" i="4"/>
  <c r="Q371" i="4"/>
  <c r="S371" i="4"/>
  <c r="U371" i="4"/>
  <c r="V371" i="4"/>
  <c r="L372" i="4"/>
  <c r="M372" i="4"/>
  <c r="O372" i="4"/>
  <c r="Q372" i="4"/>
  <c r="S372" i="4"/>
  <c r="U372" i="4"/>
  <c r="V372" i="4"/>
  <c r="L373" i="4"/>
  <c r="M373" i="4"/>
  <c r="O373" i="4"/>
  <c r="Q373" i="4"/>
  <c r="S373" i="4"/>
  <c r="U373" i="4"/>
  <c r="V373" i="4"/>
  <c r="L374" i="4"/>
  <c r="M374" i="4"/>
  <c r="O374" i="4"/>
  <c r="Q374" i="4"/>
  <c r="S374" i="4"/>
  <c r="U374" i="4"/>
  <c r="V374" i="4"/>
  <c r="L375" i="4"/>
  <c r="M375" i="4"/>
  <c r="O375" i="4"/>
  <c r="Q375" i="4"/>
  <c r="S375" i="4"/>
  <c r="U375" i="4"/>
  <c r="V375" i="4"/>
  <c r="L376" i="4"/>
  <c r="M376" i="4"/>
  <c r="O376" i="4"/>
  <c r="Q376" i="4"/>
  <c r="S376" i="4"/>
  <c r="U376" i="4"/>
  <c r="V376" i="4"/>
  <c r="L377" i="4"/>
  <c r="M377" i="4"/>
  <c r="O377" i="4"/>
  <c r="Q377" i="4"/>
  <c r="S377" i="4"/>
  <c r="U377" i="4"/>
  <c r="V377" i="4"/>
  <c r="L378" i="4"/>
  <c r="M378" i="4"/>
  <c r="O378" i="4"/>
  <c r="Q378" i="4"/>
  <c r="S378" i="4"/>
  <c r="U378" i="4"/>
  <c r="V378" i="4"/>
  <c r="L379" i="4"/>
  <c r="M379" i="4"/>
  <c r="O379" i="4"/>
  <c r="Q379" i="4"/>
  <c r="S379" i="4"/>
  <c r="U379" i="4"/>
  <c r="V379" i="4"/>
  <c r="L380" i="4"/>
  <c r="M380" i="4"/>
  <c r="O380" i="4"/>
  <c r="Q380" i="4"/>
  <c r="S380" i="4"/>
  <c r="U380" i="4"/>
  <c r="V380" i="4"/>
  <c r="L381" i="4"/>
  <c r="M381" i="4"/>
  <c r="O381" i="4"/>
  <c r="Q381" i="4"/>
  <c r="S381" i="4"/>
  <c r="U381" i="4"/>
  <c r="V381" i="4"/>
  <c r="L382" i="4"/>
  <c r="M382" i="4"/>
  <c r="O382" i="4"/>
  <c r="Q382" i="4"/>
  <c r="S382" i="4"/>
  <c r="U382" i="4"/>
  <c r="V382" i="4"/>
  <c r="L383" i="4"/>
  <c r="M383" i="4"/>
  <c r="O383" i="4"/>
  <c r="Q383" i="4"/>
  <c r="S383" i="4"/>
  <c r="U383" i="4"/>
  <c r="V383" i="4"/>
  <c r="L384" i="4"/>
  <c r="M384" i="4"/>
  <c r="O384" i="4"/>
  <c r="Q384" i="4"/>
  <c r="S384" i="4"/>
  <c r="U384" i="4"/>
  <c r="V384" i="4"/>
  <c r="L385" i="4"/>
  <c r="M385" i="4"/>
  <c r="O385" i="4"/>
  <c r="Q385" i="4"/>
  <c r="S385" i="4"/>
  <c r="U385" i="4"/>
  <c r="V385" i="4"/>
  <c r="L386" i="4"/>
  <c r="M386" i="4"/>
  <c r="O386" i="4"/>
  <c r="Q386" i="4"/>
  <c r="S386" i="4"/>
  <c r="U386" i="4"/>
  <c r="V386" i="4"/>
  <c r="L387" i="4"/>
  <c r="M387" i="4"/>
  <c r="O387" i="4"/>
  <c r="Q387" i="4"/>
  <c r="S387" i="4"/>
  <c r="U387" i="4"/>
  <c r="V387" i="4"/>
  <c r="L388" i="4"/>
  <c r="M388" i="4"/>
  <c r="O388" i="4"/>
  <c r="Q388" i="4"/>
  <c r="S388" i="4"/>
  <c r="U388" i="4"/>
  <c r="V388" i="4"/>
  <c r="L389" i="4"/>
  <c r="M389" i="4"/>
  <c r="O389" i="4"/>
  <c r="Q389" i="4"/>
  <c r="S389" i="4"/>
  <c r="U389" i="4"/>
  <c r="V389" i="4"/>
  <c r="L390" i="4"/>
  <c r="M390" i="4"/>
  <c r="O390" i="4"/>
  <c r="Q390" i="4"/>
  <c r="S390" i="4"/>
  <c r="U390" i="4"/>
  <c r="V390" i="4"/>
  <c r="L391" i="4"/>
  <c r="M391" i="4"/>
  <c r="O391" i="4"/>
  <c r="Q391" i="4"/>
  <c r="S391" i="4"/>
  <c r="U391" i="4"/>
  <c r="V391" i="4"/>
  <c r="L392" i="4"/>
  <c r="M392" i="4"/>
  <c r="O392" i="4"/>
  <c r="Q392" i="4"/>
  <c r="S392" i="4"/>
  <c r="U392" i="4"/>
  <c r="V392" i="4"/>
  <c r="L393" i="4"/>
  <c r="M393" i="4"/>
  <c r="O393" i="4"/>
  <c r="Q393" i="4"/>
  <c r="S393" i="4"/>
  <c r="U393" i="4"/>
  <c r="V393" i="4"/>
  <c r="L394" i="4"/>
  <c r="M394" i="4"/>
  <c r="O394" i="4"/>
  <c r="Q394" i="4"/>
  <c r="S394" i="4"/>
  <c r="U394" i="4"/>
  <c r="V394" i="4"/>
  <c r="L395" i="4"/>
  <c r="M395" i="4"/>
  <c r="O395" i="4"/>
  <c r="Q395" i="4"/>
  <c r="S395" i="4"/>
  <c r="U395" i="4"/>
  <c r="V395" i="4"/>
  <c r="L396" i="4"/>
  <c r="M396" i="4"/>
  <c r="O396" i="4"/>
  <c r="Q396" i="4"/>
  <c r="S396" i="4"/>
  <c r="U396" i="4"/>
  <c r="V396" i="4"/>
  <c r="L397" i="4"/>
  <c r="M397" i="4"/>
  <c r="O397" i="4"/>
  <c r="Q397" i="4"/>
  <c r="S397" i="4"/>
  <c r="U397" i="4"/>
  <c r="V397" i="4"/>
  <c r="L398" i="4"/>
  <c r="M398" i="4"/>
  <c r="O398" i="4"/>
  <c r="Q398" i="4"/>
  <c r="S398" i="4"/>
  <c r="U398" i="4"/>
  <c r="V398" i="4"/>
  <c r="L399" i="4"/>
  <c r="M399" i="4"/>
  <c r="O399" i="4"/>
  <c r="Q399" i="4"/>
  <c r="S399" i="4"/>
  <c r="U399" i="4"/>
  <c r="V399" i="4"/>
  <c r="L400" i="4"/>
  <c r="M400" i="4"/>
  <c r="O400" i="4"/>
  <c r="Q400" i="4"/>
  <c r="S400" i="4"/>
  <c r="U400" i="4"/>
  <c r="V400" i="4"/>
  <c r="L401" i="4"/>
  <c r="M401" i="4"/>
  <c r="O401" i="4"/>
  <c r="Q401" i="4"/>
  <c r="S401" i="4"/>
  <c r="U401" i="4"/>
  <c r="V401" i="4"/>
  <c r="L402" i="4"/>
  <c r="M402" i="4"/>
  <c r="O402" i="4"/>
  <c r="Q402" i="4"/>
  <c r="S402" i="4"/>
  <c r="U402" i="4"/>
  <c r="V402" i="4"/>
  <c r="L403" i="4"/>
  <c r="M403" i="4"/>
  <c r="O403" i="4"/>
  <c r="Q403" i="4"/>
  <c r="S403" i="4"/>
  <c r="U403" i="4"/>
  <c r="V403" i="4"/>
  <c r="L404" i="4"/>
  <c r="M404" i="4"/>
  <c r="O404" i="4"/>
  <c r="Q404" i="4"/>
  <c r="S404" i="4"/>
  <c r="U404" i="4"/>
  <c r="V404" i="4"/>
  <c r="L405" i="4"/>
  <c r="M405" i="4"/>
  <c r="O405" i="4"/>
  <c r="Q405" i="4"/>
  <c r="S405" i="4"/>
  <c r="U405" i="4"/>
  <c r="V405" i="4"/>
  <c r="L406" i="4"/>
  <c r="M406" i="4"/>
  <c r="O406" i="4"/>
  <c r="Q406" i="4"/>
  <c r="S406" i="4"/>
  <c r="U406" i="4"/>
  <c r="V406" i="4"/>
  <c r="L407" i="4"/>
  <c r="M407" i="4"/>
  <c r="O407" i="4"/>
  <c r="Q407" i="4"/>
  <c r="S407" i="4"/>
  <c r="U407" i="4"/>
  <c r="V407" i="4"/>
  <c r="L408" i="4"/>
  <c r="M408" i="4"/>
  <c r="O408" i="4"/>
  <c r="Q408" i="4"/>
  <c r="S408" i="4"/>
  <c r="U408" i="4"/>
  <c r="V408" i="4"/>
  <c r="L409" i="4"/>
  <c r="M409" i="4"/>
  <c r="O409" i="4"/>
  <c r="Q409" i="4"/>
  <c r="S409" i="4"/>
  <c r="U409" i="4"/>
  <c r="V409" i="4"/>
  <c r="L410" i="4"/>
  <c r="M410" i="4"/>
  <c r="O410" i="4"/>
  <c r="Q410" i="4"/>
  <c r="S410" i="4"/>
  <c r="U410" i="4"/>
  <c r="V410" i="4"/>
  <c r="L411" i="4"/>
  <c r="M411" i="4"/>
  <c r="O411" i="4"/>
  <c r="Q411" i="4"/>
  <c r="S411" i="4"/>
  <c r="U411" i="4"/>
  <c r="V411" i="4"/>
  <c r="L412" i="4"/>
  <c r="M412" i="4"/>
  <c r="O412" i="4"/>
  <c r="Q412" i="4"/>
  <c r="S412" i="4"/>
  <c r="U412" i="4"/>
  <c r="V412" i="4"/>
  <c r="L413" i="4"/>
  <c r="M413" i="4"/>
  <c r="O413" i="4"/>
  <c r="Q413" i="4"/>
  <c r="S413" i="4"/>
  <c r="U413" i="4"/>
  <c r="V413" i="4"/>
  <c r="L414" i="4"/>
  <c r="M414" i="4"/>
  <c r="O414" i="4"/>
  <c r="Q414" i="4"/>
  <c r="S414" i="4"/>
  <c r="U414" i="4"/>
  <c r="V414" i="4"/>
  <c r="L415" i="4"/>
  <c r="M415" i="4"/>
  <c r="O415" i="4"/>
  <c r="Q415" i="4"/>
  <c r="S415" i="4"/>
  <c r="U415" i="4"/>
  <c r="V415" i="4"/>
  <c r="L416" i="4"/>
  <c r="M416" i="4"/>
  <c r="O416" i="4"/>
  <c r="Q416" i="4"/>
  <c r="S416" i="4"/>
  <c r="U416" i="4"/>
  <c r="V416" i="4"/>
  <c r="L417" i="4"/>
  <c r="M417" i="4"/>
  <c r="O417" i="4"/>
  <c r="Q417" i="4"/>
  <c r="S417" i="4"/>
  <c r="U417" i="4"/>
  <c r="V417" i="4"/>
  <c r="L418" i="4"/>
  <c r="M418" i="4"/>
  <c r="O418" i="4"/>
  <c r="Q418" i="4"/>
  <c r="S418" i="4"/>
  <c r="U418" i="4"/>
  <c r="V418" i="4"/>
  <c r="L419" i="4"/>
  <c r="M419" i="4"/>
  <c r="O419" i="4"/>
  <c r="Q419" i="4"/>
  <c r="S419" i="4"/>
  <c r="U419" i="4"/>
  <c r="V419" i="4"/>
  <c r="L420" i="4"/>
  <c r="M420" i="4"/>
  <c r="O420" i="4"/>
  <c r="Q420" i="4"/>
  <c r="S420" i="4"/>
  <c r="U420" i="4"/>
  <c r="V420" i="4"/>
  <c r="L421" i="4"/>
  <c r="M421" i="4"/>
  <c r="O421" i="4"/>
  <c r="Q421" i="4"/>
  <c r="S421" i="4"/>
  <c r="U421" i="4"/>
  <c r="V421" i="4"/>
  <c r="L422" i="4"/>
  <c r="M422" i="4"/>
  <c r="O422" i="4"/>
  <c r="Q422" i="4"/>
  <c r="S422" i="4"/>
  <c r="U422" i="4"/>
  <c r="V422" i="4"/>
  <c r="L423" i="4"/>
  <c r="M423" i="4"/>
  <c r="O423" i="4"/>
  <c r="Q423" i="4"/>
  <c r="S423" i="4"/>
  <c r="U423" i="4"/>
  <c r="V423" i="4"/>
  <c r="L424" i="4"/>
  <c r="M424" i="4"/>
  <c r="O424" i="4"/>
  <c r="Q424" i="4"/>
  <c r="S424" i="4"/>
  <c r="U424" i="4"/>
  <c r="V424" i="4"/>
  <c r="L425" i="4"/>
  <c r="M425" i="4"/>
  <c r="O425" i="4"/>
  <c r="Q425" i="4"/>
  <c r="S425" i="4"/>
  <c r="U425" i="4"/>
  <c r="V425" i="4"/>
  <c r="L426" i="4"/>
  <c r="M426" i="4"/>
  <c r="O426" i="4"/>
  <c r="Q426" i="4"/>
  <c r="S426" i="4"/>
  <c r="U426" i="4"/>
  <c r="V426" i="4"/>
  <c r="L427" i="4"/>
  <c r="M427" i="4"/>
  <c r="O427" i="4"/>
  <c r="Q427" i="4"/>
  <c r="S427" i="4"/>
  <c r="U427" i="4"/>
  <c r="V427" i="4"/>
  <c r="L428" i="4"/>
  <c r="M428" i="4"/>
  <c r="O428" i="4"/>
  <c r="Q428" i="4"/>
  <c r="S428" i="4"/>
  <c r="U428" i="4"/>
  <c r="V428" i="4"/>
  <c r="L429" i="4"/>
  <c r="M429" i="4"/>
  <c r="O429" i="4"/>
  <c r="Q429" i="4"/>
  <c r="S429" i="4"/>
  <c r="U429" i="4"/>
  <c r="V429" i="4"/>
  <c r="L430" i="4"/>
  <c r="M430" i="4"/>
  <c r="O430" i="4"/>
  <c r="Q430" i="4"/>
  <c r="S430" i="4"/>
  <c r="U430" i="4"/>
  <c r="V430" i="4"/>
  <c r="L431" i="4"/>
  <c r="M431" i="4"/>
  <c r="O431" i="4"/>
  <c r="Q431" i="4"/>
  <c r="S431" i="4"/>
  <c r="U431" i="4"/>
  <c r="V431" i="4"/>
  <c r="L432" i="4"/>
  <c r="M432" i="4"/>
  <c r="O432" i="4"/>
  <c r="Q432" i="4"/>
  <c r="S432" i="4"/>
  <c r="U432" i="4"/>
  <c r="V432" i="4"/>
  <c r="L433" i="4"/>
  <c r="M433" i="4"/>
  <c r="O433" i="4"/>
  <c r="Q433" i="4"/>
  <c r="S433" i="4"/>
  <c r="U433" i="4"/>
  <c r="V433" i="4"/>
  <c r="L434" i="4"/>
  <c r="M434" i="4"/>
  <c r="O434" i="4"/>
  <c r="Q434" i="4"/>
  <c r="S434" i="4"/>
  <c r="U434" i="4"/>
  <c r="V434" i="4"/>
  <c r="L435" i="4"/>
  <c r="M435" i="4"/>
  <c r="O435" i="4"/>
  <c r="Q435" i="4"/>
  <c r="S435" i="4"/>
  <c r="U435" i="4"/>
  <c r="V435" i="4"/>
  <c r="L436" i="4"/>
  <c r="M436" i="4"/>
  <c r="O436" i="4"/>
  <c r="Q436" i="4"/>
  <c r="S436" i="4"/>
  <c r="U436" i="4"/>
  <c r="V436" i="4"/>
  <c r="L437" i="4"/>
  <c r="M437" i="4"/>
  <c r="O437" i="4"/>
  <c r="Q437" i="4"/>
  <c r="S437" i="4"/>
  <c r="U437" i="4"/>
  <c r="V437" i="4"/>
  <c r="L438" i="4"/>
  <c r="M438" i="4"/>
  <c r="O438" i="4"/>
  <c r="Q438" i="4"/>
  <c r="S438" i="4"/>
  <c r="U438" i="4"/>
  <c r="V438" i="4"/>
  <c r="L439" i="4"/>
  <c r="M439" i="4"/>
  <c r="O439" i="4"/>
  <c r="Q439" i="4"/>
  <c r="S439" i="4"/>
  <c r="U439" i="4"/>
  <c r="V439" i="4"/>
  <c r="L440" i="4"/>
  <c r="M440" i="4"/>
  <c r="O440" i="4"/>
  <c r="Q440" i="4"/>
  <c r="S440" i="4"/>
  <c r="U440" i="4"/>
  <c r="V440" i="4"/>
  <c r="L441" i="4"/>
  <c r="M441" i="4"/>
  <c r="O441" i="4"/>
  <c r="Q441" i="4"/>
  <c r="S441" i="4"/>
  <c r="U441" i="4"/>
  <c r="V441" i="4"/>
  <c r="V132" i="4" l="1"/>
  <c r="V130" i="4"/>
  <c r="V128" i="4"/>
  <c r="V126" i="4"/>
  <c r="V124" i="4"/>
  <c r="V122" i="4"/>
  <c r="V120" i="4"/>
  <c r="V118" i="4"/>
  <c r="V116" i="4"/>
  <c r="V114" i="4"/>
  <c r="V112" i="4"/>
  <c r="V103" i="4"/>
  <c r="V21" i="4"/>
  <c r="V60" i="4"/>
  <c r="V26" i="4"/>
  <c r="V111" i="4"/>
  <c r="V107" i="4"/>
  <c r="V91" i="4"/>
  <c r="V47" i="4"/>
  <c r="V39" i="4"/>
  <c r="V19" i="4"/>
  <c r="V15" i="4"/>
  <c r="V94" i="4"/>
  <c r="V70" i="4"/>
  <c r="V63" i="4"/>
  <c r="V23" i="4"/>
  <c r="V45" i="4"/>
  <c r="V40" i="4"/>
  <c r="V29" i="4"/>
  <c r="V79" i="4"/>
  <c r="V38" i="4"/>
  <c r="V95" i="4"/>
  <c r="V87" i="4"/>
  <c r="V83" i="4"/>
  <c r="V71" i="4"/>
  <c r="V55" i="4"/>
  <c r="V51" i="4"/>
  <c r="V10" i="4"/>
  <c r="V92" i="4"/>
  <c r="V76" i="4"/>
  <c r="V35" i="4"/>
  <c r="V31" i="4"/>
  <c r="V27" i="4"/>
  <c r="V7" i="4"/>
  <c r="V101" i="4"/>
  <c r="V96" i="4"/>
  <c r="V85" i="4"/>
  <c r="V64" i="4"/>
  <c r="V36" i="4"/>
  <c r="V73" i="4"/>
  <c r="V69" i="4"/>
  <c r="V57" i="4"/>
  <c r="V106" i="4"/>
  <c r="V82" i="4"/>
  <c r="V66" i="4"/>
  <c r="V50" i="4"/>
  <c r="V13" i="4"/>
  <c r="V8" i="4"/>
  <c r="V105" i="4"/>
  <c r="V93" i="4"/>
  <c r="V88" i="4"/>
  <c r="V84" i="4"/>
  <c r="V75" i="4"/>
  <c r="V58" i="4"/>
  <c r="V49" i="4"/>
  <c r="V37" i="4"/>
  <c r="V32" i="4"/>
  <c r="V28" i="4"/>
  <c r="V14" i="4"/>
  <c r="V97" i="4"/>
  <c r="V80" i="4"/>
  <c r="V62" i="4"/>
  <c r="V41" i="4"/>
  <c r="V24" i="4"/>
  <c r="V6" i="4"/>
  <c r="V110" i="4"/>
  <c r="V98" i="4"/>
  <c r="V89" i="4"/>
  <c r="V77" i="4"/>
  <c r="V72" i="4"/>
  <c r="V67" i="4"/>
  <c r="V54" i="4"/>
  <c r="V42" i="4"/>
  <c r="V33" i="4"/>
  <c r="V20" i="4"/>
  <c r="V11" i="4"/>
  <c r="V102" i="4"/>
  <c r="V90" i="4"/>
  <c r="V81" i="4"/>
  <c r="V68" i="4"/>
  <c r="V59" i="4"/>
  <c r="V46" i="4"/>
  <c r="V34" i="4"/>
  <c r="V25" i="4"/>
  <c r="V16" i="4"/>
  <c r="V12" i="4"/>
  <c r="V108" i="4"/>
  <c r="V99" i="4"/>
  <c r="V86" i="4"/>
  <c r="V74" i="4"/>
  <c r="V61" i="4"/>
  <c r="V56" i="4"/>
  <c r="V52" i="4"/>
  <c r="V43" i="4"/>
  <c r="V30" i="4"/>
  <c r="V17" i="4"/>
  <c r="V4" i="4"/>
  <c r="V109" i="4"/>
  <c r="V104" i="4"/>
  <c r="V100" i="4"/>
  <c r="V78" i="4"/>
  <c r="V65" i="4"/>
  <c r="V53" i="4"/>
  <c r="V48" i="4"/>
  <c r="V44" i="4"/>
  <c r="V22" i="4"/>
  <c r="V18" i="4"/>
  <c r="V9" i="4"/>
  <c r="V5" i="4"/>
  <c r="L442" i="4" l="1"/>
  <c r="L443" i="4"/>
  <c r="L444" i="4"/>
  <c r="L445" i="4"/>
  <c r="L446" i="4"/>
  <c r="L447" i="4"/>
  <c r="L448" i="4"/>
  <c r="L449" i="4"/>
  <c r="L450" i="4"/>
  <c r="L451" i="4"/>
  <c r="L452" i="4"/>
  <c r="L453" i="4"/>
  <c r="L454" i="4"/>
  <c r="L455" i="4"/>
  <c r="L456" i="4"/>
  <c r="L457" i="4"/>
  <c r="L458" i="4"/>
  <c r="L459" i="4"/>
  <c r="L460" i="4"/>
  <c r="L461" i="4"/>
  <c r="L462" i="4"/>
  <c r="L463" i="4"/>
  <c r="L464" i="4"/>
  <c r="L465" i="4"/>
  <c r="L466" i="4"/>
  <c r="L467" i="4"/>
  <c r="L468" i="4"/>
  <c r="L469" i="4"/>
  <c r="L470" i="4"/>
  <c r="L471" i="4"/>
  <c r="L472" i="4"/>
  <c r="L473" i="4"/>
  <c r="L474" i="4"/>
  <c r="L475" i="4"/>
  <c r="L476" i="4"/>
  <c r="L477" i="4"/>
  <c r="L478" i="4"/>
  <c r="L479" i="4"/>
  <c r="L480" i="4"/>
  <c r="L481" i="4"/>
  <c r="L482" i="4"/>
  <c r="L483" i="4"/>
  <c r="L484" i="4"/>
  <c r="L485" i="4"/>
  <c r="L486" i="4"/>
  <c r="L487" i="4"/>
  <c r="L488" i="4"/>
  <c r="L489" i="4"/>
  <c r="L490" i="4"/>
  <c r="L491" i="4"/>
  <c r="L492" i="4"/>
  <c r="L493" i="4"/>
  <c r="L494" i="4"/>
  <c r="L495" i="4"/>
  <c r="L496" i="4"/>
  <c r="L497" i="4"/>
  <c r="L498" i="4"/>
  <c r="L499" i="4"/>
  <c r="L500" i="4"/>
  <c r="L501" i="4"/>
  <c r="L502" i="4"/>
  <c r="L503" i="4"/>
  <c r="L504" i="4"/>
  <c r="L505" i="4"/>
  <c r="L506" i="4"/>
  <c r="L507" i="4"/>
  <c r="L508" i="4"/>
  <c r="L509" i="4"/>
  <c r="L510" i="4"/>
  <c r="L511" i="4"/>
  <c r="L512" i="4"/>
  <c r="L513" i="4"/>
  <c r="L514" i="4"/>
  <c r="L515" i="4"/>
  <c r="L516" i="4"/>
  <c r="L517" i="4"/>
  <c r="L518" i="4"/>
  <c r="L519" i="4"/>
  <c r="L520" i="4"/>
  <c r="L521" i="4"/>
  <c r="L522" i="4"/>
  <c r="L523" i="4"/>
  <c r="L524" i="4"/>
  <c r="L525" i="4"/>
  <c r="L526" i="4"/>
  <c r="L527" i="4"/>
  <c r="L528" i="4"/>
  <c r="L529" i="4"/>
  <c r="L530" i="4"/>
  <c r="L531" i="4"/>
  <c r="L532" i="4"/>
  <c r="L533" i="4"/>
  <c r="L534" i="4"/>
  <c r="L535" i="4"/>
  <c r="L536" i="4"/>
  <c r="L537" i="4"/>
  <c r="L538" i="4"/>
  <c r="L539" i="4"/>
  <c r="L540" i="4"/>
  <c r="L541" i="4"/>
  <c r="L542" i="4"/>
  <c r="L543" i="4"/>
  <c r="L544" i="4"/>
  <c r="L545" i="4"/>
  <c r="L546" i="4"/>
  <c r="L547" i="4"/>
  <c r="L548" i="4"/>
  <c r="L549" i="4"/>
  <c r="L550" i="4"/>
  <c r="L551" i="4"/>
  <c r="L552" i="4"/>
  <c r="L553" i="4"/>
  <c r="L554" i="4"/>
  <c r="L555" i="4"/>
  <c r="L556" i="4"/>
  <c r="L557" i="4"/>
  <c r="L558" i="4"/>
  <c r="L559" i="4"/>
  <c r="L560" i="4"/>
  <c r="L561" i="4"/>
  <c r="L562" i="4"/>
  <c r="L563" i="4"/>
  <c r="L564" i="4"/>
  <c r="L565" i="4"/>
  <c r="L566" i="4"/>
  <c r="L567" i="4"/>
  <c r="L568" i="4"/>
  <c r="L569" i="4"/>
  <c r="L570" i="4"/>
  <c r="L571" i="4"/>
  <c r="L572" i="4"/>
  <c r="L573" i="4"/>
  <c r="L574" i="4"/>
  <c r="L575" i="4"/>
  <c r="L576" i="4"/>
  <c r="L577" i="4"/>
  <c r="L578" i="4"/>
  <c r="L579" i="4"/>
  <c r="L580" i="4"/>
  <c r="L581" i="4"/>
  <c r="L582" i="4"/>
  <c r="L583" i="4"/>
  <c r="L584" i="4"/>
  <c r="L585" i="4"/>
  <c r="L586" i="4"/>
  <c r="L587" i="4"/>
  <c r="L588" i="4"/>
  <c r="L589" i="4"/>
  <c r="L590" i="4"/>
  <c r="L591" i="4"/>
  <c r="L592" i="4"/>
  <c r="L593" i="4"/>
  <c r="L594" i="4"/>
  <c r="L595" i="4"/>
  <c r="L596" i="4"/>
  <c r="L597" i="4"/>
  <c r="L598" i="4"/>
  <c r="L599" i="4"/>
  <c r="L600" i="4"/>
  <c r="L601" i="4"/>
  <c r="L602" i="4"/>
  <c r="L603" i="4"/>
  <c r="L604" i="4"/>
  <c r="L605" i="4"/>
  <c r="L606" i="4"/>
  <c r="L607" i="4"/>
  <c r="L608" i="4"/>
  <c r="L609" i="4"/>
  <c r="L610" i="4"/>
  <c r="L611" i="4"/>
  <c r="L612" i="4"/>
  <c r="L613" i="4"/>
  <c r="L614" i="4"/>
  <c r="L615" i="4"/>
  <c r="L616" i="4"/>
  <c r="L617" i="4"/>
  <c r="L618" i="4"/>
  <c r="L619" i="4"/>
  <c r="L620" i="4"/>
  <c r="L621" i="4"/>
  <c r="L622" i="4"/>
  <c r="L623" i="4"/>
  <c r="L624" i="4"/>
  <c r="L625" i="4"/>
  <c r="L626" i="4"/>
  <c r="L627" i="4"/>
  <c r="L628" i="4"/>
  <c r="L629" i="4"/>
  <c r="L630" i="4"/>
  <c r="L631" i="4"/>
  <c r="L632" i="4"/>
  <c r="L633" i="4"/>
  <c r="L634" i="4"/>
  <c r="L635" i="4"/>
  <c r="L636" i="4"/>
  <c r="L637" i="4"/>
  <c r="L638" i="4"/>
  <c r="L639" i="4"/>
  <c r="L640" i="4"/>
  <c r="L641" i="4"/>
  <c r="L642" i="4"/>
  <c r="L643" i="4"/>
  <c r="L644" i="4"/>
  <c r="L645" i="4"/>
  <c r="L646" i="4"/>
  <c r="L647" i="4"/>
  <c r="L648" i="4"/>
  <c r="L649" i="4"/>
  <c r="L650" i="4"/>
  <c r="L651" i="4"/>
  <c r="L652" i="4"/>
  <c r="L653" i="4"/>
  <c r="L654" i="4"/>
  <c r="L655" i="4"/>
  <c r="L656" i="4"/>
  <c r="L657" i="4"/>
  <c r="L658" i="4"/>
  <c r="L659" i="4"/>
  <c r="L660" i="4"/>
  <c r="L661" i="4"/>
  <c r="L662" i="4"/>
  <c r="L663" i="4"/>
  <c r="L664" i="4"/>
  <c r="L665" i="4"/>
  <c r="L666" i="4"/>
  <c r="L667" i="4"/>
  <c r="L668" i="4"/>
  <c r="L669" i="4"/>
  <c r="L670" i="4"/>
  <c r="L671" i="4"/>
  <c r="L672" i="4"/>
  <c r="L673" i="4"/>
  <c r="L674" i="4"/>
  <c r="L675" i="4"/>
  <c r="L676" i="4"/>
  <c r="L677" i="4"/>
  <c r="L678" i="4"/>
  <c r="L679" i="4"/>
  <c r="L680" i="4"/>
  <c r="L681" i="4"/>
  <c r="L682" i="4"/>
  <c r="L683" i="4"/>
  <c r="L684" i="4"/>
  <c r="L685" i="4"/>
  <c r="L686" i="4"/>
  <c r="L687" i="4"/>
  <c r="L688" i="4"/>
  <c r="L689" i="4"/>
  <c r="L690" i="4"/>
  <c r="L691" i="4"/>
  <c r="L692" i="4"/>
  <c r="L693" i="4"/>
  <c r="L694" i="4"/>
  <c r="L695" i="4"/>
  <c r="L696" i="4"/>
  <c r="L697" i="4"/>
  <c r="L698" i="4"/>
  <c r="L699" i="4"/>
  <c r="L700" i="4"/>
  <c r="L701" i="4"/>
  <c r="L702" i="4"/>
  <c r="L703" i="4"/>
  <c r="L704" i="4"/>
  <c r="L705" i="4"/>
  <c r="L706" i="4"/>
  <c r="L707" i="4"/>
  <c r="L708" i="4"/>
  <c r="L709" i="4"/>
  <c r="L710" i="4"/>
  <c r="L711" i="4"/>
  <c r="L712" i="4"/>
  <c r="L713" i="4"/>
  <c r="L714" i="4"/>
  <c r="L715" i="4"/>
  <c r="L716" i="4"/>
  <c r="L717" i="4"/>
  <c r="L718" i="4"/>
  <c r="L719" i="4"/>
  <c r="L720" i="4"/>
  <c r="L721" i="4"/>
  <c r="L722" i="4"/>
  <c r="L723" i="4"/>
  <c r="L724" i="4"/>
  <c r="L725" i="4"/>
  <c r="L726" i="4"/>
  <c r="L727" i="4"/>
  <c r="L728" i="4"/>
  <c r="L729" i="4"/>
  <c r="L730" i="4"/>
  <c r="L731" i="4"/>
  <c r="L732" i="4"/>
  <c r="L733" i="4"/>
  <c r="L734" i="4"/>
  <c r="L735" i="4"/>
  <c r="L736" i="4"/>
  <c r="L737" i="4"/>
  <c r="L738" i="4"/>
  <c r="L739" i="4"/>
  <c r="L740" i="4"/>
  <c r="L741" i="4"/>
  <c r="L742" i="4"/>
  <c r="L743" i="4"/>
  <c r="L744" i="4"/>
  <c r="L745" i="4"/>
  <c r="L746" i="4"/>
  <c r="L747" i="4"/>
  <c r="L748" i="4"/>
  <c r="L749" i="4"/>
  <c r="L750" i="4"/>
  <c r="L751" i="4"/>
  <c r="L752" i="4"/>
  <c r="L753" i="4"/>
  <c r="L754" i="4"/>
  <c r="L755" i="4"/>
  <c r="L756" i="4"/>
  <c r="L757" i="4"/>
  <c r="L758" i="4"/>
  <c r="L759" i="4"/>
  <c r="L760" i="4"/>
  <c r="L761" i="4"/>
  <c r="L762" i="4"/>
  <c r="L763" i="4"/>
  <c r="L764" i="4"/>
  <c r="L765" i="4"/>
  <c r="L766" i="4"/>
  <c r="L767" i="4"/>
  <c r="L768" i="4"/>
  <c r="L769" i="4"/>
  <c r="L770" i="4"/>
  <c r="L771" i="4"/>
  <c r="L772" i="4"/>
  <c r="L773" i="4"/>
  <c r="L774" i="4"/>
  <c r="L775" i="4"/>
  <c r="L776" i="4"/>
  <c r="L777" i="4"/>
  <c r="L778" i="4"/>
  <c r="L779" i="4"/>
  <c r="L780" i="4"/>
  <c r="L781" i="4"/>
  <c r="L782" i="4"/>
  <c r="L783" i="4"/>
  <c r="L784" i="4"/>
  <c r="L785" i="4"/>
  <c r="L786" i="4"/>
  <c r="L787" i="4"/>
  <c r="L788" i="4"/>
  <c r="L789" i="4"/>
  <c r="L790" i="4"/>
  <c r="L791" i="4"/>
  <c r="L792" i="4"/>
  <c r="L793" i="4"/>
  <c r="L794" i="4"/>
  <c r="L795" i="4"/>
  <c r="L796" i="4"/>
  <c r="L797" i="4"/>
  <c r="L798" i="4"/>
  <c r="L799" i="4"/>
  <c r="L800" i="4"/>
  <c r="L801" i="4"/>
  <c r="L802" i="4"/>
  <c r="L803" i="4"/>
  <c r="L804" i="4"/>
  <c r="L805" i="4"/>
  <c r="L806" i="4"/>
  <c r="L807" i="4"/>
  <c r="L808" i="4"/>
  <c r="L809" i="4"/>
  <c r="L810" i="4"/>
  <c r="L811" i="4"/>
  <c r="L812" i="4"/>
  <c r="L813" i="4"/>
  <c r="L814" i="4"/>
  <c r="L815" i="4"/>
  <c r="L816" i="4"/>
  <c r="L817" i="4"/>
  <c r="L818" i="4"/>
  <c r="L819" i="4"/>
  <c r="L820" i="4"/>
  <c r="L821" i="4"/>
  <c r="L822" i="4"/>
  <c r="L823" i="4"/>
  <c r="L824" i="4"/>
  <c r="L825" i="4"/>
  <c r="L826" i="4"/>
  <c r="L827" i="4"/>
  <c r="L828" i="4"/>
  <c r="L829" i="4"/>
  <c r="L830" i="4"/>
  <c r="L831" i="4"/>
  <c r="L832" i="4"/>
  <c r="L833" i="4"/>
  <c r="L834" i="4"/>
  <c r="L835" i="4"/>
  <c r="L836" i="4"/>
  <c r="L837" i="4"/>
  <c r="L838" i="4"/>
  <c r="L839" i="4"/>
  <c r="L840" i="4"/>
  <c r="L841" i="4"/>
  <c r="L842" i="4"/>
  <c r="L843" i="4"/>
  <c r="L844" i="4"/>
  <c r="L845" i="4"/>
  <c r="L846" i="4"/>
  <c r="L847" i="4"/>
  <c r="L848" i="4"/>
  <c r="L849" i="4"/>
  <c r="L850" i="4"/>
  <c r="L851" i="4"/>
  <c r="L852" i="4"/>
  <c r="L853" i="4"/>
  <c r="L854" i="4"/>
  <c r="L855" i="4"/>
  <c r="L856" i="4"/>
  <c r="L857" i="4"/>
  <c r="L858" i="4"/>
  <c r="L859" i="4"/>
  <c r="L860" i="4"/>
  <c r="L861" i="4"/>
  <c r="L862" i="4"/>
  <c r="L863" i="4"/>
  <c r="L864" i="4"/>
  <c r="L865" i="4"/>
  <c r="L866" i="4"/>
  <c r="L867" i="4"/>
  <c r="L868" i="4"/>
  <c r="L869" i="4"/>
  <c r="L870" i="4"/>
  <c r="L871" i="4"/>
  <c r="L872" i="4"/>
  <c r="L873" i="4"/>
  <c r="L874" i="4"/>
  <c r="L875" i="4"/>
  <c r="L876" i="4"/>
  <c r="L877" i="4"/>
  <c r="L878" i="4"/>
  <c r="L879" i="4"/>
  <c r="L880" i="4"/>
  <c r="L881" i="4"/>
  <c r="L882" i="4"/>
  <c r="L883" i="4"/>
  <c r="L884" i="4"/>
  <c r="L885" i="4"/>
  <c r="L886" i="4"/>
  <c r="L887" i="4"/>
  <c r="L888" i="4"/>
  <c r="L889" i="4"/>
  <c r="L890" i="4"/>
  <c r="L891" i="4"/>
  <c r="L892" i="4"/>
  <c r="L893" i="4"/>
  <c r="L894" i="4"/>
  <c r="L895" i="4"/>
  <c r="L896" i="4"/>
  <c r="L897" i="4"/>
  <c r="L898" i="4"/>
  <c r="L899" i="4"/>
  <c r="L900" i="4"/>
  <c r="L901" i="4"/>
  <c r="L902" i="4"/>
  <c r="L903" i="4"/>
  <c r="L904" i="4"/>
  <c r="L905" i="4"/>
  <c r="L906" i="4"/>
  <c r="L907" i="4"/>
  <c r="L908" i="4"/>
  <c r="L909" i="4"/>
  <c r="L910" i="4"/>
  <c r="L911" i="4"/>
  <c r="L912" i="4"/>
  <c r="L913" i="4"/>
  <c r="L914" i="4"/>
  <c r="L915" i="4"/>
  <c r="L916" i="4"/>
  <c r="L917" i="4"/>
  <c r="L918" i="4"/>
  <c r="L919" i="4"/>
  <c r="L920" i="4"/>
  <c r="L921" i="4"/>
  <c r="L922" i="4"/>
  <c r="L923" i="4"/>
  <c r="L924" i="4"/>
  <c r="L925" i="4"/>
  <c r="L926" i="4"/>
  <c r="L927" i="4"/>
  <c r="L928" i="4"/>
  <c r="L929" i="4"/>
  <c r="L930" i="4"/>
  <c r="L931" i="4"/>
  <c r="L932" i="4"/>
  <c r="L933" i="4"/>
  <c r="L934" i="4"/>
  <c r="L935" i="4"/>
  <c r="L936" i="4"/>
  <c r="L937" i="4"/>
  <c r="L938" i="4"/>
  <c r="L939" i="4"/>
  <c r="L940" i="4"/>
  <c r="L941" i="4"/>
  <c r="L942" i="4"/>
  <c r="L943" i="4"/>
  <c r="L944" i="4"/>
  <c r="L945" i="4"/>
  <c r="L946" i="4"/>
  <c r="L947" i="4"/>
  <c r="L948" i="4"/>
  <c r="L949" i="4"/>
  <c r="L950" i="4"/>
  <c r="L951" i="4"/>
  <c r="L952" i="4"/>
  <c r="L953" i="4"/>
  <c r="L954" i="4"/>
  <c r="L955" i="4"/>
  <c r="L956" i="4"/>
  <c r="L957" i="4"/>
  <c r="L958" i="4"/>
  <c r="L959" i="4"/>
  <c r="L960" i="4"/>
  <c r="L961" i="4"/>
  <c r="L962" i="4"/>
  <c r="L963" i="4"/>
  <c r="L964" i="4"/>
  <c r="L965" i="4"/>
  <c r="L966" i="4"/>
  <c r="L967" i="4"/>
  <c r="L968" i="4"/>
  <c r="L969" i="4"/>
  <c r="L970" i="4"/>
  <c r="L971" i="4"/>
  <c r="L972" i="4"/>
  <c r="L973" i="4"/>
  <c r="L974" i="4"/>
  <c r="L975" i="4"/>
  <c r="L976" i="4"/>
  <c r="L977" i="4"/>
  <c r="L978" i="4"/>
  <c r="L979" i="4"/>
  <c r="L980" i="4"/>
  <c r="L981" i="4"/>
  <c r="L982" i="4"/>
  <c r="L983" i="4"/>
  <c r="L984" i="4"/>
  <c r="L985" i="4"/>
  <c r="L986" i="4"/>
  <c r="L987" i="4"/>
  <c r="L988" i="4"/>
  <c r="L989" i="4"/>
  <c r="L990" i="4"/>
  <c r="L991" i="4"/>
  <c r="L992" i="4"/>
  <c r="L993" i="4"/>
  <c r="L994" i="4"/>
  <c r="L995" i="4"/>
  <c r="L996" i="4"/>
  <c r="L997" i="4"/>
  <c r="L998" i="4"/>
  <c r="L999" i="4"/>
  <c r="L1000" i="4"/>
  <c r="L1001" i="4"/>
  <c r="L1002" i="4"/>
  <c r="L1003" i="4"/>
  <c r="L1004" i="4"/>
  <c r="L1005" i="4"/>
  <c r="L1006" i="4"/>
  <c r="L1007" i="4"/>
  <c r="L1008" i="4"/>
  <c r="L1009" i="4"/>
  <c r="L1010" i="4"/>
  <c r="L1011" i="4"/>
  <c r="L1012" i="4"/>
  <c r="L1013" i="4"/>
  <c r="L1014" i="4"/>
  <c r="L1015" i="4"/>
  <c r="L1016" i="4"/>
  <c r="L1017" i="4"/>
  <c r="L1018" i="4"/>
  <c r="L1019" i="4"/>
  <c r="L1020" i="4"/>
  <c r="L1021" i="4"/>
  <c r="L1022" i="4"/>
  <c r="L1023" i="4"/>
  <c r="L1024" i="4"/>
  <c r="L1025" i="4"/>
  <c r="L1026" i="4"/>
  <c r="L1027" i="4"/>
  <c r="L1028" i="4"/>
  <c r="L1029" i="4"/>
  <c r="L1030" i="4"/>
  <c r="L1031" i="4"/>
  <c r="L1032" i="4"/>
  <c r="L1033" i="4"/>
  <c r="L1034" i="4"/>
  <c r="L1035" i="4"/>
  <c r="L1036" i="4"/>
  <c r="L1037" i="4"/>
  <c r="L1038" i="4"/>
  <c r="L1039" i="4"/>
  <c r="L1040" i="4"/>
  <c r="L1041" i="4"/>
  <c r="L1042" i="4"/>
  <c r="L1043" i="4"/>
  <c r="L1044" i="4"/>
  <c r="L1045" i="4"/>
  <c r="L1046" i="4"/>
  <c r="L1047" i="4"/>
  <c r="L1048" i="4"/>
  <c r="L1049" i="4"/>
  <c r="L1050" i="4"/>
  <c r="L1051" i="4"/>
  <c r="L1052" i="4"/>
  <c r="L1053" i="4"/>
  <c r="L1054" i="4"/>
  <c r="L1055" i="4"/>
  <c r="L1056" i="4"/>
  <c r="L1057" i="4"/>
  <c r="L1058" i="4"/>
  <c r="L1059" i="4"/>
  <c r="L1060" i="4"/>
  <c r="L1061" i="4"/>
  <c r="L1062" i="4"/>
  <c r="L1063" i="4"/>
  <c r="L1064" i="4"/>
  <c r="L1065" i="4"/>
  <c r="L1066" i="4"/>
  <c r="L1067" i="4"/>
  <c r="L1068" i="4"/>
  <c r="L1069" i="4"/>
  <c r="L1070" i="4"/>
  <c r="L1071" i="4"/>
  <c r="L1072" i="4"/>
  <c r="L1073" i="4"/>
  <c r="L1074" i="4"/>
  <c r="L1075" i="4"/>
  <c r="L1076" i="4"/>
  <c r="L1077" i="4"/>
  <c r="L1078" i="4"/>
  <c r="L1079" i="4"/>
  <c r="L1080" i="4"/>
  <c r="L1081" i="4"/>
  <c r="L1082" i="4"/>
  <c r="L1083" i="4"/>
  <c r="L1084" i="4"/>
  <c r="L1085" i="4"/>
  <c r="L1086" i="4"/>
  <c r="L1087" i="4"/>
  <c r="L1088" i="4"/>
  <c r="L1089" i="4"/>
  <c r="L1090" i="4"/>
  <c r="L1091" i="4"/>
  <c r="L1092" i="4"/>
  <c r="L1093" i="4"/>
  <c r="L1094" i="4"/>
  <c r="L1095" i="4"/>
  <c r="L1096" i="4"/>
  <c r="L1097" i="4"/>
  <c r="L1098" i="4"/>
  <c r="L1099" i="4"/>
  <c r="L1100" i="4"/>
  <c r="L1101" i="4"/>
  <c r="L1102" i="4"/>
  <c r="L1103" i="4"/>
  <c r="L1104" i="4"/>
  <c r="L1105" i="4"/>
  <c r="L1106" i="4"/>
  <c r="L1107" i="4"/>
  <c r="L1108" i="4"/>
  <c r="L1109" i="4"/>
  <c r="L1110" i="4"/>
  <c r="L1111" i="4"/>
  <c r="L1112" i="4"/>
  <c r="L1113" i="4"/>
  <c r="L1114" i="4"/>
  <c r="L1115" i="4"/>
  <c r="L1116" i="4"/>
  <c r="L1117" i="4"/>
  <c r="L1118" i="4"/>
  <c r="L1119" i="4"/>
  <c r="L1120" i="4"/>
  <c r="L1121" i="4"/>
  <c r="L1122" i="4"/>
  <c r="L1123" i="4"/>
  <c r="L1124" i="4"/>
  <c r="L1125" i="4"/>
  <c r="L1126" i="4"/>
  <c r="L1127" i="4"/>
  <c r="L1128" i="4"/>
  <c r="L1129" i="4"/>
  <c r="L1130" i="4"/>
  <c r="L1131" i="4"/>
  <c r="L1132" i="4"/>
  <c r="L1133" i="4"/>
  <c r="L1134" i="4"/>
  <c r="L1135" i="4"/>
  <c r="L1136" i="4"/>
  <c r="L1137" i="4"/>
  <c r="L1138" i="4"/>
  <c r="L1139" i="4"/>
  <c r="L1140" i="4"/>
  <c r="L1141" i="4"/>
  <c r="L1142" i="4"/>
  <c r="L1143" i="4"/>
  <c r="L1144" i="4"/>
  <c r="L1145" i="4"/>
  <c r="L1146" i="4"/>
  <c r="L1147" i="4"/>
  <c r="L1148" i="4"/>
  <c r="L1149" i="4"/>
  <c r="L1150" i="4"/>
  <c r="L1151" i="4"/>
  <c r="L1152" i="4"/>
  <c r="L1153" i="4"/>
  <c r="L1154" i="4"/>
  <c r="L1155" i="4"/>
  <c r="L1156" i="4"/>
  <c r="L1157" i="4"/>
  <c r="L1158" i="4"/>
  <c r="L1159" i="4"/>
  <c r="L1160" i="4"/>
  <c r="L1161" i="4"/>
  <c r="L1162" i="4"/>
  <c r="L1163" i="4"/>
  <c r="L1164" i="4"/>
  <c r="L1165" i="4"/>
  <c r="L1166" i="4"/>
  <c r="L1167" i="4"/>
  <c r="L1168" i="4"/>
  <c r="L1169" i="4"/>
  <c r="L1170" i="4"/>
  <c r="L1171" i="4"/>
  <c r="L1172" i="4"/>
  <c r="L1173" i="4"/>
  <c r="L1174" i="4"/>
  <c r="L1175" i="4"/>
  <c r="L1176" i="4"/>
  <c r="L1177" i="4"/>
  <c r="L1178" i="4"/>
  <c r="L1179" i="4"/>
  <c r="L1180" i="4"/>
  <c r="L1181" i="4"/>
  <c r="L1182" i="4"/>
  <c r="L1183" i="4"/>
  <c r="L1184" i="4"/>
  <c r="L1185" i="4"/>
  <c r="L1186" i="4"/>
  <c r="L1187" i="4"/>
  <c r="L1188" i="4"/>
  <c r="L1189" i="4"/>
  <c r="L1190" i="4"/>
  <c r="L1191" i="4"/>
  <c r="L1192" i="4"/>
  <c r="L1193" i="4"/>
  <c r="L1194" i="4"/>
  <c r="L1195" i="4"/>
  <c r="L1196" i="4"/>
  <c r="L1197" i="4"/>
  <c r="L1198" i="4"/>
  <c r="L1199" i="4"/>
  <c r="L1200" i="4"/>
  <c r="L1201" i="4"/>
  <c r="L1202" i="4"/>
  <c r="L1203" i="4"/>
  <c r="L1204" i="4"/>
  <c r="L1205" i="4"/>
  <c r="L1206" i="4"/>
  <c r="L1207" i="4"/>
  <c r="L1208" i="4"/>
  <c r="L1209" i="4"/>
  <c r="L1210" i="4"/>
  <c r="L1211" i="4"/>
  <c r="L1212" i="4"/>
  <c r="L1213" i="4"/>
  <c r="L1214" i="4"/>
  <c r="L1215" i="4"/>
  <c r="L1216" i="4"/>
  <c r="L1217" i="4"/>
  <c r="L1218" i="4"/>
  <c r="L1219" i="4"/>
  <c r="L1220" i="4"/>
  <c r="L1221" i="4"/>
  <c r="L1222" i="4"/>
  <c r="L1223" i="4"/>
  <c r="L1224" i="4"/>
  <c r="L1225" i="4"/>
  <c r="L1226" i="4"/>
  <c r="L1227" i="4"/>
  <c r="L1228" i="4"/>
  <c r="L1229" i="4"/>
  <c r="L1230" i="4"/>
  <c r="L1231" i="4"/>
  <c r="L1232" i="4"/>
  <c r="L1233" i="4"/>
  <c r="L1234" i="4"/>
  <c r="L1235" i="4"/>
  <c r="L1236" i="4"/>
  <c r="L1237" i="4"/>
  <c r="L1238" i="4"/>
  <c r="L1239" i="4"/>
  <c r="L1240" i="4"/>
  <c r="L1241" i="4"/>
  <c r="L1242" i="4"/>
  <c r="L1243" i="4"/>
  <c r="L1244" i="4"/>
  <c r="L1245" i="4"/>
  <c r="L1246" i="4"/>
  <c r="L1247" i="4"/>
  <c r="L1248" i="4"/>
  <c r="L1249" i="4"/>
  <c r="L1250" i="4"/>
  <c r="L1251" i="4"/>
  <c r="L1252" i="4"/>
  <c r="L1253" i="4"/>
  <c r="L1254" i="4"/>
  <c r="L1255" i="4"/>
  <c r="L1256" i="4"/>
  <c r="L1257" i="4"/>
  <c r="L1258" i="4"/>
  <c r="L1259" i="4"/>
  <c r="L1260" i="4"/>
  <c r="L1261" i="4"/>
  <c r="L1262" i="4"/>
  <c r="L1263" i="4"/>
  <c r="L1264" i="4"/>
  <c r="L1265" i="4"/>
  <c r="L1266" i="4"/>
  <c r="L1267" i="4"/>
  <c r="L1268" i="4"/>
  <c r="L1269" i="4"/>
  <c r="L1270" i="4"/>
  <c r="L1271" i="4"/>
  <c r="L1272" i="4"/>
  <c r="L1273" i="4"/>
  <c r="L1274" i="4"/>
  <c r="L1275" i="4"/>
  <c r="L1276" i="4"/>
  <c r="L1277" i="4"/>
  <c r="L1278" i="4"/>
  <c r="L1279" i="4"/>
  <c r="L1280" i="4"/>
  <c r="L1281" i="4"/>
  <c r="L1282" i="4"/>
  <c r="L1283" i="4"/>
  <c r="L1284" i="4"/>
  <c r="L1285" i="4"/>
  <c r="L1286" i="4"/>
  <c r="L1287" i="4"/>
  <c r="L1288" i="4"/>
  <c r="L1289" i="4"/>
  <c r="L1290" i="4"/>
  <c r="L1291" i="4"/>
  <c r="L1292" i="4"/>
  <c r="L1293" i="4"/>
  <c r="L1294" i="4"/>
  <c r="L1295" i="4"/>
  <c r="L1296" i="4"/>
  <c r="L1297" i="4"/>
  <c r="L1298" i="4"/>
  <c r="L1299" i="4"/>
  <c r="L1300" i="4"/>
  <c r="L1301" i="4"/>
  <c r="L1302" i="4"/>
  <c r="L1303" i="4"/>
  <c r="L1304" i="4"/>
  <c r="L1305" i="4"/>
  <c r="L1306" i="4"/>
  <c r="L1307" i="4"/>
  <c r="L1308" i="4"/>
  <c r="L1309" i="4"/>
  <c r="L1310" i="4"/>
  <c r="L1311" i="4"/>
  <c r="L1312" i="4"/>
  <c r="L1313" i="4"/>
  <c r="L1314" i="4"/>
  <c r="L1315" i="4"/>
  <c r="L1316" i="4"/>
  <c r="L1317" i="4"/>
  <c r="L1318" i="4"/>
  <c r="L1319" i="4"/>
  <c r="L1320" i="4"/>
  <c r="L1321" i="4"/>
  <c r="L1322" i="4"/>
  <c r="L1323" i="4"/>
  <c r="L1324" i="4"/>
  <c r="L1325" i="4"/>
  <c r="L1326" i="4"/>
  <c r="L1327" i="4"/>
  <c r="L1328" i="4"/>
  <c r="L1329" i="4"/>
  <c r="L1330" i="4"/>
  <c r="L1331" i="4"/>
  <c r="L1332" i="4"/>
  <c r="L1333" i="4"/>
  <c r="L1334" i="4"/>
  <c r="L1335" i="4"/>
  <c r="L1336" i="4"/>
  <c r="L1337" i="4"/>
  <c r="L1338" i="4"/>
  <c r="L1339" i="4"/>
  <c r="L1340" i="4"/>
  <c r="L1341" i="4"/>
  <c r="L1342" i="4"/>
  <c r="L1343" i="4"/>
  <c r="L1344" i="4"/>
  <c r="L1345" i="4"/>
  <c r="L1346" i="4"/>
  <c r="L1347" i="4"/>
  <c r="L1348" i="4"/>
  <c r="L1349" i="4"/>
  <c r="L1350" i="4"/>
  <c r="L1351" i="4"/>
  <c r="L1352" i="4"/>
  <c r="L1353" i="4"/>
  <c r="L1354" i="4"/>
  <c r="L1355" i="4"/>
  <c r="L1356" i="4"/>
  <c r="L1357" i="4"/>
  <c r="L1358" i="4"/>
  <c r="L1359" i="4"/>
  <c r="L1360" i="4"/>
  <c r="L1361" i="4"/>
  <c r="L1362" i="4"/>
  <c r="L1363" i="4"/>
  <c r="L1364" i="4"/>
  <c r="L1365" i="4"/>
  <c r="L1366" i="4"/>
  <c r="L1367" i="4"/>
  <c r="L1368" i="4"/>
  <c r="L1369" i="4"/>
  <c r="L1370" i="4"/>
  <c r="L1371" i="4"/>
  <c r="L1372" i="4"/>
  <c r="L1373" i="4"/>
  <c r="L1374" i="4"/>
  <c r="L1375" i="4"/>
  <c r="L1376" i="4"/>
  <c r="L1377" i="4"/>
  <c r="L1378" i="4"/>
  <c r="L1379" i="4"/>
  <c r="L1380" i="4"/>
  <c r="L1381" i="4"/>
  <c r="L1382" i="4"/>
  <c r="L1383" i="4"/>
  <c r="L1384" i="4"/>
  <c r="L1385" i="4"/>
  <c r="L1386" i="4"/>
  <c r="L1387" i="4"/>
  <c r="L1388" i="4"/>
  <c r="L1389" i="4"/>
  <c r="L1390" i="4"/>
  <c r="L1391" i="4"/>
  <c r="L1392" i="4"/>
  <c r="L1393" i="4"/>
  <c r="L1394" i="4"/>
  <c r="L1395" i="4"/>
  <c r="L1396" i="4"/>
  <c r="L1397" i="4"/>
  <c r="L1398" i="4"/>
  <c r="L1399" i="4"/>
  <c r="L1400" i="4"/>
  <c r="L1401" i="4"/>
  <c r="L1402" i="4"/>
  <c r="L1403" i="4"/>
  <c r="L1404" i="4"/>
  <c r="L1405" i="4"/>
  <c r="L1406" i="4"/>
  <c r="L1407" i="4"/>
  <c r="L1408" i="4"/>
  <c r="L1409" i="4"/>
  <c r="L1410" i="4"/>
  <c r="L1411" i="4"/>
  <c r="L1412" i="4"/>
  <c r="L1413" i="4"/>
  <c r="L1414" i="4"/>
  <c r="L1415" i="4"/>
  <c r="L1416" i="4"/>
  <c r="L1417" i="4"/>
  <c r="L1418" i="4"/>
  <c r="L1419" i="4"/>
  <c r="L1420" i="4"/>
  <c r="L1421" i="4"/>
  <c r="L1422" i="4"/>
  <c r="L1423" i="4"/>
  <c r="L1424" i="4"/>
  <c r="L1425" i="4"/>
  <c r="L1426" i="4"/>
  <c r="L1427" i="4"/>
  <c r="L1428" i="4"/>
  <c r="L1429" i="4"/>
  <c r="L1430" i="4"/>
  <c r="L1431" i="4"/>
  <c r="L1432" i="4"/>
  <c r="L1433" i="4"/>
  <c r="L1434" i="4"/>
  <c r="L1435" i="4"/>
  <c r="L1436" i="4"/>
  <c r="L1437" i="4"/>
  <c r="L1438" i="4"/>
  <c r="L1439" i="4"/>
  <c r="L1440" i="4"/>
  <c r="L1441" i="4"/>
  <c r="L1442" i="4"/>
  <c r="L1443" i="4"/>
  <c r="L1444" i="4"/>
  <c r="L1445" i="4"/>
  <c r="L1446" i="4"/>
  <c r="L1447" i="4"/>
  <c r="L1448" i="4"/>
  <c r="L1449" i="4"/>
  <c r="L1450" i="4"/>
  <c r="L1451" i="4"/>
  <c r="L1452" i="4"/>
  <c r="L1453" i="4"/>
  <c r="L1454" i="4"/>
  <c r="L1455" i="4"/>
  <c r="L1456" i="4"/>
  <c r="L1457" i="4"/>
  <c r="V442" i="4"/>
  <c r="V443" i="4"/>
  <c r="V444" i="4"/>
  <c r="V445" i="4"/>
  <c r="V446" i="4"/>
  <c r="V447" i="4"/>
  <c r="V448" i="4"/>
  <c r="V449" i="4"/>
  <c r="V450" i="4"/>
  <c r="V451" i="4"/>
  <c r="V452" i="4"/>
  <c r="V453" i="4"/>
  <c r="V454" i="4"/>
  <c r="V455" i="4"/>
  <c r="V456" i="4"/>
  <c r="V457" i="4"/>
  <c r="V458" i="4"/>
  <c r="V459" i="4"/>
  <c r="V460" i="4"/>
  <c r="V461" i="4"/>
  <c r="V462" i="4"/>
  <c r="V463" i="4"/>
  <c r="V464" i="4"/>
  <c r="V465" i="4"/>
  <c r="V466" i="4"/>
  <c r="V467" i="4"/>
  <c r="V468" i="4"/>
  <c r="V469" i="4"/>
  <c r="V470" i="4"/>
  <c r="V471" i="4"/>
  <c r="V472" i="4"/>
  <c r="V473" i="4"/>
  <c r="V474" i="4"/>
  <c r="V475" i="4"/>
  <c r="V476" i="4"/>
  <c r="V477" i="4"/>
  <c r="V478" i="4"/>
  <c r="V479" i="4"/>
  <c r="V480" i="4"/>
  <c r="V481" i="4"/>
  <c r="V482" i="4"/>
  <c r="V483" i="4"/>
  <c r="V484" i="4"/>
  <c r="V485" i="4"/>
  <c r="V486" i="4"/>
  <c r="V487" i="4"/>
  <c r="V488" i="4"/>
  <c r="V489" i="4"/>
  <c r="V490" i="4"/>
  <c r="V491" i="4"/>
  <c r="V492" i="4"/>
  <c r="V493" i="4"/>
  <c r="V494" i="4"/>
  <c r="V495" i="4"/>
  <c r="V496" i="4"/>
  <c r="V497" i="4"/>
  <c r="V498" i="4"/>
  <c r="V499" i="4"/>
  <c r="V500" i="4"/>
  <c r="V501" i="4"/>
  <c r="V502" i="4"/>
  <c r="V503" i="4"/>
  <c r="V504" i="4"/>
  <c r="V505" i="4"/>
  <c r="V506" i="4"/>
  <c r="V507" i="4"/>
  <c r="V508" i="4"/>
  <c r="V509" i="4"/>
  <c r="V510" i="4"/>
  <c r="V511" i="4"/>
  <c r="V512" i="4"/>
  <c r="V513" i="4"/>
  <c r="V514" i="4"/>
  <c r="V515" i="4"/>
  <c r="V516" i="4"/>
  <c r="V517" i="4"/>
  <c r="V518" i="4"/>
  <c r="V519" i="4"/>
  <c r="V520" i="4"/>
  <c r="V521" i="4"/>
  <c r="V522" i="4"/>
  <c r="V523" i="4"/>
  <c r="V524" i="4"/>
  <c r="V525" i="4"/>
  <c r="V526" i="4"/>
  <c r="V527" i="4"/>
  <c r="V528" i="4"/>
  <c r="V529" i="4"/>
  <c r="V530" i="4"/>
  <c r="V531" i="4"/>
  <c r="V532" i="4"/>
  <c r="V533" i="4"/>
  <c r="V534" i="4"/>
  <c r="V535" i="4"/>
  <c r="V536" i="4"/>
  <c r="V537" i="4"/>
  <c r="V538" i="4"/>
  <c r="V539" i="4"/>
  <c r="V540" i="4"/>
  <c r="V541" i="4"/>
  <c r="V542" i="4"/>
  <c r="V543" i="4"/>
  <c r="V544" i="4"/>
  <c r="V545" i="4"/>
  <c r="V546" i="4"/>
  <c r="V547" i="4"/>
  <c r="V548" i="4"/>
  <c r="V549" i="4"/>
  <c r="V550" i="4"/>
  <c r="V551" i="4"/>
  <c r="V552" i="4"/>
  <c r="V553" i="4"/>
  <c r="V554" i="4"/>
  <c r="V555" i="4"/>
  <c r="V556" i="4"/>
  <c r="V557" i="4"/>
  <c r="V558" i="4"/>
  <c r="V559" i="4"/>
  <c r="V560" i="4"/>
  <c r="V561" i="4"/>
  <c r="V562" i="4"/>
  <c r="V563" i="4"/>
  <c r="V564" i="4"/>
  <c r="V565" i="4"/>
  <c r="V566" i="4"/>
  <c r="V567" i="4"/>
  <c r="V568" i="4"/>
  <c r="V569" i="4"/>
  <c r="V570" i="4"/>
  <c r="V571" i="4"/>
  <c r="V572" i="4"/>
  <c r="V573" i="4"/>
  <c r="V574" i="4"/>
  <c r="V575" i="4"/>
  <c r="V576" i="4"/>
  <c r="V577" i="4"/>
  <c r="V578" i="4"/>
  <c r="V579" i="4"/>
  <c r="V580" i="4"/>
  <c r="V581" i="4"/>
  <c r="V582" i="4"/>
  <c r="V583" i="4"/>
  <c r="V584" i="4"/>
  <c r="V585" i="4"/>
  <c r="V586" i="4"/>
  <c r="V587" i="4"/>
  <c r="V588" i="4"/>
  <c r="V589" i="4"/>
  <c r="V590" i="4"/>
  <c r="V591" i="4"/>
  <c r="V592" i="4"/>
  <c r="V593" i="4"/>
  <c r="V594" i="4"/>
  <c r="V595" i="4"/>
  <c r="V596" i="4"/>
  <c r="V597" i="4"/>
  <c r="V598" i="4"/>
  <c r="V599" i="4"/>
  <c r="V600" i="4"/>
  <c r="V601" i="4"/>
  <c r="V602" i="4"/>
  <c r="V603" i="4"/>
  <c r="V604" i="4"/>
  <c r="V605" i="4"/>
  <c r="V606" i="4"/>
  <c r="V607" i="4"/>
  <c r="V608" i="4"/>
  <c r="V609" i="4"/>
  <c r="V610" i="4"/>
  <c r="V611" i="4"/>
  <c r="V612" i="4"/>
  <c r="V613" i="4"/>
  <c r="V614" i="4"/>
  <c r="V615" i="4"/>
  <c r="V616" i="4"/>
  <c r="V617" i="4"/>
  <c r="V618" i="4"/>
  <c r="V619" i="4"/>
  <c r="V620" i="4"/>
  <c r="V621" i="4"/>
  <c r="V622" i="4"/>
  <c r="V623" i="4"/>
  <c r="V624" i="4"/>
  <c r="V625" i="4"/>
  <c r="V626" i="4"/>
  <c r="V627" i="4"/>
  <c r="V628" i="4"/>
  <c r="V629" i="4"/>
  <c r="V630" i="4"/>
  <c r="V631" i="4"/>
  <c r="V632" i="4"/>
  <c r="V633" i="4"/>
  <c r="V634" i="4"/>
  <c r="V635" i="4"/>
  <c r="V636" i="4"/>
  <c r="V637" i="4"/>
  <c r="V638" i="4"/>
  <c r="V639" i="4"/>
  <c r="V640" i="4"/>
  <c r="V641" i="4"/>
  <c r="V642" i="4"/>
  <c r="V643" i="4"/>
  <c r="V644" i="4"/>
  <c r="V645" i="4"/>
  <c r="V646" i="4"/>
  <c r="V647" i="4"/>
  <c r="V648" i="4"/>
  <c r="V649" i="4"/>
  <c r="V650" i="4"/>
  <c r="V651" i="4"/>
  <c r="V652" i="4"/>
  <c r="V653" i="4"/>
  <c r="V654" i="4"/>
  <c r="V655" i="4"/>
  <c r="V656" i="4"/>
  <c r="V657" i="4"/>
  <c r="V658" i="4"/>
  <c r="V659" i="4"/>
  <c r="V660" i="4"/>
  <c r="V661" i="4"/>
  <c r="V662" i="4"/>
  <c r="V663" i="4"/>
  <c r="V664" i="4"/>
  <c r="V665" i="4"/>
  <c r="V666" i="4"/>
  <c r="V667" i="4"/>
  <c r="V668" i="4"/>
  <c r="V669" i="4"/>
  <c r="V670" i="4"/>
  <c r="V671" i="4"/>
  <c r="V672" i="4"/>
  <c r="V673" i="4"/>
  <c r="V674" i="4"/>
  <c r="V675" i="4"/>
  <c r="V676" i="4"/>
  <c r="V677" i="4"/>
  <c r="V678" i="4"/>
  <c r="V679" i="4"/>
  <c r="V680" i="4"/>
  <c r="V681" i="4"/>
  <c r="V682" i="4"/>
  <c r="V683" i="4"/>
  <c r="V684" i="4"/>
  <c r="V685" i="4"/>
  <c r="V686" i="4"/>
  <c r="V687" i="4"/>
  <c r="V688" i="4"/>
  <c r="V689" i="4"/>
  <c r="V690" i="4"/>
  <c r="V691" i="4"/>
  <c r="V692" i="4"/>
  <c r="V693" i="4"/>
  <c r="V694" i="4"/>
  <c r="V695" i="4"/>
  <c r="V696" i="4"/>
  <c r="V697" i="4"/>
  <c r="V698" i="4"/>
  <c r="V699" i="4"/>
  <c r="V700" i="4"/>
  <c r="V701" i="4"/>
  <c r="V702" i="4"/>
  <c r="V703" i="4"/>
  <c r="V704" i="4"/>
  <c r="V705" i="4"/>
  <c r="V706" i="4"/>
  <c r="V707" i="4"/>
  <c r="V708" i="4"/>
  <c r="V709" i="4"/>
  <c r="V710" i="4"/>
  <c r="V711" i="4"/>
  <c r="V712" i="4"/>
  <c r="V713" i="4"/>
  <c r="V714" i="4"/>
  <c r="V715" i="4"/>
  <c r="V716" i="4"/>
  <c r="V717" i="4"/>
  <c r="V718" i="4"/>
  <c r="V719" i="4"/>
  <c r="V720" i="4"/>
  <c r="V721" i="4"/>
  <c r="V722" i="4"/>
  <c r="V723" i="4"/>
  <c r="V724" i="4"/>
  <c r="V725" i="4"/>
  <c r="V726" i="4"/>
  <c r="V727" i="4"/>
  <c r="V728" i="4"/>
  <c r="V729" i="4"/>
  <c r="V730" i="4"/>
  <c r="V731" i="4"/>
  <c r="V732" i="4"/>
  <c r="V733" i="4"/>
  <c r="V734" i="4"/>
  <c r="V735" i="4"/>
  <c r="V736" i="4"/>
  <c r="V737" i="4"/>
  <c r="V738" i="4"/>
  <c r="V739" i="4"/>
  <c r="V740" i="4"/>
  <c r="V741" i="4"/>
  <c r="V742" i="4"/>
  <c r="V743" i="4"/>
  <c r="V744" i="4"/>
  <c r="V745" i="4"/>
  <c r="V746" i="4"/>
  <c r="V747" i="4"/>
  <c r="V748" i="4"/>
  <c r="V749" i="4"/>
  <c r="V750" i="4"/>
  <c r="V751" i="4"/>
  <c r="V752" i="4"/>
  <c r="V753" i="4"/>
  <c r="V754" i="4"/>
  <c r="V755" i="4"/>
  <c r="V756" i="4"/>
  <c r="V757" i="4"/>
  <c r="V758" i="4"/>
  <c r="V759" i="4"/>
  <c r="V760" i="4"/>
  <c r="V761" i="4"/>
  <c r="V762" i="4"/>
  <c r="V763" i="4"/>
  <c r="V764" i="4"/>
  <c r="V765" i="4"/>
  <c r="V766" i="4"/>
  <c r="V767" i="4"/>
  <c r="V768" i="4"/>
  <c r="V769" i="4"/>
  <c r="V770" i="4"/>
  <c r="V771" i="4"/>
  <c r="V772" i="4"/>
  <c r="V773" i="4"/>
  <c r="V774" i="4"/>
  <c r="V775" i="4"/>
  <c r="V776" i="4"/>
  <c r="V777" i="4"/>
  <c r="V778" i="4"/>
  <c r="V779" i="4"/>
  <c r="V780" i="4"/>
  <c r="V781" i="4"/>
  <c r="V782" i="4"/>
  <c r="V783" i="4"/>
  <c r="V784" i="4"/>
  <c r="V785" i="4"/>
  <c r="V786" i="4"/>
  <c r="V787" i="4"/>
  <c r="V788" i="4"/>
  <c r="V789" i="4"/>
  <c r="V790" i="4"/>
  <c r="V791" i="4"/>
  <c r="V792" i="4"/>
  <c r="V793" i="4"/>
  <c r="V794" i="4"/>
  <c r="V795" i="4"/>
  <c r="V796" i="4"/>
  <c r="V797" i="4"/>
  <c r="V798" i="4"/>
  <c r="V799" i="4"/>
  <c r="V800" i="4"/>
  <c r="V801" i="4"/>
  <c r="V802" i="4"/>
  <c r="V803" i="4"/>
  <c r="V804" i="4"/>
  <c r="V805" i="4"/>
  <c r="V806" i="4"/>
  <c r="V807" i="4"/>
  <c r="V808" i="4"/>
  <c r="V809" i="4"/>
  <c r="V810" i="4"/>
  <c r="V811" i="4"/>
  <c r="V812" i="4"/>
  <c r="V813" i="4"/>
  <c r="V814" i="4"/>
  <c r="V815" i="4"/>
  <c r="V816" i="4"/>
  <c r="V817" i="4"/>
  <c r="V818" i="4"/>
  <c r="V819" i="4"/>
  <c r="V820" i="4"/>
  <c r="V821" i="4"/>
  <c r="V822" i="4"/>
  <c r="V823" i="4"/>
  <c r="V824" i="4"/>
  <c r="V825" i="4"/>
  <c r="V826" i="4"/>
  <c r="V827" i="4"/>
  <c r="V828" i="4"/>
  <c r="V829" i="4"/>
  <c r="V830" i="4"/>
  <c r="V831" i="4"/>
  <c r="V832" i="4"/>
  <c r="V833" i="4"/>
  <c r="V834" i="4"/>
  <c r="V835" i="4"/>
  <c r="V836" i="4"/>
  <c r="V837" i="4"/>
  <c r="V838" i="4"/>
  <c r="V839" i="4"/>
  <c r="V840" i="4"/>
  <c r="V841" i="4"/>
  <c r="V842" i="4"/>
  <c r="V843" i="4"/>
  <c r="V844" i="4"/>
  <c r="V845" i="4"/>
  <c r="V846" i="4"/>
  <c r="V847" i="4"/>
  <c r="V848" i="4"/>
  <c r="V849" i="4"/>
  <c r="V850" i="4"/>
  <c r="V851" i="4"/>
  <c r="V852" i="4"/>
  <c r="V853" i="4"/>
  <c r="V854" i="4"/>
  <c r="V855" i="4"/>
  <c r="V856" i="4"/>
  <c r="V857" i="4"/>
  <c r="V858" i="4"/>
  <c r="V859" i="4"/>
  <c r="V860" i="4"/>
  <c r="V861" i="4"/>
  <c r="V862" i="4"/>
  <c r="V863" i="4"/>
  <c r="V864" i="4"/>
  <c r="V865" i="4"/>
  <c r="V866" i="4"/>
  <c r="V867" i="4"/>
  <c r="V868" i="4"/>
  <c r="V869" i="4"/>
  <c r="V870" i="4"/>
  <c r="V871" i="4"/>
  <c r="V872" i="4"/>
  <c r="V873" i="4"/>
  <c r="V874" i="4"/>
  <c r="V875" i="4"/>
  <c r="V876" i="4"/>
  <c r="V877" i="4"/>
  <c r="V878" i="4"/>
  <c r="V879" i="4"/>
  <c r="V880" i="4"/>
  <c r="V881" i="4"/>
  <c r="V882" i="4"/>
  <c r="V883" i="4"/>
  <c r="V884" i="4"/>
  <c r="V885" i="4"/>
  <c r="V886" i="4"/>
  <c r="V887" i="4"/>
  <c r="V888" i="4"/>
  <c r="V889" i="4"/>
  <c r="V890" i="4"/>
  <c r="V891" i="4"/>
  <c r="V892" i="4"/>
  <c r="V893" i="4"/>
  <c r="V894" i="4"/>
  <c r="V895" i="4"/>
  <c r="V896" i="4"/>
  <c r="V897" i="4"/>
  <c r="V898" i="4"/>
  <c r="V899" i="4"/>
  <c r="V900" i="4"/>
  <c r="V901" i="4"/>
  <c r="V902" i="4"/>
  <c r="V903" i="4"/>
  <c r="V904" i="4"/>
  <c r="V905" i="4"/>
  <c r="V906" i="4"/>
  <c r="V907" i="4"/>
  <c r="V908" i="4"/>
  <c r="V909" i="4"/>
  <c r="V910" i="4"/>
  <c r="V911" i="4"/>
  <c r="V912" i="4"/>
  <c r="V913" i="4"/>
  <c r="V914" i="4"/>
  <c r="V915" i="4"/>
  <c r="V916" i="4"/>
  <c r="V917" i="4"/>
  <c r="V918" i="4"/>
  <c r="V919" i="4"/>
  <c r="V920" i="4"/>
  <c r="V921" i="4"/>
  <c r="V922" i="4"/>
  <c r="V923" i="4"/>
  <c r="V924" i="4"/>
  <c r="V925" i="4"/>
  <c r="V926" i="4"/>
  <c r="V927" i="4"/>
  <c r="V928" i="4"/>
  <c r="V929" i="4"/>
  <c r="V930" i="4"/>
  <c r="V931" i="4"/>
  <c r="V932" i="4"/>
  <c r="V933" i="4"/>
  <c r="V934" i="4"/>
  <c r="V935" i="4"/>
  <c r="V936" i="4"/>
  <c r="V937" i="4"/>
  <c r="V938" i="4"/>
  <c r="V939" i="4"/>
  <c r="V940" i="4"/>
  <c r="V941" i="4"/>
  <c r="V942" i="4"/>
  <c r="V943" i="4"/>
  <c r="V944" i="4"/>
  <c r="V945" i="4"/>
  <c r="V946" i="4"/>
  <c r="V947" i="4"/>
  <c r="V948" i="4"/>
  <c r="V949" i="4"/>
  <c r="V950" i="4"/>
  <c r="V951" i="4"/>
  <c r="V952" i="4"/>
  <c r="V953" i="4"/>
  <c r="V954" i="4"/>
  <c r="V955" i="4"/>
  <c r="V956" i="4"/>
  <c r="V957" i="4"/>
  <c r="V958" i="4"/>
  <c r="V959" i="4"/>
  <c r="V960" i="4"/>
  <c r="V961" i="4"/>
  <c r="V962" i="4"/>
  <c r="V963" i="4"/>
  <c r="V964" i="4"/>
  <c r="V965" i="4"/>
  <c r="V966" i="4"/>
  <c r="V967" i="4"/>
  <c r="V968" i="4"/>
  <c r="V969" i="4"/>
  <c r="V970" i="4"/>
  <c r="V971" i="4"/>
  <c r="V972" i="4"/>
  <c r="V973" i="4"/>
  <c r="V974" i="4"/>
  <c r="V975" i="4"/>
  <c r="V976" i="4"/>
  <c r="V977" i="4"/>
  <c r="V978" i="4"/>
  <c r="V979" i="4"/>
  <c r="V980" i="4"/>
  <c r="V981" i="4"/>
  <c r="V982" i="4"/>
  <c r="V983" i="4"/>
  <c r="V984" i="4"/>
  <c r="V985" i="4"/>
  <c r="V986" i="4"/>
  <c r="V987" i="4"/>
  <c r="V988" i="4"/>
  <c r="V989" i="4"/>
  <c r="V990" i="4"/>
  <c r="V991" i="4"/>
  <c r="V992" i="4"/>
  <c r="V993" i="4"/>
  <c r="V994" i="4"/>
  <c r="V995" i="4"/>
  <c r="V996" i="4"/>
  <c r="V997" i="4"/>
  <c r="V998" i="4"/>
  <c r="V999" i="4"/>
  <c r="V1000" i="4"/>
  <c r="V1001" i="4"/>
  <c r="V1002" i="4"/>
  <c r="V1003" i="4"/>
  <c r="V1004" i="4"/>
  <c r="V1005" i="4"/>
  <c r="V1006" i="4"/>
  <c r="V1007" i="4"/>
  <c r="V1008" i="4"/>
  <c r="V1009" i="4"/>
  <c r="V1010" i="4"/>
  <c r="V1011" i="4"/>
  <c r="V1012" i="4"/>
  <c r="V1013" i="4"/>
  <c r="V1014" i="4"/>
  <c r="V1015" i="4"/>
  <c r="V1016" i="4"/>
  <c r="V1017" i="4"/>
  <c r="V1018" i="4"/>
  <c r="V1019" i="4"/>
  <c r="V1020" i="4"/>
  <c r="V1021" i="4"/>
  <c r="V1022" i="4"/>
  <c r="V1023" i="4"/>
  <c r="V1024" i="4"/>
  <c r="V1025" i="4"/>
  <c r="V1026" i="4"/>
  <c r="V1027" i="4"/>
  <c r="V1028" i="4"/>
  <c r="V1029" i="4"/>
  <c r="V1030" i="4"/>
  <c r="V1031" i="4"/>
  <c r="V1032" i="4"/>
  <c r="V1033" i="4"/>
  <c r="V1034" i="4"/>
  <c r="V1035" i="4"/>
  <c r="V1036" i="4"/>
  <c r="V1037" i="4"/>
  <c r="V1038" i="4"/>
  <c r="V1039" i="4"/>
  <c r="V1040" i="4"/>
  <c r="V1041" i="4"/>
  <c r="V1042" i="4"/>
  <c r="V1043" i="4"/>
  <c r="V1044" i="4"/>
  <c r="V1045" i="4"/>
  <c r="V1046" i="4"/>
  <c r="V1047" i="4"/>
  <c r="V1048" i="4"/>
  <c r="V1049" i="4"/>
  <c r="V1050" i="4"/>
  <c r="V1051" i="4"/>
  <c r="V1052" i="4"/>
  <c r="V1053" i="4"/>
  <c r="V1054" i="4"/>
  <c r="V1055" i="4"/>
  <c r="V1056" i="4"/>
  <c r="V1057" i="4"/>
  <c r="V1058" i="4"/>
  <c r="V1059" i="4"/>
  <c r="V1060" i="4"/>
  <c r="V1061" i="4"/>
  <c r="V1062" i="4"/>
  <c r="V1063" i="4"/>
  <c r="V1064" i="4"/>
  <c r="V1065" i="4"/>
  <c r="V1066" i="4"/>
  <c r="V1067" i="4"/>
  <c r="V1068" i="4"/>
  <c r="V1069" i="4"/>
  <c r="V1070" i="4"/>
  <c r="V1071" i="4"/>
  <c r="V1072" i="4"/>
  <c r="V1073" i="4"/>
  <c r="V1074" i="4"/>
  <c r="V1075" i="4"/>
  <c r="V1076" i="4"/>
  <c r="V1077" i="4"/>
  <c r="V1078" i="4"/>
  <c r="V1079" i="4"/>
  <c r="V1080" i="4"/>
  <c r="V1081" i="4"/>
  <c r="V1082" i="4"/>
  <c r="V1083" i="4"/>
  <c r="V1084" i="4"/>
  <c r="V1085" i="4"/>
  <c r="V1086" i="4"/>
  <c r="V1087" i="4"/>
  <c r="V1088" i="4"/>
  <c r="V1089" i="4"/>
  <c r="V1090" i="4"/>
  <c r="V1091" i="4"/>
  <c r="V1092" i="4"/>
  <c r="V1093" i="4"/>
  <c r="V1094" i="4"/>
  <c r="V1095" i="4"/>
  <c r="V1096" i="4"/>
  <c r="V1097" i="4"/>
  <c r="V1098" i="4"/>
  <c r="V1099" i="4"/>
  <c r="V1100" i="4"/>
  <c r="V1101" i="4"/>
  <c r="V1102" i="4"/>
  <c r="V1103" i="4"/>
  <c r="V1104" i="4"/>
  <c r="V1105" i="4"/>
  <c r="V1106" i="4"/>
  <c r="V1107" i="4"/>
  <c r="V1108" i="4"/>
  <c r="V1109" i="4"/>
  <c r="V1110" i="4"/>
  <c r="V1111" i="4"/>
  <c r="V1112" i="4"/>
  <c r="V1113" i="4"/>
  <c r="V1114" i="4"/>
  <c r="V1115" i="4"/>
  <c r="V1116" i="4"/>
  <c r="V1117" i="4"/>
  <c r="V1118" i="4"/>
  <c r="V1119" i="4"/>
  <c r="V1120" i="4"/>
  <c r="V1121" i="4"/>
  <c r="V1122" i="4"/>
  <c r="V1123" i="4"/>
  <c r="V1124" i="4"/>
  <c r="V1125" i="4"/>
  <c r="V1126" i="4"/>
  <c r="V1127" i="4"/>
  <c r="V1128" i="4"/>
  <c r="V1129" i="4"/>
  <c r="V1130" i="4"/>
  <c r="V1131" i="4"/>
  <c r="V1132" i="4"/>
  <c r="V1133" i="4"/>
  <c r="V1134" i="4"/>
  <c r="V1135" i="4"/>
  <c r="V1136" i="4"/>
  <c r="V1137" i="4"/>
  <c r="V1138" i="4"/>
  <c r="V1139" i="4"/>
  <c r="V1140" i="4"/>
  <c r="V1141" i="4"/>
  <c r="V1142" i="4"/>
  <c r="V1143" i="4"/>
  <c r="V1144" i="4"/>
  <c r="V1145" i="4"/>
  <c r="V1146" i="4"/>
  <c r="V1147" i="4"/>
  <c r="V1148" i="4"/>
  <c r="V1149" i="4"/>
  <c r="V1150" i="4"/>
  <c r="V1151" i="4"/>
  <c r="V1152" i="4"/>
  <c r="V1153" i="4"/>
  <c r="V1154" i="4"/>
  <c r="V1155" i="4"/>
  <c r="V1156" i="4"/>
  <c r="V1157" i="4"/>
  <c r="V1158" i="4"/>
  <c r="V1159" i="4"/>
  <c r="V1160" i="4"/>
  <c r="V1161" i="4"/>
  <c r="V1162" i="4"/>
  <c r="V1163" i="4"/>
  <c r="V1164" i="4"/>
  <c r="V1165" i="4"/>
  <c r="V1166" i="4"/>
  <c r="V1167" i="4"/>
  <c r="V1168" i="4"/>
  <c r="V1169" i="4"/>
  <c r="V1170" i="4"/>
  <c r="V1171" i="4"/>
  <c r="V1172" i="4"/>
  <c r="V1173" i="4"/>
  <c r="V1174" i="4"/>
  <c r="V1175" i="4"/>
  <c r="V1176" i="4"/>
  <c r="V1177" i="4"/>
  <c r="V1178" i="4"/>
  <c r="V1179" i="4"/>
  <c r="V1180" i="4"/>
  <c r="V1181" i="4"/>
  <c r="V1182" i="4"/>
  <c r="V1183" i="4"/>
  <c r="V1184" i="4"/>
  <c r="V1185" i="4"/>
  <c r="V1186" i="4"/>
  <c r="V1187" i="4"/>
  <c r="V1188" i="4"/>
  <c r="V1189" i="4"/>
  <c r="V1190" i="4"/>
  <c r="V1191" i="4"/>
  <c r="V1192" i="4"/>
  <c r="V1193" i="4"/>
  <c r="V1194" i="4"/>
  <c r="V1195" i="4"/>
  <c r="V1196" i="4"/>
  <c r="V1197" i="4"/>
  <c r="V1198" i="4"/>
  <c r="V1199" i="4"/>
  <c r="V1200" i="4"/>
  <c r="V1201" i="4"/>
  <c r="V1202" i="4"/>
  <c r="V1203" i="4"/>
  <c r="V1204" i="4"/>
  <c r="V1205" i="4"/>
  <c r="V1206" i="4"/>
  <c r="V1207" i="4"/>
  <c r="V1208" i="4"/>
  <c r="V1209" i="4"/>
  <c r="V1210" i="4"/>
  <c r="V1211" i="4"/>
  <c r="V1212" i="4"/>
  <c r="V1213" i="4"/>
  <c r="V1214" i="4"/>
  <c r="V1215" i="4"/>
  <c r="V1216" i="4"/>
  <c r="V1217" i="4"/>
  <c r="V1218" i="4"/>
  <c r="V1219" i="4"/>
  <c r="V1220" i="4"/>
  <c r="V1221" i="4"/>
  <c r="V1222" i="4"/>
  <c r="V1223" i="4"/>
  <c r="V1224" i="4"/>
  <c r="V1225" i="4"/>
  <c r="V1226" i="4"/>
  <c r="V1227" i="4"/>
  <c r="V1228" i="4"/>
  <c r="V1229" i="4"/>
  <c r="V1230" i="4"/>
  <c r="V1231" i="4"/>
  <c r="V1232" i="4"/>
  <c r="V1233" i="4"/>
  <c r="V1234" i="4"/>
  <c r="V1235" i="4"/>
  <c r="V1236" i="4"/>
  <c r="V1237" i="4"/>
  <c r="V1238" i="4"/>
  <c r="V1239" i="4"/>
  <c r="V1240" i="4"/>
  <c r="V1241" i="4"/>
  <c r="V1242" i="4"/>
  <c r="V1243" i="4"/>
  <c r="V1244" i="4"/>
  <c r="V1245" i="4"/>
  <c r="V1246" i="4"/>
  <c r="V1247" i="4"/>
  <c r="V1248" i="4"/>
  <c r="V1249" i="4"/>
  <c r="V1250" i="4"/>
  <c r="V1251" i="4"/>
  <c r="V1252" i="4"/>
  <c r="V1253" i="4"/>
  <c r="V1254" i="4"/>
  <c r="V1255" i="4"/>
  <c r="V1256" i="4"/>
  <c r="V1257" i="4"/>
  <c r="V1258" i="4"/>
  <c r="V1259" i="4"/>
  <c r="V1260" i="4"/>
  <c r="V1261" i="4"/>
  <c r="V1262" i="4"/>
  <c r="V1263" i="4"/>
  <c r="V1264" i="4"/>
  <c r="V1265" i="4"/>
  <c r="V1266" i="4"/>
  <c r="V1267" i="4"/>
  <c r="V1268" i="4"/>
  <c r="V1269" i="4"/>
  <c r="V1270" i="4"/>
  <c r="V1271" i="4"/>
  <c r="V1272" i="4"/>
  <c r="V1273" i="4"/>
  <c r="V1274" i="4"/>
  <c r="V1275" i="4"/>
  <c r="V1276" i="4"/>
  <c r="V1277" i="4"/>
  <c r="V1278" i="4"/>
  <c r="V1279" i="4"/>
  <c r="V1280" i="4"/>
  <c r="V1281" i="4"/>
  <c r="V1282" i="4"/>
  <c r="V1283" i="4"/>
  <c r="V1284" i="4"/>
  <c r="V1285" i="4"/>
  <c r="V1286" i="4"/>
  <c r="V1287" i="4"/>
  <c r="V1288" i="4"/>
  <c r="V1289" i="4"/>
  <c r="V1290" i="4"/>
  <c r="V1291" i="4"/>
  <c r="V1292" i="4"/>
  <c r="V1293" i="4"/>
  <c r="V1294" i="4"/>
  <c r="V1295" i="4"/>
  <c r="V1296" i="4"/>
  <c r="V1297" i="4"/>
  <c r="V1298" i="4"/>
  <c r="V1299" i="4"/>
  <c r="V1300" i="4"/>
  <c r="V1301" i="4"/>
  <c r="V1302" i="4"/>
  <c r="V1303" i="4"/>
  <c r="V1304" i="4"/>
  <c r="V1305" i="4"/>
  <c r="V1306" i="4"/>
  <c r="V1307" i="4"/>
  <c r="V1308" i="4"/>
  <c r="V1309" i="4"/>
  <c r="V1310" i="4"/>
  <c r="V1311" i="4"/>
  <c r="V1312" i="4"/>
  <c r="V1313" i="4"/>
  <c r="V1314" i="4"/>
  <c r="V1315" i="4"/>
  <c r="V1316" i="4"/>
  <c r="V1317" i="4"/>
  <c r="V1318" i="4"/>
  <c r="V1319" i="4"/>
  <c r="V1320" i="4"/>
  <c r="V1321" i="4"/>
  <c r="V1322" i="4"/>
  <c r="V1323" i="4"/>
  <c r="V1324" i="4"/>
  <c r="V1325" i="4"/>
  <c r="V1326" i="4"/>
  <c r="V1327" i="4"/>
  <c r="V1328" i="4"/>
  <c r="V1329" i="4"/>
  <c r="V1330" i="4"/>
  <c r="V1331" i="4"/>
  <c r="V1332" i="4"/>
  <c r="V1333" i="4"/>
  <c r="V1334" i="4"/>
  <c r="V1335" i="4"/>
  <c r="V1336" i="4"/>
  <c r="V1337" i="4"/>
  <c r="V1338" i="4"/>
  <c r="V1339" i="4"/>
  <c r="V1340" i="4"/>
  <c r="V1341" i="4"/>
  <c r="V1342" i="4"/>
  <c r="V1343" i="4"/>
  <c r="V1344" i="4"/>
  <c r="V1345" i="4"/>
  <c r="V1346" i="4"/>
  <c r="V1347" i="4"/>
  <c r="V1348" i="4"/>
  <c r="V1349" i="4"/>
  <c r="V1350" i="4"/>
  <c r="V1351" i="4"/>
  <c r="V1352" i="4"/>
  <c r="V1353" i="4"/>
  <c r="V1354" i="4"/>
  <c r="V1355" i="4"/>
  <c r="V1356" i="4"/>
  <c r="V1357" i="4"/>
  <c r="V1358" i="4"/>
  <c r="V1359" i="4"/>
  <c r="V1360" i="4"/>
  <c r="V1361" i="4"/>
  <c r="V1362" i="4"/>
  <c r="V1363" i="4"/>
  <c r="V1364" i="4"/>
  <c r="V1365" i="4"/>
  <c r="V1366" i="4"/>
  <c r="V1367" i="4"/>
  <c r="V1368" i="4"/>
  <c r="V1369" i="4"/>
  <c r="V1370" i="4"/>
  <c r="V1371" i="4"/>
  <c r="V1372" i="4"/>
  <c r="V1373" i="4"/>
  <c r="V1374" i="4"/>
  <c r="V1375" i="4"/>
  <c r="V1376" i="4"/>
  <c r="V1377" i="4"/>
  <c r="V1378" i="4"/>
  <c r="V1379" i="4"/>
  <c r="V1380" i="4"/>
  <c r="V1381" i="4"/>
  <c r="V1382" i="4"/>
  <c r="V1383" i="4"/>
  <c r="V1384" i="4"/>
  <c r="V1385" i="4"/>
  <c r="V1386" i="4"/>
  <c r="V1387" i="4"/>
  <c r="V1388" i="4"/>
  <c r="V1389" i="4"/>
  <c r="V1390" i="4"/>
  <c r="V1391" i="4"/>
  <c r="V1392" i="4"/>
  <c r="V1393" i="4"/>
  <c r="V1394" i="4"/>
  <c r="V1395" i="4"/>
  <c r="V1396" i="4"/>
  <c r="V1397" i="4"/>
  <c r="V1398" i="4"/>
  <c r="V1399" i="4"/>
  <c r="V1400" i="4"/>
  <c r="V1401" i="4"/>
  <c r="V1402" i="4"/>
  <c r="V1403" i="4"/>
  <c r="V1404" i="4"/>
  <c r="V1405" i="4"/>
  <c r="V1406" i="4"/>
  <c r="V1407" i="4"/>
  <c r="V1408" i="4"/>
  <c r="V1409" i="4"/>
  <c r="V1410" i="4"/>
  <c r="V1411" i="4"/>
  <c r="V1412" i="4"/>
  <c r="V1413" i="4"/>
  <c r="V1414" i="4"/>
  <c r="V1415" i="4"/>
  <c r="V1416" i="4"/>
  <c r="V1417" i="4"/>
  <c r="V1418" i="4"/>
  <c r="V1419" i="4"/>
  <c r="V1420" i="4"/>
  <c r="V1421" i="4"/>
  <c r="V1422" i="4"/>
  <c r="V1423" i="4"/>
  <c r="V1424" i="4"/>
  <c r="V1425" i="4"/>
  <c r="V1426" i="4"/>
  <c r="V1427" i="4"/>
  <c r="V1428" i="4"/>
  <c r="V1429" i="4"/>
  <c r="V1430" i="4"/>
  <c r="V1431" i="4"/>
  <c r="V1432" i="4"/>
  <c r="V1433" i="4"/>
  <c r="V1434" i="4"/>
  <c r="V1435" i="4"/>
  <c r="V1436" i="4"/>
  <c r="V1437" i="4"/>
  <c r="V1438" i="4"/>
  <c r="V1439" i="4"/>
  <c r="V1440" i="4"/>
  <c r="V1441" i="4"/>
  <c r="V1442" i="4"/>
  <c r="V1443" i="4"/>
  <c r="V1444" i="4"/>
  <c r="V1445" i="4"/>
  <c r="V1446" i="4"/>
  <c r="V1447" i="4"/>
  <c r="V1448" i="4"/>
  <c r="V1449" i="4"/>
  <c r="V1450" i="4"/>
  <c r="V1451" i="4"/>
  <c r="V1452" i="4"/>
  <c r="V1453" i="4"/>
  <c r="V1454" i="4"/>
  <c r="V1455" i="4"/>
  <c r="V1456" i="4"/>
  <c r="V1457" i="4"/>
  <c r="K2" i="5" l="1"/>
  <c r="K5" i="5"/>
  <c r="H3" i="3" l="1"/>
  <c r="F9" i="3"/>
  <c r="F10" i="3"/>
  <c r="F11" i="3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F8" i="3"/>
  <c r="AA13" i="2" l="1"/>
  <c r="Z3" i="2"/>
  <c r="AA3" i="2" s="1"/>
  <c r="Z2" i="2"/>
  <c r="AA2" i="2" l="1"/>
  <c r="M442" i="4" l="1"/>
  <c r="O442" i="4"/>
  <c r="Q442" i="4"/>
  <c r="S442" i="4"/>
  <c r="U442" i="4"/>
  <c r="M443" i="4"/>
  <c r="O443" i="4"/>
  <c r="Q443" i="4"/>
  <c r="S443" i="4"/>
  <c r="U443" i="4"/>
  <c r="M444" i="4"/>
  <c r="O444" i="4"/>
  <c r="Q444" i="4"/>
  <c r="S444" i="4"/>
  <c r="U444" i="4"/>
  <c r="M445" i="4"/>
  <c r="O445" i="4"/>
  <c r="Q445" i="4"/>
  <c r="S445" i="4"/>
  <c r="U445" i="4"/>
  <c r="M446" i="4"/>
  <c r="O446" i="4"/>
  <c r="Q446" i="4"/>
  <c r="S446" i="4"/>
  <c r="U446" i="4"/>
  <c r="M447" i="4"/>
  <c r="O447" i="4"/>
  <c r="Q447" i="4"/>
  <c r="S447" i="4"/>
  <c r="U447" i="4"/>
  <c r="M448" i="4"/>
  <c r="O448" i="4"/>
  <c r="Q448" i="4"/>
  <c r="S448" i="4"/>
  <c r="U448" i="4"/>
  <c r="M449" i="4"/>
  <c r="O449" i="4"/>
  <c r="Q449" i="4"/>
  <c r="S449" i="4"/>
  <c r="U449" i="4"/>
  <c r="M450" i="4"/>
  <c r="O450" i="4"/>
  <c r="Q450" i="4"/>
  <c r="S450" i="4"/>
  <c r="U450" i="4"/>
  <c r="M451" i="4"/>
  <c r="O451" i="4"/>
  <c r="Q451" i="4"/>
  <c r="S451" i="4"/>
  <c r="U451" i="4"/>
  <c r="M452" i="4"/>
  <c r="O452" i="4"/>
  <c r="Q452" i="4"/>
  <c r="S452" i="4"/>
  <c r="U452" i="4"/>
  <c r="M453" i="4"/>
  <c r="O453" i="4"/>
  <c r="Q453" i="4"/>
  <c r="S453" i="4"/>
  <c r="U453" i="4"/>
  <c r="M454" i="4"/>
  <c r="O454" i="4"/>
  <c r="Q454" i="4"/>
  <c r="S454" i="4"/>
  <c r="U454" i="4"/>
  <c r="M455" i="4"/>
  <c r="O455" i="4"/>
  <c r="Q455" i="4"/>
  <c r="S455" i="4"/>
  <c r="U455" i="4"/>
  <c r="M456" i="4"/>
  <c r="O456" i="4"/>
  <c r="Q456" i="4"/>
  <c r="S456" i="4"/>
  <c r="U456" i="4"/>
  <c r="M457" i="4"/>
  <c r="O457" i="4"/>
  <c r="Q457" i="4"/>
  <c r="S457" i="4"/>
  <c r="U457" i="4"/>
  <c r="M458" i="4"/>
  <c r="O458" i="4"/>
  <c r="Q458" i="4"/>
  <c r="S458" i="4"/>
  <c r="U458" i="4"/>
  <c r="M459" i="4"/>
  <c r="O459" i="4"/>
  <c r="Q459" i="4"/>
  <c r="S459" i="4"/>
  <c r="U459" i="4"/>
  <c r="M460" i="4"/>
  <c r="O460" i="4"/>
  <c r="Q460" i="4"/>
  <c r="S460" i="4"/>
  <c r="U460" i="4"/>
  <c r="M461" i="4"/>
  <c r="O461" i="4"/>
  <c r="Q461" i="4"/>
  <c r="S461" i="4"/>
  <c r="U461" i="4"/>
  <c r="M462" i="4"/>
  <c r="O462" i="4"/>
  <c r="Q462" i="4"/>
  <c r="S462" i="4"/>
  <c r="U462" i="4"/>
  <c r="M463" i="4"/>
  <c r="O463" i="4"/>
  <c r="Q463" i="4"/>
  <c r="S463" i="4"/>
  <c r="U463" i="4"/>
  <c r="M464" i="4"/>
  <c r="O464" i="4"/>
  <c r="Q464" i="4"/>
  <c r="S464" i="4"/>
  <c r="U464" i="4"/>
  <c r="M465" i="4"/>
  <c r="O465" i="4"/>
  <c r="Q465" i="4"/>
  <c r="S465" i="4"/>
  <c r="U465" i="4"/>
  <c r="M466" i="4"/>
  <c r="O466" i="4"/>
  <c r="Q466" i="4"/>
  <c r="S466" i="4"/>
  <c r="U466" i="4"/>
  <c r="M467" i="4"/>
  <c r="O467" i="4"/>
  <c r="Q467" i="4"/>
  <c r="S467" i="4"/>
  <c r="U467" i="4"/>
  <c r="M468" i="4"/>
  <c r="O468" i="4"/>
  <c r="Q468" i="4"/>
  <c r="S468" i="4"/>
  <c r="U468" i="4"/>
  <c r="M469" i="4"/>
  <c r="O469" i="4"/>
  <c r="Q469" i="4"/>
  <c r="S469" i="4"/>
  <c r="U469" i="4"/>
  <c r="M470" i="4"/>
  <c r="O470" i="4"/>
  <c r="Q470" i="4"/>
  <c r="S470" i="4"/>
  <c r="U470" i="4"/>
  <c r="M471" i="4"/>
  <c r="O471" i="4"/>
  <c r="Q471" i="4"/>
  <c r="S471" i="4"/>
  <c r="U471" i="4"/>
  <c r="M472" i="4"/>
  <c r="O472" i="4"/>
  <c r="Q472" i="4"/>
  <c r="S472" i="4"/>
  <c r="U472" i="4"/>
  <c r="M473" i="4"/>
  <c r="O473" i="4"/>
  <c r="Q473" i="4"/>
  <c r="S473" i="4"/>
  <c r="U473" i="4"/>
  <c r="M474" i="4"/>
  <c r="O474" i="4"/>
  <c r="Q474" i="4"/>
  <c r="S474" i="4"/>
  <c r="U474" i="4"/>
  <c r="M475" i="4"/>
  <c r="O475" i="4"/>
  <c r="Q475" i="4"/>
  <c r="S475" i="4"/>
  <c r="U475" i="4"/>
  <c r="M476" i="4"/>
  <c r="O476" i="4"/>
  <c r="Q476" i="4"/>
  <c r="S476" i="4"/>
  <c r="U476" i="4"/>
  <c r="M477" i="4"/>
  <c r="O477" i="4"/>
  <c r="Q477" i="4"/>
  <c r="S477" i="4"/>
  <c r="U477" i="4"/>
  <c r="M478" i="4"/>
  <c r="O478" i="4"/>
  <c r="Q478" i="4"/>
  <c r="S478" i="4"/>
  <c r="U478" i="4"/>
  <c r="M479" i="4"/>
  <c r="O479" i="4"/>
  <c r="Q479" i="4"/>
  <c r="S479" i="4"/>
  <c r="U479" i="4"/>
  <c r="M480" i="4"/>
  <c r="O480" i="4"/>
  <c r="Q480" i="4"/>
  <c r="S480" i="4"/>
  <c r="U480" i="4"/>
  <c r="M481" i="4"/>
  <c r="O481" i="4"/>
  <c r="Q481" i="4"/>
  <c r="S481" i="4"/>
  <c r="U481" i="4"/>
  <c r="M482" i="4"/>
  <c r="O482" i="4"/>
  <c r="Q482" i="4"/>
  <c r="S482" i="4"/>
  <c r="U482" i="4"/>
  <c r="M483" i="4"/>
  <c r="O483" i="4"/>
  <c r="Q483" i="4"/>
  <c r="S483" i="4"/>
  <c r="U483" i="4"/>
  <c r="M484" i="4"/>
  <c r="O484" i="4"/>
  <c r="Q484" i="4"/>
  <c r="S484" i="4"/>
  <c r="U484" i="4"/>
  <c r="M485" i="4"/>
  <c r="O485" i="4"/>
  <c r="Q485" i="4"/>
  <c r="S485" i="4"/>
  <c r="U485" i="4"/>
  <c r="M486" i="4"/>
  <c r="O486" i="4"/>
  <c r="Q486" i="4"/>
  <c r="S486" i="4"/>
  <c r="U486" i="4"/>
  <c r="M487" i="4"/>
  <c r="O487" i="4"/>
  <c r="Q487" i="4"/>
  <c r="S487" i="4"/>
  <c r="U487" i="4"/>
  <c r="M488" i="4"/>
  <c r="O488" i="4"/>
  <c r="Q488" i="4"/>
  <c r="S488" i="4"/>
  <c r="U488" i="4"/>
  <c r="M489" i="4"/>
  <c r="O489" i="4"/>
  <c r="Q489" i="4"/>
  <c r="S489" i="4"/>
  <c r="U489" i="4"/>
  <c r="M490" i="4"/>
  <c r="O490" i="4"/>
  <c r="Q490" i="4"/>
  <c r="S490" i="4"/>
  <c r="U490" i="4"/>
  <c r="M491" i="4"/>
  <c r="O491" i="4"/>
  <c r="Q491" i="4"/>
  <c r="S491" i="4"/>
  <c r="U491" i="4"/>
  <c r="M492" i="4"/>
  <c r="O492" i="4"/>
  <c r="Q492" i="4"/>
  <c r="S492" i="4"/>
  <c r="U492" i="4"/>
  <c r="M493" i="4"/>
  <c r="O493" i="4"/>
  <c r="Q493" i="4"/>
  <c r="S493" i="4"/>
  <c r="U493" i="4"/>
  <c r="M494" i="4"/>
  <c r="O494" i="4"/>
  <c r="Q494" i="4"/>
  <c r="S494" i="4"/>
  <c r="U494" i="4"/>
  <c r="M495" i="4"/>
  <c r="O495" i="4"/>
  <c r="Q495" i="4"/>
  <c r="S495" i="4"/>
  <c r="U495" i="4"/>
  <c r="M496" i="4"/>
  <c r="O496" i="4"/>
  <c r="Q496" i="4"/>
  <c r="S496" i="4"/>
  <c r="U496" i="4"/>
  <c r="M497" i="4"/>
  <c r="O497" i="4"/>
  <c r="Q497" i="4"/>
  <c r="S497" i="4"/>
  <c r="U497" i="4"/>
  <c r="M498" i="4"/>
  <c r="O498" i="4"/>
  <c r="Q498" i="4"/>
  <c r="S498" i="4"/>
  <c r="U498" i="4"/>
  <c r="M499" i="4"/>
  <c r="O499" i="4"/>
  <c r="Q499" i="4"/>
  <c r="S499" i="4"/>
  <c r="U499" i="4"/>
  <c r="M500" i="4"/>
  <c r="O500" i="4"/>
  <c r="Q500" i="4"/>
  <c r="S500" i="4"/>
  <c r="U500" i="4"/>
  <c r="M501" i="4"/>
  <c r="O501" i="4"/>
  <c r="Q501" i="4"/>
  <c r="S501" i="4"/>
  <c r="U501" i="4"/>
  <c r="M502" i="4"/>
  <c r="O502" i="4"/>
  <c r="Q502" i="4"/>
  <c r="S502" i="4"/>
  <c r="U502" i="4"/>
  <c r="M503" i="4"/>
  <c r="O503" i="4"/>
  <c r="Q503" i="4"/>
  <c r="S503" i="4"/>
  <c r="U503" i="4"/>
  <c r="M504" i="4"/>
  <c r="O504" i="4"/>
  <c r="Q504" i="4"/>
  <c r="S504" i="4"/>
  <c r="U504" i="4"/>
  <c r="M505" i="4"/>
  <c r="O505" i="4"/>
  <c r="Q505" i="4"/>
  <c r="S505" i="4"/>
  <c r="U505" i="4"/>
  <c r="M506" i="4"/>
  <c r="O506" i="4"/>
  <c r="Q506" i="4"/>
  <c r="S506" i="4"/>
  <c r="U506" i="4"/>
  <c r="M507" i="4"/>
  <c r="O507" i="4"/>
  <c r="Q507" i="4"/>
  <c r="S507" i="4"/>
  <c r="U507" i="4"/>
  <c r="M508" i="4"/>
  <c r="O508" i="4"/>
  <c r="Q508" i="4"/>
  <c r="S508" i="4"/>
  <c r="U508" i="4"/>
  <c r="M509" i="4"/>
  <c r="O509" i="4"/>
  <c r="Q509" i="4"/>
  <c r="S509" i="4"/>
  <c r="U509" i="4"/>
  <c r="M510" i="4"/>
  <c r="O510" i="4"/>
  <c r="Q510" i="4"/>
  <c r="S510" i="4"/>
  <c r="U510" i="4"/>
  <c r="M511" i="4"/>
  <c r="O511" i="4"/>
  <c r="Q511" i="4"/>
  <c r="S511" i="4"/>
  <c r="U511" i="4"/>
  <c r="M512" i="4"/>
  <c r="O512" i="4"/>
  <c r="Q512" i="4"/>
  <c r="S512" i="4"/>
  <c r="U512" i="4"/>
  <c r="M513" i="4"/>
  <c r="O513" i="4"/>
  <c r="Q513" i="4"/>
  <c r="S513" i="4"/>
  <c r="U513" i="4"/>
  <c r="M514" i="4"/>
  <c r="O514" i="4"/>
  <c r="Q514" i="4"/>
  <c r="S514" i="4"/>
  <c r="U514" i="4"/>
  <c r="M515" i="4"/>
  <c r="O515" i="4"/>
  <c r="Q515" i="4"/>
  <c r="S515" i="4"/>
  <c r="U515" i="4"/>
  <c r="M516" i="4"/>
  <c r="O516" i="4"/>
  <c r="Q516" i="4"/>
  <c r="S516" i="4"/>
  <c r="U516" i="4"/>
  <c r="M517" i="4"/>
  <c r="O517" i="4"/>
  <c r="Q517" i="4"/>
  <c r="S517" i="4"/>
  <c r="U517" i="4"/>
  <c r="M518" i="4"/>
  <c r="O518" i="4"/>
  <c r="Q518" i="4"/>
  <c r="S518" i="4"/>
  <c r="U518" i="4"/>
  <c r="M519" i="4"/>
  <c r="O519" i="4"/>
  <c r="Q519" i="4"/>
  <c r="S519" i="4"/>
  <c r="U519" i="4"/>
  <c r="M520" i="4"/>
  <c r="O520" i="4"/>
  <c r="Q520" i="4"/>
  <c r="S520" i="4"/>
  <c r="U520" i="4"/>
  <c r="M521" i="4"/>
  <c r="O521" i="4"/>
  <c r="Q521" i="4"/>
  <c r="S521" i="4"/>
  <c r="U521" i="4"/>
  <c r="M522" i="4"/>
  <c r="O522" i="4"/>
  <c r="Q522" i="4"/>
  <c r="S522" i="4"/>
  <c r="U522" i="4"/>
  <c r="M523" i="4"/>
  <c r="O523" i="4"/>
  <c r="Q523" i="4"/>
  <c r="S523" i="4"/>
  <c r="U523" i="4"/>
  <c r="M524" i="4"/>
  <c r="O524" i="4"/>
  <c r="Q524" i="4"/>
  <c r="S524" i="4"/>
  <c r="U524" i="4"/>
  <c r="M525" i="4"/>
  <c r="O525" i="4"/>
  <c r="Q525" i="4"/>
  <c r="S525" i="4"/>
  <c r="U525" i="4"/>
  <c r="M526" i="4"/>
  <c r="O526" i="4"/>
  <c r="Q526" i="4"/>
  <c r="S526" i="4"/>
  <c r="U526" i="4"/>
  <c r="M527" i="4"/>
  <c r="O527" i="4"/>
  <c r="Q527" i="4"/>
  <c r="S527" i="4"/>
  <c r="U527" i="4"/>
  <c r="M528" i="4"/>
  <c r="O528" i="4"/>
  <c r="Q528" i="4"/>
  <c r="S528" i="4"/>
  <c r="U528" i="4"/>
  <c r="M529" i="4"/>
  <c r="O529" i="4"/>
  <c r="Q529" i="4"/>
  <c r="S529" i="4"/>
  <c r="U529" i="4"/>
  <c r="M530" i="4"/>
  <c r="O530" i="4"/>
  <c r="Q530" i="4"/>
  <c r="S530" i="4"/>
  <c r="U530" i="4"/>
  <c r="M531" i="4"/>
  <c r="O531" i="4"/>
  <c r="Q531" i="4"/>
  <c r="S531" i="4"/>
  <c r="U531" i="4"/>
  <c r="M532" i="4"/>
  <c r="O532" i="4"/>
  <c r="Q532" i="4"/>
  <c r="S532" i="4"/>
  <c r="U532" i="4"/>
  <c r="M533" i="4"/>
  <c r="O533" i="4"/>
  <c r="Q533" i="4"/>
  <c r="S533" i="4"/>
  <c r="U533" i="4"/>
  <c r="M534" i="4"/>
  <c r="O534" i="4"/>
  <c r="Q534" i="4"/>
  <c r="S534" i="4"/>
  <c r="U534" i="4"/>
  <c r="M535" i="4"/>
  <c r="O535" i="4"/>
  <c r="Q535" i="4"/>
  <c r="S535" i="4"/>
  <c r="U535" i="4"/>
  <c r="M536" i="4"/>
  <c r="O536" i="4"/>
  <c r="Q536" i="4"/>
  <c r="S536" i="4"/>
  <c r="U536" i="4"/>
  <c r="M537" i="4"/>
  <c r="O537" i="4"/>
  <c r="Q537" i="4"/>
  <c r="S537" i="4"/>
  <c r="U537" i="4"/>
  <c r="M538" i="4"/>
  <c r="O538" i="4"/>
  <c r="Q538" i="4"/>
  <c r="S538" i="4"/>
  <c r="U538" i="4"/>
  <c r="M539" i="4"/>
  <c r="O539" i="4"/>
  <c r="Q539" i="4"/>
  <c r="S539" i="4"/>
  <c r="U539" i="4"/>
  <c r="M540" i="4"/>
  <c r="O540" i="4"/>
  <c r="Q540" i="4"/>
  <c r="S540" i="4"/>
  <c r="U540" i="4"/>
  <c r="M541" i="4"/>
  <c r="O541" i="4"/>
  <c r="Q541" i="4"/>
  <c r="S541" i="4"/>
  <c r="U541" i="4"/>
  <c r="M542" i="4"/>
  <c r="O542" i="4"/>
  <c r="Q542" i="4"/>
  <c r="S542" i="4"/>
  <c r="U542" i="4"/>
  <c r="M543" i="4"/>
  <c r="O543" i="4"/>
  <c r="Q543" i="4"/>
  <c r="S543" i="4"/>
  <c r="U543" i="4"/>
  <c r="M544" i="4"/>
  <c r="O544" i="4"/>
  <c r="Q544" i="4"/>
  <c r="S544" i="4"/>
  <c r="U544" i="4"/>
  <c r="M545" i="4"/>
  <c r="O545" i="4"/>
  <c r="Q545" i="4"/>
  <c r="S545" i="4"/>
  <c r="U545" i="4"/>
  <c r="M546" i="4"/>
  <c r="O546" i="4"/>
  <c r="Q546" i="4"/>
  <c r="S546" i="4"/>
  <c r="U546" i="4"/>
  <c r="M547" i="4"/>
  <c r="O547" i="4"/>
  <c r="Q547" i="4"/>
  <c r="S547" i="4"/>
  <c r="U547" i="4"/>
  <c r="M548" i="4"/>
  <c r="O548" i="4"/>
  <c r="Q548" i="4"/>
  <c r="S548" i="4"/>
  <c r="U548" i="4"/>
  <c r="M549" i="4"/>
  <c r="O549" i="4"/>
  <c r="Q549" i="4"/>
  <c r="S549" i="4"/>
  <c r="U549" i="4"/>
  <c r="M550" i="4"/>
  <c r="O550" i="4"/>
  <c r="Q550" i="4"/>
  <c r="S550" i="4"/>
  <c r="U550" i="4"/>
  <c r="M551" i="4"/>
  <c r="O551" i="4"/>
  <c r="Q551" i="4"/>
  <c r="S551" i="4"/>
  <c r="U551" i="4"/>
  <c r="M552" i="4"/>
  <c r="O552" i="4"/>
  <c r="Q552" i="4"/>
  <c r="S552" i="4"/>
  <c r="U552" i="4"/>
  <c r="M553" i="4"/>
  <c r="O553" i="4"/>
  <c r="Q553" i="4"/>
  <c r="S553" i="4"/>
  <c r="U553" i="4"/>
  <c r="M554" i="4"/>
  <c r="O554" i="4"/>
  <c r="Q554" i="4"/>
  <c r="S554" i="4"/>
  <c r="U554" i="4"/>
  <c r="M555" i="4"/>
  <c r="O555" i="4"/>
  <c r="Q555" i="4"/>
  <c r="S555" i="4"/>
  <c r="U555" i="4"/>
  <c r="M556" i="4"/>
  <c r="O556" i="4"/>
  <c r="Q556" i="4"/>
  <c r="S556" i="4"/>
  <c r="U556" i="4"/>
  <c r="M557" i="4"/>
  <c r="O557" i="4"/>
  <c r="Q557" i="4"/>
  <c r="S557" i="4"/>
  <c r="U557" i="4"/>
  <c r="M558" i="4"/>
  <c r="O558" i="4"/>
  <c r="Q558" i="4"/>
  <c r="S558" i="4"/>
  <c r="U558" i="4"/>
  <c r="M559" i="4"/>
  <c r="O559" i="4"/>
  <c r="Q559" i="4"/>
  <c r="S559" i="4"/>
  <c r="U559" i="4"/>
  <c r="M560" i="4"/>
  <c r="O560" i="4"/>
  <c r="Q560" i="4"/>
  <c r="S560" i="4"/>
  <c r="U560" i="4"/>
  <c r="M561" i="4"/>
  <c r="O561" i="4"/>
  <c r="Q561" i="4"/>
  <c r="S561" i="4"/>
  <c r="U561" i="4"/>
  <c r="M562" i="4"/>
  <c r="O562" i="4"/>
  <c r="Q562" i="4"/>
  <c r="S562" i="4"/>
  <c r="U562" i="4"/>
  <c r="M563" i="4"/>
  <c r="O563" i="4"/>
  <c r="Q563" i="4"/>
  <c r="S563" i="4"/>
  <c r="U563" i="4"/>
  <c r="M564" i="4"/>
  <c r="O564" i="4"/>
  <c r="Q564" i="4"/>
  <c r="S564" i="4"/>
  <c r="U564" i="4"/>
  <c r="M565" i="4"/>
  <c r="O565" i="4"/>
  <c r="Q565" i="4"/>
  <c r="S565" i="4"/>
  <c r="U565" i="4"/>
  <c r="M566" i="4"/>
  <c r="O566" i="4"/>
  <c r="Q566" i="4"/>
  <c r="S566" i="4"/>
  <c r="U566" i="4"/>
  <c r="M567" i="4"/>
  <c r="O567" i="4"/>
  <c r="Q567" i="4"/>
  <c r="S567" i="4"/>
  <c r="U567" i="4"/>
  <c r="M568" i="4"/>
  <c r="O568" i="4"/>
  <c r="Q568" i="4"/>
  <c r="S568" i="4"/>
  <c r="U568" i="4"/>
  <c r="M569" i="4"/>
  <c r="O569" i="4"/>
  <c r="Q569" i="4"/>
  <c r="S569" i="4"/>
  <c r="U569" i="4"/>
  <c r="M570" i="4"/>
  <c r="O570" i="4"/>
  <c r="Q570" i="4"/>
  <c r="S570" i="4"/>
  <c r="U570" i="4"/>
  <c r="M571" i="4"/>
  <c r="O571" i="4"/>
  <c r="Q571" i="4"/>
  <c r="S571" i="4"/>
  <c r="U571" i="4"/>
  <c r="M572" i="4"/>
  <c r="O572" i="4"/>
  <c r="Q572" i="4"/>
  <c r="S572" i="4"/>
  <c r="U572" i="4"/>
  <c r="M573" i="4"/>
  <c r="O573" i="4"/>
  <c r="Q573" i="4"/>
  <c r="S573" i="4"/>
  <c r="U573" i="4"/>
  <c r="M574" i="4"/>
  <c r="O574" i="4"/>
  <c r="Q574" i="4"/>
  <c r="S574" i="4"/>
  <c r="U574" i="4"/>
  <c r="M575" i="4"/>
  <c r="O575" i="4"/>
  <c r="Q575" i="4"/>
  <c r="S575" i="4"/>
  <c r="U575" i="4"/>
  <c r="M576" i="4"/>
  <c r="O576" i="4"/>
  <c r="Q576" i="4"/>
  <c r="S576" i="4"/>
  <c r="U576" i="4"/>
  <c r="M577" i="4"/>
  <c r="O577" i="4"/>
  <c r="Q577" i="4"/>
  <c r="S577" i="4"/>
  <c r="U577" i="4"/>
  <c r="M578" i="4"/>
  <c r="O578" i="4"/>
  <c r="Q578" i="4"/>
  <c r="S578" i="4"/>
  <c r="U578" i="4"/>
  <c r="M579" i="4"/>
  <c r="O579" i="4"/>
  <c r="Q579" i="4"/>
  <c r="S579" i="4"/>
  <c r="U579" i="4"/>
  <c r="M580" i="4"/>
  <c r="O580" i="4"/>
  <c r="Q580" i="4"/>
  <c r="S580" i="4"/>
  <c r="U580" i="4"/>
  <c r="M581" i="4"/>
  <c r="O581" i="4"/>
  <c r="Q581" i="4"/>
  <c r="S581" i="4"/>
  <c r="U581" i="4"/>
  <c r="M582" i="4"/>
  <c r="O582" i="4"/>
  <c r="Q582" i="4"/>
  <c r="S582" i="4"/>
  <c r="U582" i="4"/>
  <c r="M583" i="4"/>
  <c r="O583" i="4"/>
  <c r="Q583" i="4"/>
  <c r="S583" i="4"/>
  <c r="U583" i="4"/>
  <c r="M584" i="4"/>
  <c r="O584" i="4"/>
  <c r="Q584" i="4"/>
  <c r="S584" i="4"/>
  <c r="U584" i="4"/>
  <c r="M585" i="4"/>
  <c r="O585" i="4"/>
  <c r="Q585" i="4"/>
  <c r="S585" i="4"/>
  <c r="U585" i="4"/>
  <c r="M586" i="4"/>
  <c r="O586" i="4"/>
  <c r="Q586" i="4"/>
  <c r="S586" i="4"/>
  <c r="U586" i="4"/>
  <c r="M587" i="4"/>
  <c r="O587" i="4"/>
  <c r="Q587" i="4"/>
  <c r="S587" i="4"/>
  <c r="U587" i="4"/>
  <c r="M588" i="4"/>
  <c r="O588" i="4"/>
  <c r="Q588" i="4"/>
  <c r="S588" i="4"/>
  <c r="U588" i="4"/>
  <c r="M589" i="4"/>
  <c r="O589" i="4"/>
  <c r="Q589" i="4"/>
  <c r="S589" i="4"/>
  <c r="U589" i="4"/>
  <c r="M590" i="4"/>
  <c r="O590" i="4"/>
  <c r="Q590" i="4"/>
  <c r="S590" i="4"/>
  <c r="U590" i="4"/>
  <c r="M591" i="4"/>
  <c r="O591" i="4"/>
  <c r="Q591" i="4"/>
  <c r="S591" i="4"/>
  <c r="U591" i="4"/>
  <c r="M592" i="4"/>
  <c r="O592" i="4"/>
  <c r="Q592" i="4"/>
  <c r="S592" i="4"/>
  <c r="U592" i="4"/>
  <c r="M593" i="4"/>
  <c r="O593" i="4"/>
  <c r="Q593" i="4"/>
  <c r="S593" i="4"/>
  <c r="U593" i="4"/>
  <c r="M594" i="4"/>
  <c r="O594" i="4"/>
  <c r="Q594" i="4"/>
  <c r="S594" i="4"/>
  <c r="U594" i="4"/>
  <c r="M595" i="4"/>
  <c r="O595" i="4"/>
  <c r="Q595" i="4"/>
  <c r="S595" i="4"/>
  <c r="U595" i="4"/>
  <c r="M596" i="4"/>
  <c r="O596" i="4"/>
  <c r="Q596" i="4"/>
  <c r="S596" i="4"/>
  <c r="U596" i="4"/>
  <c r="M597" i="4"/>
  <c r="O597" i="4"/>
  <c r="Q597" i="4"/>
  <c r="S597" i="4"/>
  <c r="U597" i="4"/>
  <c r="M598" i="4"/>
  <c r="O598" i="4"/>
  <c r="Q598" i="4"/>
  <c r="S598" i="4"/>
  <c r="U598" i="4"/>
  <c r="M599" i="4"/>
  <c r="O599" i="4"/>
  <c r="Q599" i="4"/>
  <c r="S599" i="4"/>
  <c r="U599" i="4"/>
  <c r="M600" i="4"/>
  <c r="O600" i="4"/>
  <c r="Q600" i="4"/>
  <c r="S600" i="4"/>
  <c r="U600" i="4"/>
  <c r="M601" i="4"/>
  <c r="O601" i="4"/>
  <c r="Q601" i="4"/>
  <c r="S601" i="4"/>
  <c r="U601" i="4"/>
  <c r="M602" i="4"/>
  <c r="O602" i="4"/>
  <c r="Q602" i="4"/>
  <c r="S602" i="4"/>
  <c r="U602" i="4"/>
  <c r="M603" i="4"/>
  <c r="O603" i="4"/>
  <c r="Q603" i="4"/>
  <c r="S603" i="4"/>
  <c r="U603" i="4"/>
  <c r="M604" i="4"/>
  <c r="O604" i="4"/>
  <c r="Q604" i="4"/>
  <c r="S604" i="4"/>
  <c r="U604" i="4"/>
  <c r="M605" i="4"/>
  <c r="O605" i="4"/>
  <c r="Q605" i="4"/>
  <c r="S605" i="4"/>
  <c r="U605" i="4"/>
  <c r="M606" i="4"/>
  <c r="O606" i="4"/>
  <c r="Q606" i="4"/>
  <c r="S606" i="4"/>
  <c r="U606" i="4"/>
  <c r="M607" i="4"/>
  <c r="O607" i="4"/>
  <c r="Q607" i="4"/>
  <c r="S607" i="4"/>
  <c r="U607" i="4"/>
  <c r="M608" i="4"/>
  <c r="O608" i="4"/>
  <c r="Q608" i="4"/>
  <c r="S608" i="4"/>
  <c r="U608" i="4"/>
  <c r="M609" i="4"/>
  <c r="O609" i="4"/>
  <c r="Q609" i="4"/>
  <c r="S609" i="4"/>
  <c r="U609" i="4"/>
  <c r="M610" i="4"/>
  <c r="O610" i="4"/>
  <c r="Q610" i="4"/>
  <c r="S610" i="4"/>
  <c r="U610" i="4"/>
  <c r="M611" i="4"/>
  <c r="O611" i="4"/>
  <c r="Q611" i="4"/>
  <c r="S611" i="4"/>
  <c r="U611" i="4"/>
  <c r="M612" i="4"/>
  <c r="O612" i="4"/>
  <c r="Q612" i="4"/>
  <c r="S612" i="4"/>
  <c r="U612" i="4"/>
  <c r="M613" i="4"/>
  <c r="O613" i="4"/>
  <c r="Q613" i="4"/>
  <c r="S613" i="4"/>
  <c r="U613" i="4"/>
  <c r="M614" i="4"/>
  <c r="O614" i="4"/>
  <c r="Q614" i="4"/>
  <c r="S614" i="4"/>
  <c r="U614" i="4"/>
  <c r="M615" i="4"/>
  <c r="O615" i="4"/>
  <c r="Q615" i="4"/>
  <c r="S615" i="4"/>
  <c r="U615" i="4"/>
  <c r="M616" i="4"/>
  <c r="O616" i="4"/>
  <c r="Q616" i="4"/>
  <c r="S616" i="4"/>
  <c r="U616" i="4"/>
  <c r="M617" i="4"/>
  <c r="O617" i="4"/>
  <c r="Q617" i="4"/>
  <c r="S617" i="4"/>
  <c r="U617" i="4"/>
  <c r="M618" i="4"/>
  <c r="O618" i="4"/>
  <c r="Q618" i="4"/>
  <c r="S618" i="4"/>
  <c r="U618" i="4"/>
  <c r="M619" i="4"/>
  <c r="O619" i="4"/>
  <c r="Q619" i="4"/>
  <c r="S619" i="4"/>
  <c r="U619" i="4"/>
  <c r="M620" i="4"/>
  <c r="O620" i="4"/>
  <c r="Q620" i="4"/>
  <c r="S620" i="4"/>
  <c r="U620" i="4"/>
  <c r="M621" i="4"/>
  <c r="O621" i="4"/>
  <c r="Q621" i="4"/>
  <c r="S621" i="4"/>
  <c r="U621" i="4"/>
  <c r="M622" i="4"/>
  <c r="O622" i="4"/>
  <c r="Q622" i="4"/>
  <c r="S622" i="4"/>
  <c r="U622" i="4"/>
  <c r="M623" i="4"/>
  <c r="O623" i="4"/>
  <c r="Q623" i="4"/>
  <c r="S623" i="4"/>
  <c r="U623" i="4"/>
  <c r="M624" i="4"/>
  <c r="O624" i="4"/>
  <c r="Q624" i="4"/>
  <c r="S624" i="4"/>
  <c r="U624" i="4"/>
  <c r="M625" i="4"/>
  <c r="O625" i="4"/>
  <c r="Q625" i="4"/>
  <c r="S625" i="4"/>
  <c r="U625" i="4"/>
  <c r="M626" i="4"/>
  <c r="O626" i="4"/>
  <c r="Q626" i="4"/>
  <c r="S626" i="4"/>
  <c r="U626" i="4"/>
  <c r="M627" i="4"/>
  <c r="O627" i="4"/>
  <c r="Q627" i="4"/>
  <c r="S627" i="4"/>
  <c r="U627" i="4"/>
  <c r="M628" i="4"/>
  <c r="O628" i="4"/>
  <c r="Q628" i="4"/>
  <c r="S628" i="4"/>
  <c r="U628" i="4"/>
  <c r="M629" i="4"/>
  <c r="O629" i="4"/>
  <c r="Q629" i="4"/>
  <c r="S629" i="4"/>
  <c r="U629" i="4"/>
  <c r="M630" i="4"/>
  <c r="O630" i="4"/>
  <c r="Q630" i="4"/>
  <c r="S630" i="4"/>
  <c r="U630" i="4"/>
  <c r="M631" i="4"/>
  <c r="O631" i="4"/>
  <c r="Q631" i="4"/>
  <c r="S631" i="4"/>
  <c r="U631" i="4"/>
  <c r="M632" i="4"/>
  <c r="O632" i="4"/>
  <c r="Q632" i="4"/>
  <c r="S632" i="4"/>
  <c r="U632" i="4"/>
  <c r="M633" i="4"/>
  <c r="O633" i="4"/>
  <c r="Q633" i="4"/>
  <c r="S633" i="4"/>
  <c r="U633" i="4"/>
  <c r="M634" i="4"/>
  <c r="O634" i="4"/>
  <c r="Q634" i="4"/>
  <c r="S634" i="4"/>
  <c r="U634" i="4"/>
  <c r="M635" i="4"/>
  <c r="O635" i="4"/>
  <c r="Q635" i="4"/>
  <c r="S635" i="4"/>
  <c r="U635" i="4"/>
  <c r="M636" i="4"/>
  <c r="O636" i="4"/>
  <c r="Q636" i="4"/>
  <c r="S636" i="4"/>
  <c r="U636" i="4"/>
  <c r="M637" i="4"/>
  <c r="O637" i="4"/>
  <c r="Q637" i="4"/>
  <c r="S637" i="4"/>
  <c r="U637" i="4"/>
  <c r="M638" i="4"/>
  <c r="O638" i="4"/>
  <c r="Q638" i="4"/>
  <c r="S638" i="4"/>
  <c r="U638" i="4"/>
  <c r="M639" i="4"/>
  <c r="O639" i="4"/>
  <c r="Q639" i="4"/>
  <c r="S639" i="4"/>
  <c r="U639" i="4"/>
  <c r="M640" i="4"/>
  <c r="O640" i="4"/>
  <c r="Q640" i="4"/>
  <c r="S640" i="4"/>
  <c r="U640" i="4"/>
  <c r="M641" i="4"/>
  <c r="O641" i="4"/>
  <c r="Q641" i="4"/>
  <c r="S641" i="4"/>
  <c r="U641" i="4"/>
  <c r="M642" i="4"/>
  <c r="O642" i="4"/>
  <c r="Q642" i="4"/>
  <c r="S642" i="4"/>
  <c r="U642" i="4"/>
  <c r="M643" i="4"/>
  <c r="O643" i="4"/>
  <c r="Q643" i="4"/>
  <c r="S643" i="4"/>
  <c r="U643" i="4"/>
  <c r="M644" i="4"/>
  <c r="O644" i="4"/>
  <c r="Q644" i="4"/>
  <c r="S644" i="4"/>
  <c r="U644" i="4"/>
  <c r="M645" i="4"/>
  <c r="O645" i="4"/>
  <c r="Q645" i="4"/>
  <c r="S645" i="4"/>
  <c r="U645" i="4"/>
  <c r="M646" i="4"/>
  <c r="O646" i="4"/>
  <c r="Q646" i="4"/>
  <c r="S646" i="4"/>
  <c r="U646" i="4"/>
  <c r="M647" i="4"/>
  <c r="O647" i="4"/>
  <c r="Q647" i="4"/>
  <c r="S647" i="4"/>
  <c r="U647" i="4"/>
  <c r="M648" i="4"/>
  <c r="O648" i="4"/>
  <c r="Q648" i="4"/>
  <c r="S648" i="4"/>
  <c r="U648" i="4"/>
  <c r="M649" i="4"/>
  <c r="O649" i="4"/>
  <c r="Q649" i="4"/>
  <c r="S649" i="4"/>
  <c r="U649" i="4"/>
  <c r="M650" i="4"/>
  <c r="O650" i="4"/>
  <c r="Q650" i="4"/>
  <c r="S650" i="4"/>
  <c r="U650" i="4"/>
  <c r="M651" i="4"/>
  <c r="O651" i="4"/>
  <c r="Q651" i="4"/>
  <c r="S651" i="4"/>
  <c r="U651" i="4"/>
  <c r="M652" i="4"/>
  <c r="O652" i="4"/>
  <c r="Q652" i="4"/>
  <c r="S652" i="4"/>
  <c r="U652" i="4"/>
  <c r="M653" i="4"/>
  <c r="O653" i="4"/>
  <c r="Q653" i="4"/>
  <c r="S653" i="4"/>
  <c r="U653" i="4"/>
  <c r="M654" i="4"/>
  <c r="O654" i="4"/>
  <c r="Q654" i="4"/>
  <c r="S654" i="4"/>
  <c r="U654" i="4"/>
  <c r="M655" i="4"/>
  <c r="O655" i="4"/>
  <c r="Q655" i="4"/>
  <c r="S655" i="4"/>
  <c r="U655" i="4"/>
  <c r="M656" i="4"/>
  <c r="O656" i="4"/>
  <c r="Q656" i="4"/>
  <c r="S656" i="4"/>
  <c r="U656" i="4"/>
  <c r="M657" i="4"/>
  <c r="O657" i="4"/>
  <c r="Q657" i="4"/>
  <c r="S657" i="4"/>
  <c r="U657" i="4"/>
  <c r="M658" i="4"/>
  <c r="O658" i="4"/>
  <c r="Q658" i="4"/>
  <c r="S658" i="4"/>
  <c r="U658" i="4"/>
  <c r="M659" i="4"/>
  <c r="O659" i="4"/>
  <c r="Q659" i="4"/>
  <c r="S659" i="4"/>
  <c r="U659" i="4"/>
  <c r="M660" i="4"/>
  <c r="O660" i="4"/>
  <c r="Q660" i="4"/>
  <c r="S660" i="4"/>
  <c r="U660" i="4"/>
  <c r="M661" i="4"/>
  <c r="O661" i="4"/>
  <c r="Q661" i="4"/>
  <c r="S661" i="4"/>
  <c r="U661" i="4"/>
  <c r="M662" i="4"/>
  <c r="O662" i="4"/>
  <c r="Q662" i="4"/>
  <c r="S662" i="4"/>
  <c r="U662" i="4"/>
  <c r="M663" i="4"/>
  <c r="O663" i="4"/>
  <c r="Q663" i="4"/>
  <c r="S663" i="4"/>
  <c r="U663" i="4"/>
  <c r="M664" i="4"/>
  <c r="O664" i="4"/>
  <c r="Q664" i="4"/>
  <c r="S664" i="4"/>
  <c r="U664" i="4"/>
  <c r="M665" i="4"/>
  <c r="O665" i="4"/>
  <c r="Q665" i="4"/>
  <c r="S665" i="4"/>
  <c r="U665" i="4"/>
  <c r="M666" i="4"/>
  <c r="O666" i="4"/>
  <c r="Q666" i="4"/>
  <c r="S666" i="4"/>
  <c r="U666" i="4"/>
  <c r="M667" i="4"/>
  <c r="O667" i="4"/>
  <c r="Q667" i="4"/>
  <c r="S667" i="4"/>
  <c r="U667" i="4"/>
  <c r="M668" i="4"/>
  <c r="O668" i="4"/>
  <c r="Q668" i="4"/>
  <c r="S668" i="4"/>
  <c r="U668" i="4"/>
  <c r="M669" i="4"/>
  <c r="O669" i="4"/>
  <c r="Q669" i="4"/>
  <c r="S669" i="4"/>
  <c r="U669" i="4"/>
  <c r="M670" i="4"/>
  <c r="O670" i="4"/>
  <c r="Q670" i="4"/>
  <c r="S670" i="4"/>
  <c r="U670" i="4"/>
  <c r="M671" i="4"/>
  <c r="O671" i="4"/>
  <c r="Q671" i="4"/>
  <c r="S671" i="4"/>
  <c r="U671" i="4"/>
  <c r="M672" i="4"/>
  <c r="O672" i="4"/>
  <c r="Q672" i="4"/>
  <c r="S672" i="4"/>
  <c r="U672" i="4"/>
  <c r="M673" i="4"/>
  <c r="O673" i="4"/>
  <c r="Q673" i="4"/>
  <c r="S673" i="4"/>
  <c r="U673" i="4"/>
  <c r="M674" i="4"/>
  <c r="O674" i="4"/>
  <c r="Q674" i="4"/>
  <c r="S674" i="4"/>
  <c r="U674" i="4"/>
  <c r="M675" i="4"/>
  <c r="O675" i="4"/>
  <c r="Q675" i="4"/>
  <c r="S675" i="4"/>
  <c r="U675" i="4"/>
  <c r="M676" i="4"/>
  <c r="O676" i="4"/>
  <c r="Q676" i="4"/>
  <c r="S676" i="4"/>
  <c r="U676" i="4"/>
  <c r="M677" i="4"/>
  <c r="O677" i="4"/>
  <c r="Q677" i="4"/>
  <c r="S677" i="4"/>
  <c r="U677" i="4"/>
  <c r="M678" i="4"/>
  <c r="O678" i="4"/>
  <c r="Q678" i="4"/>
  <c r="S678" i="4"/>
  <c r="U678" i="4"/>
  <c r="M679" i="4"/>
  <c r="O679" i="4"/>
  <c r="Q679" i="4"/>
  <c r="S679" i="4"/>
  <c r="U679" i="4"/>
  <c r="M680" i="4"/>
  <c r="O680" i="4"/>
  <c r="Q680" i="4"/>
  <c r="S680" i="4"/>
  <c r="U680" i="4"/>
  <c r="M681" i="4"/>
  <c r="O681" i="4"/>
  <c r="Q681" i="4"/>
  <c r="S681" i="4"/>
  <c r="U681" i="4"/>
  <c r="M682" i="4"/>
  <c r="O682" i="4"/>
  <c r="Q682" i="4"/>
  <c r="S682" i="4"/>
  <c r="U682" i="4"/>
  <c r="M683" i="4"/>
  <c r="O683" i="4"/>
  <c r="Q683" i="4"/>
  <c r="S683" i="4"/>
  <c r="U683" i="4"/>
  <c r="M684" i="4"/>
  <c r="O684" i="4"/>
  <c r="Q684" i="4"/>
  <c r="S684" i="4"/>
  <c r="U684" i="4"/>
  <c r="M685" i="4"/>
  <c r="O685" i="4"/>
  <c r="Q685" i="4"/>
  <c r="S685" i="4"/>
  <c r="U685" i="4"/>
  <c r="M686" i="4"/>
  <c r="O686" i="4"/>
  <c r="Q686" i="4"/>
  <c r="S686" i="4"/>
  <c r="U686" i="4"/>
  <c r="M687" i="4"/>
  <c r="O687" i="4"/>
  <c r="Q687" i="4"/>
  <c r="S687" i="4"/>
  <c r="U687" i="4"/>
  <c r="M688" i="4"/>
  <c r="O688" i="4"/>
  <c r="Q688" i="4"/>
  <c r="S688" i="4"/>
  <c r="U688" i="4"/>
  <c r="M689" i="4"/>
  <c r="O689" i="4"/>
  <c r="Q689" i="4"/>
  <c r="S689" i="4"/>
  <c r="U689" i="4"/>
  <c r="M690" i="4"/>
  <c r="O690" i="4"/>
  <c r="Q690" i="4"/>
  <c r="S690" i="4"/>
  <c r="U690" i="4"/>
  <c r="M691" i="4"/>
  <c r="O691" i="4"/>
  <c r="Q691" i="4"/>
  <c r="S691" i="4"/>
  <c r="U691" i="4"/>
  <c r="M692" i="4"/>
  <c r="O692" i="4"/>
  <c r="Q692" i="4"/>
  <c r="S692" i="4"/>
  <c r="U692" i="4"/>
  <c r="M693" i="4"/>
  <c r="O693" i="4"/>
  <c r="Q693" i="4"/>
  <c r="S693" i="4"/>
  <c r="U693" i="4"/>
  <c r="M694" i="4"/>
  <c r="O694" i="4"/>
  <c r="Q694" i="4"/>
  <c r="S694" i="4"/>
  <c r="U694" i="4"/>
  <c r="M695" i="4"/>
  <c r="O695" i="4"/>
  <c r="Q695" i="4"/>
  <c r="S695" i="4"/>
  <c r="U695" i="4"/>
  <c r="M696" i="4"/>
  <c r="O696" i="4"/>
  <c r="Q696" i="4"/>
  <c r="S696" i="4"/>
  <c r="U696" i="4"/>
  <c r="M697" i="4"/>
  <c r="O697" i="4"/>
  <c r="Q697" i="4"/>
  <c r="S697" i="4"/>
  <c r="U697" i="4"/>
  <c r="M698" i="4"/>
  <c r="O698" i="4"/>
  <c r="Q698" i="4"/>
  <c r="S698" i="4"/>
  <c r="U698" i="4"/>
  <c r="M699" i="4"/>
  <c r="O699" i="4"/>
  <c r="Q699" i="4"/>
  <c r="S699" i="4"/>
  <c r="U699" i="4"/>
  <c r="M700" i="4"/>
  <c r="O700" i="4"/>
  <c r="Q700" i="4"/>
  <c r="S700" i="4"/>
  <c r="U700" i="4"/>
  <c r="M701" i="4"/>
  <c r="O701" i="4"/>
  <c r="Q701" i="4"/>
  <c r="S701" i="4"/>
  <c r="U701" i="4"/>
  <c r="M702" i="4"/>
  <c r="O702" i="4"/>
  <c r="Q702" i="4"/>
  <c r="S702" i="4"/>
  <c r="U702" i="4"/>
  <c r="M703" i="4"/>
  <c r="O703" i="4"/>
  <c r="Q703" i="4"/>
  <c r="S703" i="4"/>
  <c r="U703" i="4"/>
  <c r="M704" i="4"/>
  <c r="O704" i="4"/>
  <c r="Q704" i="4"/>
  <c r="S704" i="4"/>
  <c r="U704" i="4"/>
  <c r="M705" i="4"/>
  <c r="O705" i="4"/>
  <c r="Q705" i="4"/>
  <c r="S705" i="4"/>
  <c r="U705" i="4"/>
  <c r="M706" i="4"/>
  <c r="O706" i="4"/>
  <c r="Q706" i="4"/>
  <c r="S706" i="4"/>
  <c r="U706" i="4"/>
  <c r="M707" i="4"/>
  <c r="O707" i="4"/>
  <c r="Q707" i="4"/>
  <c r="S707" i="4"/>
  <c r="U707" i="4"/>
  <c r="M708" i="4"/>
  <c r="O708" i="4"/>
  <c r="Q708" i="4"/>
  <c r="S708" i="4"/>
  <c r="U708" i="4"/>
  <c r="M709" i="4"/>
  <c r="O709" i="4"/>
  <c r="Q709" i="4"/>
  <c r="S709" i="4"/>
  <c r="U709" i="4"/>
  <c r="M710" i="4"/>
  <c r="O710" i="4"/>
  <c r="Q710" i="4"/>
  <c r="S710" i="4"/>
  <c r="U710" i="4"/>
  <c r="M711" i="4"/>
  <c r="O711" i="4"/>
  <c r="Q711" i="4"/>
  <c r="S711" i="4"/>
  <c r="U711" i="4"/>
  <c r="M712" i="4"/>
  <c r="O712" i="4"/>
  <c r="Q712" i="4"/>
  <c r="S712" i="4"/>
  <c r="U712" i="4"/>
  <c r="M713" i="4"/>
  <c r="O713" i="4"/>
  <c r="Q713" i="4"/>
  <c r="S713" i="4"/>
  <c r="U713" i="4"/>
  <c r="M714" i="4"/>
  <c r="O714" i="4"/>
  <c r="Q714" i="4"/>
  <c r="S714" i="4"/>
  <c r="U714" i="4"/>
  <c r="M715" i="4"/>
  <c r="O715" i="4"/>
  <c r="Q715" i="4"/>
  <c r="S715" i="4"/>
  <c r="U715" i="4"/>
  <c r="M716" i="4"/>
  <c r="O716" i="4"/>
  <c r="Q716" i="4"/>
  <c r="S716" i="4"/>
  <c r="U716" i="4"/>
  <c r="M717" i="4"/>
  <c r="O717" i="4"/>
  <c r="Q717" i="4"/>
  <c r="S717" i="4"/>
  <c r="U717" i="4"/>
  <c r="M718" i="4"/>
  <c r="O718" i="4"/>
  <c r="Q718" i="4"/>
  <c r="S718" i="4"/>
  <c r="U718" i="4"/>
  <c r="M719" i="4"/>
  <c r="O719" i="4"/>
  <c r="Q719" i="4"/>
  <c r="S719" i="4"/>
  <c r="U719" i="4"/>
  <c r="M720" i="4"/>
  <c r="O720" i="4"/>
  <c r="Q720" i="4"/>
  <c r="S720" i="4"/>
  <c r="U720" i="4"/>
  <c r="M721" i="4"/>
  <c r="O721" i="4"/>
  <c r="Q721" i="4"/>
  <c r="S721" i="4"/>
  <c r="U721" i="4"/>
  <c r="M722" i="4"/>
  <c r="O722" i="4"/>
  <c r="Q722" i="4"/>
  <c r="S722" i="4"/>
  <c r="U722" i="4"/>
  <c r="M723" i="4"/>
  <c r="O723" i="4"/>
  <c r="Q723" i="4"/>
  <c r="S723" i="4"/>
  <c r="U723" i="4"/>
  <c r="M724" i="4"/>
  <c r="O724" i="4"/>
  <c r="Q724" i="4"/>
  <c r="S724" i="4"/>
  <c r="U724" i="4"/>
  <c r="M725" i="4"/>
  <c r="O725" i="4"/>
  <c r="Q725" i="4"/>
  <c r="S725" i="4"/>
  <c r="U725" i="4"/>
  <c r="M726" i="4"/>
  <c r="O726" i="4"/>
  <c r="Q726" i="4"/>
  <c r="S726" i="4"/>
  <c r="U726" i="4"/>
  <c r="M727" i="4"/>
  <c r="O727" i="4"/>
  <c r="Q727" i="4"/>
  <c r="S727" i="4"/>
  <c r="U727" i="4"/>
  <c r="M728" i="4"/>
  <c r="O728" i="4"/>
  <c r="Q728" i="4"/>
  <c r="S728" i="4"/>
  <c r="U728" i="4"/>
  <c r="M729" i="4"/>
  <c r="O729" i="4"/>
  <c r="Q729" i="4"/>
  <c r="S729" i="4"/>
  <c r="U729" i="4"/>
  <c r="M730" i="4"/>
  <c r="O730" i="4"/>
  <c r="Q730" i="4"/>
  <c r="S730" i="4"/>
  <c r="U730" i="4"/>
  <c r="M731" i="4"/>
  <c r="O731" i="4"/>
  <c r="Q731" i="4"/>
  <c r="S731" i="4"/>
  <c r="U731" i="4"/>
  <c r="M732" i="4"/>
  <c r="O732" i="4"/>
  <c r="Q732" i="4"/>
  <c r="S732" i="4"/>
  <c r="U732" i="4"/>
  <c r="M733" i="4"/>
  <c r="O733" i="4"/>
  <c r="Q733" i="4"/>
  <c r="S733" i="4"/>
  <c r="U733" i="4"/>
  <c r="M734" i="4"/>
  <c r="O734" i="4"/>
  <c r="Q734" i="4"/>
  <c r="S734" i="4"/>
  <c r="U734" i="4"/>
  <c r="M735" i="4"/>
  <c r="O735" i="4"/>
  <c r="Q735" i="4"/>
  <c r="S735" i="4"/>
  <c r="U735" i="4"/>
  <c r="M736" i="4"/>
  <c r="O736" i="4"/>
  <c r="Q736" i="4"/>
  <c r="S736" i="4"/>
  <c r="U736" i="4"/>
  <c r="M737" i="4"/>
  <c r="O737" i="4"/>
  <c r="Q737" i="4"/>
  <c r="S737" i="4"/>
  <c r="U737" i="4"/>
  <c r="M738" i="4"/>
  <c r="O738" i="4"/>
  <c r="Q738" i="4"/>
  <c r="S738" i="4"/>
  <c r="U738" i="4"/>
  <c r="M739" i="4"/>
  <c r="O739" i="4"/>
  <c r="Q739" i="4"/>
  <c r="S739" i="4"/>
  <c r="U739" i="4"/>
  <c r="M740" i="4"/>
  <c r="O740" i="4"/>
  <c r="Q740" i="4"/>
  <c r="S740" i="4"/>
  <c r="U740" i="4"/>
  <c r="M741" i="4"/>
  <c r="O741" i="4"/>
  <c r="Q741" i="4"/>
  <c r="S741" i="4"/>
  <c r="U741" i="4"/>
  <c r="M742" i="4"/>
  <c r="O742" i="4"/>
  <c r="Q742" i="4"/>
  <c r="S742" i="4"/>
  <c r="U742" i="4"/>
  <c r="M743" i="4"/>
  <c r="O743" i="4"/>
  <c r="Q743" i="4"/>
  <c r="S743" i="4"/>
  <c r="U743" i="4"/>
  <c r="M744" i="4"/>
  <c r="O744" i="4"/>
  <c r="Q744" i="4"/>
  <c r="S744" i="4"/>
  <c r="U744" i="4"/>
  <c r="M745" i="4"/>
  <c r="O745" i="4"/>
  <c r="Q745" i="4"/>
  <c r="S745" i="4"/>
  <c r="U745" i="4"/>
  <c r="M746" i="4"/>
  <c r="O746" i="4"/>
  <c r="Q746" i="4"/>
  <c r="S746" i="4"/>
  <c r="U746" i="4"/>
  <c r="M747" i="4"/>
  <c r="O747" i="4"/>
  <c r="Q747" i="4"/>
  <c r="S747" i="4"/>
  <c r="U747" i="4"/>
  <c r="M748" i="4"/>
  <c r="O748" i="4"/>
  <c r="Q748" i="4"/>
  <c r="S748" i="4"/>
  <c r="U748" i="4"/>
  <c r="M749" i="4"/>
  <c r="O749" i="4"/>
  <c r="Q749" i="4"/>
  <c r="S749" i="4"/>
  <c r="U749" i="4"/>
  <c r="M750" i="4"/>
  <c r="O750" i="4"/>
  <c r="Q750" i="4"/>
  <c r="S750" i="4"/>
  <c r="U750" i="4"/>
  <c r="M751" i="4"/>
  <c r="O751" i="4"/>
  <c r="Q751" i="4"/>
  <c r="S751" i="4"/>
  <c r="U751" i="4"/>
  <c r="M752" i="4"/>
  <c r="O752" i="4"/>
  <c r="Q752" i="4"/>
  <c r="S752" i="4"/>
  <c r="U752" i="4"/>
  <c r="M753" i="4"/>
  <c r="O753" i="4"/>
  <c r="Q753" i="4"/>
  <c r="S753" i="4"/>
  <c r="U753" i="4"/>
  <c r="M754" i="4"/>
  <c r="O754" i="4"/>
  <c r="Q754" i="4"/>
  <c r="S754" i="4"/>
  <c r="U754" i="4"/>
  <c r="M755" i="4"/>
  <c r="O755" i="4"/>
  <c r="Q755" i="4"/>
  <c r="S755" i="4"/>
  <c r="U755" i="4"/>
  <c r="M756" i="4"/>
  <c r="O756" i="4"/>
  <c r="Q756" i="4"/>
  <c r="S756" i="4"/>
  <c r="U756" i="4"/>
  <c r="M757" i="4"/>
  <c r="O757" i="4"/>
  <c r="Q757" i="4"/>
  <c r="S757" i="4"/>
  <c r="U757" i="4"/>
  <c r="M758" i="4"/>
  <c r="O758" i="4"/>
  <c r="Q758" i="4"/>
  <c r="S758" i="4"/>
  <c r="U758" i="4"/>
  <c r="M759" i="4"/>
  <c r="O759" i="4"/>
  <c r="Q759" i="4"/>
  <c r="S759" i="4"/>
  <c r="U759" i="4"/>
  <c r="M760" i="4"/>
  <c r="O760" i="4"/>
  <c r="Q760" i="4"/>
  <c r="S760" i="4"/>
  <c r="U760" i="4"/>
  <c r="M761" i="4"/>
  <c r="O761" i="4"/>
  <c r="Q761" i="4"/>
  <c r="S761" i="4"/>
  <c r="U761" i="4"/>
  <c r="M762" i="4"/>
  <c r="O762" i="4"/>
  <c r="Q762" i="4"/>
  <c r="S762" i="4"/>
  <c r="U762" i="4"/>
  <c r="M763" i="4"/>
  <c r="O763" i="4"/>
  <c r="Q763" i="4"/>
  <c r="S763" i="4"/>
  <c r="U763" i="4"/>
  <c r="M764" i="4"/>
  <c r="O764" i="4"/>
  <c r="Q764" i="4"/>
  <c r="S764" i="4"/>
  <c r="U764" i="4"/>
  <c r="M765" i="4"/>
  <c r="O765" i="4"/>
  <c r="Q765" i="4"/>
  <c r="S765" i="4"/>
  <c r="U765" i="4"/>
  <c r="M766" i="4"/>
  <c r="O766" i="4"/>
  <c r="Q766" i="4"/>
  <c r="S766" i="4"/>
  <c r="U766" i="4"/>
  <c r="M767" i="4"/>
  <c r="O767" i="4"/>
  <c r="Q767" i="4"/>
  <c r="S767" i="4"/>
  <c r="U767" i="4"/>
  <c r="M768" i="4"/>
  <c r="O768" i="4"/>
  <c r="Q768" i="4"/>
  <c r="S768" i="4"/>
  <c r="U768" i="4"/>
  <c r="M769" i="4"/>
  <c r="O769" i="4"/>
  <c r="Q769" i="4"/>
  <c r="S769" i="4"/>
  <c r="U769" i="4"/>
  <c r="M770" i="4"/>
  <c r="O770" i="4"/>
  <c r="Q770" i="4"/>
  <c r="S770" i="4"/>
  <c r="U770" i="4"/>
  <c r="M771" i="4"/>
  <c r="O771" i="4"/>
  <c r="Q771" i="4"/>
  <c r="S771" i="4"/>
  <c r="U771" i="4"/>
  <c r="M772" i="4"/>
  <c r="O772" i="4"/>
  <c r="Q772" i="4"/>
  <c r="S772" i="4"/>
  <c r="U772" i="4"/>
  <c r="M773" i="4"/>
  <c r="O773" i="4"/>
  <c r="Q773" i="4"/>
  <c r="S773" i="4"/>
  <c r="U773" i="4"/>
  <c r="M774" i="4"/>
  <c r="O774" i="4"/>
  <c r="Q774" i="4"/>
  <c r="S774" i="4"/>
  <c r="U774" i="4"/>
  <c r="M775" i="4"/>
  <c r="O775" i="4"/>
  <c r="Q775" i="4"/>
  <c r="S775" i="4"/>
  <c r="U775" i="4"/>
  <c r="M776" i="4"/>
  <c r="O776" i="4"/>
  <c r="Q776" i="4"/>
  <c r="S776" i="4"/>
  <c r="U776" i="4"/>
  <c r="M777" i="4"/>
  <c r="O777" i="4"/>
  <c r="Q777" i="4"/>
  <c r="S777" i="4"/>
  <c r="U777" i="4"/>
  <c r="M778" i="4"/>
  <c r="O778" i="4"/>
  <c r="Q778" i="4"/>
  <c r="S778" i="4"/>
  <c r="U778" i="4"/>
  <c r="M779" i="4"/>
  <c r="O779" i="4"/>
  <c r="Q779" i="4"/>
  <c r="S779" i="4"/>
  <c r="U779" i="4"/>
  <c r="M780" i="4"/>
  <c r="O780" i="4"/>
  <c r="Q780" i="4"/>
  <c r="S780" i="4"/>
  <c r="U780" i="4"/>
  <c r="M781" i="4"/>
  <c r="O781" i="4"/>
  <c r="Q781" i="4"/>
  <c r="S781" i="4"/>
  <c r="U781" i="4"/>
  <c r="M782" i="4"/>
  <c r="O782" i="4"/>
  <c r="Q782" i="4"/>
  <c r="S782" i="4"/>
  <c r="U782" i="4"/>
  <c r="M783" i="4"/>
  <c r="O783" i="4"/>
  <c r="Q783" i="4"/>
  <c r="S783" i="4"/>
  <c r="U783" i="4"/>
  <c r="M784" i="4"/>
  <c r="O784" i="4"/>
  <c r="Q784" i="4"/>
  <c r="S784" i="4"/>
  <c r="U784" i="4"/>
  <c r="M785" i="4"/>
  <c r="O785" i="4"/>
  <c r="Q785" i="4"/>
  <c r="S785" i="4"/>
  <c r="U785" i="4"/>
  <c r="M786" i="4"/>
  <c r="O786" i="4"/>
  <c r="Q786" i="4"/>
  <c r="S786" i="4"/>
  <c r="U786" i="4"/>
  <c r="M787" i="4"/>
  <c r="O787" i="4"/>
  <c r="Q787" i="4"/>
  <c r="S787" i="4"/>
  <c r="U787" i="4"/>
  <c r="M788" i="4"/>
  <c r="O788" i="4"/>
  <c r="Q788" i="4"/>
  <c r="S788" i="4"/>
  <c r="U788" i="4"/>
  <c r="M789" i="4"/>
  <c r="O789" i="4"/>
  <c r="Q789" i="4"/>
  <c r="S789" i="4"/>
  <c r="U789" i="4"/>
  <c r="M790" i="4"/>
  <c r="O790" i="4"/>
  <c r="Q790" i="4"/>
  <c r="S790" i="4"/>
  <c r="U790" i="4"/>
  <c r="M791" i="4"/>
  <c r="O791" i="4"/>
  <c r="Q791" i="4"/>
  <c r="S791" i="4"/>
  <c r="U791" i="4"/>
  <c r="M792" i="4"/>
  <c r="O792" i="4"/>
  <c r="Q792" i="4"/>
  <c r="S792" i="4"/>
  <c r="U792" i="4"/>
  <c r="M793" i="4"/>
  <c r="O793" i="4"/>
  <c r="Q793" i="4"/>
  <c r="S793" i="4"/>
  <c r="U793" i="4"/>
  <c r="M794" i="4"/>
  <c r="O794" i="4"/>
  <c r="Q794" i="4"/>
  <c r="S794" i="4"/>
  <c r="U794" i="4"/>
  <c r="M795" i="4"/>
  <c r="O795" i="4"/>
  <c r="Q795" i="4"/>
  <c r="S795" i="4"/>
  <c r="U795" i="4"/>
  <c r="M796" i="4"/>
  <c r="O796" i="4"/>
  <c r="Q796" i="4"/>
  <c r="S796" i="4"/>
  <c r="U796" i="4"/>
  <c r="M797" i="4"/>
  <c r="O797" i="4"/>
  <c r="Q797" i="4"/>
  <c r="S797" i="4"/>
  <c r="U797" i="4"/>
  <c r="M798" i="4"/>
  <c r="O798" i="4"/>
  <c r="Q798" i="4"/>
  <c r="S798" i="4"/>
  <c r="U798" i="4"/>
  <c r="M799" i="4"/>
  <c r="O799" i="4"/>
  <c r="Q799" i="4"/>
  <c r="S799" i="4"/>
  <c r="U799" i="4"/>
  <c r="M800" i="4"/>
  <c r="O800" i="4"/>
  <c r="Q800" i="4"/>
  <c r="S800" i="4"/>
  <c r="U800" i="4"/>
  <c r="M801" i="4"/>
  <c r="O801" i="4"/>
  <c r="Q801" i="4"/>
  <c r="S801" i="4"/>
  <c r="U801" i="4"/>
  <c r="M802" i="4"/>
  <c r="O802" i="4"/>
  <c r="Q802" i="4"/>
  <c r="S802" i="4"/>
  <c r="U802" i="4"/>
  <c r="M803" i="4"/>
  <c r="O803" i="4"/>
  <c r="Q803" i="4"/>
  <c r="S803" i="4"/>
  <c r="U803" i="4"/>
  <c r="M804" i="4"/>
  <c r="O804" i="4"/>
  <c r="Q804" i="4"/>
  <c r="S804" i="4"/>
  <c r="U804" i="4"/>
  <c r="M805" i="4"/>
  <c r="O805" i="4"/>
  <c r="Q805" i="4"/>
  <c r="S805" i="4"/>
  <c r="U805" i="4"/>
  <c r="M806" i="4"/>
  <c r="O806" i="4"/>
  <c r="Q806" i="4"/>
  <c r="S806" i="4"/>
  <c r="U806" i="4"/>
  <c r="M807" i="4"/>
  <c r="O807" i="4"/>
  <c r="Q807" i="4"/>
  <c r="S807" i="4"/>
  <c r="U807" i="4"/>
  <c r="M808" i="4"/>
  <c r="O808" i="4"/>
  <c r="Q808" i="4"/>
  <c r="S808" i="4"/>
  <c r="U808" i="4"/>
  <c r="M809" i="4"/>
  <c r="O809" i="4"/>
  <c r="Q809" i="4"/>
  <c r="S809" i="4"/>
  <c r="U809" i="4"/>
  <c r="M810" i="4"/>
  <c r="O810" i="4"/>
  <c r="Q810" i="4"/>
  <c r="S810" i="4"/>
  <c r="U810" i="4"/>
  <c r="M811" i="4"/>
  <c r="O811" i="4"/>
  <c r="Q811" i="4"/>
  <c r="S811" i="4"/>
  <c r="U811" i="4"/>
  <c r="M812" i="4"/>
  <c r="O812" i="4"/>
  <c r="Q812" i="4"/>
  <c r="S812" i="4"/>
  <c r="U812" i="4"/>
  <c r="M813" i="4"/>
  <c r="O813" i="4"/>
  <c r="Q813" i="4"/>
  <c r="S813" i="4"/>
  <c r="U813" i="4"/>
  <c r="M814" i="4"/>
  <c r="O814" i="4"/>
  <c r="Q814" i="4"/>
  <c r="S814" i="4"/>
  <c r="U814" i="4"/>
  <c r="M815" i="4"/>
  <c r="O815" i="4"/>
  <c r="Q815" i="4"/>
  <c r="S815" i="4"/>
  <c r="U815" i="4"/>
  <c r="M816" i="4"/>
  <c r="O816" i="4"/>
  <c r="Q816" i="4"/>
  <c r="S816" i="4"/>
  <c r="U816" i="4"/>
  <c r="M817" i="4"/>
  <c r="O817" i="4"/>
  <c r="Q817" i="4"/>
  <c r="S817" i="4"/>
  <c r="U817" i="4"/>
  <c r="M818" i="4"/>
  <c r="O818" i="4"/>
  <c r="Q818" i="4"/>
  <c r="S818" i="4"/>
  <c r="U818" i="4"/>
  <c r="M819" i="4"/>
  <c r="O819" i="4"/>
  <c r="Q819" i="4"/>
  <c r="S819" i="4"/>
  <c r="U819" i="4"/>
  <c r="M820" i="4"/>
  <c r="O820" i="4"/>
  <c r="Q820" i="4"/>
  <c r="S820" i="4"/>
  <c r="U820" i="4"/>
  <c r="M821" i="4"/>
  <c r="O821" i="4"/>
  <c r="Q821" i="4"/>
  <c r="S821" i="4"/>
  <c r="U821" i="4"/>
  <c r="M822" i="4"/>
  <c r="O822" i="4"/>
  <c r="Q822" i="4"/>
  <c r="S822" i="4"/>
  <c r="U822" i="4"/>
  <c r="M823" i="4"/>
  <c r="O823" i="4"/>
  <c r="Q823" i="4"/>
  <c r="S823" i="4"/>
  <c r="U823" i="4"/>
  <c r="M824" i="4"/>
  <c r="O824" i="4"/>
  <c r="Q824" i="4"/>
  <c r="S824" i="4"/>
  <c r="U824" i="4"/>
  <c r="M825" i="4"/>
  <c r="O825" i="4"/>
  <c r="Q825" i="4"/>
  <c r="S825" i="4"/>
  <c r="U825" i="4"/>
  <c r="M826" i="4"/>
  <c r="O826" i="4"/>
  <c r="Q826" i="4"/>
  <c r="S826" i="4"/>
  <c r="U826" i="4"/>
  <c r="M827" i="4"/>
  <c r="O827" i="4"/>
  <c r="Q827" i="4"/>
  <c r="S827" i="4"/>
  <c r="U827" i="4"/>
  <c r="M828" i="4"/>
  <c r="O828" i="4"/>
  <c r="Q828" i="4"/>
  <c r="S828" i="4"/>
  <c r="U828" i="4"/>
  <c r="M829" i="4"/>
  <c r="O829" i="4"/>
  <c r="Q829" i="4"/>
  <c r="S829" i="4"/>
  <c r="U829" i="4"/>
  <c r="M830" i="4"/>
  <c r="O830" i="4"/>
  <c r="Q830" i="4"/>
  <c r="S830" i="4"/>
  <c r="U830" i="4"/>
  <c r="M831" i="4"/>
  <c r="O831" i="4"/>
  <c r="Q831" i="4"/>
  <c r="S831" i="4"/>
  <c r="U831" i="4"/>
  <c r="M832" i="4"/>
  <c r="O832" i="4"/>
  <c r="Q832" i="4"/>
  <c r="S832" i="4"/>
  <c r="U832" i="4"/>
  <c r="M833" i="4"/>
  <c r="O833" i="4"/>
  <c r="Q833" i="4"/>
  <c r="S833" i="4"/>
  <c r="U833" i="4"/>
  <c r="M834" i="4"/>
  <c r="O834" i="4"/>
  <c r="Q834" i="4"/>
  <c r="S834" i="4"/>
  <c r="U834" i="4"/>
  <c r="M835" i="4"/>
  <c r="O835" i="4"/>
  <c r="Q835" i="4"/>
  <c r="S835" i="4"/>
  <c r="U835" i="4"/>
  <c r="M836" i="4"/>
  <c r="O836" i="4"/>
  <c r="Q836" i="4"/>
  <c r="S836" i="4"/>
  <c r="U836" i="4"/>
  <c r="M837" i="4"/>
  <c r="O837" i="4"/>
  <c r="Q837" i="4"/>
  <c r="S837" i="4"/>
  <c r="U837" i="4"/>
  <c r="M838" i="4"/>
  <c r="O838" i="4"/>
  <c r="Q838" i="4"/>
  <c r="S838" i="4"/>
  <c r="U838" i="4"/>
  <c r="M839" i="4"/>
  <c r="O839" i="4"/>
  <c r="Q839" i="4"/>
  <c r="S839" i="4"/>
  <c r="U839" i="4"/>
  <c r="M840" i="4"/>
  <c r="O840" i="4"/>
  <c r="Q840" i="4"/>
  <c r="S840" i="4"/>
  <c r="U840" i="4"/>
  <c r="M841" i="4"/>
  <c r="O841" i="4"/>
  <c r="Q841" i="4"/>
  <c r="S841" i="4"/>
  <c r="U841" i="4"/>
  <c r="M842" i="4"/>
  <c r="O842" i="4"/>
  <c r="Q842" i="4"/>
  <c r="S842" i="4"/>
  <c r="U842" i="4"/>
  <c r="M843" i="4"/>
  <c r="O843" i="4"/>
  <c r="Q843" i="4"/>
  <c r="S843" i="4"/>
  <c r="U843" i="4"/>
  <c r="M844" i="4"/>
  <c r="O844" i="4"/>
  <c r="Q844" i="4"/>
  <c r="S844" i="4"/>
  <c r="U844" i="4"/>
  <c r="M845" i="4"/>
  <c r="O845" i="4"/>
  <c r="Q845" i="4"/>
  <c r="S845" i="4"/>
  <c r="U845" i="4"/>
  <c r="M846" i="4"/>
  <c r="O846" i="4"/>
  <c r="Q846" i="4"/>
  <c r="S846" i="4"/>
  <c r="U846" i="4"/>
  <c r="M847" i="4"/>
  <c r="O847" i="4"/>
  <c r="Q847" i="4"/>
  <c r="S847" i="4"/>
  <c r="U847" i="4"/>
  <c r="M848" i="4"/>
  <c r="O848" i="4"/>
  <c r="Q848" i="4"/>
  <c r="S848" i="4"/>
  <c r="U848" i="4"/>
  <c r="M849" i="4"/>
  <c r="O849" i="4"/>
  <c r="Q849" i="4"/>
  <c r="S849" i="4"/>
  <c r="U849" i="4"/>
  <c r="M850" i="4"/>
  <c r="O850" i="4"/>
  <c r="Q850" i="4"/>
  <c r="S850" i="4"/>
  <c r="U850" i="4"/>
  <c r="M851" i="4"/>
  <c r="O851" i="4"/>
  <c r="Q851" i="4"/>
  <c r="S851" i="4"/>
  <c r="U851" i="4"/>
  <c r="M852" i="4"/>
  <c r="O852" i="4"/>
  <c r="Q852" i="4"/>
  <c r="S852" i="4"/>
  <c r="U852" i="4"/>
  <c r="M853" i="4"/>
  <c r="O853" i="4"/>
  <c r="Q853" i="4"/>
  <c r="S853" i="4"/>
  <c r="U853" i="4"/>
  <c r="M854" i="4"/>
  <c r="O854" i="4"/>
  <c r="Q854" i="4"/>
  <c r="S854" i="4"/>
  <c r="U854" i="4"/>
  <c r="M855" i="4"/>
  <c r="O855" i="4"/>
  <c r="Q855" i="4"/>
  <c r="S855" i="4"/>
  <c r="U855" i="4"/>
  <c r="M856" i="4"/>
  <c r="O856" i="4"/>
  <c r="Q856" i="4"/>
  <c r="S856" i="4"/>
  <c r="U856" i="4"/>
  <c r="M857" i="4"/>
  <c r="O857" i="4"/>
  <c r="Q857" i="4"/>
  <c r="S857" i="4"/>
  <c r="U857" i="4"/>
  <c r="M858" i="4"/>
  <c r="O858" i="4"/>
  <c r="Q858" i="4"/>
  <c r="S858" i="4"/>
  <c r="U858" i="4"/>
  <c r="M859" i="4"/>
  <c r="O859" i="4"/>
  <c r="Q859" i="4"/>
  <c r="S859" i="4"/>
  <c r="U859" i="4"/>
  <c r="M860" i="4"/>
  <c r="O860" i="4"/>
  <c r="Q860" i="4"/>
  <c r="S860" i="4"/>
  <c r="U860" i="4"/>
  <c r="M861" i="4"/>
  <c r="O861" i="4"/>
  <c r="Q861" i="4"/>
  <c r="S861" i="4"/>
  <c r="U861" i="4"/>
  <c r="M862" i="4"/>
  <c r="O862" i="4"/>
  <c r="Q862" i="4"/>
  <c r="S862" i="4"/>
  <c r="U862" i="4"/>
  <c r="M863" i="4"/>
  <c r="O863" i="4"/>
  <c r="Q863" i="4"/>
  <c r="S863" i="4"/>
  <c r="U863" i="4"/>
  <c r="M864" i="4"/>
  <c r="O864" i="4"/>
  <c r="Q864" i="4"/>
  <c r="S864" i="4"/>
  <c r="U864" i="4"/>
  <c r="M865" i="4"/>
  <c r="O865" i="4"/>
  <c r="Q865" i="4"/>
  <c r="S865" i="4"/>
  <c r="U865" i="4"/>
  <c r="M866" i="4"/>
  <c r="O866" i="4"/>
  <c r="Q866" i="4"/>
  <c r="S866" i="4"/>
  <c r="U866" i="4"/>
  <c r="M867" i="4"/>
  <c r="O867" i="4"/>
  <c r="Q867" i="4"/>
  <c r="S867" i="4"/>
  <c r="U867" i="4"/>
  <c r="M868" i="4"/>
  <c r="O868" i="4"/>
  <c r="Q868" i="4"/>
  <c r="S868" i="4"/>
  <c r="U868" i="4"/>
  <c r="M869" i="4"/>
  <c r="O869" i="4"/>
  <c r="Q869" i="4"/>
  <c r="S869" i="4"/>
  <c r="U869" i="4"/>
  <c r="M870" i="4"/>
  <c r="O870" i="4"/>
  <c r="Q870" i="4"/>
  <c r="S870" i="4"/>
  <c r="U870" i="4"/>
  <c r="M871" i="4"/>
  <c r="O871" i="4"/>
  <c r="Q871" i="4"/>
  <c r="S871" i="4"/>
  <c r="U871" i="4"/>
  <c r="M872" i="4"/>
  <c r="O872" i="4"/>
  <c r="Q872" i="4"/>
  <c r="S872" i="4"/>
  <c r="U872" i="4"/>
  <c r="M873" i="4"/>
  <c r="O873" i="4"/>
  <c r="Q873" i="4"/>
  <c r="S873" i="4"/>
  <c r="U873" i="4"/>
  <c r="M874" i="4"/>
  <c r="O874" i="4"/>
  <c r="Q874" i="4"/>
  <c r="S874" i="4"/>
  <c r="U874" i="4"/>
  <c r="M875" i="4"/>
  <c r="O875" i="4"/>
  <c r="Q875" i="4"/>
  <c r="S875" i="4"/>
  <c r="U875" i="4"/>
  <c r="M876" i="4"/>
  <c r="O876" i="4"/>
  <c r="Q876" i="4"/>
  <c r="S876" i="4"/>
  <c r="U876" i="4"/>
  <c r="M877" i="4"/>
  <c r="O877" i="4"/>
  <c r="Q877" i="4"/>
  <c r="S877" i="4"/>
  <c r="U877" i="4"/>
  <c r="M878" i="4"/>
  <c r="O878" i="4"/>
  <c r="Q878" i="4"/>
  <c r="S878" i="4"/>
  <c r="U878" i="4"/>
  <c r="M879" i="4"/>
  <c r="O879" i="4"/>
  <c r="Q879" i="4"/>
  <c r="S879" i="4"/>
  <c r="U879" i="4"/>
  <c r="M880" i="4"/>
  <c r="O880" i="4"/>
  <c r="Q880" i="4"/>
  <c r="S880" i="4"/>
  <c r="U880" i="4"/>
  <c r="M881" i="4"/>
  <c r="O881" i="4"/>
  <c r="Q881" i="4"/>
  <c r="S881" i="4"/>
  <c r="U881" i="4"/>
  <c r="M882" i="4"/>
  <c r="O882" i="4"/>
  <c r="Q882" i="4"/>
  <c r="S882" i="4"/>
  <c r="U882" i="4"/>
  <c r="M883" i="4"/>
  <c r="O883" i="4"/>
  <c r="Q883" i="4"/>
  <c r="S883" i="4"/>
  <c r="U883" i="4"/>
  <c r="M884" i="4"/>
  <c r="O884" i="4"/>
  <c r="Q884" i="4"/>
  <c r="S884" i="4"/>
  <c r="U884" i="4"/>
  <c r="M885" i="4"/>
  <c r="O885" i="4"/>
  <c r="Q885" i="4"/>
  <c r="S885" i="4"/>
  <c r="U885" i="4"/>
  <c r="M886" i="4"/>
  <c r="O886" i="4"/>
  <c r="Q886" i="4"/>
  <c r="S886" i="4"/>
  <c r="U886" i="4"/>
  <c r="M887" i="4"/>
  <c r="O887" i="4"/>
  <c r="Q887" i="4"/>
  <c r="S887" i="4"/>
  <c r="U887" i="4"/>
  <c r="M888" i="4"/>
  <c r="O888" i="4"/>
  <c r="Q888" i="4"/>
  <c r="S888" i="4"/>
  <c r="U888" i="4"/>
  <c r="M889" i="4"/>
  <c r="O889" i="4"/>
  <c r="Q889" i="4"/>
  <c r="S889" i="4"/>
  <c r="U889" i="4"/>
  <c r="M890" i="4"/>
  <c r="O890" i="4"/>
  <c r="Q890" i="4"/>
  <c r="S890" i="4"/>
  <c r="U890" i="4"/>
  <c r="M891" i="4"/>
  <c r="O891" i="4"/>
  <c r="Q891" i="4"/>
  <c r="S891" i="4"/>
  <c r="U891" i="4"/>
  <c r="M892" i="4"/>
  <c r="O892" i="4"/>
  <c r="Q892" i="4"/>
  <c r="S892" i="4"/>
  <c r="U892" i="4"/>
  <c r="M893" i="4"/>
  <c r="O893" i="4"/>
  <c r="Q893" i="4"/>
  <c r="S893" i="4"/>
  <c r="U893" i="4"/>
  <c r="M894" i="4"/>
  <c r="O894" i="4"/>
  <c r="Q894" i="4"/>
  <c r="S894" i="4"/>
  <c r="U894" i="4"/>
  <c r="M895" i="4"/>
  <c r="O895" i="4"/>
  <c r="Q895" i="4"/>
  <c r="S895" i="4"/>
  <c r="U895" i="4"/>
  <c r="M896" i="4"/>
  <c r="O896" i="4"/>
  <c r="Q896" i="4"/>
  <c r="S896" i="4"/>
  <c r="U896" i="4"/>
  <c r="M897" i="4"/>
  <c r="O897" i="4"/>
  <c r="Q897" i="4"/>
  <c r="S897" i="4"/>
  <c r="U897" i="4"/>
  <c r="M898" i="4"/>
  <c r="O898" i="4"/>
  <c r="Q898" i="4"/>
  <c r="S898" i="4"/>
  <c r="U898" i="4"/>
  <c r="M899" i="4"/>
  <c r="O899" i="4"/>
  <c r="Q899" i="4"/>
  <c r="S899" i="4"/>
  <c r="U899" i="4"/>
  <c r="M900" i="4"/>
  <c r="O900" i="4"/>
  <c r="Q900" i="4"/>
  <c r="S900" i="4"/>
  <c r="U900" i="4"/>
  <c r="M901" i="4"/>
  <c r="O901" i="4"/>
  <c r="Q901" i="4"/>
  <c r="S901" i="4"/>
  <c r="U901" i="4"/>
  <c r="M902" i="4"/>
  <c r="O902" i="4"/>
  <c r="Q902" i="4"/>
  <c r="S902" i="4"/>
  <c r="U902" i="4"/>
  <c r="M903" i="4"/>
  <c r="O903" i="4"/>
  <c r="Q903" i="4"/>
  <c r="S903" i="4"/>
  <c r="U903" i="4"/>
  <c r="M904" i="4"/>
  <c r="O904" i="4"/>
  <c r="Q904" i="4"/>
  <c r="S904" i="4"/>
  <c r="U904" i="4"/>
  <c r="M905" i="4"/>
  <c r="O905" i="4"/>
  <c r="Q905" i="4"/>
  <c r="S905" i="4"/>
  <c r="U905" i="4"/>
  <c r="M906" i="4"/>
  <c r="O906" i="4"/>
  <c r="Q906" i="4"/>
  <c r="S906" i="4"/>
  <c r="U906" i="4"/>
  <c r="M907" i="4"/>
  <c r="O907" i="4"/>
  <c r="Q907" i="4"/>
  <c r="S907" i="4"/>
  <c r="U907" i="4"/>
  <c r="M908" i="4"/>
  <c r="O908" i="4"/>
  <c r="Q908" i="4"/>
  <c r="S908" i="4"/>
  <c r="U908" i="4"/>
  <c r="M909" i="4"/>
  <c r="O909" i="4"/>
  <c r="Q909" i="4"/>
  <c r="S909" i="4"/>
  <c r="U909" i="4"/>
  <c r="M910" i="4"/>
  <c r="O910" i="4"/>
  <c r="Q910" i="4"/>
  <c r="S910" i="4"/>
  <c r="U910" i="4"/>
  <c r="M911" i="4"/>
  <c r="O911" i="4"/>
  <c r="Q911" i="4"/>
  <c r="S911" i="4"/>
  <c r="U911" i="4"/>
  <c r="M912" i="4"/>
  <c r="O912" i="4"/>
  <c r="Q912" i="4"/>
  <c r="S912" i="4"/>
  <c r="U912" i="4"/>
  <c r="M913" i="4"/>
  <c r="O913" i="4"/>
  <c r="Q913" i="4"/>
  <c r="S913" i="4"/>
  <c r="U913" i="4"/>
  <c r="M914" i="4"/>
  <c r="O914" i="4"/>
  <c r="Q914" i="4"/>
  <c r="S914" i="4"/>
  <c r="U914" i="4"/>
  <c r="M915" i="4"/>
  <c r="O915" i="4"/>
  <c r="Q915" i="4"/>
  <c r="S915" i="4"/>
  <c r="U915" i="4"/>
  <c r="M916" i="4"/>
  <c r="O916" i="4"/>
  <c r="Q916" i="4"/>
  <c r="S916" i="4"/>
  <c r="U916" i="4"/>
  <c r="M917" i="4"/>
  <c r="O917" i="4"/>
  <c r="Q917" i="4"/>
  <c r="S917" i="4"/>
  <c r="U917" i="4"/>
  <c r="M918" i="4"/>
  <c r="O918" i="4"/>
  <c r="Q918" i="4"/>
  <c r="S918" i="4"/>
  <c r="U918" i="4"/>
  <c r="M919" i="4"/>
  <c r="O919" i="4"/>
  <c r="Q919" i="4"/>
  <c r="S919" i="4"/>
  <c r="U919" i="4"/>
  <c r="M920" i="4"/>
  <c r="O920" i="4"/>
  <c r="Q920" i="4"/>
  <c r="S920" i="4"/>
  <c r="U920" i="4"/>
  <c r="M921" i="4"/>
  <c r="O921" i="4"/>
  <c r="Q921" i="4"/>
  <c r="S921" i="4"/>
  <c r="U921" i="4"/>
  <c r="M922" i="4"/>
  <c r="O922" i="4"/>
  <c r="Q922" i="4"/>
  <c r="S922" i="4"/>
  <c r="U922" i="4"/>
  <c r="M923" i="4"/>
  <c r="O923" i="4"/>
  <c r="Q923" i="4"/>
  <c r="S923" i="4"/>
  <c r="U923" i="4"/>
  <c r="M924" i="4"/>
  <c r="O924" i="4"/>
  <c r="Q924" i="4"/>
  <c r="S924" i="4"/>
  <c r="U924" i="4"/>
  <c r="M925" i="4"/>
  <c r="O925" i="4"/>
  <c r="Q925" i="4"/>
  <c r="S925" i="4"/>
  <c r="U925" i="4"/>
  <c r="M926" i="4"/>
  <c r="O926" i="4"/>
  <c r="Q926" i="4"/>
  <c r="S926" i="4"/>
  <c r="U926" i="4"/>
  <c r="M927" i="4"/>
  <c r="O927" i="4"/>
  <c r="Q927" i="4"/>
  <c r="S927" i="4"/>
  <c r="U927" i="4"/>
  <c r="M928" i="4"/>
  <c r="O928" i="4"/>
  <c r="Q928" i="4"/>
  <c r="S928" i="4"/>
  <c r="U928" i="4"/>
  <c r="M929" i="4"/>
  <c r="O929" i="4"/>
  <c r="Q929" i="4"/>
  <c r="S929" i="4"/>
  <c r="U929" i="4"/>
  <c r="M930" i="4"/>
  <c r="O930" i="4"/>
  <c r="Q930" i="4"/>
  <c r="S930" i="4"/>
  <c r="U930" i="4"/>
  <c r="M931" i="4"/>
  <c r="O931" i="4"/>
  <c r="Q931" i="4"/>
  <c r="S931" i="4"/>
  <c r="U931" i="4"/>
  <c r="M932" i="4"/>
  <c r="O932" i="4"/>
  <c r="Q932" i="4"/>
  <c r="S932" i="4"/>
  <c r="U932" i="4"/>
  <c r="M933" i="4"/>
  <c r="O933" i="4"/>
  <c r="Q933" i="4"/>
  <c r="S933" i="4"/>
  <c r="U933" i="4"/>
  <c r="M934" i="4"/>
  <c r="O934" i="4"/>
  <c r="Q934" i="4"/>
  <c r="S934" i="4"/>
  <c r="U934" i="4"/>
  <c r="M935" i="4"/>
  <c r="O935" i="4"/>
  <c r="Q935" i="4"/>
  <c r="S935" i="4"/>
  <c r="U935" i="4"/>
  <c r="M936" i="4"/>
  <c r="O936" i="4"/>
  <c r="Q936" i="4"/>
  <c r="S936" i="4"/>
  <c r="U936" i="4"/>
  <c r="M937" i="4"/>
  <c r="O937" i="4"/>
  <c r="Q937" i="4"/>
  <c r="S937" i="4"/>
  <c r="U937" i="4"/>
  <c r="M938" i="4"/>
  <c r="O938" i="4"/>
  <c r="Q938" i="4"/>
  <c r="S938" i="4"/>
  <c r="U938" i="4"/>
  <c r="M939" i="4"/>
  <c r="O939" i="4"/>
  <c r="Q939" i="4"/>
  <c r="S939" i="4"/>
  <c r="U939" i="4"/>
  <c r="M940" i="4"/>
  <c r="O940" i="4"/>
  <c r="Q940" i="4"/>
  <c r="S940" i="4"/>
  <c r="U940" i="4"/>
  <c r="M941" i="4"/>
  <c r="O941" i="4"/>
  <c r="Q941" i="4"/>
  <c r="S941" i="4"/>
  <c r="U941" i="4"/>
  <c r="M942" i="4"/>
  <c r="O942" i="4"/>
  <c r="Q942" i="4"/>
  <c r="S942" i="4"/>
  <c r="U942" i="4"/>
  <c r="M943" i="4"/>
  <c r="O943" i="4"/>
  <c r="Q943" i="4"/>
  <c r="S943" i="4"/>
  <c r="U943" i="4"/>
  <c r="M944" i="4"/>
  <c r="O944" i="4"/>
  <c r="Q944" i="4"/>
  <c r="S944" i="4"/>
  <c r="U944" i="4"/>
  <c r="M945" i="4"/>
  <c r="O945" i="4"/>
  <c r="Q945" i="4"/>
  <c r="S945" i="4"/>
  <c r="U945" i="4"/>
  <c r="M946" i="4"/>
  <c r="O946" i="4"/>
  <c r="Q946" i="4"/>
  <c r="S946" i="4"/>
  <c r="U946" i="4"/>
  <c r="M947" i="4"/>
  <c r="O947" i="4"/>
  <c r="Q947" i="4"/>
  <c r="S947" i="4"/>
  <c r="U947" i="4"/>
  <c r="M948" i="4"/>
  <c r="O948" i="4"/>
  <c r="Q948" i="4"/>
  <c r="S948" i="4"/>
  <c r="U948" i="4"/>
  <c r="M949" i="4"/>
  <c r="O949" i="4"/>
  <c r="Q949" i="4"/>
  <c r="S949" i="4"/>
  <c r="U949" i="4"/>
  <c r="M950" i="4"/>
  <c r="O950" i="4"/>
  <c r="Q950" i="4"/>
  <c r="S950" i="4"/>
  <c r="U950" i="4"/>
  <c r="M951" i="4"/>
  <c r="O951" i="4"/>
  <c r="Q951" i="4"/>
  <c r="S951" i="4"/>
  <c r="U951" i="4"/>
  <c r="M952" i="4"/>
  <c r="O952" i="4"/>
  <c r="Q952" i="4"/>
  <c r="S952" i="4"/>
  <c r="U952" i="4"/>
  <c r="M953" i="4"/>
  <c r="O953" i="4"/>
  <c r="Q953" i="4"/>
  <c r="S953" i="4"/>
  <c r="U953" i="4"/>
  <c r="M954" i="4"/>
  <c r="O954" i="4"/>
  <c r="Q954" i="4"/>
  <c r="S954" i="4"/>
  <c r="U954" i="4"/>
  <c r="M955" i="4"/>
  <c r="O955" i="4"/>
  <c r="Q955" i="4"/>
  <c r="S955" i="4"/>
  <c r="U955" i="4"/>
  <c r="M956" i="4"/>
  <c r="O956" i="4"/>
  <c r="Q956" i="4"/>
  <c r="S956" i="4"/>
  <c r="U956" i="4"/>
  <c r="M957" i="4"/>
  <c r="O957" i="4"/>
  <c r="Q957" i="4"/>
  <c r="S957" i="4"/>
  <c r="U957" i="4"/>
  <c r="M958" i="4"/>
  <c r="O958" i="4"/>
  <c r="Q958" i="4"/>
  <c r="S958" i="4"/>
  <c r="U958" i="4"/>
  <c r="M959" i="4"/>
  <c r="O959" i="4"/>
  <c r="Q959" i="4"/>
  <c r="S959" i="4"/>
  <c r="U959" i="4"/>
  <c r="M960" i="4"/>
  <c r="O960" i="4"/>
  <c r="Q960" i="4"/>
  <c r="S960" i="4"/>
  <c r="U960" i="4"/>
  <c r="M961" i="4"/>
  <c r="O961" i="4"/>
  <c r="Q961" i="4"/>
  <c r="S961" i="4"/>
  <c r="U961" i="4"/>
  <c r="M962" i="4"/>
  <c r="O962" i="4"/>
  <c r="Q962" i="4"/>
  <c r="S962" i="4"/>
  <c r="U962" i="4"/>
  <c r="M963" i="4"/>
  <c r="O963" i="4"/>
  <c r="Q963" i="4"/>
  <c r="S963" i="4"/>
  <c r="U963" i="4"/>
  <c r="M964" i="4"/>
  <c r="O964" i="4"/>
  <c r="Q964" i="4"/>
  <c r="S964" i="4"/>
  <c r="U964" i="4"/>
  <c r="M965" i="4"/>
  <c r="O965" i="4"/>
  <c r="Q965" i="4"/>
  <c r="S965" i="4"/>
  <c r="U965" i="4"/>
  <c r="M966" i="4"/>
  <c r="O966" i="4"/>
  <c r="Q966" i="4"/>
  <c r="S966" i="4"/>
  <c r="U966" i="4"/>
  <c r="M967" i="4"/>
  <c r="O967" i="4"/>
  <c r="Q967" i="4"/>
  <c r="S967" i="4"/>
  <c r="U967" i="4"/>
  <c r="M968" i="4"/>
  <c r="O968" i="4"/>
  <c r="Q968" i="4"/>
  <c r="S968" i="4"/>
  <c r="U968" i="4"/>
  <c r="M969" i="4"/>
  <c r="O969" i="4"/>
  <c r="Q969" i="4"/>
  <c r="S969" i="4"/>
  <c r="U969" i="4"/>
  <c r="M970" i="4"/>
  <c r="O970" i="4"/>
  <c r="Q970" i="4"/>
  <c r="S970" i="4"/>
  <c r="U970" i="4"/>
  <c r="M971" i="4"/>
  <c r="O971" i="4"/>
  <c r="Q971" i="4"/>
  <c r="S971" i="4"/>
  <c r="U971" i="4"/>
  <c r="M972" i="4"/>
  <c r="O972" i="4"/>
  <c r="Q972" i="4"/>
  <c r="S972" i="4"/>
  <c r="U972" i="4"/>
  <c r="M973" i="4"/>
  <c r="O973" i="4"/>
  <c r="Q973" i="4"/>
  <c r="S973" i="4"/>
  <c r="U973" i="4"/>
  <c r="M974" i="4"/>
  <c r="O974" i="4"/>
  <c r="Q974" i="4"/>
  <c r="S974" i="4"/>
  <c r="U974" i="4"/>
  <c r="M975" i="4"/>
  <c r="O975" i="4"/>
  <c r="Q975" i="4"/>
  <c r="S975" i="4"/>
  <c r="U975" i="4"/>
  <c r="M976" i="4"/>
  <c r="O976" i="4"/>
  <c r="Q976" i="4"/>
  <c r="S976" i="4"/>
  <c r="U976" i="4"/>
  <c r="M977" i="4"/>
  <c r="O977" i="4"/>
  <c r="Q977" i="4"/>
  <c r="S977" i="4"/>
  <c r="U977" i="4"/>
  <c r="M978" i="4"/>
  <c r="O978" i="4"/>
  <c r="Q978" i="4"/>
  <c r="S978" i="4"/>
  <c r="U978" i="4"/>
  <c r="M979" i="4"/>
  <c r="O979" i="4"/>
  <c r="Q979" i="4"/>
  <c r="S979" i="4"/>
  <c r="U979" i="4"/>
  <c r="M980" i="4"/>
  <c r="O980" i="4"/>
  <c r="Q980" i="4"/>
  <c r="S980" i="4"/>
  <c r="U980" i="4"/>
  <c r="M981" i="4"/>
  <c r="O981" i="4"/>
  <c r="Q981" i="4"/>
  <c r="S981" i="4"/>
  <c r="U981" i="4"/>
  <c r="M982" i="4"/>
  <c r="O982" i="4"/>
  <c r="Q982" i="4"/>
  <c r="S982" i="4"/>
  <c r="U982" i="4"/>
  <c r="M983" i="4"/>
  <c r="O983" i="4"/>
  <c r="Q983" i="4"/>
  <c r="S983" i="4"/>
  <c r="U983" i="4"/>
  <c r="M984" i="4"/>
  <c r="O984" i="4"/>
  <c r="Q984" i="4"/>
  <c r="S984" i="4"/>
  <c r="U984" i="4"/>
  <c r="M985" i="4"/>
  <c r="O985" i="4"/>
  <c r="Q985" i="4"/>
  <c r="S985" i="4"/>
  <c r="U985" i="4"/>
  <c r="M986" i="4"/>
  <c r="O986" i="4"/>
  <c r="Q986" i="4"/>
  <c r="S986" i="4"/>
  <c r="U986" i="4"/>
  <c r="M987" i="4"/>
  <c r="O987" i="4"/>
  <c r="Q987" i="4"/>
  <c r="S987" i="4"/>
  <c r="U987" i="4"/>
  <c r="M988" i="4"/>
  <c r="O988" i="4"/>
  <c r="Q988" i="4"/>
  <c r="S988" i="4"/>
  <c r="U988" i="4"/>
  <c r="M989" i="4"/>
  <c r="O989" i="4"/>
  <c r="Q989" i="4"/>
  <c r="S989" i="4"/>
  <c r="U989" i="4"/>
  <c r="M990" i="4"/>
  <c r="O990" i="4"/>
  <c r="Q990" i="4"/>
  <c r="S990" i="4"/>
  <c r="U990" i="4"/>
  <c r="M991" i="4"/>
  <c r="O991" i="4"/>
  <c r="Q991" i="4"/>
  <c r="S991" i="4"/>
  <c r="U991" i="4"/>
  <c r="M992" i="4"/>
  <c r="O992" i="4"/>
  <c r="Q992" i="4"/>
  <c r="S992" i="4"/>
  <c r="U992" i="4"/>
  <c r="M993" i="4"/>
  <c r="O993" i="4"/>
  <c r="Q993" i="4"/>
  <c r="S993" i="4"/>
  <c r="U993" i="4"/>
  <c r="M994" i="4"/>
  <c r="O994" i="4"/>
  <c r="Q994" i="4"/>
  <c r="S994" i="4"/>
  <c r="U994" i="4"/>
  <c r="M995" i="4"/>
  <c r="O995" i="4"/>
  <c r="Q995" i="4"/>
  <c r="S995" i="4"/>
  <c r="U995" i="4"/>
  <c r="M996" i="4"/>
  <c r="O996" i="4"/>
  <c r="Q996" i="4"/>
  <c r="S996" i="4"/>
  <c r="U996" i="4"/>
  <c r="M997" i="4"/>
  <c r="O997" i="4"/>
  <c r="Q997" i="4"/>
  <c r="S997" i="4"/>
  <c r="U997" i="4"/>
  <c r="M998" i="4"/>
  <c r="O998" i="4"/>
  <c r="Q998" i="4"/>
  <c r="S998" i="4"/>
  <c r="U998" i="4"/>
  <c r="M999" i="4"/>
  <c r="O999" i="4"/>
  <c r="Q999" i="4"/>
  <c r="S999" i="4"/>
  <c r="U999" i="4"/>
  <c r="M1000" i="4"/>
  <c r="O1000" i="4"/>
  <c r="Q1000" i="4"/>
  <c r="S1000" i="4"/>
  <c r="U1000" i="4"/>
  <c r="M1001" i="4"/>
  <c r="O1001" i="4"/>
  <c r="Q1001" i="4"/>
  <c r="S1001" i="4"/>
  <c r="U1001" i="4"/>
  <c r="M1002" i="4"/>
  <c r="O1002" i="4"/>
  <c r="Q1002" i="4"/>
  <c r="S1002" i="4"/>
  <c r="U1002" i="4"/>
  <c r="M1003" i="4"/>
  <c r="O1003" i="4"/>
  <c r="Q1003" i="4"/>
  <c r="S1003" i="4"/>
  <c r="U1003" i="4"/>
  <c r="M1004" i="4"/>
  <c r="O1004" i="4"/>
  <c r="Q1004" i="4"/>
  <c r="S1004" i="4"/>
  <c r="U1004" i="4"/>
  <c r="M1005" i="4"/>
  <c r="O1005" i="4"/>
  <c r="Q1005" i="4"/>
  <c r="S1005" i="4"/>
  <c r="U1005" i="4"/>
  <c r="M1006" i="4"/>
  <c r="O1006" i="4"/>
  <c r="Q1006" i="4"/>
  <c r="S1006" i="4"/>
  <c r="U1006" i="4"/>
  <c r="M1007" i="4"/>
  <c r="O1007" i="4"/>
  <c r="Q1007" i="4"/>
  <c r="S1007" i="4"/>
  <c r="U1007" i="4"/>
  <c r="M1008" i="4"/>
  <c r="O1008" i="4"/>
  <c r="Q1008" i="4"/>
  <c r="S1008" i="4"/>
  <c r="U1008" i="4"/>
  <c r="M1009" i="4"/>
  <c r="O1009" i="4"/>
  <c r="Q1009" i="4"/>
  <c r="S1009" i="4"/>
  <c r="U1009" i="4"/>
  <c r="M1010" i="4"/>
  <c r="O1010" i="4"/>
  <c r="Q1010" i="4"/>
  <c r="S1010" i="4"/>
  <c r="U1010" i="4"/>
  <c r="M1011" i="4"/>
  <c r="O1011" i="4"/>
  <c r="Q1011" i="4"/>
  <c r="S1011" i="4"/>
  <c r="U1011" i="4"/>
  <c r="M1012" i="4"/>
  <c r="O1012" i="4"/>
  <c r="Q1012" i="4"/>
  <c r="S1012" i="4"/>
  <c r="U1012" i="4"/>
  <c r="M1013" i="4"/>
  <c r="O1013" i="4"/>
  <c r="Q1013" i="4"/>
  <c r="S1013" i="4"/>
  <c r="U1013" i="4"/>
  <c r="M1014" i="4"/>
  <c r="O1014" i="4"/>
  <c r="Q1014" i="4"/>
  <c r="S1014" i="4"/>
  <c r="U1014" i="4"/>
  <c r="M1015" i="4"/>
  <c r="O1015" i="4"/>
  <c r="Q1015" i="4"/>
  <c r="S1015" i="4"/>
  <c r="U1015" i="4"/>
  <c r="M1016" i="4"/>
  <c r="O1016" i="4"/>
  <c r="Q1016" i="4"/>
  <c r="S1016" i="4"/>
  <c r="U1016" i="4"/>
  <c r="M1017" i="4"/>
  <c r="O1017" i="4"/>
  <c r="Q1017" i="4"/>
  <c r="S1017" i="4"/>
  <c r="U1017" i="4"/>
  <c r="M1018" i="4"/>
  <c r="O1018" i="4"/>
  <c r="Q1018" i="4"/>
  <c r="S1018" i="4"/>
  <c r="U1018" i="4"/>
  <c r="M1019" i="4"/>
  <c r="O1019" i="4"/>
  <c r="Q1019" i="4"/>
  <c r="S1019" i="4"/>
  <c r="U1019" i="4"/>
  <c r="M1020" i="4"/>
  <c r="O1020" i="4"/>
  <c r="Q1020" i="4"/>
  <c r="S1020" i="4"/>
  <c r="U1020" i="4"/>
  <c r="M1021" i="4"/>
  <c r="O1021" i="4"/>
  <c r="Q1021" i="4"/>
  <c r="S1021" i="4"/>
  <c r="U1021" i="4"/>
  <c r="M1022" i="4"/>
  <c r="O1022" i="4"/>
  <c r="Q1022" i="4"/>
  <c r="S1022" i="4"/>
  <c r="U1022" i="4"/>
  <c r="M1023" i="4"/>
  <c r="O1023" i="4"/>
  <c r="Q1023" i="4"/>
  <c r="S1023" i="4"/>
  <c r="U1023" i="4"/>
  <c r="M1024" i="4"/>
  <c r="O1024" i="4"/>
  <c r="Q1024" i="4"/>
  <c r="S1024" i="4"/>
  <c r="U1024" i="4"/>
  <c r="M1025" i="4"/>
  <c r="O1025" i="4"/>
  <c r="Q1025" i="4"/>
  <c r="S1025" i="4"/>
  <c r="U1025" i="4"/>
  <c r="M1026" i="4"/>
  <c r="O1026" i="4"/>
  <c r="Q1026" i="4"/>
  <c r="S1026" i="4"/>
  <c r="U1026" i="4"/>
  <c r="M1027" i="4"/>
  <c r="O1027" i="4"/>
  <c r="Q1027" i="4"/>
  <c r="S1027" i="4"/>
  <c r="U1027" i="4"/>
  <c r="M1028" i="4"/>
  <c r="O1028" i="4"/>
  <c r="Q1028" i="4"/>
  <c r="S1028" i="4"/>
  <c r="U1028" i="4"/>
  <c r="M1029" i="4"/>
  <c r="O1029" i="4"/>
  <c r="Q1029" i="4"/>
  <c r="S1029" i="4"/>
  <c r="U1029" i="4"/>
  <c r="M1030" i="4"/>
  <c r="O1030" i="4"/>
  <c r="Q1030" i="4"/>
  <c r="S1030" i="4"/>
  <c r="U1030" i="4"/>
  <c r="M1031" i="4"/>
  <c r="O1031" i="4"/>
  <c r="Q1031" i="4"/>
  <c r="S1031" i="4"/>
  <c r="U1031" i="4"/>
  <c r="M1032" i="4"/>
  <c r="O1032" i="4"/>
  <c r="Q1032" i="4"/>
  <c r="S1032" i="4"/>
  <c r="U1032" i="4"/>
  <c r="M1033" i="4"/>
  <c r="O1033" i="4"/>
  <c r="Q1033" i="4"/>
  <c r="S1033" i="4"/>
  <c r="U1033" i="4"/>
  <c r="M1034" i="4"/>
  <c r="O1034" i="4"/>
  <c r="Q1034" i="4"/>
  <c r="S1034" i="4"/>
  <c r="U1034" i="4"/>
  <c r="M1035" i="4"/>
  <c r="O1035" i="4"/>
  <c r="Q1035" i="4"/>
  <c r="S1035" i="4"/>
  <c r="U1035" i="4"/>
  <c r="M1036" i="4"/>
  <c r="O1036" i="4"/>
  <c r="Q1036" i="4"/>
  <c r="S1036" i="4"/>
  <c r="U1036" i="4"/>
  <c r="M1037" i="4"/>
  <c r="O1037" i="4"/>
  <c r="Q1037" i="4"/>
  <c r="S1037" i="4"/>
  <c r="U1037" i="4"/>
  <c r="M1038" i="4"/>
  <c r="O1038" i="4"/>
  <c r="Q1038" i="4"/>
  <c r="S1038" i="4"/>
  <c r="U1038" i="4"/>
  <c r="M1039" i="4"/>
  <c r="O1039" i="4"/>
  <c r="Q1039" i="4"/>
  <c r="S1039" i="4"/>
  <c r="U1039" i="4"/>
  <c r="M1040" i="4"/>
  <c r="O1040" i="4"/>
  <c r="Q1040" i="4"/>
  <c r="S1040" i="4"/>
  <c r="U1040" i="4"/>
  <c r="M1041" i="4"/>
  <c r="O1041" i="4"/>
  <c r="Q1041" i="4"/>
  <c r="S1041" i="4"/>
  <c r="U1041" i="4"/>
  <c r="M1042" i="4"/>
  <c r="O1042" i="4"/>
  <c r="Q1042" i="4"/>
  <c r="S1042" i="4"/>
  <c r="U1042" i="4"/>
  <c r="M1043" i="4"/>
  <c r="O1043" i="4"/>
  <c r="Q1043" i="4"/>
  <c r="S1043" i="4"/>
  <c r="U1043" i="4"/>
  <c r="M1044" i="4"/>
  <c r="O1044" i="4"/>
  <c r="Q1044" i="4"/>
  <c r="S1044" i="4"/>
  <c r="U1044" i="4"/>
  <c r="M1045" i="4"/>
  <c r="O1045" i="4"/>
  <c r="Q1045" i="4"/>
  <c r="S1045" i="4"/>
  <c r="U1045" i="4"/>
  <c r="M1046" i="4"/>
  <c r="O1046" i="4"/>
  <c r="Q1046" i="4"/>
  <c r="S1046" i="4"/>
  <c r="U1046" i="4"/>
  <c r="M1047" i="4"/>
  <c r="O1047" i="4"/>
  <c r="Q1047" i="4"/>
  <c r="S1047" i="4"/>
  <c r="U1047" i="4"/>
  <c r="M1048" i="4"/>
  <c r="O1048" i="4"/>
  <c r="Q1048" i="4"/>
  <c r="S1048" i="4"/>
  <c r="U1048" i="4"/>
  <c r="M1049" i="4"/>
  <c r="O1049" i="4"/>
  <c r="Q1049" i="4"/>
  <c r="S1049" i="4"/>
  <c r="U1049" i="4"/>
  <c r="M1050" i="4"/>
  <c r="O1050" i="4"/>
  <c r="Q1050" i="4"/>
  <c r="S1050" i="4"/>
  <c r="U1050" i="4"/>
  <c r="M1051" i="4"/>
  <c r="O1051" i="4"/>
  <c r="Q1051" i="4"/>
  <c r="S1051" i="4"/>
  <c r="U1051" i="4"/>
  <c r="M1052" i="4"/>
  <c r="O1052" i="4"/>
  <c r="Q1052" i="4"/>
  <c r="S1052" i="4"/>
  <c r="U1052" i="4"/>
  <c r="M1053" i="4"/>
  <c r="O1053" i="4"/>
  <c r="Q1053" i="4"/>
  <c r="S1053" i="4"/>
  <c r="U1053" i="4"/>
  <c r="M1054" i="4"/>
  <c r="O1054" i="4"/>
  <c r="Q1054" i="4"/>
  <c r="S1054" i="4"/>
  <c r="U1054" i="4"/>
  <c r="M1055" i="4"/>
  <c r="O1055" i="4"/>
  <c r="Q1055" i="4"/>
  <c r="S1055" i="4"/>
  <c r="U1055" i="4"/>
  <c r="M1056" i="4"/>
  <c r="O1056" i="4"/>
  <c r="Q1056" i="4"/>
  <c r="S1056" i="4"/>
  <c r="U1056" i="4"/>
  <c r="M1057" i="4"/>
  <c r="O1057" i="4"/>
  <c r="Q1057" i="4"/>
  <c r="S1057" i="4"/>
  <c r="U1057" i="4"/>
  <c r="M1058" i="4"/>
  <c r="O1058" i="4"/>
  <c r="Q1058" i="4"/>
  <c r="S1058" i="4"/>
  <c r="U1058" i="4"/>
  <c r="M1059" i="4"/>
  <c r="O1059" i="4"/>
  <c r="Q1059" i="4"/>
  <c r="S1059" i="4"/>
  <c r="U1059" i="4"/>
  <c r="M1060" i="4"/>
  <c r="O1060" i="4"/>
  <c r="Q1060" i="4"/>
  <c r="S1060" i="4"/>
  <c r="U1060" i="4"/>
  <c r="M1061" i="4"/>
  <c r="O1061" i="4"/>
  <c r="Q1061" i="4"/>
  <c r="S1061" i="4"/>
  <c r="U1061" i="4"/>
  <c r="M1062" i="4"/>
  <c r="O1062" i="4"/>
  <c r="Q1062" i="4"/>
  <c r="S1062" i="4"/>
  <c r="U1062" i="4"/>
  <c r="M1063" i="4"/>
  <c r="O1063" i="4"/>
  <c r="Q1063" i="4"/>
  <c r="S1063" i="4"/>
  <c r="U1063" i="4"/>
  <c r="M1064" i="4"/>
  <c r="O1064" i="4"/>
  <c r="Q1064" i="4"/>
  <c r="S1064" i="4"/>
  <c r="U1064" i="4"/>
  <c r="M1065" i="4"/>
  <c r="O1065" i="4"/>
  <c r="Q1065" i="4"/>
  <c r="S1065" i="4"/>
  <c r="U1065" i="4"/>
  <c r="M1066" i="4"/>
  <c r="O1066" i="4"/>
  <c r="Q1066" i="4"/>
  <c r="S1066" i="4"/>
  <c r="U1066" i="4"/>
  <c r="M1067" i="4"/>
  <c r="O1067" i="4"/>
  <c r="Q1067" i="4"/>
  <c r="S1067" i="4"/>
  <c r="U1067" i="4"/>
  <c r="M1068" i="4"/>
  <c r="O1068" i="4"/>
  <c r="Q1068" i="4"/>
  <c r="S1068" i="4"/>
  <c r="U1068" i="4"/>
  <c r="M1069" i="4"/>
  <c r="O1069" i="4"/>
  <c r="Q1069" i="4"/>
  <c r="S1069" i="4"/>
  <c r="U1069" i="4"/>
  <c r="M1070" i="4"/>
  <c r="O1070" i="4"/>
  <c r="Q1070" i="4"/>
  <c r="S1070" i="4"/>
  <c r="U1070" i="4"/>
  <c r="M1071" i="4"/>
  <c r="O1071" i="4"/>
  <c r="Q1071" i="4"/>
  <c r="S1071" i="4"/>
  <c r="U1071" i="4"/>
  <c r="M1072" i="4"/>
  <c r="O1072" i="4"/>
  <c r="Q1072" i="4"/>
  <c r="S1072" i="4"/>
  <c r="U1072" i="4"/>
  <c r="M1073" i="4"/>
  <c r="O1073" i="4"/>
  <c r="Q1073" i="4"/>
  <c r="S1073" i="4"/>
  <c r="U1073" i="4"/>
  <c r="M1074" i="4"/>
  <c r="O1074" i="4"/>
  <c r="Q1074" i="4"/>
  <c r="S1074" i="4"/>
  <c r="U1074" i="4"/>
  <c r="M1075" i="4"/>
  <c r="O1075" i="4"/>
  <c r="Q1075" i="4"/>
  <c r="S1075" i="4"/>
  <c r="U1075" i="4"/>
  <c r="M1076" i="4"/>
  <c r="O1076" i="4"/>
  <c r="Q1076" i="4"/>
  <c r="S1076" i="4"/>
  <c r="U1076" i="4"/>
  <c r="M1077" i="4"/>
  <c r="O1077" i="4"/>
  <c r="Q1077" i="4"/>
  <c r="S1077" i="4"/>
  <c r="U1077" i="4"/>
  <c r="M1078" i="4"/>
  <c r="O1078" i="4"/>
  <c r="Q1078" i="4"/>
  <c r="S1078" i="4"/>
  <c r="U1078" i="4"/>
  <c r="M1079" i="4"/>
  <c r="O1079" i="4"/>
  <c r="Q1079" i="4"/>
  <c r="S1079" i="4"/>
  <c r="U1079" i="4"/>
  <c r="M1080" i="4"/>
  <c r="O1080" i="4"/>
  <c r="Q1080" i="4"/>
  <c r="S1080" i="4"/>
  <c r="U1080" i="4"/>
  <c r="M1081" i="4"/>
  <c r="O1081" i="4"/>
  <c r="Q1081" i="4"/>
  <c r="S1081" i="4"/>
  <c r="U1081" i="4"/>
  <c r="M1082" i="4"/>
  <c r="O1082" i="4"/>
  <c r="Q1082" i="4"/>
  <c r="S1082" i="4"/>
  <c r="U1082" i="4"/>
  <c r="M1083" i="4"/>
  <c r="O1083" i="4"/>
  <c r="Q1083" i="4"/>
  <c r="S1083" i="4"/>
  <c r="U1083" i="4"/>
  <c r="M1084" i="4"/>
  <c r="O1084" i="4"/>
  <c r="Q1084" i="4"/>
  <c r="S1084" i="4"/>
  <c r="U1084" i="4"/>
  <c r="M1085" i="4"/>
  <c r="O1085" i="4"/>
  <c r="Q1085" i="4"/>
  <c r="S1085" i="4"/>
  <c r="U1085" i="4"/>
  <c r="M1086" i="4"/>
  <c r="O1086" i="4"/>
  <c r="Q1086" i="4"/>
  <c r="S1086" i="4"/>
  <c r="U1086" i="4"/>
  <c r="M1087" i="4"/>
  <c r="O1087" i="4"/>
  <c r="Q1087" i="4"/>
  <c r="S1087" i="4"/>
  <c r="U1087" i="4"/>
  <c r="M1088" i="4"/>
  <c r="O1088" i="4"/>
  <c r="Q1088" i="4"/>
  <c r="S1088" i="4"/>
  <c r="U1088" i="4"/>
  <c r="M1089" i="4"/>
  <c r="O1089" i="4"/>
  <c r="Q1089" i="4"/>
  <c r="S1089" i="4"/>
  <c r="U1089" i="4"/>
  <c r="M1090" i="4"/>
  <c r="O1090" i="4"/>
  <c r="Q1090" i="4"/>
  <c r="S1090" i="4"/>
  <c r="U1090" i="4"/>
  <c r="M1091" i="4"/>
  <c r="O1091" i="4"/>
  <c r="Q1091" i="4"/>
  <c r="S1091" i="4"/>
  <c r="U1091" i="4"/>
  <c r="M1092" i="4"/>
  <c r="O1092" i="4"/>
  <c r="Q1092" i="4"/>
  <c r="S1092" i="4"/>
  <c r="U1092" i="4"/>
  <c r="M1093" i="4"/>
  <c r="O1093" i="4"/>
  <c r="Q1093" i="4"/>
  <c r="S1093" i="4"/>
  <c r="U1093" i="4"/>
  <c r="M1094" i="4"/>
  <c r="O1094" i="4"/>
  <c r="Q1094" i="4"/>
  <c r="S1094" i="4"/>
  <c r="U1094" i="4"/>
  <c r="M1095" i="4"/>
  <c r="O1095" i="4"/>
  <c r="Q1095" i="4"/>
  <c r="S1095" i="4"/>
  <c r="U1095" i="4"/>
  <c r="M1096" i="4"/>
  <c r="O1096" i="4"/>
  <c r="Q1096" i="4"/>
  <c r="S1096" i="4"/>
  <c r="U1096" i="4"/>
  <c r="M1097" i="4"/>
  <c r="O1097" i="4"/>
  <c r="Q1097" i="4"/>
  <c r="S1097" i="4"/>
  <c r="U1097" i="4"/>
  <c r="M1098" i="4"/>
  <c r="O1098" i="4"/>
  <c r="Q1098" i="4"/>
  <c r="S1098" i="4"/>
  <c r="U1098" i="4"/>
  <c r="M1099" i="4"/>
  <c r="O1099" i="4"/>
  <c r="Q1099" i="4"/>
  <c r="S1099" i="4"/>
  <c r="U1099" i="4"/>
  <c r="M1100" i="4"/>
  <c r="O1100" i="4"/>
  <c r="Q1100" i="4"/>
  <c r="S1100" i="4"/>
  <c r="U1100" i="4"/>
  <c r="M1101" i="4"/>
  <c r="O1101" i="4"/>
  <c r="Q1101" i="4"/>
  <c r="S1101" i="4"/>
  <c r="U1101" i="4"/>
  <c r="M1102" i="4"/>
  <c r="O1102" i="4"/>
  <c r="Q1102" i="4"/>
  <c r="S1102" i="4"/>
  <c r="U1102" i="4"/>
  <c r="M1103" i="4"/>
  <c r="O1103" i="4"/>
  <c r="Q1103" i="4"/>
  <c r="S1103" i="4"/>
  <c r="U1103" i="4"/>
  <c r="M1104" i="4"/>
  <c r="O1104" i="4"/>
  <c r="Q1104" i="4"/>
  <c r="S1104" i="4"/>
  <c r="U1104" i="4"/>
  <c r="M1105" i="4"/>
  <c r="O1105" i="4"/>
  <c r="Q1105" i="4"/>
  <c r="S1105" i="4"/>
  <c r="U1105" i="4"/>
  <c r="M1106" i="4"/>
  <c r="O1106" i="4"/>
  <c r="Q1106" i="4"/>
  <c r="S1106" i="4"/>
  <c r="U1106" i="4"/>
  <c r="M1107" i="4"/>
  <c r="O1107" i="4"/>
  <c r="Q1107" i="4"/>
  <c r="S1107" i="4"/>
  <c r="U1107" i="4"/>
  <c r="M1108" i="4"/>
  <c r="O1108" i="4"/>
  <c r="Q1108" i="4"/>
  <c r="S1108" i="4"/>
  <c r="U1108" i="4"/>
  <c r="M1109" i="4"/>
  <c r="O1109" i="4"/>
  <c r="Q1109" i="4"/>
  <c r="S1109" i="4"/>
  <c r="U1109" i="4"/>
  <c r="M1110" i="4"/>
  <c r="O1110" i="4"/>
  <c r="Q1110" i="4"/>
  <c r="S1110" i="4"/>
  <c r="U1110" i="4"/>
  <c r="M1111" i="4"/>
  <c r="O1111" i="4"/>
  <c r="Q1111" i="4"/>
  <c r="S1111" i="4"/>
  <c r="U1111" i="4"/>
  <c r="M1112" i="4"/>
  <c r="O1112" i="4"/>
  <c r="Q1112" i="4"/>
  <c r="S1112" i="4"/>
  <c r="U1112" i="4"/>
  <c r="M1113" i="4"/>
  <c r="O1113" i="4"/>
  <c r="Q1113" i="4"/>
  <c r="S1113" i="4"/>
  <c r="U1113" i="4"/>
  <c r="M1114" i="4"/>
  <c r="O1114" i="4"/>
  <c r="Q1114" i="4"/>
  <c r="S1114" i="4"/>
  <c r="U1114" i="4"/>
  <c r="M1115" i="4"/>
  <c r="O1115" i="4"/>
  <c r="Q1115" i="4"/>
  <c r="S1115" i="4"/>
  <c r="U1115" i="4"/>
  <c r="M1116" i="4"/>
  <c r="O1116" i="4"/>
  <c r="Q1116" i="4"/>
  <c r="S1116" i="4"/>
  <c r="U1116" i="4"/>
  <c r="M1117" i="4"/>
  <c r="O1117" i="4"/>
  <c r="Q1117" i="4"/>
  <c r="S1117" i="4"/>
  <c r="U1117" i="4"/>
  <c r="M1118" i="4"/>
  <c r="O1118" i="4"/>
  <c r="Q1118" i="4"/>
  <c r="S1118" i="4"/>
  <c r="U1118" i="4"/>
  <c r="M1119" i="4"/>
  <c r="O1119" i="4"/>
  <c r="Q1119" i="4"/>
  <c r="S1119" i="4"/>
  <c r="U1119" i="4"/>
  <c r="M1120" i="4"/>
  <c r="O1120" i="4"/>
  <c r="Q1120" i="4"/>
  <c r="S1120" i="4"/>
  <c r="U1120" i="4"/>
  <c r="M1121" i="4"/>
  <c r="O1121" i="4"/>
  <c r="Q1121" i="4"/>
  <c r="S1121" i="4"/>
  <c r="U1121" i="4"/>
  <c r="M1122" i="4"/>
  <c r="O1122" i="4"/>
  <c r="Q1122" i="4"/>
  <c r="S1122" i="4"/>
  <c r="U1122" i="4"/>
  <c r="M1123" i="4"/>
  <c r="O1123" i="4"/>
  <c r="Q1123" i="4"/>
  <c r="S1123" i="4"/>
  <c r="U1123" i="4"/>
  <c r="M1124" i="4"/>
  <c r="O1124" i="4"/>
  <c r="Q1124" i="4"/>
  <c r="S1124" i="4"/>
  <c r="U1124" i="4"/>
  <c r="M1125" i="4"/>
  <c r="O1125" i="4"/>
  <c r="Q1125" i="4"/>
  <c r="S1125" i="4"/>
  <c r="U1125" i="4"/>
  <c r="M1126" i="4"/>
  <c r="O1126" i="4"/>
  <c r="Q1126" i="4"/>
  <c r="S1126" i="4"/>
  <c r="U1126" i="4"/>
  <c r="M1127" i="4"/>
  <c r="O1127" i="4"/>
  <c r="Q1127" i="4"/>
  <c r="S1127" i="4"/>
  <c r="U1127" i="4"/>
  <c r="M1128" i="4"/>
  <c r="O1128" i="4"/>
  <c r="Q1128" i="4"/>
  <c r="S1128" i="4"/>
  <c r="U1128" i="4"/>
  <c r="M1129" i="4"/>
  <c r="O1129" i="4"/>
  <c r="Q1129" i="4"/>
  <c r="S1129" i="4"/>
  <c r="U1129" i="4"/>
  <c r="M1130" i="4"/>
  <c r="O1130" i="4"/>
  <c r="Q1130" i="4"/>
  <c r="S1130" i="4"/>
  <c r="U1130" i="4"/>
  <c r="M1131" i="4"/>
  <c r="O1131" i="4"/>
  <c r="Q1131" i="4"/>
  <c r="S1131" i="4"/>
  <c r="U1131" i="4"/>
  <c r="M1132" i="4"/>
  <c r="O1132" i="4"/>
  <c r="Q1132" i="4"/>
  <c r="S1132" i="4"/>
  <c r="U1132" i="4"/>
  <c r="M1133" i="4"/>
  <c r="O1133" i="4"/>
  <c r="Q1133" i="4"/>
  <c r="S1133" i="4"/>
  <c r="U1133" i="4"/>
  <c r="M1134" i="4"/>
  <c r="O1134" i="4"/>
  <c r="Q1134" i="4"/>
  <c r="S1134" i="4"/>
  <c r="U1134" i="4"/>
  <c r="M1135" i="4"/>
  <c r="O1135" i="4"/>
  <c r="Q1135" i="4"/>
  <c r="S1135" i="4"/>
  <c r="U1135" i="4"/>
  <c r="M1136" i="4"/>
  <c r="O1136" i="4"/>
  <c r="Q1136" i="4"/>
  <c r="S1136" i="4"/>
  <c r="U1136" i="4"/>
  <c r="M1137" i="4"/>
  <c r="O1137" i="4"/>
  <c r="Q1137" i="4"/>
  <c r="S1137" i="4"/>
  <c r="U1137" i="4"/>
  <c r="M1138" i="4"/>
  <c r="O1138" i="4"/>
  <c r="Q1138" i="4"/>
  <c r="S1138" i="4"/>
  <c r="U1138" i="4"/>
  <c r="M1139" i="4"/>
  <c r="O1139" i="4"/>
  <c r="Q1139" i="4"/>
  <c r="S1139" i="4"/>
  <c r="U1139" i="4"/>
  <c r="M1140" i="4"/>
  <c r="O1140" i="4"/>
  <c r="Q1140" i="4"/>
  <c r="S1140" i="4"/>
  <c r="U1140" i="4"/>
  <c r="M1141" i="4"/>
  <c r="O1141" i="4"/>
  <c r="Q1141" i="4"/>
  <c r="S1141" i="4"/>
  <c r="U1141" i="4"/>
  <c r="M1142" i="4"/>
  <c r="O1142" i="4"/>
  <c r="Q1142" i="4"/>
  <c r="S1142" i="4"/>
  <c r="U1142" i="4"/>
  <c r="M1143" i="4"/>
  <c r="O1143" i="4"/>
  <c r="Q1143" i="4"/>
  <c r="S1143" i="4"/>
  <c r="U1143" i="4"/>
  <c r="M1144" i="4"/>
  <c r="O1144" i="4"/>
  <c r="Q1144" i="4"/>
  <c r="S1144" i="4"/>
  <c r="U1144" i="4"/>
  <c r="M1145" i="4"/>
  <c r="O1145" i="4"/>
  <c r="Q1145" i="4"/>
  <c r="S1145" i="4"/>
  <c r="U1145" i="4"/>
  <c r="M1146" i="4"/>
  <c r="O1146" i="4"/>
  <c r="Q1146" i="4"/>
  <c r="S1146" i="4"/>
  <c r="U1146" i="4"/>
  <c r="M1147" i="4"/>
  <c r="O1147" i="4"/>
  <c r="Q1147" i="4"/>
  <c r="S1147" i="4"/>
  <c r="U1147" i="4"/>
  <c r="M1148" i="4"/>
  <c r="O1148" i="4"/>
  <c r="Q1148" i="4"/>
  <c r="S1148" i="4"/>
  <c r="U1148" i="4"/>
  <c r="M1149" i="4"/>
  <c r="O1149" i="4"/>
  <c r="Q1149" i="4"/>
  <c r="S1149" i="4"/>
  <c r="U1149" i="4"/>
  <c r="M1150" i="4"/>
  <c r="O1150" i="4"/>
  <c r="Q1150" i="4"/>
  <c r="S1150" i="4"/>
  <c r="U1150" i="4"/>
  <c r="M1151" i="4"/>
  <c r="O1151" i="4"/>
  <c r="Q1151" i="4"/>
  <c r="S1151" i="4"/>
  <c r="U1151" i="4"/>
  <c r="M1152" i="4"/>
  <c r="O1152" i="4"/>
  <c r="Q1152" i="4"/>
  <c r="S1152" i="4"/>
  <c r="U1152" i="4"/>
  <c r="M1153" i="4"/>
  <c r="O1153" i="4"/>
  <c r="Q1153" i="4"/>
  <c r="S1153" i="4"/>
  <c r="U1153" i="4"/>
  <c r="M1154" i="4"/>
  <c r="O1154" i="4"/>
  <c r="Q1154" i="4"/>
  <c r="S1154" i="4"/>
  <c r="U1154" i="4"/>
  <c r="M1155" i="4"/>
  <c r="O1155" i="4"/>
  <c r="Q1155" i="4"/>
  <c r="S1155" i="4"/>
  <c r="U1155" i="4"/>
  <c r="M1156" i="4"/>
  <c r="O1156" i="4"/>
  <c r="Q1156" i="4"/>
  <c r="S1156" i="4"/>
  <c r="U1156" i="4"/>
  <c r="M1157" i="4"/>
  <c r="O1157" i="4"/>
  <c r="Q1157" i="4"/>
  <c r="S1157" i="4"/>
  <c r="U1157" i="4"/>
  <c r="M1158" i="4"/>
  <c r="O1158" i="4"/>
  <c r="Q1158" i="4"/>
  <c r="S1158" i="4"/>
  <c r="U1158" i="4"/>
  <c r="M1159" i="4"/>
  <c r="O1159" i="4"/>
  <c r="Q1159" i="4"/>
  <c r="S1159" i="4"/>
  <c r="U1159" i="4"/>
  <c r="M1160" i="4"/>
  <c r="O1160" i="4"/>
  <c r="Q1160" i="4"/>
  <c r="S1160" i="4"/>
  <c r="U1160" i="4"/>
  <c r="M1161" i="4"/>
  <c r="O1161" i="4"/>
  <c r="Q1161" i="4"/>
  <c r="S1161" i="4"/>
  <c r="U1161" i="4"/>
  <c r="M1162" i="4"/>
  <c r="O1162" i="4"/>
  <c r="Q1162" i="4"/>
  <c r="S1162" i="4"/>
  <c r="U1162" i="4"/>
  <c r="M1163" i="4"/>
  <c r="O1163" i="4"/>
  <c r="Q1163" i="4"/>
  <c r="S1163" i="4"/>
  <c r="U1163" i="4"/>
  <c r="M1164" i="4"/>
  <c r="O1164" i="4"/>
  <c r="Q1164" i="4"/>
  <c r="S1164" i="4"/>
  <c r="U1164" i="4"/>
  <c r="M1165" i="4"/>
  <c r="O1165" i="4"/>
  <c r="Q1165" i="4"/>
  <c r="S1165" i="4"/>
  <c r="U1165" i="4"/>
  <c r="M1166" i="4"/>
  <c r="O1166" i="4"/>
  <c r="Q1166" i="4"/>
  <c r="S1166" i="4"/>
  <c r="U1166" i="4"/>
  <c r="M1167" i="4"/>
  <c r="O1167" i="4"/>
  <c r="Q1167" i="4"/>
  <c r="S1167" i="4"/>
  <c r="U1167" i="4"/>
  <c r="M1168" i="4"/>
  <c r="O1168" i="4"/>
  <c r="Q1168" i="4"/>
  <c r="S1168" i="4"/>
  <c r="U1168" i="4"/>
  <c r="M1169" i="4"/>
  <c r="O1169" i="4"/>
  <c r="Q1169" i="4"/>
  <c r="S1169" i="4"/>
  <c r="U1169" i="4"/>
  <c r="M1170" i="4"/>
  <c r="O1170" i="4"/>
  <c r="Q1170" i="4"/>
  <c r="S1170" i="4"/>
  <c r="U1170" i="4"/>
  <c r="M1171" i="4"/>
  <c r="O1171" i="4"/>
  <c r="Q1171" i="4"/>
  <c r="S1171" i="4"/>
  <c r="U1171" i="4"/>
  <c r="M1172" i="4"/>
  <c r="O1172" i="4"/>
  <c r="Q1172" i="4"/>
  <c r="S1172" i="4"/>
  <c r="U1172" i="4"/>
  <c r="M1173" i="4"/>
  <c r="O1173" i="4"/>
  <c r="Q1173" i="4"/>
  <c r="S1173" i="4"/>
  <c r="U1173" i="4"/>
  <c r="M1174" i="4"/>
  <c r="O1174" i="4"/>
  <c r="Q1174" i="4"/>
  <c r="S1174" i="4"/>
  <c r="U1174" i="4"/>
  <c r="M1175" i="4"/>
  <c r="O1175" i="4"/>
  <c r="Q1175" i="4"/>
  <c r="S1175" i="4"/>
  <c r="U1175" i="4"/>
  <c r="M1176" i="4"/>
  <c r="O1176" i="4"/>
  <c r="Q1176" i="4"/>
  <c r="S1176" i="4"/>
  <c r="U1176" i="4"/>
  <c r="M1177" i="4"/>
  <c r="O1177" i="4"/>
  <c r="Q1177" i="4"/>
  <c r="S1177" i="4"/>
  <c r="U1177" i="4"/>
  <c r="M1178" i="4"/>
  <c r="O1178" i="4"/>
  <c r="Q1178" i="4"/>
  <c r="S1178" i="4"/>
  <c r="U1178" i="4"/>
  <c r="M1179" i="4"/>
  <c r="O1179" i="4"/>
  <c r="Q1179" i="4"/>
  <c r="S1179" i="4"/>
  <c r="U1179" i="4"/>
  <c r="M1180" i="4"/>
  <c r="O1180" i="4"/>
  <c r="Q1180" i="4"/>
  <c r="S1180" i="4"/>
  <c r="U1180" i="4"/>
  <c r="M1181" i="4"/>
  <c r="O1181" i="4"/>
  <c r="Q1181" i="4"/>
  <c r="S1181" i="4"/>
  <c r="U1181" i="4"/>
  <c r="M1182" i="4"/>
  <c r="O1182" i="4"/>
  <c r="Q1182" i="4"/>
  <c r="S1182" i="4"/>
  <c r="U1182" i="4"/>
  <c r="M1183" i="4"/>
  <c r="O1183" i="4"/>
  <c r="Q1183" i="4"/>
  <c r="S1183" i="4"/>
  <c r="U1183" i="4"/>
  <c r="M1184" i="4"/>
  <c r="O1184" i="4"/>
  <c r="Q1184" i="4"/>
  <c r="S1184" i="4"/>
  <c r="U1184" i="4"/>
  <c r="M1185" i="4"/>
  <c r="O1185" i="4"/>
  <c r="Q1185" i="4"/>
  <c r="S1185" i="4"/>
  <c r="U1185" i="4"/>
  <c r="M1186" i="4"/>
  <c r="O1186" i="4"/>
  <c r="Q1186" i="4"/>
  <c r="S1186" i="4"/>
  <c r="U1186" i="4"/>
  <c r="M1187" i="4"/>
  <c r="O1187" i="4"/>
  <c r="Q1187" i="4"/>
  <c r="S1187" i="4"/>
  <c r="U1187" i="4"/>
  <c r="M1188" i="4"/>
  <c r="O1188" i="4"/>
  <c r="Q1188" i="4"/>
  <c r="S1188" i="4"/>
  <c r="U1188" i="4"/>
  <c r="M1189" i="4"/>
  <c r="O1189" i="4"/>
  <c r="Q1189" i="4"/>
  <c r="S1189" i="4"/>
  <c r="U1189" i="4"/>
  <c r="M1190" i="4"/>
  <c r="O1190" i="4"/>
  <c r="Q1190" i="4"/>
  <c r="S1190" i="4"/>
  <c r="U1190" i="4"/>
  <c r="M1191" i="4"/>
  <c r="O1191" i="4"/>
  <c r="Q1191" i="4"/>
  <c r="S1191" i="4"/>
  <c r="U1191" i="4"/>
  <c r="M1192" i="4"/>
  <c r="O1192" i="4"/>
  <c r="Q1192" i="4"/>
  <c r="S1192" i="4"/>
  <c r="U1192" i="4"/>
  <c r="M1193" i="4"/>
  <c r="O1193" i="4"/>
  <c r="Q1193" i="4"/>
  <c r="S1193" i="4"/>
  <c r="U1193" i="4"/>
  <c r="M1194" i="4"/>
  <c r="O1194" i="4"/>
  <c r="Q1194" i="4"/>
  <c r="S1194" i="4"/>
  <c r="U1194" i="4"/>
  <c r="M1195" i="4"/>
  <c r="O1195" i="4"/>
  <c r="Q1195" i="4"/>
  <c r="S1195" i="4"/>
  <c r="U1195" i="4"/>
  <c r="M1196" i="4"/>
  <c r="O1196" i="4"/>
  <c r="Q1196" i="4"/>
  <c r="S1196" i="4"/>
  <c r="U1196" i="4"/>
  <c r="M1197" i="4"/>
  <c r="O1197" i="4"/>
  <c r="Q1197" i="4"/>
  <c r="S1197" i="4"/>
  <c r="U1197" i="4"/>
  <c r="M1198" i="4"/>
  <c r="O1198" i="4"/>
  <c r="Q1198" i="4"/>
  <c r="S1198" i="4"/>
  <c r="U1198" i="4"/>
  <c r="M1199" i="4"/>
  <c r="O1199" i="4"/>
  <c r="Q1199" i="4"/>
  <c r="S1199" i="4"/>
  <c r="U1199" i="4"/>
  <c r="M1200" i="4"/>
  <c r="O1200" i="4"/>
  <c r="Q1200" i="4"/>
  <c r="S1200" i="4"/>
  <c r="U1200" i="4"/>
  <c r="M1201" i="4"/>
  <c r="O1201" i="4"/>
  <c r="Q1201" i="4"/>
  <c r="S1201" i="4"/>
  <c r="U1201" i="4"/>
  <c r="M1202" i="4"/>
  <c r="O1202" i="4"/>
  <c r="Q1202" i="4"/>
  <c r="S1202" i="4"/>
  <c r="U1202" i="4"/>
  <c r="M1203" i="4"/>
  <c r="O1203" i="4"/>
  <c r="Q1203" i="4"/>
  <c r="S1203" i="4"/>
  <c r="U1203" i="4"/>
  <c r="M1204" i="4"/>
  <c r="O1204" i="4"/>
  <c r="Q1204" i="4"/>
  <c r="S1204" i="4"/>
  <c r="U1204" i="4"/>
  <c r="M1205" i="4"/>
  <c r="O1205" i="4"/>
  <c r="Q1205" i="4"/>
  <c r="S1205" i="4"/>
  <c r="U1205" i="4"/>
  <c r="M1206" i="4"/>
  <c r="O1206" i="4"/>
  <c r="Q1206" i="4"/>
  <c r="S1206" i="4"/>
  <c r="U1206" i="4"/>
  <c r="M1207" i="4"/>
  <c r="O1207" i="4"/>
  <c r="Q1207" i="4"/>
  <c r="S1207" i="4"/>
  <c r="U1207" i="4"/>
  <c r="M1208" i="4"/>
  <c r="O1208" i="4"/>
  <c r="Q1208" i="4"/>
  <c r="S1208" i="4"/>
  <c r="U1208" i="4"/>
  <c r="M1209" i="4"/>
  <c r="O1209" i="4"/>
  <c r="Q1209" i="4"/>
  <c r="S1209" i="4"/>
  <c r="U1209" i="4"/>
  <c r="M1210" i="4"/>
  <c r="O1210" i="4"/>
  <c r="Q1210" i="4"/>
  <c r="S1210" i="4"/>
  <c r="U1210" i="4"/>
  <c r="M1211" i="4"/>
  <c r="O1211" i="4"/>
  <c r="Q1211" i="4"/>
  <c r="S1211" i="4"/>
  <c r="U1211" i="4"/>
  <c r="M1212" i="4"/>
  <c r="O1212" i="4"/>
  <c r="Q1212" i="4"/>
  <c r="S1212" i="4"/>
  <c r="U1212" i="4"/>
  <c r="M1213" i="4"/>
  <c r="O1213" i="4"/>
  <c r="Q1213" i="4"/>
  <c r="S1213" i="4"/>
  <c r="U1213" i="4"/>
  <c r="M1214" i="4"/>
  <c r="O1214" i="4"/>
  <c r="Q1214" i="4"/>
  <c r="S1214" i="4"/>
  <c r="U1214" i="4"/>
  <c r="M1215" i="4"/>
  <c r="O1215" i="4"/>
  <c r="Q1215" i="4"/>
  <c r="S1215" i="4"/>
  <c r="U1215" i="4"/>
  <c r="M1216" i="4"/>
  <c r="O1216" i="4"/>
  <c r="Q1216" i="4"/>
  <c r="S1216" i="4"/>
  <c r="U1216" i="4"/>
  <c r="M1217" i="4"/>
  <c r="O1217" i="4"/>
  <c r="Q1217" i="4"/>
  <c r="S1217" i="4"/>
  <c r="U1217" i="4"/>
  <c r="M1218" i="4"/>
  <c r="O1218" i="4"/>
  <c r="Q1218" i="4"/>
  <c r="S1218" i="4"/>
  <c r="U1218" i="4"/>
  <c r="M1219" i="4"/>
  <c r="O1219" i="4"/>
  <c r="Q1219" i="4"/>
  <c r="S1219" i="4"/>
  <c r="U1219" i="4"/>
  <c r="M1220" i="4"/>
  <c r="O1220" i="4"/>
  <c r="Q1220" i="4"/>
  <c r="S1220" i="4"/>
  <c r="U1220" i="4"/>
  <c r="M1221" i="4"/>
  <c r="O1221" i="4"/>
  <c r="Q1221" i="4"/>
  <c r="S1221" i="4"/>
  <c r="U1221" i="4"/>
  <c r="M1222" i="4"/>
  <c r="O1222" i="4"/>
  <c r="Q1222" i="4"/>
  <c r="S1222" i="4"/>
  <c r="U1222" i="4"/>
  <c r="M1223" i="4"/>
  <c r="O1223" i="4"/>
  <c r="Q1223" i="4"/>
  <c r="S1223" i="4"/>
  <c r="U1223" i="4"/>
  <c r="M1224" i="4"/>
  <c r="O1224" i="4"/>
  <c r="Q1224" i="4"/>
  <c r="S1224" i="4"/>
  <c r="U1224" i="4"/>
  <c r="M1225" i="4"/>
  <c r="O1225" i="4"/>
  <c r="Q1225" i="4"/>
  <c r="S1225" i="4"/>
  <c r="U1225" i="4"/>
  <c r="M1226" i="4"/>
  <c r="O1226" i="4"/>
  <c r="Q1226" i="4"/>
  <c r="S1226" i="4"/>
  <c r="U1226" i="4"/>
  <c r="M1227" i="4"/>
  <c r="O1227" i="4"/>
  <c r="Q1227" i="4"/>
  <c r="S1227" i="4"/>
  <c r="U1227" i="4"/>
  <c r="M1228" i="4"/>
  <c r="O1228" i="4"/>
  <c r="Q1228" i="4"/>
  <c r="S1228" i="4"/>
  <c r="U1228" i="4"/>
  <c r="M1229" i="4"/>
  <c r="O1229" i="4"/>
  <c r="Q1229" i="4"/>
  <c r="S1229" i="4"/>
  <c r="U1229" i="4"/>
  <c r="M1230" i="4"/>
  <c r="O1230" i="4"/>
  <c r="Q1230" i="4"/>
  <c r="S1230" i="4"/>
  <c r="U1230" i="4"/>
  <c r="M1231" i="4"/>
  <c r="O1231" i="4"/>
  <c r="Q1231" i="4"/>
  <c r="S1231" i="4"/>
  <c r="U1231" i="4"/>
  <c r="M1232" i="4"/>
  <c r="O1232" i="4"/>
  <c r="Q1232" i="4"/>
  <c r="S1232" i="4"/>
  <c r="U1232" i="4"/>
  <c r="M1233" i="4"/>
  <c r="O1233" i="4"/>
  <c r="Q1233" i="4"/>
  <c r="S1233" i="4"/>
  <c r="U1233" i="4"/>
  <c r="M1234" i="4"/>
  <c r="O1234" i="4"/>
  <c r="Q1234" i="4"/>
  <c r="S1234" i="4"/>
  <c r="U1234" i="4"/>
  <c r="M1235" i="4"/>
  <c r="O1235" i="4"/>
  <c r="Q1235" i="4"/>
  <c r="S1235" i="4"/>
  <c r="U1235" i="4"/>
  <c r="M1236" i="4"/>
  <c r="O1236" i="4"/>
  <c r="Q1236" i="4"/>
  <c r="S1236" i="4"/>
  <c r="U1236" i="4"/>
  <c r="M1237" i="4"/>
  <c r="O1237" i="4"/>
  <c r="Q1237" i="4"/>
  <c r="S1237" i="4"/>
  <c r="U1237" i="4"/>
  <c r="M1238" i="4"/>
  <c r="O1238" i="4"/>
  <c r="Q1238" i="4"/>
  <c r="S1238" i="4"/>
  <c r="U1238" i="4"/>
  <c r="M1239" i="4"/>
  <c r="O1239" i="4"/>
  <c r="Q1239" i="4"/>
  <c r="S1239" i="4"/>
  <c r="U1239" i="4"/>
  <c r="M1240" i="4"/>
  <c r="O1240" i="4"/>
  <c r="Q1240" i="4"/>
  <c r="S1240" i="4"/>
  <c r="U1240" i="4"/>
  <c r="M1241" i="4"/>
  <c r="O1241" i="4"/>
  <c r="Q1241" i="4"/>
  <c r="S1241" i="4"/>
  <c r="U1241" i="4"/>
  <c r="M1242" i="4"/>
  <c r="O1242" i="4"/>
  <c r="Q1242" i="4"/>
  <c r="S1242" i="4"/>
  <c r="U1242" i="4"/>
  <c r="M1243" i="4"/>
  <c r="O1243" i="4"/>
  <c r="Q1243" i="4"/>
  <c r="S1243" i="4"/>
  <c r="U1243" i="4"/>
  <c r="M1244" i="4"/>
  <c r="O1244" i="4"/>
  <c r="Q1244" i="4"/>
  <c r="S1244" i="4"/>
  <c r="U1244" i="4"/>
  <c r="M1245" i="4"/>
  <c r="O1245" i="4"/>
  <c r="Q1245" i="4"/>
  <c r="S1245" i="4"/>
  <c r="U1245" i="4"/>
  <c r="M1246" i="4"/>
  <c r="O1246" i="4"/>
  <c r="Q1246" i="4"/>
  <c r="S1246" i="4"/>
  <c r="U1246" i="4"/>
  <c r="M1247" i="4"/>
  <c r="O1247" i="4"/>
  <c r="Q1247" i="4"/>
  <c r="S1247" i="4"/>
  <c r="U1247" i="4"/>
  <c r="M1248" i="4"/>
  <c r="O1248" i="4"/>
  <c r="Q1248" i="4"/>
  <c r="S1248" i="4"/>
  <c r="U1248" i="4"/>
  <c r="M1249" i="4"/>
  <c r="O1249" i="4"/>
  <c r="Q1249" i="4"/>
  <c r="S1249" i="4"/>
  <c r="U1249" i="4"/>
  <c r="M1250" i="4"/>
  <c r="O1250" i="4"/>
  <c r="Q1250" i="4"/>
  <c r="S1250" i="4"/>
  <c r="U1250" i="4"/>
  <c r="M1251" i="4"/>
  <c r="O1251" i="4"/>
  <c r="Q1251" i="4"/>
  <c r="S1251" i="4"/>
  <c r="U1251" i="4"/>
  <c r="M1252" i="4"/>
  <c r="O1252" i="4"/>
  <c r="Q1252" i="4"/>
  <c r="S1252" i="4"/>
  <c r="U1252" i="4"/>
  <c r="M1253" i="4"/>
  <c r="O1253" i="4"/>
  <c r="Q1253" i="4"/>
  <c r="S1253" i="4"/>
  <c r="U1253" i="4"/>
  <c r="M1254" i="4"/>
  <c r="O1254" i="4"/>
  <c r="Q1254" i="4"/>
  <c r="S1254" i="4"/>
  <c r="U1254" i="4"/>
  <c r="M1255" i="4"/>
  <c r="O1255" i="4"/>
  <c r="Q1255" i="4"/>
  <c r="S1255" i="4"/>
  <c r="U1255" i="4"/>
  <c r="M1256" i="4"/>
  <c r="O1256" i="4"/>
  <c r="Q1256" i="4"/>
  <c r="S1256" i="4"/>
  <c r="U1256" i="4"/>
  <c r="M1257" i="4"/>
  <c r="O1257" i="4"/>
  <c r="Q1257" i="4"/>
  <c r="S1257" i="4"/>
  <c r="U1257" i="4"/>
  <c r="M1258" i="4"/>
  <c r="O1258" i="4"/>
  <c r="Q1258" i="4"/>
  <c r="S1258" i="4"/>
  <c r="U1258" i="4"/>
  <c r="M1259" i="4"/>
  <c r="O1259" i="4"/>
  <c r="Q1259" i="4"/>
  <c r="S1259" i="4"/>
  <c r="U1259" i="4"/>
  <c r="M1260" i="4"/>
  <c r="O1260" i="4"/>
  <c r="Q1260" i="4"/>
  <c r="S1260" i="4"/>
  <c r="U1260" i="4"/>
  <c r="M1261" i="4"/>
  <c r="O1261" i="4"/>
  <c r="Q1261" i="4"/>
  <c r="S1261" i="4"/>
  <c r="U1261" i="4"/>
  <c r="M1262" i="4"/>
  <c r="O1262" i="4"/>
  <c r="Q1262" i="4"/>
  <c r="S1262" i="4"/>
  <c r="U1262" i="4"/>
  <c r="M1263" i="4"/>
  <c r="O1263" i="4"/>
  <c r="Q1263" i="4"/>
  <c r="S1263" i="4"/>
  <c r="U1263" i="4"/>
  <c r="M1264" i="4"/>
  <c r="O1264" i="4"/>
  <c r="Q1264" i="4"/>
  <c r="S1264" i="4"/>
  <c r="U1264" i="4"/>
  <c r="M1265" i="4"/>
  <c r="O1265" i="4"/>
  <c r="Q1265" i="4"/>
  <c r="S1265" i="4"/>
  <c r="U1265" i="4"/>
  <c r="M1266" i="4"/>
  <c r="O1266" i="4"/>
  <c r="Q1266" i="4"/>
  <c r="S1266" i="4"/>
  <c r="U1266" i="4"/>
  <c r="M1267" i="4"/>
  <c r="O1267" i="4"/>
  <c r="Q1267" i="4"/>
  <c r="S1267" i="4"/>
  <c r="U1267" i="4"/>
  <c r="M1268" i="4"/>
  <c r="O1268" i="4"/>
  <c r="Q1268" i="4"/>
  <c r="S1268" i="4"/>
  <c r="U1268" i="4"/>
  <c r="M1269" i="4"/>
  <c r="O1269" i="4"/>
  <c r="Q1269" i="4"/>
  <c r="S1269" i="4"/>
  <c r="U1269" i="4"/>
  <c r="M1270" i="4"/>
  <c r="O1270" i="4"/>
  <c r="Q1270" i="4"/>
  <c r="S1270" i="4"/>
  <c r="U1270" i="4"/>
  <c r="M1271" i="4"/>
  <c r="O1271" i="4"/>
  <c r="Q1271" i="4"/>
  <c r="S1271" i="4"/>
  <c r="U1271" i="4"/>
  <c r="M1272" i="4"/>
  <c r="O1272" i="4"/>
  <c r="Q1272" i="4"/>
  <c r="S1272" i="4"/>
  <c r="U1272" i="4"/>
  <c r="M1273" i="4"/>
  <c r="O1273" i="4"/>
  <c r="Q1273" i="4"/>
  <c r="S1273" i="4"/>
  <c r="U1273" i="4"/>
  <c r="M1274" i="4"/>
  <c r="O1274" i="4"/>
  <c r="Q1274" i="4"/>
  <c r="S1274" i="4"/>
  <c r="U1274" i="4"/>
  <c r="M1275" i="4"/>
  <c r="O1275" i="4"/>
  <c r="Q1275" i="4"/>
  <c r="S1275" i="4"/>
  <c r="U1275" i="4"/>
  <c r="M1276" i="4"/>
  <c r="O1276" i="4"/>
  <c r="Q1276" i="4"/>
  <c r="S1276" i="4"/>
  <c r="U1276" i="4"/>
  <c r="M1277" i="4"/>
  <c r="O1277" i="4"/>
  <c r="Q1277" i="4"/>
  <c r="S1277" i="4"/>
  <c r="U1277" i="4"/>
  <c r="M1278" i="4"/>
  <c r="O1278" i="4"/>
  <c r="Q1278" i="4"/>
  <c r="S1278" i="4"/>
  <c r="U1278" i="4"/>
  <c r="M1279" i="4"/>
  <c r="O1279" i="4"/>
  <c r="Q1279" i="4"/>
  <c r="S1279" i="4"/>
  <c r="U1279" i="4"/>
  <c r="M1280" i="4"/>
  <c r="O1280" i="4"/>
  <c r="Q1280" i="4"/>
  <c r="S1280" i="4"/>
  <c r="U1280" i="4"/>
  <c r="M1281" i="4"/>
  <c r="O1281" i="4"/>
  <c r="Q1281" i="4"/>
  <c r="S1281" i="4"/>
  <c r="U1281" i="4"/>
  <c r="M1282" i="4"/>
  <c r="O1282" i="4"/>
  <c r="Q1282" i="4"/>
  <c r="S1282" i="4"/>
  <c r="U1282" i="4"/>
  <c r="M1283" i="4"/>
  <c r="O1283" i="4"/>
  <c r="Q1283" i="4"/>
  <c r="S1283" i="4"/>
  <c r="U1283" i="4"/>
  <c r="M1284" i="4"/>
  <c r="O1284" i="4"/>
  <c r="Q1284" i="4"/>
  <c r="S1284" i="4"/>
  <c r="U1284" i="4"/>
  <c r="M1285" i="4"/>
  <c r="O1285" i="4"/>
  <c r="Q1285" i="4"/>
  <c r="S1285" i="4"/>
  <c r="U1285" i="4"/>
  <c r="M1286" i="4"/>
  <c r="O1286" i="4"/>
  <c r="Q1286" i="4"/>
  <c r="S1286" i="4"/>
  <c r="U1286" i="4"/>
  <c r="M1287" i="4"/>
  <c r="O1287" i="4"/>
  <c r="Q1287" i="4"/>
  <c r="S1287" i="4"/>
  <c r="U1287" i="4"/>
  <c r="M1288" i="4"/>
  <c r="O1288" i="4"/>
  <c r="Q1288" i="4"/>
  <c r="S1288" i="4"/>
  <c r="U1288" i="4"/>
  <c r="M1289" i="4"/>
  <c r="O1289" i="4"/>
  <c r="Q1289" i="4"/>
  <c r="S1289" i="4"/>
  <c r="U1289" i="4"/>
  <c r="M1290" i="4"/>
  <c r="O1290" i="4"/>
  <c r="Q1290" i="4"/>
  <c r="S1290" i="4"/>
  <c r="U1290" i="4"/>
  <c r="M1291" i="4"/>
  <c r="O1291" i="4"/>
  <c r="Q1291" i="4"/>
  <c r="S1291" i="4"/>
  <c r="U1291" i="4"/>
  <c r="M1292" i="4"/>
  <c r="O1292" i="4"/>
  <c r="Q1292" i="4"/>
  <c r="S1292" i="4"/>
  <c r="U1292" i="4"/>
  <c r="M1293" i="4"/>
  <c r="O1293" i="4"/>
  <c r="Q1293" i="4"/>
  <c r="S1293" i="4"/>
  <c r="U1293" i="4"/>
  <c r="M1294" i="4"/>
  <c r="O1294" i="4"/>
  <c r="Q1294" i="4"/>
  <c r="S1294" i="4"/>
  <c r="U1294" i="4"/>
  <c r="M1295" i="4"/>
  <c r="O1295" i="4"/>
  <c r="Q1295" i="4"/>
  <c r="S1295" i="4"/>
  <c r="U1295" i="4"/>
  <c r="M1296" i="4"/>
  <c r="O1296" i="4"/>
  <c r="Q1296" i="4"/>
  <c r="S1296" i="4"/>
  <c r="U1296" i="4"/>
  <c r="M1297" i="4"/>
  <c r="O1297" i="4"/>
  <c r="Q1297" i="4"/>
  <c r="S1297" i="4"/>
  <c r="U1297" i="4"/>
  <c r="M1298" i="4"/>
  <c r="O1298" i="4"/>
  <c r="Q1298" i="4"/>
  <c r="S1298" i="4"/>
  <c r="U1298" i="4"/>
  <c r="M1299" i="4"/>
  <c r="O1299" i="4"/>
  <c r="Q1299" i="4"/>
  <c r="S1299" i="4"/>
  <c r="U1299" i="4"/>
  <c r="M1300" i="4"/>
  <c r="O1300" i="4"/>
  <c r="Q1300" i="4"/>
  <c r="S1300" i="4"/>
  <c r="U1300" i="4"/>
  <c r="M1301" i="4"/>
  <c r="O1301" i="4"/>
  <c r="Q1301" i="4"/>
  <c r="S1301" i="4"/>
  <c r="U1301" i="4"/>
  <c r="M1302" i="4"/>
  <c r="O1302" i="4"/>
  <c r="Q1302" i="4"/>
  <c r="S1302" i="4"/>
  <c r="U1302" i="4"/>
  <c r="M1303" i="4"/>
  <c r="O1303" i="4"/>
  <c r="Q1303" i="4"/>
  <c r="S1303" i="4"/>
  <c r="U1303" i="4"/>
  <c r="M1304" i="4"/>
  <c r="O1304" i="4"/>
  <c r="Q1304" i="4"/>
  <c r="S1304" i="4"/>
  <c r="U1304" i="4"/>
  <c r="M1305" i="4"/>
  <c r="O1305" i="4"/>
  <c r="Q1305" i="4"/>
  <c r="S1305" i="4"/>
  <c r="U1305" i="4"/>
  <c r="M1306" i="4"/>
  <c r="O1306" i="4"/>
  <c r="Q1306" i="4"/>
  <c r="S1306" i="4"/>
  <c r="U1306" i="4"/>
  <c r="M1307" i="4"/>
  <c r="O1307" i="4"/>
  <c r="Q1307" i="4"/>
  <c r="S1307" i="4"/>
  <c r="U1307" i="4"/>
  <c r="M1308" i="4"/>
  <c r="O1308" i="4"/>
  <c r="Q1308" i="4"/>
  <c r="S1308" i="4"/>
  <c r="U1308" i="4"/>
  <c r="M1309" i="4"/>
  <c r="O1309" i="4"/>
  <c r="Q1309" i="4"/>
  <c r="S1309" i="4"/>
  <c r="U1309" i="4"/>
  <c r="M1310" i="4"/>
  <c r="O1310" i="4"/>
  <c r="Q1310" i="4"/>
  <c r="S1310" i="4"/>
  <c r="U1310" i="4"/>
  <c r="M1311" i="4"/>
  <c r="O1311" i="4"/>
  <c r="Q1311" i="4"/>
  <c r="S1311" i="4"/>
  <c r="U1311" i="4"/>
  <c r="M1312" i="4"/>
  <c r="O1312" i="4"/>
  <c r="Q1312" i="4"/>
  <c r="S1312" i="4"/>
  <c r="U1312" i="4"/>
  <c r="M1313" i="4"/>
  <c r="O1313" i="4"/>
  <c r="Q1313" i="4"/>
  <c r="S1313" i="4"/>
  <c r="U1313" i="4"/>
  <c r="M1314" i="4"/>
  <c r="O1314" i="4"/>
  <c r="Q1314" i="4"/>
  <c r="S1314" i="4"/>
  <c r="U1314" i="4"/>
  <c r="M1315" i="4"/>
  <c r="O1315" i="4"/>
  <c r="Q1315" i="4"/>
  <c r="S1315" i="4"/>
  <c r="U1315" i="4"/>
  <c r="M1316" i="4"/>
  <c r="O1316" i="4"/>
  <c r="Q1316" i="4"/>
  <c r="S1316" i="4"/>
  <c r="U1316" i="4"/>
  <c r="M1317" i="4"/>
  <c r="O1317" i="4"/>
  <c r="Q1317" i="4"/>
  <c r="S1317" i="4"/>
  <c r="U1317" i="4"/>
  <c r="M1318" i="4"/>
  <c r="O1318" i="4"/>
  <c r="Q1318" i="4"/>
  <c r="S1318" i="4"/>
  <c r="U1318" i="4"/>
  <c r="M1319" i="4"/>
  <c r="O1319" i="4"/>
  <c r="Q1319" i="4"/>
  <c r="S1319" i="4"/>
  <c r="U1319" i="4"/>
  <c r="M1320" i="4"/>
  <c r="O1320" i="4"/>
  <c r="Q1320" i="4"/>
  <c r="S1320" i="4"/>
  <c r="U1320" i="4"/>
  <c r="M1321" i="4"/>
  <c r="O1321" i="4"/>
  <c r="Q1321" i="4"/>
  <c r="S1321" i="4"/>
  <c r="U1321" i="4"/>
  <c r="M1322" i="4"/>
  <c r="O1322" i="4"/>
  <c r="Q1322" i="4"/>
  <c r="S1322" i="4"/>
  <c r="U1322" i="4"/>
  <c r="M1323" i="4"/>
  <c r="O1323" i="4"/>
  <c r="Q1323" i="4"/>
  <c r="S1323" i="4"/>
  <c r="U1323" i="4"/>
  <c r="M1324" i="4"/>
  <c r="O1324" i="4"/>
  <c r="Q1324" i="4"/>
  <c r="S1324" i="4"/>
  <c r="U1324" i="4"/>
  <c r="M1325" i="4"/>
  <c r="O1325" i="4"/>
  <c r="Q1325" i="4"/>
  <c r="S1325" i="4"/>
  <c r="U1325" i="4"/>
  <c r="M1326" i="4"/>
  <c r="O1326" i="4"/>
  <c r="Q1326" i="4"/>
  <c r="S1326" i="4"/>
  <c r="U1326" i="4"/>
  <c r="M1327" i="4"/>
  <c r="O1327" i="4"/>
  <c r="Q1327" i="4"/>
  <c r="S1327" i="4"/>
  <c r="U1327" i="4"/>
  <c r="M1328" i="4"/>
  <c r="O1328" i="4"/>
  <c r="Q1328" i="4"/>
  <c r="S1328" i="4"/>
  <c r="U1328" i="4"/>
  <c r="M1329" i="4"/>
  <c r="O1329" i="4"/>
  <c r="Q1329" i="4"/>
  <c r="S1329" i="4"/>
  <c r="U1329" i="4"/>
  <c r="M1330" i="4"/>
  <c r="O1330" i="4"/>
  <c r="Q1330" i="4"/>
  <c r="S1330" i="4"/>
  <c r="U1330" i="4"/>
  <c r="M1331" i="4"/>
  <c r="O1331" i="4"/>
  <c r="Q1331" i="4"/>
  <c r="S1331" i="4"/>
  <c r="U1331" i="4"/>
  <c r="M1332" i="4"/>
  <c r="O1332" i="4"/>
  <c r="Q1332" i="4"/>
  <c r="S1332" i="4"/>
  <c r="U1332" i="4"/>
  <c r="M1333" i="4"/>
  <c r="O1333" i="4"/>
  <c r="Q1333" i="4"/>
  <c r="S1333" i="4"/>
  <c r="U1333" i="4"/>
  <c r="M1334" i="4"/>
  <c r="O1334" i="4"/>
  <c r="Q1334" i="4"/>
  <c r="S1334" i="4"/>
  <c r="U1334" i="4"/>
  <c r="M1335" i="4"/>
  <c r="O1335" i="4"/>
  <c r="Q1335" i="4"/>
  <c r="S1335" i="4"/>
  <c r="U1335" i="4"/>
  <c r="M1336" i="4"/>
  <c r="O1336" i="4"/>
  <c r="Q1336" i="4"/>
  <c r="S1336" i="4"/>
  <c r="U1336" i="4"/>
  <c r="M1337" i="4"/>
  <c r="O1337" i="4"/>
  <c r="Q1337" i="4"/>
  <c r="S1337" i="4"/>
  <c r="U1337" i="4"/>
  <c r="M1338" i="4"/>
  <c r="O1338" i="4"/>
  <c r="Q1338" i="4"/>
  <c r="S1338" i="4"/>
  <c r="U1338" i="4"/>
  <c r="M1339" i="4"/>
  <c r="O1339" i="4"/>
  <c r="Q1339" i="4"/>
  <c r="S1339" i="4"/>
  <c r="U1339" i="4"/>
  <c r="M1340" i="4"/>
  <c r="O1340" i="4"/>
  <c r="Q1340" i="4"/>
  <c r="S1340" i="4"/>
  <c r="U1340" i="4"/>
  <c r="M1341" i="4"/>
  <c r="O1341" i="4"/>
  <c r="Q1341" i="4"/>
  <c r="S1341" i="4"/>
  <c r="U1341" i="4"/>
  <c r="M1342" i="4"/>
  <c r="O1342" i="4"/>
  <c r="Q1342" i="4"/>
  <c r="S1342" i="4"/>
  <c r="U1342" i="4"/>
  <c r="M1343" i="4"/>
  <c r="O1343" i="4"/>
  <c r="Q1343" i="4"/>
  <c r="S1343" i="4"/>
  <c r="U1343" i="4"/>
  <c r="M1344" i="4"/>
  <c r="O1344" i="4"/>
  <c r="Q1344" i="4"/>
  <c r="S1344" i="4"/>
  <c r="U1344" i="4"/>
  <c r="M1345" i="4"/>
  <c r="O1345" i="4"/>
  <c r="Q1345" i="4"/>
  <c r="S1345" i="4"/>
  <c r="U1345" i="4"/>
  <c r="M1346" i="4"/>
  <c r="O1346" i="4"/>
  <c r="Q1346" i="4"/>
  <c r="S1346" i="4"/>
  <c r="U1346" i="4"/>
  <c r="M1347" i="4"/>
  <c r="O1347" i="4"/>
  <c r="Q1347" i="4"/>
  <c r="S1347" i="4"/>
  <c r="U1347" i="4"/>
  <c r="M1348" i="4"/>
  <c r="O1348" i="4"/>
  <c r="Q1348" i="4"/>
  <c r="S1348" i="4"/>
  <c r="U1348" i="4"/>
  <c r="M1349" i="4"/>
  <c r="O1349" i="4"/>
  <c r="Q1349" i="4"/>
  <c r="S1349" i="4"/>
  <c r="U1349" i="4"/>
  <c r="M1350" i="4"/>
  <c r="O1350" i="4"/>
  <c r="Q1350" i="4"/>
  <c r="S1350" i="4"/>
  <c r="U1350" i="4"/>
  <c r="M1351" i="4"/>
  <c r="O1351" i="4"/>
  <c r="Q1351" i="4"/>
  <c r="S1351" i="4"/>
  <c r="U1351" i="4"/>
  <c r="M1352" i="4"/>
  <c r="O1352" i="4"/>
  <c r="Q1352" i="4"/>
  <c r="S1352" i="4"/>
  <c r="U1352" i="4"/>
  <c r="M1353" i="4"/>
  <c r="O1353" i="4"/>
  <c r="Q1353" i="4"/>
  <c r="S1353" i="4"/>
  <c r="U1353" i="4"/>
  <c r="M1354" i="4"/>
  <c r="O1354" i="4"/>
  <c r="Q1354" i="4"/>
  <c r="S1354" i="4"/>
  <c r="U1354" i="4"/>
  <c r="M1355" i="4"/>
  <c r="O1355" i="4"/>
  <c r="Q1355" i="4"/>
  <c r="S1355" i="4"/>
  <c r="U1355" i="4"/>
  <c r="M1356" i="4"/>
  <c r="O1356" i="4"/>
  <c r="Q1356" i="4"/>
  <c r="S1356" i="4"/>
  <c r="U1356" i="4"/>
  <c r="M1357" i="4"/>
  <c r="O1357" i="4"/>
  <c r="Q1357" i="4"/>
  <c r="S1357" i="4"/>
  <c r="U1357" i="4"/>
  <c r="M1358" i="4"/>
  <c r="O1358" i="4"/>
  <c r="Q1358" i="4"/>
  <c r="S1358" i="4"/>
  <c r="U1358" i="4"/>
  <c r="M1359" i="4"/>
  <c r="O1359" i="4"/>
  <c r="Q1359" i="4"/>
  <c r="S1359" i="4"/>
  <c r="U1359" i="4"/>
  <c r="M1360" i="4"/>
  <c r="O1360" i="4"/>
  <c r="Q1360" i="4"/>
  <c r="S1360" i="4"/>
  <c r="U1360" i="4"/>
  <c r="M1361" i="4"/>
  <c r="O1361" i="4"/>
  <c r="Q1361" i="4"/>
  <c r="S1361" i="4"/>
  <c r="U1361" i="4"/>
  <c r="M1362" i="4"/>
  <c r="O1362" i="4"/>
  <c r="Q1362" i="4"/>
  <c r="S1362" i="4"/>
  <c r="U1362" i="4"/>
  <c r="M1363" i="4"/>
  <c r="O1363" i="4"/>
  <c r="Q1363" i="4"/>
  <c r="S1363" i="4"/>
  <c r="U1363" i="4"/>
  <c r="M1364" i="4"/>
  <c r="O1364" i="4"/>
  <c r="Q1364" i="4"/>
  <c r="S1364" i="4"/>
  <c r="U1364" i="4"/>
  <c r="M1365" i="4"/>
  <c r="O1365" i="4"/>
  <c r="Q1365" i="4"/>
  <c r="S1365" i="4"/>
  <c r="U1365" i="4"/>
  <c r="M1366" i="4"/>
  <c r="O1366" i="4"/>
  <c r="Q1366" i="4"/>
  <c r="S1366" i="4"/>
  <c r="U1366" i="4"/>
  <c r="M1367" i="4"/>
  <c r="O1367" i="4"/>
  <c r="Q1367" i="4"/>
  <c r="S1367" i="4"/>
  <c r="U1367" i="4"/>
  <c r="M1368" i="4"/>
  <c r="O1368" i="4"/>
  <c r="Q1368" i="4"/>
  <c r="S1368" i="4"/>
  <c r="U1368" i="4"/>
  <c r="M1369" i="4"/>
  <c r="O1369" i="4"/>
  <c r="Q1369" i="4"/>
  <c r="S1369" i="4"/>
  <c r="U1369" i="4"/>
  <c r="M1370" i="4"/>
  <c r="O1370" i="4"/>
  <c r="Q1370" i="4"/>
  <c r="S1370" i="4"/>
  <c r="U1370" i="4"/>
  <c r="M1371" i="4"/>
  <c r="O1371" i="4"/>
  <c r="Q1371" i="4"/>
  <c r="S1371" i="4"/>
  <c r="U1371" i="4"/>
  <c r="M1372" i="4"/>
  <c r="O1372" i="4"/>
  <c r="Q1372" i="4"/>
  <c r="S1372" i="4"/>
  <c r="U1372" i="4"/>
  <c r="M1373" i="4"/>
  <c r="O1373" i="4"/>
  <c r="Q1373" i="4"/>
  <c r="S1373" i="4"/>
  <c r="U1373" i="4"/>
  <c r="M1374" i="4"/>
  <c r="O1374" i="4"/>
  <c r="Q1374" i="4"/>
  <c r="S1374" i="4"/>
  <c r="U1374" i="4"/>
  <c r="M1375" i="4"/>
  <c r="O1375" i="4"/>
  <c r="Q1375" i="4"/>
  <c r="S1375" i="4"/>
  <c r="U1375" i="4"/>
  <c r="M1376" i="4"/>
  <c r="O1376" i="4"/>
  <c r="Q1376" i="4"/>
  <c r="S1376" i="4"/>
  <c r="U1376" i="4"/>
  <c r="M1377" i="4"/>
  <c r="O1377" i="4"/>
  <c r="Q1377" i="4"/>
  <c r="S1377" i="4"/>
  <c r="U1377" i="4"/>
  <c r="M1378" i="4"/>
  <c r="O1378" i="4"/>
  <c r="Q1378" i="4"/>
  <c r="S1378" i="4"/>
  <c r="U1378" i="4"/>
  <c r="M1379" i="4"/>
  <c r="O1379" i="4"/>
  <c r="Q1379" i="4"/>
  <c r="S1379" i="4"/>
  <c r="U1379" i="4"/>
  <c r="M1380" i="4"/>
  <c r="O1380" i="4"/>
  <c r="Q1380" i="4"/>
  <c r="S1380" i="4"/>
  <c r="U1380" i="4"/>
  <c r="M1381" i="4"/>
  <c r="O1381" i="4"/>
  <c r="Q1381" i="4"/>
  <c r="S1381" i="4"/>
  <c r="U1381" i="4"/>
  <c r="M1382" i="4"/>
  <c r="O1382" i="4"/>
  <c r="Q1382" i="4"/>
  <c r="S1382" i="4"/>
  <c r="U1382" i="4"/>
  <c r="M1383" i="4"/>
  <c r="O1383" i="4"/>
  <c r="Q1383" i="4"/>
  <c r="S1383" i="4"/>
  <c r="U1383" i="4"/>
  <c r="M1384" i="4"/>
  <c r="O1384" i="4"/>
  <c r="Q1384" i="4"/>
  <c r="S1384" i="4"/>
  <c r="U1384" i="4"/>
  <c r="M1385" i="4"/>
  <c r="O1385" i="4"/>
  <c r="Q1385" i="4"/>
  <c r="S1385" i="4"/>
  <c r="U1385" i="4"/>
  <c r="M1386" i="4"/>
  <c r="O1386" i="4"/>
  <c r="Q1386" i="4"/>
  <c r="S1386" i="4"/>
  <c r="U1386" i="4"/>
  <c r="M1387" i="4"/>
  <c r="O1387" i="4"/>
  <c r="Q1387" i="4"/>
  <c r="S1387" i="4"/>
  <c r="U1387" i="4"/>
  <c r="M1388" i="4"/>
  <c r="O1388" i="4"/>
  <c r="Q1388" i="4"/>
  <c r="S1388" i="4"/>
  <c r="U1388" i="4"/>
  <c r="M1389" i="4"/>
  <c r="O1389" i="4"/>
  <c r="Q1389" i="4"/>
  <c r="S1389" i="4"/>
  <c r="U1389" i="4"/>
  <c r="M1390" i="4"/>
  <c r="O1390" i="4"/>
  <c r="Q1390" i="4"/>
  <c r="S1390" i="4"/>
  <c r="U1390" i="4"/>
  <c r="M1391" i="4"/>
  <c r="O1391" i="4"/>
  <c r="Q1391" i="4"/>
  <c r="S1391" i="4"/>
  <c r="U1391" i="4"/>
  <c r="M1392" i="4"/>
  <c r="O1392" i="4"/>
  <c r="Q1392" i="4"/>
  <c r="S1392" i="4"/>
  <c r="U1392" i="4"/>
  <c r="M1393" i="4"/>
  <c r="O1393" i="4"/>
  <c r="Q1393" i="4"/>
  <c r="S1393" i="4"/>
  <c r="U1393" i="4"/>
  <c r="M1394" i="4"/>
  <c r="O1394" i="4"/>
  <c r="Q1394" i="4"/>
  <c r="S1394" i="4"/>
  <c r="U1394" i="4"/>
  <c r="M1395" i="4"/>
  <c r="O1395" i="4"/>
  <c r="Q1395" i="4"/>
  <c r="S1395" i="4"/>
  <c r="U1395" i="4"/>
  <c r="M1396" i="4"/>
  <c r="O1396" i="4"/>
  <c r="Q1396" i="4"/>
  <c r="S1396" i="4"/>
  <c r="U1396" i="4"/>
  <c r="M1397" i="4"/>
  <c r="O1397" i="4"/>
  <c r="Q1397" i="4"/>
  <c r="S1397" i="4"/>
  <c r="U1397" i="4"/>
  <c r="M1398" i="4"/>
  <c r="O1398" i="4"/>
  <c r="Q1398" i="4"/>
  <c r="S1398" i="4"/>
  <c r="U1398" i="4"/>
  <c r="M1399" i="4"/>
  <c r="O1399" i="4"/>
  <c r="Q1399" i="4"/>
  <c r="S1399" i="4"/>
  <c r="U1399" i="4"/>
  <c r="M1400" i="4"/>
  <c r="O1400" i="4"/>
  <c r="Q1400" i="4"/>
  <c r="S1400" i="4"/>
  <c r="U1400" i="4"/>
  <c r="M1401" i="4"/>
  <c r="O1401" i="4"/>
  <c r="Q1401" i="4"/>
  <c r="S1401" i="4"/>
  <c r="U1401" i="4"/>
  <c r="M1402" i="4"/>
  <c r="O1402" i="4"/>
  <c r="Q1402" i="4"/>
  <c r="S1402" i="4"/>
  <c r="U1402" i="4"/>
  <c r="M1403" i="4"/>
  <c r="O1403" i="4"/>
  <c r="Q1403" i="4"/>
  <c r="S1403" i="4"/>
  <c r="U1403" i="4"/>
  <c r="M1404" i="4"/>
  <c r="O1404" i="4"/>
  <c r="Q1404" i="4"/>
  <c r="S1404" i="4"/>
  <c r="U1404" i="4"/>
  <c r="M1405" i="4"/>
  <c r="O1405" i="4"/>
  <c r="Q1405" i="4"/>
  <c r="S1405" i="4"/>
  <c r="U1405" i="4"/>
  <c r="M1406" i="4"/>
  <c r="O1406" i="4"/>
  <c r="Q1406" i="4"/>
  <c r="S1406" i="4"/>
  <c r="U1406" i="4"/>
  <c r="M1407" i="4"/>
  <c r="O1407" i="4"/>
  <c r="Q1407" i="4"/>
  <c r="S1407" i="4"/>
  <c r="U1407" i="4"/>
  <c r="M1408" i="4"/>
  <c r="O1408" i="4"/>
  <c r="Q1408" i="4"/>
  <c r="S1408" i="4"/>
  <c r="U1408" i="4"/>
  <c r="M1409" i="4"/>
  <c r="O1409" i="4"/>
  <c r="Q1409" i="4"/>
  <c r="S1409" i="4"/>
  <c r="U1409" i="4"/>
  <c r="M1410" i="4"/>
  <c r="O1410" i="4"/>
  <c r="Q1410" i="4"/>
  <c r="S1410" i="4"/>
  <c r="U1410" i="4"/>
  <c r="M1411" i="4"/>
  <c r="O1411" i="4"/>
  <c r="Q1411" i="4"/>
  <c r="S1411" i="4"/>
  <c r="U1411" i="4"/>
  <c r="M1412" i="4"/>
  <c r="O1412" i="4"/>
  <c r="Q1412" i="4"/>
  <c r="S1412" i="4"/>
  <c r="U1412" i="4"/>
  <c r="M1413" i="4"/>
  <c r="O1413" i="4"/>
  <c r="Q1413" i="4"/>
  <c r="S1413" i="4"/>
  <c r="U1413" i="4"/>
  <c r="M1414" i="4"/>
  <c r="O1414" i="4"/>
  <c r="Q1414" i="4"/>
  <c r="S1414" i="4"/>
  <c r="U1414" i="4"/>
  <c r="M1415" i="4"/>
  <c r="O1415" i="4"/>
  <c r="Q1415" i="4"/>
  <c r="S1415" i="4"/>
  <c r="U1415" i="4"/>
  <c r="M1416" i="4"/>
  <c r="O1416" i="4"/>
  <c r="Q1416" i="4"/>
  <c r="S1416" i="4"/>
  <c r="U1416" i="4"/>
  <c r="M1417" i="4"/>
  <c r="O1417" i="4"/>
  <c r="Q1417" i="4"/>
  <c r="S1417" i="4"/>
  <c r="U1417" i="4"/>
  <c r="M1418" i="4"/>
  <c r="O1418" i="4"/>
  <c r="Q1418" i="4"/>
  <c r="S1418" i="4"/>
  <c r="U1418" i="4"/>
  <c r="M1419" i="4"/>
  <c r="O1419" i="4"/>
  <c r="Q1419" i="4"/>
  <c r="S1419" i="4"/>
  <c r="U1419" i="4"/>
  <c r="M1420" i="4"/>
  <c r="O1420" i="4"/>
  <c r="Q1420" i="4"/>
  <c r="S1420" i="4"/>
  <c r="U1420" i="4"/>
  <c r="M1421" i="4"/>
  <c r="O1421" i="4"/>
  <c r="Q1421" i="4"/>
  <c r="S1421" i="4"/>
  <c r="U1421" i="4"/>
  <c r="M1422" i="4"/>
  <c r="O1422" i="4"/>
  <c r="Q1422" i="4"/>
  <c r="S1422" i="4"/>
  <c r="U1422" i="4"/>
  <c r="M1423" i="4"/>
  <c r="O1423" i="4"/>
  <c r="Q1423" i="4"/>
  <c r="S1423" i="4"/>
  <c r="U1423" i="4"/>
  <c r="M1424" i="4"/>
  <c r="O1424" i="4"/>
  <c r="Q1424" i="4"/>
  <c r="S1424" i="4"/>
  <c r="U1424" i="4"/>
  <c r="M1425" i="4"/>
  <c r="O1425" i="4"/>
  <c r="Q1425" i="4"/>
  <c r="S1425" i="4"/>
  <c r="U1425" i="4"/>
  <c r="M1426" i="4"/>
  <c r="O1426" i="4"/>
  <c r="Q1426" i="4"/>
  <c r="S1426" i="4"/>
  <c r="U1426" i="4"/>
  <c r="M1427" i="4"/>
  <c r="O1427" i="4"/>
  <c r="Q1427" i="4"/>
  <c r="S1427" i="4"/>
  <c r="U1427" i="4"/>
  <c r="M1428" i="4"/>
  <c r="O1428" i="4"/>
  <c r="Q1428" i="4"/>
  <c r="S1428" i="4"/>
  <c r="U1428" i="4"/>
  <c r="M1429" i="4"/>
  <c r="O1429" i="4"/>
  <c r="Q1429" i="4"/>
  <c r="S1429" i="4"/>
  <c r="U1429" i="4"/>
  <c r="M1430" i="4"/>
  <c r="O1430" i="4"/>
  <c r="Q1430" i="4"/>
  <c r="S1430" i="4"/>
  <c r="U1430" i="4"/>
  <c r="M1431" i="4"/>
  <c r="O1431" i="4"/>
  <c r="Q1431" i="4"/>
  <c r="S1431" i="4"/>
  <c r="U1431" i="4"/>
  <c r="M1432" i="4"/>
  <c r="O1432" i="4"/>
  <c r="Q1432" i="4"/>
  <c r="S1432" i="4"/>
  <c r="U1432" i="4"/>
  <c r="M1433" i="4"/>
  <c r="O1433" i="4"/>
  <c r="Q1433" i="4"/>
  <c r="S1433" i="4"/>
  <c r="U1433" i="4"/>
  <c r="M1434" i="4"/>
  <c r="O1434" i="4"/>
  <c r="Q1434" i="4"/>
  <c r="S1434" i="4"/>
  <c r="U1434" i="4"/>
  <c r="M1435" i="4"/>
  <c r="O1435" i="4"/>
  <c r="Q1435" i="4"/>
  <c r="S1435" i="4"/>
  <c r="U1435" i="4"/>
  <c r="M1436" i="4"/>
  <c r="O1436" i="4"/>
  <c r="Q1436" i="4"/>
  <c r="S1436" i="4"/>
  <c r="U1436" i="4"/>
  <c r="M1437" i="4"/>
  <c r="O1437" i="4"/>
  <c r="Q1437" i="4"/>
  <c r="S1437" i="4"/>
  <c r="U1437" i="4"/>
  <c r="M1438" i="4"/>
  <c r="O1438" i="4"/>
  <c r="Q1438" i="4"/>
  <c r="S1438" i="4"/>
  <c r="U1438" i="4"/>
  <c r="M1439" i="4"/>
  <c r="O1439" i="4"/>
  <c r="Q1439" i="4"/>
  <c r="S1439" i="4"/>
  <c r="U1439" i="4"/>
  <c r="M1440" i="4"/>
  <c r="O1440" i="4"/>
  <c r="Q1440" i="4"/>
  <c r="S1440" i="4"/>
  <c r="U1440" i="4"/>
  <c r="M1441" i="4"/>
  <c r="O1441" i="4"/>
  <c r="Q1441" i="4"/>
  <c r="S1441" i="4"/>
  <c r="U1441" i="4"/>
  <c r="M1442" i="4"/>
  <c r="O1442" i="4"/>
  <c r="Q1442" i="4"/>
  <c r="S1442" i="4"/>
  <c r="U1442" i="4"/>
  <c r="M1443" i="4"/>
  <c r="O1443" i="4"/>
  <c r="Q1443" i="4"/>
  <c r="S1443" i="4"/>
  <c r="U1443" i="4"/>
  <c r="M1444" i="4"/>
  <c r="O1444" i="4"/>
  <c r="Q1444" i="4"/>
  <c r="S1444" i="4"/>
  <c r="U1444" i="4"/>
  <c r="M1445" i="4"/>
  <c r="O1445" i="4"/>
  <c r="Q1445" i="4"/>
  <c r="S1445" i="4"/>
  <c r="U1445" i="4"/>
  <c r="M1446" i="4"/>
  <c r="O1446" i="4"/>
  <c r="Q1446" i="4"/>
  <c r="S1446" i="4"/>
  <c r="U1446" i="4"/>
  <c r="M1447" i="4"/>
  <c r="O1447" i="4"/>
  <c r="Q1447" i="4"/>
  <c r="S1447" i="4"/>
  <c r="U1447" i="4"/>
  <c r="M1448" i="4"/>
  <c r="O1448" i="4"/>
  <c r="Q1448" i="4"/>
  <c r="S1448" i="4"/>
  <c r="U1448" i="4"/>
  <c r="M1449" i="4"/>
  <c r="O1449" i="4"/>
  <c r="Q1449" i="4"/>
  <c r="S1449" i="4"/>
  <c r="U1449" i="4"/>
  <c r="M1450" i="4"/>
  <c r="O1450" i="4"/>
  <c r="Q1450" i="4"/>
  <c r="S1450" i="4"/>
  <c r="U1450" i="4"/>
  <c r="M1451" i="4"/>
  <c r="O1451" i="4"/>
  <c r="Q1451" i="4"/>
  <c r="S1451" i="4"/>
  <c r="U1451" i="4"/>
  <c r="M1452" i="4"/>
  <c r="O1452" i="4"/>
  <c r="Q1452" i="4"/>
  <c r="S1452" i="4"/>
  <c r="U1452" i="4"/>
  <c r="M1453" i="4"/>
  <c r="O1453" i="4"/>
  <c r="Q1453" i="4"/>
  <c r="S1453" i="4"/>
  <c r="U1453" i="4"/>
  <c r="M1454" i="4"/>
  <c r="O1454" i="4"/>
  <c r="Q1454" i="4"/>
  <c r="S1454" i="4"/>
  <c r="U1454" i="4"/>
  <c r="M1455" i="4"/>
  <c r="O1455" i="4"/>
  <c r="Q1455" i="4"/>
  <c r="S1455" i="4"/>
  <c r="U1455" i="4"/>
  <c r="M1456" i="4"/>
  <c r="O1456" i="4"/>
  <c r="Q1456" i="4"/>
  <c r="S1456" i="4"/>
  <c r="U1456" i="4"/>
  <c r="M1457" i="4"/>
  <c r="O1457" i="4"/>
  <c r="Q1457" i="4"/>
  <c r="S1457" i="4"/>
  <c r="U1457" i="4"/>
  <c r="H4" i="3" l="1"/>
  <c r="H2" i="3"/>
  <c r="A1794" i="2" l="1"/>
  <c r="H1794" i="2"/>
  <c r="K1794" i="2"/>
  <c r="B1794" i="2" s="1"/>
  <c r="A1795" i="2"/>
  <c r="H1795" i="2"/>
  <c r="K1795" i="2"/>
  <c r="A1796" i="2"/>
  <c r="H1796" i="2"/>
  <c r="K1796" i="2"/>
  <c r="L1796" i="2" s="1"/>
  <c r="A1797" i="2"/>
  <c r="H1797" i="2"/>
  <c r="K1797" i="2"/>
  <c r="B1797" i="2" s="1"/>
  <c r="A1798" i="2"/>
  <c r="H1798" i="2"/>
  <c r="K1798" i="2"/>
  <c r="A1799" i="2"/>
  <c r="H1799" i="2"/>
  <c r="K1799" i="2"/>
  <c r="N1799" i="2" s="1"/>
  <c r="A1800" i="2"/>
  <c r="H1800" i="2"/>
  <c r="K1800" i="2"/>
  <c r="L1800" i="2" s="1"/>
  <c r="A1801" i="2"/>
  <c r="H1801" i="2"/>
  <c r="K1801" i="2"/>
  <c r="I1801" i="2" s="1"/>
  <c r="AA1801" i="2" s="1"/>
  <c r="A1802" i="2"/>
  <c r="H1802" i="2"/>
  <c r="K1802" i="2"/>
  <c r="I1802" i="2" s="1"/>
  <c r="AA1802" i="2" s="1"/>
  <c r="A1803" i="2"/>
  <c r="H1803" i="2"/>
  <c r="K1803" i="2"/>
  <c r="B1803" i="2" s="1"/>
  <c r="A1804" i="2"/>
  <c r="H1804" i="2"/>
  <c r="K1804" i="2"/>
  <c r="A1805" i="2"/>
  <c r="H1805" i="2"/>
  <c r="K1805" i="2"/>
  <c r="L1805" i="2" s="1"/>
  <c r="A1806" i="2"/>
  <c r="H1806" i="2"/>
  <c r="K1806" i="2"/>
  <c r="L1806" i="2" s="1"/>
  <c r="A1807" i="2"/>
  <c r="H1807" i="2"/>
  <c r="K1807" i="2"/>
  <c r="B1807" i="2" s="1"/>
  <c r="A1808" i="2"/>
  <c r="H1808" i="2"/>
  <c r="K1808" i="2"/>
  <c r="B1808" i="2" s="1"/>
  <c r="A1809" i="2"/>
  <c r="H1809" i="2"/>
  <c r="K1809" i="2"/>
  <c r="A1810" i="2"/>
  <c r="H1810" i="2"/>
  <c r="K1810" i="2"/>
  <c r="B1810" i="2" s="1"/>
  <c r="A1811" i="2"/>
  <c r="H1811" i="2"/>
  <c r="K1811" i="2"/>
  <c r="B1811" i="2" s="1"/>
  <c r="A1812" i="2"/>
  <c r="H1812" i="2"/>
  <c r="K1812" i="2"/>
  <c r="A1813" i="2"/>
  <c r="H1813" i="2"/>
  <c r="K1813" i="2"/>
  <c r="B1813" i="2" s="1"/>
  <c r="A1814" i="2"/>
  <c r="H1814" i="2"/>
  <c r="K1814" i="2"/>
  <c r="I1814" i="2" s="1"/>
  <c r="A1815" i="2"/>
  <c r="H1815" i="2"/>
  <c r="K1815" i="2"/>
  <c r="I1815" i="2" s="1"/>
  <c r="A1816" i="2"/>
  <c r="H1816" i="2"/>
  <c r="K1816" i="2"/>
  <c r="I1816" i="2" s="1"/>
  <c r="AA1816" i="2" s="1"/>
  <c r="A1817" i="2"/>
  <c r="H1817" i="2"/>
  <c r="K1817" i="2"/>
  <c r="A1818" i="2"/>
  <c r="H1818" i="2"/>
  <c r="K1818" i="2"/>
  <c r="I1818" i="2" s="1"/>
  <c r="A1819" i="2"/>
  <c r="H1819" i="2"/>
  <c r="K1819" i="2"/>
  <c r="N1819" i="2" s="1"/>
  <c r="A1820" i="2"/>
  <c r="H1820" i="2"/>
  <c r="K1820" i="2"/>
  <c r="B1820" i="2" s="1"/>
  <c r="A1821" i="2"/>
  <c r="H1821" i="2"/>
  <c r="K1821" i="2"/>
  <c r="A1822" i="2"/>
  <c r="H1822" i="2"/>
  <c r="K1822" i="2"/>
  <c r="A1823" i="2"/>
  <c r="H1823" i="2"/>
  <c r="K1823" i="2"/>
  <c r="B1823" i="2" s="1"/>
  <c r="A1824" i="2"/>
  <c r="H1824" i="2"/>
  <c r="K1824" i="2"/>
  <c r="I1824" i="2" s="1"/>
  <c r="AA1824" i="2" s="1"/>
  <c r="A1825" i="2"/>
  <c r="H1825" i="2"/>
  <c r="K1825" i="2"/>
  <c r="A1826" i="2"/>
  <c r="H1826" i="2"/>
  <c r="K1826" i="2"/>
  <c r="B1826" i="2" s="1"/>
  <c r="A1827" i="2"/>
  <c r="H1827" i="2"/>
  <c r="K1827" i="2"/>
  <c r="L1827" i="2" s="1"/>
  <c r="A1828" i="2"/>
  <c r="H1828" i="2"/>
  <c r="K1828" i="2"/>
  <c r="B1828" i="2" s="1"/>
  <c r="A1829" i="2"/>
  <c r="H1829" i="2"/>
  <c r="K1829" i="2"/>
  <c r="I1829" i="2" s="1"/>
  <c r="A1830" i="2"/>
  <c r="H1830" i="2"/>
  <c r="K1830" i="2"/>
  <c r="N1830" i="2" s="1"/>
  <c r="A1831" i="2"/>
  <c r="H1831" i="2"/>
  <c r="K1831" i="2"/>
  <c r="A1832" i="2"/>
  <c r="H1832" i="2"/>
  <c r="K1832" i="2"/>
  <c r="I1832" i="2" s="1"/>
  <c r="A1833" i="2"/>
  <c r="H1833" i="2"/>
  <c r="K1833" i="2"/>
  <c r="N1833" i="2" s="1"/>
  <c r="A1834" i="2"/>
  <c r="H1834" i="2"/>
  <c r="K1834" i="2"/>
  <c r="A1835" i="2"/>
  <c r="H1835" i="2"/>
  <c r="K1835" i="2"/>
  <c r="I1835" i="2" s="1"/>
  <c r="AA1835" i="2" s="1"/>
  <c r="A1836" i="2"/>
  <c r="H1836" i="2"/>
  <c r="K1836" i="2"/>
  <c r="N1836" i="2" s="1"/>
  <c r="A1837" i="2"/>
  <c r="H1837" i="2"/>
  <c r="K1837" i="2"/>
  <c r="B1837" i="2" s="1"/>
  <c r="A1838" i="2"/>
  <c r="H1838" i="2"/>
  <c r="K1838" i="2"/>
  <c r="I1838" i="2" s="1"/>
  <c r="A1839" i="2"/>
  <c r="H1839" i="2"/>
  <c r="K1839" i="2"/>
  <c r="N1839" i="2" s="1"/>
  <c r="A1840" i="2"/>
  <c r="H1840" i="2"/>
  <c r="K1840" i="2"/>
  <c r="L1840" i="2" s="1"/>
  <c r="A1841" i="2"/>
  <c r="H1841" i="2"/>
  <c r="K1841" i="2"/>
  <c r="A1842" i="2"/>
  <c r="H1842" i="2"/>
  <c r="K1842" i="2"/>
  <c r="B1842" i="2" s="1"/>
  <c r="A1843" i="2"/>
  <c r="H1843" i="2"/>
  <c r="K1843" i="2"/>
  <c r="I1843" i="2" s="1"/>
  <c r="A1844" i="2"/>
  <c r="H1844" i="2"/>
  <c r="K1844" i="2"/>
  <c r="L1844" i="2" s="1"/>
  <c r="A1845" i="2"/>
  <c r="H1845" i="2"/>
  <c r="K1845" i="2"/>
  <c r="B1845" i="2" s="1"/>
  <c r="A1846" i="2"/>
  <c r="H1846" i="2"/>
  <c r="K1846" i="2"/>
  <c r="I1846" i="2" s="1"/>
  <c r="A1847" i="2"/>
  <c r="H1847" i="2"/>
  <c r="K1847" i="2"/>
  <c r="A1848" i="2"/>
  <c r="H1848" i="2"/>
  <c r="K1848" i="2"/>
  <c r="A1849" i="2"/>
  <c r="H1849" i="2"/>
  <c r="K1849" i="2"/>
  <c r="I1849" i="2" s="1"/>
  <c r="A1850" i="2"/>
  <c r="H1850" i="2"/>
  <c r="K1850" i="2"/>
  <c r="A1851" i="2"/>
  <c r="H1851" i="2"/>
  <c r="K1851" i="2"/>
  <c r="A1852" i="2"/>
  <c r="H1852" i="2"/>
  <c r="K1852" i="2"/>
  <c r="N1852" i="2" s="1"/>
  <c r="A1853" i="2"/>
  <c r="H1853" i="2"/>
  <c r="K1853" i="2"/>
  <c r="B1853" i="2" s="1"/>
  <c r="A1854" i="2"/>
  <c r="H1854" i="2"/>
  <c r="K1854" i="2"/>
  <c r="A1855" i="2"/>
  <c r="H1855" i="2"/>
  <c r="K1855" i="2"/>
  <c r="A1856" i="2"/>
  <c r="H1856" i="2"/>
  <c r="K1856" i="2"/>
  <c r="B1856" i="2" s="1"/>
  <c r="A1857" i="2"/>
  <c r="H1857" i="2"/>
  <c r="K1857" i="2"/>
  <c r="I1857" i="2" s="1"/>
  <c r="AA1857" i="2" s="1"/>
  <c r="A1858" i="2"/>
  <c r="H1858" i="2"/>
  <c r="K1858" i="2"/>
  <c r="N1858" i="2" s="1"/>
  <c r="A1859" i="2"/>
  <c r="H1859" i="2"/>
  <c r="K1859" i="2"/>
  <c r="A1860" i="2"/>
  <c r="H1860" i="2"/>
  <c r="K1860" i="2"/>
  <c r="I1860" i="2" s="1"/>
  <c r="A1861" i="2"/>
  <c r="H1861" i="2"/>
  <c r="K1861" i="2"/>
  <c r="A1862" i="2"/>
  <c r="H1862" i="2"/>
  <c r="K1862" i="2"/>
  <c r="B1862" i="2" s="1"/>
  <c r="A1863" i="2"/>
  <c r="H1863" i="2"/>
  <c r="K1863" i="2"/>
  <c r="I1863" i="2" s="1"/>
  <c r="AA1863" i="2" s="1"/>
  <c r="A1864" i="2"/>
  <c r="H1864" i="2"/>
  <c r="K1864" i="2"/>
  <c r="N1864" i="2" s="1"/>
  <c r="A1865" i="2"/>
  <c r="H1865" i="2"/>
  <c r="K1865" i="2"/>
  <c r="A1866" i="2"/>
  <c r="H1866" i="2"/>
  <c r="K1866" i="2"/>
  <c r="A1867" i="2"/>
  <c r="H1867" i="2"/>
  <c r="K1867" i="2"/>
  <c r="L1867" i="2" s="1"/>
  <c r="A1868" i="2"/>
  <c r="H1868" i="2"/>
  <c r="K1868" i="2"/>
  <c r="A1869" i="2"/>
  <c r="H1869" i="2"/>
  <c r="K1869" i="2"/>
  <c r="A1870" i="2"/>
  <c r="H1870" i="2"/>
  <c r="K1870" i="2"/>
  <c r="L1870" i="2" s="1"/>
  <c r="A1871" i="2"/>
  <c r="H1871" i="2"/>
  <c r="K1871" i="2"/>
  <c r="A1872" i="2"/>
  <c r="H1872" i="2"/>
  <c r="K1872" i="2"/>
  <c r="A1873" i="2"/>
  <c r="H1873" i="2"/>
  <c r="K1873" i="2"/>
  <c r="A1874" i="2"/>
  <c r="H1874" i="2"/>
  <c r="K1874" i="2"/>
  <c r="I1874" i="2" s="1"/>
  <c r="A1875" i="2"/>
  <c r="H1875" i="2"/>
  <c r="K1875" i="2"/>
  <c r="A1876" i="2"/>
  <c r="H1876" i="2"/>
  <c r="K1876" i="2"/>
  <c r="L1876" i="2" s="1"/>
  <c r="A1877" i="2"/>
  <c r="H1877" i="2"/>
  <c r="K1877" i="2"/>
  <c r="I1877" i="2" s="1"/>
  <c r="AA1877" i="2" s="1"/>
  <c r="A1878" i="2"/>
  <c r="H1878" i="2"/>
  <c r="K1878" i="2"/>
  <c r="A1879" i="2"/>
  <c r="H1879" i="2"/>
  <c r="K1879" i="2"/>
  <c r="L1879" i="2" s="1"/>
  <c r="A1880" i="2"/>
  <c r="H1880" i="2"/>
  <c r="K1880" i="2"/>
  <c r="L1880" i="2" s="1"/>
  <c r="A1881" i="2"/>
  <c r="H1881" i="2"/>
  <c r="K1881" i="2"/>
  <c r="A1882" i="2"/>
  <c r="H1882" i="2"/>
  <c r="K1882" i="2"/>
  <c r="L1882" i="2" s="1"/>
  <c r="A1883" i="2"/>
  <c r="H1883" i="2"/>
  <c r="K1883" i="2"/>
  <c r="I1883" i="2" s="1"/>
  <c r="A1884" i="2"/>
  <c r="H1884" i="2"/>
  <c r="K1884" i="2"/>
  <c r="I1884" i="2" s="1"/>
  <c r="AA1884" i="2" s="1"/>
  <c r="A1885" i="2"/>
  <c r="H1885" i="2"/>
  <c r="K1885" i="2"/>
  <c r="N1885" i="2" s="1"/>
  <c r="A1886" i="2"/>
  <c r="H1886" i="2"/>
  <c r="K1886" i="2"/>
  <c r="I1886" i="2" s="1"/>
  <c r="AA1886" i="2" s="1"/>
  <c r="A1887" i="2"/>
  <c r="H1887" i="2"/>
  <c r="K1887" i="2"/>
  <c r="B1887" i="2" s="1"/>
  <c r="A1888" i="2"/>
  <c r="H1888" i="2"/>
  <c r="K1888" i="2"/>
  <c r="I1888" i="2" s="1"/>
  <c r="AA1888" i="2" s="1"/>
  <c r="A1889" i="2"/>
  <c r="H1889" i="2"/>
  <c r="K1889" i="2"/>
  <c r="I1889" i="2" s="1"/>
  <c r="A1890" i="2"/>
  <c r="H1890" i="2"/>
  <c r="K1890" i="2"/>
  <c r="B1890" i="2" s="1"/>
  <c r="A1891" i="2"/>
  <c r="H1891" i="2"/>
  <c r="K1891" i="2"/>
  <c r="L1891" i="2" s="1"/>
  <c r="A1892" i="2"/>
  <c r="H1892" i="2"/>
  <c r="K1892" i="2"/>
  <c r="A1893" i="2"/>
  <c r="H1893" i="2"/>
  <c r="K1893" i="2"/>
  <c r="I1893" i="2" s="1"/>
  <c r="AA1893" i="2" s="1"/>
  <c r="A1894" i="2"/>
  <c r="H1894" i="2"/>
  <c r="K1894" i="2"/>
  <c r="L1894" i="2" s="1"/>
  <c r="A1895" i="2"/>
  <c r="H1895" i="2"/>
  <c r="K1895" i="2"/>
  <c r="I1895" i="2" s="1"/>
  <c r="AA1895" i="2" s="1"/>
  <c r="A1896" i="2"/>
  <c r="H1896" i="2"/>
  <c r="K1896" i="2"/>
  <c r="I1896" i="2" s="1"/>
  <c r="AA1896" i="2" s="1"/>
  <c r="A1897" i="2"/>
  <c r="H1897" i="2"/>
  <c r="K1897" i="2"/>
  <c r="L1897" i="2" s="1"/>
  <c r="A1898" i="2"/>
  <c r="H1898" i="2"/>
  <c r="K1898" i="2"/>
  <c r="I1898" i="2" s="1"/>
  <c r="AA1898" i="2" s="1"/>
  <c r="A1899" i="2"/>
  <c r="H1899" i="2"/>
  <c r="K1899" i="2"/>
  <c r="I1899" i="2" s="1"/>
  <c r="AA1899" i="2" s="1"/>
  <c r="A1900" i="2"/>
  <c r="H1900" i="2"/>
  <c r="K1900" i="2"/>
  <c r="L1900" i="2" s="1"/>
  <c r="A1901" i="2"/>
  <c r="H1901" i="2"/>
  <c r="K1901" i="2"/>
  <c r="B1901" i="2" s="1"/>
  <c r="A1902" i="2"/>
  <c r="H1902" i="2"/>
  <c r="K1902" i="2"/>
  <c r="I1902" i="2" s="1"/>
  <c r="AA1902" i="2" s="1"/>
  <c r="A1903" i="2"/>
  <c r="H1903" i="2"/>
  <c r="K1903" i="2"/>
  <c r="B1903" i="2" s="1"/>
  <c r="A1904" i="2"/>
  <c r="H1904" i="2"/>
  <c r="K1904" i="2"/>
  <c r="B1904" i="2" s="1"/>
  <c r="A1905" i="2"/>
  <c r="H1905" i="2"/>
  <c r="K1905" i="2"/>
  <c r="A1906" i="2"/>
  <c r="H1906" i="2"/>
  <c r="K1906" i="2"/>
  <c r="A1907" i="2"/>
  <c r="H1907" i="2"/>
  <c r="K1907" i="2"/>
  <c r="B1907" i="2" s="1"/>
  <c r="A1908" i="2"/>
  <c r="H1908" i="2"/>
  <c r="K1908" i="2"/>
  <c r="L1908" i="2" s="1"/>
  <c r="A1909" i="2"/>
  <c r="H1909" i="2"/>
  <c r="K1909" i="2"/>
  <c r="A1910" i="2"/>
  <c r="H1910" i="2"/>
  <c r="K1910" i="2"/>
  <c r="L1910" i="2" s="1"/>
  <c r="A1911" i="2"/>
  <c r="H1911" i="2"/>
  <c r="K1911" i="2"/>
  <c r="B1911" i="2" s="1"/>
  <c r="A1912" i="2"/>
  <c r="H1912" i="2"/>
  <c r="K1912" i="2"/>
  <c r="L1912" i="2" s="1"/>
  <c r="A1913" i="2"/>
  <c r="H1913" i="2"/>
  <c r="K1913" i="2"/>
  <c r="A1914" i="2"/>
  <c r="H1914" i="2"/>
  <c r="K1914" i="2"/>
  <c r="N1914" i="2" s="1"/>
  <c r="A1915" i="2"/>
  <c r="H1915" i="2"/>
  <c r="K1915" i="2"/>
  <c r="I1915" i="2" s="1"/>
  <c r="AA1915" i="2" s="1"/>
  <c r="A1916" i="2"/>
  <c r="H1916" i="2"/>
  <c r="K1916" i="2"/>
  <c r="L1916" i="2" s="1"/>
  <c r="A1917" i="2"/>
  <c r="H1917" i="2"/>
  <c r="K1917" i="2"/>
  <c r="L1917" i="2" s="1"/>
  <c r="A1918" i="2"/>
  <c r="H1918" i="2"/>
  <c r="K1918" i="2"/>
  <c r="A1919" i="2"/>
  <c r="H1919" i="2"/>
  <c r="K1919" i="2"/>
  <c r="L1919" i="2" s="1"/>
  <c r="A1920" i="2"/>
  <c r="H1920" i="2"/>
  <c r="K1920" i="2"/>
  <c r="L1920" i="2" s="1"/>
  <c r="A1921" i="2"/>
  <c r="H1921" i="2"/>
  <c r="K1921" i="2"/>
  <c r="B1921" i="2" s="1"/>
  <c r="A1922" i="2"/>
  <c r="H1922" i="2"/>
  <c r="K1922" i="2"/>
  <c r="A1923" i="2"/>
  <c r="H1923" i="2"/>
  <c r="K1923" i="2"/>
  <c r="N1923" i="2" s="1"/>
  <c r="A1924" i="2"/>
  <c r="H1924" i="2"/>
  <c r="K1924" i="2"/>
  <c r="B1924" i="2" s="1"/>
  <c r="A1925" i="2"/>
  <c r="H1925" i="2"/>
  <c r="K1925" i="2"/>
  <c r="I1925" i="2" s="1"/>
  <c r="A1926" i="2"/>
  <c r="H1926" i="2"/>
  <c r="K1926" i="2"/>
  <c r="L1926" i="2" s="1"/>
  <c r="A1927" i="2"/>
  <c r="H1927" i="2"/>
  <c r="K1927" i="2"/>
  <c r="A1928" i="2"/>
  <c r="H1928" i="2"/>
  <c r="K1928" i="2"/>
  <c r="I1928" i="2" s="1"/>
  <c r="AA1928" i="2" s="1"/>
  <c r="A1929" i="2"/>
  <c r="H1929" i="2"/>
  <c r="K1929" i="2"/>
  <c r="I1929" i="2" s="1"/>
  <c r="A1930" i="2"/>
  <c r="H1930" i="2"/>
  <c r="K1930" i="2"/>
  <c r="A1931" i="2"/>
  <c r="H1931" i="2"/>
  <c r="K1931" i="2"/>
  <c r="B1931" i="2" s="1"/>
  <c r="A1932" i="2"/>
  <c r="H1932" i="2"/>
  <c r="K1932" i="2"/>
  <c r="I1932" i="2" s="1"/>
  <c r="AA1932" i="2" s="1"/>
  <c r="A1933" i="2"/>
  <c r="H1933" i="2"/>
  <c r="K1933" i="2"/>
  <c r="I1933" i="2" s="1"/>
  <c r="AA1933" i="2" s="1"/>
  <c r="A1934" i="2"/>
  <c r="H1934" i="2"/>
  <c r="K1934" i="2"/>
  <c r="A1935" i="2"/>
  <c r="H1935" i="2"/>
  <c r="K1935" i="2"/>
  <c r="I1935" i="2" s="1"/>
  <c r="AA1935" i="2" s="1"/>
  <c r="A1936" i="2"/>
  <c r="H1936" i="2"/>
  <c r="K1936" i="2"/>
  <c r="N1936" i="2" s="1"/>
  <c r="A1937" i="2"/>
  <c r="H1937" i="2"/>
  <c r="K1937" i="2"/>
  <c r="A1938" i="2"/>
  <c r="H1938" i="2"/>
  <c r="K1938" i="2"/>
  <c r="A1939" i="2"/>
  <c r="H1939" i="2"/>
  <c r="K1939" i="2"/>
  <c r="I1939" i="2" s="1"/>
  <c r="AA1939" i="2" s="1"/>
  <c r="A1940" i="2"/>
  <c r="H1940" i="2"/>
  <c r="K1940" i="2"/>
  <c r="B1940" i="2" s="1"/>
  <c r="A1941" i="2"/>
  <c r="H1941" i="2"/>
  <c r="K1941" i="2"/>
  <c r="A1942" i="2"/>
  <c r="H1942" i="2"/>
  <c r="K1942" i="2"/>
  <c r="I1942" i="2" s="1"/>
  <c r="AA1942" i="2" s="1"/>
  <c r="A1943" i="2"/>
  <c r="H1943" i="2"/>
  <c r="K1943" i="2"/>
  <c r="B1943" i="2" s="1"/>
  <c r="A1944" i="2"/>
  <c r="H1944" i="2"/>
  <c r="K1944" i="2"/>
  <c r="I1944" i="2" s="1"/>
  <c r="AA1944" i="2" s="1"/>
  <c r="A1945" i="2"/>
  <c r="H1945" i="2"/>
  <c r="K1945" i="2"/>
  <c r="N1945" i="2" s="1"/>
  <c r="A1946" i="2"/>
  <c r="H1946" i="2"/>
  <c r="K1946" i="2"/>
  <c r="B1946" i="2" s="1"/>
  <c r="A1947" i="2"/>
  <c r="H1947" i="2"/>
  <c r="K1947" i="2"/>
  <c r="I1947" i="2" s="1"/>
  <c r="AA1947" i="2" s="1"/>
  <c r="A1948" i="2"/>
  <c r="H1948" i="2"/>
  <c r="K1948" i="2"/>
  <c r="N1948" i="2" s="1"/>
  <c r="A1949" i="2"/>
  <c r="H1949" i="2"/>
  <c r="K1949" i="2"/>
  <c r="A1950" i="2"/>
  <c r="H1950" i="2"/>
  <c r="K1950" i="2"/>
  <c r="A1951" i="2"/>
  <c r="H1951" i="2"/>
  <c r="K1951" i="2"/>
  <c r="N1951" i="2" s="1"/>
  <c r="A1952" i="2"/>
  <c r="H1952" i="2"/>
  <c r="K1952" i="2"/>
  <c r="A1953" i="2"/>
  <c r="H1953" i="2"/>
  <c r="K1953" i="2"/>
  <c r="B1953" i="2" s="1"/>
  <c r="A1954" i="2"/>
  <c r="H1954" i="2"/>
  <c r="K1954" i="2"/>
  <c r="L1954" i="2" s="1"/>
  <c r="A1955" i="2"/>
  <c r="H1955" i="2"/>
  <c r="K1955" i="2"/>
  <c r="I1955" i="2" s="1"/>
  <c r="AA1955" i="2" s="1"/>
  <c r="A1956" i="2"/>
  <c r="H1956" i="2"/>
  <c r="K1956" i="2"/>
  <c r="A1957" i="2"/>
  <c r="H1957" i="2"/>
  <c r="K1957" i="2"/>
  <c r="L1957" i="2" s="1"/>
  <c r="A1958" i="2"/>
  <c r="H1958" i="2"/>
  <c r="K1958" i="2"/>
  <c r="L1958" i="2" s="1"/>
  <c r="A1959" i="2"/>
  <c r="H1959" i="2"/>
  <c r="K1959" i="2"/>
  <c r="N1959" i="2" s="1"/>
  <c r="A1960" i="2"/>
  <c r="H1960" i="2"/>
  <c r="K1960" i="2"/>
  <c r="A1961" i="2"/>
  <c r="H1961" i="2"/>
  <c r="K1961" i="2"/>
  <c r="B1961" i="2" s="1"/>
  <c r="A1962" i="2"/>
  <c r="H1962" i="2"/>
  <c r="K1962" i="2"/>
  <c r="A1963" i="2"/>
  <c r="H1963" i="2"/>
  <c r="K1963" i="2"/>
  <c r="B1963" i="2" s="1"/>
  <c r="A1964" i="2"/>
  <c r="H1964" i="2"/>
  <c r="K1964" i="2"/>
  <c r="L1964" i="2" s="1"/>
  <c r="A1965" i="2"/>
  <c r="H1965" i="2"/>
  <c r="K1965" i="2"/>
  <c r="A1966" i="2"/>
  <c r="H1966" i="2"/>
  <c r="K1966" i="2"/>
  <c r="B1966" i="2" s="1"/>
  <c r="A1967" i="2"/>
  <c r="H1967" i="2"/>
  <c r="K1967" i="2"/>
  <c r="A1968" i="2"/>
  <c r="H1968" i="2"/>
  <c r="K1968" i="2"/>
  <c r="A1969" i="2"/>
  <c r="H1969" i="2"/>
  <c r="K1969" i="2"/>
  <c r="L1969" i="2" s="1"/>
  <c r="A1970" i="2"/>
  <c r="H1970" i="2"/>
  <c r="K1970" i="2"/>
  <c r="I1970" i="2" s="1"/>
  <c r="A1971" i="2"/>
  <c r="H1971" i="2"/>
  <c r="K1971" i="2"/>
  <c r="I1971" i="2" s="1"/>
  <c r="AA1971" i="2" s="1"/>
  <c r="A1972" i="2"/>
  <c r="H1972" i="2"/>
  <c r="K1972" i="2"/>
  <c r="A1973" i="2"/>
  <c r="H1973" i="2"/>
  <c r="K1973" i="2"/>
  <c r="B1973" i="2" s="1"/>
  <c r="A1974" i="2"/>
  <c r="H1974" i="2"/>
  <c r="K1974" i="2"/>
  <c r="N1974" i="2" s="1"/>
  <c r="A1975" i="2"/>
  <c r="H1975" i="2"/>
  <c r="K1975" i="2"/>
  <c r="B1975" i="2" s="1"/>
  <c r="A1976" i="2"/>
  <c r="H1976" i="2"/>
  <c r="K1976" i="2"/>
  <c r="B1976" i="2" s="1"/>
  <c r="A1977" i="2"/>
  <c r="H1977" i="2"/>
  <c r="K1977" i="2"/>
  <c r="L1977" i="2" s="1"/>
  <c r="A1978" i="2"/>
  <c r="H1978" i="2"/>
  <c r="K1978" i="2"/>
  <c r="N1978" i="2" s="1"/>
  <c r="A1979" i="2"/>
  <c r="H1979" i="2"/>
  <c r="K1979" i="2"/>
  <c r="B1979" i="2" s="1"/>
  <c r="A1980" i="2"/>
  <c r="H1980" i="2"/>
  <c r="K1980" i="2"/>
  <c r="B1980" i="2" s="1"/>
  <c r="A1981" i="2"/>
  <c r="H1981" i="2"/>
  <c r="K1981" i="2"/>
  <c r="N1981" i="2" s="1"/>
  <c r="A1982" i="2"/>
  <c r="H1982" i="2"/>
  <c r="K1982" i="2"/>
  <c r="B1982" i="2" s="1"/>
  <c r="A1983" i="2"/>
  <c r="H1983" i="2"/>
  <c r="K1983" i="2"/>
  <c r="B1983" i="2" s="1"/>
  <c r="A1984" i="2"/>
  <c r="H1984" i="2"/>
  <c r="K1984" i="2"/>
  <c r="N1984" i="2" s="1"/>
  <c r="A1985" i="2"/>
  <c r="H1985" i="2"/>
  <c r="K1985" i="2"/>
  <c r="A1986" i="2"/>
  <c r="H1986" i="2"/>
  <c r="K1986" i="2"/>
  <c r="I1986" i="2" s="1"/>
  <c r="AA1986" i="2" s="1"/>
  <c r="A1987" i="2"/>
  <c r="H1987" i="2"/>
  <c r="K1987" i="2"/>
  <c r="N1987" i="2" s="1"/>
  <c r="A1988" i="2"/>
  <c r="H1988" i="2"/>
  <c r="K1988" i="2"/>
  <c r="I1988" i="2" s="1"/>
  <c r="AA1988" i="2" s="1"/>
  <c r="A1989" i="2"/>
  <c r="H1989" i="2"/>
  <c r="K1989" i="2"/>
  <c r="B1989" i="2" s="1"/>
  <c r="A1990" i="2"/>
  <c r="H1990" i="2"/>
  <c r="K1990" i="2"/>
  <c r="L1990" i="2" s="1"/>
  <c r="A1991" i="2"/>
  <c r="H1991" i="2"/>
  <c r="K1991" i="2"/>
  <c r="B1991" i="2" s="1"/>
  <c r="A1992" i="2"/>
  <c r="H1992" i="2"/>
  <c r="K1992" i="2"/>
  <c r="A1993" i="2"/>
  <c r="H1993" i="2"/>
  <c r="K1993" i="2"/>
  <c r="L1993" i="2" s="1"/>
  <c r="A1994" i="2"/>
  <c r="H1994" i="2"/>
  <c r="K1994" i="2"/>
  <c r="B1994" i="2" s="1"/>
  <c r="A1995" i="2"/>
  <c r="H1995" i="2"/>
  <c r="K1995" i="2"/>
  <c r="B1995" i="2" s="1"/>
  <c r="A1996" i="2"/>
  <c r="H1996" i="2"/>
  <c r="K1996" i="2"/>
  <c r="L1996" i="2" s="1"/>
  <c r="A1997" i="2"/>
  <c r="H1997" i="2"/>
  <c r="K1997" i="2"/>
  <c r="A1998" i="2"/>
  <c r="H1998" i="2"/>
  <c r="K1998" i="2"/>
  <c r="B1998" i="2" s="1"/>
  <c r="A1999" i="2"/>
  <c r="H1999" i="2"/>
  <c r="K1999" i="2"/>
  <c r="L1999" i="2" s="1"/>
  <c r="A23" i="2"/>
  <c r="H23" i="2"/>
  <c r="K23" i="2"/>
  <c r="B23" i="2" s="1"/>
  <c r="A24" i="2"/>
  <c r="H24" i="2"/>
  <c r="K24" i="2"/>
  <c r="A25" i="2"/>
  <c r="H25" i="2"/>
  <c r="K25" i="2"/>
  <c r="B25" i="2" s="1"/>
  <c r="A26" i="2"/>
  <c r="H26" i="2"/>
  <c r="K26" i="2"/>
  <c r="B26" i="2" s="1"/>
  <c r="A27" i="2"/>
  <c r="H27" i="2"/>
  <c r="K27" i="2"/>
  <c r="A28" i="2"/>
  <c r="H28" i="2"/>
  <c r="K28" i="2"/>
  <c r="L28" i="2" s="1"/>
  <c r="A29" i="2"/>
  <c r="H29" i="2"/>
  <c r="K29" i="2"/>
  <c r="B29" i="2" s="1"/>
  <c r="A30" i="2"/>
  <c r="H30" i="2"/>
  <c r="K30" i="2"/>
  <c r="A31" i="2"/>
  <c r="H31" i="2"/>
  <c r="K31" i="2"/>
  <c r="B31" i="2" s="1"/>
  <c r="A32" i="2"/>
  <c r="H32" i="2"/>
  <c r="K32" i="2"/>
  <c r="B32" i="2" s="1"/>
  <c r="A33" i="2"/>
  <c r="H33" i="2"/>
  <c r="K33" i="2"/>
  <c r="A34" i="2"/>
  <c r="H34" i="2"/>
  <c r="K34" i="2"/>
  <c r="B34" i="2" s="1"/>
  <c r="A35" i="2"/>
  <c r="H35" i="2"/>
  <c r="K35" i="2"/>
  <c r="B35" i="2" s="1"/>
  <c r="A36" i="2"/>
  <c r="H36" i="2"/>
  <c r="K36" i="2"/>
  <c r="A37" i="2"/>
  <c r="H37" i="2"/>
  <c r="K37" i="2"/>
  <c r="A38" i="2"/>
  <c r="H38" i="2"/>
  <c r="K38" i="2"/>
  <c r="N38" i="2" s="1"/>
  <c r="A39" i="2"/>
  <c r="H39" i="2"/>
  <c r="K39" i="2"/>
  <c r="A40" i="2"/>
  <c r="H40" i="2"/>
  <c r="K40" i="2"/>
  <c r="L40" i="2" s="1"/>
  <c r="A41" i="2"/>
  <c r="H41" i="2"/>
  <c r="K41" i="2"/>
  <c r="N41" i="2" s="1"/>
  <c r="A42" i="2"/>
  <c r="H42" i="2"/>
  <c r="K42" i="2"/>
  <c r="A43" i="2"/>
  <c r="H43" i="2"/>
  <c r="K43" i="2"/>
  <c r="A44" i="2"/>
  <c r="H44" i="2"/>
  <c r="K44" i="2"/>
  <c r="B44" i="2" s="1"/>
  <c r="A45" i="2"/>
  <c r="H45" i="2"/>
  <c r="K45" i="2"/>
  <c r="B45" i="2" s="1"/>
  <c r="A46" i="2"/>
  <c r="H46" i="2"/>
  <c r="K46" i="2"/>
  <c r="A47" i="2"/>
  <c r="H47" i="2"/>
  <c r="K47" i="2"/>
  <c r="L47" i="2" s="1"/>
  <c r="A48" i="2"/>
  <c r="H48" i="2"/>
  <c r="K48" i="2"/>
  <c r="B48" i="2" s="1"/>
  <c r="A49" i="2"/>
  <c r="H49" i="2"/>
  <c r="K49" i="2"/>
  <c r="A50" i="2"/>
  <c r="H50" i="2"/>
  <c r="K50" i="2"/>
  <c r="A51" i="2"/>
  <c r="H51" i="2"/>
  <c r="K51" i="2"/>
  <c r="B51" i="2" s="1"/>
  <c r="A52" i="2"/>
  <c r="H52" i="2"/>
  <c r="K52" i="2"/>
  <c r="A53" i="2"/>
  <c r="H53" i="2"/>
  <c r="K53" i="2"/>
  <c r="L53" i="2" s="1"/>
  <c r="A54" i="2"/>
  <c r="H54" i="2"/>
  <c r="K54" i="2"/>
  <c r="B54" i="2" s="1"/>
  <c r="A55" i="2"/>
  <c r="H55" i="2"/>
  <c r="K55" i="2"/>
  <c r="N55" i="2" s="1"/>
  <c r="A56" i="2"/>
  <c r="H56" i="2"/>
  <c r="K56" i="2"/>
  <c r="B56" i="2" s="1"/>
  <c r="A57" i="2"/>
  <c r="H57" i="2"/>
  <c r="K57" i="2"/>
  <c r="A58" i="2"/>
  <c r="H58" i="2"/>
  <c r="K58" i="2"/>
  <c r="N58" i="2" s="1"/>
  <c r="A59" i="2"/>
  <c r="H59" i="2"/>
  <c r="K59" i="2"/>
  <c r="L59" i="2" s="1"/>
  <c r="A60" i="2"/>
  <c r="H60" i="2"/>
  <c r="K60" i="2"/>
  <c r="A61" i="2"/>
  <c r="H61" i="2"/>
  <c r="K61" i="2"/>
  <c r="N61" i="2" s="1"/>
  <c r="A62" i="2"/>
  <c r="H62" i="2"/>
  <c r="K62" i="2"/>
  <c r="B62" i="2" s="1"/>
  <c r="A63" i="2"/>
  <c r="H63" i="2"/>
  <c r="K63" i="2"/>
  <c r="A64" i="2"/>
  <c r="H64" i="2"/>
  <c r="K64" i="2"/>
  <c r="B64" i="2" s="1"/>
  <c r="A65" i="2"/>
  <c r="H65" i="2"/>
  <c r="K65" i="2"/>
  <c r="B65" i="2" s="1"/>
  <c r="A66" i="2"/>
  <c r="H66" i="2"/>
  <c r="K66" i="2"/>
  <c r="A67" i="2"/>
  <c r="H67" i="2"/>
  <c r="K67" i="2"/>
  <c r="B67" i="2" s="1"/>
  <c r="A68" i="2"/>
  <c r="H68" i="2"/>
  <c r="K68" i="2"/>
  <c r="B68" i="2" s="1"/>
  <c r="A69" i="2"/>
  <c r="H69" i="2"/>
  <c r="K69" i="2"/>
  <c r="A70" i="2"/>
  <c r="H70" i="2"/>
  <c r="K70" i="2"/>
  <c r="B70" i="2" s="1"/>
  <c r="A71" i="2"/>
  <c r="H71" i="2"/>
  <c r="K71" i="2"/>
  <c r="N71" i="2" s="1"/>
  <c r="A72" i="2"/>
  <c r="H72" i="2"/>
  <c r="K72" i="2"/>
  <c r="L72" i="2" s="1"/>
  <c r="A73" i="2"/>
  <c r="H73" i="2"/>
  <c r="K73" i="2"/>
  <c r="N73" i="2" s="1"/>
  <c r="A74" i="2"/>
  <c r="H74" i="2"/>
  <c r="K74" i="2"/>
  <c r="L74" i="2" s="1"/>
  <c r="A75" i="2"/>
  <c r="H75" i="2"/>
  <c r="K75" i="2"/>
  <c r="A76" i="2"/>
  <c r="H76" i="2"/>
  <c r="K76" i="2"/>
  <c r="A77" i="2"/>
  <c r="H77" i="2"/>
  <c r="K77" i="2"/>
  <c r="B77" i="2" s="1"/>
  <c r="A78" i="2"/>
  <c r="H78" i="2"/>
  <c r="K78" i="2"/>
  <c r="L78" i="2" s="1"/>
  <c r="A79" i="2"/>
  <c r="H79" i="2"/>
  <c r="K79" i="2"/>
  <c r="B79" i="2" s="1"/>
  <c r="A80" i="2"/>
  <c r="H80" i="2"/>
  <c r="K80" i="2"/>
  <c r="B80" i="2" s="1"/>
  <c r="A81" i="2"/>
  <c r="H81" i="2"/>
  <c r="K81" i="2"/>
  <c r="L81" i="2" s="1"/>
  <c r="A82" i="2"/>
  <c r="H82" i="2"/>
  <c r="K82" i="2"/>
  <c r="A83" i="2"/>
  <c r="H83" i="2"/>
  <c r="K83" i="2"/>
  <c r="A84" i="2"/>
  <c r="H84" i="2"/>
  <c r="K84" i="2"/>
  <c r="A85" i="2"/>
  <c r="H85" i="2"/>
  <c r="K85" i="2"/>
  <c r="B85" i="2" s="1"/>
  <c r="A86" i="2"/>
  <c r="H86" i="2"/>
  <c r="K86" i="2"/>
  <c r="A87" i="2"/>
  <c r="H87" i="2"/>
  <c r="K87" i="2"/>
  <c r="L87" i="2" s="1"/>
  <c r="A88" i="2"/>
  <c r="H88" i="2"/>
  <c r="K88" i="2"/>
  <c r="L88" i="2" s="1"/>
  <c r="A89" i="2"/>
  <c r="H89" i="2"/>
  <c r="K89" i="2"/>
  <c r="B89" i="2" s="1"/>
  <c r="A90" i="2"/>
  <c r="H90" i="2"/>
  <c r="K90" i="2"/>
  <c r="B90" i="2" s="1"/>
  <c r="A91" i="2"/>
  <c r="H91" i="2"/>
  <c r="K91" i="2"/>
  <c r="B91" i="2" s="1"/>
  <c r="A92" i="2"/>
  <c r="H92" i="2"/>
  <c r="K92" i="2"/>
  <c r="A93" i="2"/>
  <c r="H93" i="2"/>
  <c r="K93" i="2"/>
  <c r="A94" i="2"/>
  <c r="H94" i="2"/>
  <c r="K94" i="2"/>
  <c r="A95" i="2"/>
  <c r="H95" i="2"/>
  <c r="K95" i="2"/>
  <c r="N95" i="2" s="1"/>
  <c r="A96" i="2"/>
  <c r="H96" i="2"/>
  <c r="K96" i="2"/>
  <c r="N96" i="2" s="1"/>
  <c r="A97" i="2"/>
  <c r="H97" i="2"/>
  <c r="K97" i="2"/>
  <c r="B97" i="2" s="1"/>
  <c r="A98" i="2"/>
  <c r="H98" i="2"/>
  <c r="K98" i="2"/>
  <c r="A99" i="2"/>
  <c r="H99" i="2"/>
  <c r="K99" i="2"/>
  <c r="A100" i="2"/>
  <c r="H100" i="2"/>
  <c r="K100" i="2"/>
  <c r="A101" i="2"/>
  <c r="H101" i="2"/>
  <c r="K101" i="2"/>
  <c r="N101" i="2" s="1"/>
  <c r="A102" i="2"/>
  <c r="H102" i="2"/>
  <c r="K102" i="2"/>
  <c r="B102" i="2" s="1"/>
  <c r="A103" i="2"/>
  <c r="H103" i="2"/>
  <c r="K103" i="2"/>
  <c r="A104" i="2"/>
  <c r="H104" i="2"/>
  <c r="K104" i="2"/>
  <c r="N104" i="2" s="1"/>
  <c r="A105" i="2"/>
  <c r="H105" i="2"/>
  <c r="K105" i="2"/>
  <c r="B105" i="2" s="1"/>
  <c r="A106" i="2"/>
  <c r="H106" i="2"/>
  <c r="K106" i="2"/>
  <c r="A107" i="2"/>
  <c r="H107" i="2"/>
  <c r="K107" i="2"/>
  <c r="A108" i="2"/>
  <c r="H108" i="2"/>
  <c r="K108" i="2"/>
  <c r="B108" i="2" s="1"/>
  <c r="A109" i="2"/>
  <c r="H109" i="2"/>
  <c r="K109" i="2"/>
  <c r="A110" i="2"/>
  <c r="H110" i="2"/>
  <c r="K110" i="2"/>
  <c r="N110" i="2" s="1"/>
  <c r="A111" i="2"/>
  <c r="H111" i="2"/>
  <c r="K111" i="2"/>
  <c r="N111" i="2" s="1"/>
  <c r="A112" i="2"/>
  <c r="H112" i="2"/>
  <c r="K112" i="2"/>
  <c r="A113" i="2"/>
  <c r="H113" i="2"/>
  <c r="K113" i="2"/>
  <c r="A114" i="2"/>
  <c r="H114" i="2"/>
  <c r="K114" i="2"/>
  <c r="B114" i="2" s="1"/>
  <c r="A115" i="2"/>
  <c r="H115" i="2"/>
  <c r="K115" i="2"/>
  <c r="B115" i="2" s="1"/>
  <c r="A116" i="2"/>
  <c r="H116" i="2"/>
  <c r="K116" i="2"/>
  <c r="A117" i="2"/>
  <c r="H117" i="2"/>
  <c r="K117" i="2"/>
  <c r="B117" i="2" s="1"/>
  <c r="A118" i="2"/>
  <c r="H118" i="2"/>
  <c r="K118" i="2"/>
  <c r="B118" i="2" s="1"/>
  <c r="A119" i="2"/>
  <c r="H119" i="2"/>
  <c r="K119" i="2"/>
  <c r="A120" i="2"/>
  <c r="H120" i="2"/>
  <c r="K120" i="2"/>
  <c r="B120" i="2" s="1"/>
  <c r="A121" i="2"/>
  <c r="H121" i="2"/>
  <c r="K121" i="2"/>
  <c r="A122" i="2"/>
  <c r="H122" i="2"/>
  <c r="K122" i="2"/>
  <c r="A123" i="2"/>
  <c r="H123" i="2"/>
  <c r="K123" i="2"/>
  <c r="L123" i="2" s="1"/>
  <c r="A124" i="2"/>
  <c r="H124" i="2"/>
  <c r="K124" i="2"/>
  <c r="L124" i="2" s="1"/>
  <c r="A125" i="2"/>
  <c r="H125" i="2"/>
  <c r="K125" i="2"/>
  <c r="L125" i="2" s="1"/>
  <c r="A126" i="2"/>
  <c r="H126" i="2"/>
  <c r="K126" i="2"/>
  <c r="L126" i="2" s="1"/>
  <c r="A127" i="2"/>
  <c r="H127" i="2"/>
  <c r="K127" i="2"/>
  <c r="L127" i="2" s="1"/>
  <c r="A128" i="2"/>
  <c r="H128" i="2"/>
  <c r="K128" i="2"/>
  <c r="B128" i="2" s="1"/>
  <c r="A129" i="2"/>
  <c r="H129" i="2"/>
  <c r="K129" i="2"/>
  <c r="A130" i="2"/>
  <c r="H130" i="2"/>
  <c r="K130" i="2"/>
  <c r="N130" i="2" s="1"/>
  <c r="A131" i="2"/>
  <c r="H131" i="2"/>
  <c r="K131" i="2"/>
  <c r="B131" i="2" s="1"/>
  <c r="A132" i="2"/>
  <c r="H132" i="2"/>
  <c r="K132" i="2"/>
  <c r="L132" i="2" s="1"/>
  <c r="A133" i="2"/>
  <c r="H133" i="2"/>
  <c r="K133" i="2"/>
  <c r="N133" i="2" s="1"/>
  <c r="A134" i="2"/>
  <c r="H134" i="2"/>
  <c r="K134" i="2"/>
  <c r="B134" i="2" s="1"/>
  <c r="A135" i="2"/>
  <c r="H135" i="2"/>
  <c r="K135" i="2"/>
  <c r="L135" i="2" s="1"/>
  <c r="A136" i="2"/>
  <c r="H136" i="2"/>
  <c r="K136" i="2"/>
  <c r="N136" i="2" s="1"/>
  <c r="A137" i="2"/>
  <c r="H137" i="2"/>
  <c r="K137" i="2"/>
  <c r="B137" i="2" s="1"/>
  <c r="A138" i="2"/>
  <c r="H138" i="2"/>
  <c r="K138" i="2"/>
  <c r="L138" i="2" s="1"/>
  <c r="A139" i="2"/>
  <c r="H139" i="2"/>
  <c r="K139" i="2"/>
  <c r="N139" i="2" s="1"/>
  <c r="A140" i="2"/>
  <c r="H140" i="2"/>
  <c r="K140" i="2"/>
  <c r="B140" i="2" s="1"/>
  <c r="A141" i="2"/>
  <c r="H141" i="2"/>
  <c r="K141" i="2"/>
  <c r="L141" i="2" s="1"/>
  <c r="A142" i="2"/>
  <c r="H142" i="2"/>
  <c r="K142" i="2"/>
  <c r="N142" i="2" s="1"/>
  <c r="A143" i="2"/>
  <c r="H143" i="2"/>
  <c r="K143" i="2"/>
  <c r="L143" i="2" s="1"/>
  <c r="A144" i="2"/>
  <c r="H144" i="2"/>
  <c r="K144" i="2"/>
  <c r="L144" i="2" s="1"/>
  <c r="A145" i="2"/>
  <c r="H145" i="2"/>
  <c r="K145" i="2"/>
  <c r="N145" i="2" s="1"/>
  <c r="A146" i="2"/>
  <c r="H146" i="2"/>
  <c r="K146" i="2"/>
  <c r="L146" i="2" s="1"/>
  <c r="A147" i="2"/>
  <c r="H147" i="2"/>
  <c r="K147" i="2"/>
  <c r="L147" i="2" s="1"/>
  <c r="A148" i="2"/>
  <c r="H148" i="2"/>
  <c r="K148" i="2"/>
  <c r="N148" i="2" s="1"/>
  <c r="A149" i="2"/>
  <c r="H149" i="2"/>
  <c r="K149" i="2"/>
  <c r="A150" i="2"/>
  <c r="H150" i="2"/>
  <c r="K150" i="2"/>
  <c r="L150" i="2" s="1"/>
  <c r="A151" i="2"/>
  <c r="H151" i="2"/>
  <c r="K151" i="2"/>
  <c r="L151" i="2" s="1"/>
  <c r="A152" i="2"/>
  <c r="H152" i="2"/>
  <c r="K152" i="2"/>
  <c r="A153" i="2"/>
  <c r="H153" i="2"/>
  <c r="K153" i="2"/>
  <c r="L153" i="2" s="1"/>
  <c r="A154" i="2"/>
  <c r="H154" i="2"/>
  <c r="K154" i="2"/>
  <c r="L154" i="2" s="1"/>
  <c r="A155" i="2"/>
  <c r="H155" i="2"/>
  <c r="K155" i="2"/>
  <c r="A156" i="2"/>
  <c r="H156" i="2"/>
  <c r="K156" i="2"/>
  <c r="L156" i="2" s="1"/>
  <c r="A157" i="2"/>
  <c r="H157" i="2"/>
  <c r="K157" i="2"/>
  <c r="A158" i="2"/>
  <c r="H158" i="2"/>
  <c r="K158" i="2"/>
  <c r="N158" i="2" s="1"/>
  <c r="A159" i="2"/>
  <c r="H159" i="2"/>
  <c r="K159" i="2"/>
  <c r="A160" i="2"/>
  <c r="H160" i="2"/>
  <c r="K160" i="2"/>
  <c r="B160" i="2" s="1"/>
  <c r="A161" i="2"/>
  <c r="H161" i="2"/>
  <c r="K161" i="2"/>
  <c r="N161" i="2" s="1"/>
  <c r="A162" i="2"/>
  <c r="H162" i="2"/>
  <c r="K162" i="2"/>
  <c r="B162" i="2" s="1"/>
  <c r="A163" i="2"/>
  <c r="H163" i="2"/>
  <c r="K163" i="2"/>
  <c r="B163" i="2" s="1"/>
  <c r="A164" i="2"/>
  <c r="H164" i="2"/>
  <c r="K164" i="2"/>
  <c r="N164" i="2" s="1"/>
  <c r="A165" i="2"/>
  <c r="H165" i="2"/>
  <c r="K165" i="2"/>
  <c r="A166" i="2"/>
  <c r="H166" i="2"/>
  <c r="K166" i="2"/>
  <c r="B166" i="2" s="1"/>
  <c r="A167" i="2"/>
  <c r="H167" i="2"/>
  <c r="K167" i="2"/>
  <c r="N167" i="2" s="1"/>
  <c r="A168" i="2"/>
  <c r="H168" i="2"/>
  <c r="K168" i="2"/>
  <c r="N168" i="2" s="1"/>
  <c r="A169" i="2"/>
  <c r="H169" i="2"/>
  <c r="K169" i="2"/>
  <c r="B169" i="2" s="1"/>
  <c r="A170" i="2"/>
  <c r="H170" i="2"/>
  <c r="K170" i="2"/>
  <c r="A171" i="2"/>
  <c r="H171" i="2"/>
  <c r="K171" i="2"/>
  <c r="N171" i="2" s="1"/>
  <c r="A172" i="2"/>
  <c r="H172" i="2"/>
  <c r="K172" i="2"/>
  <c r="B172" i="2" s="1"/>
  <c r="A173" i="2"/>
  <c r="H173" i="2"/>
  <c r="K173" i="2"/>
  <c r="N173" i="2" s="1"/>
  <c r="A174" i="2"/>
  <c r="H174" i="2"/>
  <c r="K174" i="2"/>
  <c r="B174" i="2" s="1"/>
  <c r="A175" i="2"/>
  <c r="H175" i="2"/>
  <c r="K175" i="2"/>
  <c r="B175" i="2" s="1"/>
  <c r="A176" i="2"/>
  <c r="H176" i="2"/>
  <c r="K176" i="2"/>
  <c r="N176" i="2" s="1"/>
  <c r="A177" i="2"/>
  <c r="H177" i="2"/>
  <c r="K177" i="2"/>
  <c r="L177" i="2" s="1"/>
  <c r="A178" i="2"/>
  <c r="H178" i="2"/>
  <c r="K178" i="2"/>
  <c r="B178" i="2" s="1"/>
  <c r="A179" i="2"/>
  <c r="H179" i="2"/>
  <c r="K179" i="2"/>
  <c r="N179" i="2" s="1"/>
  <c r="A180" i="2"/>
  <c r="H180" i="2"/>
  <c r="K180" i="2"/>
  <c r="A181" i="2"/>
  <c r="H181" i="2"/>
  <c r="K181" i="2"/>
  <c r="B181" i="2" s="1"/>
  <c r="A182" i="2"/>
  <c r="H182" i="2"/>
  <c r="K182" i="2"/>
  <c r="L182" i="2" s="1"/>
  <c r="A183" i="2"/>
  <c r="H183" i="2"/>
  <c r="K183" i="2"/>
  <c r="B183" i="2" s="1"/>
  <c r="A184" i="2"/>
  <c r="H184" i="2"/>
  <c r="K184" i="2"/>
  <c r="L184" i="2" s="1"/>
  <c r="A185" i="2"/>
  <c r="H185" i="2"/>
  <c r="K185" i="2"/>
  <c r="B185" i="2" s="1"/>
  <c r="A186" i="2"/>
  <c r="H186" i="2"/>
  <c r="K186" i="2"/>
  <c r="B186" i="2" s="1"/>
  <c r="A187" i="2"/>
  <c r="H187" i="2"/>
  <c r="K187" i="2"/>
  <c r="B187" i="2" s="1"/>
  <c r="A188" i="2"/>
  <c r="H188" i="2"/>
  <c r="K188" i="2"/>
  <c r="N188" i="2" s="1"/>
  <c r="A189" i="2"/>
  <c r="H189" i="2"/>
  <c r="K189" i="2"/>
  <c r="A190" i="2"/>
  <c r="H190" i="2"/>
  <c r="K190" i="2"/>
  <c r="A191" i="2"/>
  <c r="H191" i="2"/>
  <c r="K191" i="2"/>
  <c r="A192" i="2"/>
  <c r="H192" i="2"/>
  <c r="K192" i="2"/>
  <c r="L192" i="2" s="1"/>
  <c r="A193" i="2"/>
  <c r="H193" i="2"/>
  <c r="K193" i="2"/>
  <c r="N193" i="2" s="1"/>
  <c r="A194" i="2"/>
  <c r="H194" i="2"/>
  <c r="K194" i="2"/>
  <c r="A195" i="2"/>
  <c r="H195" i="2"/>
  <c r="K195" i="2"/>
  <c r="L195" i="2" s="1"/>
  <c r="A196" i="2"/>
  <c r="H196" i="2"/>
  <c r="K196" i="2"/>
  <c r="A197" i="2"/>
  <c r="H197" i="2"/>
  <c r="K197" i="2"/>
  <c r="A198" i="2"/>
  <c r="H198" i="2"/>
  <c r="K198" i="2"/>
  <c r="A199" i="2"/>
  <c r="H199" i="2"/>
  <c r="K199" i="2"/>
  <c r="A200" i="2"/>
  <c r="H200" i="2"/>
  <c r="K200" i="2"/>
  <c r="A201" i="2"/>
  <c r="H201" i="2"/>
  <c r="K201" i="2"/>
  <c r="A202" i="2"/>
  <c r="H202" i="2"/>
  <c r="K202" i="2"/>
  <c r="N202" i="2" s="1"/>
  <c r="A203" i="2"/>
  <c r="H203" i="2"/>
  <c r="K203" i="2"/>
  <c r="A204" i="2"/>
  <c r="H204" i="2"/>
  <c r="K204" i="2"/>
  <c r="A205" i="2"/>
  <c r="H205" i="2"/>
  <c r="K205" i="2"/>
  <c r="L205" i="2" s="1"/>
  <c r="A206" i="2"/>
  <c r="H206" i="2"/>
  <c r="K206" i="2"/>
  <c r="L206" i="2" s="1"/>
  <c r="A207" i="2"/>
  <c r="H207" i="2"/>
  <c r="K207" i="2"/>
  <c r="L207" i="2" s="1"/>
  <c r="A208" i="2"/>
  <c r="H208" i="2"/>
  <c r="K208" i="2"/>
  <c r="N208" i="2" s="1"/>
  <c r="A209" i="2"/>
  <c r="H209" i="2"/>
  <c r="K209" i="2"/>
  <c r="L209" i="2" s="1"/>
  <c r="A210" i="2"/>
  <c r="H210" i="2"/>
  <c r="K210" i="2"/>
  <c r="N210" i="2" s="1"/>
  <c r="A211" i="2"/>
  <c r="H211" i="2"/>
  <c r="K211" i="2"/>
  <c r="B211" i="2" s="1"/>
  <c r="A212" i="2"/>
  <c r="H212" i="2"/>
  <c r="K212" i="2"/>
  <c r="L212" i="2" s="1"/>
  <c r="A213" i="2"/>
  <c r="H213" i="2"/>
  <c r="K213" i="2"/>
  <c r="N213" i="2" s="1"/>
  <c r="A214" i="2"/>
  <c r="H214" i="2"/>
  <c r="K214" i="2"/>
  <c r="B214" i="2" s="1"/>
  <c r="A215" i="2"/>
  <c r="H215" i="2"/>
  <c r="K215" i="2"/>
  <c r="L215" i="2" s="1"/>
  <c r="A216" i="2"/>
  <c r="H216" i="2"/>
  <c r="K216" i="2"/>
  <c r="N216" i="2" s="1"/>
  <c r="A217" i="2"/>
  <c r="H217" i="2"/>
  <c r="K217" i="2"/>
  <c r="A218" i="2"/>
  <c r="H218" i="2"/>
  <c r="K218" i="2"/>
  <c r="L218" i="2" s="1"/>
  <c r="A219" i="2"/>
  <c r="H219" i="2"/>
  <c r="K219" i="2"/>
  <c r="N219" i="2" s="1"/>
  <c r="A220" i="2"/>
  <c r="H220" i="2"/>
  <c r="K220" i="2"/>
  <c r="L220" i="2" s="1"/>
  <c r="A221" i="2"/>
  <c r="H221" i="2"/>
  <c r="K221" i="2"/>
  <c r="L221" i="2" s="1"/>
  <c r="A222" i="2"/>
  <c r="H222" i="2"/>
  <c r="K222" i="2"/>
  <c r="N222" i="2" s="1"/>
  <c r="A223" i="2"/>
  <c r="H223" i="2"/>
  <c r="K223" i="2"/>
  <c r="L223" i="2" s="1"/>
  <c r="A224" i="2"/>
  <c r="H224" i="2"/>
  <c r="K224" i="2"/>
  <c r="B224" i="2" s="1"/>
  <c r="A225" i="2"/>
  <c r="H225" i="2"/>
  <c r="K225" i="2"/>
  <c r="N225" i="2" s="1"/>
  <c r="A226" i="2"/>
  <c r="H226" i="2"/>
  <c r="K226" i="2"/>
  <c r="B226" i="2" s="1"/>
  <c r="A227" i="2"/>
  <c r="H227" i="2"/>
  <c r="K227" i="2"/>
  <c r="A228" i="2"/>
  <c r="H228" i="2"/>
  <c r="K228" i="2"/>
  <c r="L228" i="2" s="1"/>
  <c r="A229" i="2"/>
  <c r="H229" i="2"/>
  <c r="K229" i="2"/>
  <c r="B229" i="2" s="1"/>
  <c r="A230" i="2"/>
  <c r="H230" i="2"/>
  <c r="K230" i="2"/>
  <c r="A231" i="2"/>
  <c r="H231" i="2"/>
  <c r="K231" i="2"/>
  <c r="L231" i="2" s="1"/>
  <c r="A232" i="2"/>
  <c r="H232" i="2"/>
  <c r="K232" i="2"/>
  <c r="B232" i="2" s="1"/>
  <c r="A233" i="2"/>
  <c r="H233" i="2"/>
  <c r="K233" i="2"/>
  <c r="A234" i="2"/>
  <c r="H234" i="2"/>
  <c r="K234" i="2"/>
  <c r="L234" i="2" s="1"/>
  <c r="A235" i="2"/>
  <c r="H235" i="2"/>
  <c r="K235" i="2"/>
  <c r="A236" i="2"/>
  <c r="H236" i="2"/>
  <c r="K236" i="2"/>
  <c r="A237" i="2"/>
  <c r="H237" i="2"/>
  <c r="K237" i="2"/>
  <c r="A238" i="2"/>
  <c r="H238" i="2"/>
  <c r="K238" i="2"/>
  <c r="B238" i="2" s="1"/>
  <c r="A239" i="2"/>
  <c r="H239" i="2"/>
  <c r="K239" i="2"/>
  <c r="A240" i="2"/>
  <c r="H240" i="2"/>
  <c r="K240" i="2"/>
  <c r="L240" i="2" s="1"/>
  <c r="A241" i="2"/>
  <c r="H241" i="2"/>
  <c r="K241" i="2"/>
  <c r="N241" i="2" s="1"/>
  <c r="A242" i="2"/>
  <c r="H242" i="2"/>
  <c r="K242" i="2"/>
  <c r="A243" i="2"/>
  <c r="H243" i="2"/>
  <c r="K243" i="2"/>
  <c r="N243" i="2" s="1"/>
  <c r="A244" i="2"/>
  <c r="H244" i="2"/>
  <c r="K244" i="2"/>
  <c r="N244" i="2" s="1"/>
  <c r="A245" i="2"/>
  <c r="H245" i="2"/>
  <c r="K245" i="2"/>
  <c r="B245" i="2" s="1"/>
  <c r="A246" i="2"/>
  <c r="H246" i="2"/>
  <c r="K246" i="2"/>
  <c r="N246" i="2" s="1"/>
  <c r="A247" i="2"/>
  <c r="H247" i="2"/>
  <c r="K247" i="2"/>
  <c r="A248" i="2"/>
  <c r="H248" i="2"/>
  <c r="K248" i="2"/>
  <c r="B248" i="2" s="1"/>
  <c r="A249" i="2"/>
  <c r="H249" i="2"/>
  <c r="K249" i="2"/>
  <c r="B249" i="2" s="1"/>
  <c r="A250" i="2"/>
  <c r="H250" i="2"/>
  <c r="K250" i="2"/>
  <c r="A251" i="2"/>
  <c r="H251" i="2"/>
  <c r="K251" i="2"/>
  <c r="B251" i="2" s="1"/>
  <c r="A252" i="2"/>
  <c r="H252" i="2"/>
  <c r="K252" i="2"/>
  <c r="A253" i="2"/>
  <c r="H253" i="2"/>
  <c r="K253" i="2"/>
  <c r="A254" i="2"/>
  <c r="H254" i="2"/>
  <c r="K254" i="2"/>
  <c r="A255" i="2"/>
  <c r="H255" i="2"/>
  <c r="K255" i="2"/>
  <c r="B255" i="2" s="1"/>
  <c r="A256" i="2"/>
  <c r="H256" i="2"/>
  <c r="K256" i="2"/>
  <c r="B256" i="2" s="1"/>
  <c r="A257" i="2"/>
  <c r="H257" i="2"/>
  <c r="K257" i="2"/>
  <c r="L257" i="2" s="1"/>
  <c r="A258" i="2"/>
  <c r="H258" i="2"/>
  <c r="K258" i="2"/>
  <c r="B258" i="2" s="1"/>
  <c r="A259" i="2"/>
  <c r="H259" i="2"/>
  <c r="K259" i="2"/>
  <c r="B259" i="2" s="1"/>
  <c r="A260" i="2"/>
  <c r="H260" i="2"/>
  <c r="K260" i="2"/>
  <c r="L260" i="2" s="1"/>
  <c r="A261" i="2"/>
  <c r="H261" i="2"/>
  <c r="K261" i="2"/>
  <c r="L261" i="2" s="1"/>
  <c r="A262" i="2"/>
  <c r="H262" i="2"/>
  <c r="K262" i="2"/>
  <c r="B262" i="2" s="1"/>
  <c r="A263" i="2"/>
  <c r="H263" i="2"/>
  <c r="K263" i="2"/>
  <c r="A264" i="2"/>
  <c r="H264" i="2"/>
  <c r="K264" i="2"/>
  <c r="N264" i="2" s="1"/>
  <c r="A265" i="2"/>
  <c r="H265" i="2"/>
  <c r="K265" i="2"/>
  <c r="B265" i="2" s="1"/>
  <c r="A266" i="2"/>
  <c r="H266" i="2"/>
  <c r="K266" i="2"/>
  <c r="A267" i="2"/>
  <c r="H267" i="2"/>
  <c r="K267" i="2"/>
  <c r="L267" i="2" s="1"/>
  <c r="A268" i="2"/>
  <c r="H268" i="2"/>
  <c r="K268" i="2"/>
  <c r="A269" i="2"/>
  <c r="H269" i="2"/>
  <c r="K269" i="2"/>
  <c r="A270" i="2"/>
  <c r="H270" i="2"/>
  <c r="K270" i="2"/>
  <c r="N270" i="2" s="1"/>
  <c r="A271" i="2"/>
  <c r="H271" i="2"/>
  <c r="K271" i="2"/>
  <c r="B271" i="2" s="1"/>
  <c r="A272" i="2"/>
  <c r="H272" i="2"/>
  <c r="K272" i="2"/>
  <c r="A273" i="2"/>
  <c r="H273" i="2"/>
  <c r="K273" i="2"/>
  <c r="A274" i="2"/>
  <c r="H274" i="2"/>
  <c r="K274" i="2"/>
  <c r="A275" i="2"/>
  <c r="H275" i="2"/>
  <c r="K275" i="2"/>
  <c r="A276" i="2"/>
  <c r="H276" i="2"/>
  <c r="K276" i="2"/>
  <c r="L276" i="2" s="1"/>
  <c r="A277" i="2"/>
  <c r="H277" i="2"/>
  <c r="K277" i="2"/>
  <c r="B277" i="2" s="1"/>
  <c r="A278" i="2"/>
  <c r="H278" i="2"/>
  <c r="K278" i="2"/>
  <c r="A279" i="2"/>
  <c r="H279" i="2"/>
  <c r="K279" i="2"/>
  <c r="N279" i="2" s="1"/>
  <c r="A280" i="2"/>
  <c r="H280" i="2"/>
  <c r="K280" i="2"/>
  <c r="A281" i="2"/>
  <c r="H281" i="2"/>
  <c r="K281" i="2"/>
  <c r="A282" i="2"/>
  <c r="H282" i="2"/>
  <c r="K282" i="2"/>
  <c r="L282" i="2" s="1"/>
  <c r="A283" i="2"/>
  <c r="H283" i="2"/>
  <c r="K283" i="2"/>
  <c r="L283" i="2" s="1"/>
  <c r="A284" i="2"/>
  <c r="H284" i="2"/>
  <c r="K284" i="2"/>
  <c r="A285" i="2"/>
  <c r="H285" i="2"/>
  <c r="K285" i="2"/>
  <c r="A286" i="2"/>
  <c r="H286" i="2"/>
  <c r="K286" i="2"/>
  <c r="L286" i="2" s="1"/>
  <c r="A287" i="2"/>
  <c r="H287" i="2"/>
  <c r="K287" i="2"/>
  <c r="A288" i="2"/>
  <c r="H288" i="2"/>
  <c r="K288" i="2"/>
  <c r="L288" i="2" s="1"/>
  <c r="A289" i="2"/>
  <c r="H289" i="2"/>
  <c r="K289" i="2"/>
  <c r="L289" i="2" s="1"/>
  <c r="A290" i="2"/>
  <c r="H290" i="2"/>
  <c r="K290" i="2"/>
  <c r="A291" i="2"/>
  <c r="H291" i="2"/>
  <c r="K291" i="2"/>
  <c r="A292" i="2"/>
  <c r="H292" i="2"/>
  <c r="K292" i="2"/>
  <c r="A293" i="2"/>
  <c r="H293" i="2"/>
  <c r="K293" i="2"/>
  <c r="A294" i="2"/>
  <c r="H294" i="2"/>
  <c r="K294" i="2"/>
  <c r="A295" i="2"/>
  <c r="H295" i="2"/>
  <c r="K295" i="2"/>
  <c r="L295" i="2" s="1"/>
  <c r="A296" i="2"/>
  <c r="H296" i="2"/>
  <c r="K296" i="2"/>
  <c r="L296" i="2" s="1"/>
  <c r="A297" i="2"/>
  <c r="H297" i="2"/>
  <c r="K297" i="2"/>
  <c r="L297" i="2" s="1"/>
  <c r="A298" i="2"/>
  <c r="H298" i="2"/>
  <c r="K298" i="2"/>
  <c r="L298" i="2" s="1"/>
  <c r="A299" i="2"/>
  <c r="H299" i="2"/>
  <c r="K299" i="2"/>
  <c r="L299" i="2" s="1"/>
  <c r="A300" i="2"/>
  <c r="H300" i="2"/>
  <c r="K300" i="2"/>
  <c r="B300" i="2" s="1"/>
  <c r="A301" i="2"/>
  <c r="H301" i="2"/>
  <c r="K301" i="2"/>
  <c r="B301" i="2" s="1"/>
  <c r="A302" i="2"/>
  <c r="H302" i="2"/>
  <c r="K302" i="2"/>
  <c r="A303" i="2"/>
  <c r="H303" i="2"/>
  <c r="K303" i="2"/>
  <c r="N303" i="2" s="1"/>
  <c r="A304" i="2"/>
  <c r="H304" i="2"/>
  <c r="K304" i="2"/>
  <c r="A305" i="2"/>
  <c r="H305" i="2"/>
  <c r="K305" i="2"/>
  <c r="L305" i="2" s="1"/>
  <c r="A306" i="2"/>
  <c r="H306" i="2"/>
  <c r="K306" i="2"/>
  <c r="A307" i="2"/>
  <c r="H307" i="2"/>
  <c r="K307" i="2"/>
  <c r="L307" i="2" s="1"/>
  <c r="A308" i="2"/>
  <c r="H308" i="2"/>
  <c r="K308" i="2"/>
  <c r="A309" i="2"/>
  <c r="H309" i="2"/>
  <c r="K309" i="2"/>
  <c r="B309" i="2" s="1"/>
  <c r="A310" i="2"/>
  <c r="H310" i="2"/>
  <c r="K310" i="2"/>
  <c r="N310" i="2" s="1"/>
  <c r="A311" i="2"/>
  <c r="H311" i="2"/>
  <c r="K311" i="2"/>
  <c r="N311" i="2" s="1"/>
  <c r="A312" i="2"/>
  <c r="H312" i="2"/>
  <c r="K312" i="2"/>
  <c r="L312" i="2" s="1"/>
  <c r="A313" i="2"/>
  <c r="H313" i="2"/>
  <c r="K313" i="2"/>
  <c r="A314" i="2"/>
  <c r="H314" i="2"/>
  <c r="K314" i="2"/>
  <c r="A315" i="2"/>
  <c r="H315" i="2"/>
  <c r="K315" i="2"/>
  <c r="A316" i="2"/>
  <c r="H316" i="2"/>
  <c r="K316" i="2"/>
  <c r="N316" i="2" s="1"/>
  <c r="A317" i="2"/>
  <c r="H317" i="2"/>
  <c r="K317" i="2"/>
  <c r="A318" i="2"/>
  <c r="H318" i="2"/>
  <c r="K318" i="2"/>
  <c r="A319" i="2"/>
  <c r="H319" i="2"/>
  <c r="K319" i="2"/>
  <c r="B319" i="2" s="1"/>
  <c r="A320" i="2"/>
  <c r="H320" i="2"/>
  <c r="K320" i="2"/>
  <c r="N320" i="2" s="1"/>
  <c r="A321" i="2"/>
  <c r="H321" i="2"/>
  <c r="K321" i="2"/>
  <c r="A322" i="2"/>
  <c r="H322" i="2"/>
  <c r="K322" i="2"/>
  <c r="N322" i="2" s="1"/>
  <c r="A323" i="2"/>
  <c r="H323" i="2"/>
  <c r="K323" i="2"/>
  <c r="A324" i="2"/>
  <c r="H324" i="2"/>
  <c r="K324" i="2"/>
  <c r="L324" i="2" s="1"/>
  <c r="A325" i="2"/>
  <c r="H325" i="2"/>
  <c r="K325" i="2"/>
  <c r="L325" i="2" s="1"/>
  <c r="A326" i="2"/>
  <c r="H326" i="2"/>
  <c r="K326" i="2"/>
  <c r="L326" i="2" s="1"/>
  <c r="A327" i="2"/>
  <c r="H327" i="2"/>
  <c r="K327" i="2"/>
  <c r="L327" i="2" s="1"/>
  <c r="A328" i="2"/>
  <c r="H328" i="2"/>
  <c r="K328" i="2"/>
  <c r="L328" i="2" s="1"/>
  <c r="A329" i="2"/>
  <c r="H329" i="2"/>
  <c r="K329" i="2"/>
  <c r="N329" i="2" s="1"/>
  <c r="A330" i="2"/>
  <c r="H330" i="2"/>
  <c r="K330" i="2"/>
  <c r="A331" i="2"/>
  <c r="H331" i="2"/>
  <c r="K331" i="2"/>
  <c r="L331" i="2" s="1"/>
  <c r="A332" i="2"/>
  <c r="H332" i="2"/>
  <c r="K332" i="2"/>
  <c r="N332" i="2" s="1"/>
  <c r="A333" i="2"/>
  <c r="H333" i="2"/>
  <c r="K333" i="2"/>
  <c r="A334" i="2"/>
  <c r="H334" i="2"/>
  <c r="K334" i="2"/>
  <c r="L334" i="2" s="1"/>
  <c r="A335" i="2"/>
  <c r="H335" i="2"/>
  <c r="K335" i="2"/>
  <c r="L335" i="2" s="1"/>
  <c r="A336" i="2"/>
  <c r="H336" i="2"/>
  <c r="K336" i="2"/>
  <c r="L336" i="2" s="1"/>
  <c r="A337" i="2"/>
  <c r="H337" i="2"/>
  <c r="K337" i="2"/>
  <c r="N337" i="2" s="1"/>
  <c r="A338" i="2"/>
  <c r="H338" i="2"/>
  <c r="K338" i="2"/>
  <c r="A339" i="2"/>
  <c r="H339" i="2"/>
  <c r="K339" i="2"/>
  <c r="L339" i="2" s="1"/>
  <c r="A340" i="2"/>
  <c r="H340" i="2"/>
  <c r="K340" i="2"/>
  <c r="N340" i="2" s="1"/>
  <c r="A341" i="2"/>
  <c r="H341" i="2"/>
  <c r="K341" i="2"/>
  <c r="A342" i="2"/>
  <c r="H342" i="2"/>
  <c r="K342" i="2"/>
  <c r="L342" i="2" s="1"/>
  <c r="A343" i="2"/>
  <c r="H343" i="2"/>
  <c r="K343" i="2"/>
  <c r="A344" i="2"/>
  <c r="H344" i="2"/>
  <c r="K344" i="2"/>
  <c r="N344" i="2" s="1"/>
  <c r="A345" i="2"/>
  <c r="H345" i="2"/>
  <c r="K345" i="2"/>
  <c r="B345" i="2" s="1"/>
  <c r="A346" i="2"/>
  <c r="H346" i="2"/>
  <c r="K346" i="2"/>
  <c r="A347" i="2"/>
  <c r="H347" i="2"/>
  <c r="K347" i="2"/>
  <c r="N347" i="2" s="1"/>
  <c r="A348" i="2"/>
  <c r="H348" i="2"/>
  <c r="K348" i="2"/>
  <c r="L348" i="2" s="1"/>
  <c r="A349" i="2"/>
  <c r="H349" i="2"/>
  <c r="K349" i="2"/>
  <c r="A350" i="2"/>
  <c r="H350" i="2"/>
  <c r="K350" i="2"/>
  <c r="N350" i="2" s="1"/>
  <c r="A351" i="2"/>
  <c r="H351" i="2"/>
  <c r="K351" i="2"/>
  <c r="L351" i="2" s="1"/>
  <c r="A352" i="2"/>
  <c r="H352" i="2"/>
  <c r="K352" i="2"/>
  <c r="A353" i="2"/>
  <c r="H353" i="2"/>
  <c r="K353" i="2"/>
  <c r="A354" i="2"/>
  <c r="H354" i="2"/>
  <c r="K354" i="2"/>
  <c r="B354" i="2" s="1"/>
  <c r="A355" i="2"/>
  <c r="H355" i="2"/>
  <c r="K355" i="2"/>
  <c r="A356" i="2"/>
  <c r="H356" i="2"/>
  <c r="K356" i="2"/>
  <c r="A357" i="2"/>
  <c r="H357" i="2"/>
  <c r="K357" i="2"/>
  <c r="B357" i="2" s="1"/>
  <c r="A358" i="2"/>
  <c r="H358" i="2"/>
  <c r="K358" i="2"/>
  <c r="A359" i="2"/>
  <c r="H359" i="2"/>
  <c r="K359" i="2"/>
  <c r="B359" i="2" s="1"/>
  <c r="A360" i="2"/>
  <c r="H360" i="2"/>
  <c r="K360" i="2"/>
  <c r="A361" i="2"/>
  <c r="H361" i="2"/>
  <c r="K361" i="2"/>
  <c r="L361" i="2" s="1"/>
  <c r="A362" i="2"/>
  <c r="H362" i="2"/>
  <c r="K362" i="2"/>
  <c r="L362" i="2" s="1"/>
  <c r="A363" i="2"/>
  <c r="H363" i="2"/>
  <c r="K363" i="2"/>
  <c r="B363" i="2" s="1"/>
  <c r="A364" i="2"/>
  <c r="H364" i="2"/>
  <c r="K364" i="2"/>
  <c r="L364" i="2" s="1"/>
  <c r="A365" i="2"/>
  <c r="H365" i="2"/>
  <c r="K365" i="2"/>
  <c r="B365" i="2" s="1"/>
  <c r="A366" i="2"/>
  <c r="H366" i="2"/>
  <c r="K366" i="2"/>
  <c r="A367" i="2"/>
  <c r="H367" i="2"/>
  <c r="K367" i="2"/>
  <c r="L367" i="2" s="1"/>
  <c r="A368" i="2"/>
  <c r="H368" i="2"/>
  <c r="K368" i="2"/>
  <c r="L368" i="2" s="1"/>
  <c r="A369" i="2"/>
  <c r="H369" i="2"/>
  <c r="K369" i="2"/>
  <c r="B369" i="2" s="1"/>
  <c r="A370" i="2"/>
  <c r="H370" i="2"/>
  <c r="K370" i="2"/>
  <c r="A371" i="2"/>
  <c r="H371" i="2"/>
  <c r="K371" i="2"/>
  <c r="B371" i="2" s="1"/>
  <c r="A372" i="2"/>
  <c r="H372" i="2"/>
  <c r="K372" i="2"/>
  <c r="B372" i="2" s="1"/>
  <c r="A373" i="2"/>
  <c r="H373" i="2"/>
  <c r="K373" i="2"/>
  <c r="L373" i="2" s="1"/>
  <c r="A374" i="2"/>
  <c r="H374" i="2"/>
  <c r="K374" i="2"/>
  <c r="L374" i="2" s="1"/>
  <c r="A375" i="2"/>
  <c r="H375" i="2"/>
  <c r="K375" i="2"/>
  <c r="A376" i="2"/>
  <c r="H376" i="2"/>
  <c r="K376" i="2"/>
  <c r="A377" i="2"/>
  <c r="H377" i="2"/>
  <c r="K377" i="2"/>
  <c r="L377" i="2" s="1"/>
  <c r="A378" i="2"/>
  <c r="H378" i="2"/>
  <c r="K378" i="2"/>
  <c r="B378" i="2" s="1"/>
  <c r="A379" i="2"/>
  <c r="H379" i="2"/>
  <c r="K379" i="2"/>
  <c r="L379" i="2" s="1"/>
  <c r="A380" i="2"/>
  <c r="H380" i="2"/>
  <c r="K380" i="2"/>
  <c r="L380" i="2" s="1"/>
  <c r="A381" i="2"/>
  <c r="H381" i="2"/>
  <c r="K381" i="2"/>
  <c r="N381" i="2" s="1"/>
  <c r="A382" i="2"/>
  <c r="H382" i="2"/>
  <c r="K382" i="2"/>
  <c r="N382" i="2" s="1"/>
  <c r="A383" i="2"/>
  <c r="H383" i="2"/>
  <c r="K383" i="2"/>
  <c r="B383" i="2" s="1"/>
  <c r="A384" i="2"/>
  <c r="H384" i="2"/>
  <c r="K384" i="2"/>
  <c r="A385" i="2"/>
  <c r="H385" i="2"/>
  <c r="K385" i="2"/>
  <c r="A386" i="2"/>
  <c r="H386" i="2"/>
  <c r="K386" i="2"/>
  <c r="B386" i="2" s="1"/>
  <c r="A387" i="2"/>
  <c r="H387" i="2"/>
  <c r="K387" i="2"/>
  <c r="B387" i="2" s="1"/>
  <c r="A388" i="2"/>
  <c r="H388" i="2"/>
  <c r="K388" i="2"/>
  <c r="A389" i="2"/>
  <c r="H389" i="2"/>
  <c r="K389" i="2"/>
  <c r="A390" i="2"/>
  <c r="H390" i="2"/>
  <c r="K390" i="2"/>
  <c r="N390" i="2" s="1"/>
  <c r="A391" i="2"/>
  <c r="H391" i="2"/>
  <c r="K391" i="2"/>
  <c r="N391" i="2" s="1"/>
  <c r="A392" i="2"/>
  <c r="H392" i="2"/>
  <c r="K392" i="2"/>
  <c r="L392" i="2" s="1"/>
  <c r="A393" i="2"/>
  <c r="H393" i="2"/>
  <c r="K393" i="2"/>
  <c r="A394" i="2"/>
  <c r="H394" i="2"/>
  <c r="K394" i="2"/>
  <c r="N394" i="2" s="1"/>
  <c r="A395" i="2"/>
  <c r="H395" i="2"/>
  <c r="K395" i="2"/>
  <c r="L395" i="2" s="1"/>
  <c r="A396" i="2"/>
  <c r="H396" i="2"/>
  <c r="K396" i="2"/>
  <c r="A397" i="2"/>
  <c r="H397" i="2"/>
  <c r="K397" i="2"/>
  <c r="A398" i="2"/>
  <c r="H398" i="2"/>
  <c r="K398" i="2"/>
  <c r="L398" i="2" s="1"/>
  <c r="A399" i="2"/>
  <c r="H399" i="2"/>
  <c r="K399" i="2"/>
  <c r="A400" i="2"/>
  <c r="H400" i="2"/>
  <c r="K400" i="2"/>
  <c r="L400" i="2" s="1"/>
  <c r="A401" i="2"/>
  <c r="H401" i="2"/>
  <c r="K401" i="2"/>
  <c r="A402" i="2"/>
  <c r="H402" i="2"/>
  <c r="K402" i="2"/>
  <c r="B402" i="2" s="1"/>
  <c r="A403" i="2"/>
  <c r="H403" i="2"/>
  <c r="K403" i="2"/>
  <c r="A404" i="2"/>
  <c r="H404" i="2"/>
  <c r="K404" i="2"/>
  <c r="N404" i="2" s="1"/>
  <c r="A405" i="2"/>
  <c r="H405" i="2"/>
  <c r="K405" i="2"/>
  <c r="L405" i="2" s="1"/>
  <c r="A406" i="2"/>
  <c r="H406" i="2"/>
  <c r="K406" i="2"/>
  <c r="L406" i="2" s="1"/>
  <c r="A407" i="2"/>
  <c r="H407" i="2"/>
  <c r="K407" i="2"/>
  <c r="N407" i="2" s="1"/>
  <c r="A408" i="2"/>
  <c r="H408" i="2"/>
  <c r="K408" i="2"/>
  <c r="N408" i="2" s="1"/>
  <c r="A409" i="2"/>
  <c r="H409" i="2"/>
  <c r="K409" i="2"/>
  <c r="N409" i="2" s="1"/>
  <c r="A410" i="2"/>
  <c r="H410" i="2"/>
  <c r="K410" i="2"/>
  <c r="N410" i="2" s="1"/>
  <c r="A411" i="2"/>
  <c r="H411" i="2"/>
  <c r="K411" i="2"/>
  <c r="L411" i="2" s="1"/>
  <c r="A412" i="2"/>
  <c r="H412" i="2"/>
  <c r="K412" i="2"/>
  <c r="A413" i="2"/>
  <c r="H413" i="2"/>
  <c r="K413" i="2"/>
  <c r="B413" i="2" s="1"/>
  <c r="A414" i="2"/>
  <c r="H414" i="2"/>
  <c r="K414" i="2"/>
  <c r="B414" i="2" s="1"/>
  <c r="A415" i="2"/>
  <c r="H415" i="2"/>
  <c r="K415" i="2"/>
  <c r="L415" i="2" s="1"/>
  <c r="A416" i="2"/>
  <c r="H416" i="2"/>
  <c r="K416" i="2"/>
  <c r="N416" i="2" s="1"/>
  <c r="A417" i="2"/>
  <c r="H417" i="2"/>
  <c r="K417" i="2"/>
  <c r="N417" i="2" s="1"/>
  <c r="A418" i="2"/>
  <c r="H418" i="2"/>
  <c r="K418" i="2"/>
  <c r="L418" i="2" s="1"/>
  <c r="A419" i="2"/>
  <c r="H419" i="2"/>
  <c r="K419" i="2"/>
  <c r="N419" i="2" s="1"/>
  <c r="A420" i="2"/>
  <c r="H420" i="2"/>
  <c r="K420" i="2"/>
  <c r="A421" i="2"/>
  <c r="H421" i="2"/>
  <c r="K421" i="2"/>
  <c r="A422" i="2"/>
  <c r="H422" i="2"/>
  <c r="K422" i="2"/>
  <c r="N422" i="2" s="1"/>
  <c r="A423" i="2"/>
  <c r="H423" i="2"/>
  <c r="K423" i="2"/>
  <c r="A424" i="2"/>
  <c r="H424" i="2"/>
  <c r="K424" i="2"/>
  <c r="L424" i="2" s="1"/>
  <c r="A425" i="2"/>
  <c r="H425" i="2"/>
  <c r="K425" i="2"/>
  <c r="N425" i="2" s="1"/>
  <c r="A426" i="2"/>
  <c r="H426" i="2"/>
  <c r="K426" i="2"/>
  <c r="L426" i="2" s="1"/>
  <c r="A427" i="2"/>
  <c r="H427" i="2"/>
  <c r="K427" i="2"/>
  <c r="L427" i="2" s="1"/>
  <c r="A428" i="2"/>
  <c r="H428" i="2"/>
  <c r="K428" i="2"/>
  <c r="N428" i="2" s="1"/>
  <c r="A429" i="2"/>
  <c r="H429" i="2"/>
  <c r="K429" i="2"/>
  <c r="L429" i="2" s="1"/>
  <c r="A430" i="2"/>
  <c r="H430" i="2"/>
  <c r="K430" i="2"/>
  <c r="A431" i="2"/>
  <c r="H431" i="2"/>
  <c r="K431" i="2"/>
  <c r="N431" i="2" s="1"/>
  <c r="A432" i="2"/>
  <c r="H432" i="2"/>
  <c r="K432" i="2"/>
  <c r="L432" i="2" s="1"/>
  <c r="A433" i="2"/>
  <c r="H433" i="2"/>
  <c r="K433" i="2"/>
  <c r="A434" i="2"/>
  <c r="H434" i="2"/>
  <c r="K434" i="2"/>
  <c r="A435" i="2"/>
  <c r="H435" i="2"/>
  <c r="K435" i="2"/>
  <c r="N435" i="2" s="1"/>
  <c r="A436" i="2"/>
  <c r="H436" i="2"/>
  <c r="K436" i="2"/>
  <c r="A437" i="2"/>
  <c r="H437" i="2"/>
  <c r="K437" i="2"/>
  <c r="N437" i="2" s="1"/>
  <c r="A438" i="2"/>
  <c r="H438" i="2"/>
  <c r="K438" i="2"/>
  <c r="N438" i="2" s="1"/>
  <c r="A439" i="2"/>
  <c r="H439" i="2"/>
  <c r="K439" i="2"/>
  <c r="B439" i="2" s="1"/>
  <c r="A440" i="2"/>
  <c r="H440" i="2"/>
  <c r="K440" i="2"/>
  <c r="B440" i="2" s="1"/>
  <c r="A441" i="2"/>
  <c r="H441" i="2"/>
  <c r="K441" i="2"/>
  <c r="L441" i="2" s="1"/>
  <c r="A442" i="2"/>
  <c r="H442" i="2"/>
  <c r="K442" i="2"/>
  <c r="N442" i="2" s="1"/>
  <c r="A443" i="2"/>
  <c r="H443" i="2"/>
  <c r="K443" i="2"/>
  <c r="L443" i="2" s="1"/>
  <c r="A444" i="2"/>
  <c r="H444" i="2"/>
  <c r="K444" i="2"/>
  <c r="A445" i="2"/>
  <c r="H445" i="2"/>
  <c r="K445" i="2"/>
  <c r="N445" i="2" s="1"/>
  <c r="A446" i="2"/>
  <c r="H446" i="2"/>
  <c r="K446" i="2"/>
  <c r="N446" i="2" s="1"/>
  <c r="A447" i="2"/>
  <c r="H447" i="2"/>
  <c r="K447" i="2"/>
  <c r="B447" i="2" s="1"/>
  <c r="A448" i="2"/>
  <c r="H448" i="2"/>
  <c r="K448" i="2"/>
  <c r="L448" i="2" s="1"/>
  <c r="A449" i="2"/>
  <c r="H449" i="2"/>
  <c r="K449" i="2"/>
  <c r="N449" i="2" s="1"/>
  <c r="A450" i="2"/>
  <c r="H450" i="2"/>
  <c r="K450" i="2"/>
  <c r="B450" i="2" s="1"/>
  <c r="A451" i="2"/>
  <c r="H451" i="2"/>
  <c r="K451" i="2"/>
  <c r="A452" i="2"/>
  <c r="H452" i="2"/>
  <c r="K452" i="2"/>
  <c r="L452" i="2" s="1"/>
  <c r="A453" i="2"/>
  <c r="H453" i="2"/>
  <c r="K453" i="2"/>
  <c r="L453" i="2" s="1"/>
  <c r="A454" i="2"/>
  <c r="H454" i="2"/>
  <c r="K454" i="2"/>
  <c r="A455" i="2"/>
  <c r="H455" i="2"/>
  <c r="K455" i="2"/>
  <c r="B455" i="2" s="1"/>
  <c r="A456" i="2"/>
  <c r="H456" i="2"/>
  <c r="K456" i="2"/>
  <c r="B456" i="2" s="1"/>
  <c r="A457" i="2"/>
  <c r="H457" i="2"/>
  <c r="K457" i="2"/>
  <c r="N457" i="2" s="1"/>
  <c r="A458" i="2"/>
  <c r="H458" i="2"/>
  <c r="K458" i="2"/>
  <c r="L458" i="2" s="1"/>
  <c r="A459" i="2"/>
  <c r="H459" i="2"/>
  <c r="K459" i="2"/>
  <c r="L459" i="2" s="1"/>
  <c r="A460" i="2"/>
  <c r="H460" i="2"/>
  <c r="K460" i="2"/>
  <c r="L460" i="2" s="1"/>
  <c r="A461" i="2"/>
  <c r="H461" i="2"/>
  <c r="K461" i="2"/>
  <c r="A462" i="2"/>
  <c r="H462" i="2"/>
  <c r="K462" i="2"/>
  <c r="A463" i="2"/>
  <c r="H463" i="2"/>
  <c r="K463" i="2"/>
  <c r="N463" i="2" s="1"/>
  <c r="A464" i="2"/>
  <c r="H464" i="2"/>
  <c r="K464" i="2"/>
  <c r="B464" i="2" s="1"/>
  <c r="A465" i="2"/>
  <c r="H465" i="2"/>
  <c r="K465" i="2"/>
  <c r="A466" i="2"/>
  <c r="H466" i="2"/>
  <c r="K466" i="2"/>
  <c r="N466" i="2" s="1"/>
  <c r="A467" i="2"/>
  <c r="H467" i="2"/>
  <c r="K467" i="2"/>
  <c r="A468" i="2"/>
  <c r="H468" i="2"/>
  <c r="K468" i="2"/>
  <c r="A469" i="2"/>
  <c r="H469" i="2"/>
  <c r="K469" i="2"/>
  <c r="N469" i="2" s="1"/>
  <c r="A470" i="2"/>
  <c r="H470" i="2"/>
  <c r="K470" i="2"/>
  <c r="A471" i="2"/>
  <c r="H471" i="2"/>
  <c r="K471" i="2"/>
  <c r="A472" i="2"/>
  <c r="H472" i="2"/>
  <c r="K472" i="2"/>
  <c r="A473" i="2"/>
  <c r="H473" i="2"/>
  <c r="K473" i="2"/>
  <c r="N473" i="2" s="1"/>
  <c r="A474" i="2"/>
  <c r="H474" i="2"/>
  <c r="K474" i="2"/>
  <c r="A475" i="2"/>
  <c r="H475" i="2"/>
  <c r="K475" i="2"/>
  <c r="A476" i="2"/>
  <c r="H476" i="2"/>
  <c r="K476" i="2"/>
  <c r="A477" i="2"/>
  <c r="H477" i="2"/>
  <c r="K477" i="2"/>
  <c r="N477" i="2" s="1"/>
  <c r="A478" i="2"/>
  <c r="H478" i="2"/>
  <c r="K478" i="2"/>
  <c r="N478" i="2" s="1"/>
  <c r="A479" i="2"/>
  <c r="H479" i="2"/>
  <c r="K479" i="2"/>
  <c r="B479" i="2" s="1"/>
  <c r="A480" i="2"/>
  <c r="H480" i="2"/>
  <c r="K480" i="2"/>
  <c r="L480" i="2" s="1"/>
  <c r="A481" i="2"/>
  <c r="H481" i="2"/>
  <c r="K481" i="2"/>
  <c r="N481" i="2" s="1"/>
  <c r="A482" i="2"/>
  <c r="H482" i="2"/>
  <c r="K482" i="2"/>
  <c r="A483" i="2"/>
  <c r="H483" i="2"/>
  <c r="K483" i="2"/>
  <c r="A484" i="2"/>
  <c r="H484" i="2"/>
  <c r="K484" i="2"/>
  <c r="N484" i="2" s="1"/>
  <c r="A485" i="2"/>
  <c r="H485" i="2"/>
  <c r="K485" i="2"/>
  <c r="L485" i="2" s="1"/>
  <c r="A486" i="2"/>
  <c r="H486" i="2"/>
  <c r="K486" i="2"/>
  <c r="B486" i="2" s="1"/>
  <c r="A487" i="2"/>
  <c r="H487" i="2"/>
  <c r="K487" i="2"/>
  <c r="N487" i="2" s="1"/>
  <c r="A488" i="2"/>
  <c r="H488" i="2"/>
  <c r="K488" i="2"/>
  <c r="A489" i="2"/>
  <c r="H489" i="2"/>
  <c r="K489" i="2"/>
  <c r="N489" i="2" s="1"/>
  <c r="A490" i="2"/>
  <c r="H490" i="2"/>
  <c r="K490" i="2"/>
  <c r="A491" i="2"/>
  <c r="H491" i="2"/>
  <c r="K491" i="2"/>
  <c r="L491" i="2" s="1"/>
  <c r="A492" i="2"/>
  <c r="H492" i="2"/>
  <c r="K492" i="2"/>
  <c r="L492" i="2" s="1"/>
  <c r="A493" i="2"/>
  <c r="H493" i="2"/>
  <c r="K493" i="2"/>
  <c r="N493" i="2" s="1"/>
  <c r="A494" i="2"/>
  <c r="H494" i="2"/>
  <c r="K494" i="2"/>
  <c r="L494" i="2" s="1"/>
  <c r="A495" i="2"/>
  <c r="H495" i="2"/>
  <c r="K495" i="2"/>
  <c r="B495" i="2" s="1"/>
  <c r="A496" i="2"/>
  <c r="H496" i="2"/>
  <c r="K496" i="2"/>
  <c r="N496" i="2" s="1"/>
  <c r="A497" i="2"/>
  <c r="H497" i="2"/>
  <c r="K497" i="2"/>
  <c r="A498" i="2"/>
  <c r="H498" i="2"/>
  <c r="K498" i="2"/>
  <c r="B498" i="2" s="1"/>
  <c r="A499" i="2"/>
  <c r="H499" i="2"/>
  <c r="K499" i="2"/>
  <c r="A500" i="2"/>
  <c r="H500" i="2"/>
  <c r="K500" i="2"/>
  <c r="A501" i="2"/>
  <c r="H501" i="2"/>
  <c r="K501" i="2"/>
  <c r="A502" i="2"/>
  <c r="H502" i="2"/>
  <c r="K502" i="2"/>
  <c r="N502" i="2" s="1"/>
  <c r="A503" i="2"/>
  <c r="H503" i="2"/>
  <c r="K503" i="2"/>
  <c r="L503" i="2" s="1"/>
  <c r="A504" i="2"/>
  <c r="H504" i="2"/>
  <c r="K504" i="2"/>
  <c r="B504" i="2" s="1"/>
  <c r="A505" i="2"/>
  <c r="H505" i="2"/>
  <c r="K505" i="2"/>
  <c r="N505" i="2" s="1"/>
  <c r="A506" i="2"/>
  <c r="H506" i="2"/>
  <c r="K506" i="2"/>
  <c r="A507" i="2"/>
  <c r="H507" i="2"/>
  <c r="K507" i="2"/>
  <c r="N507" i="2" s="1"/>
  <c r="A508" i="2"/>
  <c r="H508" i="2"/>
  <c r="K508" i="2"/>
  <c r="A509" i="2"/>
  <c r="H509" i="2"/>
  <c r="K509" i="2"/>
  <c r="A510" i="2"/>
  <c r="H510" i="2"/>
  <c r="K510" i="2"/>
  <c r="N510" i="2" s="1"/>
  <c r="A511" i="2"/>
  <c r="H511" i="2"/>
  <c r="K511" i="2"/>
  <c r="N511" i="2" s="1"/>
  <c r="A512" i="2"/>
  <c r="H512" i="2"/>
  <c r="K512" i="2"/>
  <c r="L512" i="2" s="1"/>
  <c r="A513" i="2"/>
  <c r="H513" i="2"/>
  <c r="K513" i="2"/>
  <c r="B513" i="2" s="1"/>
  <c r="A514" i="2"/>
  <c r="H514" i="2"/>
  <c r="K514" i="2"/>
  <c r="N514" i="2" s="1"/>
  <c r="A515" i="2"/>
  <c r="H515" i="2"/>
  <c r="K515" i="2"/>
  <c r="A516" i="2"/>
  <c r="H516" i="2"/>
  <c r="K516" i="2"/>
  <c r="A517" i="2"/>
  <c r="H517" i="2"/>
  <c r="K517" i="2"/>
  <c r="A518" i="2"/>
  <c r="H518" i="2"/>
  <c r="K518" i="2"/>
  <c r="L518" i="2" s="1"/>
  <c r="A519" i="2"/>
  <c r="H519" i="2"/>
  <c r="K519" i="2"/>
  <c r="A520" i="2"/>
  <c r="H520" i="2"/>
  <c r="K520" i="2"/>
  <c r="N520" i="2" s="1"/>
  <c r="A521" i="2"/>
  <c r="H521" i="2"/>
  <c r="K521" i="2"/>
  <c r="L521" i="2" s="1"/>
  <c r="A522" i="2"/>
  <c r="H522" i="2"/>
  <c r="K522" i="2"/>
  <c r="L522" i="2" s="1"/>
  <c r="A523" i="2"/>
  <c r="H523" i="2"/>
  <c r="K523" i="2"/>
  <c r="N523" i="2" s="1"/>
  <c r="A524" i="2"/>
  <c r="H524" i="2"/>
  <c r="K524" i="2"/>
  <c r="A525" i="2"/>
  <c r="H525" i="2"/>
  <c r="K525" i="2"/>
  <c r="B525" i="2" s="1"/>
  <c r="A526" i="2"/>
  <c r="H526" i="2"/>
  <c r="K526" i="2"/>
  <c r="A527" i="2"/>
  <c r="H527" i="2"/>
  <c r="K527" i="2"/>
  <c r="B527" i="2" s="1"/>
  <c r="A528" i="2"/>
  <c r="H528" i="2"/>
  <c r="K528" i="2"/>
  <c r="A529" i="2"/>
  <c r="H529" i="2"/>
  <c r="K529" i="2"/>
  <c r="N529" i="2" s="1"/>
  <c r="A530" i="2"/>
  <c r="H530" i="2"/>
  <c r="K530" i="2"/>
  <c r="L530" i="2" s="1"/>
  <c r="A531" i="2"/>
  <c r="H531" i="2"/>
  <c r="K531" i="2"/>
  <c r="A532" i="2"/>
  <c r="H532" i="2"/>
  <c r="K532" i="2"/>
  <c r="L532" i="2" s="1"/>
  <c r="A533" i="2"/>
  <c r="H533" i="2"/>
  <c r="K533" i="2"/>
  <c r="A534" i="2"/>
  <c r="H534" i="2"/>
  <c r="K534" i="2"/>
  <c r="A535" i="2"/>
  <c r="H535" i="2"/>
  <c r="K535" i="2"/>
  <c r="A536" i="2"/>
  <c r="H536" i="2"/>
  <c r="K536" i="2"/>
  <c r="B536" i="2" s="1"/>
  <c r="A537" i="2"/>
  <c r="H537" i="2"/>
  <c r="K537" i="2"/>
  <c r="N537" i="2" s="1"/>
  <c r="A538" i="2"/>
  <c r="H538" i="2"/>
  <c r="K538" i="2"/>
  <c r="N538" i="2" s="1"/>
  <c r="A539" i="2"/>
  <c r="H539" i="2"/>
  <c r="K539" i="2"/>
  <c r="B539" i="2" s="1"/>
  <c r="A540" i="2"/>
  <c r="H540" i="2"/>
  <c r="K540" i="2"/>
  <c r="N540" i="2" s="1"/>
  <c r="A541" i="2"/>
  <c r="H541" i="2"/>
  <c r="K541" i="2"/>
  <c r="N541" i="2" s="1"/>
  <c r="A542" i="2"/>
  <c r="H542" i="2"/>
  <c r="K542" i="2"/>
  <c r="B542" i="2" s="1"/>
  <c r="A543" i="2"/>
  <c r="H543" i="2"/>
  <c r="K543" i="2"/>
  <c r="N543" i="2" s="1"/>
  <c r="A544" i="2"/>
  <c r="H544" i="2"/>
  <c r="K544" i="2"/>
  <c r="A545" i="2"/>
  <c r="H545" i="2"/>
  <c r="K545" i="2"/>
  <c r="B545" i="2" s="1"/>
  <c r="A546" i="2"/>
  <c r="H546" i="2"/>
  <c r="K546" i="2"/>
  <c r="N546" i="2" s="1"/>
  <c r="A547" i="2"/>
  <c r="H547" i="2"/>
  <c r="K547" i="2"/>
  <c r="A548" i="2"/>
  <c r="H548" i="2"/>
  <c r="K548" i="2"/>
  <c r="N548" i="2" s="1"/>
  <c r="A549" i="2"/>
  <c r="H549" i="2"/>
  <c r="K549" i="2"/>
  <c r="N549" i="2" s="1"/>
  <c r="A550" i="2"/>
  <c r="H550" i="2"/>
  <c r="K550" i="2"/>
  <c r="L550" i="2" s="1"/>
  <c r="A551" i="2"/>
  <c r="H551" i="2"/>
  <c r="K551" i="2"/>
  <c r="A552" i="2"/>
  <c r="H552" i="2"/>
  <c r="K552" i="2"/>
  <c r="A553" i="2"/>
  <c r="H553" i="2"/>
  <c r="K553" i="2"/>
  <c r="B553" i="2" s="1"/>
  <c r="A554" i="2"/>
  <c r="H554" i="2"/>
  <c r="K554" i="2"/>
  <c r="A555" i="2"/>
  <c r="H555" i="2"/>
  <c r="K555" i="2"/>
  <c r="A556" i="2"/>
  <c r="H556" i="2"/>
  <c r="K556" i="2"/>
  <c r="A557" i="2"/>
  <c r="H557" i="2"/>
  <c r="K557" i="2"/>
  <c r="B557" i="2" s="1"/>
  <c r="A558" i="2"/>
  <c r="H558" i="2"/>
  <c r="K558" i="2"/>
  <c r="A559" i="2"/>
  <c r="H559" i="2"/>
  <c r="K559" i="2"/>
  <c r="N559" i="2" s="1"/>
  <c r="A560" i="2"/>
  <c r="H560" i="2"/>
  <c r="K560" i="2"/>
  <c r="B560" i="2" s="1"/>
  <c r="A561" i="2"/>
  <c r="H561" i="2"/>
  <c r="K561" i="2"/>
  <c r="A562" i="2"/>
  <c r="H562" i="2"/>
  <c r="K562" i="2"/>
  <c r="N562" i="2" s="1"/>
  <c r="A563" i="2"/>
  <c r="H563" i="2"/>
  <c r="K563" i="2"/>
  <c r="A564" i="2"/>
  <c r="H564" i="2"/>
  <c r="K564" i="2"/>
  <c r="A565" i="2"/>
  <c r="H565" i="2"/>
  <c r="K565" i="2"/>
  <c r="N565" i="2" s="1"/>
  <c r="A566" i="2"/>
  <c r="H566" i="2"/>
  <c r="K566" i="2"/>
  <c r="A567" i="2"/>
  <c r="H567" i="2"/>
  <c r="K567" i="2"/>
  <c r="A568" i="2"/>
  <c r="H568" i="2"/>
  <c r="K568" i="2"/>
  <c r="L568" i="2" s="1"/>
  <c r="A569" i="2"/>
  <c r="H569" i="2"/>
  <c r="K569" i="2"/>
  <c r="B569" i="2" s="1"/>
  <c r="A570" i="2"/>
  <c r="H570" i="2"/>
  <c r="K570" i="2"/>
  <c r="A571" i="2"/>
  <c r="H571" i="2"/>
  <c r="K571" i="2"/>
  <c r="L571" i="2" s="1"/>
  <c r="A572" i="2"/>
  <c r="H572" i="2"/>
  <c r="K572" i="2"/>
  <c r="A573" i="2"/>
  <c r="H573" i="2"/>
  <c r="K573" i="2"/>
  <c r="N573" i="2" s="1"/>
  <c r="A574" i="2"/>
  <c r="H574" i="2"/>
  <c r="K574" i="2"/>
  <c r="L574" i="2" s="1"/>
  <c r="A575" i="2"/>
  <c r="H575" i="2"/>
  <c r="K575" i="2"/>
  <c r="B575" i="2" s="1"/>
  <c r="A576" i="2"/>
  <c r="H576" i="2"/>
  <c r="K576" i="2"/>
  <c r="A577" i="2"/>
  <c r="H577" i="2"/>
  <c r="K577" i="2"/>
  <c r="L577" i="2" s="1"/>
  <c r="A578" i="2"/>
  <c r="H578" i="2"/>
  <c r="K578" i="2"/>
  <c r="B578" i="2" s="1"/>
  <c r="A579" i="2"/>
  <c r="H579" i="2"/>
  <c r="K579" i="2"/>
  <c r="N579" i="2" s="1"/>
  <c r="A580" i="2"/>
  <c r="H580" i="2"/>
  <c r="K580" i="2"/>
  <c r="B580" i="2" s="1"/>
  <c r="A581" i="2"/>
  <c r="H581" i="2"/>
  <c r="K581" i="2"/>
  <c r="B581" i="2" s="1"/>
  <c r="A582" i="2"/>
  <c r="H582" i="2"/>
  <c r="K582" i="2"/>
  <c r="A583" i="2"/>
  <c r="H583" i="2"/>
  <c r="K583" i="2"/>
  <c r="L583" i="2" s="1"/>
  <c r="A584" i="2"/>
  <c r="H584" i="2"/>
  <c r="K584" i="2"/>
  <c r="A585" i="2"/>
  <c r="H585" i="2"/>
  <c r="K585" i="2"/>
  <c r="L585" i="2" s="1"/>
  <c r="A586" i="2"/>
  <c r="H586" i="2"/>
  <c r="K586" i="2"/>
  <c r="L586" i="2" s="1"/>
  <c r="A587" i="2"/>
  <c r="H587" i="2"/>
  <c r="K587" i="2"/>
  <c r="A588" i="2"/>
  <c r="H588" i="2"/>
  <c r="K588" i="2"/>
  <c r="L588" i="2" s="1"/>
  <c r="A589" i="2"/>
  <c r="H589" i="2"/>
  <c r="K589" i="2"/>
  <c r="N589" i="2" s="1"/>
  <c r="A590" i="2"/>
  <c r="H590" i="2"/>
  <c r="K590" i="2"/>
  <c r="B590" i="2" s="1"/>
  <c r="A591" i="2"/>
  <c r="H591" i="2"/>
  <c r="K591" i="2"/>
  <c r="L591" i="2" s="1"/>
  <c r="A592" i="2"/>
  <c r="H592" i="2"/>
  <c r="K592" i="2"/>
  <c r="L592" i="2" s="1"/>
  <c r="A593" i="2"/>
  <c r="H593" i="2"/>
  <c r="K593" i="2"/>
  <c r="B593" i="2" s="1"/>
  <c r="A594" i="2"/>
  <c r="H594" i="2"/>
  <c r="K594" i="2"/>
  <c r="L594" i="2" s="1"/>
  <c r="A595" i="2"/>
  <c r="H595" i="2"/>
  <c r="K595" i="2"/>
  <c r="L595" i="2" s="1"/>
  <c r="A596" i="2"/>
  <c r="H596" i="2"/>
  <c r="K596" i="2"/>
  <c r="B596" i="2" s="1"/>
  <c r="A597" i="2"/>
  <c r="H597" i="2"/>
  <c r="K597" i="2"/>
  <c r="L597" i="2" s="1"/>
  <c r="A598" i="2"/>
  <c r="H598" i="2"/>
  <c r="K598" i="2"/>
  <c r="B598" i="2" s="1"/>
  <c r="A599" i="2"/>
  <c r="H599" i="2"/>
  <c r="K599" i="2"/>
  <c r="B599" i="2" s="1"/>
  <c r="A600" i="2"/>
  <c r="H600" i="2"/>
  <c r="K600" i="2"/>
  <c r="L600" i="2" s="1"/>
  <c r="A601" i="2"/>
  <c r="H601" i="2"/>
  <c r="K601" i="2"/>
  <c r="N601" i="2" s="1"/>
  <c r="A602" i="2"/>
  <c r="H602" i="2"/>
  <c r="K602" i="2"/>
  <c r="B602" i="2" s="1"/>
  <c r="A603" i="2"/>
  <c r="H603" i="2"/>
  <c r="K603" i="2"/>
  <c r="L603" i="2" s="1"/>
  <c r="A604" i="2"/>
  <c r="H604" i="2"/>
  <c r="K604" i="2"/>
  <c r="B604" i="2" s="1"/>
  <c r="A605" i="2"/>
  <c r="H605" i="2"/>
  <c r="K605" i="2"/>
  <c r="B605" i="2" s="1"/>
  <c r="A606" i="2"/>
  <c r="H606" i="2"/>
  <c r="K606" i="2"/>
  <c r="L606" i="2" s="1"/>
  <c r="A607" i="2"/>
  <c r="H607" i="2"/>
  <c r="K607" i="2"/>
  <c r="B607" i="2" s="1"/>
  <c r="A608" i="2"/>
  <c r="H608" i="2"/>
  <c r="K608" i="2"/>
  <c r="B608" i="2" s="1"/>
  <c r="A609" i="2"/>
  <c r="H609" i="2"/>
  <c r="K609" i="2"/>
  <c r="L609" i="2" s="1"/>
  <c r="A610" i="2"/>
  <c r="H610" i="2"/>
  <c r="K610" i="2"/>
  <c r="B610" i="2" s="1"/>
  <c r="A611" i="2"/>
  <c r="H611" i="2"/>
  <c r="K611" i="2"/>
  <c r="N611" i="2" s="1"/>
  <c r="A612" i="2"/>
  <c r="H612" i="2"/>
  <c r="K612" i="2"/>
  <c r="A613" i="2"/>
  <c r="H613" i="2"/>
  <c r="K613" i="2"/>
  <c r="N613" i="2" s="1"/>
  <c r="A614" i="2"/>
  <c r="H614" i="2"/>
  <c r="K614" i="2"/>
  <c r="N614" i="2" s="1"/>
  <c r="A615" i="2"/>
  <c r="H615" i="2"/>
  <c r="K615" i="2"/>
  <c r="L615" i="2" s="1"/>
  <c r="A616" i="2"/>
  <c r="H616" i="2"/>
  <c r="K616" i="2"/>
  <c r="B616" i="2" s="1"/>
  <c r="A617" i="2"/>
  <c r="H617" i="2"/>
  <c r="K617" i="2"/>
  <c r="N617" i="2" s="1"/>
  <c r="A618" i="2"/>
  <c r="H618" i="2"/>
  <c r="K618" i="2"/>
  <c r="B618" i="2" s="1"/>
  <c r="A619" i="2"/>
  <c r="H619" i="2"/>
  <c r="K619" i="2"/>
  <c r="L619" i="2" s="1"/>
  <c r="A620" i="2"/>
  <c r="H620" i="2"/>
  <c r="K620" i="2"/>
  <c r="N620" i="2" s="1"/>
  <c r="A621" i="2"/>
  <c r="H621" i="2"/>
  <c r="K621" i="2"/>
  <c r="B621" i="2" s="1"/>
  <c r="A622" i="2"/>
  <c r="H622" i="2"/>
  <c r="K622" i="2"/>
  <c r="B622" i="2" s="1"/>
  <c r="A623" i="2"/>
  <c r="H623" i="2"/>
  <c r="K623" i="2"/>
  <c r="B623" i="2" s="1"/>
  <c r="A624" i="2"/>
  <c r="H624" i="2"/>
  <c r="K624" i="2"/>
  <c r="N624" i="2" s="1"/>
  <c r="A625" i="2"/>
  <c r="H625" i="2"/>
  <c r="K625" i="2"/>
  <c r="N625" i="2" s="1"/>
  <c r="A626" i="2"/>
  <c r="H626" i="2"/>
  <c r="K626" i="2"/>
  <c r="A627" i="2"/>
  <c r="H627" i="2"/>
  <c r="K627" i="2"/>
  <c r="N627" i="2" s="1"/>
  <c r="A628" i="2"/>
  <c r="H628" i="2"/>
  <c r="K628" i="2"/>
  <c r="L628" i="2" s="1"/>
  <c r="A629" i="2"/>
  <c r="H629" i="2"/>
  <c r="K629" i="2"/>
  <c r="B629" i="2" s="1"/>
  <c r="A630" i="2"/>
  <c r="H630" i="2"/>
  <c r="K630" i="2"/>
  <c r="N630" i="2" s="1"/>
  <c r="A631" i="2"/>
  <c r="H631" i="2"/>
  <c r="K631" i="2"/>
  <c r="B631" i="2" s="1"/>
  <c r="A632" i="2"/>
  <c r="H632" i="2"/>
  <c r="K632" i="2"/>
  <c r="B632" i="2" s="1"/>
  <c r="A633" i="2"/>
  <c r="H633" i="2"/>
  <c r="K633" i="2"/>
  <c r="A634" i="2"/>
  <c r="H634" i="2"/>
  <c r="K634" i="2"/>
  <c r="N634" i="2" s="1"/>
  <c r="A635" i="2"/>
  <c r="H635" i="2"/>
  <c r="K635" i="2"/>
  <c r="A636" i="2"/>
  <c r="H636" i="2"/>
  <c r="K636" i="2"/>
  <c r="N636" i="2" s="1"/>
  <c r="A637" i="2"/>
  <c r="H637" i="2"/>
  <c r="K637" i="2"/>
  <c r="B637" i="2" s="1"/>
  <c r="A638" i="2"/>
  <c r="H638" i="2"/>
  <c r="K638" i="2"/>
  <c r="A639" i="2"/>
  <c r="H639" i="2"/>
  <c r="K639" i="2"/>
  <c r="L639" i="2" s="1"/>
  <c r="A640" i="2"/>
  <c r="H640" i="2"/>
  <c r="K640" i="2"/>
  <c r="B640" i="2" s="1"/>
  <c r="A641" i="2"/>
  <c r="H641" i="2"/>
  <c r="K641" i="2"/>
  <c r="A642" i="2"/>
  <c r="H642" i="2"/>
  <c r="K642" i="2"/>
  <c r="N642" i="2" s="1"/>
  <c r="A643" i="2"/>
  <c r="H643" i="2"/>
  <c r="K643" i="2"/>
  <c r="B643" i="2" s="1"/>
  <c r="A644" i="2"/>
  <c r="H644" i="2"/>
  <c r="K644" i="2"/>
  <c r="A645" i="2"/>
  <c r="H645" i="2"/>
  <c r="K645" i="2"/>
  <c r="N645" i="2" s="1"/>
  <c r="A646" i="2"/>
  <c r="H646" i="2"/>
  <c r="K646" i="2"/>
  <c r="B646" i="2" s="1"/>
  <c r="A647" i="2"/>
  <c r="H647" i="2"/>
  <c r="K647" i="2"/>
  <c r="L647" i="2" s="1"/>
  <c r="A648" i="2"/>
  <c r="H648" i="2"/>
  <c r="K648" i="2"/>
  <c r="N648" i="2" s="1"/>
  <c r="A649" i="2"/>
  <c r="H649" i="2"/>
  <c r="K649" i="2"/>
  <c r="B649" i="2" s="1"/>
  <c r="A650" i="2"/>
  <c r="H650" i="2"/>
  <c r="K650" i="2"/>
  <c r="L650" i="2" s="1"/>
  <c r="A651" i="2"/>
  <c r="H651" i="2"/>
  <c r="K651" i="2"/>
  <c r="B651" i="2" s="1"/>
  <c r="A652" i="2"/>
  <c r="H652" i="2"/>
  <c r="K652" i="2"/>
  <c r="B652" i="2" s="1"/>
  <c r="A653" i="2"/>
  <c r="H653" i="2"/>
  <c r="K653" i="2"/>
  <c r="L653" i="2" s="1"/>
  <c r="A654" i="2"/>
  <c r="H654" i="2"/>
  <c r="K654" i="2"/>
  <c r="B654" i="2" s="1"/>
  <c r="A655" i="2"/>
  <c r="H655" i="2"/>
  <c r="K655" i="2"/>
  <c r="B655" i="2" s="1"/>
  <c r="A656" i="2"/>
  <c r="H656" i="2"/>
  <c r="K656" i="2"/>
  <c r="L656" i="2" s="1"/>
  <c r="A657" i="2"/>
  <c r="H657" i="2"/>
  <c r="K657" i="2"/>
  <c r="N657" i="2" s="1"/>
  <c r="A658" i="2"/>
  <c r="H658" i="2"/>
  <c r="K658" i="2"/>
  <c r="B658" i="2" s="1"/>
  <c r="A659" i="2"/>
  <c r="H659" i="2"/>
  <c r="K659" i="2"/>
  <c r="L659" i="2" s="1"/>
  <c r="A660" i="2"/>
  <c r="H660" i="2"/>
  <c r="K660" i="2"/>
  <c r="N660" i="2" s="1"/>
  <c r="A661" i="2"/>
  <c r="H661" i="2"/>
  <c r="K661" i="2"/>
  <c r="B661" i="2" s="1"/>
  <c r="A662" i="2"/>
  <c r="H662" i="2"/>
  <c r="K662" i="2"/>
  <c r="L662" i="2" s="1"/>
  <c r="A663" i="2"/>
  <c r="H663" i="2"/>
  <c r="K663" i="2"/>
  <c r="L663" i="2" s="1"/>
  <c r="A664" i="2"/>
  <c r="H664" i="2"/>
  <c r="K664" i="2"/>
  <c r="B664" i="2" s="1"/>
  <c r="A665" i="2"/>
  <c r="H665" i="2"/>
  <c r="K665" i="2"/>
  <c r="L665" i="2" s="1"/>
  <c r="A666" i="2"/>
  <c r="H666" i="2"/>
  <c r="K666" i="2"/>
  <c r="N666" i="2" s="1"/>
  <c r="A667" i="2"/>
  <c r="H667" i="2"/>
  <c r="K667" i="2"/>
  <c r="B667" i="2" s="1"/>
  <c r="A668" i="2"/>
  <c r="H668" i="2"/>
  <c r="K668" i="2"/>
  <c r="L668" i="2" s="1"/>
  <c r="A669" i="2"/>
  <c r="H669" i="2"/>
  <c r="K669" i="2"/>
  <c r="N669" i="2" s="1"/>
  <c r="A670" i="2"/>
  <c r="H670" i="2"/>
  <c r="K670" i="2"/>
  <c r="B670" i="2" s="1"/>
  <c r="A671" i="2"/>
  <c r="H671" i="2"/>
  <c r="K671" i="2"/>
  <c r="L671" i="2" s="1"/>
  <c r="A672" i="2"/>
  <c r="H672" i="2"/>
  <c r="K672" i="2"/>
  <c r="L672" i="2" s="1"/>
  <c r="A673" i="2"/>
  <c r="H673" i="2"/>
  <c r="K673" i="2"/>
  <c r="B673" i="2" s="1"/>
  <c r="A674" i="2"/>
  <c r="H674" i="2"/>
  <c r="K674" i="2"/>
  <c r="L674" i="2" s="1"/>
  <c r="A675" i="2"/>
  <c r="H675" i="2"/>
  <c r="K675" i="2"/>
  <c r="L675" i="2" s="1"/>
  <c r="A676" i="2"/>
  <c r="H676" i="2"/>
  <c r="K676" i="2"/>
  <c r="B676" i="2" s="1"/>
  <c r="A677" i="2"/>
  <c r="H677" i="2"/>
  <c r="K677" i="2"/>
  <c r="L677" i="2" s="1"/>
  <c r="A678" i="2"/>
  <c r="H678" i="2"/>
  <c r="K678" i="2"/>
  <c r="N678" i="2" s="1"/>
  <c r="A679" i="2"/>
  <c r="H679" i="2"/>
  <c r="K679" i="2"/>
  <c r="B679" i="2" s="1"/>
  <c r="A680" i="2"/>
  <c r="H680" i="2"/>
  <c r="K680" i="2"/>
  <c r="L680" i="2" s="1"/>
  <c r="A681" i="2"/>
  <c r="H681" i="2"/>
  <c r="K681" i="2"/>
  <c r="N681" i="2" s="1"/>
  <c r="A682" i="2"/>
  <c r="H682" i="2"/>
  <c r="K682" i="2"/>
  <c r="A683" i="2"/>
  <c r="H683" i="2"/>
  <c r="K683" i="2"/>
  <c r="L683" i="2" s="1"/>
  <c r="A684" i="2"/>
  <c r="H684" i="2"/>
  <c r="K684" i="2"/>
  <c r="N684" i="2" s="1"/>
  <c r="A685" i="2"/>
  <c r="H685" i="2"/>
  <c r="K685" i="2"/>
  <c r="A686" i="2"/>
  <c r="H686" i="2"/>
  <c r="K686" i="2"/>
  <c r="L686" i="2" s="1"/>
  <c r="A687" i="2"/>
  <c r="H687" i="2"/>
  <c r="K687" i="2"/>
  <c r="N687" i="2" s="1"/>
  <c r="A688" i="2"/>
  <c r="H688" i="2"/>
  <c r="K688" i="2"/>
  <c r="B688" i="2" s="1"/>
  <c r="A689" i="2"/>
  <c r="H689" i="2"/>
  <c r="K689" i="2"/>
  <c r="L689" i="2" s="1"/>
  <c r="A690" i="2"/>
  <c r="H690" i="2"/>
  <c r="K690" i="2"/>
  <c r="N690" i="2" s="1"/>
  <c r="A691" i="2"/>
  <c r="H691" i="2"/>
  <c r="K691" i="2"/>
  <c r="B691" i="2" s="1"/>
  <c r="A692" i="2"/>
  <c r="H692" i="2"/>
  <c r="K692" i="2"/>
  <c r="L692" i="2" s="1"/>
  <c r="A693" i="2"/>
  <c r="H693" i="2"/>
  <c r="K693" i="2"/>
  <c r="A694" i="2"/>
  <c r="H694" i="2"/>
  <c r="K694" i="2"/>
  <c r="B694" i="2" s="1"/>
  <c r="A695" i="2"/>
  <c r="H695" i="2"/>
  <c r="K695" i="2"/>
  <c r="L695" i="2" s="1"/>
  <c r="A696" i="2"/>
  <c r="H696" i="2"/>
  <c r="K696" i="2"/>
  <c r="B696" i="2" s="1"/>
  <c r="A697" i="2"/>
  <c r="H697" i="2"/>
  <c r="K697" i="2"/>
  <c r="A698" i="2"/>
  <c r="H698" i="2"/>
  <c r="K698" i="2"/>
  <c r="L698" i="2" s="1"/>
  <c r="A699" i="2"/>
  <c r="H699" i="2"/>
  <c r="K699" i="2"/>
  <c r="B699" i="2" s="1"/>
  <c r="A700" i="2"/>
  <c r="H700" i="2"/>
  <c r="K700" i="2"/>
  <c r="B700" i="2" s="1"/>
  <c r="A701" i="2"/>
  <c r="H701" i="2"/>
  <c r="K701" i="2"/>
  <c r="L701" i="2" s="1"/>
  <c r="A702" i="2"/>
  <c r="H702" i="2"/>
  <c r="K702" i="2"/>
  <c r="L702" i="2" s="1"/>
  <c r="A703" i="2"/>
  <c r="H703" i="2"/>
  <c r="K703" i="2"/>
  <c r="A704" i="2"/>
  <c r="H704" i="2"/>
  <c r="K704" i="2"/>
  <c r="L704" i="2" s="1"/>
  <c r="A705" i="2"/>
  <c r="H705" i="2"/>
  <c r="K705" i="2"/>
  <c r="B705" i="2" s="1"/>
  <c r="A706" i="2"/>
  <c r="H706" i="2"/>
  <c r="K706" i="2"/>
  <c r="B706" i="2" s="1"/>
  <c r="A707" i="2"/>
  <c r="H707" i="2"/>
  <c r="K707" i="2"/>
  <c r="L707" i="2" s="1"/>
  <c r="A708" i="2"/>
  <c r="H708" i="2"/>
  <c r="K708" i="2"/>
  <c r="N708" i="2" s="1"/>
  <c r="A709" i="2"/>
  <c r="H709" i="2"/>
  <c r="K709" i="2"/>
  <c r="B709" i="2" s="1"/>
  <c r="A710" i="2"/>
  <c r="H710" i="2"/>
  <c r="K710" i="2"/>
  <c r="L710" i="2" s="1"/>
  <c r="A711" i="2"/>
  <c r="H711" i="2"/>
  <c r="K711" i="2"/>
  <c r="B711" i="2" s="1"/>
  <c r="A712" i="2"/>
  <c r="H712" i="2"/>
  <c r="K712" i="2"/>
  <c r="B712" i="2" s="1"/>
  <c r="A713" i="2"/>
  <c r="H713" i="2"/>
  <c r="K713" i="2"/>
  <c r="L713" i="2" s="1"/>
  <c r="A714" i="2"/>
  <c r="H714" i="2"/>
  <c r="K714" i="2"/>
  <c r="N714" i="2" s="1"/>
  <c r="A715" i="2"/>
  <c r="H715" i="2"/>
  <c r="K715" i="2"/>
  <c r="A716" i="2"/>
  <c r="H716" i="2"/>
  <c r="K716" i="2"/>
  <c r="L716" i="2" s="1"/>
  <c r="A717" i="2"/>
  <c r="H717" i="2"/>
  <c r="K717" i="2"/>
  <c r="B717" i="2" s="1"/>
  <c r="A718" i="2"/>
  <c r="H718" i="2"/>
  <c r="K718" i="2"/>
  <c r="B718" i="2" s="1"/>
  <c r="A719" i="2"/>
  <c r="H719" i="2"/>
  <c r="K719" i="2"/>
  <c r="L719" i="2" s="1"/>
  <c r="A720" i="2"/>
  <c r="H720" i="2"/>
  <c r="K720" i="2"/>
  <c r="L720" i="2" s="1"/>
  <c r="A721" i="2"/>
  <c r="H721" i="2"/>
  <c r="K721" i="2"/>
  <c r="A722" i="2"/>
  <c r="H722" i="2"/>
  <c r="K722" i="2"/>
  <c r="L722" i="2" s="1"/>
  <c r="A723" i="2"/>
  <c r="H723" i="2"/>
  <c r="K723" i="2"/>
  <c r="B723" i="2" s="1"/>
  <c r="A724" i="2"/>
  <c r="H724" i="2"/>
  <c r="K724" i="2"/>
  <c r="B724" i="2" s="1"/>
  <c r="A725" i="2"/>
  <c r="H725" i="2"/>
  <c r="K725" i="2"/>
  <c r="L725" i="2" s="1"/>
  <c r="A726" i="2"/>
  <c r="H726" i="2"/>
  <c r="K726" i="2"/>
  <c r="N726" i="2" s="1"/>
  <c r="A727" i="2"/>
  <c r="H727" i="2"/>
  <c r="K727" i="2"/>
  <c r="B727" i="2" s="1"/>
  <c r="A728" i="2"/>
  <c r="H728" i="2"/>
  <c r="K728" i="2"/>
  <c r="L728" i="2" s="1"/>
  <c r="A729" i="2"/>
  <c r="H729" i="2"/>
  <c r="K729" i="2"/>
  <c r="N729" i="2" s="1"/>
  <c r="A730" i="2"/>
  <c r="H730" i="2"/>
  <c r="K730" i="2"/>
  <c r="A731" i="2"/>
  <c r="H731" i="2"/>
  <c r="K731" i="2"/>
  <c r="B731" i="2" s="1"/>
  <c r="A732" i="2"/>
  <c r="H732" i="2"/>
  <c r="K732" i="2"/>
  <c r="B732" i="2" s="1"/>
  <c r="A733" i="2"/>
  <c r="H733" i="2"/>
  <c r="K733" i="2"/>
  <c r="N733" i="2" s="1"/>
  <c r="A734" i="2"/>
  <c r="H734" i="2"/>
  <c r="K734" i="2"/>
  <c r="B734" i="2" s="1"/>
  <c r="A735" i="2"/>
  <c r="H735" i="2"/>
  <c r="K735" i="2"/>
  <c r="A736" i="2"/>
  <c r="H736" i="2"/>
  <c r="K736" i="2"/>
  <c r="A737" i="2"/>
  <c r="H737" i="2"/>
  <c r="K737" i="2"/>
  <c r="L737" i="2" s="1"/>
  <c r="A738" i="2"/>
  <c r="H738" i="2"/>
  <c r="K738" i="2"/>
  <c r="L738" i="2" s="1"/>
  <c r="A739" i="2"/>
  <c r="H739" i="2"/>
  <c r="K739" i="2"/>
  <c r="A740" i="2"/>
  <c r="H740" i="2"/>
  <c r="K740" i="2"/>
  <c r="A741" i="2"/>
  <c r="H741" i="2"/>
  <c r="K741" i="2"/>
  <c r="N741" i="2" s="1"/>
  <c r="A742" i="2"/>
  <c r="H742" i="2"/>
  <c r="K742" i="2"/>
  <c r="N742" i="2" s="1"/>
  <c r="A743" i="2"/>
  <c r="H743" i="2"/>
  <c r="K743" i="2"/>
  <c r="B743" i="2" s="1"/>
  <c r="A744" i="2"/>
  <c r="H744" i="2"/>
  <c r="K744" i="2"/>
  <c r="B744" i="2" s="1"/>
  <c r="A745" i="2"/>
  <c r="H745" i="2"/>
  <c r="K745" i="2"/>
  <c r="N745" i="2" s="1"/>
  <c r="A746" i="2"/>
  <c r="H746" i="2"/>
  <c r="K746" i="2"/>
  <c r="B746" i="2" s="1"/>
  <c r="A747" i="2"/>
  <c r="H747" i="2"/>
  <c r="K747" i="2"/>
  <c r="N747" i="2" s="1"/>
  <c r="A748" i="2"/>
  <c r="H748" i="2"/>
  <c r="K748" i="2"/>
  <c r="N748" i="2" s="1"/>
  <c r="A749" i="2"/>
  <c r="H749" i="2"/>
  <c r="K749" i="2"/>
  <c r="B749" i="2" s="1"/>
  <c r="A750" i="2"/>
  <c r="H750" i="2"/>
  <c r="K750" i="2"/>
  <c r="N750" i="2" s="1"/>
  <c r="A751" i="2"/>
  <c r="H751" i="2"/>
  <c r="K751" i="2"/>
  <c r="A752" i="2"/>
  <c r="H752" i="2"/>
  <c r="K752" i="2"/>
  <c r="L752" i="2" s="1"/>
  <c r="A753" i="2"/>
  <c r="H753" i="2"/>
  <c r="K753" i="2"/>
  <c r="B753" i="2" s="1"/>
  <c r="A754" i="2"/>
  <c r="H754" i="2"/>
  <c r="K754" i="2"/>
  <c r="L754" i="2" s="1"/>
  <c r="A755" i="2"/>
  <c r="H755" i="2"/>
  <c r="K755" i="2"/>
  <c r="A756" i="2"/>
  <c r="H756" i="2"/>
  <c r="K756" i="2"/>
  <c r="B756" i="2" s="1"/>
  <c r="A757" i="2"/>
  <c r="H757" i="2"/>
  <c r="K757" i="2"/>
  <c r="L757" i="2" s="1"/>
  <c r="A758" i="2"/>
  <c r="H758" i="2"/>
  <c r="K758" i="2"/>
  <c r="A759" i="2"/>
  <c r="H759" i="2"/>
  <c r="K759" i="2"/>
  <c r="B759" i="2" s="1"/>
  <c r="A760" i="2"/>
  <c r="H760" i="2"/>
  <c r="K760" i="2"/>
  <c r="L760" i="2" s="1"/>
  <c r="A761" i="2"/>
  <c r="H761" i="2"/>
  <c r="K761" i="2"/>
  <c r="A762" i="2"/>
  <c r="H762" i="2"/>
  <c r="K762" i="2"/>
  <c r="N762" i="2" s="1"/>
  <c r="A763" i="2"/>
  <c r="H763" i="2"/>
  <c r="K763" i="2"/>
  <c r="A764" i="2"/>
  <c r="H764" i="2"/>
  <c r="K764" i="2"/>
  <c r="A765" i="2"/>
  <c r="H765" i="2"/>
  <c r="K765" i="2"/>
  <c r="B765" i="2" s="1"/>
  <c r="A766" i="2"/>
  <c r="H766" i="2"/>
  <c r="K766" i="2"/>
  <c r="B766" i="2" s="1"/>
  <c r="A767" i="2"/>
  <c r="H767" i="2"/>
  <c r="K767" i="2"/>
  <c r="A768" i="2"/>
  <c r="H768" i="2"/>
  <c r="K768" i="2"/>
  <c r="L768" i="2" s="1"/>
  <c r="A769" i="2"/>
  <c r="H769" i="2"/>
  <c r="K769" i="2"/>
  <c r="A770" i="2"/>
  <c r="H770" i="2"/>
  <c r="K770" i="2"/>
  <c r="A771" i="2"/>
  <c r="H771" i="2"/>
  <c r="K771" i="2"/>
  <c r="B771" i="2" s="1"/>
  <c r="A772" i="2"/>
  <c r="H772" i="2"/>
  <c r="K772" i="2"/>
  <c r="B772" i="2" s="1"/>
  <c r="A773" i="2"/>
  <c r="H773" i="2"/>
  <c r="K773" i="2"/>
  <c r="A774" i="2"/>
  <c r="H774" i="2"/>
  <c r="K774" i="2"/>
  <c r="B774" i="2" s="1"/>
  <c r="A775" i="2"/>
  <c r="H775" i="2"/>
  <c r="K775" i="2"/>
  <c r="A776" i="2"/>
  <c r="H776" i="2"/>
  <c r="K776" i="2"/>
  <c r="A777" i="2"/>
  <c r="H777" i="2"/>
  <c r="K777" i="2"/>
  <c r="B777" i="2" s="1"/>
  <c r="A778" i="2"/>
  <c r="H778" i="2"/>
  <c r="K778" i="2"/>
  <c r="B778" i="2" s="1"/>
  <c r="A779" i="2"/>
  <c r="H779" i="2"/>
  <c r="K779" i="2"/>
  <c r="A780" i="2"/>
  <c r="H780" i="2"/>
  <c r="K780" i="2"/>
  <c r="N780" i="2" s="1"/>
  <c r="A781" i="2"/>
  <c r="H781" i="2"/>
  <c r="K781" i="2"/>
  <c r="B781" i="2" s="1"/>
  <c r="A782" i="2"/>
  <c r="H782" i="2"/>
  <c r="K782" i="2"/>
  <c r="A783" i="2"/>
  <c r="H783" i="2"/>
  <c r="K783" i="2"/>
  <c r="N783" i="2" s="1"/>
  <c r="A784" i="2"/>
  <c r="H784" i="2"/>
  <c r="K784" i="2"/>
  <c r="A785" i="2"/>
  <c r="H785" i="2"/>
  <c r="K785" i="2"/>
  <c r="A786" i="2"/>
  <c r="H786" i="2"/>
  <c r="K786" i="2"/>
  <c r="B786" i="2" s="1"/>
  <c r="A787" i="2"/>
  <c r="H787" i="2"/>
  <c r="K787" i="2"/>
  <c r="A788" i="2"/>
  <c r="H788" i="2"/>
  <c r="K788" i="2"/>
  <c r="A789" i="2"/>
  <c r="H789" i="2"/>
  <c r="K789" i="2"/>
  <c r="B789" i="2" s="1"/>
  <c r="A790" i="2"/>
  <c r="H790" i="2"/>
  <c r="K790" i="2"/>
  <c r="N790" i="2" s="1"/>
  <c r="A791" i="2"/>
  <c r="H791" i="2"/>
  <c r="K791" i="2"/>
  <c r="B791" i="2" s="1"/>
  <c r="A792" i="2"/>
  <c r="H792" i="2"/>
  <c r="K792" i="2"/>
  <c r="N792" i="2" s="1"/>
  <c r="A793" i="2"/>
  <c r="H793" i="2"/>
  <c r="K793" i="2"/>
  <c r="N793" i="2" s="1"/>
  <c r="A794" i="2"/>
  <c r="H794" i="2"/>
  <c r="K794" i="2"/>
  <c r="A795" i="2"/>
  <c r="H795" i="2"/>
  <c r="K795" i="2"/>
  <c r="N795" i="2" s="1"/>
  <c r="A796" i="2"/>
  <c r="H796" i="2"/>
  <c r="K796" i="2"/>
  <c r="N796" i="2" s="1"/>
  <c r="A797" i="2"/>
  <c r="H797" i="2"/>
  <c r="K797" i="2"/>
  <c r="A798" i="2"/>
  <c r="H798" i="2"/>
  <c r="K798" i="2"/>
  <c r="N798" i="2" s="1"/>
  <c r="A799" i="2"/>
  <c r="H799" i="2"/>
  <c r="K799" i="2"/>
  <c r="A800" i="2"/>
  <c r="H800" i="2"/>
  <c r="K800" i="2"/>
  <c r="B800" i="2" s="1"/>
  <c r="A801" i="2"/>
  <c r="H801" i="2"/>
  <c r="K801" i="2"/>
  <c r="A802" i="2"/>
  <c r="H802" i="2"/>
  <c r="K802" i="2"/>
  <c r="L802" i="2" s="1"/>
  <c r="A803" i="2"/>
  <c r="H803" i="2"/>
  <c r="K803" i="2"/>
  <c r="B803" i="2" s="1"/>
  <c r="A804" i="2"/>
  <c r="H804" i="2"/>
  <c r="K804" i="2"/>
  <c r="B804" i="2" s="1"/>
  <c r="A805" i="2"/>
  <c r="H805" i="2"/>
  <c r="K805" i="2"/>
  <c r="L805" i="2" s="1"/>
  <c r="A806" i="2"/>
  <c r="H806" i="2"/>
  <c r="K806" i="2"/>
  <c r="N806" i="2" s="1"/>
  <c r="A807" i="2"/>
  <c r="H807" i="2"/>
  <c r="K807" i="2"/>
  <c r="A808" i="2"/>
  <c r="H808" i="2"/>
  <c r="K808" i="2"/>
  <c r="L808" i="2" s="1"/>
  <c r="A809" i="2"/>
  <c r="H809" i="2"/>
  <c r="K809" i="2"/>
  <c r="B809" i="2" s="1"/>
  <c r="A810" i="2"/>
  <c r="H810" i="2"/>
  <c r="K810" i="2"/>
  <c r="L810" i="2" s="1"/>
  <c r="A811" i="2"/>
  <c r="H811" i="2"/>
  <c r="K811" i="2"/>
  <c r="L811" i="2" s="1"/>
  <c r="A812" i="2"/>
  <c r="H812" i="2"/>
  <c r="K812" i="2"/>
  <c r="N812" i="2" s="1"/>
  <c r="A813" i="2"/>
  <c r="H813" i="2"/>
  <c r="K813" i="2"/>
  <c r="A814" i="2"/>
  <c r="H814" i="2"/>
  <c r="K814" i="2"/>
  <c r="L814" i="2" s="1"/>
  <c r="A815" i="2"/>
  <c r="H815" i="2"/>
  <c r="K815" i="2"/>
  <c r="B815" i="2" s="1"/>
  <c r="A816" i="2"/>
  <c r="H816" i="2"/>
  <c r="K816" i="2"/>
  <c r="A817" i="2"/>
  <c r="H817" i="2"/>
  <c r="K817" i="2"/>
  <c r="L817" i="2" s="1"/>
  <c r="A818" i="2"/>
  <c r="H818" i="2"/>
  <c r="K818" i="2"/>
  <c r="A819" i="2"/>
  <c r="H819" i="2"/>
  <c r="K819" i="2"/>
  <c r="A820" i="2"/>
  <c r="H820" i="2"/>
  <c r="K820" i="2"/>
  <c r="L820" i="2" s="1"/>
  <c r="A821" i="2"/>
  <c r="H821" i="2"/>
  <c r="K821" i="2"/>
  <c r="A822" i="2"/>
  <c r="H822" i="2"/>
  <c r="K822" i="2"/>
  <c r="A823" i="2"/>
  <c r="H823" i="2"/>
  <c r="K823" i="2"/>
  <c r="L823" i="2" s="1"/>
  <c r="A824" i="2"/>
  <c r="H824" i="2"/>
  <c r="K824" i="2"/>
  <c r="A825" i="2"/>
  <c r="H825" i="2"/>
  <c r="K825" i="2"/>
  <c r="A826" i="2"/>
  <c r="H826" i="2"/>
  <c r="K826" i="2"/>
  <c r="L826" i="2" s="1"/>
  <c r="A827" i="2"/>
  <c r="H827" i="2"/>
  <c r="K827" i="2"/>
  <c r="A828" i="2"/>
  <c r="H828" i="2"/>
  <c r="K828" i="2"/>
  <c r="A829" i="2"/>
  <c r="H829" i="2"/>
  <c r="K829" i="2"/>
  <c r="L829" i="2" s="1"/>
  <c r="A830" i="2"/>
  <c r="H830" i="2"/>
  <c r="K830" i="2"/>
  <c r="A831" i="2"/>
  <c r="H831" i="2"/>
  <c r="K831" i="2"/>
  <c r="A832" i="2"/>
  <c r="H832" i="2"/>
  <c r="K832" i="2"/>
  <c r="L832" i="2" s="1"/>
  <c r="A833" i="2"/>
  <c r="H833" i="2"/>
  <c r="K833" i="2"/>
  <c r="A834" i="2"/>
  <c r="H834" i="2"/>
  <c r="K834" i="2"/>
  <c r="A835" i="2"/>
  <c r="H835" i="2"/>
  <c r="K835" i="2"/>
  <c r="A836" i="2"/>
  <c r="H836" i="2"/>
  <c r="K836" i="2"/>
  <c r="A837" i="2"/>
  <c r="H837" i="2"/>
  <c r="K837" i="2"/>
  <c r="B837" i="2" s="1"/>
  <c r="A838" i="2"/>
  <c r="H838" i="2"/>
  <c r="K838" i="2"/>
  <c r="A839" i="2"/>
  <c r="H839" i="2"/>
  <c r="K839" i="2"/>
  <c r="A840" i="2"/>
  <c r="H840" i="2"/>
  <c r="K840" i="2"/>
  <c r="B840" i="2" s="1"/>
  <c r="A841" i="2"/>
  <c r="H841" i="2"/>
  <c r="K841" i="2"/>
  <c r="A842" i="2"/>
  <c r="H842" i="2"/>
  <c r="K842" i="2"/>
  <c r="A843" i="2"/>
  <c r="H843" i="2"/>
  <c r="K843" i="2"/>
  <c r="N843" i="2" s="1"/>
  <c r="A844" i="2"/>
  <c r="H844" i="2"/>
  <c r="K844" i="2"/>
  <c r="A845" i="2"/>
  <c r="H845" i="2"/>
  <c r="K845" i="2"/>
  <c r="A846" i="2"/>
  <c r="H846" i="2"/>
  <c r="K846" i="2"/>
  <c r="N846" i="2" s="1"/>
  <c r="A847" i="2"/>
  <c r="H847" i="2"/>
  <c r="K847" i="2"/>
  <c r="B847" i="2" s="1"/>
  <c r="A848" i="2"/>
  <c r="H848" i="2"/>
  <c r="K848" i="2"/>
  <c r="L848" i="2" s="1"/>
  <c r="A849" i="2"/>
  <c r="H849" i="2"/>
  <c r="K849" i="2"/>
  <c r="A850" i="2"/>
  <c r="H850" i="2"/>
  <c r="K850" i="2"/>
  <c r="N850" i="2" s="1"/>
  <c r="A851" i="2"/>
  <c r="H851" i="2"/>
  <c r="K851" i="2"/>
  <c r="B851" i="2" s="1"/>
  <c r="A852" i="2"/>
  <c r="H852" i="2"/>
  <c r="K852" i="2"/>
  <c r="L852" i="2" s="1"/>
  <c r="A853" i="2"/>
  <c r="H853" i="2"/>
  <c r="K853" i="2"/>
  <c r="B853" i="2" s="1"/>
  <c r="A854" i="2"/>
  <c r="H854" i="2"/>
  <c r="K854" i="2"/>
  <c r="B854" i="2" s="1"/>
  <c r="A855" i="2"/>
  <c r="H855" i="2"/>
  <c r="K855" i="2"/>
  <c r="L855" i="2" s="1"/>
  <c r="A856" i="2"/>
  <c r="H856" i="2"/>
  <c r="K856" i="2"/>
  <c r="N856" i="2" s="1"/>
  <c r="A857" i="2"/>
  <c r="H857" i="2"/>
  <c r="K857" i="2"/>
  <c r="B857" i="2" s="1"/>
  <c r="A858" i="2"/>
  <c r="H858" i="2"/>
  <c r="K858" i="2"/>
  <c r="L858" i="2" s="1"/>
  <c r="A859" i="2"/>
  <c r="H859" i="2"/>
  <c r="K859" i="2"/>
  <c r="L859" i="2" s="1"/>
  <c r="A860" i="2"/>
  <c r="H860" i="2"/>
  <c r="K860" i="2"/>
  <c r="B860" i="2" s="1"/>
  <c r="A861" i="2"/>
  <c r="H861" i="2"/>
  <c r="K861" i="2"/>
  <c r="L861" i="2" s="1"/>
  <c r="A862" i="2"/>
  <c r="H862" i="2"/>
  <c r="K862" i="2"/>
  <c r="N862" i="2" s="1"/>
  <c r="A863" i="2"/>
  <c r="H863" i="2"/>
  <c r="K863" i="2"/>
  <c r="B863" i="2" s="1"/>
  <c r="A864" i="2"/>
  <c r="H864" i="2"/>
  <c r="K864" i="2"/>
  <c r="L864" i="2" s="1"/>
  <c r="A865" i="2"/>
  <c r="H865" i="2"/>
  <c r="K865" i="2"/>
  <c r="L865" i="2" s="1"/>
  <c r="A866" i="2"/>
  <c r="H866" i="2"/>
  <c r="K866" i="2"/>
  <c r="B866" i="2" s="1"/>
  <c r="A867" i="2"/>
  <c r="H867" i="2"/>
  <c r="K867" i="2"/>
  <c r="L867" i="2" s="1"/>
  <c r="A868" i="2"/>
  <c r="H868" i="2"/>
  <c r="K868" i="2"/>
  <c r="L868" i="2" s="1"/>
  <c r="A869" i="2"/>
  <c r="H869" i="2"/>
  <c r="K869" i="2"/>
  <c r="L869" i="2" s="1"/>
  <c r="A870" i="2"/>
  <c r="H870" i="2"/>
  <c r="K870" i="2"/>
  <c r="L870" i="2" s="1"/>
  <c r="A871" i="2"/>
  <c r="H871" i="2"/>
  <c r="K871" i="2"/>
  <c r="N871" i="2" s="1"/>
  <c r="A872" i="2"/>
  <c r="H872" i="2"/>
  <c r="K872" i="2"/>
  <c r="A873" i="2"/>
  <c r="H873" i="2"/>
  <c r="K873" i="2"/>
  <c r="L873" i="2" s="1"/>
  <c r="A874" i="2"/>
  <c r="H874" i="2"/>
  <c r="K874" i="2"/>
  <c r="B874" i="2" s="1"/>
  <c r="A875" i="2"/>
  <c r="H875" i="2"/>
  <c r="K875" i="2"/>
  <c r="A876" i="2"/>
  <c r="H876" i="2"/>
  <c r="K876" i="2"/>
  <c r="L876" i="2" s="1"/>
  <c r="A877" i="2"/>
  <c r="H877" i="2"/>
  <c r="K877" i="2"/>
  <c r="N877" i="2" s="1"/>
  <c r="A878" i="2"/>
  <c r="H878" i="2"/>
  <c r="K878" i="2"/>
  <c r="A879" i="2"/>
  <c r="H879" i="2"/>
  <c r="K879" i="2"/>
  <c r="L879" i="2" s="1"/>
  <c r="A880" i="2"/>
  <c r="H880" i="2"/>
  <c r="K880" i="2"/>
  <c r="B880" i="2" s="1"/>
  <c r="A881" i="2"/>
  <c r="H881" i="2"/>
  <c r="K881" i="2"/>
  <c r="B881" i="2" s="1"/>
  <c r="A882" i="2"/>
  <c r="H882" i="2"/>
  <c r="K882" i="2"/>
  <c r="A883" i="2"/>
  <c r="H883" i="2"/>
  <c r="K883" i="2"/>
  <c r="L883" i="2" s="1"/>
  <c r="A884" i="2"/>
  <c r="H884" i="2"/>
  <c r="K884" i="2"/>
  <c r="B884" i="2" s="1"/>
  <c r="A885" i="2"/>
  <c r="H885" i="2"/>
  <c r="K885" i="2"/>
  <c r="A886" i="2"/>
  <c r="H886" i="2"/>
  <c r="K886" i="2"/>
  <c r="N886" i="2" s="1"/>
  <c r="A887" i="2"/>
  <c r="H887" i="2"/>
  <c r="K887" i="2"/>
  <c r="L887" i="2" s="1"/>
  <c r="A888" i="2"/>
  <c r="H888" i="2"/>
  <c r="K888" i="2"/>
  <c r="B888" i="2" s="1"/>
  <c r="A889" i="2"/>
  <c r="H889" i="2"/>
  <c r="K889" i="2"/>
  <c r="B889" i="2" s="1"/>
  <c r="A890" i="2"/>
  <c r="H890" i="2"/>
  <c r="K890" i="2"/>
  <c r="N890" i="2" s="1"/>
  <c r="A891" i="2"/>
  <c r="H891" i="2"/>
  <c r="K891" i="2"/>
  <c r="A892" i="2"/>
  <c r="H892" i="2"/>
  <c r="K892" i="2"/>
  <c r="N892" i="2" s="1"/>
  <c r="A893" i="2"/>
  <c r="H893" i="2"/>
  <c r="K893" i="2"/>
  <c r="A894" i="2"/>
  <c r="H894" i="2"/>
  <c r="K894" i="2"/>
  <c r="A895" i="2"/>
  <c r="H895" i="2"/>
  <c r="K895" i="2"/>
  <c r="N895" i="2" s="1"/>
  <c r="A896" i="2"/>
  <c r="H896" i="2"/>
  <c r="K896" i="2"/>
  <c r="A897" i="2"/>
  <c r="H897" i="2"/>
  <c r="K897" i="2"/>
  <c r="B897" i="2" s="1"/>
  <c r="A898" i="2"/>
  <c r="H898" i="2"/>
  <c r="K898" i="2"/>
  <c r="B898" i="2" s="1"/>
  <c r="A899" i="2"/>
  <c r="H899" i="2"/>
  <c r="K899" i="2"/>
  <c r="A900" i="2"/>
  <c r="H900" i="2"/>
  <c r="K900" i="2"/>
  <c r="A901" i="2"/>
  <c r="H901" i="2"/>
  <c r="K901" i="2"/>
  <c r="A902" i="2"/>
  <c r="H902" i="2"/>
  <c r="K902" i="2"/>
  <c r="B902" i="2" s="1"/>
  <c r="A903" i="2"/>
  <c r="H903" i="2"/>
  <c r="K903" i="2"/>
  <c r="A904" i="2"/>
  <c r="H904" i="2"/>
  <c r="K904" i="2"/>
  <c r="N904" i="2" s="1"/>
  <c r="A905" i="2"/>
  <c r="H905" i="2"/>
  <c r="K905" i="2"/>
  <c r="L905" i="2" s="1"/>
  <c r="A906" i="2"/>
  <c r="H906" i="2"/>
  <c r="K906" i="2"/>
  <c r="B906" i="2" s="1"/>
  <c r="A907" i="2"/>
  <c r="H907" i="2"/>
  <c r="K907" i="2"/>
  <c r="L907" i="2" s="1"/>
  <c r="A908" i="2"/>
  <c r="H908" i="2"/>
  <c r="K908" i="2"/>
  <c r="A909" i="2"/>
  <c r="H909" i="2"/>
  <c r="K909" i="2"/>
  <c r="B909" i="2" s="1"/>
  <c r="A910" i="2"/>
  <c r="H910" i="2"/>
  <c r="K910" i="2"/>
  <c r="L910" i="2" s="1"/>
  <c r="A911" i="2"/>
  <c r="H911" i="2"/>
  <c r="K911" i="2"/>
  <c r="B911" i="2" s="1"/>
  <c r="A912" i="2"/>
  <c r="H912" i="2"/>
  <c r="K912" i="2"/>
  <c r="A913" i="2"/>
  <c r="H913" i="2"/>
  <c r="K913" i="2"/>
  <c r="N913" i="2" s="1"/>
  <c r="A914" i="2"/>
  <c r="H914" i="2"/>
  <c r="K914" i="2"/>
  <c r="A915" i="2"/>
  <c r="H915" i="2"/>
  <c r="K915" i="2"/>
  <c r="B915" i="2" s="1"/>
  <c r="A916" i="2"/>
  <c r="H916" i="2"/>
  <c r="K916" i="2"/>
  <c r="N916" i="2" s="1"/>
  <c r="A917" i="2"/>
  <c r="H917" i="2"/>
  <c r="K917" i="2"/>
  <c r="B917" i="2" s="1"/>
  <c r="A918" i="2"/>
  <c r="H918" i="2"/>
  <c r="K918" i="2"/>
  <c r="A919" i="2"/>
  <c r="H919" i="2"/>
  <c r="K919" i="2"/>
  <c r="A920" i="2"/>
  <c r="H920" i="2"/>
  <c r="K920" i="2"/>
  <c r="B920" i="2" s="1"/>
  <c r="A921" i="2"/>
  <c r="H921" i="2"/>
  <c r="K921" i="2"/>
  <c r="A922" i="2"/>
  <c r="H922" i="2"/>
  <c r="K922" i="2"/>
  <c r="A923" i="2"/>
  <c r="H923" i="2"/>
  <c r="K923" i="2"/>
  <c r="L923" i="2" s="1"/>
  <c r="A924" i="2"/>
  <c r="H924" i="2"/>
  <c r="K924" i="2"/>
  <c r="A925" i="2"/>
  <c r="H925" i="2"/>
  <c r="K925" i="2"/>
  <c r="N925" i="2" s="1"/>
  <c r="A926" i="2"/>
  <c r="H926" i="2"/>
  <c r="K926" i="2"/>
  <c r="A927" i="2"/>
  <c r="H927" i="2"/>
  <c r="K927" i="2"/>
  <c r="B927" i="2" s="1"/>
  <c r="A928" i="2"/>
  <c r="H928" i="2"/>
  <c r="K928" i="2"/>
  <c r="A929" i="2"/>
  <c r="H929" i="2"/>
  <c r="K929" i="2"/>
  <c r="B929" i="2" s="1"/>
  <c r="A930" i="2"/>
  <c r="H930" i="2"/>
  <c r="K930" i="2"/>
  <c r="A931" i="2"/>
  <c r="H931" i="2"/>
  <c r="K931" i="2"/>
  <c r="A932" i="2"/>
  <c r="H932" i="2"/>
  <c r="K932" i="2"/>
  <c r="A933" i="2"/>
  <c r="H933" i="2"/>
  <c r="K933" i="2"/>
  <c r="B933" i="2" s="1"/>
  <c r="A934" i="2"/>
  <c r="H934" i="2"/>
  <c r="K934" i="2"/>
  <c r="L934" i="2" s="1"/>
  <c r="A935" i="2"/>
  <c r="H935" i="2"/>
  <c r="K935" i="2"/>
  <c r="A936" i="2"/>
  <c r="H936" i="2"/>
  <c r="K936" i="2"/>
  <c r="A937" i="2"/>
  <c r="H937" i="2"/>
  <c r="K937" i="2"/>
  <c r="N937" i="2" s="1"/>
  <c r="A938" i="2"/>
  <c r="H938" i="2"/>
  <c r="K938" i="2"/>
  <c r="B938" i="2" s="1"/>
  <c r="A939" i="2"/>
  <c r="H939" i="2"/>
  <c r="K939" i="2"/>
  <c r="A940" i="2"/>
  <c r="H940" i="2"/>
  <c r="K940" i="2"/>
  <c r="A941" i="2"/>
  <c r="H941" i="2"/>
  <c r="K941" i="2"/>
  <c r="L941" i="2" s="1"/>
  <c r="A942" i="2"/>
  <c r="H942" i="2"/>
  <c r="K942" i="2"/>
  <c r="B942" i="2" s="1"/>
  <c r="A943" i="2"/>
  <c r="H943" i="2"/>
  <c r="K943" i="2"/>
  <c r="A944" i="2"/>
  <c r="H944" i="2"/>
  <c r="K944" i="2"/>
  <c r="N944" i="2" s="1"/>
  <c r="A945" i="2"/>
  <c r="H945" i="2"/>
  <c r="K945" i="2"/>
  <c r="A946" i="2"/>
  <c r="H946" i="2"/>
  <c r="K946" i="2"/>
  <c r="L946" i="2" s="1"/>
  <c r="A947" i="2"/>
  <c r="H947" i="2"/>
  <c r="K947" i="2"/>
  <c r="A948" i="2"/>
  <c r="H948" i="2"/>
  <c r="K948" i="2"/>
  <c r="A949" i="2"/>
  <c r="H949" i="2"/>
  <c r="K949" i="2"/>
  <c r="L949" i="2" s="1"/>
  <c r="A950" i="2"/>
  <c r="H950" i="2"/>
  <c r="K950" i="2"/>
  <c r="A951" i="2"/>
  <c r="H951" i="2"/>
  <c r="K951" i="2"/>
  <c r="B951" i="2" s="1"/>
  <c r="A952" i="2"/>
  <c r="H952" i="2"/>
  <c r="K952" i="2"/>
  <c r="N952" i="2" s="1"/>
  <c r="A953" i="2"/>
  <c r="H953" i="2"/>
  <c r="K953" i="2"/>
  <c r="N953" i="2" s="1"/>
  <c r="A954" i="2"/>
  <c r="H954" i="2"/>
  <c r="K954" i="2"/>
  <c r="A955" i="2"/>
  <c r="H955" i="2"/>
  <c r="K955" i="2"/>
  <c r="N955" i="2" s="1"/>
  <c r="A956" i="2"/>
  <c r="H956" i="2"/>
  <c r="K956" i="2"/>
  <c r="A957" i="2"/>
  <c r="H957" i="2"/>
  <c r="K957" i="2"/>
  <c r="A958" i="2"/>
  <c r="H958" i="2"/>
  <c r="K958" i="2"/>
  <c r="B958" i="2" s="1"/>
  <c r="A959" i="2"/>
  <c r="H959" i="2"/>
  <c r="K959" i="2"/>
  <c r="A960" i="2"/>
  <c r="H960" i="2"/>
  <c r="K960" i="2"/>
  <c r="B960" i="2" s="1"/>
  <c r="A961" i="2"/>
  <c r="H961" i="2"/>
  <c r="K961" i="2"/>
  <c r="B961" i="2" s="1"/>
  <c r="A962" i="2"/>
  <c r="H962" i="2"/>
  <c r="K962" i="2"/>
  <c r="A963" i="2"/>
  <c r="H963" i="2"/>
  <c r="K963" i="2"/>
  <c r="A964" i="2"/>
  <c r="H964" i="2"/>
  <c r="K964" i="2"/>
  <c r="B964" i="2" s="1"/>
  <c r="A965" i="2"/>
  <c r="H965" i="2"/>
  <c r="K965" i="2"/>
  <c r="B965" i="2" s="1"/>
  <c r="A966" i="2"/>
  <c r="H966" i="2"/>
  <c r="K966" i="2"/>
  <c r="A967" i="2"/>
  <c r="H967" i="2"/>
  <c r="K967" i="2"/>
  <c r="N967" i="2" s="1"/>
  <c r="A968" i="2"/>
  <c r="H968" i="2"/>
  <c r="K968" i="2"/>
  <c r="B968" i="2" s="1"/>
  <c r="A969" i="2"/>
  <c r="H969" i="2"/>
  <c r="K969" i="2"/>
  <c r="L969" i="2" s="1"/>
  <c r="A970" i="2"/>
  <c r="H970" i="2"/>
  <c r="K970" i="2"/>
  <c r="B970" i="2" s="1"/>
  <c r="A971" i="2"/>
  <c r="H971" i="2"/>
  <c r="K971" i="2"/>
  <c r="N971" i="2" s="1"/>
  <c r="A972" i="2"/>
  <c r="H972" i="2"/>
  <c r="K972" i="2"/>
  <c r="A973" i="2"/>
  <c r="H973" i="2"/>
  <c r="K973" i="2"/>
  <c r="L973" i="2" s="1"/>
  <c r="A974" i="2"/>
  <c r="H974" i="2"/>
  <c r="K974" i="2"/>
  <c r="A975" i="2"/>
  <c r="H975" i="2"/>
  <c r="K975" i="2"/>
  <c r="L975" i="2" s="1"/>
  <c r="A976" i="2"/>
  <c r="H976" i="2"/>
  <c r="K976" i="2"/>
  <c r="L976" i="2" s="1"/>
  <c r="A977" i="2"/>
  <c r="H977" i="2"/>
  <c r="K977" i="2"/>
  <c r="A978" i="2"/>
  <c r="H978" i="2"/>
  <c r="K978" i="2"/>
  <c r="A979" i="2"/>
  <c r="H979" i="2"/>
  <c r="K979" i="2"/>
  <c r="L979" i="2" s="1"/>
  <c r="A980" i="2"/>
  <c r="H980" i="2"/>
  <c r="K980" i="2"/>
  <c r="A981" i="2"/>
  <c r="H981" i="2"/>
  <c r="K981" i="2"/>
  <c r="L981" i="2" s="1"/>
  <c r="A982" i="2"/>
  <c r="H982" i="2"/>
  <c r="K982" i="2"/>
  <c r="L982" i="2" s="1"/>
  <c r="A983" i="2"/>
  <c r="H983" i="2"/>
  <c r="K983" i="2"/>
  <c r="A984" i="2"/>
  <c r="H984" i="2"/>
  <c r="K984" i="2"/>
  <c r="A985" i="2"/>
  <c r="H985" i="2"/>
  <c r="K985" i="2"/>
  <c r="A986" i="2"/>
  <c r="H986" i="2"/>
  <c r="K986" i="2"/>
  <c r="A987" i="2"/>
  <c r="H987" i="2"/>
  <c r="K987" i="2"/>
  <c r="L987" i="2" s="1"/>
  <c r="A988" i="2"/>
  <c r="H988" i="2"/>
  <c r="K988" i="2"/>
  <c r="L988" i="2" s="1"/>
  <c r="A989" i="2"/>
  <c r="H989" i="2"/>
  <c r="K989" i="2"/>
  <c r="L989" i="2" s="1"/>
  <c r="A990" i="2"/>
  <c r="H990" i="2"/>
  <c r="K990" i="2"/>
  <c r="A991" i="2"/>
  <c r="H991" i="2"/>
  <c r="K991" i="2"/>
  <c r="L991" i="2" s="1"/>
  <c r="A992" i="2"/>
  <c r="H992" i="2"/>
  <c r="K992" i="2"/>
  <c r="A993" i="2"/>
  <c r="H993" i="2"/>
  <c r="K993" i="2"/>
  <c r="L993" i="2" s="1"/>
  <c r="A994" i="2"/>
  <c r="H994" i="2"/>
  <c r="K994" i="2"/>
  <c r="L994" i="2" s="1"/>
  <c r="A995" i="2"/>
  <c r="H995" i="2"/>
  <c r="K995" i="2"/>
  <c r="L995" i="2" s="1"/>
  <c r="A996" i="2"/>
  <c r="H996" i="2"/>
  <c r="K996" i="2"/>
  <c r="N996" i="2" s="1"/>
  <c r="A997" i="2"/>
  <c r="H997" i="2"/>
  <c r="K997" i="2"/>
  <c r="A998" i="2"/>
  <c r="H998" i="2"/>
  <c r="K998" i="2"/>
  <c r="L998" i="2" s="1"/>
  <c r="A999" i="2"/>
  <c r="H999" i="2"/>
  <c r="K999" i="2"/>
  <c r="N999" i="2" s="1"/>
  <c r="A1000" i="2"/>
  <c r="H1000" i="2"/>
  <c r="K1000" i="2"/>
  <c r="N1000" i="2" s="1"/>
  <c r="A1001" i="2"/>
  <c r="H1001" i="2"/>
  <c r="K1001" i="2"/>
  <c r="A1002" i="2"/>
  <c r="H1002" i="2"/>
  <c r="K1002" i="2"/>
  <c r="L1002" i="2" s="1"/>
  <c r="A1003" i="2"/>
  <c r="H1003" i="2"/>
  <c r="K1003" i="2"/>
  <c r="A1004" i="2"/>
  <c r="H1004" i="2"/>
  <c r="K1004" i="2"/>
  <c r="L1004" i="2" s="1"/>
  <c r="A1005" i="2"/>
  <c r="H1005" i="2"/>
  <c r="K1005" i="2"/>
  <c r="N1005" i="2" s="1"/>
  <c r="A1006" i="2"/>
  <c r="H1006" i="2"/>
  <c r="K1006" i="2"/>
  <c r="A1007" i="2"/>
  <c r="H1007" i="2"/>
  <c r="K1007" i="2"/>
  <c r="L1007" i="2" s="1"/>
  <c r="A1008" i="2"/>
  <c r="H1008" i="2"/>
  <c r="K1008" i="2"/>
  <c r="L1008" i="2" s="1"/>
  <c r="A1009" i="2"/>
  <c r="H1009" i="2"/>
  <c r="K1009" i="2"/>
  <c r="A1010" i="2"/>
  <c r="H1010" i="2"/>
  <c r="K1010" i="2"/>
  <c r="A1011" i="2"/>
  <c r="H1011" i="2"/>
  <c r="K1011" i="2"/>
  <c r="L1011" i="2" s="1"/>
  <c r="A1012" i="2"/>
  <c r="H1012" i="2"/>
  <c r="K1012" i="2"/>
  <c r="A1013" i="2"/>
  <c r="H1013" i="2"/>
  <c r="K1013" i="2"/>
  <c r="L1013" i="2" s="1"/>
  <c r="A1014" i="2"/>
  <c r="H1014" i="2"/>
  <c r="K1014" i="2"/>
  <c r="N1014" i="2" s="1"/>
  <c r="A1015" i="2"/>
  <c r="H1015" i="2"/>
  <c r="K1015" i="2"/>
  <c r="A1016" i="2"/>
  <c r="H1016" i="2"/>
  <c r="K1016" i="2"/>
  <c r="L1016" i="2" s="1"/>
  <c r="A1017" i="2"/>
  <c r="H1017" i="2"/>
  <c r="K1017" i="2"/>
  <c r="N1017" i="2" s="1"/>
  <c r="A1018" i="2"/>
  <c r="H1018" i="2"/>
  <c r="K1018" i="2"/>
  <c r="A1019" i="2"/>
  <c r="H1019" i="2"/>
  <c r="K1019" i="2"/>
  <c r="L1019" i="2" s="1"/>
  <c r="A1020" i="2"/>
  <c r="H1020" i="2"/>
  <c r="K1020" i="2"/>
  <c r="N1020" i="2" s="1"/>
  <c r="A1021" i="2"/>
  <c r="H1021" i="2"/>
  <c r="K1021" i="2"/>
  <c r="A1022" i="2"/>
  <c r="H1022" i="2"/>
  <c r="K1022" i="2"/>
  <c r="A1023" i="2"/>
  <c r="H1023" i="2"/>
  <c r="K1023" i="2"/>
  <c r="N1023" i="2" s="1"/>
  <c r="A1024" i="2"/>
  <c r="H1024" i="2"/>
  <c r="K1024" i="2"/>
  <c r="B1024" i="2" s="1"/>
  <c r="A1025" i="2"/>
  <c r="H1025" i="2"/>
  <c r="K1025" i="2"/>
  <c r="A1026" i="2"/>
  <c r="H1026" i="2"/>
  <c r="K1026" i="2"/>
  <c r="A1027" i="2"/>
  <c r="H1027" i="2"/>
  <c r="K1027" i="2"/>
  <c r="A1028" i="2"/>
  <c r="H1028" i="2"/>
  <c r="K1028" i="2"/>
  <c r="A1029" i="2"/>
  <c r="H1029" i="2"/>
  <c r="K1029" i="2"/>
  <c r="B1029" i="2" s="1"/>
  <c r="A1030" i="2"/>
  <c r="H1030" i="2"/>
  <c r="K1030" i="2"/>
  <c r="B1030" i="2" s="1"/>
  <c r="A1031" i="2"/>
  <c r="H1031" i="2"/>
  <c r="K1031" i="2"/>
  <c r="L1031" i="2" s="1"/>
  <c r="A1032" i="2"/>
  <c r="H1032" i="2"/>
  <c r="K1032" i="2"/>
  <c r="N1032" i="2" s="1"/>
  <c r="A1033" i="2"/>
  <c r="H1033" i="2"/>
  <c r="K1033" i="2"/>
  <c r="A1034" i="2"/>
  <c r="H1034" i="2"/>
  <c r="K1034" i="2"/>
  <c r="A1035" i="2"/>
  <c r="H1035" i="2"/>
  <c r="K1035" i="2"/>
  <c r="B1035" i="2" s="1"/>
  <c r="A1036" i="2"/>
  <c r="H1036" i="2"/>
  <c r="K1036" i="2"/>
  <c r="A1037" i="2"/>
  <c r="H1037" i="2"/>
  <c r="K1037" i="2"/>
  <c r="L1037" i="2" s="1"/>
  <c r="A1038" i="2"/>
  <c r="H1038" i="2"/>
  <c r="K1038" i="2"/>
  <c r="N1038" i="2" s="1"/>
  <c r="A1039" i="2"/>
  <c r="H1039" i="2"/>
  <c r="K1039" i="2"/>
  <c r="L1039" i="2" s="1"/>
  <c r="A1040" i="2"/>
  <c r="H1040" i="2"/>
  <c r="K1040" i="2"/>
  <c r="A1041" i="2"/>
  <c r="H1041" i="2"/>
  <c r="K1041" i="2"/>
  <c r="B1041" i="2" s="1"/>
  <c r="A1042" i="2"/>
  <c r="H1042" i="2"/>
  <c r="K1042" i="2"/>
  <c r="B1042" i="2" s="1"/>
  <c r="A1043" i="2"/>
  <c r="H1043" i="2"/>
  <c r="K1043" i="2"/>
  <c r="L1043" i="2" s="1"/>
  <c r="A1044" i="2"/>
  <c r="H1044" i="2"/>
  <c r="K1044" i="2"/>
  <c r="A1045" i="2"/>
  <c r="H1045" i="2"/>
  <c r="K1045" i="2"/>
  <c r="L1045" i="2" s="1"/>
  <c r="A1046" i="2"/>
  <c r="H1046" i="2"/>
  <c r="K1046" i="2"/>
  <c r="A1047" i="2"/>
  <c r="H1047" i="2"/>
  <c r="K1047" i="2"/>
  <c r="L1047" i="2" s="1"/>
  <c r="A1048" i="2"/>
  <c r="H1048" i="2"/>
  <c r="K1048" i="2"/>
  <c r="N1048" i="2" s="1"/>
  <c r="A1049" i="2"/>
  <c r="H1049" i="2"/>
  <c r="K1049" i="2"/>
  <c r="A1050" i="2"/>
  <c r="H1050" i="2"/>
  <c r="K1050" i="2"/>
  <c r="L1050" i="2" s="1"/>
  <c r="A1051" i="2"/>
  <c r="H1051" i="2"/>
  <c r="K1051" i="2"/>
  <c r="A1052" i="2"/>
  <c r="H1052" i="2"/>
  <c r="K1052" i="2"/>
  <c r="A1053" i="2"/>
  <c r="H1053" i="2"/>
  <c r="K1053" i="2"/>
  <c r="A1054" i="2"/>
  <c r="H1054" i="2"/>
  <c r="K1054" i="2"/>
  <c r="A1055" i="2"/>
  <c r="H1055" i="2"/>
  <c r="K1055" i="2"/>
  <c r="L1055" i="2" s="1"/>
  <c r="A1056" i="2"/>
  <c r="H1056" i="2"/>
  <c r="K1056" i="2"/>
  <c r="A1057" i="2"/>
  <c r="H1057" i="2"/>
  <c r="K1057" i="2"/>
  <c r="A1058" i="2"/>
  <c r="H1058" i="2"/>
  <c r="K1058" i="2"/>
  <c r="A1059" i="2"/>
  <c r="H1059" i="2"/>
  <c r="K1059" i="2"/>
  <c r="L1059" i="2" s="1"/>
  <c r="A1060" i="2"/>
  <c r="H1060" i="2"/>
  <c r="K1060" i="2"/>
  <c r="A1061" i="2"/>
  <c r="H1061" i="2"/>
  <c r="K1061" i="2"/>
  <c r="A1062" i="2"/>
  <c r="H1062" i="2"/>
  <c r="K1062" i="2"/>
  <c r="N1062" i="2" s="1"/>
  <c r="A1063" i="2"/>
  <c r="H1063" i="2"/>
  <c r="K1063" i="2"/>
  <c r="A1064" i="2"/>
  <c r="H1064" i="2"/>
  <c r="K1064" i="2"/>
  <c r="A1065" i="2"/>
  <c r="H1065" i="2"/>
  <c r="K1065" i="2"/>
  <c r="N1065" i="2" s="1"/>
  <c r="A1066" i="2"/>
  <c r="H1066" i="2"/>
  <c r="K1066" i="2"/>
  <c r="A1067" i="2"/>
  <c r="H1067" i="2"/>
  <c r="K1067" i="2"/>
  <c r="L1067" i="2" s="1"/>
  <c r="A1068" i="2"/>
  <c r="H1068" i="2"/>
  <c r="K1068" i="2"/>
  <c r="A1069" i="2"/>
  <c r="H1069" i="2"/>
  <c r="K1069" i="2"/>
  <c r="L1069" i="2" s="1"/>
  <c r="A1070" i="2"/>
  <c r="H1070" i="2"/>
  <c r="K1070" i="2"/>
  <c r="A1071" i="2"/>
  <c r="H1071" i="2"/>
  <c r="K1071" i="2"/>
  <c r="L1071" i="2" s="1"/>
  <c r="A1072" i="2"/>
  <c r="H1072" i="2"/>
  <c r="K1072" i="2"/>
  <c r="N1072" i="2" s="1"/>
  <c r="A1073" i="2"/>
  <c r="H1073" i="2"/>
  <c r="K1073" i="2"/>
  <c r="B1073" i="2" s="1"/>
  <c r="A1074" i="2"/>
  <c r="H1074" i="2"/>
  <c r="K1074" i="2"/>
  <c r="A1075" i="2"/>
  <c r="H1075" i="2"/>
  <c r="K1075" i="2"/>
  <c r="A1076" i="2"/>
  <c r="H1076" i="2"/>
  <c r="K1076" i="2"/>
  <c r="B1076" i="2" s="1"/>
  <c r="A1077" i="2"/>
  <c r="H1077" i="2"/>
  <c r="K1077" i="2"/>
  <c r="A1078" i="2"/>
  <c r="H1078" i="2"/>
  <c r="K1078" i="2"/>
  <c r="A1079" i="2"/>
  <c r="H1079" i="2"/>
  <c r="K1079" i="2"/>
  <c r="A1080" i="2"/>
  <c r="H1080" i="2"/>
  <c r="K1080" i="2"/>
  <c r="N1080" i="2" s="1"/>
  <c r="A1081" i="2"/>
  <c r="H1081" i="2"/>
  <c r="K1081" i="2"/>
  <c r="N1081" i="2" s="1"/>
  <c r="A1082" i="2"/>
  <c r="H1082" i="2"/>
  <c r="K1082" i="2"/>
  <c r="A1083" i="2"/>
  <c r="H1083" i="2"/>
  <c r="K1083" i="2"/>
  <c r="N1083" i="2" s="1"/>
  <c r="A1084" i="2"/>
  <c r="H1084" i="2"/>
  <c r="K1084" i="2"/>
  <c r="B1084" i="2" s="1"/>
  <c r="A1085" i="2"/>
  <c r="H1085" i="2"/>
  <c r="K1085" i="2"/>
  <c r="A1086" i="2"/>
  <c r="H1086" i="2"/>
  <c r="K1086" i="2"/>
  <c r="A1087" i="2"/>
  <c r="H1087" i="2"/>
  <c r="K1087" i="2"/>
  <c r="A1088" i="2"/>
  <c r="H1088" i="2"/>
  <c r="K1088" i="2"/>
  <c r="A1089" i="2"/>
  <c r="H1089" i="2"/>
  <c r="K1089" i="2"/>
  <c r="L1089" i="2" s="1"/>
  <c r="A1090" i="2"/>
  <c r="H1090" i="2"/>
  <c r="K1090" i="2"/>
  <c r="A1091" i="2"/>
  <c r="H1091" i="2"/>
  <c r="K1091" i="2"/>
  <c r="B1091" i="2" s="1"/>
  <c r="A1092" i="2"/>
  <c r="H1092" i="2"/>
  <c r="K1092" i="2"/>
  <c r="A1093" i="2"/>
  <c r="H1093" i="2"/>
  <c r="K1093" i="2"/>
  <c r="A1094" i="2"/>
  <c r="H1094" i="2"/>
  <c r="K1094" i="2"/>
  <c r="N1094" i="2" s="1"/>
  <c r="A1095" i="2"/>
  <c r="H1095" i="2"/>
  <c r="K1095" i="2"/>
  <c r="B1095" i="2" s="1"/>
  <c r="A1096" i="2"/>
  <c r="H1096" i="2"/>
  <c r="K1096" i="2"/>
  <c r="B1096" i="2" s="1"/>
  <c r="A1097" i="2"/>
  <c r="H1097" i="2"/>
  <c r="K1097" i="2"/>
  <c r="N1097" i="2" s="1"/>
  <c r="A1098" i="2"/>
  <c r="H1098" i="2"/>
  <c r="K1098" i="2"/>
  <c r="N1098" i="2" s="1"/>
  <c r="A1099" i="2"/>
  <c r="H1099" i="2"/>
  <c r="K1099" i="2"/>
  <c r="N1099" i="2" s="1"/>
  <c r="A1100" i="2"/>
  <c r="H1100" i="2"/>
  <c r="K1100" i="2"/>
  <c r="A1101" i="2"/>
  <c r="H1101" i="2"/>
  <c r="K1101" i="2"/>
  <c r="A1102" i="2"/>
  <c r="H1102" i="2"/>
  <c r="K1102" i="2"/>
  <c r="A1103" i="2"/>
  <c r="H1103" i="2"/>
  <c r="K1103" i="2"/>
  <c r="A1104" i="2"/>
  <c r="H1104" i="2"/>
  <c r="K1104" i="2"/>
  <c r="A1105" i="2"/>
  <c r="H1105" i="2"/>
  <c r="K1105" i="2"/>
  <c r="A1106" i="2"/>
  <c r="H1106" i="2"/>
  <c r="K1106" i="2"/>
  <c r="A1107" i="2"/>
  <c r="H1107" i="2"/>
  <c r="K1107" i="2"/>
  <c r="L1107" i="2" s="1"/>
  <c r="A1108" i="2"/>
  <c r="H1108" i="2"/>
  <c r="K1108" i="2"/>
  <c r="A1109" i="2"/>
  <c r="H1109" i="2"/>
  <c r="K1109" i="2"/>
  <c r="B1109" i="2" s="1"/>
  <c r="A1110" i="2"/>
  <c r="H1110" i="2"/>
  <c r="K1110" i="2"/>
  <c r="A1111" i="2"/>
  <c r="H1111" i="2"/>
  <c r="K1111" i="2"/>
  <c r="A1112" i="2"/>
  <c r="H1112" i="2"/>
  <c r="K1112" i="2"/>
  <c r="A1113" i="2"/>
  <c r="H1113" i="2"/>
  <c r="K1113" i="2"/>
  <c r="N1113" i="2" s="1"/>
  <c r="A1114" i="2"/>
  <c r="H1114" i="2"/>
  <c r="K1114" i="2"/>
  <c r="A1115" i="2"/>
  <c r="H1115" i="2"/>
  <c r="K1115" i="2"/>
  <c r="A1116" i="2"/>
  <c r="H1116" i="2"/>
  <c r="K1116" i="2"/>
  <c r="N1116" i="2" s="1"/>
  <c r="A1117" i="2"/>
  <c r="H1117" i="2"/>
  <c r="K1117" i="2"/>
  <c r="A1118" i="2"/>
  <c r="H1118" i="2"/>
  <c r="K1118" i="2"/>
  <c r="A1119" i="2"/>
  <c r="H1119" i="2"/>
  <c r="K1119" i="2"/>
  <c r="N1119" i="2" s="1"/>
  <c r="A1120" i="2"/>
  <c r="H1120" i="2"/>
  <c r="K1120" i="2"/>
  <c r="N1120" i="2" s="1"/>
  <c r="A1121" i="2"/>
  <c r="H1121" i="2"/>
  <c r="K1121" i="2"/>
  <c r="A1122" i="2"/>
  <c r="H1122" i="2"/>
  <c r="K1122" i="2"/>
  <c r="A1123" i="2"/>
  <c r="H1123" i="2"/>
  <c r="K1123" i="2"/>
  <c r="L1123" i="2" s="1"/>
  <c r="A1124" i="2"/>
  <c r="H1124" i="2"/>
  <c r="K1124" i="2"/>
  <c r="A1125" i="2"/>
  <c r="H1125" i="2"/>
  <c r="K1125" i="2"/>
  <c r="N1125" i="2" s="1"/>
  <c r="A1126" i="2"/>
  <c r="H1126" i="2"/>
  <c r="K1126" i="2"/>
  <c r="B1126" i="2" s="1"/>
  <c r="A1127" i="2"/>
  <c r="H1127" i="2"/>
  <c r="K1127" i="2"/>
  <c r="A1128" i="2"/>
  <c r="H1128" i="2"/>
  <c r="K1128" i="2"/>
  <c r="A1129" i="2"/>
  <c r="H1129" i="2"/>
  <c r="K1129" i="2"/>
  <c r="A1130" i="2"/>
  <c r="H1130" i="2"/>
  <c r="K1130" i="2"/>
  <c r="N1130" i="2" s="1"/>
  <c r="A1131" i="2"/>
  <c r="H1131" i="2"/>
  <c r="K1131" i="2"/>
  <c r="L1131" i="2" s="1"/>
  <c r="A1132" i="2"/>
  <c r="H1132" i="2"/>
  <c r="K1132" i="2"/>
  <c r="A1133" i="2"/>
  <c r="H1133" i="2"/>
  <c r="K1133" i="2"/>
  <c r="A1134" i="2"/>
  <c r="H1134" i="2"/>
  <c r="K1134" i="2"/>
  <c r="A1135" i="2"/>
  <c r="H1135" i="2"/>
  <c r="K1135" i="2"/>
  <c r="L1135" i="2" s="1"/>
  <c r="A1136" i="2"/>
  <c r="H1136" i="2"/>
  <c r="K1136" i="2"/>
  <c r="N1136" i="2" s="1"/>
  <c r="A1137" i="2"/>
  <c r="H1137" i="2"/>
  <c r="K1137" i="2"/>
  <c r="L1137" i="2" s="1"/>
  <c r="A1138" i="2"/>
  <c r="H1138" i="2"/>
  <c r="K1138" i="2"/>
  <c r="L1138" i="2" s="1"/>
  <c r="A1139" i="2"/>
  <c r="H1139" i="2"/>
  <c r="K1139" i="2"/>
  <c r="L1139" i="2" s="1"/>
  <c r="A1140" i="2"/>
  <c r="H1140" i="2"/>
  <c r="K1140" i="2"/>
  <c r="A1141" i="2"/>
  <c r="H1141" i="2"/>
  <c r="K1141" i="2"/>
  <c r="N1141" i="2" s="1"/>
  <c r="A1142" i="2"/>
  <c r="H1142" i="2"/>
  <c r="K1142" i="2"/>
  <c r="A1143" i="2"/>
  <c r="H1143" i="2"/>
  <c r="K1143" i="2"/>
  <c r="N1143" i="2" s="1"/>
  <c r="A1144" i="2"/>
  <c r="H1144" i="2"/>
  <c r="K1144" i="2"/>
  <c r="A1145" i="2"/>
  <c r="H1145" i="2"/>
  <c r="K1145" i="2"/>
  <c r="L1145" i="2" s="1"/>
  <c r="A1146" i="2"/>
  <c r="H1146" i="2"/>
  <c r="K1146" i="2"/>
  <c r="L1146" i="2" s="1"/>
  <c r="A1147" i="2"/>
  <c r="H1147" i="2"/>
  <c r="K1147" i="2"/>
  <c r="A1148" i="2"/>
  <c r="H1148" i="2"/>
  <c r="K1148" i="2"/>
  <c r="L1148" i="2" s="1"/>
  <c r="A1149" i="2"/>
  <c r="H1149" i="2"/>
  <c r="K1149" i="2"/>
  <c r="A1150" i="2"/>
  <c r="H1150" i="2"/>
  <c r="K1150" i="2"/>
  <c r="A1151" i="2"/>
  <c r="H1151" i="2"/>
  <c r="K1151" i="2"/>
  <c r="L1151" i="2" s="1"/>
  <c r="A1152" i="2"/>
  <c r="H1152" i="2"/>
  <c r="K1152" i="2"/>
  <c r="L1152" i="2" s="1"/>
  <c r="A1153" i="2"/>
  <c r="H1153" i="2"/>
  <c r="K1153" i="2"/>
  <c r="L1153" i="2" s="1"/>
  <c r="A1154" i="2"/>
  <c r="H1154" i="2"/>
  <c r="K1154" i="2"/>
  <c r="L1154" i="2" s="1"/>
  <c r="A1155" i="2"/>
  <c r="H1155" i="2"/>
  <c r="K1155" i="2"/>
  <c r="A1156" i="2"/>
  <c r="H1156" i="2"/>
  <c r="K1156" i="2"/>
  <c r="L1156" i="2" s="1"/>
  <c r="A1157" i="2"/>
  <c r="H1157" i="2"/>
  <c r="K1157" i="2"/>
  <c r="A1158" i="2"/>
  <c r="H1158" i="2"/>
  <c r="K1158" i="2"/>
  <c r="A1159" i="2"/>
  <c r="H1159" i="2"/>
  <c r="K1159" i="2"/>
  <c r="A1160" i="2"/>
  <c r="H1160" i="2"/>
  <c r="K1160" i="2"/>
  <c r="B1160" i="2" s="1"/>
  <c r="A1161" i="2"/>
  <c r="H1161" i="2"/>
  <c r="K1161" i="2"/>
  <c r="B1161" i="2" s="1"/>
  <c r="A1162" i="2"/>
  <c r="H1162" i="2"/>
  <c r="K1162" i="2"/>
  <c r="N1162" i="2" s="1"/>
  <c r="A1163" i="2"/>
  <c r="H1163" i="2"/>
  <c r="K1163" i="2"/>
  <c r="A1164" i="2"/>
  <c r="H1164" i="2"/>
  <c r="K1164" i="2"/>
  <c r="L1164" i="2" s="1"/>
  <c r="A1165" i="2"/>
  <c r="H1165" i="2"/>
  <c r="K1165" i="2"/>
  <c r="L1165" i="2" s="1"/>
  <c r="A1166" i="2"/>
  <c r="H1166" i="2"/>
  <c r="K1166" i="2"/>
  <c r="L1166" i="2" s="1"/>
  <c r="A1167" i="2"/>
  <c r="H1167" i="2"/>
  <c r="K1167" i="2"/>
  <c r="A1168" i="2"/>
  <c r="H1168" i="2"/>
  <c r="K1168" i="2"/>
  <c r="A1169" i="2"/>
  <c r="H1169" i="2"/>
  <c r="K1169" i="2"/>
  <c r="L1169" i="2" s="1"/>
  <c r="A1170" i="2"/>
  <c r="H1170" i="2"/>
  <c r="K1170" i="2"/>
  <c r="L1170" i="2" s="1"/>
  <c r="A1171" i="2"/>
  <c r="H1171" i="2"/>
  <c r="K1171" i="2"/>
  <c r="N1171" i="2" s="1"/>
  <c r="A1172" i="2"/>
  <c r="H1172" i="2"/>
  <c r="K1172" i="2"/>
  <c r="A1173" i="2"/>
  <c r="H1173" i="2"/>
  <c r="K1173" i="2"/>
  <c r="A1174" i="2"/>
  <c r="H1174" i="2"/>
  <c r="K1174" i="2"/>
  <c r="A1175" i="2"/>
  <c r="H1175" i="2"/>
  <c r="K1175" i="2"/>
  <c r="A1176" i="2"/>
  <c r="H1176" i="2"/>
  <c r="K1176" i="2"/>
  <c r="A1177" i="2"/>
  <c r="H1177" i="2"/>
  <c r="K1177" i="2"/>
  <c r="L1177" i="2" s="1"/>
  <c r="A1178" i="2"/>
  <c r="H1178" i="2"/>
  <c r="K1178" i="2"/>
  <c r="A1179" i="2"/>
  <c r="H1179" i="2"/>
  <c r="K1179" i="2"/>
  <c r="B1179" i="2" s="1"/>
  <c r="A1180" i="2"/>
  <c r="H1180" i="2"/>
  <c r="K1180" i="2"/>
  <c r="A1181" i="2"/>
  <c r="H1181" i="2"/>
  <c r="K1181" i="2"/>
  <c r="A1182" i="2"/>
  <c r="H1182" i="2"/>
  <c r="K1182" i="2"/>
  <c r="L1182" i="2" s="1"/>
  <c r="A1183" i="2"/>
  <c r="H1183" i="2"/>
  <c r="K1183" i="2"/>
  <c r="L1183" i="2" s="1"/>
  <c r="A1184" i="2"/>
  <c r="H1184" i="2"/>
  <c r="K1184" i="2"/>
  <c r="B1184" i="2" s="1"/>
  <c r="A1185" i="2"/>
  <c r="H1185" i="2"/>
  <c r="K1185" i="2"/>
  <c r="B1185" i="2" s="1"/>
  <c r="A1186" i="2"/>
  <c r="H1186" i="2"/>
  <c r="K1186" i="2"/>
  <c r="A1187" i="2"/>
  <c r="H1187" i="2"/>
  <c r="K1187" i="2"/>
  <c r="A1188" i="2"/>
  <c r="H1188" i="2"/>
  <c r="K1188" i="2"/>
  <c r="A1189" i="2"/>
  <c r="H1189" i="2"/>
  <c r="K1189" i="2"/>
  <c r="A1190" i="2"/>
  <c r="H1190" i="2"/>
  <c r="K1190" i="2"/>
  <c r="A1191" i="2"/>
  <c r="H1191" i="2"/>
  <c r="K1191" i="2"/>
  <c r="A1192" i="2"/>
  <c r="H1192" i="2"/>
  <c r="K1192" i="2"/>
  <c r="A1193" i="2"/>
  <c r="H1193" i="2"/>
  <c r="K1193" i="2"/>
  <c r="B1193" i="2" s="1"/>
  <c r="A1194" i="2"/>
  <c r="H1194" i="2"/>
  <c r="K1194" i="2"/>
  <c r="A1195" i="2"/>
  <c r="H1195" i="2"/>
  <c r="K1195" i="2"/>
  <c r="A1196" i="2"/>
  <c r="H1196" i="2"/>
  <c r="K1196" i="2"/>
  <c r="B1196" i="2" s="1"/>
  <c r="A1197" i="2"/>
  <c r="H1197" i="2"/>
  <c r="K1197" i="2"/>
  <c r="N1197" i="2" s="1"/>
  <c r="A1198" i="2"/>
  <c r="H1198" i="2"/>
  <c r="K1198" i="2"/>
  <c r="A1199" i="2"/>
  <c r="H1199" i="2"/>
  <c r="K1199" i="2"/>
  <c r="A1200" i="2"/>
  <c r="H1200" i="2"/>
  <c r="K1200" i="2"/>
  <c r="A1201" i="2"/>
  <c r="H1201" i="2"/>
  <c r="K1201" i="2"/>
  <c r="A1202" i="2"/>
  <c r="H1202" i="2"/>
  <c r="K1202" i="2"/>
  <c r="N1202" i="2" s="1"/>
  <c r="A1203" i="2"/>
  <c r="H1203" i="2"/>
  <c r="K1203" i="2"/>
  <c r="A1204" i="2"/>
  <c r="H1204" i="2"/>
  <c r="K1204" i="2"/>
  <c r="B1204" i="2" s="1"/>
  <c r="A1205" i="2"/>
  <c r="H1205" i="2"/>
  <c r="K1205" i="2"/>
  <c r="N1205" i="2" s="1"/>
  <c r="A1206" i="2"/>
  <c r="H1206" i="2"/>
  <c r="K1206" i="2"/>
  <c r="A1207" i="2"/>
  <c r="H1207" i="2"/>
  <c r="K1207" i="2"/>
  <c r="N1207" i="2" s="1"/>
  <c r="A1208" i="2"/>
  <c r="H1208" i="2"/>
  <c r="K1208" i="2"/>
  <c r="A1209" i="2"/>
  <c r="H1209" i="2"/>
  <c r="K1209" i="2"/>
  <c r="A1210" i="2"/>
  <c r="H1210" i="2"/>
  <c r="K1210" i="2"/>
  <c r="N1210" i="2" s="1"/>
  <c r="A1211" i="2"/>
  <c r="H1211" i="2"/>
  <c r="K1211" i="2"/>
  <c r="N1211" i="2" s="1"/>
  <c r="A1212" i="2"/>
  <c r="H1212" i="2"/>
  <c r="K1212" i="2"/>
  <c r="A1213" i="2"/>
  <c r="H1213" i="2"/>
  <c r="K1213" i="2"/>
  <c r="B1213" i="2" s="1"/>
  <c r="A1214" i="2"/>
  <c r="H1214" i="2"/>
  <c r="K1214" i="2"/>
  <c r="B1214" i="2" s="1"/>
  <c r="A1215" i="2"/>
  <c r="H1215" i="2"/>
  <c r="K1215" i="2"/>
  <c r="A1216" i="2"/>
  <c r="H1216" i="2"/>
  <c r="K1216" i="2"/>
  <c r="N1216" i="2" s="1"/>
  <c r="A1217" i="2"/>
  <c r="H1217" i="2"/>
  <c r="K1217" i="2"/>
  <c r="L1217" i="2" s="1"/>
  <c r="A1218" i="2"/>
  <c r="H1218" i="2"/>
  <c r="K1218" i="2"/>
  <c r="A1219" i="2"/>
  <c r="H1219" i="2"/>
  <c r="K1219" i="2"/>
  <c r="L1219" i="2" s="1"/>
  <c r="A1220" i="2"/>
  <c r="H1220" i="2"/>
  <c r="K1220" i="2"/>
  <c r="B1220" i="2" s="1"/>
  <c r="A1221" i="2"/>
  <c r="H1221" i="2"/>
  <c r="K1221" i="2"/>
  <c r="A1222" i="2"/>
  <c r="H1222" i="2"/>
  <c r="K1222" i="2"/>
  <c r="N1222" i="2" s="1"/>
  <c r="A1223" i="2"/>
  <c r="H1223" i="2"/>
  <c r="K1223" i="2"/>
  <c r="A1224" i="2"/>
  <c r="H1224" i="2"/>
  <c r="K1224" i="2"/>
  <c r="A1225" i="2"/>
  <c r="H1225" i="2"/>
  <c r="K1225" i="2"/>
  <c r="A1226" i="2"/>
  <c r="H1226" i="2"/>
  <c r="K1226" i="2"/>
  <c r="N1226" i="2" s="1"/>
  <c r="A1227" i="2"/>
  <c r="H1227" i="2"/>
  <c r="K1227" i="2"/>
  <c r="A1228" i="2"/>
  <c r="H1228" i="2"/>
  <c r="K1228" i="2"/>
  <c r="N1228" i="2" s="1"/>
  <c r="A1229" i="2"/>
  <c r="H1229" i="2"/>
  <c r="K1229" i="2"/>
  <c r="A1230" i="2"/>
  <c r="H1230" i="2"/>
  <c r="K1230" i="2"/>
  <c r="A1231" i="2"/>
  <c r="H1231" i="2"/>
  <c r="K1231" i="2"/>
  <c r="A1232" i="2"/>
  <c r="H1232" i="2"/>
  <c r="K1232" i="2"/>
  <c r="L1232" i="2" s="1"/>
  <c r="A1233" i="2"/>
  <c r="H1233" i="2"/>
  <c r="K1233" i="2"/>
  <c r="A1234" i="2"/>
  <c r="H1234" i="2"/>
  <c r="K1234" i="2"/>
  <c r="L1234" i="2" s="1"/>
  <c r="A1235" i="2"/>
  <c r="H1235" i="2"/>
  <c r="K1235" i="2"/>
  <c r="A1236" i="2"/>
  <c r="H1236" i="2"/>
  <c r="K1236" i="2"/>
  <c r="A1237" i="2"/>
  <c r="H1237" i="2"/>
  <c r="K1237" i="2"/>
  <c r="N1237" i="2" s="1"/>
  <c r="A1238" i="2"/>
  <c r="H1238" i="2"/>
  <c r="K1238" i="2"/>
  <c r="N1238" i="2" s="1"/>
  <c r="A1239" i="2"/>
  <c r="H1239" i="2"/>
  <c r="K1239" i="2"/>
  <c r="A1240" i="2"/>
  <c r="H1240" i="2"/>
  <c r="K1240" i="2"/>
  <c r="N1240" i="2" s="1"/>
  <c r="A1241" i="2"/>
  <c r="H1241" i="2"/>
  <c r="K1241" i="2"/>
  <c r="B1241" i="2" s="1"/>
  <c r="A1242" i="2"/>
  <c r="H1242" i="2"/>
  <c r="K1242" i="2"/>
  <c r="A1243" i="2"/>
  <c r="H1243" i="2"/>
  <c r="K1243" i="2"/>
  <c r="A1244" i="2"/>
  <c r="H1244" i="2"/>
  <c r="K1244" i="2"/>
  <c r="A1245" i="2"/>
  <c r="H1245" i="2"/>
  <c r="K1245" i="2"/>
  <c r="A1246" i="2"/>
  <c r="H1246" i="2"/>
  <c r="K1246" i="2"/>
  <c r="A1247" i="2"/>
  <c r="H1247" i="2"/>
  <c r="K1247" i="2"/>
  <c r="A1248" i="2"/>
  <c r="H1248" i="2"/>
  <c r="K1248" i="2"/>
  <c r="A1249" i="2"/>
  <c r="H1249" i="2"/>
  <c r="K1249" i="2"/>
  <c r="N1249" i="2" s="1"/>
  <c r="A1250" i="2"/>
  <c r="H1250" i="2"/>
  <c r="K1250" i="2"/>
  <c r="L1250" i="2" s="1"/>
  <c r="A1251" i="2"/>
  <c r="H1251" i="2"/>
  <c r="K1251" i="2"/>
  <c r="A1252" i="2"/>
  <c r="H1252" i="2"/>
  <c r="K1252" i="2"/>
  <c r="A1253" i="2"/>
  <c r="H1253" i="2"/>
  <c r="K1253" i="2"/>
  <c r="B1253" i="2" s="1"/>
  <c r="A1254" i="2"/>
  <c r="H1254" i="2"/>
  <c r="K1254" i="2"/>
  <c r="A1255" i="2"/>
  <c r="H1255" i="2"/>
  <c r="K1255" i="2"/>
  <c r="N1255" i="2" s="1"/>
  <c r="A1256" i="2"/>
  <c r="H1256" i="2"/>
  <c r="K1256" i="2"/>
  <c r="L1256" i="2" s="1"/>
  <c r="A1257" i="2"/>
  <c r="H1257" i="2"/>
  <c r="K1257" i="2"/>
  <c r="A1258" i="2"/>
  <c r="H1258" i="2"/>
  <c r="K1258" i="2"/>
  <c r="L1258" i="2" s="1"/>
  <c r="A1259" i="2"/>
  <c r="H1259" i="2"/>
  <c r="K1259" i="2"/>
  <c r="N1259" i="2" s="1"/>
  <c r="A1260" i="2"/>
  <c r="H1260" i="2"/>
  <c r="K1260" i="2"/>
  <c r="L1260" i="2" s="1"/>
  <c r="A1261" i="2"/>
  <c r="H1261" i="2"/>
  <c r="K1261" i="2"/>
  <c r="A1262" i="2"/>
  <c r="H1262" i="2"/>
  <c r="K1262" i="2"/>
  <c r="A1263" i="2"/>
  <c r="H1263" i="2"/>
  <c r="K1263" i="2"/>
  <c r="A1264" i="2"/>
  <c r="H1264" i="2"/>
  <c r="K1264" i="2"/>
  <c r="N1264" i="2" s="1"/>
  <c r="A1265" i="2"/>
  <c r="H1265" i="2"/>
  <c r="K1265" i="2"/>
  <c r="L1265" i="2" s="1"/>
  <c r="A1266" i="2"/>
  <c r="H1266" i="2"/>
  <c r="K1266" i="2"/>
  <c r="A1267" i="2"/>
  <c r="H1267" i="2"/>
  <c r="K1267" i="2"/>
  <c r="A1268" i="2"/>
  <c r="H1268" i="2"/>
  <c r="K1268" i="2"/>
  <c r="A1269" i="2"/>
  <c r="H1269" i="2"/>
  <c r="K1269" i="2"/>
  <c r="A1270" i="2"/>
  <c r="H1270" i="2"/>
  <c r="K1270" i="2"/>
  <c r="A1271" i="2"/>
  <c r="H1271" i="2"/>
  <c r="K1271" i="2"/>
  <c r="B1271" i="2" s="1"/>
  <c r="A1272" i="2"/>
  <c r="H1272" i="2"/>
  <c r="K1272" i="2"/>
  <c r="A1273" i="2"/>
  <c r="H1273" i="2"/>
  <c r="K1273" i="2"/>
  <c r="A1274" i="2"/>
  <c r="H1274" i="2"/>
  <c r="K1274" i="2"/>
  <c r="A1275" i="2"/>
  <c r="H1275" i="2"/>
  <c r="K1275" i="2"/>
  <c r="A1276" i="2"/>
  <c r="H1276" i="2"/>
  <c r="K1276" i="2"/>
  <c r="A1277" i="2"/>
  <c r="H1277" i="2"/>
  <c r="K1277" i="2"/>
  <c r="L1277" i="2" s="1"/>
  <c r="A1278" i="2"/>
  <c r="H1278" i="2"/>
  <c r="K1278" i="2"/>
  <c r="A1279" i="2"/>
  <c r="H1279" i="2"/>
  <c r="K1279" i="2"/>
  <c r="A1280" i="2"/>
  <c r="H1280" i="2"/>
  <c r="K1280" i="2"/>
  <c r="B1280" i="2" s="1"/>
  <c r="A1281" i="2"/>
  <c r="H1281" i="2"/>
  <c r="K1281" i="2"/>
  <c r="A1282" i="2"/>
  <c r="H1282" i="2"/>
  <c r="K1282" i="2"/>
  <c r="B1282" i="2" s="1"/>
  <c r="A1283" i="2"/>
  <c r="H1283" i="2"/>
  <c r="K1283" i="2"/>
  <c r="L1283" i="2" s="1"/>
  <c r="A1284" i="2"/>
  <c r="H1284" i="2"/>
  <c r="K1284" i="2"/>
  <c r="A1285" i="2"/>
  <c r="H1285" i="2"/>
  <c r="K1285" i="2"/>
  <c r="A1286" i="2"/>
  <c r="H1286" i="2"/>
  <c r="K1286" i="2"/>
  <c r="A1287" i="2"/>
  <c r="H1287" i="2"/>
  <c r="K1287" i="2"/>
  <c r="A1288" i="2"/>
  <c r="H1288" i="2"/>
  <c r="K1288" i="2"/>
  <c r="L1288" i="2" s="1"/>
  <c r="A1289" i="2"/>
  <c r="H1289" i="2"/>
  <c r="K1289" i="2"/>
  <c r="A1290" i="2"/>
  <c r="H1290" i="2"/>
  <c r="K1290" i="2"/>
  <c r="A1291" i="2"/>
  <c r="H1291" i="2"/>
  <c r="K1291" i="2"/>
  <c r="A1292" i="2"/>
  <c r="H1292" i="2"/>
  <c r="K1292" i="2"/>
  <c r="L1292" i="2" s="1"/>
  <c r="A1293" i="2"/>
  <c r="H1293" i="2"/>
  <c r="K1293" i="2"/>
  <c r="A1294" i="2"/>
  <c r="H1294" i="2"/>
  <c r="K1294" i="2"/>
  <c r="N1294" i="2" s="1"/>
  <c r="A1295" i="2"/>
  <c r="H1295" i="2"/>
  <c r="K1295" i="2"/>
  <c r="A1296" i="2"/>
  <c r="H1296" i="2"/>
  <c r="K1296" i="2"/>
  <c r="A1297" i="2"/>
  <c r="H1297" i="2"/>
  <c r="K1297" i="2"/>
  <c r="L1297" i="2" s="1"/>
  <c r="A1298" i="2"/>
  <c r="H1298" i="2"/>
  <c r="K1298" i="2"/>
  <c r="B1298" i="2" s="1"/>
  <c r="A1299" i="2"/>
  <c r="H1299" i="2"/>
  <c r="K1299" i="2"/>
  <c r="A1300" i="2"/>
  <c r="H1300" i="2"/>
  <c r="K1300" i="2"/>
  <c r="N1300" i="2" s="1"/>
  <c r="A1301" i="2"/>
  <c r="H1301" i="2"/>
  <c r="K1301" i="2"/>
  <c r="L1301" i="2" s="1"/>
  <c r="A1302" i="2"/>
  <c r="H1302" i="2"/>
  <c r="K1302" i="2"/>
  <c r="A1303" i="2"/>
  <c r="H1303" i="2"/>
  <c r="K1303" i="2"/>
  <c r="B1303" i="2" s="1"/>
  <c r="A1304" i="2"/>
  <c r="H1304" i="2"/>
  <c r="K1304" i="2"/>
  <c r="A1305" i="2"/>
  <c r="H1305" i="2"/>
  <c r="K1305" i="2"/>
  <c r="A1306" i="2"/>
  <c r="H1306" i="2"/>
  <c r="K1306" i="2"/>
  <c r="A1307" i="2"/>
  <c r="H1307" i="2"/>
  <c r="K1307" i="2"/>
  <c r="L1307" i="2" s="1"/>
  <c r="A1308" i="2"/>
  <c r="H1308" i="2"/>
  <c r="K1308" i="2"/>
  <c r="A1309" i="2"/>
  <c r="H1309" i="2"/>
  <c r="K1309" i="2"/>
  <c r="A1310" i="2"/>
  <c r="H1310" i="2"/>
  <c r="K1310" i="2"/>
  <c r="L1310" i="2" s="1"/>
  <c r="A1311" i="2"/>
  <c r="H1311" i="2"/>
  <c r="K1311" i="2"/>
  <c r="A1312" i="2"/>
  <c r="H1312" i="2"/>
  <c r="K1312" i="2"/>
  <c r="A1313" i="2"/>
  <c r="H1313" i="2"/>
  <c r="K1313" i="2"/>
  <c r="B1313" i="2" s="1"/>
  <c r="A1314" i="2"/>
  <c r="H1314" i="2"/>
  <c r="K1314" i="2"/>
  <c r="A1315" i="2"/>
  <c r="H1315" i="2"/>
  <c r="K1315" i="2"/>
  <c r="A1316" i="2"/>
  <c r="H1316" i="2"/>
  <c r="K1316" i="2"/>
  <c r="B1316" i="2" s="1"/>
  <c r="A1317" i="2"/>
  <c r="H1317" i="2"/>
  <c r="K1317" i="2"/>
  <c r="A1318" i="2"/>
  <c r="H1318" i="2"/>
  <c r="K1318" i="2"/>
  <c r="N1318" i="2" s="1"/>
  <c r="A1319" i="2"/>
  <c r="H1319" i="2"/>
  <c r="K1319" i="2"/>
  <c r="L1319" i="2" s="1"/>
  <c r="A1320" i="2"/>
  <c r="H1320" i="2"/>
  <c r="K1320" i="2"/>
  <c r="A1321" i="2"/>
  <c r="H1321" i="2"/>
  <c r="K1321" i="2"/>
  <c r="A1322" i="2"/>
  <c r="H1322" i="2"/>
  <c r="K1322" i="2"/>
  <c r="A1323" i="2"/>
  <c r="H1323" i="2"/>
  <c r="K1323" i="2"/>
  <c r="A1324" i="2"/>
  <c r="H1324" i="2"/>
  <c r="K1324" i="2"/>
  <c r="A1325" i="2"/>
  <c r="H1325" i="2"/>
  <c r="K1325" i="2"/>
  <c r="A1326" i="2"/>
  <c r="H1326" i="2"/>
  <c r="K1326" i="2"/>
  <c r="A1327" i="2"/>
  <c r="H1327" i="2"/>
  <c r="K1327" i="2"/>
  <c r="B1327" i="2" s="1"/>
  <c r="A1328" i="2"/>
  <c r="H1328" i="2"/>
  <c r="K1328" i="2"/>
  <c r="A1329" i="2"/>
  <c r="H1329" i="2"/>
  <c r="K1329" i="2"/>
  <c r="A1330" i="2"/>
  <c r="H1330" i="2"/>
  <c r="K1330" i="2"/>
  <c r="A1331" i="2"/>
  <c r="H1331" i="2"/>
  <c r="K1331" i="2"/>
  <c r="L1331" i="2" s="1"/>
  <c r="A1332" i="2"/>
  <c r="H1332" i="2"/>
  <c r="K1332" i="2"/>
  <c r="A1333" i="2"/>
  <c r="H1333" i="2"/>
  <c r="K1333" i="2"/>
  <c r="A1334" i="2"/>
  <c r="H1334" i="2"/>
  <c r="K1334" i="2"/>
  <c r="L1334" i="2" s="1"/>
  <c r="A1335" i="2"/>
  <c r="H1335" i="2"/>
  <c r="K1335" i="2"/>
  <c r="A1336" i="2"/>
  <c r="H1336" i="2"/>
  <c r="K1336" i="2"/>
  <c r="A1337" i="2"/>
  <c r="H1337" i="2"/>
  <c r="K1337" i="2"/>
  <c r="L1337" i="2" s="1"/>
  <c r="A1338" i="2"/>
  <c r="H1338" i="2"/>
  <c r="K1338" i="2"/>
  <c r="A1339" i="2"/>
  <c r="H1339" i="2"/>
  <c r="K1339" i="2"/>
  <c r="L1339" i="2" s="1"/>
  <c r="A1340" i="2"/>
  <c r="H1340" i="2"/>
  <c r="K1340" i="2"/>
  <c r="L1340" i="2" s="1"/>
  <c r="A1341" i="2"/>
  <c r="H1341" i="2"/>
  <c r="K1341" i="2"/>
  <c r="A1342" i="2"/>
  <c r="H1342" i="2"/>
  <c r="K1342" i="2"/>
  <c r="A1343" i="2"/>
  <c r="H1343" i="2"/>
  <c r="K1343" i="2"/>
  <c r="B1343" i="2" s="1"/>
  <c r="A1344" i="2"/>
  <c r="H1344" i="2"/>
  <c r="K1344" i="2"/>
  <c r="N1344" i="2" s="1"/>
  <c r="A1345" i="2"/>
  <c r="H1345" i="2"/>
  <c r="K1345" i="2"/>
  <c r="A1346" i="2"/>
  <c r="H1346" i="2"/>
  <c r="K1346" i="2"/>
  <c r="A1347" i="2"/>
  <c r="H1347" i="2"/>
  <c r="K1347" i="2"/>
  <c r="A1348" i="2"/>
  <c r="H1348" i="2"/>
  <c r="K1348" i="2"/>
  <c r="A1349" i="2"/>
  <c r="H1349" i="2"/>
  <c r="K1349" i="2"/>
  <c r="L1349" i="2" s="1"/>
  <c r="A1350" i="2"/>
  <c r="H1350" i="2"/>
  <c r="K1350" i="2"/>
  <c r="A1351" i="2"/>
  <c r="H1351" i="2"/>
  <c r="K1351" i="2"/>
  <c r="A1352" i="2"/>
  <c r="H1352" i="2"/>
  <c r="K1352" i="2"/>
  <c r="N1352" i="2" s="1"/>
  <c r="A1353" i="2"/>
  <c r="H1353" i="2"/>
  <c r="K1353" i="2"/>
  <c r="B1353" i="2" s="1"/>
  <c r="A1354" i="2"/>
  <c r="H1354" i="2"/>
  <c r="K1354" i="2"/>
  <c r="N1354" i="2" s="1"/>
  <c r="A1355" i="2"/>
  <c r="H1355" i="2"/>
  <c r="K1355" i="2"/>
  <c r="B1355" i="2" s="1"/>
  <c r="A1356" i="2"/>
  <c r="H1356" i="2"/>
  <c r="K1356" i="2"/>
  <c r="A1357" i="2"/>
  <c r="H1357" i="2"/>
  <c r="K1357" i="2"/>
  <c r="A1358" i="2"/>
  <c r="H1358" i="2"/>
  <c r="K1358" i="2"/>
  <c r="A1359" i="2"/>
  <c r="H1359" i="2"/>
  <c r="K1359" i="2"/>
  <c r="A1360" i="2"/>
  <c r="H1360" i="2"/>
  <c r="K1360" i="2"/>
  <c r="N1360" i="2" s="1"/>
  <c r="A1361" i="2"/>
  <c r="H1361" i="2"/>
  <c r="K1361" i="2"/>
  <c r="B1361" i="2" s="1"/>
  <c r="A1362" i="2"/>
  <c r="H1362" i="2"/>
  <c r="K1362" i="2"/>
  <c r="B1362" i="2" s="1"/>
  <c r="A1363" i="2"/>
  <c r="H1363" i="2"/>
  <c r="K1363" i="2"/>
  <c r="N1363" i="2" s="1"/>
  <c r="A1364" i="2"/>
  <c r="H1364" i="2"/>
  <c r="K1364" i="2"/>
  <c r="A1365" i="2"/>
  <c r="H1365" i="2"/>
  <c r="K1365" i="2"/>
  <c r="A1366" i="2"/>
  <c r="H1366" i="2"/>
  <c r="K1366" i="2"/>
  <c r="A1367" i="2"/>
  <c r="H1367" i="2"/>
  <c r="K1367" i="2"/>
  <c r="B1367" i="2" s="1"/>
  <c r="A1368" i="2"/>
  <c r="H1368" i="2"/>
  <c r="K1368" i="2"/>
  <c r="A1369" i="2"/>
  <c r="H1369" i="2"/>
  <c r="K1369" i="2"/>
  <c r="A1370" i="2"/>
  <c r="H1370" i="2"/>
  <c r="K1370" i="2"/>
  <c r="L1370" i="2" s="1"/>
  <c r="A1371" i="2"/>
  <c r="H1371" i="2"/>
  <c r="K1371" i="2"/>
  <c r="B1371" i="2" s="1"/>
  <c r="A1372" i="2"/>
  <c r="H1372" i="2"/>
  <c r="K1372" i="2"/>
  <c r="L1372" i="2" s="1"/>
  <c r="A1373" i="2"/>
  <c r="H1373" i="2"/>
  <c r="K1373" i="2"/>
  <c r="A1374" i="2"/>
  <c r="H1374" i="2"/>
  <c r="K1374" i="2"/>
  <c r="N1374" i="2" s="1"/>
  <c r="A1375" i="2"/>
  <c r="H1375" i="2"/>
  <c r="K1375" i="2"/>
  <c r="A1376" i="2"/>
  <c r="H1376" i="2"/>
  <c r="K1376" i="2"/>
  <c r="B1376" i="2" s="1"/>
  <c r="A1377" i="2"/>
  <c r="H1377" i="2"/>
  <c r="K1377" i="2"/>
  <c r="A1378" i="2"/>
  <c r="H1378" i="2"/>
  <c r="K1378" i="2"/>
  <c r="N1378" i="2" s="1"/>
  <c r="A1379" i="2"/>
  <c r="H1379" i="2"/>
  <c r="K1379" i="2"/>
  <c r="A1380" i="2"/>
  <c r="H1380" i="2"/>
  <c r="K1380" i="2"/>
  <c r="A1381" i="2"/>
  <c r="H1381" i="2"/>
  <c r="K1381" i="2"/>
  <c r="A1382" i="2"/>
  <c r="H1382" i="2"/>
  <c r="K1382" i="2"/>
  <c r="A1383" i="2"/>
  <c r="H1383" i="2"/>
  <c r="K1383" i="2"/>
  <c r="A1384" i="2"/>
  <c r="H1384" i="2"/>
  <c r="K1384" i="2"/>
  <c r="A1385" i="2"/>
  <c r="H1385" i="2"/>
  <c r="K1385" i="2"/>
  <c r="L1385" i="2" s="1"/>
  <c r="A1386" i="2"/>
  <c r="H1386" i="2"/>
  <c r="K1386" i="2"/>
  <c r="A1387" i="2"/>
  <c r="H1387" i="2"/>
  <c r="K1387" i="2"/>
  <c r="N1387" i="2" s="1"/>
  <c r="A1388" i="2"/>
  <c r="H1388" i="2"/>
  <c r="K1388" i="2"/>
  <c r="B1388" i="2" s="1"/>
  <c r="A1389" i="2"/>
  <c r="H1389" i="2"/>
  <c r="K1389" i="2"/>
  <c r="N1389" i="2" s="1"/>
  <c r="A1390" i="2"/>
  <c r="H1390" i="2"/>
  <c r="K1390" i="2"/>
  <c r="N1390" i="2" s="1"/>
  <c r="A1391" i="2"/>
  <c r="H1391" i="2"/>
  <c r="K1391" i="2"/>
  <c r="B1391" i="2" s="1"/>
  <c r="A1392" i="2"/>
  <c r="H1392" i="2"/>
  <c r="K1392" i="2"/>
  <c r="B1392" i="2" s="1"/>
  <c r="A1393" i="2"/>
  <c r="H1393" i="2"/>
  <c r="K1393" i="2"/>
  <c r="A1394" i="2"/>
  <c r="H1394" i="2"/>
  <c r="K1394" i="2"/>
  <c r="A1395" i="2"/>
  <c r="H1395" i="2"/>
  <c r="K1395" i="2"/>
  <c r="A1396" i="2"/>
  <c r="H1396" i="2"/>
  <c r="K1396" i="2"/>
  <c r="A1397" i="2"/>
  <c r="H1397" i="2"/>
  <c r="K1397" i="2"/>
  <c r="L1397" i="2" s="1"/>
  <c r="A1398" i="2"/>
  <c r="H1398" i="2"/>
  <c r="K1398" i="2"/>
  <c r="A1399" i="2"/>
  <c r="H1399" i="2"/>
  <c r="K1399" i="2"/>
  <c r="B1399" i="2" s="1"/>
  <c r="A1400" i="2"/>
  <c r="H1400" i="2"/>
  <c r="K1400" i="2"/>
  <c r="A1401" i="2"/>
  <c r="H1401" i="2"/>
  <c r="K1401" i="2"/>
  <c r="B1401" i="2" s="1"/>
  <c r="A1402" i="2"/>
  <c r="H1402" i="2"/>
  <c r="K1402" i="2"/>
  <c r="A1403" i="2"/>
  <c r="H1403" i="2"/>
  <c r="K1403" i="2"/>
  <c r="N1403" i="2" s="1"/>
  <c r="A1404" i="2"/>
  <c r="H1404" i="2"/>
  <c r="K1404" i="2"/>
  <c r="A1405" i="2"/>
  <c r="H1405" i="2"/>
  <c r="K1405" i="2"/>
  <c r="A1406" i="2"/>
  <c r="H1406" i="2"/>
  <c r="K1406" i="2"/>
  <c r="B1406" i="2" s="1"/>
  <c r="A1407" i="2"/>
  <c r="H1407" i="2"/>
  <c r="K1407" i="2"/>
  <c r="B1407" i="2" s="1"/>
  <c r="A1408" i="2"/>
  <c r="H1408" i="2"/>
  <c r="K1408" i="2"/>
  <c r="A1409" i="2"/>
  <c r="H1409" i="2"/>
  <c r="K1409" i="2"/>
  <c r="A1410" i="2"/>
  <c r="H1410" i="2"/>
  <c r="K1410" i="2"/>
  <c r="B1410" i="2" s="1"/>
  <c r="A1411" i="2"/>
  <c r="H1411" i="2"/>
  <c r="K1411" i="2"/>
  <c r="L1411" i="2" s="1"/>
  <c r="A1412" i="2"/>
  <c r="H1412" i="2"/>
  <c r="K1412" i="2"/>
  <c r="B1412" i="2" s="1"/>
  <c r="A1413" i="2"/>
  <c r="H1413" i="2"/>
  <c r="K1413" i="2"/>
  <c r="A1414" i="2"/>
  <c r="H1414" i="2"/>
  <c r="K1414" i="2"/>
  <c r="B1414" i="2" s="1"/>
  <c r="A1415" i="2"/>
  <c r="H1415" i="2"/>
  <c r="K1415" i="2"/>
  <c r="L1415" i="2" s="1"/>
  <c r="A1416" i="2"/>
  <c r="H1416" i="2"/>
  <c r="K1416" i="2"/>
  <c r="B1416" i="2" s="1"/>
  <c r="A1417" i="2"/>
  <c r="H1417" i="2"/>
  <c r="K1417" i="2"/>
  <c r="N1417" i="2" s="1"/>
  <c r="A1418" i="2"/>
  <c r="H1418" i="2"/>
  <c r="K1418" i="2"/>
  <c r="N1418" i="2" s="1"/>
  <c r="A1419" i="2"/>
  <c r="H1419" i="2"/>
  <c r="K1419" i="2"/>
  <c r="N1419" i="2" s="1"/>
  <c r="A1420" i="2"/>
  <c r="H1420" i="2"/>
  <c r="K1420" i="2"/>
  <c r="A1421" i="2"/>
  <c r="H1421" i="2"/>
  <c r="K1421" i="2"/>
  <c r="A1422" i="2"/>
  <c r="H1422" i="2"/>
  <c r="K1422" i="2"/>
  <c r="L1422" i="2" s="1"/>
  <c r="A1423" i="2"/>
  <c r="H1423" i="2"/>
  <c r="K1423" i="2"/>
  <c r="A1424" i="2"/>
  <c r="H1424" i="2"/>
  <c r="K1424" i="2"/>
  <c r="N1424" i="2" s="1"/>
  <c r="A1425" i="2"/>
  <c r="H1425" i="2"/>
  <c r="K1425" i="2"/>
  <c r="N1425" i="2" s="1"/>
  <c r="A1426" i="2"/>
  <c r="H1426" i="2"/>
  <c r="K1426" i="2"/>
  <c r="L1426" i="2" s="1"/>
  <c r="A1427" i="2"/>
  <c r="H1427" i="2"/>
  <c r="K1427" i="2"/>
  <c r="B1427" i="2" s="1"/>
  <c r="A1428" i="2"/>
  <c r="H1428" i="2"/>
  <c r="K1428" i="2"/>
  <c r="B1428" i="2" s="1"/>
  <c r="A1429" i="2"/>
  <c r="H1429" i="2"/>
  <c r="K1429" i="2"/>
  <c r="L1429" i="2" s="1"/>
  <c r="A1430" i="2"/>
  <c r="H1430" i="2"/>
  <c r="K1430" i="2"/>
  <c r="B1430" i="2" s="1"/>
  <c r="A1431" i="2"/>
  <c r="H1431" i="2"/>
  <c r="K1431" i="2"/>
  <c r="A1432" i="2"/>
  <c r="H1432" i="2"/>
  <c r="K1432" i="2"/>
  <c r="A1433" i="2"/>
  <c r="H1433" i="2"/>
  <c r="K1433" i="2"/>
  <c r="L1433" i="2" s="1"/>
  <c r="A1434" i="2"/>
  <c r="H1434" i="2"/>
  <c r="K1434" i="2"/>
  <c r="A1435" i="2"/>
  <c r="H1435" i="2"/>
  <c r="K1435" i="2"/>
  <c r="N1435" i="2" s="1"/>
  <c r="A1436" i="2"/>
  <c r="H1436" i="2"/>
  <c r="K1436" i="2"/>
  <c r="A1437" i="2"/>
  <c r="H1437" i="2"/>
  <c r="K1437" i="2"/>
  <c r="A1438" i="2"/>
  <c r="H1438" i="2"/>
  <c r="K1438" i="2"/>
  <c r="L1438" i="2" s="1"/>
  <c r="A1439" i="2"/>
  <c r="H1439" i="2"/>
  <c r="K1439" i="2"/>
  <c r="L1439" i="2" s="1"/>
  <c r="A1440" i="2"/>
  <c r="H1440" i="2"/>
  <c r="K1440" i="2"/>
  <c r="L1440" i="2" s="1"/>
  <c r="A1441" i="2"/>
  <c r="H1441" i="2"/>
  <c r="K1441" i="2"/>
  <c r="A1442" i="2"/>
  <c r="H1442" i="2"/>
  <c r="K1442" i="2"/>
  <c r="L1442" i="2" s="1"/>
  <c r="A1443" i="2"/>
  <c r="H1443" i="2"/>
  <c r="K1443" i="2"/>
  <c r="A1444" i="2"/>
  <c r="H1444" i="2"/>
  <c r="K1444" i="2"/>
  <c r="N1444" i="2" s="1"/>
  <c r="A1445" i="2"/>
  <c r="H1445" i="2"/>
  <c r="K1445" i="2"/>
  <c r="A1446" i="2"/>
  <c r="H1446" i="2"/>
  <c r="K1446" i="2"/>
  <c r="A1447" i="2"/>
  <c r="H1447" i="2"/>
  <c r="K1447" i="2"/>
  <c r="L1447" i="2" s="1"/>
  <c r="A1448" i="2"/>
  <c r="H1448" i="2"/>
  <c r="K1448" i="2"/>
  <c r="A1449" i="2"/>
  <c r="H1449" i="2"/>
  <c r="K1449" i="2"/>
  <c r="L1449" i="2" s="1"/>
  <c r="A1450" i="2"/>
  <c r="H1450" i="2"/>
  <c r="K1450" i="2"/>
  <c r="A1451" i="2"/>
  <c r="H1451" i="2"/>
  <c r="K1451" i="2"/>
  <c r="L1451" i="2" s="1"/>
  <c r="A1452" i="2"/>
  <c r="H1452" i="2"/>
  <c r="K1452" i="2"/>
  <c r="A1453" i="2"/>
  <c r="H1453" i="2"/>
  <c r="K1453" i="2"/>
  <c r="A1454" i="2"/>
  <c r="H1454" i="2"/>
  <c r="K1454" i="2"/>
  <c r="L1454" i="2" s="1"/>
  <c r="A1455" i="2"/>
  <c r="H1455" i="2"/>
  <c r="K1455" i="2"/>
  <c r="A1456" i="2"/>
  <c r="H1456" i="2"/>
  <c r="K1456" i="2"/>
  <c r="L1456" i="2" s="1"/>
  <c r="A1457" i="2"/>
  <c r="H1457" i="2"/>
  <c r="K1457" i="2"/>
  <c r="A1458" i="2"/>
  <c r="H1458" i="2"/>
  <c r="K1458" i="2"/>
  <c r="A1459" i="2"/>
  <c r="H1459" i="2"/>
  <c r="K1459" i="2"/>
  <c r="B1459" i="2" s="1"/>
  <c r="A1460" i="2"/>
  <c r="H1460" i="2"/>
  <c r="K1460" i="2"/>
  <c r="B1460" i="2" s="1"/>
  <c r="A1461" i="2"/>
  <c r="H1461" i="2"/>
  <c r="K1461" i="2"/>
  <c r="N1461" i="2" s="1"/>
  <c r="A1462" i="2"/>
  <c r="H1462" i="2"/>
  <c r="K1462" i="2"/>
  <c r="B1462" i="2" s="1"/>
  <c r="A1463" i="2"/>
  <c r="H1463" i="2"/>
  <c r="K1463" i="2"/>
  <c r="A1464" i="2"/>
  <c r="H1464" i="2"/>
  <c r="K1464" i="2"/>
  <c r="L1464" i="2" s="1"/>
  <c r="A1465" i="2"/>
  <c r="H1465" i="2"/>
  <c r="K1465" i="2"/>
  <c r="A1466" i="2"/>
  <c r="H1466" i="2"/>
  <c r="K1466" i="2"/>
  <c r="B1466" i="2" s="1"/>
  <c r="A1467" i="2"/>
  <c r="H1467" i="2"/>
  <c r="K1467" i="2"/>
  <c r="L1467" i="2" s="1"/>
  <c r="A1468" i="2"/>
  <c r="H1468" i="2"/>
  <c r="K1468" i="2"/>
  <c r="A1469" i="2"/>
  <c r="H1469" i="2"/>
  <c r="K1469" i="2"/>
  <c r="B1469" i="2" s="1"/>
  <c r="A1470" i="2"/>
  <c r="H1470" i="2"/>
  <c r="K1470" i="2"/>
  <c r="N1470" i="2" s="1"/>
  <c r="A1471" i="2"/>
  <c r="H1471" i="2"/>
  <c r="K1471" i="2"/>
  <c r="L1471" i="2" s="1"/>
  <c r="A1472" i="2"/>
  <c r="H1472" i="2"/>
  <c r="K1472" i="2"/>
  <c r="A1473" i="2"/>
  <c r="H1473" i="2"/>
  <c r="K1473" i="2"/>
  <c r="A1474" i="2"/>
  <c r="H1474" i="2"/>
  <c r="K1474" i="2"/>
  <c r="L1474" i="2" s="1"/>
  <c r="A1475" i="2"/>
  <c r="H1475" i="2"/>
  <c r="K1475" i="2"/>
  <c r="B1475" i="2" s="1"/>
  <c r="A1476" i="2"/>
  <c r="H1476" i="2"/>
  <c r="K1476" i="2"/>
  <c r="L1476" i="2" s="1"/>
  <c r="A1477" i="2"/>
  <c r="H1477" i="2"/>
  <c r="K1477" i="2"/>
  <c r="I1477" i="2" s="1"/>
  <c r="AA1477" i="2" s="1"/>
  <c r="A1478" i="2"/>
  <c r="H1478" i="2"/>
  <c r="K1478" i="2"/>
  <c r="N1478" i="2" s="1"/>
  <c r="A1479" i="2"/>
  <c r="H1479" i="2"/>
  <c r="K1479" i="2"/>
  <c r="B1479" i="2" s="1"/>
  <c r="A1480" i="2"/>
  <c r="H1480" i="2"/>
  <c r="K1480" i="2"/>
  <c r="B1480" i="2" s="1"/>
  <c r="A1481" i="2"/>
  <c r="H1481" i="2"/>
  <c r="K1481" i="2"/>
  <c r="N1481" i="2" s="1"/>
  <c r="A1482" i="2"/>
  <c r="H1482" i="2"/>
  <c r="K1482" i="2"/>
  <c r="B1482" i="2" s="1"/>
  <c r="A1483" i="2"/>
  <c r="H1483" i="2"/>
  <c r="K1483" i="2"/>
  <c r="B1483" i="2" s="1"/>
  <c r="A1484" i="2"/>
  <c r="H1484" i="2"/>
  <c r="K1484" i="2"/>
  <c r="N1484" i="2" s="1"/>
  <c r="A1485" i="2"/>
  <c r="H1485" i="2"/>
  <c r="K1485" i="2"/>
  <c r="L1485" i="2" s="1"/>
  <c r="A1486" i="2"/>
  <c r="H1486" i="2"/>
  <c r="K1486" i="2"/>
  <c r="B1486" i="2" s="1"/>
  <c r="A1487" i="2"/>
  <c r="H1487" i="2"/>
  <c r="K1487" i="2"/>
  <c r="A1488" i="2"/>
  <c r="H1488" i="2"/>
  <c r="K1488" i="2"/>
  <c r="B1488" i="2" s="1"/>
  <c r="A1489" i="2"/>
  <c r="H1489" i="2"/>
  <c r="K1489" i="2"/>
  <c r="L1489" i="2" s="1"/>
  <c r="A1490" i="2"/>
  <c r="H1490" i="2"/>
  <c r="K1490" i="2"/>
  <c r="N1490" i="2" s="1"/>
  <c r="A1491" i="2"/>
  <c r="H1491" i="2"/>
  <c r="K1491" i="2"/>
  <c r="A1492" i="2"/>
  <c r="H1492" i="2"/>
  <c r="K1492" i="2"/>
  <c r="L1492" i="2" s="1"/>
  <c r="A1493" i="2"/>
  <c r="H1493" i="2"/>
  <c r="K1493" i="2"/>
  <c r="N1493" i="2" s="1"/>
  <c r="A1494" i="2"/>
  <c r="H1494" i="2"/>
  <c r="K1494" i="2"/>
  <c r="B1494" i="2" s="1"/>
  <c r="A1495" i="2"/>
  <c r="H1495" i="2"/>
  <c r="K1495" i="2"/>
  <c r="I1495" i="2" s="1"/>
  <c r="A1496" i="2"/>
  <c r="H1496" i="2"/>
  <c r="K1496" i="2"/>
  <c r="A1497" i="2"/>
  <c r="H1497" i="2"/>
  <c r="K1497" i="2"/>
  <c r="L1497" i="2" s="1"/>
  <c r="A1498" i="2"/>
  <c r="H1498" i="2"/>
  <c r="K1498" i="2"/>
  <c r="I1498" i="2" s="1"/>
  <c r="AA1498" i="2" s="1"/>
  <c r="A1499" i="2"/>
  <c r="H1499" i="2"/>
  <c r="K1499" i="2"/>
  <c r="N1499" i="2" s="1"/>
  <c r="A1500" i="2"/>
  <c r="H1500" i="2"/>
  <c r="K1500" i="2"/>
  <c r="A1501" i="2"/>
  <c r="H1501" i="2"/>
  <c r="K1501" i="2"/>
  <c r="N1501" i="2" s="1"/>
  <c r="A1502" i="2"/>
  <c r="H1502" i="2"/>
  <c r="K1502" i="2"/>
  <c r="N1502" i="2" s="1"/>
  <c r="A1503" i="2"/>
  <c r="H1503" i="2"/>
  <c r="K1503" i="2"/>
  <c r="B1503" i="2" s="1"/>
  <c r="A1504" i="2"/>
  <c r="H1504" i="2"/>
  <c r="K1504" i="2"/>
  <c r="L1504" i="2" s="1"/>
  <c r="A1505" i="2"/>
  <c r="H1505" i="2"/>
  <c r="K1505" i="2"/>
  <c r="A1506" i="2"/>
  <c r="H1506" i="2"/>
  <c r="K1506" i="2"/>
  <c r="B1506" i="2" s="1"/>
  <c r="A1507" i="2"/>
  <c r="H1507" i="2"/>
  <c r="K1507" i="2"/>
  <c r="B1507" i="2" s="1"/>
  <c r="A1508" i="2"/>
  <c r="H1508" i="2"/>
  <c r="K1508" i="2"/>
  <c r="I1508" i="2" s="1"/>
  <c r="A1509" i="2"/>
  <c r="H1509" i="2"/>
  <c r="K1509" i="2"/>
  <c r="A1510" i="2"/>
  <c r="H1510" i="2"/>
  <c r="K1510" i="2"/>
  <c r="B1510" i="2" s="1"/>
  <c r="A1511" i="2"/>
  <c r="H1511" i="2"/>
  <c r="K1511" i="2"/>
  <c r="N1511" i="2" s="1"/>
  <c r="A1512" i="2"/>
  <c r="H1512" i="2"/>
  <c r="K1512" i="2"/>
  <c r="B1512" i="2" s="1"/>
  <c r="A1513" i="2"/>
  <c r="H1513" i="2"/>
  <c r="K1513" i="2"/>
  <c r="I1513" i="2" s="1"/>
  <c r="A1514" i="2"/>
  <c r="H1514" i="2"/>
  <c r="K1514" i="2"/>
  <c r="A1515" i="2"/>
  <c r="H1515" i="2"/>
  <c r="K1515" i="2"/>
  <c r="A1516" i="2"/>
  <c r="H1516" i="2"/>
  <c r="K1516" i="2"/>
  <c r="B1516" i="2" s="1"/>
  <c r="A1517" i="2"/>
  <c r="H1517" i="2"/>
  <c r="K1517" i="2"/>
  <c r="I1517" i="2" s="1"/>
  <c r="AA1517" i="2" s="1"/>
  <c r="A1518" i="2"/>
  <c r="H1518" i="2"/>
  <c r="K1518" i="2"/>
  <c r="A1519" i="2"/>
  <c r="H1519" i="2"/>
  <c r="K1519" i="2"/>
  <c r="I1519" i="2" s="1"/>
  <c r="A1520" i="2"/>
  <c r="H1520" i="2"/>
  <c r="K1520" i="2"/>
  <c r="N1520" i="2" s="1"/>
  <c r="A1521" i="2"/>
  <c r="H1521" i="2"/>
  <c r="K1521" i="2"/>
  <c r="B1521" i="2" s="1"/>
  <c r="A1522" i="2"/>
  <c r="H1522" i="2"/>
  <c r="K1522" i="2"/>
  <c r="N1522" i="2" s="1"/>
  <c r="A1523" i="2"/>
  <c r="H1523" i="2"/>
  <c r="K1523" i="2"/>
  <c r="A1524" i="2"/>
  <c r="H1524" i="2"/>
  <c r="K1524" i="2"/>
  <c r="B1524" i="2" s="1"/>
  <c r="A1525" i="2"/>
  <c r="H1525" i="2"/>
  <c r="K1525" i="2"/>
  <c r="L1525" i="2" s="1"/>
  <c r="A1526" i="2"/>
  <c r="H1526" i="2"/>
  <c r="K1526" i="2"/>
  <c r="N1526" i="2" s="1"/>
  <c r="A1527" i="2"/>
  <c r="H1527" i="2"/>
  <c r="K1527" i="2"/>
  <c r="A1528" i="2"/>
  <c r="H1528" i="2"/>
  <c r="K1528" i="2"/>
  <c r="L1528" i="2" s="1"/>
  <c r="A1529" i="2"/>
  <c r="H1529" i="2"/>
  <c r="K1529" i="2"/>
  <c r="N1529" i="2" s="1"/>
  <c r="A1530" i="2"/>
  <c r="H1530" i="2"/>
  <c r="K1530" i="2"/>
  <c r="L1530" i="2" s="1"/>
  <c r="A1531" i="2"/>
  <c r="H1531" i="2"/>
  <c r="K1531" i="2"/>
  <c r="I1531" i="2" s="1"/>
  <c r="AA1531" i="2" s="1"/>
  <c r="A1532" i="2"/>
  <c r="H1532" i="2"/>
  <c r="K1532" i="2"/>
  <c r="A1533" i="2"/>
  <c r="H1533" i="2"/>
  <c r="K1533" i="2"/>
  <c r="B1533" i="2" s="1"/>
  <c r="A1534" i="2"/>
  <c r="H1534" i="2"/>
  <c r="K1534" i="2"/>
  <c r="I1534" i="2" s="1"/>
  <c r="A1535" i="2"/>
  <c r="H1535" i="2"/>
  <c r="K1535" i="2"/>
  <c r="I1535" i="2" s="1"/>
  <c r="AA1535" i="2" s="1"/>
  <c r="A1536" i="2"/>
  <c r="H1536" i="2"/>
  <c r="K1536" i="2"/>
  <c r="A1537" i="2"/>
  <c r="H1537" i="2"/>
  <c r="K1537" i="2"/>
  <c r="B1537" i="2" s="1"/>
  <c r="A1538" i="2"/>
  <c r="H1538" i="2"/>
  <c r="K1538" i="2"/>
  <c r="N1538" i="2" s="1"/>
  <c r="A1539" i="2"/>
  <c r="H1539" i="2"/>
  <c r="K1539" i="2"/>
  <c r="A1540" i="2"/>
  <c r="H1540" i="2"/>
  <c r="K1540" i="2"/>
  <c r="I1540" i="2" s="1"/>
  <c r="A1541" i="2"/>
  <c r="H1541" i="2"/>
  <c r="K1541" i="2"/>
  <c r="A1542" i="2"/>
  <c r="H1542" i="2"/>
  <c r="K1542" i="2"/>
  <c r="L1542" i="2" s="1"/>
  <c r="A1543" i="2"/>
  <c r="H1543" i="2"/>
  <c r="K1543" i="2"/>
  <c r="N1543" i="2" s="1"/>
  <c r="A1544" i="2"/>
  <c r="H1544" i="2"/>
  <c r="K1544" i="2"/>
  <c r="I1544" i="2" s="1"/>
  <c r="A1545" i="2"/>
  <c r="H1545" i="2"/>
  <c r="K1545" i="2"/>
  <c r="A1546" i="2"/>
  <c r="H1546" i="2"/>
  <c r="K1546" i="2"/>
  <c r="I1546" i="2" s="1"/>
  <c r="A1547" i="2"/>
  <c r="H1547" i="2"/>
  <c r="K1547" i="2"/>
  <c r="N1547" i="2" s="1"/>
  <c r="A1548" i="2"/>
  <c r="H1548" i="2"/>
  <c r="K1548" i="2"/>
  <c r="B1548" i="2" s="1"/>
  <c r="A1549" i="2"/>
  <c r="H1549" i="2"/>
  <c r="K1549" i="2"/>
  <c r="I1549" i="2" s="1"/>
  <c r="F1549" i="2" s="1"/>
  <c r="A1550" i="2"/>
  <c r="H1550" i="2"/>
  <c r="K1550" i="2"/>
  <c r="A1551" i="2"/>
  <c r="H1551" i="2"/>
  <c r="K1551" i="2"/>
  <c r="B1551" i="2" s="1"/>
  <c r="A1552" i="2"/>
  <c r="H1552" i="2"/>
  <c r="K1552" i="2"/>
  <c r="B1552" i="2" s="1"/>
  <c r="A1553" i="2"/>
  <c r="H1553" i="2"/>
  <c r="K1553" i="2"/>
  <c r="I1553" i="2" s="1"/>
  <c r="A1554" i="2"/>
  <c r="H1554" i="2"/>
  <c r="K1554" i="2"/>
  <c r="A1555" i="2"/>
  <c r="H1555" i="2"/>
  <c r="K1555" i="2"/>
  <c r="I1555" i="2" s="1"/>
  <c r="AA1555" i="2" s="1"/>
  <c r="A1556" i="2"/>
  <c r="H1556" i="2"/>
  <c r="K1556" i="2"/>
  <c r="N1556" i="2" s="1"/>
  <c r="A1557" i="2"/>
  <c r="H1557" i="2"/>
  <c r="K1557" i="2"/>
  <c r="B1557" i="2" s="1"/>
  <c r="A1558" i="2"/>
  <c r="H1558" i="2"/>
  <c r="K1558" i="2"/>
  <c r="I1558" i="2" s="1"/>
  <c r="AA1558" i="2" s="1"/>
  <c r="A1559" i="2"/>
  <c r="H1559" i="2"/>
  <c r="K1559" i="2"/>
  <c r="A1560" i="2"/>
  <c r="H1560" i="2"/>
  <c r="K1560" i="2"/>
  <c r="B1560" i="2" s="1"/>
  <c r="A1561" i="2"/>
  <c r="H1561" i="2"/>
  <c r="K1561" i="2"/>
  <c r="A1562" i="2"/>
  <c r="H1562" i="2"/>
  <c r="K1562" i="2"/>
  <c r="I1562" i="2" s="1"/>
  <c r="A1563" i="2"/>
  <c r="H1563" i="2"/>
  <c r="K1563" i="2"/>
  <c r="A1564" i="2"/>
  <c r="H1564" i="2"/>
  <c r="K1564" i="2"/>
  <c r="I1564" i="2" s="1"/>
  <c r="AA1564" i="2" s="1"/>
  <c r="A1565" i="2"/>
  <c r="H1565" i="2"/>
  <c r="K1565" i="2"/>
  <c r="N1565" i="2" s="1"/>
  <c r="A1566" i="2"/>
  <c r="H1566" i="2"/>
  <c r="K1566" i="2"/>
  <c r="B1566" i="2" s="1"/>
  <c r="A1567" i="2"/>
  <c r="H1567" i="2"/>
  <c r="K1567" i="2"/>
  <c r="B1567" i="2" s="1"/>
  <c r="A1568" i="2"/>
  <c r="H1568" i="2"/>
  <c r="K1568" i="2"/>
  <c r="A1569" i="2"/>
  <c r="H1569" i="2"/>
  <c r="K1569" i="2"/>
  <c r="B1569" i="2" s="1"/>
  <c r="A1570" i="2"/>
  <c r="H1570" i="2"/>
  <c r="K1570" i="2"/>
  <c r="B1570" i="2" s="1"/>
  <c r="A1571" i="2"/>
  <c r="H1571" i="2"/>
  <c r="K1571" i="2"/>
  <c r="I1571" i="2" s="1"/>
  <c r="AA1571" i="2" s="1"/>
  <c r="A1572" i="2"/>
  <c r="H1572" i="2"/>
  <c r="K1572" i="2"/>
  <c r="A1573" i="2"/>
  <c r="H1573" i="2"/>
  <c r="K1573" i="2"/>
  <c r="B1573" i="2" s="1"/>
  <c r="A1574" i="2"/>
  <c r="H1574" i="2"/>
  <c r="K1574" i="2"/>
  <c r="N1574" i="2" s="1"/>
  <c r="A1575" i="2"/>
  <c r="H1575" i="2"/>
  <c r="K1575" i="2"/>
  <c r="B1575" i="2" s="1"/>
  <c r="A1576" i="2"/>
  <c r="H1576" i="2"/>
  <c r="K1576" i="2"/>
  <c r="B1576" i="2" s="1"/>
  <c r="A1577" i="2"/>
  <c r="H1577" i="2"/>
  <c r="K1577" i="2"/>
  <c r="A1578" i="2"/>
  <c r="H1578" i="2"/>
  <c r="K1578" i="2"/>
  <c r="L1578" i="2" s="1"/>
  <c r="A1579" i="2"/>
  <c r="H1579" i="2"/>
  <c r="K1579" i="2"/>
  <c r="N1579" i="2" s="1"/>
  <c r="A1580" i="2"/>
  <c r="H1580" i="2"/>
  <c r="K1580" i="2"/>
  <c r="I1580" i="2" s="1"/>
  <c r="AA1580" i="2" s="1"/>
  <c r="A1581" i="2"/>
  <c r="H1581" i="2"/>
  <c r="K1581" i="2"/>
  <c r="A1582" i="2"/>
  <c r="H1582" i="2"/>
  <c r="K1582" i="2"/>
  <c r="B1582" i="2" s="1"/>
  <c r="A1583" i="2"/>
  <c r="H1583" i="2"/>
  <c r="K1583" i="2"/>
  <c r="N1583" i="2" s="1"/>
  <c r="A1584" i="2"/>
  <c r="H1584" i="2"/>
  <c r="K1584" i="2"/>
  <c r="B1584" i="2" s="1"/>
  <c r="A1585" i="2"/>
  <c r="H1585" i="2"/>
  <c r="K1585" i="2"/>
  <c r="B1585" i="2" s="1"/>
  <c r="A1586" i="2"/>
  <c r="H1586" i="2"/>
  <c r="K1586" i="2"/>
  <c r="A1587" i="2"/>
  <c r="H1587" i="2"/>
  <c r="K1587" i="2"/>
  <c r="A1588" i="2"/>
  <c r="H1588" i="2"/>
  <c r="K1588" i="2"/>
  <c r="A1589" i="2"/>
  <c r="H1589" i="2"/>
  <c r="K1589" i="2"/>
  <c r="I1589" i="2" s="1"/>
  <c r="AA1589" i="2" s="1"/>
  <c r="A1590" i="2"/>
  <c r="H1590" i="2"/>
  <c r="K1590" i="2"/>
  <c r="A1591" i="2"/>
  <c r="H1591" i="2"/>
  <c r="K1591" i="2"/>
  <c r="I1591" i="2" s="1"/>
  <c r="A1592" i="2"/>
  <c r="H1592" i="2"/>
  <c r="K1592" i="2"/>
  <c r="N1592" i="2" s="1"/>
  <c r="A1593" i="2"/>
  <c r="H1593" i="2"/>
  <c r="K1593" i="2"/>
  <c r="L1593" i="2" s="1"/>
  <c r="A1594" i="2"/>
  <c r="H1594" i="2"/>
  <c r="K1594" i="2"/>
  <c r="B1594" i="2" s="1"/>
  <c r="A1595" i="2"/>
  <c r="H1595" i="2"/>
  <c r="K1595" i="2"/>
  <c r="A1596" i="2"/>
  <c r="H1596" i="2"/>
  <c r="K1596" i="2"/>
  <c r="L1596" i="2" s="1"/>
  <c r="A1597" i="2"/>
  <c r="H1597" i="2"/>
  <c r="K1597" i="2"/>
  <c r="A1598" i="2"/>
  <c r="H1598" i="2"/>
  <c r="K1598" i="2"/>
  <c r="I1598" i="2" s="1"/>
  <c r="A1599" i="2"/>
  <c r="H1599" i="2"/>
  <c r="K1599" i="2"/>
  <c r="A1600" i="2"/>
  <c r="H1600" i="2"/>
  <c r="K1600" i="2"/>
  <c r="I1600" i="2" s="1"/>
  <c r="AA1600" i="2" s="1"/>
  <c r="A1601" i="2"/>
  <c r="H1601" i="2"/>
  <c r="K1601" i="2"/>
  <c r="N1601" i="2" s="1"/>
  <c r="A1602" i="2"/>
  <c r="H1602" i="2"/>
  <c r="K1602" i="2"/>
  <c r="L1602" i="2" s="1"/>
  <c r="A1603" i="2"/>
  <c r="H1603" i="2"/>
  <c r="K1603" i="2"/>
  <c r="B1603" i="2" s="1"/>
  <c r="A1604" i="2"/>
  <c r="H1604" i="2"/>
  <c r="K1604" i="2"/>
  <c r="I1604" i="2" s="1"/>
  <c r="AA1604" i="2" s="1"/>
  <c r="A1605" i="2"/>
  <c r="H1605" i="2"/>
  <c r="K1605" i="2"/>
  <c r="B1605" i="2" s="1"/>
  <c r="A1606" i="2"/>
  <c r="H1606" i="2"/>
  <c r="K1606" i="2"/>
  <c r="B1606" i="2" s="1"/>
  <c r="A1607" i="2"/>
  <c r="H1607" i="2"/>
  <c r="K1607" i="2"/>
  <c r="I1607" i="2" s="1"/>
  <c r="A1608" i="2"/>
  <c r="H1608" i="2"/>
  <c r="K1608" i="2"/>
  <c r="A1609" i="2"/>
  <c r="H1609" i="2"/>
  <c r="K1609" i="2"/>
  <c r="I1609" i="2" s="1"/>
  <c r="AA1609" i="2" s="1"/>
  <c r="A1610" i="2"/>
  <c r="H1610" i="2"/>
  <c r="K1610" i="2"/>
  <c r="N1610" i="2" s="1"/>
  <c r="A1611" i="2"/>
  <c r="H1611" i="2"/>
  <c r="K1611" i="2"/>
  <c r="B1611" i="2" s="1"/>
  <c r="A1612" i="2"/>
  <c r="H1612" i="2"/>
  <c r="K1612" i="2"/>
  <c r="I1612" i="2" s="1"/>
  <c r="AA1612" i="2" s="1"/>
  <c r="A1613" i="2"/>
  <c r="H1613" i="2"/>
  <c r="K1613" i="2"/>
  <c r="I1613" i="2" s="1"/>
  <c r="AA1613" i="2" s="1"/>
  <c r="A1614" i="2"/>
  <c r="H1614" i="2"/>
  <c r="K1614" i="2"/>
  <c r="L1614" i="2" s="1"/>
  <c r="A1615" i="2"/>
  <c r="H1615" i="2"/>
  <c r="K1615" i="2"/>
  <c r="B1615" i="2" s="1"/>
  <c r="A1616" i="2"/>
  <c r="H1616" i="2"/>
  <c r="K1616" i="2"/>
  <c r="N1616" i="2" s="1"/>
  <c r="A1617" i="2"/>
  <c r="H1617" i="2"/>
  <c r="K1617" i="2"/>
  <c r="A1618" i="2"/>
  <c r="H1618" i="2"/>
  <c r="K1618" i="2"/>
  <c r="N1618" i="2" s="1"/>
  <c r="A1619" i="2"/>
  <c r="H1619" i="2"/>
  <c r="K1619" i="2"/>
  <c r="N1619" i="2" s="1"/>
  <c r="A1620" i="2"/>
  <c r="H1620" i="2"/>
  <c r="K1620" i="2"/>
  <c r="A1621" i="2"/>
  <c r="H1621" i="2"/>
  <c r="K1621" i="2"/>
  <c r="I1621" i="2" s="1"/>
  <c r="A1622" i="2"/>
  <c r="H1622" i="2"/>
  <c r="K1622" i="2"/>
  <c r="N1622" i="2" s="1"/>
  <c r="A1623" i="2"/>
  <c r="H1623" i="2"/>
  <c r="K1623" i="2"/>
  <c r="B1623" i="2" s="1"/>
  <c r="A1624" i="2"/>
  <c r="H1624" i="2"/>
  <c r="K1624" i="2"/>
  <c r="I1624" i="2" s="1"/>
  <c r="A1625" i="2"/>
  <c r="H1625" i="2"/>
  <c r="K1625" i="2"/>
  <c r="N1625" i="2" s="1"/>
  <c r="A1626" i="2"/>
  <c r="H1626" i="2"/>
  <c r="K1626" i="2"/>
  <c r="A1627" i="2"/>
  <c r="H1627" i="2"/>
  <c r="K1627" i="2"/>
  <c r="B1627" i="2" s="1"/>
  <c r="A1628" i="2"/>
  <c r="H1628" i="2"/>
  <c r="K1628" i="2"/>
  <c r="N1628" i="2" s="1"/>
  <c r="A1629" i="2"/>
  <c r="H1629" i="2"/>
  <c r="K1629" i="2"/>
  <c r="L1629" i="2" s="1"/>
  <c r="A1630" i="2"/>
  <c r="H1630" i="2"/>
  <c r="K1630" i="2"/>
  <c r="B1630" i="2" s="1"/>
  <c r="A1631" i="2"/>
  <c r="H1631" i="2"/>
  <c r="K1631" i="2"/>
  <c r="A1632" i="2"/>
  <c r="H1632" i="2"/>
  <c r="K1632" i="2"/>
  <c r="L1632" i="2" s="1"/>
  <c r="A1633" i="2"/>
  <c r="H1633" i="2"/>
  <c r="K1633" i="2"/>
  <c r="I1633" i="2" s="1"/>
  <c r="A1634" i="2"/>
  <c r="H1634" i="2"/>
  <c r="K1634" i="2"/>
  <c r="N1634" i="2" s="1"/>
  <c r="A1635" i="2"/>
  <c r="H1635" i="2"/>
  <c r="K1635" i="2"/>
  <c r="B1635" i="2" s="1"/>
  <c r="A1636" i="2"/>
  <c r="H1636" i="2"/>
  <c r="K1636" i="2"/>
  <c r="B1636" i="2" s="1"/>
  <c r="A1637" i="2"/>
  <c r="H1637" i="2"/>
  <c r="K1637" i="2"/>
  <c r="N1637" i="2" s="1"/>
  <c r="A1638" i="2"/>
  <c r="H1638" i="2"/>
  <c r="K1638" i="2"/>
  <c r="B1638" i="2" s="1"/>
  <c r="A1639" i="2"/>
  <c r="H1639" i="2"/>
  <c r="K1639" i="2"/>
  <c r="B1639" i="2" s="1"/>
  <c r="A1640" i="2"/>
  <c r="H1640" i="2"/>
  <c r="K1640" i="2"/>
  <c r="N1640" i="2" s="1"/>
  <c r="A1641" i="2"/>
  <c r="H1641" i="2"/>
  <c r="K1641" i="2"/>
  <c r="B1641" i="2" s="1"/>
  <c r="A1642" i="2"/>
  <c r="H1642" i="2"/>
  <c r="K1642" i="2"/>
  <c r="I1642" i="2" s="1"/>
  <c r="AA1642" i="2" s="1"/>
  <c r="A1643" i="2"/>
  <c r="H1643" i="2"/>
  <c r="K1643" i="2"/>
  <c r="N1643" i="2" s="1"/>
  <c r="A1644" i="2"/>
  <c r="H1644" i="2"/>
  <c r="K1644" i="2"/>
  <c r="A1645" i="2"/>
  <c r="H1645" i="2"/>
  <c r="K1645" i="2"/>
  <c r="B1645" i="2" s="1"/>
  <c r="A1646" i="2"/>
  <c r="H1646" i="2"/>
  <c r="K1646" i="2"/>
  <c r="N1646" i="2" s="1"/>
  <c r="A1647" i="2"/>
  <c r="H1647" i="2"/>
  <c r="K1647" i="2"/>
  <c r="L1647" i="2" s="1"/>
  <c r="A1648" i="2"/>
  <c r="H1648" i="2"/>
  <c r="K1648" i="2"/>
  <c r="B1648" i="2" s="1"/>
  <c r="A1649" i="2"/>
  <c r="H1649" i="2"/>
  <c r="K1649" i="2"/>
  <c r="A1650" i="2"/>
  <c r="H1650" i="2"/>
  <c r="K1650" i="2"/>
  <c r="B1650" i="2" s="1"/>
  <c r="A1651" i="2"/>
  <c r="H1651" i="2"/>
  <c r="K1651" i="2"/>
  <c r="I1651" i="2" s="1"/>
  <c r="A1652" i="2"/>
  <c r="H1652" i="2"/>
  <c r="K1652" i="2"/>
  <c r="N1652" i="2" s="1"/>
  <c r="A1653" i="2"/>
  <c r="H1653" i="2"/>
  <c r="K1653" i="2"/>
  <c r="I1653" i="2" s="1"/>
  <c r="A1654" i="2"/>
  <c r="H1654" i="2"/>
  <c r="K1654" i="2"/>
  <c r="N1654" i="2" s="1"/>
  <c r="A1655" i="2"/>
  <c r="H1655" i="2"/>
  <c r="K1655" i="2"/>
  <c r="B1655" i="2" s="1"/>
  <c r="A1656" i="2"/>
  <c r="H1656" i="2"/>
  <c r="K1656" i="2"/>
  <c r="I1656" i="2" s="1"/>
  <c r="AA1656" i="2" s="1"/>
  <c r="A1657" i="2"/>
  <c r="H1657" i="2"/>
  <c r="K1657" i="2"/>
  <c r="A1658" i="2"/>
  <c r="H1658" i="2"/>
  <c r="K1658" i="2"/>
  <c r="A1659" i="2"/>
  <c r="H1659" i="2"/>
  <c r="K1659" i="2"/>
  <c r="I1659" i="2" s="1"/>
  <c r="AA1659" i="2" s="1"/>
  <c r="A1660" i="2"/>
  <c r="H1660" i="2"/>
  <c r="K1660" i="2"/>
  <c r="N1660" i="2" s="1"/>
  <c r="A1661" i="2"/>
  <c r="H1661" i="2"/>
  <c r="K1661" i="2"/>
  <c r="A1662" i="2"/>
  <c r="H1662" i="2"/>
  <c r="K1662" i="2"/>
  <c r="B1662" i="2" s="1"/>
  <c r="A1663" i="2"/>
  <c r="H1663" i="2"/>
  <c r="K1663" i="2"/>
  <c r="A1664" i="2"/>
  <c r="H1664" i="2"/>
  <c r="K1664" i="2"/>
  <c r="B1664" i="2" s="1"/>
  <c r="A1665" i="2"/>
  <c r="H1665" i="2"/>
  <c r="K1665" i="2"/>
  <c r="A1666" i="2"/>
  <c r="H1666" i="2"/>
  <c r="K1666" i="2"/>
  <c r="N1666" i="2" s="1"/>
  <c r="A1667" i="2"/>
  <c r="H1667" i="2"/>
  <c r="K1667" i="2"/>
  <c r="L1667" i="2" s="1"/>
  <c r="A1668" i="2"/>
  <c r="H1668" i="2"/>
  <c r="K1668" i="2"/>
  <c r="N1668" i="2" s="1"/>
  <c r="A1669" i="2"/>
  <c r="H1669" i="2"/>
  <c r="K1669" i="2"/>
  <c r="I1669" i="2" s="1"/>
  <c r="A1670" i="2"/>
  <c r="H1670" i="2"/>
  <c r="K1670" i="2"/>
  <c r="B1670" i="2" s="1"/>
  <c r="A1671" i="2"/>
  <c r="H1671" i="2"/>
  <c r="K1671" i="2"/>
  <c r="B1671" i="2" s="1"/>
  <c r="A1672" i="2"/>
  <c r="H1672" i="2"/>
  <c r="K1672" i="2"/>
  <c r="N1672" i="2" s="1"/>
  <c r="A1673" i="2"/>
  <c r="H1673" i="2"/>
  <c r="K1673" i="2"/>
  <c r="B1673" i="2" s="1"/>
  <c r="A1674" i="2"/>
  <c r="H1674" i="2"/>
  <c r="K1674" i="2"/>
  <c r="A1675" i="2"/>
  <c r="H1675" i="2"/>
  <c r="K1675" i="2"/>
  <c r="A1676" i="2"/>
  <c r="H1676" i="2"/>
  <c r="K1676" i="2"/>
  <c r="B1676" i="2" s="1"/>
  <c r="A1677" i="2"/>
  <c r="H1677" i="2"/>
  <c r="K1677" i="2"/>
  <c r="A1678" i="2"/>
  <c r="H1678" i="2"/>
  <c r="K1678" i="2"/>
  <c r="N1678" i="2" s="1"/>
  <c r="A1679" i="2"/>
  <c r="H1679" i="2"/>
  <c r="K1679" i="2"/>
  <c r="A1680" i="2"/>
  <c r="H1680" i="2"/>
  <c r="K1680" i="2"/>
  <c r="N1680" i="2" s="1"/>
  <c r="A1681" i="2"/>
  <c r="H1681" i="2"/>
  <c r="K1681" i="2"/>
  <c r="I1681" i="2" s="1"/>
  <c r="A1682" i="2"/>
  <c r="H1682" i="2"/>
  <c r="K1682" i="2"/>
  <c r="B1682" i="2" s="1"/>
  <c r="A1683" i="2"/>
  <c r="H1683" i="2"/>
  <c r="K1683" i="2"/>
  <c r="I1683" i="2" s="1"/>
  <c r="AA1683" i="2" s="1"/>
  <c r="A1684" i="2"/>
  <c r="H1684" i="2"/>
  <c r="K1684" i="2"/>
  <c r="N1684" i="2" s="1"/>
  <c r="A1685" i="2"/>
  <c r="H1685" i="2"/>
  <c r="K1685" i="2"/>
  <c r="B1685" i="2" s="1"/>
  <c r="A1686" i="2"/>
  <c r="H1686" i="2"/>
  <c r="K1686" i="2"/>
  <c r="B1686" i="2" s="1"/>
  <c r="A1687" i="2"/>
  <c r="H1687" i="2"/>
  <c r="K1687" i="2"/>
  <c r="I1687" i="2" s="1"/>
  <c r="A1688" i="2"/>
  <c r="H1688" i="2"/>
  <c r="K1688" i="2"/>
  <c r="B1688" i="2" s="1"/>
  <c r="A1689" i="2"/>
  <c r="H1689" i="2"/>
  <c r="K1689" i="2"/>
  <c r="B1689" i="2" s="1"/>
  <c r="A1690" i="2"/>
  <c r="H1690" i="2"/>
  <c r="K1690" i="2"/>
  <c r="N1690" i="2" s="1"/>
  <c r="A1691" i="2"/>
  <c r="H1691" i="2"/>
  <c r="K1691" i="2"/>
  <c r="L1691" i="2" s="1"/>
  <c r="A1692" i="2"/>
  <c r="H1692" i="2"/>
  <c r="K1692" i="2"/>
  <c r="N1692" i="2" s="1"/>
  <c r="A1693" i="2"/>
  <c r="H1693" i="2"/>
  <c r="K1693" i="2"/>
  <c r="A1694" i="2"/>
  <c r="H1694" i="2"/>
  <c r="K1694" i="2"/>
  <c r="L1694" i="2" s="1"/>
  <c r="A1695" i="2"/>
  <c r="H1695" i="2"/>
  <c r="K1695" i="2"/>
  <c r="N1695" i="2" s="1"/>
  <c r="A1696" i="2"/>
  <c r="H1696" i="2"/>
  <c r="K1696" i="2"/>
  <c r="N1696" i="2" s="1"/>
  <c r="A1697" i="2"/>
  <c r="H1697" i="2"/>
  <c r="K1697" i="2"/>
  <c r="A1698" i="2"/>
  <c r="H1698" i="2"/>
  <c r="K1698" i="2"/>
  <c r="I1698" i="2" s="1"/>
  <c r="A1699" i="2"/>
  <c r="H1699" i="2"/>
  <c r="K1699" i="2"/>
  <c r="N1699" i="2" s="1"/>
  <c r="A1700" i="2"/>
  <c r="H1700" i="2"/>
  <c r="K1700" i="2"/>
  <c r="B1700" i="2" s="1"/>
  <c r="A1701" i="2"/>
  <c r="H1701" i="2"/>
  <c r="K1701" i="2"/>
  <c r="I1701" i="2" s="1"/>
  <c r="A1702" i="2"/>
  <c r="H1702" i="2"/>
  <c r="K1702" i="2"/>
  <c r="A1703" i="2"/>
  <c r="H1703" i="2"/>
  <c r="K1703" i="2"/>
  <c r="L1703" i="2" s="1"/>
  <c r="A1704" i="2"/>
  <c r="H1704" i="2"/>
  <c r="K1704" i="2"/>
  <c r="I1704" i="2" s="1"/>
  <c r="AA1704" i="2" s="1"/>
  <c r="A1705" i="2"/>
  <c r="H1705" i="2"/>
  <c r="K1705" i="2"/>
  <c r="A1706" i="2"/>
  <c r="H1706" i="2"/>
  <c r="K1706" i="2"/>
  <c r="A1707" i="2"/>
  <c r="H1707" i="2"/>
  <c r="K1707" i="2"/>
  <c r="N1707" i="2" s="1"/>
  <c r="A1708" i="2"/>
  <c r="H1708" i="2"/>
  <c r="K1708" i="2"/>
  <c r="N1708" i="2" s="1"/>
  <c r="A1709" i="2"/>
  <c r="H1709" i="2"/>
  <c r="K1709" i="2"/>
  <c r="B1709" i="2" s="1"/>
  <c r="A1710" i="2"/>
  <c r="H1710" i="2"/>
  <c r="K1710" i="2"/>
  <c r="I1710" i="2" s="1"/>
  <c r="AA1710" i="2" s="1"/>
  <c r="A1711" i="2"/>
  <c r="H1711" i="2"/>
  <c r="K1711" i="2"/>
  <c r="A1712" i="2"/>
  <c r="H1712" i="2"/>
  <c r="K1712" i="2"/>
  <c r="B1712" i="2" s="1"/>
  <c r="A1713" i="2"/>
  <c r="H1713" i="2"/>
  <c r="K1713" i="2"/>
  <c r="N1713" i="2" s="1"/>
  <c r="A1714" i="2"/>
  <c r="H1714" i="2"/>
  <c r="K1714" i="2"/>
  <c r="N1714" i="2" s="1"/>
  <c r="A1715" i="2"/>
  <c r="H1715" i="2"/>
  <c r="K1715" i="2"/>
  <c r="A1716" i="2"/>
  <c r="H1716" i="2"/>
  <c r="K1716" i="2"/>
  <c r="B1716" i="2" s="1"/>
  <c r="A1717" i="2"/>
  <c r="H1717" i="2"/>
  <c r="K1717" i="2"/>
  <c r="N1717" i="2" s="1"/>
  <c r="A1718" i="2"/>
  <c r="H1718" i="2"/>
  <c r="K1718" i="2"/>
  <c r="B1718" i="2" s="1"/>
  <c r="A1719" i="2"/>
  <c r="H1719" i="2"/>
  <c r="K1719" i="2"/>
  <c r="N1719" i="2" s="1"/>
  <c r="A1720" i="2"/>
  <c r="H1720" i="2"/>
  <c r="K1720" i="2"/>
  <c r="A1721" i="2"/>
  <c r="H1721" i="2"/>
  <c r="K1721" i="2"/>
  <c r="L1721" i="2" s="1"/>
  <c r="A1722" i="2"/>
  <c r="H1722" i="2"/>
  <c r="K1722" i="2"/>
  <c r="N1722" i="2" s="1"/>
  <c r="A1723" i="2"/>
  <c r="H1723" i="2"/>
  <c r="K1723" i="2"/>
  <c r="I1723" i="2" s="1"/>
  <c r="A1724" i="2"/>
  <c r="H1724" i="2"/>
  <c r="K1724" i="2"/>
  <c r="A1725" i="2"/>
  <c r="H1725" i="2"/>
  <c r="K1725" i="2"/>
  <c r="I1725" i="2" s="1"/>
  <c r="AA1725" i="2" s="1"/>
  <c r="A1726" i="2"/>
  <c r="H1726" i="2"/>
  <c r="K1726" i="2"/>
  <c r="N1726" i="2" s="1"/>
  <c r="A1727" i="2"/>
  <c r="H1727" i="2"/>
  <c r="K1727" i="2"/>
  <c r="B1727" i="2" s="1"/>
  <c r="A1728" i="2"/>
  <c r="H1728" i="2"/>
  <c r="K1728" i="2"/>
  <c r="I1728" i="2" s="1"/>
  <c r="A1729" i="2"/>
  <c r="H1729" i="2"/>
  <c r="K1729" i="2"/>
  <c r="A1730" i="2"/>
  <c r="H1730" i="2"/>
  <c r="K1730" i="2"/>
  <c r="B1730" i="2" s="1"/>
  <c r="A1731" i="2"/>
  <c r="H1731" i="2"/>
  <c r="K1731" i="2"/>
  <c r="L1731" i="2" s="1"/>
  <c r="A1732" i="2"/>
  <c r="H1732" i="2"/>
  <c r="K1732" i="2"/>
  <c r="A1733" i="2"/>
  <c r="H1733" i="2"/>
  <c r="K1733" i="2"/>
  <c r="L1733" i="2" s="1"/>
  <c r="A1734" i="2"/>
  <c r="H1734" i="2"/>
  <c r="K1734" i="2"/>
  <c r="A1735" i="2"/>
  <c r="H1735" i="2"/>
  <c r="K1735" i="2"/>
  <c r="I1735" i="2" s="1"/>
  <c r="A1736" i="2"/>
  <c r="H1736" i="2"/>
  <c r="K1736" i="2"/>
  <c r="A1737" i="2"/>
  <c r="H1737" i="2"/>
  <c r="K1737" i="2"/>
  <c r="B1737" i="2" s="1"/>
  <c r="A1738" i="2"/>
  <c r="H1738" i="2"/>
  <c r="K1738" i="2"/>
  <c r="A1739" i="2"/>
  <c r="H1739" i="2"/>
  <c r="K1739" i="2"/>
  <c r="L1739" i="2" s="1"/>
  <c r="A1740" i="2"/>
  <c r="H1740" i="2"/>
  <c r="K1740" i="2"/>
  <c r="N1740" i="2" s="1"/>
  <c r="A1741" i="2"/>
  <c r="H1741" i="2"/>
  <c r="K1741" i="2"/>
  <c r="I1741" i="2" s="1"/>
  <c r="AA1741" i="2" s="1"/>
  <c r="A1742" i="2"/>
  <c r="H1742" i="2"/>
  <c r="K1742" i="2"/>
  <c r="A1743" i="2"/>
  <c r="H1743" i="2"/>
  <c r="K1743" i="2"/>
  <c r="N1743" i="2" s="1"/>
  <c r="A1744" i="2"/>
  <c r="H1744" i="2"/>
  <c r="K1744" i="2"/>
  <c r="A1745" i="2"/>
  <c r="H1745" i="2"/>
  <c r="K1745" i="2"/>
  <c r="B1745" i="2" s="1"/>
  <c r="A1746" i="2"/>
  <c r="H1746" i="2"/>
  <c r="K1746" i="2"/>
  <c r="I1746" i="2" s="1"/>
  <c r="A1747" i="2"/>
  <c r="H1747" i="2"/>
  <c r="K1747" i="2"/>
  <c r="A1748" i="2"/>
  <c r="H1748" i="2"/>
  <c r="K1748" i="2"/>
  <c r="A1749" i="2"/>
  <c r="H1749" i="2"/>
  <c r="K1749" i="2"/>
  <c r="B1749" i="2" s="1"/>
  <c r="A1750" i="2"/>
  <c r="H1750" i="2"/>
  <c r="K1750" i="2"/>
  <c r="A1751" i="2"/>
  <c r="H1751" i="2"/>
  <c r="K1751" i="2"/>
  <c r="L1751" i="2" s="1"/>
  <c r="A1752" i="2"/>
  <c r="H1752" i="2"/>
  <c r="K1752" i="2"/>
  <c r="L1752" i="2" s="1"/>
  <c r="A1753" i="2"/>
  <c r="H1753" i="2"/>
  <c r="K1753" i="2"/>
  <c r="N1753" i="2" s="1"/>
  <c r="A1754" i="2"/>
  <c r="H1754" i="2"/>
  <c r="K1754" i="2"/>
  <c r="A1755" i="2"/>
  <c r="H1755" i="2"/>
  <c r="K1755" i="2"/>
  <c r="N1755" i="2" s="1"/>
  <c r="A1756" i="2"/>
  <c r="H1756" i="2"/>
  <c r="K1756" i="2"/>
  <c r="A1757" i="2"/>
  <c r="H1757" i="2"/>
  <c r="K1757" i="2"/>
  <c r="B1757" i="2" s="1"/>
  <c r="A1758" i="2"/>
  <c r="H1758" i="2"/>
  <c r="K1758" i="2"/>
  <c r="N1758" i="2" s="1"/>
  <c r="A1759" i="2"/>
  <c r="H1759" i="2"/>
  <c r="K1759" i="2"/>
  <c r="I1759" i="2" s="1"/>
  <c r="AA1759" i="2" s="1"/>
  <c r="A1760" i="2"/>
  <c r="H1760" i="2"/>
  <c r="K1760" i="2"/>
  <c r="A1761" i="2"/>
  <c r="H1761" i="2"/>
  <c r="K1761" i="2"/>
  <c r="N1761" i="2" s="1"/>
  <c r="A1762" i="2"/>
  <c r="H1762" i="2"/>
  <c r="K1762" i="2"/>
  <c r="A1763" i="2"/>
  <c r="H1763" i="2"/>
  <c r="K1763" i="2"/>
  <c r="L1763" i="2" s="1"/>
  <c r="A1764" i="2"/>
  <c r="H1764" i="2"/>
  <c r="K1764" i="2"/>
  <c r="L1764" i="2" s="1"/>
  <c r="A1765" i="2"/>
  <c r="H1765" i="2"/>
  <c r="K1765" i="2"/>
  <c r="N1765" i="2" s="1"/>
  <c r="A1766" i="2"/>
  <c r="H1766" i="2"/>
  <c r="K1766" i="2"/>
  <c r="B1766" i="2" s="1"/>
  <c r="A1767" i="2"/>
  <c r="H1767" i="2"/>
  <c r="K1767" i="2"/>
  <c r="B1767" i="2" s="1"/>
  <c r="A1768" i="2"/>
  <c r="H1768" i="2"/>
  <c r="K1768" i="2"/>
  <c r="A1769" i="2"/>
  <c r="H1769" i="2"/>
  <c r="K1769" i="2"/>
  <c r="B1769" i="2" s="1"/>
  <c r="A1770" i="2"/>
  <c r="H1770" i="2"/>
  <c r="K1770" i="2"/>
  <c r="N1770" i="2" s="1"/>
  <c r="A1771" i="2"/>
  <c r="H1771" i="2"/>
  <c r="K1771" i="2"/>
  <c r="A1772" i="2"/>
  <c r="H1772" i="2"/>
  <c r="K1772" i="2"/>
  <c r="A1773" i="2"/>
  <c r="H1773" i="2"/>
  <c r="K1773" i="2"/>
  <c r="B1773" i="2" s="1"/>
  <c r="A1774" i="2"/>
  <c r="H1774" i="2"/>
  <c r="K1774" i="2"/>
  <c r="A1775" i="2"/>
  <c r="H1775" i="2"/>
  <c r="K1775" i="2"/>
  <c r="B1775" i="2" s="1"/>
  <c r="A1776" i="2"/>
  <c r="H1776" i="2"/>
  <c r="K1776" i="2"/>
  <c r="N1776" i="2" s="1"/>
  <c r="A1777" i="2"/>
  <c r="H1777" i="2"/>
  <c r="K1777" i="2"/>
  <c r="I1777" i="2" s="1"/>
  <c r="AA1777" i="2" s="1"/>
  <c r="A1778" i="2"/>
  <c r="H1778" i="2"/>
  <c r="K1778" i="2"/>
  <c r="A1779" i="2"/>
  <c r="H1779" i="2"/>
  <c r="K1779" i="2"/>
  <c r="B1779" i="2" s="1"/>
  <c r="A1780" i="2"/>
  <c r="H1780" i="2"/>
  <c r="K1780" i="2"/>
  <c r="I1780" i="2" s="1"/>
  <c r="AA1780" i="2" s="1"/>
  <c r="A1781" i="2"/>
  <c r="H1781" i="2"/>
  <c r="K1781" i="2"/>
  <c r="L1781" i="2" s="1"/>
  <c r="A1782" i="2"/>
  <c r="H1782" i="2"/>
  <c r="K1782" i="2"/>
  <c r="I1782" i="2" s="1"/>
  <c r="AA1782" i="2" s="1"/>
  <c r="A1783" i="2"/>
  <c r="H1783" i="2"/>
  <c r="K1783" i="2"/>
  <c r="I1783" i="2" s="1"/>
  <c r="A1784" i="2"/>
  <c r="H1784" i="2"/>
  <c r="K1784" i="2"/>
  <c r="B1784" i="2" s="1"/>
  <c r="A1785" i="2"/>
  <c r="H1785" i="2"/>
  <c r="K1785" i="2"/>
  <c r="N1785" i="2" s="1"/>
  <c r="A1786" i="2"/>
  <c r="H1786" i="2"/>
  <c r="K1786" i="2"/>
  <c r="A1787" i="2"/>
  <c r="H1787" i="2"/>
  <c r="K1787" i="2"/>
  <c r="B1787" i="2" s="1"/>
  <c r="A1788" i="2"/>
  <c r="H1788" i="2"/>
  <c r="K1788" i="2"/>
  <c r="I1788" i="2" s="1"/>
  <c r="A1789" i="2"/>
  <c r="H1789" i="2"/>
  <c r="K1789" i="2"/>
  <c r="N1789" i="2" s="1"/>
  <c r="A1790" i="2"/>
  <c r="H1790" i="2"/>
  <c r="K1790" i="2"/>
  <c r="A1791" i="2"/>
  <c r="H1791" i="2"/>
  <c r="K1791" i="2"/>
  <c r="I1791" i="2" s="1"/>
  <c r="AA1791" i="2" s="1"/>
  <c r="A1792" i="2"/>
  <c r="H1792" i="2"/>
  <c r="K1792" i="2"/>
  <c r="A1793" i="2"/>
  <c r="H1793" i="2"/>
  <c r="K1793" i="2"/>
  <c r="B1793" i="2" s="1"/>
  <c r="N1571" i="2" l="1"/>
  <c r="L1651" i="2"/>
  <c r="B1860" i="2"/>
  <c r="N1783" i="2"/>
  <c r="B1947" i="2"/>
  <c r="B1683" i="2"/>
  <c r="L1555" i="2"/>
  <c r="N1513" i="2"/>
  <c r="N1863" i="2"/>
  <c r="N1492" i="2"/>
  <c r="N1752" i="2"/>
  <c r="L1728" i="2"/>
  <c r="N1683" i="2"/>
  <c r="N1517" i="2"/>
  <c r="L1343" i="2"/>
  <c r="L1427" i="2"/>
  <c r="L1210" i="2"/>
  <c r="B1258" i="2"/>
  <c r="L1410" i="2"/>
  <c r="N1589" i="2"/>
  <c r="L1507" i="2"/>
  <c r="L1712" i="2"/>
  <c r="L1755" i="2"/>
  <c r="L1549" i="2"/>
  <c r="B1228" i="2"/>
  <c r="N1084" i="2"/>
  <c r="L1084" i="2"/>
  <c r="N1214" i="2"/>
  <c r="L301" i="2"/>
  <c r="N1964" i="2"/>
  <c r="N1932" i="2"/>
  <c r="N1802" i="2"/>
  <c r="I1800" i="2"/>
  <c r="E1800" i="2" s="1"/>
  <c r="N1797" i="2"/>
  <c r="N1615" i="2"/>
  <c r="N1510" i="2"/>
  <c r="B1277" i="2"/>
  <c r="I1958" i="2"/>
  <c r="AA1958" i="2" s="1"/>
  <c r="N1890" i="2"/>
  <c r="L1704" i="2"/>
  <c r="N1361" i="2"/>
  <c r="I1890" i="2"/>
  <c r="AA1890" i="2" s="1"/>
  <c r="L1773" i="2"/>
  <c r="N1741" i="2"/>
  <c r="L1671" i="2"/>
  <c r="N1636" i="2"/>
  <c r="I1616" i="2"/>
  <c r="F1616" i="2" s="1"/>
  <c r="L1566" i="2"/>
  <c r="N1534" i="2"/>
  <c r="L1444" i="2"/>
  <c r="N1277" i="2"/>
  <c r="L1222" i="2"/>
  <c r="L1211" i="2"/>
  <c r="B1006" i="2"/>
  <c r="N1800" i="2"/>
  <c r="N1994" i="2"/>
  <c r="N1832" i="2"/>
  <c r="N1659" i="2"/>
  <c r="N1591" i="2"/>
  <c r="L243" i="2"/>
  <c r="L1673" i="2"/>
  <c r="L1659" i="2"/>
  <c r="L1591" i="2"/>
  <c r="L1557" i="2"/>
  <c r="N1546" i="2"/>
  <c r="N1489" i="2"/>
  <c r="N1436" i="2"/>
  <c r="N994" i="2"/>
  <c r="L986" i="2"/>
  <c r="L1970" i="2"/>
  <c r="L1887" i="2"/>
  <c r="L1849" i="2"/>
  <c r="N1811" i="2"/>
  <c r="L1214" i="2"/>
  <c r="N1201" i="2"/>
  <c r="N1182" i="2"/>
  <c r="B1169" i="2"/>
  <c r="L1078" i="2"/>
  <c r="L1984" i="2"/>
  <c r="L1961" i="2"/>
  <c r="L1757" i="2"/>
  <c r="N1749" i="2"/>
  <c r="L1689" i="2"/>
  <c r="L1638" i="2"/>
  <c r="N1598" i="2"/>
  <c r="B1593" i="2"/>
  <c r="B1591" i="2"/>
  <c r="B1546" i="2"/>
  <c r="N1531" i="2"/>
  <c r="L1512" i="2"/>
  <c r="B1489" i="2"/>
  <c r="B1300" i="2"/>
  <c r="L1216" i="2"/>
  <c r="L1201" i="2"/>
  <c r="B1014" i="2"/>
  <c r="N1998" i="2"/>
  <c r="L1944" i="2"/>
  <c r="N1737" i="2"/>
  <c r="N1600" i="2"/>
  <c r="N1525" i="2"/>
  <c r="L1501" i="2"/>
  <c r="N1304" i="2"/>
  <c r="L1264" i="2"/>
  <c r="L1218" i="2"/>
  <c r="N1186" i="2"/>
  <c r="N1818" i="2"/>
  <c r="I1799" i="2"/>
  <c r="AA1799" i="2" s="1"/>
  <c r="L1791" i="2"/>
  <c r="N1728" i="2"/>
  <c r="L1506" i="2"/>
  <c r="N1371" i="2"/>
  <c r="L1327" i="2"/>
  <c r="L1304" i="2"/>
  <c r="L1186" i="2"/>
  <c r="B1958" i="2"/>
  <c r="N1893" i="2"/>
  <c r="I1516" i="2"/>
  <c r="AA1516" i="2" s="1"/>
  <c r="N1687" i="2"/>
  <c r="N1621" i="2"/>
  <c r="L1600" i="2"/>
  <c r="N1582" i="2"/>
  <c r="N1434" i="2"/>
  <c r="L1229" i="2"/>
  <c r="L1038" i="2"/>
  <c r="B1011" i="2"/>
  <c r="L729" i="2"/>
  <c r="L1811" i="2"/>
  <c r="I1603" i="2"/>
  <c r="C1603" i="2" s="1"/>
  <c r="I1924" i="2"/>
  <c r="AA1924" i="2" s="1"/>
  <c r="B1222" i="2"/>
  <c r="B1513" i="2"/>
  <c r="I1989" i="2"/>
  <c r="AA1989" i="2" s="1"/>
  <c r="I1900" i="2"/>
  <c r="AA1900" i="2" s="1"/>
  <c r="L1787" i="2"/>
  <c r="L1776" i="2"/>
  <c r="I1752" i="2"/>
  <c r="I1689" i="2"/>
  <c r="N1681" i="2"/>
  <c r="I1618" i="2"/>
  <c r="AA1618" i="2" s="1"/>
  <c r="N1607" i="2"/>
  <c r="N1570" i="2"/>
  <c r="N1562" i="2"/>
  <c r="I1525" i="2"/>
  <c r="F1525" i="2" s="1"/>
  <c r="L1510" i="2"/>
  <c r="N1406" i="2"/>
  <c r="N1340" i="2"/>
  <c r="B1318" i="2"/>
  <c r="B1229" i="2"/>
  <c r="B1145" i="2"/>
  <c r="B1069" i="2"/>
  <c r="B1018" i="2"/>
  <c r="B1005" i="2"/>
  <c r="B1232" i="2"/>
  <c r="B1182" i="2"/>
  <c r="B1072" i="2"/>
  <c r="B1739" i="2"/>
  <c r="B1444" i="2"/>
  <c r="I1977" i="2"/>
  <c r="C1977" i="2" s="1"/>
  <c r="B1964" i="2"/>
  <c r="L1947" i="2"/>
  <c r="B1900" i="2"/>
  <c r="I1897" i="2"/>
  <c r="N1843" i="2"/>
  <c r="N1826" i="2"/>
  <c r="I1755" i="2"/>
  <c r="F1755" i="2" s="1"/>
  <c r="B1704" i="2"/>
  <c r="B1385" i="2"/>
  <c r="B1211" i="2"/>
  <c r="B1131" i="2"/>
  <c r="B1728" i="2"/>
  <c r="B1170" i="2"/>
  <c r="B1139" i="2"/>
  <c r="N1764" i="2"/>
  <c r="B1752" i="2"/>
  <c r="B1659" i="2"/>
  <c r="B1651" i="2"/>
  <c r="I1648" i="2"/>
  <c r="E1648" i="2" s="1"/>
  <c r="N1645" i="2"/>
  <c r="L1612" i="2"/>
  <c r="N1564" i="2"/>
  <c r="B1525" i="2"/>
  <c r="B1492" i="2"/>
  <c r="N1460" i="2"/>
  <c r="L1361" i="2"/>
  <c r="B1264" i="2"/>
  <c r="B1216" i="2"/>
  <c r="B1012" i="2"/>
  <c r="L1006" i="2"/>
  <c r="B240" i="2"/>
  <c r="B1969" i="2"/>
  <c r="N1880" i="2"/>
  <c r="B1846" i="2"/>
  <c r="N1837" i="2"/>
  <c r="B1166" i="2"/>
  <c r="B1003" i="2"/>
  <c r="B981" i="2"/>
  <c r="B1970" i="2"/>
  <c r="B1038" i="2"/>
  <c r="N1704" i="2"/>
  <c r="N1669" i="2"/>
  <c r="L1642" i="2"/>
  <c r="N1516" i="2"/>
  <c r="N1504" i="2"/>
  <c r="N1486" i="2"/>
  <c r="N1410" i="2"/>
  <c r="L1355" i="2"/>
  <c r="B1334" i="2"/>
  <c r="N1325" i="2"/>
  <c r="L1220" i="2"/>
  <c r="N1078" i="2"/>
  <c r="N987" i="2"/>
  <c r="N1944" i="2"/>
  <c r="L1924" i="2"/>
  <c r="N1907" i="2"/>
  <c r="L1814" i="2"/>
  <c r="E1513" i="2"/>
  <c r="AA1513" i="2"/>
  <c r="C1925" i="2"/>
  <c r="AA1925" i="2"/>
  <c r="E1723" i="2"/>
  <c r="AA1723" i="2"/>
  <c r="C1540" i="2"/>
  <c r="AA1540" i="2"/>
  <c r="B1328" i="2"/>
  <c r="B1322" i="2"/>
  <c r="B1015" i="2"/>
  <c r="AA1929" i="2"/>
  <c r="L1785" i="2"/>
  <c r="E1783" i="2"/>
  <c r="AA1783" i="2"/>
  <c r="N1777" i="2"/>
  <c r="L1775" i="2"/>
  <c r="L1770" i="2"/>
  <c r="N1759" i="2"/>
  <c r="N1735" i="2"/>
  <c r="L1725" i="2"/>
  <c r="L1686" i="2"/>
  <c r="L1676" i="2"/>
  <c r="N1671" i="2"/>
  <c r="E1669" i="2"/>
  <c r="AA1669" i="2"/>
  <c r="N1651" i="2"/>
  <c r="D1633" i="2"/>
  <c r="AA1633" i="2"/>
  <c r="L1624" i="2"/>
  <c r="L1615" i="2"/>
  <c r="F1607" i="2"/>
  <c r="AA1607" i="2"/>
  <c r="B1600" i="2"/>
  <c r="L1579" i="2"/>
  <c r="L1569" i="2"/>
  <c r="L1564" i="2"/>
  <c r="F1562" i="2"/>
  <c r="AA1562" i="2"/>
  <c r="AA1549" i="2"/>
  <c r="L1537" i="2"/>
  <c r="L1513" i="2"/>
  <c r="I1499" i="2"/>
  <c r="D1499" i="2" s="1"/>
  <c r="N1463" i="2"/>
  <c r="L1436" i="2"/>
  <c r="N1428" i="2"/>
  <c r="L1325" i="2"/>
  <c r="L1316" i="2"/>
  <c r="B1304" i="2"/>
  <c r="L1271" i="2"/>
  <c r="L1236" i="2"/>
  <c r="N1229" i="2"/>
  <c r="L1225" i="2"/>
  <c r="N1195" i="2"/>
  <c r="L1126" i="2"/>
  <c r="L1057" i="2"/>
  <c r="N1012" i="2"/>
  <c r="N1003" i="2"/>
  <c r="L996" i="2"/>
  <c r="B987" i="2"/>
  <c r="N979" i="2"/>
  <c r="E1970" i="2"/>
  <c r="AA1970" i="2"/>
  <c r="N1942" i="2"/>
  <c r="I1908" i="2"/>
  <c r="AA1908" i="2" s="1"/>
  <c r="N1898" i="2"/>
  <c r="L1893" i="2"/>
  <c r="F1889" i="2"/>
  <c r="AA1889" i="2"/>
  <c r="AA1832" i="2"/>
  <c r="F1829" i="2"/>
  <c r="AA1829" i="2"/>
  <c r="B1827" i="2"/>
  <c r="F1544" i="2"/>
  <c r="AA1544" i="2"/>
  <c r="B1542" i="2"/>
  <c r="B1530" i="2"/>
  <c r="B1421" i="2"/>
  <c r="B1387" i="2"/>
  <c r="B1164" i="2"/>
  <c r="B1143" i="2"/>
  <c r="N1131" i="2"/>
  <c r="B1065" i="2"/>
  <c r="L1032" i="2"/>
  <c r="L1014" i="2"/>
  <c r="L1012" i="2"/>
  <c r="L1005" i="2"/>
  <c r="L1003" i="2"/>
  <c r="B999" i="2"/>
  <c r="N991" i="2"/>
  <c r="N981" i="2"/>
  <c r="N1921" i="2"/>
  <c r="B1891" i="2"/>
  <c r="F1818" i="2"/>
  <c r="AA1818" i="2"/>
  <c r="N1815" i="2"/>
  <c r="AA1701" i="2"/>
  <c r="D1553" i="2"/>
  <c r="AA1553" i="2"/>
  <c r="C1746" i="2"/>
  <c r="AA1746" i="2"/>
  <c r="AA1755" i="2"/>
  <c r="E1735" i="2"/>
  <c r="AA1735" i="2"/>
  <c r="B1710" i="2"/>
  <c r="B1656" i="2"/>
  <c r="E1624" i="2"/>
  <c r="AA1624" i="2"/>
  <c r="E1681" i="2"/>
  <c r="AA1681" i="2"/>
  <c r="C1653" i="2"/>
  <c r="AA1653" i="2"/>
  <c r="D1651" i="2"/>
  <c r="AA1651" i="2"/>
  <c r="E1621" i="2"/>
  <c r="AA1621" i="2"/>
  <c r="C1534" i="2"/>
  <c r="AA1534" i="2"/>
  <c r="N1475" i="2"/>
  <c r="N1367" i="2"/>
  <c r="N1036" i="2"/>
  <c r="C1815" i="2"/>
  <c r="AA1815" i="2"/>
  <c r="B1785" i="2"/>
  <c r="B1770" i="2"/>
  <c r="B1755" i="2"/>
  <c r="N1716" i="2"/>
  <c r="L1709" i="2"/>
  <c r="I1678" i="2"/>
  <c r="C1678" i="2" s="1"/>
  <c r="L1655" i="2"/>
  <c r="L1648" i="2"/>
  <c r="L1618" i="2"/>
  <c r="L1603" i="2"/>
  <c r="B1579" i="2"/>
  <c r="L1573" i="2"/>
  <c r="B1564" i="2"/>
  <c r="AA1546" i="2"/>
  <c r="L1524" i="2"/>
  <c r="N1519" i="2"/>
  <c r="F1508" i="2"/>
  <c r="AA1508" i="2"/>
  <c r="L1477" i="2"/>
  <c r="L1475" i="2"/>
  <c r="B1436" i="2"/>
  <c r="L1417" i="2"/>
  <c r="N1388" i="2"/>
  <c r="L1367" i="2"/>
  <c r="N1331" i="2"/>
  <c r="B1325" i="2"/>
  <c r="N1322" i="2"/>
  <c r="L1253" i="2"/>
  <c r="L1248" i="2"/>
  <c r="B1207" i="2"/>
  <c r="N1189" i="2"/>
  <c r="N1152" i="2"/>
  <c r="B1062" i="2"/>
  <c r="B1057" i="2"/>
  <c r="N1045" i="2"/>
  <c r="L1036" i="2"/>
  <c r="L1023" i="2"/>
  <c r="L983" i="2"/>
  <c r="I1921" i="2"/>
  <c r="B1893" i="2"/>
  <c r="F1883" i="2"/>
  <c r="AA1883" i="2"/>
  <c r="F1860" i="2"/>
  <c r="AA1860" i="2"/>
  <c r="E1698" i="2"/>
  <c r="AA1698" i="2"/>
  <c r="L1758" i="2"/>
  <c r="L1713" i="2"/>
  <c r="L1701" i="2"/>
  <c r="L1685" i="2"/>
  <c r="E1591" i="2"/>
  <c r="AA1591" i="2"/>
  <c r="N1553" i="2"/>
  <c r="L1543" i="2"/>
  <c r="L1521" i="2"/>
  <c r="L1519" i="2"/>
  <c r="F1495" i="2"/>
  <c r="AA1495" i="2"/>
  <c r="L1488" i="2"/>
  <c r="N1407" i="2"/>
  <c r="L1354" i="2"/>
  <c r="N1349" i="2"/>
  <c r="L1322" i="2"/>
  <c r="L1255" i="2"/>
  <c r="L1242" i="2"/>
  <c r="L1230" i="2"/>
  <c r="L1189" i="2"/>
  <c r="N1179" i="2"/>
  <c r="N1174" i="2"/>
  <c r="N1076" i="2"/>
  <c r="B1977" i="2"/>
  <c r="I1964" i="2"/>
  <c r="E1964" i="2" s="1"/>
  <c r="N1935" i="2"/>
  <c r="B1928" i="2"/>
  <c r="L1904" i="2"/>
  <c r="L1890" i="2"/>
  <c r="G1849" i="2"/>
  <c r="AC1849" i="2" s="1"/>
  <c r="AA1849" i="2"/>
  <c r="E1846" i="2"/>
  <c r="AA1846" i="2"/>
  <c r="N1838" i="2"/>
  <c r="N1961" i="2"/>
  <c r="L1935" i="2"/>
  <c r="I1912" i="2"/>
  <c r="L1901" i="2"/>
  <c r="L1899" i="2"/>
  <c r="G1874" i="2"/>
  <c r="P1874" i="2" s="1"/>
  <c r="AA1874" i="2"/>
  <c r="E1860" i="2"/>
  <c r="D1838" i="2"/>
  <c r="AA1838" i="2"/>
  <c r="B1836" i="2"/>
  <c r="N1814" i="2"/>
  <c r="C1519" i="2"/>
  <c r="AA1519" i="2"/>
  <c r="N1746" i="2"/>
  <c r="N1710" i="2"/>
  <c r="E1687" i="2"/>
  <c r="AA1687" i="2"/>
  <c r="D1598" i="2"/>
  <c r="AA1598" i="2"/>
  <c r="N1540" i="2"/>
  <c r="B1331" i="2"/>
  <c r="B1152" i="2"/>
  <c r="B1045" i="2"/>
  <c r="B1036" i="2"/>
  <c r="B1009" i="2"/>
  <c r="E1788" i="2"/>
  <c r="AA1788" i="2"/>
  <c r="N1773" i="2"/>
  <c r="L1746" i="2"/>
  <c r="L1730" i="2"/>
  <c r="C1728" i="2"/>
  <c r="AA1728" i="2"/>
  <c r="N1723" i="2"/>
  <c r="L1710" i="2"/>
  <c r="L1656" i="2"/>
  <c r="B1618" i="2"/>
  <c r="L1540" i="2"/>
  <c r="L1494" i="2"/>
  <c r="N1466" i="2"/>
  <c r="N1355" i="2"/>
  <c r="B1255" i="2"/>
  <c r="B1237" i="2"/>
  <c r="N1164" i="2"/>
  <c r="B1154" i="2"/>
  <c r="B1146" i="2"/>
  <c r="B1119" i="2"/>
  <c r="B1083" i="2"/>
  <c r="L1065" i="2"/>
  <c r="B1047" i="2"/>
  <c r="B1023" i="2"/>
  <c r="L999" i="2"/>
  <c r="N938" i="2"/>
  <c r="I1976" i="2"/>
  <c r="AA1976" i="2" s="1"/>
  <c r="N1970" i="2"/>
  <c r="N1947" i="2"/>
  <c r="L1932" i="2"/>
  <c r="N1924" i="2"/>
  <c r="N1887" i="2"/>
  <c r="E1843" i="2"/>
  <c r="AA1843" i="2"/>
  <c r="N1835" i="2"/>
  <c r="I1827" i="2"/>
  <c r="AA1827" i="2" s="1"/>
  <c r="F1814" i="2"/>
  <c r="AA1814" i="2"/>
  <c r="E1519" i="2"/>
  <c r="C1600" i="2"/>
  <c r="E1710" i="2"/>
  <c r="C1710" i="2"/>
  <c r="D1571" i="2"/>
  <c r="F1571" i="2"/>
  <c r="F1704" i="2"/>
  <c r="B1364" i="2"/>
  <c r="L1967" i="2"/>
  <c r="I1967" i="2"/>
  <c r="B1967" i="2"/>
  <c r="N1905" i="2"/>
  <c r="L1905" i="2"/>
  <c r="L1346" i="2"/>
  <c r="N928" i="2"/>
  <c r="L928" i="2"/>
  <c r="N1788" i="2"/>
  <c r="N1782" i="2"/>
  <c r="I1722" i="2"/>
  <c r="I1660" i="2"/>
  <c r="AA1660" i="2" s="1"/>
  <c r="I1576" i="2"/>
  <c r="D1576" i="2" s="1"/>
  <c r="I1483" i="2"/>
  <c r="F1483" i="2" s="1"/>
  <c r="L1424" i="2"/>
  <c r="B1424" i="2"/>
  <c r="B1415" i="2"/>
  <c r="N1408" i="2"/>
  <c r="L1408" i="2"/>
  <c r="N1372" i="2"/>
  <c r="B1372" i="2"/>
  <c r="B1370" i="2"/>
  <c r="N1243" i="2"/>
  <c r="L1243" i="2"/>
  <c r="L1077" i="2"/>
  <c r="B1077" i="2"/>
  <c r="F1895" i="2"/>
  <c r="D1895" i="2"/>
  <c r="N1044" i="2"/>
  <c r="L1044" i="2"/>
  <c r="I1765" i="2"/>
  <c r="I1717" i="2"/>
  <c r="N1552" i="2"/>
  <c r="L1788" i="2"/>
  <c r="L1782" i="2"/>
  <c r="B1776" i="2"/>
  <c r="I1770" i="2"/>
  <c r="AA1770" i="2" s="1"/>
  <c r="B1763" i="2"/>
  <c r="I1758" i="2"/>
  <c r="L1745" i="2"/>
  <c r="L1740" i="2"/>
  <c r="I1731" i="2"/>
  <c r="L1727" i="2"/>
  <c r="N1725" i="2"/>
  <c r="I1713" i="2"/>
  <c r="N1701" i="2"/>
  <c r="L1698" i="2"/>
  <c r="B1694" i="2"/>
  <c r="N1686" i="2"/>
  <c r="L1680" i="2"/>
  <c r="N1662" i="2"/>
  <c r="L1650" i="2"/>
  <c r="N1627" i="2"/>
  <c r="L1594" i="2"/>
  <c r="N1573" i="2"/>
  <c r="N1567" i="2"/>
  <c r="L1558" i="2"/>
  <c r="L1552" i="2"/>
  <c r="B1540" i="2"/>
  <c r="N1537" i="2"/>
  <c r="L1533" i="2"/>
  <c r="L1522" i="2"/>
  <c r="L1516" i="2"/>
  <c r="C1513" i="2"/>
  <c r="I1507" i="2"/>
  <c r="I1501" i="2"/>
  <c r="F1501" i="2" s="1"/>
  <c r="I1489" i="2"/>
  <c r="B1485" i="2"/>
  <c r="N1480" i="2"/>
  <c r="L1466" i="2"/>
  <c r="L1462" i="2"/>
  <c r="L1460" i="2"/>
  <c r="N1443" i="2"/>
  <c r="L1435" i="2"/>
  <c r="L1406" i="2"/>
  <c r="B1400" i="2"/>
  <c r="N1392" i="2"/>
  <c r="L1388" i="2"/>
  <c r="B1382" i="2"/>
  <c r="N1343" i="2"/>
  <c r="L1328" i="2"/>
  <c r="N1328" i="2"/>
  <c r="N1250" i="2"/>
  <c r="B1197" i="2"/>
  <c r="L1111" i="2"/>
  <c r="L1108" i="2"/>
  <c r="N1108" i="2"/>
  <c r="B1108" i="2"/>
  <c r="B1044" i="2"/>
  <c r="B1027" i="2"/>
  <c r="L1027" i="2"/>
  <c r="N1027" i="2"/>
  <c r="L313" i="2"/>
  <c r="N313" i="2"/>
  <c r="I1938" i="2"/>
  <c r="E1938" i="2" s="1"/>
  <c r="L1938" i="2"/>
  <c r="N1938" i="2"/>
  <c r="B1938" i="2"/>
  <c r="N1508" i="2"/>
  <c r="L1480" i="2"/>
  <c r="N1454" i="2"/>
  <c r="N1452" i="2"/>
  <c r="B1439" i="2"/>
  <c r="N1426" i="2"/>
  <c r="B1426" i="2"/>
  <c r="N1416" i="2"/>
  <c r="B1408" i="2"/>
  <c r="L1401" i="2"/>
  <c r="L1394" i="2"/>
  <c r="L1392" i="2"/>
  <c r="L1390" i="2"/>
  <c r="L1363" i="2"/>
  <c r="B1337" i="2"/>
  <c r="N1330" i="2"/>
  <c r="L1330" i="2"/>
  <c r="N1292" i="2"/>
  <c r="B1231" i="2"/>
  <c r="L1231" i="2"/>
  <c r="N1149" i="2"/>
  <c r="B1051" i="2"/>
  <c r="L1051" i="2"/>
  <c r="N1051" i="2"/>
  <c r="B1918" i="2"/>
  <c r="I1918" i="2"/>
  <c r="C1918" i="2" s="1"/>
  <c r="L1918" i="2"/>
  <c r="N1918" i="2"/>
  <c r="I1552" i="2"/>
  <c r="AA1552" i="2" s="1"/>
  <c r="I1526" i="2"/>
  <c r="C1526" i="2" s="1"/>
  <c r="N1381" i="2"/>
  <c r="L1381" i="2"/>
  <c r="N1312" i="2"/>
  <c r="L1312" i="2"/>
  <c r="N1310" i="2"/>
  <c r="B1289" i="2"/>
  <c r="L1289" i="2"/>
  <c r="B1190" i="2"/>
  <c r="L1173" i="2"/>
  <c r="N1173" i="2"/>
  <c r="B1102" i="2"/>
  <c r="L1102" i="2"/>
  <c r="N1102" i="2"/>
  <c r="B1992" i="2"/>
  <c r="N1992" i="2"/>
  <c r="L1909" i="2"/>
  <c r="I1909" i="2"/>
  <c r="D1909" i="2" s="1"/>
  <c r="I1594" i="2"/>
  <c r="E1594" i="2" s="1"/>
  <c r="I1714" i="2"/>
  <c r="C1714" i="2" s="1"/>
  <c r="B1713" i="2"/>
  <c r="B1632" i="2"/>
  <c r="I1573" i="2"/>
  <c r="F1573" i="2" s="1"/>
  <c r="B1558" i="2"/>
  <c r="I1537" i="2"/>
  <c r="G1537" i="2" s="1"/>
  <c r="B1497" i="2"/>
  <c r="I1480" i="2"/>
  <c r="C1480" i="2" s="1"/>
  <c r="L1403" i="2"/>
  <c r="B1403" i="2"/>
  <c r="B1383" i="2"/>
  <c r="L1383" i="2"/>
  <c r="B1356" i="2"/>
  <c r="L1356" i="2"/>
  <c r="N1356" i="2"/>
  <c r="B1352" i="2"/>
  <c r="N1336" i="2"/>
  <c r="L1336" i="2"/>
  <c r="B1301" i="2"/>
  <c r="B1292" i="2"/>
  <c r="B1261" i="2"/>
  <c r="L1244" i="2"/>
  <c r="N1244" i="2"/>
  <c r="L1198" i="2"/>
  <c r="N1198" i="2"/>
  <c r="N1104" i="2"/>
  <c r="B1104" i="2"/>
  <c r="L1104" i="2"/>
  <c r="L1021" i="2"/>
  <c r="N1021" i="2"/>
  <c r="B1021" i="2"/>
  <c r="I1740" i="2"/>
  <c r="F1740" i="2" s="1"/>
  <c r="I1680" i="2"/>
  <c r="AA1680" i="2" s="1"/>
  <c r="I1773" i="2"/>
  <c r="F1773" i="2" s="1"/>
  <c r="B1703" i="2"/>
  <c r="I1699" i="2"/>
  <c r="I1671" i="2"/>
  <c r="B1667" i="2"/>
  <c r="B1629" i="2"/>
  <c r="I1615" i="2"/>
  <c r="I1510" i="2"/>
  <c r="E1510" i="2" s="1"/>
  <c r="I1504" i="2"/>
  <c r="G1504" i="2" s="1"/>
  <c r="B1501" i="2"/>
  <c r="I1490" i="2"/>
  <c r="B1394" i="2"/>
  <c r="B1381" i="2"/>
  <c r="N1342" i="2"/>
  <c r="B1342" i="2"/>
  <c r="B1340" i="2"/>
  <c r="B1330" i="2"/>
  <c r="B1310" i="2"/>
  <c r="L1298" i="2"/>
  <c r="N1298" i="2"/>
  <c r="L1280" i="2"/>
  <c r="L1235" i="2"/>
  <c r="B1235" i="2"/>
  <c r="L1224" i="2"/>
  <c r="B1173" i="2"/>
  <c r="L1090" i="2"/>
  <c r="N1090" i="2"/>
  <c r="B1090" i="2"/>
  <c r="B1053" i="2"/>
  <c r="L1053" i="2"/>
  <c r="B1997" i="2"/>
  <c r="L1997" i="2"/>
  <c r="N1997" i="2"/>
  <c r="I1965" i="2"/>
  <c r="AA1965" i="2" s="1"/>
  <c r="N1965" i="2"/>
  <c r="B1782" i="2"/>
  <c r="I1686" i="2"/>
  <c r="B1740" i="2"/>
  <c r="I1785" i="2"/>
  <c r="B1725" i="2"/>
  <c r="B1701" i="2"/>
  <c r="B1653" i="2"/>
  <c r="B1621" i="2"/>
  <c r="I1579" i="2"/>
  <c r="D1579" i="2" s="1"/>
  <c r="B1528" i="2"/>
  <c r="I1492" i="2"/>
  <c r="F1492" i="2" s="1"/>
  <c r="N1483" i="2"/>
  <c r="N1469" i="2"/>
  <c r="B1454" i="2"/>
  <c r="N1405" i="2"/>
  <c r="B1405" i="2"/>
  <c r="N1364" i="2"/>
  <c r="B1358" i="2"/>
  <c r="L1358" i="2"/>
  <c r="N1358" i="2"/>
  <c r="N1316" i="2"/>
  <c r="L1262" i="2"/>
  <c r="N1262" i="2"/>
  <c r="B1262" i="2"/>
  <c r="B1140" i="2"/>
  <c r="N1140" i="2"/>
  <c r="N1042" i="2"/>
  <c r="L1042" i="2"/>
  <c r="B1758" i="2"/>
  <c r="B1698" i="2"/>
  <c r="B1764" i="2"/>
  <c r="N1791" i="2"/>
  <c r="I1776" i="2"/>
  <c r="AA1776" i="2" s="1"/>
  <c r="L1722" i="2"/>
  <c r="B1647" i="2"/>
  <c r="L1633" i="2"/>
  <c r="L1609" i="2"/>
  <c r="B1602" i="2"/>
  <c r="L1576" i="2"/>
  <c r="N1544" i="2"/>
  <c r="N1507" i="2"/>
  <c r="B1504" i="2"/>
  <c r="L1483" i="2"/>
  <c r="I1481" i="2"/>
  <c r="AA1481" i="2" s="1"/>
  <c r="L1469" i="2"/>
  <c r="N1439" i="2"/>
  <c r="N1415" i="2"/>
  <c r="L1400" i="2"/>
  <c r="L1382" i="2"/>
  <c r="B1378" i="2"/>
  <c r="N1370" i="2"/>
  <c r="L1364" i="2"/>
  <c r="L1352" i="2"/>
  <c r="B1349" i="2"/>
  <c r="N1346" i="2"/>
  <c r="N1337" i="2"/>
  <c r="B1336" i="2"/>
  <c r="L1313" i="2"/>
  <c r="N1258" i="2"/>
  <c r="L1246" i="2"/>
  <c r="B1246" i="2"/>
  <c r="B1244" i="2"/>
  <c r="N1200" i="2"/>
  <c r="B1200" i="2"/>
  <c r="B1112" i="2"/>
  <c r="N1112" i="2"/>
  <c r="B1952" i="2"/>
  <c r="I1952" i="2"/>
  <c r="AA1952" i="2" s="1"/>
  <c r="L1952" i="2"/>
  <c r="N1952" i="2"/>
  <c r="N1146" i="2"/>
  <c r="N1123" i="2"/>
  <c r="L1072" i="2"/>
  <c r="L1060" i="2"/>
  <c r="L1048" i="2"/>
  <c r="L1009" i="2"/>
  <c r="L1000" i="2"/>
  <c r="N988" i="2"/>
  <c r="N765" i="2"/>
  <c r="N1018" i="2"/>
  <c r="L344" i="2"/>
  <c r="N300" i="2"/>
  <c r="I1982" i="2"/>
  <c r="I1980" i="2"/>
  <c r="L1955" i="2"/>
  <c r="N1910" i="2"/>
  <c r="L1898" i="2"/>
  <c r="L1896" i="2"/>
  <c r="N1894" i="2"/>
  <c r="N1889" i="2"/>
  <c r="L1863" i="2"/>
  <c r="N1842" i="2"/>
  <c r="I1840" i="2"/>
  <c r="F1840" i="2" s="1"/>
  <c r="L1838" i="2"/>
  <c r="I1803" i="2"/>
  <c r="G1803" i="2" s="1"/>
  <c r="L1797" i="2"/>
  <c r="B1137" i="2"/>
  <c r="B1113" i="2"/>
  <c r="B1071" i="2"/>
  <c r="L1018" i="2"/>
  <c r="B1017" i="2"/>
  <c r="N720" i="2"/>
  <c r="N628" i="2"/>
  <c r="L1988" i="2"/>
  <c r="B1929" i="2"/>
  <c r="B1915" i="2"/>
  <c r="B1902" i="2"/>
  <c r="L1889" i="2"/>
  <c r="N1879" i="2"/>
  <c r="N1877" i="2"/>
  <c r="B1829" i="2"/>
  <c r="N1824" i="2"/>
  <c r="B1840" i="2"/>
  <c r="I1797" i="2"/>
  <c r="G1797" i="2" s="1"/>
  <c r="N1794" i="2"/>
  <c r="N1362" i="2"/>
  <c r="N1353" i="2"/>
  <c r="L1318" i="2"/>
  <c r="L1300" i="2"/>
  <c r="L1249" i="2"/>
  <c r="L1237" i="2"/>
  <c r="L1195" i="2"/>
  <c r="L1174" i="2"/>
  <c r="L1171" i="2"/>
  <c r="B1148" i="2"/>
  <c r="B1078" i="2"/>
  <c r="B996" i="2"/>
  <c r="B994" i="2"/>
  <c r="L651" i="2"/>
  <c r="B276" i="2"/>
  <c r="N1977" i="2"/>
  <c r="B1955" i="2"/>
  <c r="B1944" i="2"/>
  <c r="B1896" i="2"/>
  <c r="G1883" i="2"/>
  <c r="O1883" i="2" s="1"/>
  <c r="I1879" i="2"/>
  <c r="B1863" i="2"/>
  <c r="N1860" i="2"/>
  <c r="B1838" i="2"/>
  <c r="B1799" i="2"/>
  <c r="B1240" i="2"/>
  <c r="N1220" i="2"/>
  <c r="B1210" i="2"/>
  <c r="N1126" i="2"/>
  <c r="N1057" i="2"/>
  <c r="B1048" i="2"/>
  <c r="B1032" i="2"/>
  <c r="B1020" i="2"/>
  <c r="N1006" i="2"/>
  <c r="B1000" i="2"/>
  <c r="B541" i="2"/>
  <c r="B1988" i="2"/>
  <c r="I1914" i="2"/>
  <c r="D1914" i="2" s="1"/>
  <c r="B1912" i="2"/>
  <c r="I1903" i="2"/>
  <c r="C1903" i="2" s="1"/>
  <c r="N1891" i="2"/>
  <c r="E1889" i="2"/>
  <c r="I1887" i="2"/>
  <c r="E1887" i="2" s="1"/>
  <c r="D1883" i="2"/>
  <c r="L1860" i="2"/>
  <c r="N1845" i="2"/>
  <c r="B1879" i="2"/>
  <c r="N1180" i="2"/>
  <c r="N1150" i="2"/>
  <c r="N1135" i="2"/>
  <c r="N1069" i="2"/>
  <c r="L1994" i="2"/>
  <c r="L1987" i="2"/>
  <c r="N1982" i="2"/>
  <c r="B1932" i="2"/>
  <c r="N1929" i="2"/>
  <c r="L1923" i="2"/>
  <c r="L1921" i="2"/>
  <c r="N1919" i="2"/>
  <c r="N1915" i="2"/>
  <c r="L1907" i="2"/>
  <c r="B1899" i="2"/>
  <c r="I1891" i="2"/>
  <c r="L1832" i="2"/>
  <c r="N1827" i="2"/>
  <c r="B1818" i="2"/>
  <c r="N1803" i="2"/>
  <c r="B1802" i="2"/>
  <c r="L1180" i="2"/>
  <c r="L1150" i="2"/>
  <c r="N1137" i="2"/>
  <c r="L1113" i="2"/>
  <c r="L1062" i="2"/>
  <c r="L1017" i="2"/>
  <c r="N1009" i="2"/>
  <c r="N982" i="2"/>
  <c r="L980" i="2"/>
  <c r="L1982" i="2"/>
  <c r="N1980" i="2"/>
  <c r="L1978" i="2"/>
  <c r="N1933" i="2"/>
  <c r="L1929" i="2"/>
  <c r="L1915" i="2"/>
  <c r="L1902" i="2"/>
  <c r="B1897" i="2"/>
  <c r="I1882" i="2"/>
  <c r="AA1882" i="2" s="1"/>
  <c r="N1849" i="2"/>
  <c r="B1843" i="2"/>
  <c r="N1840" i="2"/>
  <c r="L1829" i="2"/>
  <c r="I1811" i="2"/>
  <c r="G1811" i="2" s="1"/>
  <c r="N1808" i="2"/>
  <c r="L1803" i="2"/>
  <c r="B1800" i="2"/>
  <c r="F1791" i="2"/>
  <c r="C1791" i="2"/>
  <c r="C1782" i="2"/>
  <c r="E1782" i="2"/>
  <c r="E1741" i="2"/>
  <c r="B1734" i="2"/>
  <c r="I1734" i="2"/>
  <c r="F1734" i="2" s="1"/>
  <c r="I1705" i="2"/>
  <c r="F1705" i="2" s="1"/>
  <c r="N1705" i="2"/>
  <c r="L1445" i="2"/>
  <c r="N1445" i="2"/>
  <c r="B1445" i="2"/>
  <c r="B1791" i="2"/>
  <c r="N1767" i="2"/>
  <c r="B1746" i="2"/>
  <c r="N1731" i="2"/>
  <c r="I1716" i="2"/>
  <c r="C1716" i="2" s="1"/>
  <c r="L1716" i="2"/>
  <c r="D1642" i="2"/>
  <c r="E1642" i="2"/>
  <c r="L1457" i="2"/>
  <c r="N1457" i="2"/>
  <c r="B1457" i="2"/>
  <c r="N1779" i="2"/>
  <c r="L1769" i="2"/>
  <c r="L1767" i="2"/>
  <c r="I1753" i="2"/>
  <c r="AA1753" i="2" s="1"/>
  <c r="I1747" i="2"/>
  <c r="G1747" i="2" s="1"/>
  <c r="N1747" i="2"/>
  <c r="L1743" i="2"/>
  <c r="I1692" i="2"/>
  <c r="D1692" i="2" s="1"/>
  <c r="L1692" i="2"/>
  <c r="B1692" i="2"/>
  <c r="L1674" i="2"/>
  <c r="N1674" i="2"/>
  <c r="I1674" i="2"/>
  <c r="C1604" i="2"/>
  <c r="I1761" i="2"/>
  <c r="G1761" i="2" s="1"/>
  <c r="L1761" i="2"/>
  <c r="E1759" i="2"/>
  <c r="B1707" i="2"/>
  <c r="I1707" i="2"/>
  <c r="AA1707" i="2" s="1"/>
  <c r="L1707" i="2"/>
  <c r="I1663" i="2"/>
  <c r="G1663" i="2" s="1"/>
  <c r="N1663" i="2"/>
  <c r="C1659" i="2"/>
  <c r="F1659" i="2"/>
  <c r="E1612" i="2"/>
  <c r="F1612" i="2"/>
  <c r="I1767" i="2"/>
  <c r="G1767" i="2" s="1"/>
  <c r="I1749" i="2"/>
  <c r="AA1749" i="2" s="1"/>
  <c r="L1749" i="2"/>
  <c r="I1743" i="2"/>
  <c r="I1737" i="2"/>
  <c r="L1737" i="2"/>
  <c r="B1674" i="2"/>
  <c r="I1668" i="2"/>
  <c r="D1668" i="2" s="1"/>
  <c r="L1668" i="2"/>
  <c r="B1668" i="2"/>
  <c r="L1620" i="2"/>
  <c r="B1620" i="2"/>
  <c r="G1604" i="2"/>
  <c r="T1604" i="2" s="1"/>
  <c r="AD1604" i="2" s="1"/>
  <c r="AE1604" i="2" s="1"/>
  <c r="C1555" i="2"/>
  <c r="E1555" i="2"/>
  <c r="E1777" i="2"/>
  <c r="D1777" i="2"/>
  <c r="B1761" i="2"/>
  <c r="D1759" i="2"/>
  <c r="B1733" i="2"/>
  <c r="B1731" i="2"/>
  <c r="B1719" i="2"/>
  <c r="I1719" i="2"/>
  <c r="G1719" i="2" s="1"/>
  <c r="L1719" i="2"/>
  <c r="C1656" i="2"/>
  <c r="E1656" i="2"/>
  <c r="L1515" i="2"/>
  <c r="B1515" i="2"/>
  <c r="E1701" i="2"/>
  <c r="C1701" i="2"/>
  <c r="B1665" i="2"/>
  <c r="I1665" i="2"/>
  <c r="L1665" i="2"/>
  <c r="N1665" i="2"/>
  <c r="B1781" i="2"/>
  <c r="B1788" i="2"/>
  <c r="I1695" i="2"/>
  <c r="L1695" i="2"/>
  <c r="B1695" i="2"/>
  <c r="E1683" i="2"/>
  <c r="C1683" i="2"/>
  <c r="L1677" i="2"/>
  <c r="N1677" i="2"/>
  <c r="B1677" i="2"/>
  <c r="I1677" i="2"/>
  <c r="B1658" i="2"/>
  <c r="L1658" i="2"/>
  <c r="L1597" i="2"/>
  <c r="N1597" i="2"/>
  <c r="B1597" i="2"/>
  <c r="I1597" i="2"/>
  <c r="AA1597" i="2" s="1"/>
  <c r="L1561" i="2"/>
  <c r="N1561" i="2"/>
  <c r="B1561" i="2"/>
  <c r="I1561" i="2"/>
  <c r="C1561" i="2" s="1"/>
  <c r="B1455" i="2"/>
  <c r="N1455" i="2"/>
  <c r="L1455" i="2"/>
  <c r="I1779" i="2"/>
  <c r="G1779" i="2" s="1"/>
  <c r="L1779" i="2"/>
  <c r="L1793" i="2"/>
  <c r="B1743" i="2"/>
  <c r="B1751" i="2"/>
  <c r="N1734" i="2"/>
  <c r="I1789" i="2"/>
  <c r="AA1789" i="2" s="1"/>
  <c r="I1771" i="2"/>
  <c r="AA1771" i="2" s="1"/>
  <c r="N1771" i="2"/>
  <c r="I1764" i="2"/>
  <c r="L1734" i="2"/>
  <c r="B1721" i="2"/>
  <c r="F1710" i="2"/>
  <c r="C1704" i="2"/>
  <c r="E1704" i="2"/>
  <c r="F1701" i="2"/>
  <c r="B1691" i="2"/>
  <c r="L1588" i="2"/>
  <c r="N1588" i="2"/>
  <c r="B1588" i="2"/>
  <c r="I1588" i="2"/>
  <c r="E1558" i="2"/>
  <c r="C1558" i="2"/>
  <c r="D1535" i="2"/>
  <c r="E1531" i="2"/>
  <c r="C1531" i="2"/>
  <c r="F1531" i="2"/>
  <c r="L1379" i="2"/>
  <c r="N1279" i="2"/>
  <c r="L1279" i="2"/>
  <c r="B1279" i="2"/>
  <c r="N1270" i="2"/>
  <c r="L1270" i="2"/>
  <c r="B1270" i="2"/>
  <c r="B1722" i="2"/>
  <c r="L1683" i="2"/>
  <c r="L1662" i="2"/>
  <c r="L1645" i="2"/>
  <c r="L1636" i="2"/>
  <c r="B1633" i="2"/>
  <c r="L1627" i="2"/>
  <c r="B1624" i="2"/>
  <c r="L1621" i="2"/>
  <c r="B1609" i="2"/>
  <c r="L1605" i="2"/>
  <c r="L1584" i="2"/>
  <c r="L1575" i="2"/>
  <c r="L1570" i="2"/>
  <c r="L1567" i="2"/>
  <c r="B1549" i="2"/>
  <c r="B1543" i="2"/>
  <c r="B1539" i="2"/>
  <c r="L1539" i="2"/>
  <c r="L1534" i="2"/>
  <c r="B1534" i="2"/>
  <c r="L1498" i="2"/>
  <c r="N1498" i="2"/>
  <c r="B1498" i="2"/>
  <c r="L1486" i="2"/>
  <c r="L1479" i="2"/>
  <c r="N1477" i="2"/>
  <c r="B1477" i="2"/>
  <c r="L1472" i="2"/>
  <c r="B1472" i="2"/>
  <c r="N1472" i="2"/>
  <c r="L1463" i="2"/>
  <c r="B1437" i="2"/>
  <c r="L1437" i="2"/>
  <c r="N1437" i="2"/>
  <c r="B1432" i="2"/>
  <c r="L1421" i="2"/>
  <c r="N1421" i="2"/>
  <c r="L1373" i="2"/>
  <c r="B1373" i="2"/>
  <c r="N1373" i="2"/>
  <c r="B1347" i="2"/>
  <c r="L1347" i="2"/>
  <c r="N1333" i="2"/>
  <c r="B1333" i="2"/>
  <c r="L1333" i="2"/>
  <c r="N1291" i="2"/>
  <c r="L1291" i="2"/>
  <c r="B1291" i="2"/>
  <c r="L1286" i="2"/>
  <c r="N1286" i="2"/>
  <c r="B1286" i="2"/>
  <c r="N1639" i="2"/>
  <c r="N1630" i="2"/>
  <c r="N1606" i="2"/>
  <c r="N1585" i="2"/>
  <c r="C1498" i="2"/>
  <c r="E1498" i="2"/>
  <c r="N1453" i="2"/>
  <c r="L1453" i="2"/>
  <c r="N1423" i="2"/>
  <c r="B1423" i="2"/>
  <c r="B1419" i="2"/>
  <c r="L1419" i="2"/>
  <c r="N1396" i="2"/>
  <c r="B1379" i="2"/>
  <c r="N1351" i="2"/>
  <c r="N1345" i="2"/>
  <c r="B1345" i="2"/>
  <c r="L1345" i="2"/>
  <c r="N1319" i="2"/>
  <c r="B1319" i="2"/>
  <c r="N1689" i="2"/>
  <c r="I1662" i="2"/>
  <c r="N1648" i="2"/>
  <c r="I1645" i="2"/>
  <c r="C1645" i="2" s="1"/>
  <c r="B1642" i="2"/>
  <c r="L1639" i="2"/>
  <c r="I1636" i="2"/>
  <c r="L1630" i="2"/>
  <c r="I1627" i="2"/>
  <c r="F1627" i="2" s="1"/>
  <c r="B1612" i="2"/>
  <c r="L1606" i="2"/>
  <c r="N1603" i="2"/>
  <c r="N1594" i="2"/>
  <c r="L1585" i="2"/>
  <c r="L1582" i="2"/>
  <c r="N1580" i="2"/>
  <c r="N1576" i="2"/>
  <c r="I1570" i="2"/>
  <c r="D1570" i="2" s="1"/>
  <c r="I1567" i="2"/>
  <c r="AA1567" i="2" s="1"/>
  <c r="B1555" i="2"/>
  <c r="L1548" i="2"/>
  <c r="L1546" i="2"/>
  <c r="N1535" i="2"/>
  <c r="I1486" i="2"/>
  <c r="AA1486" i="2" s="1"/>
  <c r="N1451" i="2"/>
  <c r="B1451" i="2"/>
  <c r="L1409" i="2"/>
  <c r="N1409" i="2"/>
  <c r="B1409" i="2"/>
  <c r="B1398" i="2"/>
  <c r="N1398" i="2"/>
  <c r="L1376" i="2"/>
  <c r="N1376" i="2"/>
  <c r="L1254" i="2"/>
  <c r="N1653" i="2"/>
  <c r="F1534" i="2"/>
  <c r="F1498" i="2"/>
  <c r="B1464" i="2"/>
  <c r="N1464" i="2"/>
  <c r="B1453" i="2"/>
  <c r="L1448" i="2"/>
  <c r="N1448" i="2"/>
  <c r="B1446" i="2"/>
  <c r="L1446" i="2"/>
  <c r="N1446" i="2"/>
  <c r="B1396" i="2"/>
  <c r="B1374" i="2"/>
  <c r="L1374" i="2"/>
  <c r="N1321" i="2"/>
  <c r="L1321" i="2"/>
  <c r="B1321" i="2"/>
  <c r="N1315" i="2"/>
  <c r="L1315" i="2"/>
  <c r="B1315" i="2"/>
  <c r="N1288" i="2"/>
  <c r="B1288" i="2"/>
  <c r="N1276" i="2"/>
  <c r="L1276" i="2"/>
  <c r="B1274" i="2"/>
  <c r="L1274" i="2"/>
  <c r="N1274" i="2"/>
  <c r="N1698" i="2"/>
  <c r="B1680" i="2"/>
  <c r="N1656" i="2"/>
  <c r="L1653" i="2"/>
  <c r="N1642" i="2"/>
  <c r="I1639" i="2"/>
  <c r="N1633" i="2"/>
  <c r="I1630" i="2"/>
  <c r="N1624" i="2"/>
  <c r="N1612" i="2"/>
  <c r="L1611" i="2"/>
  <c r="N1609" i="2"/>
  <c r="I1606" i="2"/>
  <c r="AA1606" i="2" s="1"/>
  <c r="I1585" i="2"/>
  <c r="D1585" i="2" s="1"/>
  <c r="I1582" i="2"/>
  <c r="L1560" i="2"/>
  <c r="N1558" i="2"/>
  <c r="N1555" i="2"/>
  <c r="L1551" i="2"/>
  <c r="N1549" i="2"/>
  <c r="E1540" i="2"/>
  <c r="E1534" i="2"/>
  <c r="N1528" i="2"/>
  <c r="D1517" i="2"/>
  <c r="L1495" i="2"/>
  <c r="N1495" i="2"/>
  <c r="B1495" i="2"/>
  <c r="B1473" i="2"/>
  <c r="L1473" i="2"/>
  <c r="N1473" i="2"/>
  <c r="B1463" i="2"/>
  <c r="B1380" i="2"/>
  <c r="N1380" i="2"/>
  <c r="N1369" i="2"/>
  <c r="B1369" i="2"/>
  <c r="B1365" i="2"/>
  <c r="L1365" i="2"/>
  <c r="B1351" i="2"/>
  <c r="L1391" i="2"/>
  <c r="N1391" i="2"/>
  <c r="N1306" i="2"/>
  <c r="B1306" i="2"/>
  <c r="L1306" i="2"/>
  <c r="L1268" i="2"/>
  <c r="N1268" i="2"/>
  <c r="B1268" i="2"/>
  <c r="E1549" i="2"/>
  <c r="C1549" i="2"/>
  <c r="I1528" i="2"/>
  <c r="E1528" i="2" s="1"/>
  <c r="B1522" i="2"/>
  <c r="I1522" i="2"/>
  <c r="D1522" i="2" s="1"/>
  <c r="B1448" i="2"/>
  <c r="N1442" i="2"/>
  <c r="B1442" i="2"/>
  <c r="N1433" i="2"/>
  <c r="B1433" i="2"/>
  <c r="L1430" i="2"/>
  <c r="N1430" i="2"/>
  <c r="L1412" i="2"/>
  <c r="N1412" i="2"/>
  <c r="B1389" i="2"/>
  <c r="B1344" i="2"/>
  <c r="B1276" i="2"/>
  <c r="I1696" i="2"/>
  <c r="AA1696" i="2" s="1"/>
  <c r="I1543" i="2"/>
  <c r="L1531" i="2"/>
  <c r="B1531" i="2"/>
  <c r="B1519" i="2"/>
  <c r="N1471" i="2"/>
  <c r="B1471" i="2"/>
  <c r="N1462" i="2"/>
  <c r="B1418" i="2"/>
  <c r="L1418" i="2"/>
  <c r="N1399" i="2"/>
  <c r="L1399" i="2"/>
  <c r="N1397" i="2"/>
  <c r="B1397" i="2"/>
  <c r="N1379" i="2"/>
  <c r="N1324" i="2"/>
  <c r="L1324" i="2"/>
  <c r="B1324" i="2"/>
  <c r="L1142" i="2"/>
  <c r="B1142" i="2"/>
  <c r="E1902" i="2"/>
  <c r="B1834" i="2"/>
  <c r="N1834" i="2"/>
  <c r="N1234" i="2"/>
  <c r="L1203" i="2"/>
  <c r="N1203" i="2"/>
  <c r="B1203" i="2"/>
  <c r="N1183" i="2"/>
  <c r="L1172" i="2"/>
  <c r="B1172" i="2"/>
  <c r="L1158" i="2"/>
  <c r="N1158" i="2"/>
  <c r="L1144" i="2"/>
  <c r="N1144" i="2"/>
  <c r="N1133" i="2"/>
  <c r="L1133" i="2"/>
  <c r="N1297" i="2"/>
  <c r="L1295" i="2"/>
  <c r="N1295" i="2"/>
  <c r="B1295" i="2"/>
  <c r="N1280" i="2"/>
  <c r="N1252" i="2"/>
  <c r="B1252" i="2"/>
  <c r="L1252" i="2"/>
  <c r="L1247" i="2"/>
  <c r="N1247" i="2"/>
  <c r="N1219" i="2"/>
  <c r="B1219" i="2"/>
  <c r="L1209" i="2"/>
  <c r="N1209" i="2"/>
  <c r="B1120" i="2"/>
  <c r="L1120" i="2"/>
  <c r="L1093" i="2"/>
  <c r="N1093" i="2"/>
  <c r="B1093" i="2"/>
  <c r="N1327" i="2"/>
  <c r="N1261" i="2"/>
  <c r="L1261" i="2"/>
  <c r="N1217" i="2"/>
  <c r="B1217" i="2"/>
  <c r="L1212" i="2"/>
  <c r="L1168" i="2"/>
  <c r="N1168" i="2"/>
  <c r="B1151" i="2"/>
  <c r="L1128" i="2"/>
  <c r="B1128" i="2"/>
  <c r="N1128" i="2"/>
  <c r="N1122" i="2"/>
  <c r="L1122" i="2"/>
  <c r="B1115" i="2"/>
  <c r="N1115" i="2"/>
  <c r="L1115" i="2"/>
  <c r="B1105" i="2"/>
  <c r="N1105" i="2"/>
  <c r="L1105" i="2"/>
  <c r="L1503" i="2"/>
  <c r="N1285" i="2"/>
  <c r="L1285" i="2"/>
  <c r="N1283" i="2"/>
  <c r="B1283" i="2"/>
  <c r="N1256" i="2"/>
  <c r="B1256" i="2"/>
  <c r="N1235" i="2"/>
  <c r="B1234" i="2"/>
  <c r="N1223" i="2"/>
  <c r="B1223" i="2"/>
  <c r="L1223" i="2"/>
  <c r="B1209" i="2"/>
  <c r="N1177" i="2"/>
  <c r="L1162" i="2"/>
  <c r="B1158" i="2"/>
  <c r="L1141" i="2"/>
  <c r="L1117" i="2"/>
  <c r="N1117" i="2"/>
  <c r="N1427" i="2"/>
  <c r="B1417" i="2"/>
  <c r="N1400" i="2"/>
  <c r="N1394" i="2"/>
  <c r="N1385" i="2"/>
  <c r="N1382" i="2"/>
  <c r="B1354" i="2"/>
  <c r="N1309" i="2"/>
  <c r="L1309" i="2"/>
  <c r="N1307" i="2"/>
  <c r="B1297" i="2"/>
  <c r="N1273" i="2"/>
  <c r="L1273" i="2"/>
  <c r="N1267" i="2"/>
  <c r="B1267" i="2"/>
  <c r="L1267" i="2"/>
  <c r="N1265" i="2"/>
  <c r="B1247" i="2"/>
  <c r="L1206" i="2"/>
  <c r="N1206" i="2"/>
  <c r="N1204" i="2"/>
  <c r="L1194" i="2"/>
  <c r="N1194" i="2"/>
  <c r="L1192" i="2"/>
  <c r="N1192" i="2"/>
  <c r="L1147" i="2"/>
  <c r="N1147" i="2"/>
  <c r="B1097" i="2"/>
  <c r="L1097" i="2"/>
  <c r="B1079" i="2"/>
  <c r="N1079" i="2"/>
  <c r="L1079" i="2"/>
  <c r="L1054" i="2"/>
  <c r="N1054" i="2"/>
  <c r="B1054" i="2"/>
  <c r="N1050" i="2"/>
  <c r="B1050" i="2"/>
  <c r="B1259" i="2"/>
  <c r="L1259" i="2"/>
  <c r="B1250" i="2"/>
  <c r="L1241" i="2"/>
  <c r="N1241" i="2"/>
  <c r="B1238" i="2"/>
  <c r="L1238" i="2"/>
  <c r="B1226" i="2"/>
  <c r="L1226" i="2"/>
  <c r="L1167" i="2"/>
  <c r="B1167" i="2"/>
  <c r="N1167" i="2"/>
  <c r="N1165" i="2"/>
  <c r="L1157" i="2"/>
  <c r="N1153" i="2"/>
  <c r="L1134" i="2"/>
  <c r="N1134" i="2"/>
  <c r="B1134" i="2"/>
  <c r="L1087" i="2"/>
  <c r="N1087" i="2"/>
  <c r="B1087" i="2"/>
  <c r="N1068" i="2"/>
  <c r="L1068" i="2"/>
  <c r="B1068" i="2"/>
  <c r="F1513" i="2"/>
  <c r="B1435" i="2"/>
  <c r="L1428" i="2"/>
  <c r="B1390" i="2"/>
  <c r="B1360" i="2"/>
  <c r="N1339" i="2"/>
  <c r="B1339" i="2"/>
  <c r="N1334" i="2"/>
  <c r="B1307" i="2"/>
  <c r="N1303" i="2"/>
  <c r="L1303" i="2"/>
  <c r="N1301" i="2"/>
  <c r="B1285" i="2"/>
  <c r="B1273" i="2"/>
  <c r="N1231" i="2"/>
  <c r="B1194" i="2"/>
  <c r="N1159" i="2"/>
  <c r="L1159" i="2"/>
  <c r="B1127" i="2"/>
  <c r="N1127" i="2"/>
  <c r="B1117" i="2"/>
  <c r="N1114" i="2"/>
  <c r="B1114" i="2"/>
  <c r="L1114" i="2"/>
  <c r="B1106" i="2"/>
  <c r="L1106" i="2"/>
  <c r="N1106" i="2"/>
  <c r="B1099" i="2"/>
  <c r="L1099" i="2"/>
  <c r="N1056" i="2"/>
  <c r="B1056" i="2"/>
  <c r="L1056" i="2"/>
  <c r="B1363" i="2"/>
  <c r="B1346" i="2"/>
  <c r="B1309" i="2"/>
  <c r="N1282" i="2"/>
  <c r="L1282" i="2"/>
  <c r="B1265" i="2"/>
  <c r="N1246" i="2"/>
  <c r="N1213" i="2"/>
  <c r="L1213" i="2"/>
  <c r="B1206" i="2"/>
  <c r="L1200" i="2"/>
  <c r="L1176" i="2"/>
  <c r="N1176" i="2"/>
  <c r="B1176" i="2"/>
  <c r="L1163" i="2"/>
  <c r="B1163" i="2"/>
  <c r="L1161" i="2"/>
  <c r="N1161" i="2"/>
  <c r="B1157" i="2"/>
  <c r="L1096" i="2"/>
  <c r="N1096" i="2"/>
  <c r="N1063" i="2"/>
  <c r="B1063" i="2"/>
  <c r="L1063" i="2"/>
  <c r="L1061" i="2"/>
  <c r="N1053" i="2"/>
  <c r="L1049" i="2"/>
  <c r="I1854" i="2"/>
  <c r="L1854" i="2"/>
  <c r="N1854" i="2"/>
  <c r="B1854" i="2"/>
  <c r="N1313" i="2"/>
  <c r="N1289" i="2"/>
  <c r="N1271" i="2"/>
  <c r="N1253" i="2"/>
  <c r="N1225" i="2"/>
  <c r="B1225" i="2"/>
  <c r="L1197" i="2"/>
  <c r="L1188" i="2"/>
  <c r="N1188" i="2"/>
  <c r="B1188" i="2"/>
  <c r="L1179" i="2"/>
  <c r="L1155" i="2"/>
  <c r="N1155" i="2"/>
  <c r="L1143" i="2"/>
  <c r="N1101" i="2"/>
  <c r="B1101" i="2"/>
  <c r="N1095" i="2"/>
  <c r="L1095" i="2"/>
  <c r="N1039" i="2"/>
  <c r="B1039" i="2"/>
  <c r="L1906" i="2"/>
  <c r="N1906" i="2"/>
  <c r="B1906" i="2"/>
  <c r="I1906" i="2"/>
  <c r="AA1906" i="2" s="1"/>
  <c r="I1892" i="2"/>
  <c r="G1892" i="2" s="1"/>
  <c r="L1892" i="2"/>
  <c r="N1892" i="2"/>
  <c r="L1066" i="2"/>
  <c r="N1066" i="2"/>
  <c r="B1066" i="2"/>
  <c r="N1041" i="2"/>
  <c r="L1041" i="2"/>
  <c r="B1033" i="2"/>
  <c r="L1033" i="2"/>
  <c r="N1033" i="2"/>
  <c r="N1026" i="2"/>
  <c r="B1026" i="2"/>
  <c r="L1026" i="2"/>
  <c r="C1986" i="2"/>
  <c r="F1986" i="2"/>
  <c r="G1986" i="2"/>
  <c r="I1821" i="2"/>
  <c r="AA1821" i="2" s="1"/>
  <c r="N1821" i="2"/>
  <c r="B1821" i="2"/>
  <c r="L1821" i="2"/>
  <c r="B1294" i="2"/>
  <c r="L1191" i="2"/>
  <c r="N1191" i="2"/>
  <c r="L1149" i="2"/>
  <c r="B1149" i="2"/>
  <c r="N1111" i="2"/>
  <c r="B1111" i="2"/>
  <c r="B1088" i="2"/>
  <c r="L1088" i="2"/>
  <c r="N1088" i="2"/>
  <c r="N1086" i="2"/>
  <c r="L1086" i="2"/>
  <c r="B1086" i="2"/>
  <c r="L1081" i="2"/>
  <c r="B1081" i="2"/>
  <c r="L997" i="2"/>
  <c r="N997" i="2"/>
  <c r="L943" i="2"/>
  <c r="N943" i="2"/>
  <c r="I1941" i="2"/>
  <c r="AA1941" i="2" s="1"/>
  <c r="L1941" i="2"/>
  <c r="N1941" i="2"/>
  <c r="B1941" i="2"/>
  <c r="L165" i="2"/>
  <c r="N165" i="2"/>
  <c r="L985" i="2"/>
  <c r="N985" i="2"/>
  <c r="B1312" i="2"/>
  <c r="L1294" i="2"/>
  <c r="B1249" i="2"/>
  <c r="L1240" i="2"/>
  <c r="N1232" i="2"/>
  <c r="L1228" i="2"/>
  <c r="B1191" i="2"/>
  <c r="N1170" i="2"/>
  <c r="L1160" i="2"/>
  <c r="B1155" i="2"/>
  <c r="L1140" i="2"/>
  <c r="B1094" i="2"/>
  <c r="L1025" i="2"/>
  <c r="B997" i="2"/>
  <c r="N993" i="2"/>
  <c r="B993" i="2"/>
  <c r="B1243" i="2"/>
  <c r="N1208" i="2"/>
  <c r="L1208" i="2"/>
  <c r="L1185" i="2"/>
  <c r="N1185" i="2"/>
  <c r="N1156" i="2"/>
  <c r="B1123" i="2"/>
  <c r="N1077" i="2"/>
  <c r="L1075" i="2"/>
  <c r="N1075" i="2"/>
  <c r="B1075" i="2"/>
  <c r="N1002" i="2"/>
  <c r="B1002" i="2"/>
  <c r="L1825" i="2"/>
  <c r="N1825" i="2"/>
  <c r="N1823" i="2"/>
  <c r="B1986" i="2"/>
  <c r="N1986" i="2"/>
  <c r="B1956" i="2"/>
  <c r="N1956" i="2"/>
  <c r="B1925" i="2"/>
  <c r="L1925" i="2"/>
  <c r="B1060" i="2"/>
  <c r="N1008" i="2"/>
  <c r="B1008" i="2"/>
  <c r="C1802" i="2"/>
  <c r="E1802" i="2"/>
  <c r="F1802" i="2"/>
  <c r="G1802" i="2"/>
  <c r="Y1802" i="2" s="1"/>
  <c r="N1071" i="2"/>
  <c r="N1060" i="2"/>
  <c r="L1020" i="2"/>
  <c r="L1015" i="2"/>
  <c r="N1015" i="2"/>
  <c r="B280" i="2"/>
  <c r="N280" i="2"/>
  <c r="L1885" i="2"/>
  <c r="B1885" i="2"/>
  <c r="I1885" i="2"/>
  <c r="C1885" i="2" s="1"/>
  <c r="L1985" i="2"/>
  <c r="N1985" i="2"/>
  <c r="B1985" i="2"/>
  <c r="N1796" i="2"/>
  <c r="B1796" i="2"/>
  <c r="I1796" i="2"/>
  <c r="N1059" i="2"/>
  <c r="B1059" i="2"/>
  <c r="N1047" i="2"/>
  <c r="N1029" i="2"/>
  <c r="L1029" i="2"/>
  <c r="L1024" i="2"/>
  <c r="N1024" i="2"/>
  <c r="L992" i="2"/>
  <c r="B735" i="2"/>
  <c r="N735" i="2"/>
  <c r="B356" i="2"/>
  <c r="N356" i="2"/>
  <c r="I1985" i="2"/>
  <c r="AA1985" i="2" s="1"/>
  <c r="L1981" i="2"/>
  <c r="L1951" i="2"/>
  <c r="I1951" i="2"/>
  <c r="I1841" i="2"/>
  <c r="AA1841" i="2" s="1"/>
  <c r="N1841" i="2"/>
  <c r="N1035" i="2"/>
  <c r="L1035" i="2"/>
  <c r="L1030" i="2"/>
  <c r="N1030" i="2"/>
  <c r="N1011" i="2"/>
  <c r="N314" i="2"/>
  <c r="B314" i="2"/>
  <c r="C1955" i="2"/>
  <c r="N1917" i="2"/>
  <c r="I1917" i="2"/>
  <c r="F1917" i="2" s="1"/>
  <c r="L1888" i="2"/>
  <c r="N1888" i="2"/>
  <c r="B1888" i="2"/>
  <c r="L1884" i="2"/>
  <c r="N1884" i="2"/>
  <c r="B1884" i="2"/>
  <c r="L1873" i="2"/>
  <c r="B1873" i="2"/>
  <c r="I1873" i="2"/>
  <c r="D1873" i="2" s="1"/>
  <c r="N1805" i="2"/>
  <c r="B1805" i="2"/>
  <c r="I1805" i="2"/>
  <c r="L537" i="2"/>
  <c r="N262" i="2"/>
  <c r="L224" i="2"/>
  <c r="L1808" i="2"/>
  <c r="L1802" i="2"/>
  <c r="L1794" i="2"/>
  <c r="N1991" i="2"/>
  <c r="N1979" i="2"/>
  <c r="N1973" i="2"/>
  <c r="N1895" i="2"/>
  <c r="N1886" i="2"/>
  <c r="N1874" i="2"/>
  <c r="N1857" i="2"/>
  <c r="N1846" i="2"/>
  <c r="L270" i="2"/>
  <c r="I1997" i="2"/>
  <c r="G1997" i="2" s="1"/>
  <c r="N1995" i="2"/>
  <c r="I1994" i="2"/>
  <c r="F1994" i="2" s="1"/>
  <c r="L1991" i="2"/>
  <c r="N1988" i="2"/>
  <c r="N1983" i="2"/>
  <c r="L1979" i="2"/>
  <c r="L1975" i="2"/>
  <c r="L1973" i="2"/>
  <c r="N1971" i="2"/>
  <c r="L1966" i="2"/>
  <c r="I1961" i="2"/>
  <c r="N1955" i="2"/>
  <c r="B1935" i="2"/>
  <c r="L1911" i="2"/>
  <c r="B1909" i="2"/>
  <c r="N1902" i="2"/>
  <c r="N1899" i="2"/>
  <c r="N1896" i="2"/>
  <c r="L1895" i="2"/>
  <c r="I1894" i="2"/>
  <c r="F1894" i="2" s="1"/>
  <c r="L1886" i="2"/>
  <c r="B1882" i="2"/>
  <c r="I1876" i="2"/>
  <c r="G1876" i="2" s="1"/>
  <c r="L1874" i="2"/>
  <c r="I1870" i="2"/>
  <c r="E1870" i="2" s="1"/>
  <c r="L1857" i="2"/>
  <c r="D1849" i="2"/>
  <c r="L1846" i="2"/>
  <c r="L1843" i="2"/>
  <c r="L1839" i="2"/>
  <c r="L1835" i="2"/>
  <c r="B1832" i="2"/>
  <c r="N1829" i="2"/>
  <c r="L1824" i="2"/>
  <c r="G1814" i="2"/>
  <c r="Q1814" i="2" s="1"/>
  <c r="I1808" i="2"/>
  <c r="I1794" i="2"/>
  <c r="C1794" i="2" s="1"/>
  <c r="L913" i="2"/>
  <c r="E1815" i="2"/>
  <c r="E1814" i="2"/>
  <c r="B737" i="2"/>
  <c r="L437" i="2"/>
  <c r="I1995" i="2"/>
  <c r="I1991" i="2"/>
  <c r="I1983" i="2"/>
  <c r="D1983" i="2" s="1"/>
  <c r="I1979" i="2"/>
  <c r="I1973" i="2"/>
  <c r="AA1973" i="2" s="1"/>
  <c r="N1967" i="2"/>
  <c r="N1958" i="2"/>
  <c r="N1912" i="2"/>
  <c r="N1909" i="2"/>
  <c r="N1903" i="2"/>
  <c r="B1894" i="2"/>
  <c r="D1889" i="2"/>
  <c r="N1883" i="2"/>
  <c r="B1876" i="2"/>
  <c r="I1867" i="2"/>
  <c r="I1839" i="2"/>
  <c r="C1839" i="2" s="1"/>
  <c r="F1838" i="2"/>
  <c r="I1833" i="2"/>
  <c r="D1833" i="2" s="1"/>
  <c r="B1814" i="2"/>
  <c r="B720" i="2"/>
  <c r="L383" i="2"/>
  <c r="I1998" i="2"/>
  <c r="D1998" i="2" s="1"/>
  <c r="I1992" i="2"/>
  <c r="D1992" i="2" s="1"/>
  <c r="N1989" i="2"/>
  <c r="N1976" i="2"/>
  <c r="N1953" i="2"/>
  <c r="L1914" i="2"/>
  <c r="I1905" i="2"/>
  <c r="L1903" i="2"/>
  <c r="N1900" i="2"/>
  <c r="N1897" i="2"/>
  <c r="G1895" i="2"/>
  <c r="P1895" i="2" s="1"/>
  <c r="L1883" i="2"/>
  <c r="N1882" i="2"/>
  <c r="L1877" i="2"/>
  <c r="F1874" i="2"/>
  <c r="I1864" i="2"/>
  <c r="B1857" i="2"/>
  <c r="F1846" i="2"/>
  <c r="N1844" i="2"/>
  <c r="F1843" i="2"/>
  <c r="E1838" i="2"/>
  <c r="B1835" i="2"/>
  <c r="B1824" i="2"/>
  <c r="L1818" i="2"/>
  <c r="L1799" i="2"/>
  <c r="B628" i="2"/>
  <c r="E1895" i="2"/>
  <c r="D1874" i="2"/>
  <c r="D1846" i="2"/>
  <c r="D1843" i="2"/>
  <c r="B1839" i="2"/>
  <c r="F1746" i="2"/>
  <c r="D1648" i="2"/>
  <c r="F1782" i="2"/>
  <c r="D1741" i="2"/>
  <c r="F1656" i="2"/>
  <c r="C1612" i="2"/>
  <c r="F1598" i="2"/>
  <c r="E1746" i="2"/>
  <c r="E1728" i="2"/>
  <c r="D1624" i="2"/>
  <c r="D1589" i="2"/>
  <c r="F1558" i="2"/>
  <c r="F1540" i="2"/>
  <c r="D1735" i="2"/>
  <c r="F1728" i="2"/>
  <c r="F1603" i="2"/>
  <c r="E1477" i="2"/>
  <c r="C1477" i="2"/>
  <c r="F1477" i="2"/>
  <c r="D1681" i="2"/>
  <c r="E1495" i="2"/>
  <c r="C1495" i="2"/>
  <c r="D1924" i="2"/>
  <c r="F1924" i="2"/>
  <c r="G1924" i="2"/>
  <c r="C1924" i="2"/>
  <c r="F1944" i="2"/>
  <c r="G1877" i="2"/>
  <c r="Q1877" i="2" s="1"/>
  <c r="E1877" i="2"/>
  <c r="F1877" i="2"/>
  <c r="D1877" i="2"/>
  <c r="E1835" i="2"/>
  <c r="F1835" i="2"/>
  <c r="D1835" i="2"/>
  <c r="D1824" i="2"/>
  <c r="E1824" i="2"/>
  <c r="F1824" i="2"/>
  <c r="E1935" i="2"/>
  <c r="F1935" i="2"/>
  <c r="F1898" i="2"/>
  <c r="E1898" i="2"/>
  <c r="G1898" i="2"/>
  <c r="P1898" i="2" s="1"/>
  <c r="D1898" i="2"/>
  <c r="F1896" i="2"/>
  <c r="D1888" i="2"/>
  <c r="D1908" i="2"/>
  <c r="F1886" i="2"/>
  <c r="E1886" i="2"/>
  <c r="G1886" i="2"/>
  <c r="P1886" i="2" s="1"/>
  <c r="D1886" i="2"/>
  <c r="C1933" i="2"/>
  <c r="D1933" i="2"/>
  <c r="G1889" i="2"/>
  <c r="P1889" i="2" s="1"/>
  <c r="E1883" i="2"/>
  <c r="E1874" i="2"/>
  <c r="O1849" i="2"/>
  <c r="E1849" i="2"/>
  <c r="E1832" i="2"/>
  <c r="F1849" i="2"/>
  <c r="F1832" i="2"/>
  <c r="L417" i="2"/>
  <c r="N312" i="2"/>
  <c r="N297" i="2"/>
  <c r="N97" i="2"/>
  <c r="B865" i="2"/>
  <c r="B726" i="2"/>
  <c r="N65" i="2"/>
  <c r="N970" i="2"/>
  <c r="B949" i="2"/>
  <c r="N883" i="2"/>
  <c r="N815" i="2"/>
  <c r="L705" i="2"/>
  <c r="N658" i="2"/>
  <c r="N432" i="2"/>
  <c r="B261" i="2"/>
  <c r="N120" i="2"/>
  <c r="L916" i="2"/>
  <c r="L871" i="2"/>
  <c r="L862" i="2"/>
  <c r="N809" i="2"/>
  <c r="N772" i="2"/>
  <c r="L741" i="2"/>
  <c r="B729" i="2"/>
  <c r="L654" i="2"/>
  <c r="N643" i="2"/>
  <c r="N557" i="2"/>
  <c r="L538" i="2"/>
  <c r="B395" i="2"/>
  <c r="L357" i="2"/>
  <c r="N271" i="2"/>
  <c r="B192" i="2"/>
  <c r="L917" i="2"/>
  <c r="N865" i="2"/>
  <c r="L856" i="2"/>
  <c r="N718" i="2"/>
  <c r="N132" i="2"/>
  <c r="L789" i="2"/>
  <c r="N756" i="2"/>
  <c r="L648" i="2"/>
  <c r="B477" i="2"/>
  <c r="B344" i="2"/>
  <c r="N183" i="2"/>
  <c r="L44" i="2"/>
  <c r="L977" i="2"/>
  <c r="L937" i="2"/>
  <c r="N868" i="2"/>
  <c r="N766" i="2"/>
  <c r="N757" i="2"/>
  <c r="N744" i="2"/>
  <c r="B738" i="2"/>
  <c r="B702" i="2"/>
  <c r="N700" i="2"/>
  <c r="B684" i="2"/>
  <c r="L657" i="2"/>
  <c r="L580" i="2"/>
  <c r="B550" i="2"/>
  <c r="B469" i="2"/>
  <c r="N411" i="2"/>
  <c r="B398" i="2"/>
  <c r="L394" i="2"/>
  <c r="N369" i="2"/>
  <c r="N331" i="2"/>
  <c r="B326" i="2"/>
  <c r="B267" i="2"/>
  <c r="B228" i="2"/>
  <c r="B171" i="2"/>
  <c r="B144" i="2"/>
  <c r="N102" i="2"/>
  <c r="B101" i="2"/>
  <c r="L54" i="2"/>
  <c r="B615" i="2"/>
  <c r="B377" i="2"/>
  <c r="B320" i="2"/>
  <c r="B110" i="2"/>
  <c r="N760" i="2"/>
  <c r="N738" i="2"/>
  <c r="L734" i="2"/>
  <c r="N688" i="2"/>
  <c r="B613" i="2"/>
  <c r="L549" i="2"/>
  <c r="L450" i="2"/>
  <c r="L416" i="2"/>
  <c r="N257" i="2"/>
  <c r="B246" i="2"/>
  <c r="N177" i="2"/>
  <c r="L61" i="2"/>
  <c r="N898" i="2"/>
  <c r="B868" i="2"/>
  <c r="L853" i="2"/>
  <c r="L717" i="2"/>
  <c r="N702" i="2"/>
  <c r="N673" i="2"/>
  <c r="L649" i="2"/>
  <c r="L640" i="2"/>
  <c r="B489" i="2"/>
  <c r="L431" i="2"/>
  <c r="N267" i="2"/>
  <c r="L219" i="2"/>
  <c r="L186" i="2"/>
  <c r="L171" i="2"/>
  <c r="L131" i="2"/>
  <c r="B910" i="2"/>
  <c r="B907" i="2"/>
  <c r="B904" i="2"/>
  <c r="B861" i="2"/>
  <c r="L964" i="2"/>
  <c r="B937" i="2"/>
  <c r="B928" i="2"/>
  <c r="B916" i="2"/>
  <c r="B913" i="2"/>
  <c r="L898" i="2"/>
  <c r="N889" i="2"/>
  <c r="N881" i="2"/>
  <c r="N847" i="2"/>
  <c r="L726" i="2"/>
  <c r="L723" i="2"/>
  <c r="L696" i="2"/>
  <c r="L684" i="2"/>
  <c r="N631" i="2"/>
  <c r="B507" i="2"/>
  <c r="N48" i="2"/>
  <c r="B955" i="2"/>
  <c r="B943" i="2"/>
  <c r="N907" i="2"/>
  <c r="B886" i="2"/>
  <c r="B883" i="2"/>
  <c r="B810" i="2"/>
  <c r="B792" i="2"/>
  <c r="N632" i="2"/>
  <c r="B625" i="2"/>
  <c r="B571" i="2"/>
  <c r="L541" i="2"/>
  <c r="L540" i="2"/>
  <c r="B538" i="2"/>
  <c r="L489" i="2"/>
  <c r="N486" i="2"/>
  <c r="B485" i="2"/>
  <c r="L477" i="2"/>
  <c r="B449" i="2"/>
  <c r="L440" i="2"/>
  <c r="N351" i="2"/>
  <c r="L279" i="2"/>
  <c r="N220" i="2"/>
  <c r="L161" i="2"/>
  <c r="N144" i="2"/>
  <c r="B104" i="2"/>
  <c r="N64" i="2"/>
  <c r="B50" i="2"/>
  <c r="L48" i="2"/>
  <c r="B28" i="2"/>
  <c r="N969" i="2"/>
  <c r="N917" i="2"/>
  <c r="N910" i="2"/>
  <c r="L904" i="2"/>
  <c r="L892" i="2"/>
  <c r="B795" i="2"/>
  <c r="N774" i="2"/>
  <c r="L762" i="2"/>
  <c r="N732" i="2"/>
  <c r="L711" i="2"/>
  <c r="L699" i="2"/>
  <c r="B681" i="2"/>
  <c r="N649" i="2"/>
  <c r="L646" i="2"/>
  <c r="L632" i="2"/>
  <c r="L613" i="2"/>
  <c r="L604" i="2"/>
  <c r="B574" i="2"/>
  <c r="L507" i="2"/>
  <c r="N504" i="2"/>
  <c r="B503" i="2"/>
  <c r="L466" i="2"/>
  <c r="B461" i="2"/>
  <c r="N455" i="2"/>
  <c r="L445" i="2"/>
  <c r="N429" i="2"/>
  <c r="B422" i="2"/>
  <c r="L413" i="2"/>
  <c r="L402" i="2"/>
  <c r="B392" i="2"/>
  <c r="L386" i="2"/>
  <c r="L372" i="2"/>
  <c r="L363" i="2"/>
  <c r="B362" i="2"/>
  <c r="N319" i="2"/>
  <c r="N277" i="2"/>
  <c r="N232" i="2"/>
  <c r="B231" i="2"/>
  <c r="L225" i="2"/>
  <c r="L213" i="2"/>
  <c r="B210" i="2"/>
  <c r="N178" i="2"/>
  <c r="L173" i="2"/>
  <c r="N147" i="2"/>
  <c r="N127" i="2"/>
  <c r="N114" i="2"/>
  <c r="L961" i="2"/>
  <c r="L938" i="2"/>
  <c r="N902" i="2"/>
  <c r="L895" i="2"/>
  <c r="L886" i="2"/>
  <c r="N803" i="2"/>
  <c r="L792" i="2"/>
  <c r="N777" i="2"/>
  <c r="N768" i="2"/>
  <c r="L749" i="2"/>
  <c r="N691" i="2"/>
  <c r="L607" i="2"/>
  <c r="N602" i="2"/>
  <c r="N578" i="2"/>
  <c r="N571" i="2"/>
  <c r="N560" i="2"/>
  <c r="L510" i="2"/>
  <c r="N458" i="2"/>
  <c r="L446" i="2"/>
  <c r="N414" i="2"/>
  <c r="L407" i="2"/>
  <c r="L387" i="2"/>
  <c r="L382" i="2"/>
  <c r="N301" i="2"/>
  <c r="L265" i="2"/>
  <c r="L264" i="2"/>
  <c r="B208" i="2"/>
  <c r="L174" i="2"/>
  <c r="B168" i="2"/>
  <c r="N117" i="2"/>
  <c r="N108" i="2"/>
  <c r="L90" i="2"/>
  <c r="L50" i="2"/>
  <c r="L974" i="2"/>
  <c r="L971" i="2"/>
  <c r="B969" i="2"/>
  <c r="L967" i="2"/>
  <c r="N964" i="2"/>
  <c r="N961" i="2"/>
  <c r="L958" i="2"/>
  <c r="L952" i="2"/>
  <c r="L925" i="2"/>
  <c r="L920" i="2"/>
  <c r="L884" i="2"/>
  <c r="L880" i="2"/>
  <c r="B879" i="2"/>
  <c r="L877" i="2"/>
  <c r="L874" i="2"/>
  <c r="B873" i="2"/>
  <c r="B864" i="2"/>
  <c r="N853" i="2"/>
  <c r="L837" i="2"/>
  <c r="N753" i="2"/>
  <c r="B741" i="2"/>
  <c r="B714" i="2"/>
  <c r="N712" i="2"/>
  <c r="N711" i="2"/>
  <c r="N706" i="2"/>
  <c r="N696" i="2"/>
  <c r="B687" i="2"/>
  <c r="N679" i="2"/>
  <c r="L678" i="2"/>
  <c r="B657" i="2"/>
  <c r="B648" i="2"/>
  <c r="L642" i="2"/>
  <c r="L634" i="2"/>
  <c r="L627" i="2"/>
  <c r="L623" i="2"/>
  <c r="L616" i="2"/>
  <c r="N608" i="2"/>
  <c r="N607" i="2"/>
  <c r="B572" i="2"/>
  <c r="N572" i="2"/>
  <c r="L547" i="2"/>
  <c r="N547" i="2"/>
  <c r="B547" i="2"/>
  <c r="B519" i="2"/>
  <c r="N519" i="2"/>
  <c r="B483" i="2"/>
  <c r="L483" i="2"/>
  <c r="N454" i="2"/>
  <c r="B454" i="2"/>
  <c r="B399" i="2"/>
  <c r="N399" i="2"/>
  <c r="B306" i="2"/>
  <c r="N306" i="2"/>
  <c r="L285" i="2"/>
  <c r="N285" i="2"/>
  <c r="B285" i="2"/>
  <c r="B235" i="2"/>
  <c r="N235" i="2"/>
  <c r="B99" i="2"/>
  <c r="N99" i="2"/>
  <c r="B584" i="2"/>
  <c r="N584" i="2"/>
  <c r="N582" i="2"/>
  <c r="L582" i="2"/>
  <c r="L388" i="2"/>
  <c r="B388" i="2"/>
  <c r="B292" i="2"/>
  <c r="N292" i="2"/>
  <c r="N201" i="2"/>
  <c r="L201" i="2"/>
  <c r="B201" i="2"/>
  <c r="L84" i="2"/>
  <c r="N84" i="2"/>
  <c r="L965" i="2"/>
  <c r="L863" i="2"/>
  <c r="L854" i="2"/>
  <c r="L840" i="2"/>
  <c r="L804" i="2"/>
  <c r="L786" i="2"/>
  <c r="N781" i="2"/>
  <c r="N778" i="2"/>
  <c r="L777" i="2"/>
  <c r="L774" i="2"/>
  <c r="N754" i="2"/>
  <c r="L746" i="2"/>
  <c r="L743" i="2"/>
  <c r="L735" i="2"/>
  <c r="N724" i="2"/>
  <c r="L714" i="2"/>
  <c r="L708" i="2"/>
  <c r="L687" i="2"/>
  <c r="L636" i="2"/>
  <c r="L601" i="2"/>
  <c r="N570" i="2"/>
  <c r="L570" i="2"/>
  <c r="N568" i="2"/>
  <c r="B563" i="2"/>
  <c r="N563" i="2"/>
  <c r="N522" i="2"/>
  <c r="B967" i="2"/>
  <c r="B952" i="2"/>
  <c r="B925" i="2"/>
  <c r="B877" i="2"/>
  <c r="B798" i="2"/>
  <c r="B587" i="2"/>
  <c r="N587" i="2"/>
  <c r="B565" i="2"/>
  <c r="B548" i="2"/>
  <c r="L548" i="2"/>
  <c r="L544" i="2"/>
  <c r="N544" i="2"/>
  <c r="B544" i="2"/>
  <c r="L535" i="2"/>
  <c r="N535" i="2"/>
  <c r="B434" i="2"/>
  <c r="N434" i="2"/>
  <c r="B423" i="2"/>
  <c r="L423" i="2"/>
  <c r="N423" i="2"/>
  <c r="N189" i="2"/>
  <c r="L189" i="2"/>
  <c r="B189" i="2"/>
  <c r="L180" i="2"/>
  <c r="N180" i="2"/>
  <c r="B180" i="2"/>
  <c r="N170" i="2"/>
  <c r="L170" i="2"/>
  <c r="B157" i="2"/>
  <c r="N157" i="2"/>
  <c r="B129" i="2"/>
  <c r="L129" i="2"/>
  <c r="N107" i="2"/>
  <c r="B107" i="2"/>
  <c r="B678" i="2"/>
  <c r="B642" i="2"/>
  <c r="B634" i="2"/>
  <c r="L625" i="2"/>
  <c r="L622" i="2"/>
  <c r="L610" i="2"/>
  <c r="N605" i="2"/>
  <c r="N604" i="2"/>
  <c r="N576" i="2"/>
  <c r="L576" i="2"/>
  <c r="N574" i="2"/>
  <c r="B566" i="2"/>
  <c r="N566" i="2"/>
  <c r="B554" i="2"/>
  <c r="N554" i="2"/>
  <c r="N525" i="2"/>
  <c r="L525" i="2"/>
  <c r="L471" i="2"/>
  <c r="N471" i="2"/>
  <c r="B471" i="2"/>
  <c r="B375" i="2"/>
  <c r="L375" i="2"/>
  <c r="L291" i="2"/>
  <c r="N291" i="2"/>
  <c r="B291" i="2"/>
  <c r="B268" i="2"/>
  <c r="L268" i="2"/>
  <c r="N268" i="2"/>
  <c r="N204" i="2"/>
  <c r="L204" i="2"/>
  <c r="B204" i="2"/>
  <c r="N198" i="2"/>
  <c r="B198" i="2"/>
  <c r="L198" i="2"/>
  <c r="L75" i="2"/>
  <c r="N75" i="2"/>
  <c r="B934" i="2"/>
  <c r="N880" i="2"/>
  <c r="N874" i="2"/>
  <c r="B708" i="2"/>
  <c r="B636" i="2"/>
  <c r="B627" i="2"/>
  <c r="B601" i="2"/>
  <c r="N550" i="2"/>
  <c r="B467" i="2"/>
  <c r="L467" i="2"/>
  <c r="N467" i="2"/>
  <c r="B366" i="2"/>
  <c r="L366" i="2"/>
  <c r="N366" i="2"/>
  <c r="L341" i="2"/>
  <c r="N341" i="2"/>
  <c r="B341" i="2"/>
  <c r="L333" i="2"/>
  <c r="N333" i="2"/>
  <c r="L254" i="2"/>
  <c r="N254" i="2"/>
  <c r="B94" i="2"/>
  <c r="N94" i="2"/>
  <c r="N498" i="2"/>
  <c r="N461" i="2"/>
  <c r="N443" i="2"/>
  <c r="N395" i="2"/>
  <c r="N362" i="2"/>
  <c r="N261" i="2"/>
  <c r="N231" i="2"/>
  <c r="N228" i="2"/>
  <c r="N214" i="2"/>
  <c r="N199" i="2"/>
  <c r="B199" i="2"/>
  <c r="N45" i="2"/>
  <c r="N37" i="2"/>
  <c r="N34" i="2"/>
  <c r="N31" i="2"/>
  <c r="B559" i="2"/>
  <c r="B510" i="2"/>
  <c r="L498" i="2"/>
  <c r="N495" i="2"/>
  <c r="B494" i="2"/>
  <c r="L461" i="2"/>
  <c r="B445" i="2"/>
  <c r="N398" i="2"/>
  <c r="N392" i="2"/>
  <c r="N378" i="2"/>
  <c r="N377" i="2"/>
  <c r="N374" i="2"/>
  <c r="L365" i="2"/>
  <c r="N359" i="2"/>
  <c r="L337" i="2"/>
  <c r="N327" i="2"/>
  <c r="L320" i="2"/>
  <c r="B297" i="2"/>
  <c r="B279" i="2"/>
  <c r="B270" i="2"/>
  <c r="N249" i="2"/>
  <c r="L214" i="2"/>
  <c r="L199" i="2"/>
  <c r="N169" i="2"/>
  <c r="B147" i="2"/>
  <c r="N135" i="2"/>
  <c r="L91" i="2"/>
  <c r="N81" i="2"/>
  <c r="N70" i="2"/>
  <c r="L56" i="2"/>
  <c r="L37" i="2"/>
  <c r="L34" i="2"/>
  <c r="L31" i="2"/>
  <c r="N26" i="2"/>
  <c r="B577" i="2"/>
  <c r="B518" i="2"/>
  <c r="B458" i="2"/>
  <c r="B429" i="2"/>
  <c r="B419" i="2"/>
  <c r="B411" i="2"/>
  <c r="N402" i="2"/>
  <c r="B368" i="2"/>
  <c r="B312" i="2"/>
  <c r="N265" i="2"/>
  <c r="B264" i="2"/>
  <c r="B243" i="2"/>
  <c r="B219" i="2"/>
  <c r="B213" i="2"/>
  <c r="N186" i="2"/>
  <c r="N174" i="2"/>
  <c r="B159" i="2"/>
  <c r="N50" i="2"/>
  <c r="N44" i="2"/>
  <c r="B37" i="2"/>
  <c r="L469" i="2"/>
  <c r="L457" i="2"/>
  <c r="N450" i="2"/>
  <c r="L449" i="2"/>
  <c r="B431" i="2"/>
  <c r="L419" i="2"/>
  <c r="B416" i="2"/>
  <c r="B407" i="2"/>
  <c r="N383" i="2"/>
  <c r="B374" i="2"/>
  <c r="N372" i="2"/>
  <c r="L371" i="2"/>
  <c r="N368" i="2"/>
  <c r="N339" i="2"/>
  <c r="B338" i="2"/>
  <c r="N336" i="2"/>
  <c r="N326" i="2"/>
  <c r="L314" i="2"/>
  <c r="L280" i="2"/>
  <c r="N276" i="2"/>
  <c r="L271" i="2"/>
  <c r="L262" i="2"/>
  <c r="L222" i="2"/>
  <c r="L216" i="2"/>
  <c r="L210" i="2"/>
  <c r="L202" i="2"/>
  <c r="L187" i="2"/>
  <c r="N175" i="2"/>
  <c r="L168" i="2"/>
  <c r="L163" i="2"/>
  <c r="L158" i="2"/>
  <c r="L134" i="2"/>
  <c r="N105" i="2"/>
  <c r="N90" i="2"/>
  <c r="N78" i="2"/>
  <c r="N67" i="2"/>
  <c r="B59" i="2"/>
  <c r="L55" i="2"/>
  <c r="N976" i="2"/>
  <c r="N973" i="2"/>
  <c r="N958" i="2"/>
  <c r="N949" i="2"/>
  <c r="N940" i="2"/>
  <c r="B940" i="2"/>
  <c r="L940" i="2"/>
  <c r="B935" i="2"/>
  <c r="N935" i="2"/>
  <c r="L935" i="2"/>
  <c r="N919" i="2"/>
  <c r="B919" i="2"/>
  <c r="L919" i="2"/>
  <c r="B953" i="2"/>
  <c r="L953" i="2"/>
  <c r="B946" i="2"/>
  <c r="N946" i="2"/>
  <c r="B901" i="2"/>
  <c r="N901" i="2"/>
  <c r="L901" i="2"/>
  <c r="L875" i="2"/>
  <c r="B963" i="2"/>
  <c r="L955" i="2"/>
  <c r="B947" i="2"/>
  <c r="L947" i="2"/>
  <c r="N922" i="2"/>
  <c r="B922" i="2"/>
  <c r="L922" i="2"/>
  <c r="B899" i="2"/>
  <c r="N899" i="2"/>
  <c r="L899" i="2"/>
  <c r="B893" i="2"/>
  <c r="L893" i="2"/>
  <c r="N975" i="2"/>
  <c r="B956" i="2"/>
  <c r="L956" i="2"/>
  <c r="N956" i="2"/>
  <c r="N931" i="2"/>
  <c r="B931" i="2"/>
  <c r="L931" i="2"/>
  <c r="N920" i="2"/>
  <c r="B870" i="2"/>
  <c r="L866" i="2"/>
  <c r="B858" i="2"/>
  <c r="L851" i="2"/>
  <c r="L835" i="2"/>
  <c r="B835" i="2"/>
  <c r="N835" i="2"/>
  <c r="L771" i="2"/>
  <c r="N739" i="2"/>
  <c r="B715" i="2"/>
  <c r="N715" i="2"/>
  <c r="B682" i="2"/>
  <c r="N682" i="2"/>
  <c r="L850" i="2"/>
  <c r="L845" i="2"/>
  <c r="L842" i="2"/>
  <c r="L839" i="2"/>
  <c r="B783" i="2"/>
  <c r="L783" i="2"/>
  <c r="L755" i="2"/>
  <c r="N730" i="2"/>
  <c r="B697" i="2"/>
  <c r="N697" i="2"/>
  <c r="L838" i="2"/>
  <c r="B838" i="2"/>
  <c r="N838" i="2"/>
  <c r="B787" i="2"/>
  <c r="N787" i="2"/>
  <c r="B784" i="2"/>
  <c r="N784" i="2"/>
  <c r="B769" i="2"/>
  <c r="N769" i="2"/>
  <c r="L750" i="2"/>
  <c r="L747" i="2"/>
  <c r="L693" i="2"/>
  <c r="B693" i="2"/>
  <c r="N693" i="2"/>
  <c r="B685" i="2"/>
  <c r="N685" i="2"/>
  <c r="N934" i="2"/>
  <c r="L889" i="2"/>
  <c r="N884" i="2"/>
  <c r="L881" i="2"/>
  <c r="B876" i="2"/>
  <c r="B867" i="2"/>
  <c r="L857" i="2"/>
  <c r="B856" i="2"/>
  <c r="B852" i="2"/>
  <c r="L847" i="2"/>
  <c r="L841" i="2"/>
  <c r="B841" i="2"/>
  <c r="N841" i="2"/>
  <c r="L813" i="2"/>
  <c r="B813" i="2"/>
  <c r="B812" i="2"/>
  <c r="L807" i="2"/>
  <c r="B807" i="2"/>
  <c r="B806" i="2"/>
  <c r="L765" i="2"/>
  <c r="L759" i="2"/>
  <c r="N759" i="2"/>
  <c r="L758" i="2"/>
  <c r="L744" i="2"/>
  <c r="L929" i="2"/>
  <c r="L911" i="2"/>
  <c r="L902" i="2"/>
  <c r="B892" i="2"/>
  <c r="B871" i="2"/>
  <c r="L860" i="2"/>
  <c r="B859" i="2"/>
  <c r="B850" i="2"/>
  <c r="L844" i="2"/>
  <c r="B844" i="2"/>
  <c r="N844" i="2"/>
  <c r="L801" i="2"/>
  <c r="B801" i="2"/>
  <c r="L798" i="2"/>
  <c r="L795" i="2"/>
  <c r="B780" i="2"/>
  <c r="L780" i="2"/>
  <c r="B775" i="2"/>
  <c r="N775" i="2"/>
  <c r="L751" i="2"/>
  <c r="N751" i="2"/>
  <c r="B750" i="2"/>
  <c r="B747" i="2"/>
  <c r="L681" i="2"/>
  <c r="B895" i="2"/>
  <c r="B862" i="2"/>
  <c r="N859" i="2"/>
  <c r="B855" i="2"/>
  <c r="L836" i="2"/>
  <c r="N771" i="2"/>
  <c r="B763" i="2"/>
  <c r="N763" i="2"/>
  <c r="B721" i="2"/>
  <c r="N721" i="2"/>
  <c r="B703" i="2"/>
  <c r="N703" i="2"/>
  <c r="B762" i="2"/>
  <c r="L669" i="2"/>
  <c r="N667" i="2"/>
  <c r="B666" i="2"/>
  <c r="L660" i="2"/>
  <c r="L655" i="2"/>
  <c r="L652" i="2"/>
  <c r="L645" i="2"/>
  <c r="N640" i="2"/>
  <c r="L637" i="2"/>
  <c r="L630" i="2"/>
  <c r="N623" i="2"/>
  <c r="L621" i="2"/>
  <c r="N616" i="2"/>
  <c r="L598" i="2"/>
  <c r="N593" i="2"/>
  <c r="N590" i="2"/>
  <c r="B589" i="2"/>
  <c r="N569" i="2"/>
  <c r="N567" i="2"/>
  <c r="L567" i="2"/>
  <c r="N561" i="2"/>
  <c r="L561" i="2"/>
  <c r="L500" i="2"/>
  <c r="B500" i="2"/>
  <c r="B586" i="2"/>
  <c r="N586" i="2"/>
  <c r="L556" i="2"/>
  <c r="N556" i="2"/>
  <c r="N552" i="2"/>
  <c r="L552" i="2"/>
  <c r="B768" i="2"/>
  <c r="L732" i="2"/>
  <c r="N727" i="2"/>
  <c r="N723" i="2"/>
  <c r="N709" i="2"/>
  <c r="N705" i="2"/>
  <c r="N699" i="2"/>
  <c r="N694" i="2"/>
  <c r="L690" i="2"/>
  <c r="B690" i="2"/>
  <c r="N676" i="2"/>
  <c r="B672" i="2"/>
  <c r="L666" i="2"/>
  <c r="N664" i="2"/>
  <c r="B663" i="2"/>
  <c r="N654" i="2"/>
  <c r="N651" i="2"/>
  <c r="N646" i="2"/>
  <c r="L643" i="2"/>
  <c r="B639" i="2"/>
  <c r="L631" i="2"/>
  <c r="N622" i="2"/>
  <c r="N599" i="2"/>
  <c r="N596" i="2"/>
  <c r="B595" i="2"/>
  <c r="L589" i="2"/>
  <c r="N575" i="2"/>
  <c r="L573" i="2"/>
  <c r="L562" i="2"/>
  <c r="L533" i="2"/>
  <c r="N533" i="2"/>
  <c r="B528" i="2"/>
  <c r="L528" i="2"/>
  <c r="N528" i="2"/>
  <c r="B516" i="2"/>
  <c r="L516" i="2"/>
  <c r="N516" i="2"/>
  <c r="N675" i="2"/>
  <c r="B675" i="2"/>
  <c r="N672" i="2"/>
  <c r="N663" i="2"/>
  <c r="N639" i="2"/>
  <c r="N619" i="2"/>
  <c r="B619" i="2"/>
  <c r="N595" i="2"/>
  <c r="N592" i="2"/>
  <c r="B592" i="2"/>
  <c r="B583" i="2"/>
  <c r="N577" i="2"/>
  <c r="N564" i="2"/>
  <c r="L564" i="2"/>
  <c r="N558" i="2"/>
  <c r="L558" i="2"/>
  <c r="B556" i="2"/>
  <c r="L553" i="2"/>
  <c r="N553" i="2"/>
  <c r="L509" i="2"/>
  <c r="B509" i="2"/>
  <c r="L501" i="2"/>
  <c r="N501" i="2"/>
  <c r="B501" i="2"/>
  <c r="N840" i="2"/>
  <c r="N837" i="2"/>
  <c r="N789" i="2"/>
  <c r="N786" i="2"/>
  <c r="N717" i="2"/>
  <c r="N670" i="2"/>
  <c r="B669" i="2"/>
  <c r="N661" i="2"/>
  <c r="B660" i="2"/>
  <c r="B645" i="2"/>
  <c r="N610" i="2"/>
  <c r="N581" i="2"/>
  <c r="N580" i="2"/>
  <c r="L579" i="2"/>
  <c r="B568" i="2"/>
  <c r="B562" i="2"/>
  <c r="N655" i="2"/>
  <c r="N652" i="2"/>
  <c r="N637" i="2"/>
  <c r="N598" i="2"/>
  <c r="N583" i="2"/>
  <c r="L565" i="2"/>
  <c r="L559" i="2"/>
  <c r="N555" i="2"/>
  <c r="L555" i="2"/>
  <c r="B551" i="2"/>
  <c r="L551" i="2"/>
  <c r="N551" i="2"/>
  <c r="B452" i="2"/>
  <c r="N401" i="2"/>
  <c r="L401" i="2"/>
  <c r="L389" i="2"/>
  <c r="B389" i="2"/>
  <c r="B384" i="2"/>
  <c r="N384" i="2"/>
  <c r="N545" i="2"/>
  <c r="N542" i="2"/>
  <c r="N539" i="2"/>
  <c r="N536" i="2"/>
  <c r="N532" i="2"/>
  <c r="N530" i="2"/>
  <c r="L527" i="2"/>
  <c r="B522" i="2"/>
  <c r="L519" i="2"/>
  <c r="N513" i="2"/>
  <c r="L504" i="2"/>
  <c r="L495" i="2"/>
  <c r="L486" i="2"/>
  <c r="N474" i="2"/>
  <c r="B474" i="2"/>
  <c r="B466" i="2"/>
  <c r="N464" i="2"/>
  <c r="L463" i="2"/>
  <c r="L455" i="2"/>
  <c r="N447" i="2"/>
  <c r="B443" i="2"/>
  <c r="L439" i="2"/>
  <c r="B437" i="2"/>
  <c r="L434" i="2"/>
  <c r="L428" i="2"/>
  <c r="L422" i="2"/>
  <c r="N420" i="2"/>
  <c r="B417" i="2"/>
  <c r="L414" i="2"/>
  <c r="L409" i="2"/>
  <c r="L404" i="2"/>
  <c r="N400" i="2"/>
  <c r="L545" i="2"/>
  <c r="L542" i="2"/>
  <c r="L539" i="2"/>
  <c r="L536" i="2"/>
  <c r="L513" i="2"/>
  <c r="B491" i="2"/>
  <c r="L474" i="2"/>
  <c r="L464" i="2"/>
  <c r="L420" i="2"/>
  <c r="B420" i="2"/>
  <c r="B380" i="2"/>
  <c r="N380" i="2"/>
  <c r="B492" i="2"/>
  <c r="B426" i="2"/>
  <c r="B393" i="2"/>
  <c r="L393" i="2"/>
  <c r="N386" i="2"/>
  <c r="L546" i="2"/>
  <c r="L543" i="2"/>
  <c r="B512" i="2"/>
  <c r="N492" i="2"/>
  <c r="N480" i="2"/>
  <c r="B480" i="2"/>
  <c r="N453" i="2"/>
  <c r="N452" i="2"/>
  <c r="B446" i="2"/>
  <c r="N426" i="2"/>
  <c r="B401" i="2"/>
  <c r="B400" i="2"/>
  <c r="B360" i="2"/>
  <c r="L360" i="2"/>
  <c r="N360" i="2"/>
  <c r="B521" i="2"/>
  <c r="N483" i="2"/>
  <c r="B473" i="2"/>
  <c r="B457" i="2"/>
  <c r="N440" i="2"/>
  <c r="B428" i="2"/>
  <c r="L425" i="2"/>
  <c r="B425" i="2"/>
  <c r="N413" i="2"/>
  <c r="L410" i="2"/>
  <c r="B410" i="2"/>
  <c r="N406" i="2"/>
  <c r="B406" i="2"/>
  <c r="B404" i="2"/>
  <c r="N389" i="2"/>
  <c r="N388" i="2"/>
  <c r="L384" i="2"/>
  <c r="B381" i="2"/>
  <c r="L381" i="2"/>
  <c r="N375" i="2"/>
  <c r="N371" i="2"/>
  <c r="N365" i="2"/>
  <c r="N363" i="2"/>
  <c r="N357" i="2"/>
  <c r="L347" i="2"/>
  <c r="L345" i="2"/>
  <c r="N342" i="2"/>
  <c r="N335" i="2"/>
  <c r="L330" i="2"/>
  <c r="N330" i="2"/>
  <c r="B329" i="2"/>
  <c r="N321" i="2"/>
  <c r="B321" i="2"/>
  <c r="B304" i="2"/>
  <c r="L304" i="2"/>
  <c r="N304" i="2"/>
  <c r="N294" i="2"/>
  <c r="B294" i="2"/>
  <c r="L340" i="2"/>
  <c r="L321" i="2"/>
  <c r="B307" i="2"/>
  <c r="N307" i="2"/>
  <c r="B295" i="2"/>
  <c r="N295" i="2"/>
  <c r="L378" i="2"/>
  <c r="L369" i="2"/>
  <c r="L356" i="2"/>
  <c r="N354" i="2"/>
  <c r="N353" i="2"/>
  <c r="B353" i="2"/>
  <c r="N318" i="2"/>
  <c r="L354" i="2"/>
  <c r="L353" i="2"/>
  <c r="B348" i="2"/>
  <c r="N348" i="2"/>
  <c r="L332" i="2"/>
  <c r="B332" i="2"/>
  <c r="N325" i="2"/>
  <c r="L318" i="2"/>
  <c r="B318" i="2"/>
  <c r="L309" i="2"/>
  <c r="N309" i="2"/>
  <c r="L303" i="2"/>
  <c r="B303" i="2"/>
  <c r="B288" i="2"/>
  <c r="N288" i="2"/>
  <c r="L273" i="2"/>
  <c r="N273" i="2"/>
  <c r="B273" i="2"/>
  <c r="B350" i="2"/>
  <c r="L350" i="2"/>
  <c r="N334" i="2"/>
  <c r="L329" i="2"/>
  <c r="B289" i="2"/>
  <c r="N289" i="2"/>
  <c r="N282" i="2"/>
  <c r="B282" i="2"/>
  <c r="L399" i="2"/>
  <c r="L391" i="2"/>
  <c r="B382" i="2"/>
  <c r="L359" i="2"/>
  <c r="B351" i="2"/>
  <c r="B347" i="2"/>
  <c r="N345" i="2"/>
  <c r="L338" i="2"/>
  <c r="N338" i="2"/>
  <c r="B335" i="2"/>
  <c r="N328" i="2"/>
  <c r="L315" i="2"/>
  <c r="B315" i="2"/>
  <c r="N315" i="2"/>
  <c r="B313" i="2"/>
  <c r="B298" i="2"/>
  <c r="N298" i="2"/>
  <c r="L294" i="2"/>
  <c r="B283" i="2"/>
  <c r="N283" i="2"/>
  <c r="B274" i="2"/>
  <c r="L274" i="2"/>
  <c r="N274" i="2"/>
  <c r="N237" i="2"/>
  <c r="B237" i="2"/>
  <c r="L237" i="2"/>
  <c r="N217" i="2"/>
  <c r="L217" i="2"/>
  <c r="L319" i="2"/>
  <c r="L306" i="2"/>
  <c r="L300" i="2"/>
  <c r="L292" i="2"/>
  <c r="B286" i="2"/>
  <c r="N286" i="2"/>
  <c r="L277" i="2"/>
  <c r="L259" i="2"/>
  <c r="L256" i="2"/>
  <c r="N238" i="2"/>
  <c r="B217" i="2"/>
  <c r="L203" i="2"/>
  <c r="N211" i="2"/>
  <c r="L211" i="2"/>
  <c r="N234" i="2"/>
  <c r="B220" i="2"/>
  <c r="B202" i="2"/>
  <c r="N240" i="2"/>
  <c r="N223" i="2"/>
  <c r="B223" i="2"/>
  <c r="B216" i="2"/>
  <c r="N205" i="2"/>
  <c r="N196" i="2"/>
  <c r="L196" i="2"/>
  <c r="B234" i="2"/>
  <c r="N229" i="2"/>
  <c r="L208" i="2"/>
  <c r="N226" i="2"/>
  <c r="N207" i="2"/>
  <c r="B207" i="2"/>
  <c r="B205" i="2"/>
  <c r="B196" i="2"/>
  <c r="B195" i="2"/>
  <c r="B193" i="2"/>
  <c r="L193" i="2"/>
  <c r="B177" i="2"/>
  <c r="L166" i="2"/>
  <c r="L164" i="2"/>
  <c r="N163" i="2"/>
  <c r="L162" i="2"/>
  <c r="B141" i="2"/>
  <c r="N138" i="2"/>
  <c r="L137" i="2"/>
  <c r="B132" i="2"/>
  <c r="N118" i="2"/>
  <c r="N115" i="2"/>
  <c r="L96" i="2"/>
  <c r="N87" i="2"/>
  <c r="B73" i="2"/>
  <c r="N68" i="2"/>
  <c r="N62" i="2"/>
  <c r="N59" i="2"/>
  <c r="N51" i="2"/>
  <c r="B96" i="2"/>
  <c r="B74" i="2"/>
  <c r="L62" i="2"/>
  <c r="L58" i="2"/>
  <c r="N53" i="2"/>
  <c r="B53" i="2"/>
  <c r="L51" i="2"/>
  <c r="N47" i="2"/>
  <c r="B47" i="2"/>
  <c r="L45" i="2"/>
  <c r="N40" i="2"/>
  <c r="N35" i="2"/>
  <c r="N28" i="2"/>
  <c r="L188" i="2"/>
  <c r="B188" i="2"/>
  <c r="L183" i="2"/>
  <c r="N181" i="2"/>
  <c r="L179" i="2"/>
  <c r="L178" i="2"/>
  <c r="L176" i="2"/>
  <c r="L175" i="2"/>
  <c r="N172" i="2"/>
  <c r="N160" i="2"/>
  <c r="N159" i="2"/>
  <c r="N151" i="2"/>
  <c r="N141" i="2"/>
  <c r="L140" i="2"/>
  <c r="B135" i="2"/>
  <c r="B126" i="2"/>
  <c r="N124" i="2"/>
  <c r="B95" i="2"/>
  <c r="N93" i="2"/>
  <c r="N88" i="2"/>
  <c r="B87" i="2"/>
  <c r="N74" i="2"/>
  <c r="N72" i="2"/>
  <c r="N32" i="2"/>
  <c r="N25" i="2"/>
  <c r="L181" i="2"/>
  <c r="L172" i="2"/>
  <c r="B165" i="2"/>
  <c r="L160" i="2"/>
  <c r="L159" i="2"/>
  <c r="N150" i="2"/>
  <c r="B150" i="2"/>
  <c r="N128" i="2"/>
  <c r="L95" i="2"/>
  <c r="L93" i="2"/>
  <c r="L80" i="2"/>
  <c r="L77" i="2"/>
  <c r="N56" i="2"/>
  <c r="N54" i="2"/>
  <c r="N29" i="2"/>
  <c r="L25" i="2"/>
  <c r="B138" i="2"/>
  <c r="B93" i="2"/>
  <c r="L169" i="2"/>
  <c r="L167" i="2"/>
  <c r="N166" i="2"/>
  <c r="N162" i="2"/>
  <c r="L157" i="2"/>
  <c r="N154" i="2"/>
  <c r="N125" i="2"/>
  <c r="B40" i="2"/>
  <c r="N23" i="2"/>
  <c r="N1972" i="2"/>
  <c r="I1972" i="2"/>
  <c r="AA1972" i="2" s="1"/>
  <c r="B1972" i="2"/>
  <c r="L1972" i="2"/>
  <c r="E1971" i="2"/>
  <c r="C1971" i="2"/>
  <c r="D1971" i="2"/>
  <c r="F1971" i="2"/>
  <c r="G1971" i="2"/>
  <c r="B1968" i="2"/>
  <c r="L1968" i="2"/>
  <c r="N1968" i="2"/>
  <c r="I1968" i="2"/>
  <c r="AA1968" i="2" s="1"/>
  <c r="E1939" i="2"/>
  <c r="G1939" i="2"/>
  <c r="C1939" i="2"/>
  <c r="D1939" i="2"/>
  <c r="F1939" i="2"/>
  <c r="N1999" i="2"/>
  <c r="B1999" i="2"/>
  <c r="I1999" i="2"/>
  <c r="AA1999" i="2" s="1"/>
  <c r="N1996" i="2"/>
  <c r="B1996" i="2"/>
  <c r="I1996" i="2"/>
  <c r="AA1996" i="2" s="1"/>
  <c r="N1993" i="2"/>
  <c r="B1993" i="2"/>
  <c r="I1993" i="2"/>
  <c r="AA1993" i="2" s="1"/>
  <c r="N1990" i="2"/>
  <c r="B1990" i="2"/>
  <c r="I1990" i="2"/>
  <c r="AA1990" i="2" s="1"/>
  <c r="E1965" i="2"/>
  <c r="G1965" i="2"/>
  <c r="N1960" i="2"/>
  <c r="I1960" i="2"/>
  <c r="AA1960" i="2" s="1"/>
  <c r="L1960" i="2"/>
  <c r="B1960" i="2"/>
  <c r="D1988" i="2"/>
  <c r="E1988" i="2"/>
  <c r="F1988" i="2"/>
  <c r="G1988" i="2"/>
  <c r="D1965" i="2"/>
  <c r="B1962" i="2"/>
  <c r="I1962" i="2"/>
  <c r="AA1962" i="2" s="1"/>
  <c r="L1962" i="2"/>
  <c r="N1962" i="2"/>
  <c r="D1958" i="2"/>
  <c r="D1915" i="2"/>
  <c r="E1915" i="2"/>
  <c r="C1915" i="2"/>
  <c r="F1915" i="2"/>
  <c r="G1915" i="2"/>
  <c r="C1988" i="2"/>
  <c r="L1998" i="2"/>
  <c r="L1995" i="2"/>
  <c r="L1992" i="2"/>
  <c r="L1989" i="2"/>
  <c r="I1987" i="2"/>
  <c r="AA1987" i="2" s="1"/>
  <c r="L1986" i="2"/>
  <c r="E1986" i="2"/>
  <c r="I1984" i="2"/>
  <c r="AA1984" i="2" s="1"/>
  <c r="L1983" i="2"/>
  <c r="I1981" i="2"/>
  <c r="AA1981" i="2" s="1"/>
  <c r="L1980" i="2"/>
  <c r="I1978" i="2"/>
  <c r="AA1978" i="2" s="1"/>
  <c r="B1978" i="2"/>
  <c r="L1976" i="2"/>
  <c r="N1966" i="2"/>
  <c r="I1966" i="2"/>
  <c r="AA1966" i="2" s="1"/>
  <c r="L1963" i="2"/>
  <c r="B1959" i="2"/>
  <c r="I1959" i="2"/>
  <c r="AA1959" i="2" s="1"/>
  <c r="L1959" i="2"/>
  <c r="N1954" i="2"/>
  <c r="B1954" i="2"/>
  <c r="I1954" i="2"/>
  <c r="AA1954" i="2" s="1"/>
  <c r="N1920" i="2"/>
  <c r="I1920" i="2"/>
  <c r="AA1920" i="2" s="1"/>
  <c r="B1920" i="2"/>
  <c r="N1969" i="2"/>
  <c r="I1969" i="2"/>
  <c r="AA1969" i="2" s="1"/>
  <c r="B1965" i="2"/>
  <c r="L1965" i="2"/>
  <c r="I1949" i="2"/>
  <c r="AA1949" i="2" s="1"/>
  <c r="L1949" i="2"/>
  <c r="B1949" i="2"/>
  <c r="N1949" i="2"/>
  <c r="B1987" i="2"/>
  <c r="D1986" i="2"/>
  <c r="B1984" i="2"/>
  <c r="B1981" i="2"/>
  <c r="F1970" i="2"/>
  <c r="N1963" i="2"/>
  <c r="I1963" i="2"/>
  <c r="AA1963" i="2" s="1"/>
  <c r="G1932" i="2"/>
  <c r="C1932" i="2"/>
  <c r="D1932" i="2"/>
  <c r="E1932" i="2"/>
  <c r="F1932" i="2"/>
  <c r="I1950" i="2"/>
  <c r="AA1950" i="2" s="1"/>
  <c r="B1950" i="2"/>
  <c r="L1950" i="2"/>
  <c r="N1950" i="2"/>
  <c r="E1942" i="2"/>
  <c r="G1942" i="2"/>
  <c r="C1942" i="2"/>
  <c r="D1942" i="2"/>
  <c r="F1942" i="2"/>
  <c r="B1974" i="2"/>
  <c r="L1974" i="2"/>
  <c r="N1957" i="2"/>
  <c r="B1957" i="2"/>
  <c r="I1957" i="2"/>
  <c r="AA1957" i="2" s="1"/>
  <c r="D1955" i="2"/>
  <c r="E1955" i="2"/>
  <c r="F1955" i="2"/>
  <c r="G1955" i="2"/>
  <c r="G1947" i="2"/>
  <c r="C1947" i="2"/>
  <c r="D1947" i="2"/>
  <c r="E1947" i="2"/>
  <c r="F1947" i="2"/>
  <c r="I1937" i="2"/>
  <c r="AA1937" i="2" s="1"/>
  <c r="L1937" i="2"/>
  <c r="N1937" i="2"/>
  <c r="B1937" i="2"/>
  <c r="L1936" i="2"/>
  <c r="B1936" i="2"/>
  <c r="I1936" i="2"/>
  <c r="AA1936" i="2" s="1"/>
  <c r="I1934" i="2"/>
  <c r="AA1934" i="2" s="1"/>
  <c r="L1934" i="2"/>
  <c r="N1934" i="2"/>
  <c r="B1934" i="2"/>
  <c r="L1930" i="2"/>
  <c r="N1930" i="2"/>
  <c r="B1930" i="2"/>
  <c r="I1930" i="2"/>
  <c r="AA1930" i="2" s="1"/>
  <c r="G1929" i="2"/>
  <c r="C1929" i="2"/>
  <c r="D1929" i="2"/>
  <c r="E1929" i="2"/>
  <c r="F1929" i="2"/>
  <c r="C1928" i="2"/>
  <c r="D1928" i="2"/>
  <c r="E1928" i="2"/>
  <c r="F1928" i="2"/>
  <c r="G1928" i="2"/>
  <c r="D1970" i="2"/>
  <c r="G1970" i="2"/>
  <c r="N1975" i="2"/>
  <c r="I1975" i="2"/>
  <c r="AA1975" i="2" s="1"/>
  <c r="I1974" i="2"/>
  <c r="AA1974" i="2" s="1"/>
  <c r="B1971" i="2"/>
  <c r="L1971" i="2"/>
  <c r="C1970" i="2"/>
  <c r="L1939" i="2"/>
  <c r="B1939" i="2"/>
  <c r="N1939" i="2"/>
  <c r="L1956" i="2"/>
  <c r="L1953" i="2"/>
  <c r="G1944" i="2"/>
  <c r="C1944" i="2"/>
  <c r="D1944" i="2"/>
  <c r="L1933" i="2"/>
  <c r="B1933" i="2"/>
  <c r="I1931" i="2"/>
  <c r="AA1931" i="2" s="1"/>
  <c r="L1931" i="2"/>
  <c r="N1931" i="2"/>
  <c r="D1925" i="2"/>
  <c r="E1925" i="2"/>
  <c r="F1925" i="2"/>
  <c r="G1925" i="2"/>
  <c r="G1899" i="2"/>
  <c r="C1899" i="2"/>
  <c r="D1899" i="2"/>
  <c r="E1899" i="2"/>
  <c r="F1899" i="2"/>
  <c r="L1948" i="2"/>
  <c r="B1948" i="2"/>
  <c r="I1946" i="2"/>
  <c r="AA1946" i="2" s="1"/>
  <c r="L1946" i="2"/>
  <c r="N1946" i="2"/>
  <c r="E1933" i="2"/>
  <c r="G1933" i="2"/>
  <c r="N1926" i="2"/>
  <c r="B1926" i="2"/>
  <c r="I1926" i="2"/>
  <c r="AA1926" i="2" s="1"/>
  <c r="B1913" i="2"/>
  <c r="I1913" i="2"/>
  <c r="AA1913" i="2" s="1"/>
  <c r="L1913" i="2"/>
  <c r="N1913" i="2"/>
  <c r="I1956" i="2"/>
  <c r="AA1956" i="2" s="1"/>
  <c r="I1953" i="2"/>
  <c r="AA1953" i="2" s="1"/>
  <c r="I1948" i="2"/>
  <c r="AA1948" i="2" s="1"/>
  <c r="L1945" i="2"/>
  <c r="B1945" i="2"/>
  <c r="I1943" i="2"/>
  <c r="AA1943" i="2" s="1"/>
  <c r="L1943" i="2"/>
  <c r="N1943" i="2"/>
  <c r="L1927" i="2"/>
  <c r="N1927" i="2"/>
  <c r="B1927" i="2"/>
  <c r="N1881" i="2"/>
  <c r="L1881" i="2"/>
  <c r="I1881" i="2"/>
  <c r="AA1881" i="2" s="1"/>
  <c r="B1881" i="2"/>
  <c r="B1951" i="2"/>
  <c r="I1945" i="2"/>
  <c r="AA1945" i="2" s="1"/>
  <c r="E1944" i="2"/>
  <c r="L1942" i="2"/>
  <c r="B1942" i="2"/>
  <c r="I1940" i="2"/>
  <c r="AA1940" i="2" s="1"/>
  <c r="L1940" i="2"/>
  <c r="N1940" i="2"/>
  <c r="G1935" i="2"/>
  <c r="C1935" i="2"/>
  <c r="D1935" i="2"/>
  <c r="F1933" i="2"/>
  <c r="I1927" i="2"/>
  <c r="AA1927" i="2" s="1"/>
  <c r="B1922" i="2"/>
  <c r="I1922" i="2"/>
  <c r="AA1922" i="2" s="1"/>
  <c r="L1922" i="2"/>
  <c r="N1922" i="2"/>
  <c r="N1911" i="2"/>
  <c r="I1911" i="2"/>
  <c r="AA1911" i="2" s="1"/>
  <c r="N1928" i="2"/>
  <c r="B1919" i="2"/>
  <c r="I1919" i="2"/>
  <c r="AA1919" i="2" s="1"/>
  <c r="N1916" i="2"/>
  <c r="B1910" i="2"/>
  <c r="I1910" i="2"/>
  <c r="AA1910" i="2" s="1"/>
  <c r="F1902" i="2"/>
  <c r="G1902" i="2"/>
  <c r="D1902" i="2"/>
  <c r="G1896" i="2"/>
  <c r="C1896" i="2"/>
  <c r="D1896" i="2"/>
  <c r="E1896" i="2"/>
  <c r="L1928" i="2"/>
  <c r="N1925" i="2"/>
  <c r="E1924" i="2"/>
  <c r="I1923" i="2"/>
  <c r="AA1923" i="2" s="1"/>
  <c r="B1923" i="2"/>
  <c r="B1917" i="2"/>
  <c r="N1908" i="2"/>
  <c r="B1908" i="2"/>
  <c r="G1893" i="2"/>
  <c r="C1893" i="2"/>
  <c r="D1893" i="2"/>
  <c r="E1893" i="2"/>
  <c r="L1868" i="2"/>
  <c r="I1868" i="2"/>
  <c r="AA1868" i="2" s="1"/>
  <c r="B1868" i="2"/>
  <c r="N1868" i="2"/>
  <c r="B1916" i="2"/>
  <c r="I1916" i="2"/>
  <c r="AA1916" i="2" s="1"/>
  <c r="G1890" i="2"/>
  <c r="C1890" i="2"/>
  <c r="D1890" i="2"/>
  <c r="E1890" i="2"/>
  <c r="G1884" i="2"/>
  <c r="C1884" i="2"/>
  <c r="D1884" i="2"/>
  <c r="E1884" i="2"/>
  <c r="F1884" i="2"/>
  <c r="B1914" i="2"/>
  <c r="C1902" i="2"/>
  <c r="F1893" i="2"/>
  <c r="E1888" i="2"/>
  <c r="F1888" i="2"/>
  <c r="G1888" i="2"/>
  <c r="C1888" i="2"/>
  <c r="N1904" i="2"/>
  <c r="N1901" i="2"/>
  <c r="B1880" i="2"/>
  <c r="I1880" i="2"/>
  <c r="AA1880" i="2" s="1"/>
  <c r="B1855" i="2"/>
  <c r="I1855" i="2"/>
  <c r="AA1855" i="2" s="1"/>
  <c r="L1855" i="2"/>
  <c r="N1855" i="2"/>
  <c r="L1875" i="2"/>
  <c r="N1875" i="2"/>
  <c r="B1875" i="2"/>
  <c r="I1875" i="2"/>
  <c r="AA1875" i="2" s="1"/>
  <c r="L1871" i="2"/>
  <c r="I1871" i="2"/>
  <c r="AA1871" i="2" s="1"/>
  <c r="B1871" i="2"/>
  <c r="N1871" i="2"/>
  <c r="L1850" i="2"/>
  <c r="N1850" i="2"/>
  <c r="B1850" i="2"/>
  <c r="I1850" i="2"/>
  <c r="AA1850" i="2" s="1"/>
  <c r="B1905" i="2"/>
  <c r="Q1874" i="2"/>
  <c r="I1866" i="2"/>
  <c r="AA1866" i="2" s="1"/>
  <c r="B1866" i="2"/>
  <c r="L1866" i="2"/>
  <c r="N1866" i="2"/>
  <c r="C1863" i="2"/>
  <c r="D1863" i="2"/>
  <c r="G1863" i="2"/>
  <c r="F1863" i="2"/>
  <c r="L1859" i="2"/>
  <c r="N1859" i="2"/>
  <c r="I1859" i="2"/>
  <c r="AA1859" i="2" s="1"/>
  <c r="B1859" i="2"/>
  <c r="L1851" i="2"/>
  <c r="B1851" i="2"/>
  <c r="I1851" i="2"/>
  <c r="AA1851" i="2" s="1"/>
  <c r="N1851" i="2"/>
  <c r="I1907" i="2"/>
  <c r="AA1907" i="2" s="1"/>
  <c r="I1904" i="2"/>
  <c r="AA1904" i="2" s="1"/>
  <c r="I1901" i="2"/>
  <c r="AA1901" i="2" s="1"/>
  <c r="C1898" i="2"/>
  <c r="B1898" i="2"/>
  <c r="C1895" i="2"/>
  <c r="B1895" i="2"/>
  <c r="B1892" i="2"/>
  <c r="C1889" i="2"/>
  <c r="B1889" i="2"/>
  <c r="C1886" i="2"/>
  <c r="B1886" i="2"/>
  <c r="C1883" i="2"/>
  <c r="B1883" i="2"/>
  <c r="L1865" i="2"/>
  <c r="I1865" i="2"/>
  <c r="AA1865" i="2" s="1"/>
  <c r="B1865" i="2"/>
  <c r="N1865" i="2"/>
  <c r="L1878" i="2"/>
  <c r="N1878" i="2"/>
  <c r="B1878" i="2"/>
  <c r="I1878" i="2"/>
  <c r="AA1878" i="2" s="1"/>
  <c r="Y1874" i="2"/>
  <c r="L1872" i="2"/>
  <c r="N1872" i="2"/>
  <c r="B1872" i="2"/>
  <c r="I1872" i="2"/>
  <c r="AA1872" i="2" s="1"/>
  <c r="I1869" i="2"/>
  <c r="AA1869" i="2" s="1"/>
  <c r="B1869" i="2"/>
  <c r="L1869" i="2"/>
  <c r="N1869" i="2"/>
  <c r="E1863" i="2"/>
  <c r="B1861" i="2"/>
  <c r="L1861" i="2"/>
  <c r="I1861" i="2"/>
  <c r="AA1861" i="2" s="1"/>
  <c r="N1861" i="2"/>
  <c r="Q1849" i="2"/>
  <c r="Y1849" i="2"/>
  <c r="P1849" i="2"/>
  <c r="AB1849" i="2"/>
  <c r="T1849" i="2"/>
  <c r="AD1849" i="2" s="1"/>
  <c r="AE1849" i="2" s="1"/>
  <c r="Z1849" i="2"/>
  <c r="L1831" i="2"/>
  <c r="N1831" i="2"/>
  <c r="I1831" i="2"/>
  <c r="AA1831" i="2" s="1"/>
  <c r="B1831" i="2"/>
  <c r="N1876" i="2"/>
  <c r="N1873" i="2"/>
  <c r="N1870" i="2"/>
  <c r="N1867" i="2"/>
  <c r="C1860" i="2"/>
  <c r="D1860" i="2"/>
  <c r="G1860" i="2"/>
  <c r="L1853" i="2"/>
  <c r="N1853" i="2"/>
  <c r="I1853" i="2"/>
  <c r="AA1853" i="2" s="1"/>
  <c r="L1847" i="2"/>
  <c r="N1847" i="2"/>
  <c r="B1847" i="2"/>
  <c r="I1847" i="2"/>
  <c r="AA1847" i="2" s="1"/>
  <c r="B1870" i="2"/>
  <c r="B1867" i="2"/>
  <c r="B1864" i="2"/>
  <c r="L1864" i="2"/>
  <c r="L1862" i="2"/>
  <c r="N1862" i="2"/>
  <c r="I1862" i="2"/>
  <c r="AA1862" i="2" s="1"/>
  <c r="C1857" i="2"/>
  <c r="D1857" i="2"/>
  <c r="G1857" i="2"/>
  <c r="B1858" i="2"/>
  <c r="L1858" i="2"/>
  <c r="F1857" i="2"/>
  <c r="L1856" i="2"/>
  <c r="N1856" i="2"/>
  <c r="I1856" i="2"/>
  <c r="AA1856" i="2" s="1"/>
  <c r="L1848" i="2"/>
  <c r="B1848" i="2"/>
  <c r="I1848" i="2"/>
  <c r="AA1848" i="2" s="1"/>
  <c r="N1848" i="2"/>
  <c r="C1877" i="2"/>
  <c r="B1877" i="2"/>
  <c r="C1874" i="2"/>
  <c r="B1874" i="2"/>
  <c r="I1858" i="2"/>
  <c r="AA1858" i="2" s="1"/>
  <c r="E1857" i="2"/>
  <c r="B1852" i="2"/>
  <c r="I1852" i="2"/>
  <c r="AA1852" i="2" s="1"/>
  <c r="L1852" i="2"/>
  <c r="B1822" i="2"/>
  <c r="L1822" i="2"/>
  <c r="N1822" i="2"/>
  <c r="I1822" i="2"/>
  <c r="AA1822" i="2" s="1"/>
  <c r="C1829" i="2"/>
  <c r="D1829" i="2"/>
  <c r="G1829" i="2"/>
  <c r="E1829" i="2"/>
  <c r="B1844" i="2"/>
  <c r="B1830" i="2"/>
  <c r="L1830" i="2"/>
  <c r="I1830" i="2"/>
  <c r="AA1830" i="2" s="1"/>
  <c r="E1801" i="2"/>
  <c r="F1801" i="2"/>
  <c r="C1801" i="2"/>
  <c r="D1801" i="2"/>
  <c r="G1801" i="2"/>
  <c r="G1846" i="2"/>
  <c r="C1846" i="2"/>
  <c r="I1845" i="2"/>
  <c r="AA1845" i="2" s="1"/>
  <c r="L1845" i="2"/>
  <c r="I1844" i="2"/>
  <c r="AA1844" i="2" s="1"/>
  <c r="G1843" i="2"/>
  <c r="C1843" i="2"/>
  <c r="I1842" i="2"/>
  <c r="AA1842" i="2" s="1"/>
  <c r="L1842" i="2"/>
  <c r="B1812" i="2"/>
  <c r="I1812" i="2"/>
  <c r="AA1812" i="2" s="1"/>
  <c r="N1812" i="2"/>
  <c r="L1812" i="2"/>
  <c r="C1849" i="2"/>
  <c r="B1849" i="2"/>
  <c r="L1836" i="2"/>
  <c r="I1836" i="2"/>
  <c r="AA1836" i="2" s="1"/>
  <c r="B1833" i="2"/>
  <c r="L1833" i="2"/>
  <c r="L1828" i="2"/>
  <c r="N1828" i="2"/>
  <c r="I1828" i="2"/>
  <c r="AA1828" i="2" s="1"/>
  <c r="L1817" i="2"/>
  <c r="N1817" i="2"/>
  <c r="B1817" i="2"/>
  <c r="I1817" i="2"/>
  <c r="AA1817" i="2" s="1"/>
  <c r="E1816" i="2"/>
  <c r="F1816" i="2"/>
  <c r="G1816" i="2"/>
  <c r="C1816" i="2"/>
  <c r="D1816" i="2"/>
  <c r="L1841" i="2"/>
  <c r="C1838" i="2"/>
  <c r="G1838" i="2"/>
  <c r="L1837" i="2"/>
  <c r="I1837" i="2"/>
  <c r="AA1837" i="2" s="1"/>
  <c r="C1835" i="2"/>
  <c r="G1835" i="2"/>
  <c r="L1834" i="2"/>
  <c r="I1834" i="2"/>
  <c r="AA1834" i="2" s="1"/>
  <c r="L1820" i="2"/>
  <c r="N1820" i="2"/>
  <c r="I1820" i="2"/>
  <c r="AA1820" i="2" s="1"/>
  <c r="G1815" i="2"/>
  <c r="F1815" i="2"/>
  <c r="D1815" i="2"/>
  <c r="B1841" i="2"/>
  <c r="L1807" i="2"/>
  <c r="N1807" i="2"/>
  <c r="I1807" i="2"/>
  <c r="AA1807" i="2" s="1"/>
  <c r="L1795" i="2"/>
  <c r="N1795" i="2"/>
  <c r="B1795" i="2"/>
  <c r="C1832" i="2"/>
  <c r="D1832" i="2"/>
  <c r="G1832" i="2"/>
  <c r="B1819" i="2"/>
  <c r="L1819" i="2"/>
  <c r="I1819" i="2"/>
  <c r="AA1819" i="2" s="1"/>
  <c r="I1795" i="2"/>
  <c r="AA1795" i="2" s="1"/>
  <c r="C1818" i="2"/>
  <c r="D1818" i="2"/>
  <c r="G1818" i="2"/>
  <c r="L1816" i="2"/>
  <c r="N1816" i="2"/>
  <c r="L1810" i="2"/>
  <c r="N1810" i="2"/>
  <c r="I1810" i="2"/>
  <c r="AA1810" i="2" s="1"/>
  <c r="B1806" i="2"/>
  <c r="I1806" i="2"/>
  <c r="AA1806" i="2" s="1"/>
  <c r="N1806" i="2"/>
  <c r="G1800" i="2"/>
  <c r="D1800" i="2"/>
  <c r="F1800" i="2"/>
  <c r="C1800" i="2"/>
  <c r="B1825" i="2"/>
  <c r="E1818" i="2"/>
  <c r="L1813" i="2"/>
  <c r="N1813" i="2"/>
  <c r="I1813" i="2"/>
  <c r="AA1813" i="2" s="1"/>
  <c r="L1826" i="2"/>
  <c r="I1826" i="2"/>
  <c r="AA1826" i="2" s="1"/>
  <c r="I1825" i="2"/>
  <c r="AA1825" i="2" s="1"/>
  <c r="C1824" i="2"/>
  <c r="G1824" i="2"/>
  <c r="L1823" i="2"/>
  <c r="I1823" i="2"/>
  <c r="AA1823" i="2" s="1"/>
  <c r="B1816" i="2"/>
  <c r="B1815" i="2"/>
  <c r="L1815" i="2"/>
  <c r="B1809" i="2"/>
  <c r="L1809" i="2"/>
  <c r="N1809" i="2"/>
  <c r="I1809" i="2"/>
  <c r="AA1809" i="2" s="1"/>
  <c r="C1814" i="2"/>
  <c r="D1814" i="2"/>
  <c r="L1804" i="2"/>
  <c r="N1804" i="2"/>
  <c r="B1804" i="2"/>
  <c r="L1798" i="2"/>
  <c r="N1798" i="2"/>
  <c r="B1798" i="2"/>
  <c r="I1804" i="2"/>
  <c r="AA1804" i="2" s="1"/>
  <c r="L1801" i="2"/>
  <c r="N1801" i="2"/>
  <c r="B1801" i="2"/>
  <c r="I1798" i="2"/>
  <c r="AA1798" i="2" s="1"/>
  <c r="D1802" i="2"/>
  <c r="E1780" i="2"/>
  <c r="G1780" i="2"/>
  <c r="C1780" i="2"/>
  <c r="D1780" i="2"/>
  <c r="F1780" i="2"/>
  <c r="L1762" i="2"/>
  <c r="B1762" i="2"/>
  <c r="I1748" i="2"/>
  <c r="AA1748" i="2" s="1"/>
  <c r="N1748" i="2"/>
  <c r="L1744" i="2"/>
  <c r="B1744" i="2"/>
  <c r="L1792" i="2"/>
  <c r="B1792" i="2"/>
  <c r="G1783" i="2"/>
  <c r="I1778" i="2"/>
  <c r="AA1778" i="2" s="1"/>
  <c r="N1778" i="2"/>
  <c r="L1774" i="2"/>
  <c r="B1774" i="2"/>
  <c r="I1760" i="2"/>
  <c r="AA1760" i="2" s="1"/>
  <c r="N1760" i="2"/>
  <c r="L1756" i="2"/>
  <c r="B1756" i="2"/>
  <c r="I1742" i="2"/>
  <c r="AA1742" i="2" s="1"/>
  <c r="N1742" i="2"/>
  <c r="L1738" i="2"/>
  <c r="B1738" i="2"/>
  <c r="G1725" i="2"/>
  <c r="D1725" i="2"/>
  <c r="I1724" i="2"/>
  <c r="AA1724" i="2" s="1"/>
  <c r="N1724" i="2"/>
  <c r="L1720" i="2"/>
  <c r="B1720" i="2"/>
  <c r="I1706" i="2"/>
  <c r="AA1706" i="2" s="1"/>
  <c r="N1706" i="2"/>
  <c r="L1702" i="2"/>
  <c r="B1702" i="2"/>
  <c r="G1791" i="2"/>
  <c r="D1791" i="2"/>
  <c r="I1790" i="2"/>
  <c r="AA1790" i="2" s="1"/>
  <c r="N1790" i="2"/>
  <c r="L1786" i="2"/>
  <c r="B1786" i="2"/>
  <c r="D1783" i="2"/>
  <c r="G1777" i="2"/>
  <c r="I1772" i="2"/>
  <c r="AA1772" i="2" s="1"/>
  <c r="N1772" i="2"/>
  <c r="L1768" i="2"/>
  <c r="B1768" i="2"/>
  <c r="G1759" i="2"/>
  <c r="G1755" i="2"/>
  <c r="D1755" i="2"/>
  <c r="I1754" i="2"/>
  <c r="AA1754" i="2" s="1"/>
  <c r="N1754" i="2"/>
  <c r="L1750" i="2"/>
  <c r="B1750" i="2"/>
  <c r="C1749" i="2"/>
  <c r="G1741" i="2"/>
  <c r="I1736" i="2"/>
  <c r="AA1736" i="2" s="1"/>
  <c r="N1736" i="2"/>
  <c r="L1732" i="2"/>
  <c r="B1732" i="2"/>
  <c r="G1788" i="2"/>
  <c r="D1788" i="2"/>
  <c r="I1787" i="2"/>
  <c r="AA1787" i="2" s="1"/>
  <c r="N1787" i="2"/>
  <c r="I1786" i="2"/>
  <c r="AA1786" i="2" s="1"/>
  <c r="L1784" i="2"/>
  <c r="L1783" i="2"/>
  <c r="B1783" i="2"/>
  <c r="C1783" i="2"/>
  <c r="N1780" i="2"/>
  <c r="F1777" i="2"/>
  <c r="G1770" i="2"/>
  <c r="I1769" i="2"/>
  <c r="AA1769" i="2" s="1"/>
  <c r="N1769" i="2"/>
  <c r="I1768" i="2"/>
  <c r="AA1768" i="2" s="1"/>
  <c r="L1766" i="2"/>
  <c r="L1765" i="2"/>
  <c r="B1765" i="2"/>
  <c r="N1762" i="2"/>
  <c r="F1759" i="2"/>
  <c r="I1751" i="2"/>
  <c r="AA1751" i="2" s="1"/>
  <c r="N1751" i="2"/>
  <c r="I1750" i="2"/>
  <c r="AA1750" i="2" s="1"/>
  <c r="L1748" i="2"/>
  <c r="B1748" i="2"/>
  <c r="L1747" i="2"/>
  <c r="B1747" i="2"/>
  <c r="N1744" i="2"/>
  <c r="F1741" i="2"/>
  <c r="I1733" i="2"/>
  <c r="AA1733" i="2" s="1"/>
  <c r="N1733" i="2"/>
  <c r="I1732" i="2"/>
  <c r="AA1732" i="2" s="1"/>
  <c r="L1729" i="2"/>
  <c r="B1729" i="2"/>
  <c r="E1725" i="2"/>
  <c r="F1723" i="2"/>
  <c r="I1715" i="2"/>
  <c r="AA1715" i="2" s="1"/>
  <c r="N1715" i="2"/>
  <c r="L1711" i="2"/>
  <c r="B1711" i="2"/>
  <c r="G1698" i="2"/>
  <c r="D1698" i="2"/>
  <c r="I1697" i="2"/>
  <c r="AA1697" i="2" s="1"/>
  <c r="N1697" i="2"/>
  <c r="L1693" i="2"/>
  <c r="B1693" i="2"/>
  <c r="F1687" i="2"/>
  <c r="I1679" i="2"/>
  <c r="AA1679" i="2" s="1"/>
  <c r="N1679" i="2"/>
  <c r="L1675" i="2"/>
  <c r="B1675" i="2"/>
  <c r="F1669" i="2"/>
  <c r="I1661" i="2"/>
  <c r="AA1661" i="2" s="1"/>
  <c r="N1661" i="2"/>
  <c r="L1657" i="2"/>
  <c r="B1657" i="2"/>
  <c r="E1653" i="2"/>
  <c r="L1649" i="2"/>
  <c r="B1649" i="2"/>
  <c r="I1649" i="2"/>
  <c r="AA1649" i="2" s="1"/>
  <c r="I1644" i="2"/>
  <c r="AA1644" i="2" s="1"/>
  <c r="N1644" i="2"/>
  <c r="L1631" i="2"/>
  <c r="B1631" i="2"/>
  <c r="I1631" i="2"/>
  <c r="AA1631" i="2" s="1"/>
  <c r="I1626" i="2"/>
  <c r="AA1626" i="2" s="1"/>
  <c r="N1626" i="2"/>
  <c r="E1613" i="2"/>
  <c r="D1613" i="2"/>
  <c r="N1608" i="2"/>
  <c r="I1608" i="2"/>
  <c r="AA1608" i="2" s="1"/>
  <c r="B1608" i="2"/>
  <c r="L1608" i="2"/>
  <c r="D1597" i="2"/>
  <c r="N1587" i="2"/>
  <c r="I1587" i="2"/>
  <c r="AA1587" i="2" s="1"/>
  <c r="B1586" i="2"/>
  <c r="L1586" i="2"/>
  <c r="N1586" i="2"/>
  <c r="E1580" i="2"/>
  <c r="C1580" i="2"/>
  <c r="G1580" i="2"/>
  <c r="N1572" i="2"/>
  <c r="I1572" i="2"/>
  <c r="AA1572" i="2" s="1"/>
  <c r="B1572" i="2"/>
  <c r="L1572" i="2"/>
  <c r="N1563" i="2"/>
  <c r="I1563" i="2"/>
  <c r="AA1563" i="2" s="1"/>
  <c r="B1563" i="2"/>
  <c r="L1563" i="2"/>
  <c r="B1559" i="2"/>
  <c r="L1559" i="2"/>
  <c r="N1559" i="2"/>
  <c r="N1554" i="2"/>
  <c r="I1554" i="2"/>
  <c r="AA1554" i="2" s="1"/>
  <c r="B1554" i="2"/>
  <c r="L1554" i="2"/>
  <c r="N1545" i="2"/>
  <c r="I1545" i="2"/>
  <c r="AA1545" i="2" s="1"/>
  <c r="B1545" i="2"/>
  <c r="L1545" i="2"/>
  <c r="B1541" i="2"/>
  <c r="L1541" i="2"/>
  <c r="N1541" i="2"/>
  <c r="N1536" i="2"/>
  <c r="I1536" i="2"/>
  <c r="AA1536" i="2" s="1"/>
  <c r="B1536" i="2"/>
  <c r="L1536" i="2"/>
  <c r="N1527" i="2"/>
  <c r="I1527" i="2"/>
  <c r="AA1527" i="2" s="1"/>
  <c r="B1527" i="2"/>
  <c r="L1527" i="2"/>
  <c r="B1523" i="2"/>
  <c r="L1523" i="2"/>
  <c r="N1523" i="2"/>
  <c r="N1518" i="2"/>
  <c r="I1518" i="2"/>
  <c r="AA1518" i="2" s="1"/>
  <c r="B1518" i="2"/>
  <c r="L1518" i="2"/>
  <c r="N1509" i="2"/>
  <c r="I1509" i="2"/>
  <c r="AA1509" i="2" s="1"/>
  <c r="B1509" i="2"/>
  <c r="L1509" i="2"/>
  <c r="B1505" i="2"/>
  <c r="L1505" i="2"/>
  <c r="N1505" i="2"/>
  <c r="N1500" i="2"/>
  <c r="I1500" i="2"/>
  <c r="AA1500" i="2" s="1"/>
  <c r="B1500" i="2"/>
  <c r="L1500" i="2"/>
  <c r="N1491" i="2"/>
  <c r="I1491" i="2"/>
  <c r="AA1491" i="2" s="1"/>
  <c r="B1491" i="2"/>
  <c r="L1491" i="2"/>
  <c r="B1487" i="2"/>
  <c r="L1487" i="2"/>
  <c r="N1487" i="2"/>
  <c r="B1458" i="2"/>
  <c r="N1458" i="2"/>
  <c r="L1458" i="2"/>
  <c r="N1420" i="2"/>
  <c r="B1420" i="2"/>
  <c r="L1420" i="2"/>
  <c r="G1735" i="2"/>
  <c r="I1730" i="2"/>
  <c r="AA1730" i="2" s="1"/>
  <c r="N1730" i="2"/>
  <c r="I1729" i="2"/>
  <c r="AA1729" i="2" s="1"/>
  <c r="L1726" i="2"/>
  <c r="B1726" i="2"/>
  <c r="C1725" i="2"/>
  <c r="D1723" i="2"/>
  <c r="G1713" i="2"/>
  <c r="I1712" i="2"/>
  <c r="AA1712" i="2" s="1"/>
  <c r="N1712" i="2"/>
  <c r="I1711" i="2"/>
  <c r="AA1711" i="2" s="1"/>
  <c r="L1708" i="2"/>
  <c r="B1708" i="2"/>
  <c r="I1693" i="2"/>
  <c r="AA1693" i="2" s="1"/>
  <c r="D1687" i="2"/>
  <c r="G1681" i="2"/>
  <c r="I1676" i="2"/>
  <c r="AA1676" i="2" s="1"/>
  <c r="N1676" i="2"/>
  <c r="I1675" i="2"/>
  <c r="AA1675" i="2" s="1"/>
  <c r="G1659" i="2"/>
  <c r="D1659" i="2"/>
  <c r="I1658" i="2"/>
  <c r="AA1658" i="2" s="1"/>
  <c r="N1658" i="2"/>
  <c r="I1647" i="2"/>
  <c r="AA1647" i="2" s="1"/>
  <c r="N1647" i="2"/>
  <c r="L1634" i="2"/>
  <c r="B1634" i="2"/>
  <c r="I1634" i="2"/>
  <c r="AA1634" i="2" s="1"/>
  <c r="E1633" i="2"/>
  <c r="I1629" i="2"/>
  <c r="AA1629" i="2" s="1"/>
  <c r="N1629" i="2"/>
  <c r="G1621" i="2"/>
  <c r="C1621" i="2"/>
  <c r="F1621" i="2"/>
  <c r="N1617" i="2"/>
  <c r="I1617" i="2"/>
  <c r="AA1617" i="2" s="1"/>
  <c r="B1617" i="2"/>
  <c r="L1617" i="2"/>
  <c r="E1609" i="2"/>
  <c r="E1607" i="2"/>
  <c r="G1607" i="2"/>
  <c r="C1607" i="2"/>
  <c r="N1596" i="2"/>
  <c r="I1596" i="2"/>
  <c r="AA1596" i="2" s="1"/>
  <c r="B1595" i="2"/>
  <c r="L1595" i="2"/>
  <c r="N1595" i="2"/>
  <c r="D1591" i="2"/>
  <c r="G1591" i="2"/>
  <c r="F1591" i="2"/>
  <c r="I1586" i="2"/>
  <c r="AA1586" i="2" s="1"/>
  <c r="B1583" i="2"/>
  <c r="L1583" i="2"/>
  <c r="I1583" i="2"/>
  <c r="AA1583" i="2" s="1"/>
  <c r="B1578" i="2"/>
  <c r="B1574" i="2"/>
  <c r="L1574" i="2"/>
  <c r="I1574" i="2"/>
  <c r="AA1574" i="2" s="1"/>
  <c r="I1559" i="2"/>
  <c r="AA1559" i="2" s="1"/>
  <c r="B1556" i="2"/>
  <c r="L1556" i="2"/>
  <c r="I1556" i="2"/>
  <c r="AA1556" i="2" s="1"/>
  <c r="D1555" i="2"/>
  <c r="G1555" i="2"/>
  <c r="F1555" i="2"/>
  <c r="F1553" i="2"/>
  <c r="I1541" i="2"/>
  <c r="AA1541" i="2" s="1"/>
  <c r="B1538" i="2"/>
  <c r="L1538" i="2"/>
  <c r="I1538" i="2"/>
  <c r="AA1538" i="2" s="1"/>
  <c r="F1535" i="2"/>
  <c r="I1523" i="2"/>
  <c r="AA1523" i="2" s="1"/>
  <c r="B1520" i="2"/>
  <c r="L1520" i="2"/>
  <c r="I1520" i="2"/>
  <c r="AA1520" i="2" s="1"/>
  <c r="D1519" i="2"/>
  <c r="G1519" i="2"/>
  <c r="F1519" i="2"/>
  <c r="F1517" i="2"/>
  <c r="I1505" i="2"/>
  <c r="AA1505" i="2" s="1"/>
  <c r="B1502" i="2"/>
  <c r="L1502" i="2"/>
  <c r="I1502" i="2"/>
  <c r="AA1502" i="2" s="1"/>
  <c r="I1487" i="2"/>
  <c r="AA1487" i="2" s="1"/>
  <c r="B1359" i="2"/>
  <c r="L1359" i="2"/>
  <c r="N1359" i="2"/>
  <c r="I1694" i="2"/>
  <c r="AA1694" i="2" s="1"/>
  <c r="N1694" i="2"/>
  <c r="L1690" i="2"/>
  <c r="B1690" i="2"/>
  <c r="F1683" i="2"/>
  <c r="L1672" i="2"/>
  <c r="B1672" i="2"/>
  <c r="D1669" i="2"/>
  <c r="I1657" i="2"/>
  <c r="AA1657" i="2" s="1"/>
  <c r="L1654" i="2"/>
  <c r="B1654" i="2"/>
  <c r="L1652" i="2"/>
  <c r="B1652" i="2"/>
  <c r="I1652" i="2"/>
  <c r="AA1652" i="2" s="1"/>
  <c r="E1651" i="2"/>
  <c r="N1792" i="2"/>
  <c r="E1791" i="2"/>
  <c r="F1788" i="2"/>
  <c r="G1782" i="2"/>
  <c r="D1782" i="2"/>
  <c r="I1781" i="2"/>
  <c r="AA1781" i="2" s="1"/>
  <c r="N1781" i="2"/>
  <c r="L1778" i="2"/>
  <c r="B1778" i="2"/>
  <c r="L1777" i="2"/>
  <c r="B1777" i="2"/>
  <c r="C1777" i="2"/>
  <c r="N1774" i="2"/>
  <c r="I1763" i="2"/>
  <c r="AA1763" i="2" s="1"/>
  <c r="N1763" i="2"/>
  <c r="I1762" i="2"/>
  <c r="AA1762" i="2" s="1"/>
  <c r="L1760" i="2"/>
  <c r="B1760" i="2"/>
  <c r="L1759" i="2"/>
  <c r="B1759" i="2"/>
  <c r="C1759" i="2"/>
  <c r="N1756" i="2"/>
  <c r="E1755" i="2"/>
  <c r="G1746" i="2"/>
  <c r="D1746" i="2"/>
  <c r="I1745" i="2"/>
  <c r="AA1745" i="2" s="1"/>
  <c r="N1745" i="2"/>
  <c r="I1744" i="2"/>
  <c r="AA1744" i="2" s="1"/>
  <c r="L1742" i="2"/>
  <c r="B1742" i="2"/>
  <c r="L1741" i="2"/>
  <c r="B1741" i="2"/>
  <c r="C1741" i="2"/>
  <c r="N1738" i="2"/>
  <c r="F1735" i="2"/>
  <c r="G1728" i="2"/>
  <c r="D1728" i="2"/>
  <c r="I1727" i="2"/>
  <c r="AA1727" i="2" s="1"/>
  <c r="N1727" i="2"/>
  <c r="I1726" i="2"/>
  <c r="AA1726" i="2" s="1"/>
  <c r="L1724" i="2"/>
  <c r="B1724" i="2"/>
  <c r="L1723" i="2"/>
  <c r="B1723" i="2"/>
  <c r="C1723" i="2"/>
  <c r="N1720" i="2"/>
  <c r="G1710" i="2"/>
  <c r="D1710" i="2"/>
  <c r="I1709" i="2"/>
  <c r="AA1709" i="2" s="1"/>
  <c r="N1709" i="2"/>
  <c r="I1708" i="2"/>
  <c r="AA1708" i="2" s="1"/>
  <c r="L1706" i="2"/>
  <c r="B1706" i="2"/>
  <c r="L1705" i="2"/>
  <c r="B1705" i="2"/>
  <c r="N1702" i="2"/>
  <c r="F1698" i="2"/>
  <c r="I1691" i="2"/>
  <c r="AA1691" i="2" s="1"/>
  <c r="N1691" i="2"/>
  <c r="I1690" i="2"/>
  <c r="AA1690" i="2" s="1"/>
  <c r="L1688" i="2"/>
  <c r="L1687" i="2"/>
  <c r="B1687" i="2"/>
  <c r="C1687" i="2"/>
  <c r="F1681" i="2"/>
  <c r="I1673" i="2"/>
  <c r="AA1673" i="2" s="1"/>
  <c r="N1673" i="2"/>
  <c r="I1672" i="2"/>
  <c r="AA1672" i="2" s="1"/>
  <c r="L1670" i="2"/>
  <c r="L1669" i="2"/>
  <c r="B1669" i="2"/>
  <c r="C1669" i="2"/>
  <c r="G1656" i="2"/>
  <c r="D1656" i="2"/>
  <c r="I1655" i="2"/>
  <c r="AA1655" i="2" s="1"/>
  <c r="N1655" i="2"/>
  <c r="I1654" i="2"/>
  <c r="AA1654" i="2" s="1"/>
  <c r="I1650" i="2"/>
  <c r="AA1650" i="2" s="1"/>
  <c r="N1650" i="2"/>
  <c r="G1642" i="2"/>
  <c r="C1642" i="2"/>
  <c r="F1642" i="2"/>
  <c r="L1637" i="2"/>
  <c r="B1637" i="2"/>
  <c r="I1637" i="2"/>
  <c r="AA1637" i="2" s="1"/>
  <c r="L1635" i="2"/>
  <c r="I1632" i="2"/>
  <c r="AA1632" i="2" s="1"/>
  <c r="N1632" i="2"/>
  <c r="G1624" i="2"/>
  <c r="C1624" i="2"/>
  <c r="F1624" i="2"/>
  <c r="L1619" i="2"/>
  <c r="B1619" i="2"/>
  <c r="I1619" i="2"/>
  <c r="AA1619" i="2" s="1"/>
  <c r="E1616" i="2"/>
  <c r="C1616" i="2"/>
  <c r="G1616" i="2"/>
  <c r="G1613" i="2"/>
  <c r="B1610" i="2"/>
  <c r="L1610" i="2"/>
  <c r="I1610" i="2"/>
  <c r="AA1610" i="2" s="1"/>
  <c r="C1609" i="2"/>
  <c r="F1604" i="2"/>
  <c r="D1600" i="2"/>
  <c r="G1600" i="2"/>
  <c r="F1600" i="2"/>
  <c r="I1595" i="2"/>
  <c r="AA1595" i="2" s="1"/>
  <c r="N1590" i="2"/>
  <c r="I1590" i="2"/>
  <c r="AA1590" i="2" s="1"/>
  <c r="B1590" i="2"/>
  <c r="L1590" i="2"/>
  <c r="F1580" i="2"/>
  <c r="D1564" i="2"/>
  <c r="G1564" i="2"/>
  <c r="C1564" i="2"/>
  <c r="F1564" i="2"/>
  <c r="D1546" i="2"/>
  <c r="G1546" i="2"/>
  <c r="C1546" i="2"/>
  <c r="F1546" i="2"/>
  <c r="B1484" i="2"/>
  <c r="L1484" i="2"/>
  <c r="I1484" i="2"/>
  <c r="AA1484" i="2" s="1"/>
  <c r="N1375" i="2"/>
  <c r="L1375" i="2"/>
  <c r="B1375" i="2"/>
  <c r="L1622" i="2"/>
  <c r="B1622" i="2"/>
  <c r="I1622" i="2"/>
  <c r="AA1622" i="2" s="1"/>
  <c r="B1614" i="2"/>
  <c r="F1613" i="2"/>
  <c r="N1599" i="2"/>
  <c r="I1599" i="2"/>
  <c r="AA1599" i="2" s="1"/>
  <c r="B1599" i="2"/>
  <c r="L1599" i="2"/>
  <c r="E1597" i="2"/>
  <c r="E1589" i="2"/>
  <c r="G1589" i="2"/>
  <c r="C1589" i="2"/>
  <c r="D1580" i="2"/>
  <c r="N1578" i="2"/>
  <c r="I1578" i="2"/>
  <c r="AA1578" i="2" s="1"/>
  <c r="B1577" i="2"/>
  <c r="L1577" i="2"/>
  <c r="N1577" i="2"/>
  <c r="N1560" i="2"/>
  <c r="I1560" i="2"/>
  <c r="AA1560" i="2" s="1"/>
  <c r="N1542" i="2"/>
  <c r="I1542" i="2"/>
  <c r="AA1542" i="2" s="1"/>
  <c r="N1524" i="2"/>
  <c r="I1524" i="2"/>
  <c r="AA1524" i="2" s="1"/>
  <c r="N1506" i="2"/>
  <c r="I1506" i="2"/>
  <c r="AA1506" i="2" s="1"/>
  <c r="N1488" i="2"/>
  <c r="I1488" i="2"/>
  <c r="AA1488" i="2" s="1"/>
  <c r="N1465" i="2"/>
  <c r="B1465" i="2"/>
  <c r="L1465" i="2"/>
  <c r="I1784" i="2"/>
  <c r="AA1784" i="2" s="1"/>
  <c r="N1784" i="2"/>
  <c r="L1780" i="2"/>
  <c r="B1780" i="2"/>
  <c r="I1766" i="2"/>
  <c r="AA1766" i="2" s="1"/>
  <c r="N1766" i="2"/>
  <c r="I1688" i="2"/>
  <c r="AA1688" i="2" s="1"/>
  <c r="N1688" i="2"/>
  <c r="L1684" i="2"/>
  <c r="B1684" i="2"/>
  <c r="I1670" i="2"/>
  <c r="AA1670" i="2" s="1"/>
  <c r="N1670" i="2"/>
  <c r="L1666" i="2"/>
  <c r="B1666" i="2"/>
  <c r="G1653" i="2"/>
  <c r="D1653" i="2"/>
  <c r="L1640" i="2"/>
  <c r="B1640" i="2"/>
  <c r="I1640" i="2"/>
  <c r="AA1640" i="2" s="1"/>
  <c r="I1635" i="2"/>
  <c r="AA1635" i="2" s="1"/>
  <c r="N1635" i="2"/>
  <c r="I1793" i="2"/>
  <c r="AA1793" i="2" s="1"/>
  <c r="N1793" i="2"/>
  <c r="I1792" i="2"/>
  <c r="AA1792" i="2" s="1"/>
  <c r="L1790" i="2"/>
  <c r="B1790" i="2"/>
  <c r="L1789" i="2"/>
  <c r="B1789" i="2"/>
  <c r="C1788" i="2"/>
  <c r="N1786" i="2"/>
  <c r="F1783" i="2"/>
  <c r="I1775" i="2"/>
  <c r="AA1775" i="2" s="1"/>
  <c r="N1775" i="2"/>
  <c r="I1774" i="2"/>
  <c r="AA1774" i="2" s="1"/>
  <c r="L1772" i="2"/>
  <c r="B1772" i="2"/>
  <c r="L1771" i="2"/>
  <c r="B1771" i="2"/>
  <c r="N1768" i="2"/>
  <c r="I1757" i="2"/>
  <c r="AA1757" i="2" s="1"/>
  <c r="N1757" i="2"/>
  <c r="I1756" i="2"/>
  <c r="AA1756" i="2" s="1"/>
  <c r="L1754" i="2"/>
  <c r="B1754" i="2"/>
  <c r="L1753" i="2"/>
  <c r="B1753" i="2"/>
  <c r="N1750" i="2"/>
  <c r="F1747" i="2"/>
  <c r="D1740" i="2"/>
  <c r="I1739" i="2"/>
  <c r="AA1739" i="2" s="1"/>
  <c r="N1739" i="2"/>
  <c r="I1738" i="2"/>
  <c r="AA1738" i="2" s="1"/>
  <c r="L1736" i="2"/>
  <c r="B1736" i="2"/>
  <c r="L1735" i="2"/>
  <c r="B1735" i="2"/>
  <c r="C1735" i="2"/>
  <c r="N1732" i="2"/>
  <c r="I1721" i="2"/>
  <c r="AA1721" i="2" s="1"/>
  <c r="N1721" i="2"/>
  <c r="I1720" i="2"/>
  <c r="AA1720" i="2" s="1"/>
  <c r="L1718" i="2"/>
  <c r="L1717" i="2"/>
  <c r="B1717" i="2"/>
  <c r="G1704" i="2"/>
  <c r="D1704" i="2"/>
  <c r="I1703" i="2"/>
  <c r="AA1703" i="2" s="1"/>
  <c r="N1703" i="2"/>
  <c r="I1702" i="2"/>
  <c r="AA1702" i="2" s="1"/>
  <c r="L1700" i="2"/>
  <c r="L1699" i="2"/>
  <c r="B1699" i="2"/>
  <c r="C1698" i="2"/>
  <c r="I1685" i="2"/>
  <c r="AA1685" i="2" s="1"/>
  <c r="N1685" i="2"/>
  <c r="I1684" i="2"/>
  <c r="AA1684" i="2" s="1"/>
  <c r="L1682" i="2"/>
  <c r="L1681" i="2"/>
  <c r="B1681" i="2"/>
  <c r="C1681" i="2"/>
  <c r="D1678" i="2"/>
  <c r="I1667" i="2"/>
  <c r="AA1667" i="2" s="1"/>
  <c r="N1667" i="2"/>
  <c r="I1666" i="2"/>
  <c r="AA1666" i="2" s="1"/>
  <c r="L1664" i="2"/>
  <c r="L1663" i="2"/>
  <c r="B1663" i="2"/>
  <c r="E1659" i="2"/>
  <c r="G1648" i="2"/>
  <c r="C1648" i="2"/>
  <c r="F1648" i="2"/>
  <c r="L1643" i="2"/>
  <c r="B1643" i="2"/>
  <c r="I1643" i="2"/>
  <c r="AA1643" i="2" s="1"/>
  <c r="L1641" i="2"/>
  <c r="I1638" i="2"/>
  <c r="AA1638" i="2" s="1"/>
  <c r="N1638" i="2"/>
  <c r="L1625" i="2"/>
  <c r="B1625" i="2"/>
  <c r="I1625" i="2"/>
  <c r="AA1625" i="2" s="1"/>
  <c r="L1623" i="2"/>
  <c r="D1621" i="2"/>
  <c r="I1620" i="2"/>
  <c r="AA1620" i="2" s="1"/>
  <c r="N1620" i="2"/>
  <c r="D1615" i="2"/>
  <c r="C1613" i="2"/>
  <c r="D1607" i="2"/>
  <c r="N1605" i="2"/>
  <c r="I1605" i="2"/>
  <c r="AA1605" i="2" s="1"/>
  <c r="B1604" i="2"/>
  <c r="L1604" i="2"/>
  <c r="N1604" i="2"/>
  <c r="E1600" i="2"/>
  <c r="E1598" i="2"/>
  <c r="C1598" i="2"/>
  <c r="G1598" i="2"/>
  <c r="B1592" i="2"/>
  <c r="L1592" i="2"/>
  <c r="I1592" i="2"/>
  <c r="AA1592" i="2" s="1"/>
  <c r="C1591" i="2"/>
  <c r="B1587" i="2"/>
  <c r="I1577" i="2"/>
  <c r="AA1577" i="2" s="1"/>
  <c r="B1568" i="2"/>
  <c r="L1568" i="2"/>
  <c r="I1568" i="2"/>
  <c r="AA1568" i="2" s="1"/>
  <c r="N1568" i="2"/>
  <c r="E1564" i="2"/>
  <c r="B1550" i="2"/>
  <c r="L1550" i="2"/>
  <c r="I1550" i="2"/>
  <c r="AA1550" i="2" s="1"/>
  <c r="N1550" i="2"/>
  <c r="E1546" i="2"/>
  <c r="B1532" i="2"/>
  <c r="L1532" i="2"/>
  <c r="I1532" i="2"/>
  <c r="AA1532" i="2" s="1"/>
  <c r="N1532" i="2"/>
  <c r="B1514" i="2"/>
  <c r="L1514" i="2"/>
  <c r="I1514" i="2"/>
  <c r="AA1514" i="2" s="1"/>
  <c r="N1514" i="2"/>
  <c r="B1496" i="2"/>
  <c r="L1496" i="2"/>
  <c r="I1496" i="2"/>
  <c r="AA1496" i="2" s="1"/>
  <c r="N1496" i="2"/>
  <c r="B1470" i="2"/>
  <c r="L1470" i="2"/>
  <c r="B1395" i="2"/>
  <c r="L1395" i="2"/>
  <c r="N1395" i="2"/>
  <c r="N1729" i="2"/>
  <c r="F1725" i="2"/>
  <c r="G1723" i="2"/>
  <c r="I1718" i="2"/>
  <c r="AA1718" i="2" s="1"/>
  <c r="N1718" i="2"/>
  <c r="L1715" i="2"/>
  <c r="B1715" i="2"/>
  <c r="L1714" i="2"/>
  <c r="B1714" i="2"/>
  <c r="N1711" i="2"/>
  <c r="G1701" i="2"/>
  <c r="D1701" i="2"/>
  <c r="I1700" i="2"/>
  <c r="AA1700" i="2" s="1"/>
  <c r="N1700" i="2"/>
  <c r="L1697" i="2"/>
  <c r="B1697" i="2"/>
  <c r="L1696" i="2"/>
  <c r="B1696" i="2"/>
  <c r="N1693" i="2"/>
  <c r="G1687" i="2"/>
  <c r="G1683" i="2"/>
  <c r="D1683" i="2"/>
  <c r="I1682" i="2"/>
  <c r="AA1682" i="2" s="1"/>
  <c r="N1682" i="2"/>
  <c r="L1679" i="2"/>
  <c r="B1679" i="2"/>
  <c r="L1678" i="2"/>
  <c r="B1678" i="2"/>
  <c r="N1675" i="2"/>
  <c r="G1669" i="2"/>
  <c r="I1664" i="2"/>
  <c r="AA1664" i="2" s="1"/>
  <c r="N1664" i="2"/>
  <c r="L1661" i="2"/>
  <c r="B1661" i="2"/>
  <c r="L1660" i="2"/>
  <c r="B1660" i="2"/>
  <c r="N1657" i="2"/>
  <c r="F1653" i="2"/>
  <c r="G1651" i="2"/>
  <c r="C1651" i="2"/>
  <c r="F1651" i="2"/>
  <c r="N1649" i="2"/>
  <c r="L1646" i="2"/>
  <c r="B1646" i="2"/>
  <c r="I1646" i="2"/>
  <c r="AA1646" i="2" s="1"/>
  <c r="L1644" i="2"/>
  <c r="B1644" i="2"/>
  <c r="I1641" i="2"/>
  <c r="AA1641" i="2" s="1"/>
  <c r="N1641" i="2"/>
  <c r="G1633" i="2"/>
  <c r="C1633" i="2"/>
  <c r="F1633" i="2"/>
  <c r="N1631" i="2"/>
  <c r="L1628" i="2"/>
  <c r="B1628" i="2"/>
  <c r="I1628" i="2"/>
  <c r="AA1628" i="2" s="1"/>
  <c r="L1626" i="2"/>
  <c r="B1626" i="2"/>
  <c r="I1623" i="2"/>
  <c r="AA1623" i="2" s="1"/>
  <c r="N1623" i="2"/>
  <c r="N1614" i="2"/>
  <c r="I1614" i="2"/>
  <c r="AA1614" i="2" s="1"/>
  <c r="B1613" i="2"/>
  <c r="L1613" i="2"/>
  <c r="N1613" i="2"/>
  <c r="D1609" i="2"/>
  <c r="G1609" i="2"/>
  <c r="F1609" i="2"/>
  <c r="E1604" i="2"/>
  <c r="D1604" i="2"/>
  <c r="B1601" i="2"/>
  <c r="L1601" i="2"/>
  <c r="I1601" i="2"/>
  <c r="AA1601" i="2" s="1"/>
  <c r="B1596" i="2"/>
  <c r="F1589" i="2"/>
  <c r="L1587" i="2"/>
  <c r="N1581" i="2"/>
  <c r="I1581" i="2"/>
  <c r="AA1581" i="2" s="1"/>
  <c r="B1581" i="2"/>
  <c r="L1581" i="2"/>
  <c r="E1571" i="2"/>
  <c r="G1571" i="2"/>
  <c r="C1571" i="2"/>
  <c r="E1562" i="2"/>
  <c r="C1562" i="2"/>
  <c r="D1562" i="2"/>
  <c r="G1562" i="2"/>
  <c r="E1553" i="2"/>
  <c r="G1553" i="2"/>
  <c r="C1553" i="2"/>
  <c r="E1544" i="2"/>
  <c r="C1544" i="2"/>
  <c r="D1544" i="2"/>
  <c r="G1544" i="2"/>
  <c r="D1543" i="2"/>
  <c r="E1535" i="2"/>
  <c r="G1535" i="2"/>
  <c r="C1535" i="2"/>
  <c r="E1517" i="2"/>
  <c r="G1517" i="2"/>
  <c r="C1517" i="2"/>
  <c r="E1508" i="2"/>
  <c r="C1508" i="2"/>
  <c r="D1508" i="2"/>
  <c r="G1508" i="2"/>
  <c r="G1507" i="2"/>
  <c r="E1507" i="2"/>
  <c r="N1459" i="2"/>
  <c r="L1459" i="2"/>
  <c r="N1233" i="2"/>
  <c r="B1233" i="2"/>
  <c r="L1233" i="2"/>
  <c r="L1175" i="2"/>
  <c r="N1175" i="2"/>
  <c r="B1175" i="2"/>
  <c r="N1290" i="2"/>
  <c r="B1290" i="2"/>
  <c r="L1290" i="2"/>
  <c r="N1284" i="2"/>
  <c r="B1284" i="2"/>
  <c r="L1284" i="2"/>
  <c r="N1278" i="2"/>
  <c r="B1278" i="2"/>
  <c r="L1278" i="2"/>
  <c r="N1272" i="2"/>
  <c r="B1272" i="2"/>
  <c r="L1272" i="2"/>
  <c r="N1266" i="2"/>
  <c r="B1266" i="2"/>
  <c r="L1266" i="2"/>
  <c r="N1263" i="2"/>
  <c r="B1263" i="2"/>
  <c r="L1263" i="2"/>
  <c r="N1227" i="2"/>
  <c r="B1227" i="2"/>
  <c r="L1227" i="2"/>
  <c r="N1447" i="2"/>
  <c r="B1447" i="2"/>
  <c r="B1440" i="2"/>
  <c r="N1440" i="2"/>
  <c r="N1429" i="2"/>
  <c r="B1429" i="2"/>
  <c r="N1338" i="2"/>
  <c r="B1338" i="2"/>
  <c r="L1338" i="2"/>
  <c r="N1332" i="2"/>
  <c r="B1332" i="2"/>
  <c r="L1332" i="2"/>
  <c r="N1326" i="2"/>
  <c r="B1326" i="2"/>
  <c r="L1326" i="2"/>
  <c r="N1320" i="2"/>
  <c r="B1320" i="2"/>
  <c r="L1320" i="2"/>
  <c r="N1314" i="2"/>
  <c r="B1314" i="2"/>
  <c r="L1314" i="2"/>
  <c r="N1308" i="2"/>
  <c r="B1308" i="2"/>
  <c r="L1308" i="2"/>
  <c r="N1302" i="2"/>
  <c r="B1302" i="2"/>
  <c r="L1302" i="2"/>
  <c r="N1296" i="2"/>
  <c r="B1296" i="2"/>
  <c r="L1296" i="2"/>
  <c r="D1612" i="2"/>
  <c r="G1612" i="2"/>
  <c r="N1611" i="2"/>
  <c r="I1611" i="2"/>
  <c r="AA1611" i="2" s="1"/>
  <c r="B1607" i="2"/>
  <c r="L1607" i="2"/>
  <c r="D1594" i="2"/>
  <c r="N1593" i="2"/>
  <c r="I1593" i="2"/>
  <c r="AA1593" i="2" s="1"/>
  <c r="B1589" i="2"/>
  <c r="L1589" i="2"/>
  <c r="N1575" i="2"/>
  <c r="I1575" i="2"/>
  <c r="AA1575" i="2" s="1"/>
  <c r="B1571" i="2"/>
  <c r="L1571" i="2"/>
  <c r="D1558" i="2"/>
  <c r="G1558" i="2"/>
  <c r="N1557" i="2"/>
  <c r="I1557" i="2"/>
  <c r="AA1557" i="2" s="1"/>
  <c r="B1553" i="2"/>
  <c r="L1553" i="2"/>
  <c r="D1540" i="2"/>
  <c r="G1540" i="2"/>
  <c r="N1539" i="2"/>
  <c r="I1539" i="2"/>
  <c r="AA1539" i="2" s="1"/>
  <c r="B1535" i="2"/>
  <c r="L1535" i="2"/>
  <c r="N1521" i="2"/>
  <c r="I1521" i="2"/>
  <c r="AA1521" i="2" s="1"/>
  <c r="B1517" i="2"/>
  <c r="L1517" i="2"/>
  <c r="N1503" i="2"/>
  <c r="I1503" i="2"/>
  <c r="AA1503" i="2" s="1"/>
  <c r="B1499" i="2"/>
  <c r="L1499" i="2"/>
  <c r="N1485" i="2"/>
  <c r="I1485" i="2"/>
  <c r="AA1485" i="2" s="1"/>
  <c r="L1482" i="2"/>
  <c r="B1481" i="2"/>
  <c r="L1481" i="2"/>
  <c r="C1481" i="2"/>
  <c r="N1474" i="2"/>
  <c r="B1474" i="2"/>
  <c r="B1452" i="2"/>
  <c r="L1452" i="2"/>
  <c r="N1441" i="2"/>
  <c r="L1441" i="2"/>
  <c r="B1441" i="2"/>
  <c r="B1434" i="2"/>
  <c r="L1434" i="2"/>
  <c r="N1411" i="2"/>
  <c r="B1411" i="2"/>
  <c r="N1402" i="2"/>
  <c r="B1402" i="2"/>
  <c r="L1402" i="2"/>
  <c r="B1386" i="2"/>
  <c r="L1386" i="2"/>
  <c r="N1386" i="2"/>
  <c r="N1366" i="2"/>
  <c r="B1366" i="2"/>
  <c r="L1366" i="2"/>
  <c r="B1350" i="2"/>
  <c r="L1350" i="2"/>
  <c r="N1350" i="2"/>
  <c r="N1257" i="2"/>
  <c r="B1257" i="2"/>
  <c r="L1257" i="2"/>
  <c r="N1221" i="2"/>
  <c r="B1221" i="2"/>
  <c r="L1221" i="2"/>
  <c r="L1199" i="2"/>
  <c r="N1199" i="2"/>
  <c r="B1199" i="2"/>
  <c r="N1482" i="2"/>
  <c r="I1482" i="2"/>
  <c r="AA1482" i="2" s="1"/>
  <c r="B1478" i="2"/>
  <c r="L1478" i="2"/>
  <c r="B1467" i="2"/>
  <c r="N1467" i="2"/>
  <c r="N1456" i="2"/>
  <c r="B1456" i="2"/>
  <c r="N1432" i="2"/>
  <c r="L1432" i="2"/>
  <c r="B1422" i="2"/>
  <c r="N1422" i="2"/>
  <c r="N1393" i="2"/>
  <c r="L1393" i="2"/>
  <c r="B1393" i="2"/>
  <c r="B1377" i="2"/>
  <c r="L1377" i="2"/>
  <c r="N1377" i="2"/>
  <c r="N1357" i="2"/>
  <c r="L1357" i="2"/>
  <c r="B1357" i="2"/>
  <c r="B1341" i="2"/>
  <c r="L1341" i="2"/>
  <c r="N1341" i="2"/>
  <c r="N1335" i="2"/>
  <c r="B1335" i="2"/>
  <c r="L1335" i="2"/>
  <c r="N1329" i="2"/>
  <c r="B1329" i="2"/>
  <c r="L1329" i="2"/>
  <c r="N1323" i="2"/>
  <c r="B1323" i="2"/>
  <c r="L1323" i="2"/>
  <c r="N1317" i="2"/>
  <c r="B1317" i="2"/>
  <c r="L1317" i="2"/>
  <c r="N1311" i="2"/>
  <c r="B1311" i="2"/>
  <c r="L1311" i="2"/>
  <c r="N1305" i="2"/>
  <c r="B1305" i="2"/>
  <c r="L1305" i="2"/>
  <c r="N1299" i="2"/>
  <c r="B1299" i="2"/>
  <c r="L1299" i="2"/>
  <c r="N1293" i="2"/>
  <c r="B1293" i="2"/>
  <c r="L1293" i="2"/>
  <c r="N1287" i="2"/>
  <c r="B1287" i="2"/>
  <c r="L1287" i="2"/>
  <c r="N1281" i="2"/>
  <c r="B1281" i="2"/>
  <c r="L1281" i="2"/>
  <c r="N1275" i="2"/>
  <c r="B1275" i="2"/>
  <c r="L1275" i="2"/>
  <c r="N1269" i="2"/>
  <c r="B1269" i="2"/>
  <c r="L1269" i="2"/>
  <c r="N1251" i="2"/>
  <c r="B1251" i="2"/>
  <c r="L1251" i="2"/>
  <c r="N1215" i="2"/>
  <c r="B1215" i="2"/>
  <c r="L1215" i="2"/>
  <c r="N1569" i="2"/>
  <c r="I1569" i="2"/>
  <c r="AA1569" i="2" s="1"/>
  <c r="B1565" i="2"/>
  <c r="L1565" i="2"/>
  <c r="N1551" i="2"/>
  <c r="I1551" i="2"/>
  <c r="AA1551" i="2" s="1"/>
  <c r="B1547" i="2"/>
  <c r="L1547" i="2"/>
  <c r="D1534" i="2"/>
  <c r="G1534" i="2"/>
  <c r="N1533" i="2"/>
  <c r="I1533" i="2"/>
  <c r="AA1533" i="2" s="1"/>
  <c r="B1529" i="2"/>
  <c r="L1529" i="2"/>
  <c r="N1515" i="2"/>
  <c r="I1515" i="2"/>
  <c r="AA1515" i="2" s="1"/>
  <c r="B1511" i="2"/>
  <c r="L1511" i="2"/>
  <c r="D1498" i="2"/>
  <c r="G1498" i="2"/>
  <c r="N1497" i="2"/>
  <c r="I1497" i="2"/>
  <c r="AA1497" i="2" s="1"/>
  <c r="B1493" i="2"/>
  <c r="L1493" i="2"/>
  <c r="N1479" i="2"/>
  <c r="I1479" i="2"/>
  <c r="AA1479" i="2" s="1"/>
  <c r="I1478" i="2"/>
  <c r="AA1478" i="2" s="1"/>
  <c r="N1468" i="2"/>
  <c r="L1468" i="2"/>
  <c r="B1468" i="2"/>
  <c r="B1461" i="2"/>
  <c r="L1461" i="2"/>
  <c r="B1449" i="2"/>
  <c r="N1449" i="2"/>
  <c r="N1438" i="2"/>
  <c r="B1438" i="2"/>
  <c r="B1431" i="2"/>
  <c r="L1431" i="2"/>
  <c r="N1431" i="2"/>
  <c r="B1425" i="2"/>
  <c r="L1425" i="2"/>
  <c r="N1414" i="2"/>
  <c r="L1414" i="2"/>
  <c r="N1245" i="2"/>
  <c r="B1245" i="2"/>
  <c r="L1245" i="2"/>
  <c r="B1616" i="2"/>
  <c r="L1616" i="2"/>
  <c r="D1603" i="2"/>
  <c r="G1603" i="2"/>
  <c r="N1602" i="2"/>
  <c r="I1602" i="2"/>
  <c r="AA1602" i="2" s="1"/>
  <c r="B1598" i="2"/>
  <c r="L1598" i="2"/>
  <c r="N1584" i="2"/>
  <c r="I1584" i="2"/>
  <c r="AA1584" i="2" s="1"/>
  <c r="B1580" i="2"/>
  <c r="L1580" i="2"/>
  <c r="N1566" i="2"/>
  <c r="I1566" i="2"/>
  <c r="AA1566" i="2" s="1"/>
  <c r="I1565" i="2"/>
  <c r="AA1565" i="2" s="1"/>
  <c r="B1562" i="2"/>
  <c r="L1562" i="2"/>
  <c r="D1549" i="2"/>
  <c r="G1549" i="2"/>
  <c r="N1548" i="2"/>
  <c r="I1548" i="2"/>
  <c r="AA1548" i="2" s="1"/>
  <c r="I1547" i="2"/>
  <c r="AA1547" i="2" s="1"/>
  <c r="B1544" i="2"/>
  <c r="L1544" i="2"/>
  <c r="D1531" i="2"/>
  <c r="G1531" i="2"/>
  <c r="N1530" i="2"/>
  <c r="I1530" i="2"/>
  <c r="AA1530" i="2" s="1"/>
  <c r="I1529" i="2"/>
  <c r="AA1529" i="2" s="1"/>
  <c r="B1526" i="2"/>
  <c r="L1526" i="2"/>
  <c r="D1513" i="2"/>
  <c r="G1513" i="2"/>
  <c r="N1512" i="2"/>
  <c r="I1512" i="2"/>
  <c r="AA1512" i="2" s="1"/>
  <c r="I1511" i="2"/>
  <c r="AA1511" i="2" s="1"/>
  <c r="B1508" i="2"/>
  <c r="L1508" i="2"/>
  <c r="D1495" i="2"/>
  <c r="G1495" i="2"/>
  <c r="N1494" i="2"/>
  <c r="I1494" i="2"/>
  <c r="AA1494" i="2" s="1"/>
  <c r="I1493" i="2"/>
  <c r="AA1493" i="2" s="1"/>
  <c r="B1490" i="2"/>
  <c r="L1490" i="2"/>
  <c r="G1481" i="2"/>
  <c r="D1477" i="2"/>
  <c r="G1477" i="2"/>
  <c r="B1476" i="2"/>
  <c r="N1476" i="2"/>
  <c r="N1450" i="2"/>
  <c r="L1450" i="2"/>
  <c r="B1450" i="2"/>
  <c r="B1443" i="2"/>
  <c r="L1443" i="2"/>
  <c r="B1413" i="2"/>
  <c r="L1413" i="2"/>
  <c r="N1413" i="2"/>
  <c r="B1404" i="2"/>
  <c r="L1404" i="2"/>
  <c r="N1404" i="2"/>
  <c r="N1384" i="2"/>
  <c r="B1384" i="2"/>
  <c r="L1384" i="2"/>
  <c r="B1368" i="2"/>
  <c r="L1368" i="2"/>
  <c r="N1368" i="2"/>
  <c r="N1348" i="2"/>
  <c r="B1348" i="2"/>
  <c r="L1348" i="2"/>
  <c r="N1239" i="2"/>
  <c r="B1239" i="2"/>
  <c r="L1239" i="2"/>
  <c r="B1129" i="2"/>
  <c r="N1129" i="2"/>
  <c r="L1129" i="2"/>
  <c r="L1423" i="2"/>
  <c r="L1416" i="2"/>
  <c r="L1405" i="2"/>
  <c r="L1398" i="2"/>
  <c r="L1387" i="2"/>
  <c r="L1380" i="2"/>
  <c r="L1369" i="2"/>
  <c r="L1362" i="2"/>
  <c r="L1351" i="2"/>
  <c r="L1344" i="2"/>
  <c r="B1205" i="2"/>
  <c r="L1202" i="2"/>
  <c r="L1187" i="2"/>
  <c r="N1187" i="2"/>
  <c r="L1181" i="2"/>
  <c r="N1181" i="2"/>
  <c r="B1202" i="2"/>
  <c r="L1184" i="2"/>
  <c r="N1184" i="2"/>
  <c r="L1178" i="2"/>
  <c r="N1178" i="2"/>
  <c r="N1052" i="2"/>
  <c r="B1052" i="2"/>
  <c r="L1052" i="2"/>
  <c r="L1407" i="2"/>
  <c r="L1396" i="2"/>
  <c r="L1389" i="2"/>
  <c r="L1378" i="2"/>
  <c r="L1371" i="2"/>
  <c r="L1360" i="2"/>
  <c r="L1353" i="2"/>
  <c r="L1342" i="2"/>
  <c r="L1196" i="2"/>
  <c r="N1196" i="2"/>
  <c r="N1110" i="2"/>
  <c r="L1110" i="2"/>
  <c r="B1110" i="2"/>
  <c r="N1092" i="2"/>
  <c r="L1092" i="2"/>
  <c r="B1092" i="2"/>
  <c r="N1074" i="2"/>
  <c r="L1074" i="2"/>
  <c r="B1074" i="2"/>
  <c r="N1064" i="2"/>
  <c r="B1064" i="2"/>
  <c r="L1064" i="2"/>
  <c r="N1028" i="2"/>
  <c r="B1028" i="2"/>
  <c r="L1028" i="2"/>
  <c r="N1401" i="2"/>
  <c r="N1383" i="2"/>
  <c r="N1365" i="2"/>
  <c r="N1347" i="2"/>
  <c r="L1207" i="2"/>
  <c r="L1193" i="2"/>
  <c r="N1193" i="2"/>
  <c r="B1181" i="2"/>
  <c r="N1260" i="2"/>
  <c r="B1260" i="2"/>
  <c r="N1254" i="2"/>
  <c r="B1254" i="2"/>
  <c r="N1248" i="2"/>
  <c r="B1248" i="2"/>
  <c r="N1242" i="2"/>
  <c r="B1242" i="2"/>
  <c r="N1236" i="2"/>
  <c r="B1236" i="2"/>
  <c r="N1230" i="2"/>
  <c r="B1230" i="2"/>
  <c r="N1224" i="2"/>
  <c r="B1224" i="2"/>
  <c r="N1218" i="2"/>
  <c r="B1218" i="2"/>
  <c r="N1212" i="2"/>
  <c r="B1212" i="2"/>
  <c r="B1208" i="2"/>
  <c r="L1205" i="2"/>
  <c r="L1204" i="2"/>
  <c r="L1190" i="2"/>
  <c r="N1190" i="2"/>
  <c r="B1187" i="2"/>
  <c r="B1178" i="2"/>
  <c r="N1040" i="2"/>
  <c r="B1040" i="2"/>
  <c r="L1040" i="2"/>
  <c r="B1132" i="2"/>
  <c r="B1130" i="2"/>
  <c r="B1118" i="2"/>
  <c r="N1118" i="2"/>
  <c r="B1100" i="2"/>
  <c r="N1100" i="2"/>
  <c r="B1082" i="2"/>
  <c r="N1082" i="2"/>
  <c r="N1001" i="2"/>
  <c r="B1001" i="2"/>
  <c r="L1001" i="2"/>
  <c r="N1138" i="2"/>
  <c r="B1124" i="2"/>
  <c r="L1124" i="2"/>
  <c r="N1124" i="2"/>
  <c r="L1136" i="2"/>
  <c r="L1125" i="2"/>
  <c r="B1121" i="2"/>
  <c r="L1121" i="2"/>
  <c r="N1121" i="2"/>
  <c r="N1107" i="2"/>
  <c r="B1107" i="2"/>
  <c r="B1103" i="2"/>
  <c r="L1103" i="2"/>
  <c r="N1103" i="2"/>
  <c r="N1089" i="2"/>
  <c r="B1089" i="2"/>
  <c r="B1085" i="2"/>
  <c r="L1085" i="2"/>
  <c r="N1085" i="2"/>
  <c r="N1172" i="2"/>
  <c r="N1169" i="2"/>
  <c r="N1166" i="2"/>
  <c r="N1163" i="2"/>
  <c r="N1160" i="2"/>
  <c r="N1157" i="2"/>
  <c r="N1154" i="2"/>
  <c r="N1151" i="2"/>
  <c r="N1148" i="2"/>
  <c r="N1145" i="2"/>
  <c r="N1142" i="2"/>
  <c r="N1139" i="2"/>
  <c r="B1138" i="2"/>
  <c r="B1136" i="2"/>
  <c r="N1132" i="2"/>
  <c r="B1125" i="2"/>
  <c r="N1070" i="2"/>
  <c r="B1070" i="2"/>
  <c r="L1070" i="2"/>
  <c r="N1058" i="2"/>
  <c r="B1058" i="2"/>
  <c r="L1058" i="2"/>
  <c r="N1046" i="2"/>
  <c r="B1046" i="2"/>
  <c r="L1046" i="2"/>
  <c r="N1034" i="2"/>
  <c r="B1034" i="2"/>
  <c r="L1034" i="2"/>
  <c r="N1010" i="2"/>
  <c r="B1010" i="2"/>
  <c r="L1010" i="2"/>
  <c r="L972" i="2"/>
  <c r="B972" i="2"/>
  <c r="N972" i="2"/>
  <c r="B1201" i="2"/>
  <c r="B1198" i="2"/>
  <c r="B1195" i="2"/>
  <c r="B1192" i="2"/>
  <c r="B1189" i="2"/>
  <c r="B1186" i="2"/>
  <c r="B1183" i="2"/>
  <c r="B1180" i="2"/>
  <c r="B1177" i="2"/>
  <c r="B1174" i="2"/>
  <c r="B1171" i="2"/>
  <c r="B1168" i="2"/>
  <c r="B1165" i="2"/>
  <c r="B1162" i="2"/>
  <c r="B1159" i="2"/>
  <c r="B1156" i="2"/>
  <c r="B1153" i="2"/>
  <c r="B1150" i="2"/>
  <c r="B1147" i="2"/>
  <c r="B1144" i="2"/>
  <c r="B1141" i="2"/>
  <c r="B1135" i="2"/>
  <c r="B1133" i="2"/>
  <c r="L1132" i="2"/>
  <c r="L1130" i="2"/>
  <c r="L1118" i="2"/>
  <c r="L1100" i="2"/>
  <c r="L1082" i="2"/>
  <c r="L990" i="2"/>
  <c r="B990" i="2"/>
  <c r="N990" i="2"/>
  <c r="L984" i="2"/>
  <c r="B984" i="2"/>
  <c r="N984" i="2"/>
  <c r="L978" i="2"/>
  <c r="B978" i="2"/>
  <c r="N978" i="2"/>
  <c r="N1022" i="2"/>
  <c r="B1022" i="2"/>
  <c r="B932" i="2"/>
  <c r="N932" i="2"/>
  <c r="L932" i="2"/>
  <c r="L891" i="2"/>
  <c r="N891" i="2"/>
  <c r="B891" i="2"/>
  <c r="L1119" i="2"/>
  <c r="L1112" i="2"/>
  <c r="N1109" i="2"/>
  <c r="L1101" i="2"/>
  <c r="L1094" i="2"/>
  <c r="N1091" i="2"/>
  <c r="L1083" i="2"/>
  <c r="L1076" i="2"/>
  <c r="N1073" i="2"/>
  <c r="L951" i="2"/>
  <c r="N951" i="2"/>
  <c r="L945" i="2"/>
  <c r="N945" i="2"/>
  <c r="B945" i="2"/>
  <c r="L1127" i="2"/>
  <c r="B1122" i="2"/>
  <c r="L1116" i="2"/>
  <c r="L1109" i="2"/>
  <c r="L1098" i="2"/>
  <c r="L1091" i="2"/>
  <c r="L1080" i="2"/>
  <c r="L1073" i="2"/>
  <c r="N1067" i="2"/>
  <c r="B1067" i="2"/>
  <c r="N1061" i="2"/>
  <c r="B1061" i="2"/>
  <c r="N1055" i="2"/>
  <c r="B1055" i="2"/>
  <c r="N1049" i="2"/>
  <c r="B1049" i="2"/>
  <c r="N1043" i="2"/>
  <c r="B1043" i="2"/>
  <c r="N1037" i="2"/>
  <c r="B1037" i="2"/>
  <c r="N1031" i="2"/>
  <c r="B1031" i="2"/>
  <c r="N1025" i="2"/>
  <c r="B1025" i="2"/>
  <c r="N1019" i="2"/>
  <c r="B1019" i="2"/>
  <c r="N1013" i="2"/>
  <c r="B1013" i="2"/>
  <c r="N1004" i="2"/>
  <c r="B1004" i="2"/>
  <c r="N995" i="2"/>
  <c r="B995" i="2"/>
  <c r="B975" i="2"/>
  <c r="N968" i="2"/>
  <c r="L968" i="2"/>
  <c r="B962" i="2"/>
  <c r="L962" i="2"/>
  <c r="N962" i="2"/>
  <c r="B959" i="2"/>
  <c r="N959" i="2"/>
  <c r="L959" i="2"/>
  <c r="B941" i="2"/>
  <c r="N941" i="2"/>
  <c r="L927" i="2"/>
  <c r="N927" i="2"/>
  <c r="B908" i="2"/>
  <c r="L908" i="2"/>
  <c r="N908" i="2"/>
  <c r="B1116" i="2"/>
  <c r="B1098" i="2"/>
  <c r="B1080" i="2"/>
  <c r="L1022" i="2"/>
  <c r="N1016" i="2"/>
  <c r="B1016" i="2"/>
  <c r="N1007" i="2"/>
  <c r="B1007" i="2"/>
  <c r="N998" i="2"/>
  <c r="B998" i="2"/>
  <c r="B926" i="2"/>
  <c r="L926" i="2"/>
  <c r="N926" i="2"/>
  <c r="L924" i="2"/>
  <c r="N924" i="2"/>
  <c r="B924" i="2"/>
  <c r="L906" i="2"/>
  <c r="N906" i="2"/>
  <c r="N992" i="2"/>
  <c r="B991" i="2"/>
  <c r="N989" i="2"/>
  <c r="B988" i="2"/>
  <c r="N986" i="2"/>
  <c r="B985" i="2"/>
  <c r="N983" i="2"/>
  <c r="B982" i="2"/>
  <c r="N980" i="2"/>
  <c r="B979" i="2"/>
  <c r="N977" i="2"/>
  <c r="B976" i="2"/>
  <c r="N974" i="2"/>
  <c r="B973" i="2"/>
  <c r="B971" i="2"/>
  <c r="L933" i="2"/>
  <c r="N933" i="2"/>
  <c r="B923" i="2"/>
  <c r="N923" i="2"/>
  <c r="B914" i="2"/>
  <c r="N914" i="2"/>
  <c r="L914" i="2"/>
  <c r="L833" i="2"/>
  <c r="B833" i="2"/>
  <c r="N833" i="2"/>
  <c r="B992" i="2"/>
  <c r="B989" i="2"/>
  <c r="B986" i="2"/>
  <c r="B983" i="2"/>
  <c r="B980" i="2"/>
  <c r="B977" i="2"/>
  <c r="B974" i="2"/>
  <c r="L960" i="2"/>
  <c r="N960" i="2"/>
  <c r="B950" i="2"/>
  <c r="N950" i="2"/>
  <c r="L950" i="2"/>
  <c r="L915" i="2"/>
  <c r="N915" i="2"/>
  <c r="B905" i="2"/>
  <c r="N905" i="2"/>
  <c r="B896" i="2"/>
  <c r="N896" i="2"/>
  <c r="L896" i="2"/>
  <c r="B878" i="2"/>
  <c r="N878" i="2"/>
  <c r="L878" i="2"/>
  <c r="N834" i="2"/>
  <c r="B834" i="2"/>
  <c r="L834" i="2"/>
  <c r="L897" i="2"/>
  <c r="N897" i="2"/>
  <c r="B887" i="2"/>
  <c r="N887" i="2"/>
  <c r="B872" i="2"/>
  <c r="N872" i="2"/>
  <c r="L872" i="2"/>
  <c r="L827" i="2"/>
  <c r="B827" i="2"/>
  <c r="N827" i="2"/>
  <c r="L970" i="2"/>
  <c r="L963" i="2"/>
  <c r="N963" i="2"/>
  <c r="B944" i="2"/>
  <c r="L944" i="2"/>
  <c r="L942" i="2"/>
  <c r="N942" i="2"/>
  <c r="L909" i="2"/>
  <c r="N909" i="2"/>
  <c r="B890" i="2"/>
  <c r="L890" i="2"/>
  <c r="L888" i="2"/>
  <c r="N888" i="2"/>
  <c r="N822" i="2"/>
  <c r="B822" i="2"/>
  <c r="L822" i="2"/>
  <c r="N965" i="2"/>
  <c r="L954" i="2"/>
  <c r="N954" i="2"/>
  <c r="B954" i="2"/>
  <c r="N947" i="2"/>
  <c r="L936" i="2"/>
  <c r="N936" i="2"/>
  <c r="B936" i="2"/>
  <c r="N929" i="2"/>
  <c r="L918" i="2"/>
  <c r="N918" i="2"/>
  <c r="B918" i="2"/>
  <c r="N911" i="2"/>
  <c r="L900" i="2"/>
  <c r="N900" i="2"/>
  <c r="B900" i="2"/>
  <c r="N893" i="2"/>
  <c r="L882" i="2"/>
  <c r="N882" i="2"/>
  <c r="B882" i="2"/>
  <c r="B875" i="2"/>
  <c r="N875" i="2"/>
  <c r="B869" i="2"/>
  <c r="N869" i="2"/>
  <c r="B849" i="2"/>
  <c r="L849" i="2"/>
  <c r="N825" i="2"/>
  <c r="B825" i="2"/>
  <c r="L825" i="2"/>
  <c r="L818" i="2"/>
  <c r="B818" i="2"/>
  <c r="N818" i="2"/>
  <c r="L966" i="2"/>
  <c r="N966" i="2"/>
  <c r="B966" i="2"/>
  <c r="L948" i="2"/>
  <c r="N948" i="2"/>
  <c r="B948" i="2"/>
  <c r="L930" i="2"/>
  <c r="N930" i="2"/>
  <c r="B930" i="2"/>
  <c r="L912" i="2"/>
  <c r="N912" i="2"/>
  <c r="B912" i="2"/>
  <c r="L894" i="2"/>
  <c r="N894" i="2"/>
  <c r="B894" i="2"/>
  <c r="B843" i="2"/>
  <c r="L843" i="2"/>
  <c r="L830" i="2"/>
  <c r="B830" i="2"/>
  <c r="N830" i="2"/>
  <c r="N819" i="2"/>
  <c r="B819" i="2"/>
  <c r="L819" i="2"/>
  <c r="B846" i="2"/>
  <c r="L846" i="2"/>
  <c r="N831" i="2"/>
  <c r="B831" i="2"/>
  <c r="L831" i="2"/>
  <c r="L824" i="2"/>
  <c r="B824" i="2"/>
  <c r="N824" i="2"/>
  <c r="L957" i="2"/>
  <c r="N957" i="2"/>
  <c r="B957" i="2"/>
  <c r="L939" i="2"/>
  <c r="N939" i="2"/>
  <c r="B939" i="2"/>
  <c r="L921" i="2"/>
  <c r="N921" i="2"/>
  <c r="B921" i="2"/>
  <c r="L903" i="2"/>
  <c r="N903" i="2"/>
  <c r="B903" i="2"/>
  <c r="L885" i="2"/>
  <c r="N885" i="2"/>
  <c r="B885" i="2"/>
  <c r="N849" i="2"/>
  <c r="N828" i="2"/>
  <c r="B828" i="2"/>
  <c r="L828" i="2"/>
  <c r="L821" i="2"/>
  <c r="B821" i="2"/>
  <c r="N821" i="2"/>
  <c r="N866" i="2"/>
  <c r="N863" i="2"/>
  <c r="N860" i="2"/>
  <c r="N857" i="2"/>
  <c r="N854" i="2"/>
  <c r="N851" i="2"/>
  <c r="N848" i="2"/>
  <c r="N845" i="2"/>
  <c r="N842" i="2"/>
  <c r="N839" i="2"/>
  <c r="N836" i="2"/>
  <c r="B832" i="2"/>
  <c r="B829" i="2"/>
  <c r="B826" i="2"/>
  <c r="B823" i="2"/>
  <c r="B820" i="2"/>
  <c r="B817" i="2"/>
  <c r="L816" i="2"/>
  <c r="B816" i="2"/>
  <c r="B814" i="2"/>
  <c r="B811" i="2"/>
  <c r="B808" i="2"/>
  <c r="B805" i="2"/>
  <c r="B802" i="2"/>
  <c r="B799" i="2"/>
  <c r="L799" i="2"/>
  <c r="L797" i="2"/>
  <c r="N797" i="2"/>
  <c r="L785" i="2"/>
  <c r="N785" i="2"/>
  <c r="B785" i="2"/>
  <c r="L779" i="2"/>
  <c r="N779" i="2"/>
  <c r="B779" i="2"/>
  <c r="L815" i="2"/>
  <c r="L812" i="2"/>
  <c r="L809" i="2"/>
  <c r="L806" i="2"/>
  <c r="L803" i="2"/>
  <c r="B796" i="2"/>
  <c r="L796" i="2"/>
  <c r="L794" i="2"/>
  <c r="N794" i="2"/>
  <c r="B736" i="2"/>
  <c r="L736" i="2"/>
  <c r="N736" i="2"/>
  <c r="B848" i="2"/>
  <c r="B845" i="2"/>
  <c r="B842" i="2"/>
  <c r="B839" i="2"/>
  <c r="B836" i="2"/>
  <c r="B793" i="2"/>
  <c r="L793" i="2"/>
  <c r="L791" i="2"/>
  <c r="N791" i="2"/>
  <c r="B790" i="2"/>
  <c r="L790" i="2"/>
  <c r="L788" i="2"/>
  <c r="N788" i="2"/>
  <c r="B788" i="2"/>
  <c r="L782" i="2"/>
  <c r="N782" i="2"/>
  <c r="B782" i="2"/>
  <c r="L776" i="2"/>
  <c r="N776" i="2"/>
  <c r="B776" i="2"/>
  <c r="N879" i="2"/>
  <c r="N876" i="2"/>
  <c r="N873" i="2"/>
  <c r="N870" i="2"/>
  <c r="N867" i="2"/>
  <c r="N864" i="2"/>
  <c r="N861" i="2"/>
  <c r="N858" i="2"/>
  <c r="N855" i="2"/>
  <c r="N852" i="2"/>
  <c r="B797" i="2"/>
  <c r="L773" i="2"/>
  <c r="N773" i="2"/>
  <c r="B773" i="2"/>
  <c r="L770" i="2"/>
  <c r="N770" i="2"/>
  <c r="B770" i="2"/>
  <c r="L767" i="2"/>
  <c r="N767" i="2"/>
  <c r="B767" i="2"/>
  <c r="L764" i="2"/>
  <c r="N764" i="2"/>
  <c r="B764" i="2"/>
  <c r="L761" i="2"/>
  <c r="N761" i="2"/>
  <c r="B761" i="2"/>
  <c r="N740" i="2"/>
  <c r="B740" i="2"/>
  <c r="L740" i="2"/>
  <c r="N832" i="2"/>
  <c r="N829" i="2"/>
  <c r="N826" i="2"/>
  <c r="N823" i="2"/>
  <c r="N820" i="2"/>
  <c r="N817" i="2"/>
  <c r="N816" i="2"/>
  <c r="N814" i="2"/>
  <c r="N813" i="2"/>
  <c r="N811" i="2"/>
  <c r="N810" i="2"/>
  <c r="N808" i="2"/>
  <c r="N807" i="2"/>
  <c r="N805" i="2"/>
  <c r="N804" i="2"/>
  <c r="N802" i="2"/>
  <c r="N801" i="2"/>
  <c r="L800" i="2"/>
  <c r="N800" i="2"/>
  <c r="N799" i="2"/>
  <c r="B794" i="2"/>
  <c r="N633" i="2"/>
  <c r="B633" i="2"/>
  <c r="L633" i="2"/>
  <c r="L787" i="2"/>
  <c r="L784" i="2"/>
  <c r="L781" i="2"/>
  <c r="L778" i="2"/>
  <c r="L775" i="2"/>
  <c r="L772" i="2"/>
  <c r="L769" i="2"/>
  <c r="L766" i="2"/>
  <c r="L763" i="2"/>
  <c r="B758" i="2"/>
  <c r="L756" i="2"/>
  <c r="B755" i="2"/>
  <c r="L753" i="2"/>
  <c r="B752" i="2"/>
  <c r="N737" i="2"/>
  <c r="B733" i="2"/>
  <c r="L733" i="2"/>
  <c r="N725" i="2"/>
  <c r="B725" i="2"/>
  <c r="N719" i="2"/>
  <c r="B719" i="2"/>
  <c r="N713" i="2"/>
  <c r="B713" i="2"/>
  <c r="N707" i="2"/>
  <c r="B707" i="2"/>
  <c r="N701" i="2"/>
  <c r="B701" i="2"/>
  <c r="N695" i="2"/>
  <c r="B695" i="2"/>
  <c r="N689" i="2"/>
  <c r="B689" i="2"/>
  <c r="N683" i="2"/>
  <c r="B683" i="2"/>
  <c r="N677" i="2"/>
  <c r="B677" i="2"/>
  <c r="N671" i="2"/>
  <c r="B671" i="2"/>
  <c r="N668" i="2"/>
  <c r="B668" i="2"/>
  <c r="N665" i="2"/>
  <c r="B665" i="2"/>
  <c r="N662" i="2"/>
  <c r="B662" i="2"/>
  <c r="N659" i="2"/>
  <c r="B659" i="2"/>
  <c r="N656" i="2"/>
  <c r="B656" i="2"/>
  <c r="B748" i="2"/>
  <c r="L748" i="2"/>
  <c r="N734" i="2"/>
  <c r="L731" i="2"/>
  <c r="B730" i="2"/>
  <c r="L730" i="2"/>
  <c r="N653" i="2"/>
  <c r="B653" i="2"/>
  <c r="N749" i="2"/>
  <c r="B745" i="2"/>
  <c r="L745" i="2"/>
  <c r="N731" i="2"/>
  <c r="N650" i="2"/>
  <c r="B650" i="2"/>
  <c r="N746" i="2"/>
  <c r="B742" i="2"/>
  <c r="L742" i="2"/>
  <c r="N728" i="2"/>
  <c r="B728" i="2"/>
  <c r="N722" i="2"/>
  <c r="B722" i="2"/>
  <c r="N716" i="2"/>
  <c r="B716" i="2"/>
  <c r="N710" i="2"/>
  <c r="B710" i="2"/>
  <c r="N704" i="2"/>
  <c r="B704" i="2"/>
  <c r="N698" i="2"/>
  <c r="B698" i="2"/>
  <c r="N692" i="2"/>
  <c r="B692" i="2"/>
  <c r="N686" i="2"/>
  <c r="B686" i="2"/>
  <c r="N680" i="2"/>
  <c r="B680" i="2"/>
  <c r="N674" i="2"/>
  <c r="B674" i="2"/>
  <c r="N647" i="2"/>
  <c r="B647" i="2"/>
  <c r="N644" i="2"/>
  <c r="B644" i="2"/>
  <c r="L644" i="2"/>
  <c r="N641" i="2"/>
  <c r="B641" i="2"/>
  <c r="L641" i="2"/>
  <c r="N638" i="2"/>
  <c r="B638" i="2"/>
  <c r="L638" i="2"/>
  <c r="N635" i="2"/>
  <c r="B635" i="2"/>
  <c r="L635" i="2"/>
  <c r="B626" i="2"/>
  <c r="N626" i="2"/>
  <c r="L626" i="2"/>
  <c r="B760" i="2"/>
  <c r="N758" i="2"/>
  <c r="B757" i="2"/>
  <c r="N755" i="2"/>
  <c r="B754" i="2"/>
  <c r="N752" i="2"/>
  <c r="B751" i="2"/>
  <c r="N743" i="2"/>
  <c r="B739" i="2"/>
  <c r="L739" i="2"/>
  <c r="N612" i="2"/>
  <c r="L727" i="2"/>
  <c r="L724" i="2"/>
  <c r="L721" i="2"/>
  <c r="L718" i="2"/>
  <c r="L715" i="2"/>
  <c r="L712" i="2"/>
  <c r="L709" i="2"/>
  <c r="L706" i="2"/>
  <c r="L703" i="2"/>
  <c r="L700" i="2"/>
  <c r="L697" i="2"/>
  <c r="L694" i="2"/>
  <c r="L691" i="2"/>
  <c r="L688" i="2"/>
  <c r="L685" i="2"/>
  <c r="L682" i="2"/>
  <c r="L679" i="2"/>
  <c r="L676" i="2"/>
  <c r="L673" i="2"/>
  <c r="L670" i="2"/>
  <c r="L667" i="2"/>
  <c r="L664" i="2"/>
  <c r="L661" i="2"/>
  <c r="L658" i="2"/>
  <c r="B620" i="2"/>
  <c r="L620" i="2"/>
  <c r="N606" i="2"/>
  <c r="B606" i="2"/>
  <c r="N600" i="2"/>
  <c r="B600" i="2"/>
  <c r="N594" i="2"/>
  <c r="B594" i="2"/>
  <c r="N588" i="2"/>
  <c r="B588" i="2"/>
  <c r="B630" i="2"/>
  <c r="L624" i="2"/>
  <c r="N621" i="2"/>
  <c r="L618" i="2"/>
  <c r="B617" i="2"/>
  <c r="L617" i="2"/>
  <c r="L531" i="2"/>
  <c r="N531" i="2"/>
  <c r="B531" i="2"/>
  <c r="N629" i="2"/>
  <c r="N618" i="2"/>
  <c r="B614" i="2"/>
  <c r="L614" i="2"/>
  <c r="L629" i="2"/>
  <c r="B624" i="2"/>
  <c r="N615" i="2"/>
  <c r="L612" i="2"/>
  <c r="B612" i="2"/>
  <c r="B611" i="2"/>
  <c r="L611" i="2"/>
  <c r="N609" i="2"/>
  <c r="B609" i="2"/>
  <c r="N603" i="2"/>
  <c r="B603" i="2"/>
  <c r="N597" i="2"/>
  <c r="B597" i="2"/>
  <c r="N591" i="2"/>
  <c r="B591" i="2"/>
  <c r="N585" i="2"/>
  <c r="B585" i="2"/>
  <c r="L534" i="2"/>
  <c r="N534" i="2"/>
  <c r="B534" i="2"/>
  <c r="B526" i="2"/>
  <c r="L526" i="2"/>
  <c r="N524" i="2"/>
  <c r="B517" i="2"/>
  <c r="L517" i="2"/>
  <c r="N515" i="2"/>
  <c r="B508" i="2"/>
  <c r="L508" i="2"/>
  <c r="N506" i="2"/>
  <c r="B499" i="2"/>
  <c r="L499" i="2"/>
  <c r="N497" i="2"/>
  <c r="B490" i="2"/>
  <c r="L490" i="2"/>
  <c r="N488" i="2"/>
  <c r="N482" i="2"/>
  <c r="L482" i="2"/>
  <c r="B475" i="2"/>
  <c r="L475" i="2"/>
  <c r="B529" i="2"/>
  <c r="L529" i="2"/>
  <c r="L608" i="2"/>
  <c r="L605" i="2"/>
  <c r="L602" i="2"/>
  <c r="L599" i="2"/>
  <c r="L596" i="2"/>
  <c r="L593" i="2"/>
  <c r="L590" i="2"/>
  <c r="L587" i="2"/>
  <c r="L584" i="2"/>
  <c r="L581" i="2"/>
  <c r="L578" i="2"/>
  <c r="L575" i="2"/>
  <c r="L572" i="2"/>
  <c r="L569" i="2"/>
  <c r="L566" i="2"/>
  <c r="L563" i="2"/>
  <c r="L560" i="2"/>
  <c r="L557" i="2"/>
  <c r="L554" i="2"/>
  <c r="B523" i="2"/>
  <c r="L523" i="2"/>
  <c r="N521" i="2"/>
  <c r="B514" i="2"/>
  <c r="L514" i="2"/>
  <c r="N512" i="2"/>
  <c r="B505" i="2"/>
  <c r="L505" i="2"/>
  <c r="N503" i="2"/>
  <c r="B496" i="2"/>
  <c r="L496" i="2"/>
  <c r="N494" i="2"/>
  <c r="B487" i="2"/>
  <c r="L487" i="2"/>
  <c r="N485" i="2"/>
  <c r="B478" i="2"/>
  <c r="L478" i="2"/>
  <c r="N476" i="2"/>
  <c r="L476" i="2"/>
  <c r="B470" i="2"/>
  <c r="L470" i="2"/>
  <c r="N470" i="2"/>
  <c r="B582" i="2"/>
  <c r="B579" i="2"/>
  <c r="B576" i="2"/>
  <c r="B573" i="2"/>
  <c r="B570" i="2"/>
  <c r="B567" i="2"/>
  <c r="B564" i="2"/>
  <c r="B561" i="2"/>
  <c r="B558" i="2"/>
  <c r="B555" i="2"/>
  <c r="B552" i="2"/>
  <c r="B549" i="2"/>
  <c r="B546" i="2"/>
  <c r="B543" i="2"/>
  <c r="B540" i="2"/>
  <c r="B537" i="2"/>
  <c r="B535" i="2"/>
  <c r="B532" i="2"/>
  <c r="N527" i="2"/>
  <c r="B482" i="2"/>
  <c r="B472" i="2"/>
  <c r="L472" i="2"/>
  <c r="N472" i="2"/>
  <c r="B524" i="2"/>
  <c r="B520" i="2"/>
  <c r="L520" i="2"/>
  <c r="N518" i="2"/>
  <c r="B515" i="2"/>
  <c r="B511" i="2"/>
  <c r="L511" i="2"/>
  <c r="N509" i="2"/>
  <c r="B506" i="2"/>
  <c r="B502" i="2"/>
  <c r="L502" i="2"/>
  <c r="N500" i="2"/>
  <c r="B497" i="2"/>
  <c r="B493" i="2"/>
  <c r="L493" i="2"/>
  <c r="N491" i="2"/>
  <c r="B488" i="2"/>
  <c r="B484" i="2"/>
  <c r="L484" i="2"/>
  <c r="B481" i="2"/>
  <c r="L481" i="2"/>
  <c r="N479" i="2"/>
  <c r="L479" i="2"/>
  <c r="B533" i="2"/>
  <c r="B530" i="2"/>
  <c r="N526" i="2"/>
  <c r="L524" i="2"/>
  <c r="N517" i="2"/>
  <c r="L515" i="2"/>
  <c r="N508" i="2"/>
  <c r="L506" i="2"/>
  <c r="N499" i="2"/>
  <c r="L497" i="2"/>
  <c r="N490" i="2"/>
  <c r="L488" i="2"/>
  <c r="B476" i="2"/>
  <c r="N475" i="2"/>
  <c r="L473" i="2"/>
  <c r="B462" i="2"/>
  <c r="N462" i="2"/>
  <c r="L462" i="2"/>
  <c r="N451" i="2"/>
  <c r="L451" i="2"/>
  <c r="B444" i="2"/>
  <c r="N444" i="2"/>
  <c r="L444" i="2"/>
  <c r="B459" i="2"/>
  <c r="N459" i="2"/>
  <c r="N456" i="2"/>
  <c r="B441" i="2"/>
  <c r="N441" i="2"/>
  <c r="N403" i="2"/>
  <c r="L403" i="2"/>
  <c r="B403" i="2"/>
  <c r="B396" i="2"/>
  <c r="L396" i="2"/>
  <c r="N396" i="2"/>
  <c r="N465" i="2"/>
  <c r="L465" i="2"/>
  <c r="B465" i="2"/>
  <c r="B463" i="2"/>
  <c r="L456" i="2"/>
  <c r="B424" i="2"/>
  <c r="N424" i="2"/>
  <c r="B415" i="2"/>
  <c r="N415" i="2"/>
  <c r="N460" i="2"/>
  <c r="B460" i="2"/>
  <c r="N448" i="2"/>
  <c r="B448" i="2"/>
  <c r="B390" i="2"/>
  <c r="L390" i="2"/>
  <c r="B453" i="2"/>
  <c r="N433" i="2"/>
  <c r="B433" i="2"/>
  <c r="L433" i="2"/>
  <c r="N468" i="2"/>
  <c r="L468" i="2"/>
  <c r="B468" i="2"/>
  <c r="B451" i="2"/>
  <c r="N436" i="2"/>
  <c r="B430" i="2"/>
  <c r="N430" i="2"/>
  <c r="B421" i="2"/>
  <c r="N421" i="2"/>
  <c r="B412" i="2"/>
  <c r="N412" i="2"/>
  <c r="L442" i="2"/>
  <c r="N385" i="2"/>
  <c r="L385" i="2"/>
  <c r="B385" i="2"/>
  <c r="N376" i="2"/>
  <c r="B376" i="2"/>
  <c r="L376" i="2"/>
  <c r="L438" i="2"/>
  <c r="B438" i="2"/>
  <c r="B427" i="2"/>
  <c r="N427" i="2"/>
  <c r="B418" i="2"/>
  <c r="N418" i="2"/>
  <c r="B408" i="2"/>
  <c r="L408" i="2"/>
  <c r="B405" i="2"/>
  <c r="N405" i="2"/>
  <c r="N370" i="2"/>
  <c r="B370" i="2"/>
  <c r="L370" i="2"/>
  <c r="L454" i="2"/>
  <c r="L447" i="2"/>
  <c r="B442" i="2"/>
  <c r="N439" i="2"/>
  <c r="L436" i="2"/>
  <c r="B436" i="2"/>
  <c r="L435" i="2"/>
  <c r="B435" i="2"/>
  <c r="L430" i="2"/>
  <c r="L421" i="2"/>
  <c r="L412" i="2"/>
  <c r="N397" i="2"/>
  <c r="B397" i="2"/>
  <c r="L397" i="2"/>
  <c r="N355" i="2"/>
  <c r="B355" i="2"/>
  <c r="L355" i="2"/>
  <c r="N349" i="2"/>
  <c r="B349" i="2"/>
  <c r="L349" i="2"/>
  <c r="N343" i="2"/>
  <c r="B343" i="2"/>
  <c r="L343" i="2"/>
  <c r="B432" i="2"/>
  <c r="N387" i="2"/>
  <c r="N364" i="2"/>
  <c r="B364" i="2"/>
  <c r="N358" i="2"/>
  <c r="B358" i="2"/>
  <c r="L358" i="2"/>
  <c r="N352" i="2"/>
  <c r="B352" i="2"/>
  <c r="L352" i="2"/>
  <c r="N346" i="2"/>
  <c r="B346" i="2"/>
  <c r="L346" i="2"/>
  <c r="B394" i="2"/>
  <c r="B409" i="2"/>
  <c r="N393" i="2"/>
  <c r="B391" i="2"/>
  <c r="N379" i="2"/>
  <c r="B379" i="2"/>
  <c r="N373" i="2"/>
  <c r="B373" i="2"/>
  <c r="N367" i="2"/>
  <c r="B367" i="2"/>
  <c r="N361" i="2"/>
  <c r="B361" i="2"/>
  <c r="N324" i="2"/>
  <c r="B324" i="2"/>
  <c r="B316" i="2"/>
  <c r="L316" i="2"/>
  <c r="N308" i="2"/>
  <c r="B308" i="2"/>
  <c r="L308" i="2"/>
  <c r="N317" i="2"/>
  <c r="B317" i="2"/>
  <c r="L317" i="2"/>
  <c r="N272" i="2"/>
  <c r="B272" i="2"/>
  <c r="L272" i="2"/>
  <c r="B250" i="2"/>
  <c r="N250" i="2"/>
  <c r="L250" i="2"/>
  <c r="B342" i="2"/>
  <c r="B339" i="2"/>
  <c r="B336" i="2"/>
  <c r="B333" i="2"/>
  <c r="B330" i="2"/>
  <c r="B327" i="2"/>
  <c r="B322" i="2"/>
  <c r="L322" i="2"/>
  <c r="N302" i="2"/>
  <c r="B302" i="2"/>
  <c r="L302" i="2"/>
  <c r="N290" i="2"/>
  <c r="B290" i="2"/>
  <c r="L290" i="2"/>
  <c r="N323" i="2"/>
  <c r="L323" i="2"/>
  <c r="B323" i="2"/>
  <c r="N266" i="2"/>
  <c r="B266" i="2"/>
  <c r="L266" i="2"/>
  <c r="B340" i="2"/>
  <c r="B337" i="2"/>
  <c r="B334" i="2"/>
  <c r="B331" i="2"/>
  <c r="B328" i="2"/>
  <c r="B325" i="2"/>
  <c r="B310" i="2"/>
  <c r="L310" i="2"/>
  <c r="N284" i="2"/>
  <c r="B284" i="2"/>
  <c r="L284" i="2"/>
  <c r="N287" i="2"/>
  <c r="B287" i="2"/>
  <c r="L287" i="2"/>
  <c r="N269" i="2"/>
  <c r="B269" i="2"/>
  <c r="L269" i="2"/>
  <c r="N255" i="2"/>
  <c r="L255" i="2"/>
  <c r="L197" i="2"/>
  <c r="N197" i="2"/>
  <c r="B197" i="2"/>
  <c r="L239" i="2"/>
  <c r="N239" i="2"/>
  <c r="B239" i="2"/>
  <c r="L311" i="2"/>
  <c r="N305" i="2"/>
  <c r="B305" i="2"/>
  <c r="N299" i="2"/>
  <c r="B299" i="2"/>
  <c r="N275" i="2"/>
  <c r="B275" i="2"/>
  <c r="L275" i="2"/>
  <c r="L230" i="2"/>
  <c r="N230" i="2"/>
  <c r="B230" i="2"/>
  <c r="N296" i="2"/>
  <c r="B296" i="2"/>
  <c r="N278" i="2"/>
  <c r="B278" i="2"/>
  <c r="L278" i="2"/>
  <c r="B247" i="2"/>
  <c r="L247" i="2"/>
  <c r="N247" i="2"/>
  <c r="B311" i="2"/>
  <c r="N293" i="2"/>
  <c r="B293" i="2"/>
  <c r="L293" i="2"/>
  <c r="N281" i="2"/>
  <c r="B281" i="2"/>
  <c r="L281" i="2"/>
  <c r="N263" i="2"/>
  <c r="B263" i="2"/>
  <c r="L263" i="2"/>
  <c r="N258" i="2"/>
  <c r="L258" i="2"/>
  <c r="N259" i="2"/>
  <c r="N256" i="2"/>
  <c r="L252" i="2"/>
  <c r="L242" i="2"/>
  <c r="N242" i="2"/>
  <c r="B244" i="2"/>
  <c r="L244" i="2"/>
  <c r="N260" i="2"/>
  <c r="L248" i="2"/>
  <c r="N248" i="2"/>
  <c r="B242" i="2"/>
  <c r="L233" i="2"/>
  <c r="N233" i="2"/>
  <c r="B233" i="2"/>
  <c r="L194" i="2"/>
  <c r="N194" i="2"/>
  <c r="B194" i="2"/>
  <c r="N253" i="2"/>
  <c r="L251" i="2"/>
  <c r="N251" i="2"/>
  <c r="L245" i="2"/>
  <c r="N245" i="2"/>
  <c r="B241" i="2"/>
  <c r="L241" i="2"/>
  <c r="B260" i="2"/>
  <c r="B257" i="2"/>
  <c r="B254" i="2"/>
  <c r="L253" i="2"/>
  <c r="B253" i="2"/>
  <c r="N252" i="2"/>
  <c r="B252" i="2"/>
  <c r="L236" i="2"/>
  <c r="N236" i="2"/>
  <c r="B236" i="2"/>
  <c r="L227" i="2"/>
  <c r="N227" i="2"/>
  <c r="B227" i="2"/>
  <c r="L238" i="2"/>
  <c r="L235" i="2"/>
  <c r="L232" i="2"/>
  <c r="L229" i="2"/>
  <c r="L226" i="2"/>
  <c r="N218" i="2"/>
  <c r="B218" i="2"/>
  <c r="N212" i="2"/>
  <c r="B212" i="2"/>
  <c r="N206" i="2"/>
  <c r="B206" i="2"/>
  <c r="L200" i="2"/>
  <c r="N200" i="2"/>
  <c r="B200" i="2"/>
  <c r="L191" i="2"/>
  <c r="N191" i="2"/>
  <c r="B191" i="2"/>
  <c r="B190" i="2"/>
  <c r="L190" i="2"/>
  <c r="N190" i="2"/>
  <c r="L249" i="2"/>
  <c r="L246" i="2"/>
  <c r="B225" i="2"/>
  <c r="B222" i="2"/>
  <c r="N221" i="2"/>
  <c r="B221" i="2"/>
  <c r="N215" i="2"/>
  <c r="B215" i="2"/>
  <c r="N209" i="2"/>
  <c r="B209" i="2"/>
  <c r="N203" i="2"/>
  <c r="B203" i="2"/>
  <c r="N224" i="2"/>
  <c r="N185" i="2"/>
  <c r="L185" i="2"/>
  <c r="B184" i="2"/>
  <c r="N195" i="2"/>
  <c r="N192" i="2"/>
  <c r="N182" i="2"/>
  <c r="B182" i="2"/>
  <c r="L152" i="2"/>
  <c r="N152" i="2"/>
  <c r="B152" i="2"/>
  <c r="N149" i="2"/>
  <c r="L149" i="2"/>
  <c r="B149" i="2"/>
  <c r="L155" i="2"/>
  <c r="N155" i="2"/>
  <c r="B155" i="2"/>
  <c r="N187" i="2"/>
  <c r="N184" i="2"/>
  <c r="N156" i="2"/>
  <c r="N153" i="2"/>
  <c r="N146" i="2"/>
  <c r="B143" i="2"/>
  <c r="N143" i="2"/>
  <c r="N122" i="2"/>
  <c r="B122" i="2"/>
  <c r="L122" i="2"/>
  <c r="L148" i="2"/>
  <c r="B148" i="2"/>
  <c r="B179" i="2"/>
  <c r="B176" i="2"/>
  <c r="B173" i="2"/>
  <c r="B170" i="2"/>
  <c r="B167" i="2"/>
  <c r="B164" i="2"/>
  <c r="B161" i="2"/>
  <c r="B158" i="2"/>
  <c r="B156" i="2"/>
  <c r="B153" i="2"/>
  <c r="L145" i="2"/>
  <c r="B145" i="2"/>
  <c r="L112" i="2"/>
  <c r="N112" i="2"/>
  <c r="B112" i="2"/>
  <c r="B154" i="2"/>
  <c r="B151" i="2"/>
  <c r="B146" i="2"/>
  <c r="L121" i="2"/>
  <c r="B121" i="2"/>
  <c r="N121" i="2"/>
  <c r="B142" i="2"/>
  <c r="N140" i="2"/>
  <c r="B139" i="2"/>
  <c r="N137" i="2"/>
  <c r="B136" i="2"/>
  <c r="N134" i="2"/>
  <c r="B133" i="2"/>
  <c r="N131" i="2"/>
  <c r="B130" i="2"/>
  <c r="N129" i="2"/>
  <c r="B123" i="2"/>
  <c r="L119" i="2"/>
  <c r="L116" i="2"/>
  <c r="L113" i="2"/>
  <c r="N98" i="2"/>
  <c r="L98" i="2"/>
  <c r="B98" i="2"/>
  <c r="L118" i="2"/>
  <c r="L115" i="2"/>
  <c r="L109" i="2"/>
  <c r="N109" i="2"/>
  <c r="B109" i="2"/>
  <c r="L103" i="2"/>
  <c r="N103" i="2"/>
  <c r="B103" i="2"/>
  <c r="B83" i="2"/>
  <c r="N83" i="2"/>
  <c r="L83" i="2"/>
  <c r="L142" i="2"/>
  <c r="L139" i="2"/>
  <c r="L136" i="2"/>
  <c r="L133" i="2"/>
  <c r="L130" i="2"/>
  <c r="L128" i="2"/>
  <c r="B127" i="2"/>
  <c r="B124" i="2"/>
  <c r="N126" i="2"/>
  <c r="N123" i="2"/>
  <c r="L120" i="2"/>
  <c r="B119" i="2"/>
  <c r="L117" i="2"/>
  <c r="B116" i="2"/>
  <c r="L114" i="2"/>
  <c r="B113" i="2"/>
  <c r="B125" i="2"/>
  <c r="N119" i="2"/>
  <c r="N116" i="2"/>
  <c r="N113" i="2"/>
  <c r="B111" i="2"/>
  <c r="L111" i="2"/>
  <c r="L106" i="2"/>
  <c r="N106" i="2"/>
  <c r="B106" i="2"/>
  <c r="L100" i="2"/>
  <c r="N100" i="2"/>
  <c r="B100" i="2"/>
  <c r="L108" i="2"/>
  <c r="L105" i="2"/>
  <c r="L102" i="2"/>
  <c r="L99" i="2"/>
  <c r="N92" i="2"/>
  <c r="L92" i="2"/>
  <c r="B92" i="2"/>
  <c r="N86" i="2"/>
  <c r="B86" i="2"/>
  <c r="L86" i="2"/>
  <c r="N76" i="2"/>
  <c r="L76" i="2"/>
  <c r="N89" i="2"/>
  <c r="L89" i="2"/>
  <c r="L69" i="2"/>
  <c r="N69" i="2"/>
  <c r="B69" i="2"/>
  <c r="L110" i="2"/>
  <c r="L107" i="2"/>
  <c r="L104" i="2"/>
  <c r="L101" i="2"/>
  <c r="L97" i="2"/>
  <c r="L94" i="2"/>
  <c r="N82" i="2"/>
  <c r="L82" i="2"/>
  <c r="B76" i="2"/>
  <c r="L63" i="2"/>
  <c r="N63" i="2"/>
  <c r="B63" i="2"/>
  <c r="B57" i="2"/>
  <c r="L57" i="2"/>
  <c r="N57" i="2"/>
  <c r="N91" i="2"/>
  <c r="B88" i="2"/>
  <c r="N85" i="2"/>
  <c r="L85" i="2"/>
  <c r="B82" i="2"/>
  <c r="N79" i="2"/>
  <c r="L79" i="2"/>
  <c r="N80" i="2"/>
  <c r="N77" i="2"/>
  <c r="B75" i="2"/>
  <c r="B72" i="2"/>
  <c r="B71" i="2"/>
  <c r="L71" i="2"/>
  <c r="L73" i="2"/>
  <c r="L66" i="2"/>
  <c r="N66" i="2"/>
  <c r="B66" i="2"/>
  <c r="B84" i="2"/>
  <c r="B81" i="2"/>
  <c r="B78" i="2"/>
  <c r="B60" i="2"/>
  <c r="L60" i="2"/>
  <c r="N60" i="2"/>
  <c r="L68" i="2"/>
  <c r="L65" i="2"/>
  <c r="B55" i="2"/>
  <c r="L39" i="2"/>
  <c r="N39" i="2"/>
  <c r="B39" i="2"/>
  <c r="L42" i="2"/>
  <c r="B42" i="2"/>
  <c r="N42" i="2"/>
  <c r="L70" i="2"/>
  <c r="L67" i="2"/>
  <c r="L64" i="2"/>
  <c r="B61" i="2"/>
  <c r="N52" i="2"/>
  <c r="B52" i="2"/>
  <c r="L52" i="2"/>
  <c r="N49" i="2"/>
  <c r="B49" i="2"/>
  <c r="L49" i="2"/>
  <c r="N46" i="2"/>
  <c r="B46" i="2"/>
  <c r="L46" i="2"/>
  <c r="N43" i="2"/>
  <c r="B43" i="2"/>
  <c r="L43" i="2"/>
  <c r="L33" i="2"/>
  <c r="N33" i="2"/>
  <c r="B33" i="2"/>
  <c r="B58" i="2"/>
  <c r="L24" i="2"/>
  <c r="N24" i="2"/>
  <c r="B24" i="2"/>
  <c r="L36" i="2"/>
  <c r="N36" i="2"/>
  <c r="B36" i="2"/>
  <c r="L27" i="2"/>
  <c r="N27" i="2"/>
  <c r="B27" i="2"/>
  <c r="B41" i="2"/>
  <c r="L41" i="2"/>
  <c r="B38" i="2"/>
  <c r="L38" i="2"/>
  <c r="L30" i="2"/>
  <c r="N30" i="2"/>
  <c r="B30" i="2"/>
  <c r="L35" i="2"/>
  <c r="L32" i="2"/>
  <c r="L29" i="2"/>
  <c r="L26" i="2"/>
  <c r="L23" i="2"/>
  <c r="D1552" i="2" l="1"/>
  <c r="C1618" i="2"/>
  <c r="D1618" i="2"/>
  <c r="E1618" i="2"/>
  <c r="F1618" i="2"/>
  <c r="G1552" i="2"/>
  <c r="O1552" i="2" s="1"/>
  <c r="G1618" i="2"/>
  <c r="T1618" i="2" s="1"/>
  <c r="AD1618" i="2" s="1"/>
  <c r="AE1618" i="2" s="1"/>
  <c r="D1797" i="2"/>
  <c r="E1749" i="2"/>
  <c r="F1749" i="2"/>
  <c r="D1770" i="2"/>
  <c r="Y1883" i="2"/>
  <c r="E1977" i="2"/>
  <c r="F1965" i="2"/>
  <c r="AA1603" i="2"/>
  <c r="E1627" i="2"/>
  <c r="C1965" i="2"/>
  <c r="F1890" i="2"/>
  <c r="C1755" i="2"/>
  <c r="C1958" i="2"/>
  <c r="G1977" i="2"/>
  <c r="O1977" i="2" s="1"/>
  <c r="E1603" i="2"/>
  <c r="G1958" i="2"/>
  <c r="AB1958" i="2" s="1"/>
  <c r="F1977" i="2"/>
  <c r="F1958" i="2"/>
  <c r="D1977" i="2"/>
  <c r="AA1616" i="2"/>
  <c r="E1958" i="2"/>
  <c r="D1616" i="2"/>
  <c r="F1594" i="2"/>
  <c r="G1740" i="2"/>
  <c r="T1740" i="2" s="1"/>
  <c r="AD1740" i="2" s="1"/>
  <c r="AE1740" i="2" s="1"/>
  <c r="F1510" i="2"/>
  <c r="G1908" i="2"/>
  <c r="O1908" i="2" s="1"/>
  <c r="C1908" i="2"/>
  <c r="C1510" i="2"/>
  <c r="F1908" i="2"/>
  <c r="G1510" i="2"/>
  <c r="T1510" i="2" s="1"/>
  <c r="AD1510" i="2" s="1"/>
  <c r="AE1510" i="2" s="1"/>
  <c r="E1740" i="2"/>
  <c r="D1510" i="2"/>
  <c r="G1579" i="2"/>
  <c r="T1579" i="2" s="1"/>
  <c r="AD1579" i="2" s="1"/>
  <c r="AE1579" i="2" s="1"/>
  <c r="E1918" i="2"/>
  <c r="E1908" i="2"/>
  <c r="F1678" i="2"/>
  <c r="D1789" i="2"/>
  <c r="D1900" i="2"/>
  <c r="C1900" i="2"/>
  <c r="F1900" i="2"/>
  <c r="G1749" i="2"/>
  <c r="T1749" i="2" s="1"/>
  <c r="AD1749" i="2" s="1"/>
  <c r="AE1749" i="2" s="1"/>
  <c r="D1805" i="2"/>
  <c r="E1827" i="2"/>
  <c r="G1678" i="2"/>
  <c r="AC1678" i="2" s="1"/>
  <c r="AB1802" i="2"/>
  <c r="G1976" i="2"/>
  <c r="O1976" i="2" s="1"/>
  <c r="T1802" i="2"/>
  <c r="D1749" i="2"/>
  <c r="Q1802" i="2"/>
  <c r="D1887" i="2"/>
  <c r="G1799" i="2"/>
  <c r="O1799" i="2" s="1"/>
  <c r="C1799" i="2"/>
  <c r="C1663" i="2"/>
  <c r="C1887" i="2"/>
  <c r="G1753" i="2"/>
  <c r="Q1753" i="2" s="1"/>
  <c r="C1753" i="2"/>
  <c r="F1803" i="2"/>
  <c r="G1887" i="2"/>
  <c r="AB1887" i="2" s="1"/>
  <c r="F1753" i="2"/>
  <c r="E1803" i="2"/>
  <c r="D1803" i="2"/>
  <c r="G1645" i="2"/>
  <c r="AB1645" i="2" s="1"/>
  <c r="G1900" i="2"/>
  <c r="Y1900" i="2" s="1"/>
  <c r="C1680" i="2"/>
  <c r="F1770" i="2"/>
  <c r="E1900" i="2"/>
  <c r="AA1800" i="2"/>
  <c r="C1770" i="2"/>
  <c r="D1516" i="2"/>
  <c r="D1504" i="2"/>
  <c r="E1909" i="2"/>
  <c r="Z1889" i="2"/>
  <c r="D1997" i="2"/>
  <c r="C1994" i="2"/>
  <c r="D1882" i="2"/>
  <c r="G1994" i="2"/>
  <c r="Z1994" i="2" s="1"/>
  <c r="F1903" i="2"/>
  <c r="G1882" i="2"/>
  <c r="AB1882" i="2" s="1"/>
  <c r="E1645" i="2"/>
  <c r="F1645" i="2"/>
  <c r="O1895" i="2"/>
  <c r="D1973" i="2"/>
  <c r="C1707" i="2"/>
  <c r="G1594" i="2"/>
  <c r="Z1594" i="2" s="1"/>
  <c r="C1507" i="2"/>
  <c r="D1799" i="2"/>
  <c r="E1799" i="2"/>
  <c r="D1507" i="2"/>
  <c r="D1773" i="2"/>
  <c r="D1734" i="2"/>
  <c r="G1773" i="2"/>
  <c r="O1773" i="2" s="1"/>
  <c r="F1799" i="2"/>
  <c r="D1794" i="2"/>
  <c r="E1525" i="2"/>
  <c r="G1499" i="2"/>
  <c r="AC1499" i="2" s="1"/>
  <c r="C1525" i="2"/>
  <c r="AC1814" i="2"/>
  <c r="E1499" i="2"/>
  <c r="G1525" i="2"/>
  <c r="AC1525" i="2" s="1"/>
  <c r="E1773" i="2"/>
  <c r="D1525" i="2"/>
  <c r="C1840" i="2"/>
  <c r="G1840" i="2"/>
  <c r="T1840" i="2" s="1"/>
  <c r="AD1840" i="2" s="1"/>
  <c r="AE1840" i="2" s="1"/>
  <c r="F1606" i="2"/>
  <c r="G1576" i="2"/>
  <c r="AB1576" i="2" s="1"/>
  <c r="D1606" i="2"/>
  <c r="G1567" i="2"/>
  <c r="AB1567" i="2" s="1"/>
  <c r="G1516" i="2"/>
  <c r="T1516" i="2" s="1"/>
  <c r="AD1516" i="2" s="1"/>
  <c r="AE1516" i="2" s="1"/>
  <c r="G1660" i="2"/>
  <c r="Q1660" i="2" s="1"/>
  <c r="E1980" i="2"/>
  <c r="G1714" i="2"/>
  <c r="Z1714" i="2" s="1"/>
  <c r="E1516" i="2"/>
  <c r="C1660" i="2"/>
  <c r="D1660" i="2"/>
  <c r="O1886" i="2"/>
  <c r="E1552" i="2"/>
  <c r="D1480" i="2"/>
  <c r="C1552" i="2"/>
  <c r="F1722" i="2"/>
  <c r="E1722" i="2"/>
  <c r="D1821" i="2"/>
  <c r="G1705" i="2"/>
  <c r="AC1705" i="2" s="1"/>
  <c r="E1767" i="2"/>
  <c r="C1705" i="2"/>
  <c r="D1707" i="2"/>
  <c r="F1767" i="2"/>
  <c r="C1882" i="2"/>
  <c r="F1597" i="2"/>
  <c r="C1597" i="2"/>
  <c r="G1707" i="2"/>
  <c r="Q1707" i="2" s="1"/>
  <c r="P1814" i="2"/>
  <c r="F1707" i="2"/>
  <c r="F1716" i="2"/>
  <c r="D1705" i="2"/>
  <c r="G1597" i="2"/>
  <c r="T1597" i="2" s="1"/>
  <c r="AD1597" i="2" s="1"/>
  <c r="AE1597" i="2" s="1"/>
  <c r="D1716" i="2"/>
  <c r="D1567" i="2"/>
  <c r="C1789" i="2"/>
  <c r="D1779" i="2"/>
  <c r="F1789" i="2"/>
  <c r="E1707" i="2"/>
  <c r="E1779" i="2"/>
  <c r="C1767" i="2"/>
  <c r="F1779" i="2"/>
  <c r="G1821" i="2"/>
  <c r="O1821" i="2" s="1"/>
  <c r="E1882" i="2"/>
  <c r="C1941" i="2"/>
  <c r="G1985" i="2"/>
  <c r="Q1985" i="2" s="1"/>
  <c r="D1767" i="2"/>
  <c r="G1870" i="2"/>
  <c r="AB1870" i="2" s="1"/>
  <c r="F1985" i="2"/>
  <c r="C1821" i="2"/>
  <c r="F1882" i="2"/>
  <c r="T1889" i="2"/>
  <c r="AD1889" i="2" s="1"/>
  <c r="AE1889" i="2" s="1"/>
  <c r="F1516" i="2"/>
  <c r="C1516" i="2"/>
  <c r="E1713" i="2"/>
  <c r="D1722" i="2"/>
  <c r="F1528" i="2"/>
  <c r="G1734" i="2"/>
  <c r="AC1734" i="2" s="1"/>
  <c r="G1827" i="2"/>
  <c r="T1827" i="2" s="1"/>
  <c r="AD1827" i="2" s="1"/>
  <c r="AE1827" i="2" s="1"/>
  <c r="G1941" i="2"/>
  <c r="O1941" i="2" s="1"/>
  <c r="F1952" i="2"/>
  <c r="G1486" i="2"/>
  <c r="P1486" i="2" s="1"/>
  <c r="D1714" i="2"/>
  <c r="G1722" i="2"/>
  <c r="P1722" i="2" s="1"/>
  <c r="D1776" i="2"/>
  <c r="C1528" i="2"/>
  <c r="C1827" i="2"/>
  <c r="P1883" i="2"/>
  <c r="E1952" i="2"/>
  <c r="D1486" i="2"/>
  <c r="C1696" i="2"/>
  <c r="C1771" i="2"/>
  <c r="G1776" i="2"/>
  <c r="Y1776" i="2" s="1"/>
  <c r="C1606" i="2"/>
  <c r="G1528" i="2"/>
  <c r="O1528" i="2" s="1"/>
  <c r="F1680" i="2"/>
  <c r="G1696" i="2"/>
  <c r="T1696" i="2" s="1"/>
  <c r="AD1696" i="2" s="1"/>
  <c r="AE1696" i="2" s="1"/>
  <c r="D1952" i="2"/>
  <c r="E1976" i="2"/>
  <c r="D1528" i="2"/>
  <c r="F1771" i="2"/>
  <c r="D1680" i="2"/>
  <c r="F1941" i="2"/>
  <c r="C1504" i="2"/>
  <c r="G1480" i="2"/>
  <c r="Q1480" i="2" s="1"/>
  <c r="F1579" i="2"/>
  <c r="C1734" i="2"/>
  <c r="G1606" i="2"/>
  <c r="T1606" i="2" s="1"/>
  <c r="AD1606" i="2" s="1"/>
  <c r="AE1606" i="2" s="1"/>
  <c r="C1579" i="2"/>
  <c r="D1713" i="2"/>
  <c r="G1680" i="2"/>
  <c r="AB1680" i="2" s="1"/>
  <c r="D1976" i="2"/>
  <c r="F1976" i="2"/>
  <c r="C1713" i="2"/>
  <c r="F1833" i="2"/>
  <c r="C1976" i="2"/>
  <c r="F1827" i="2"/>
  <c r="D1771" i="2"/>
  <c r="F1480" i="2"/>
  <c r="D1696" i="2"/>
  <c r="D1941" i="2"/>
  <c r="G1952" i="2"/>
  <c r="AC1952" i="2" s="1"/>
  <c r="D1827" i="2"/>
  <c r="C1952" i="2"/>
  <c r="E1776" i="2"/>
  <c r="E1989" i="2"/>
  <c r="C1483" i="2"/>
  <c r="G1585" i="2"/>
  <c r="AB1585" i="2" s="1"/>
  <c r="E1526" i="2"/>
  <c r="E1805" i="2"/>
  <c r="G1906" i="2"/>
  <c r="T1906" i="2" s="1"/>
  <c r="AD1906" i="2" s="1"/>
  <c r="AE1906" i="2" s="1"/>
  <c r="D1989" i="2"/>
  <c r="C1906" i="2"/>
  <c r="F1552" i="2"/>
  <c r="Y1811" i="2"/>
  <c r="AC1811" i="2"/>
  <c r="Q1811" i="2"/>
  <c r="G1989" i="2"/>
  <c r="F1906" i="2"/>
  <c r="F1989" i="2"/>
  <c r="F1918" i="2"/>
  <c r="F1811" i="2"/>
  <c r="E1906" i="2"/>
  <c r="F1973" i="2"/>
  <c r="C1989" i="2"/>
  <c r="D1906" i="2"/>
  <c r="G1973" i="2"/>
  <c r="Y1973" i="2" s="1"/>
  <c r="D1489" i="2"/>
  <c r="G1489" i="2"/>
  <c r="O1489" i="2" s="1"/>
  <c r="C1489" i="2"/>
  <c r="E1489" i="2"/>
  <c r="F1689" i="2"/>
  <c r="C1689" i="2"/>
  <c r="E1689" i="2"/>
  <c r="AA1689" i="2"/>
  <c r="G1689" i="2"/>
  <c r="Z1689" i="2" s="1"/>
  <c r="D1689" i="2"/>
  <c r="Y1986" i="2"/>
  <c r="P1986" i="2"/>
  <c r="Z1986" i="2"/>
  <c r="Q1986" i="2"/>
  <c r="O1986" i="2"/>
  <c r="AB1986" i="2"/>
  <c r="AC1986" i="2"/>
  <c r="T1986" i="2"/>
  <c r="AD1986" i="2" s="1"/>
  <c r="AE1986" i="2" s="1"/>
  <c r="AA1692" i="2"/>
  <c r="G1692" i="2"/>
  <c r="Y1692" i="2" s="1"/>
  <c r="F1692" i="2"/>
  <c r="C1921" i="2"/>
  <c r="D1921" i="2"/>
  <c r="E1921" i="2"/>
  <c r="F1921" i="2"/>
  <c r="AA1892" i="2"/>
  <c r="C1892" i="2"/>
  <c r="D1892" i="2"/>
  <c r="E1892" i="2"/>
  <c r="AA1854" i="2"/>
  <c r="C1854" i="2"/>
  <c r="E1854" i="2"/>
  <c r="G1854" i="2"/>
  <c r="O1854" i="2" s="1"/>
  <c r="D1854" i="2"/>
  <c r="F1854" i="2"/>
  <c r="F1879" i="2"/>
  <c r="G1879" i="2"/>
  <c r="AC1879" i="2" s="1"/>
  <c r="E1879" i="2"/>
  <c r="C1879" i="2"/>
  <c r="D1879" i="2"/>
  <c r="G1686" i="2"/>
  <c r="AB1686" i="2" s="1"/>
  <c r="E1686" i="2"/>
  <c r="AA1699" i="2"/>
  <c r="D1699" i="2"/>
  <c r="F1699" i="2"/>
  <c r="C1699" i="2"/>
  <c r="D1686" i="2"/>
  <c r="C1765" i="2"/>
  <c r="D1765" i="2"/>
  <c r="G1765" i="2"/>
  <c r="AC1765" i="2" s="1"/>
  <c r="F1765" i="2"/>
  <c r="E1897" i="2"/>
  <c r="D1897" i="2"/>
  <c r="F1897" i="2"/>
  <c r="AA1897" i="2"/>
  <c r="G1897" i="2"/>
  <c r="Y1897" i="2" s="1"/>
  <c r="C1897" i="2"/>
  <c r="AA1752" i="2"/>
  <c r="F1752" i="2"/>
  <c r="E1752" i="2"/>
  <c r="C1752" i="2"/>
  <c r="D1752" i="2"/>
  <c r="Y1892" i="2"/>
  <c r="Q1892" i="2"/>
  <c r="Z1892" i="2"/>
  <c r="P1892" i="2"/>
  <c r="T1898" i="2"/>
  <c r="AC1898" i="2"/>
  <c r="Q1898" i="2"/>
  <c r="O1898" i="2"/>
  <c r="Z1898" i="2"/>
  <c r="F1891" i="2"/>
  <c r="G1891" i="2"/>
  <c r="Q1891" i="2" s="1"/>
  <c r="C1891" i="2"/>
  <c r="E1891" i="2"/>
  <c r="AA1492" i="2"/>
  <c r="E1492" i="2"/>
  <c r="D1492" i="2"/>
  <c r="G1492" i="2"/>
  <c r="Y1492" i="2" s="1"/>
  <c r="C1492" i="2"/>
  <c r="AA1912" i="2"/>
  <c r="C1912" i="2"/>
  <c r="G1912" i="2"/>
  <c r="Q1912" i="2" s="1"/>
  <c r="F1912" i="2"/>
  <c r="D1912" i="2"/>
  <c r="E1912" i="2"/>
  <c r="G1752" i="2"/>
  <c r="Z1752" i="2" s="1"/>
  <c r="AA1983" i="2"/>
  <c r="E1983" i="2"/>
  <c r="E1794" i="2"/>
  <c r="G1794" i="2"/>
  <c r="AB1794" i="2" s="1"/>
  <c r="AA1994" i="2"/>
  <c r="D1994" i="2"/>
  <c r="E1994" i="2"/>
  <c r="C1662" i="2"/>
  <c r="F1662" i="2"/>
  <c r="AA1588" i="2"/>
  <c r="E1588" i="2"/>
  <c r="C1588" i="2"/>
  <c r="P1604" i="2"/>
  <c r="Z1604" i="2"/>
  <c r="AC1604" i="2"/>
  <c r="F1588" i="2"/>
  <c r="C1805" i="2"/>
  <c r="AA1991" i="2"/>
  <c r="D1991" i="2"/>
  <c r="E1991" i="2"/>
  <c r="F1991" i="2"/>
  <c r="G1991" i="2"/>
  <c r="AC1991" i="2" s="1"/>
  <c r="C1991" i="2"/>
  <c r="G1808" i="2"/>
  <c r="Y1808" i="2" s="1"/>
  <c r="D1808" i="2"/>
  <c r="AA1677" i="2"/>
  <c r="G1677" i="2"/>
  <c r="AB1677" i="2" s="1"/>
  <c r="D1677" i="2"/>
  <c r="AA1695" i="2"/>
  <c r="G1695" i="2"/>
  <c r="P1695" i="2" s="1"/>
  <c r="D1695" i="2"/>
  <c r="F1743" i="2"/>
  <c r="D1743" i="2"/>
  <c r="AA1995" i="2"/>
  <c r="E1995" i="2"/>
  <c r="D1995" i="2"/>
  <c r="G1995" i="2"/>
  <c r="Y1995" i="2" s="1"/>
  <c r="T1814" i="2"/>
  <c r="AB1814" i="2"/>
  <c r="Z1814" i="2"/>
  <c r="Y1814" i="2"/>
  <c r="O1814" i="2"/>
  <c r="AA1997" i="2"/>
  <c r="E1997" i="2"/>
  <c r="F1997" i="2"/>
  <c r="C1997" i="2"/>
  <c r="F1630" i="2"/>
  <c r="AA1764" i="2"/>
  <c r="G1764" i="2"/>
  <c r="O1764" i="2" s="1"/>
  <c r="D1764" i="2"/>
  <c r="AA1903" i="2"/>
  <c r="D1903" i="2"/>
  <c r="E1903" i="2"/>
  <c r="E1797" i="2"/>
  <c r="F1797" i="2"/>
  <c r="D1840" i="2"/>
  <c r="E1840" i="2"/>
  <c r="AA1615" i="2"/>
  <c r="E1615" i="2"/>
  <c r="G1615" i="2"/>
  <c r="Y1615" i="2" s="1"/>
  <c r="F1615" i="2"/>
  <c r="C1615" i="2"/>
  <c r="AA1909" i="2"/>
  <c r="C1909" i="2"/>
  <c r="F1909" i="2"/>
  <c r="G1909" i="2"/>
  <c r="O1909" i="2" s="1"/>
  <c r="AA1918" i="2"/>
  <c r="G1918" i="2"/>
  <c r="P1918" i="2" s="1"/>
  <c r="D1918" i="2"/>
  <c r="AA1967" i="2"/>
  <c r="D1967" i="2"/>
  <c r="G1967" i="2"/>
  <c r="AC1967" i="2" s="1"/>
  <c r="E1967" i="2"/>
  <c r="C1967" i="2"/>
  <c r="F1967" i="2"/>
  <c r="G1588" i="2"/>
  <c r="P1588" i="2" s="1"/>
  <c r="D1747" i="2"/>
  <c r="G1743" i="2"/>
  <c r="Z1743" i="2" s="1"/>
  <c r="Q1886" i="2"/>
  <c r="T1886" i="2"/>
  <c r="AD1886" i="2" s="1"/>
  <c r="AE1886" i="2" s="1"/>
  <c r="AC1886" i="2"/>
  <c r="Z1886" i="2"/>
  <c r="AB1895" i="2"/>
  <c r="Q1895" i="2"/>
  <c r="T1895" i="2"/>
  <c r="AC1895" i="2"/>
  <c r="Y1895" i="2"/>
  <c r="Z1895" i="2"/>
  <c r="E1811" i="2"/>
  <c r="D1811" i="2"/>
  <c r="AA1980" i="2"/>
  <c r="D1980" i="2"/>
  <c r="F1980" i="2"/>
  <c r="AA1537" i="2"/>
  <c r="D1537" i="2"/>
  <c r="E1537" i="2"/>
  <c r="F1537" i="2"/>
  <c r="AA1499" i="2"/>
  <c r="C1499" i="2"/>
  <c r="F1499" i="2"/>
  <c r="D1588" i="2"/>
  <c r="AB1604" i="2"/>
  <c r="E1764" i="2"/>
  <c r="AA1522" i="2"/>
  <c r="G1522" i="2"/>
  <c r="T1522" i="2" s="1"/>
  <c r="AD1522" i="2" s="1"/>
  <c r="AE1522" i="2" s="1"/>
  <c r="T1874" i="2"/>
  <c r="AD1874" i="2" s="1"/>
  <c r="AE1874" i="2" s="1"/>
  <c r="AC1874" i="2"/>
  <c r="O1874" i="2"/>
  <c r="Z1874" i="2"/>
  <c r="Q1604" i="2"/>
  <c r="E1743" i="2"/>
  <c r="Q1889" i="2"/>
  <c r="AC1889" i="2"/>
  <c r="O1889" i="2"/>
  <c r="AA1839" i="2"/>
  <c r="G1839" i="2"/>
  <c r="O1839" i="2" s="1"/>
  <c r="E1839" i="2"/>
  <c r="O1811" i="2"/>
  <c r="P1811" i="2"/>
  <c r="AA1876" i="2"/>
  <c r="E1876" i="2"/>
  <c r="C1876" i="2"/>
  <c r="D1876" i="2"/>
  <c r="C1537" i="2"/>
  <c r="AA1668" i="2"/>
  <c r="F1668" i="2"/>
  <c r="G1668" i="2"/>
  <c r="Q1668" i="2" s="1"/>
  <c r="AA1648" i="2"/>
  <c r="AA1977" i="2"/>
  <c r="AA1525" i="2"/>
  <c r="AA1582" i="2"/>
  <c r="F1582" i="2"/>
  <c r="E1639" i="2"/>
  <c r="AA1639" i="2"/>
  <c r="AA1570" i="2"/>
  <c r="D1627" i="2"/>
  <c r="AA1627" i="2"/>
  <c r="G1627" i="2"/>
  <c r="Y1627" i="2" s="1"/>
  <c r="C1761" i="2"/>
  <c r="AA1761" i="2"/>
  <c r="AA1914" i="2"/>
  <c r="E1914" i="2"/>
  <c r="G1914" i="2"/>
  <c r="O1914" i="2" s="1"/>
  <c r="AA1982" i="2"/>
  <c r="D1982" i="2"/>
  <c r="C1982" i="2"/>
  <c r="E1982" i="2"/>
  <c r="G1982" i="2"/>
  <c r="Z1982" i="2" s="1"/>
  <c r="AA1785" i="2"/>
  <c r="E1785" i="2"/>
  <c r="F1785" i="2"/>
  <c r="C1785" i="2"/>
  <c r="G1785" i="2"/>
  <c r="Y1785" i="2" s="1"/>
  <c r="D1785" i="2"/>
  <c r="F1731" i="2"/>
  <c r="AA1731" i="2"/>
  <c r="C1731" i="2"/>
  <c r="E1731" i="2"/>
  <c r="G1582" i="2"/>
  <c r="AC1582" i="2" s="1"/>
  <c r="C1639" i="2"/>
  <c r="F1761" i="2"/>
  <c r="C1841" i="2"/>
  <c r="Z1883" i="2"/>
  <c r="C1914" i="2"/>
  <c r="Y1877" i="2"/>
  <c r="O1877" i="2"/>
  <c r="Z1877" i="2"/>
  <c r="P1877" i="2"/>
  <c r="AB1877" i="2"/>
  <c r="F1561" i="2"/>
  <c r="AA1561" i="2"/>
  <c r="D1561" i="2"/>
  <c r="G1561" i="2"/>
  <c r="O1561" i="2" s="1"/>
  <c r="E1719" i="2"/>
  <c r="AA1719" i="2"/>
  <c r="C1719" i="2"/>
  <c r="C1737" i="2"/>
  <c r="AA1737" i="2"/>
  <c r="F1737" i="2"/>
  <c r="G1737" i="2"/>
  <c r="T1737" i="2" s="1"/>
  <c r="AD1737" i="2" s="1"/>
  <c r="AE1737" i="2" s="1"/>
  <c r="D1737" i="2"/>
  <c r="E1716" i="2"/>
  <c r="AA1716" i="2"/>
  <c r="C1671" i="2"/>
  <c r="AA1671" i="2"/>
  <c r="E1671" i="2"/>
  <c r="G1671" i="2"/>
  <c r="Y1671" i="2" s="1"/>
  <c r="D1671" i="2"/>
  <c r="E1573" i="2"/>
  <c r="AA1573" i="2"/>
  <c r="D1573" i="2"/>
  <c r="C1573" i="2"/>
  <c r="D1717" i="2"/>
  <c r="AA1717" i="2"/>
  <c r="E1717" i="2"/>
  <c r="G1717" i="2"/>
  <c r="Q1717" i="2" s="1"/>
  <c r="C1717" i="2"/>
  <c r="C1964" i="2"/>
  <c r="AA1964" i="2"/>
  <c r="D1964" i="2"/>
  <c r="G1964" i="2"/>
  <c r="T1964" i="2" s="1"/>
  <c r="AD1964" i="2" s="1"/>
  <c r="AE1964" i="2" s="1"/>
  <c r="F1964" i="2"/>
  <c r="E1561" i="2"/>
  <c r="D1582" i="2"/>
  <c r="C1627" i="2"/>
  <c r="E1737" i="2"/>
  <c r="G1639" i="2"/>
  <c r="AC1639" i="2" s="1"/>
  <c r="D1731" i="2"/>
  <c r="AA1663" i="2"/>
  <c r="F1663" i="2"/>
  <c r="F1674" i="2"/>
  <c r="AA1674" i="2"/>
  <c r="G1674" i="2"/>
  <c r="P1674" i="2" s="1"/>
  <c r="AB1883" i="2"/>
  <c r="Q1883" i="2"/>
  <c r="T1883" i="2"/>
  <c r="AD1883" i="2" s="1"/>
  <c r="AE1883" i="2" s="1"/>
  <c r="F1490" i="2"/>
  <c r="AA1490" i="2"/>
  <c r="C1490" i="2"/>
  <c r="D1490" i="2"/>
  <c r="G1490" i="2"/>
  <c r="P1490" i="2" s="1"/>
  <c r="F1526" i="2"/>
  <c r="AA1526" i="2"/>
  <c r="D1526" i="2"/>
  <c r="G1526" i="2"/>
  <c r="P1526" i="2" s="1"/>
  <c r="AA1938" i="2"/>
  <c r="G1938" i="2"/>
  <c r="AC1938" i="2" s="1"/>
  <c r="C1938" i="2"/>
  <c r="D1938" i="2"/>
  <c r="AA1501" i="2"/>
  <c r="D1501" i="2"/>
  <c r="G1501" i="2"/>
  <c r="O1501" i="2" s="1"/>
  <c r="AA1758" i="2"/>
  <c r="G1758" i="2"/>
  <c r="Y1758" i="2" s="1"/>
  <c r="D1758" i="2"/>
  <c r="E1758" i="2"/>
  <c r="AA1483" i="2"/>
  <c r="D1483" i="2"/>
  <c r="G1483" i="2"/>
  <c r="Y1483" i="2" s="1"/>
  <c r="E1483" i="2"/>
  <c r="E1761" i="2"/>
  <c r="AC1883" i="2"/>
  <c r="AA1992" i="2"/>
  <c r="E1992" i="2"/>
  <c r="C1833" i="2"/>
  <c r="AA1833" i="2"/>
  <c r="G1833" i="2"/>
  <c r="Q1833" i="2" s="1"/>
  <c r="E1833" i="2"/>
  <c r="D1870" i="2"/>
  <c r="AA1870" i="2"/>
  <c r="F1870" i="2"/>
  <c r="C1870" i="2"/>
  <c r="E1951" i="2"/>
  <c r="AA1951" i="2"/>
  <c r="F1951" i="2"/>
  <c r="AA1885" i="2"/>
  <c r="G1885" i="2"/>
  <c r="Y1885" i="2" s="1"/>
  <c r="G1731" i="2"/>
  <c r="T1731" i="2" s="1"/>
  <c r="AD1731" i="2" s="1"/>
  <c r="AE1731" i="2" s="1"/>
  <c r="F1914" i="2"/>
  <c r="E1490" i="2"/>
  <c r="F1717" i="2"/>
  <c r="G1573" i="2"/>
  <c r="Q1573" i="2" s="1"/>
  <c r="G1716" i="2"/>
  <c r="P1716" i="2" s="1"/>
  <c r="AC1877" i="2"/>
  <c r="AA1998" i="2"/>
  <c r="C1998" i="2"/>
  <c r="F1998" i="2"/>
  <c r="E1998" i="2"/>
  <c r="G1998" i="2"/>
  <c r="AC1998" i="2" s="1"/>
  <c r="F1671" i="2"/>
  <c r="D1719" i="2"/>
  <c r="D1674" i="2"/>
  <c r="F1885" i="2"/>
  <c r="T1877" i="2"/>
  <c r="AD1877" i="2" s="1"/>
  <c r="AE1877" i="2" s="1"/>
  <c r="F1982" i="2"/>
  <c r="E1582" i="2"/>
  <c r="F1864" i="2"/>
  <c r="AA1864" i="2"/>
  <c r="AA1905" i="2"/>
  <c r="D1867" i="2"/>
  <c r="AA1867" i="2"/>
  <c r="C1867" i="2"/>
  <c r="F1543" i="2"/>
  <c r="AA1543" i="2"/>
  <c r="C1543" i="2"/>
  <c r="E1543" i="2"/>
  <c r="AA1630" i="2"/>
  <c r="G1630" i="2"/>
  <c r="T1630" i="2" s="1"/>
  <c r="AD1630" i="2" s="1"/>
  <c r="AE1630" i="2" s="1"/>
  <c r="C1630" i="2"/>
  <c r="E1662" i="2"/>
  <c r="AA1662" i="2"/>
  <c r="G1662" i="2"/>
  <c r="Y1662" i="2" s="1"/>
  <c r="D1662" i="2"/>
  <c r="E1665" i="2"/>
  <c r="AA1665" i="2"/>
  <c r="G1665" i="2"/>
  <c r="T1665" i="2" s="1"/>
  <c r="AD1665" i="2" s="1"/>
  <c r="AE1665" i="2" s="1"/>
  <c r="D1665" i="2"/>
  <c r="F1665" i="2"/>
  <c r="C1665" i="2"/>
  <c r="G1570" i="2"/>
  <c r="T1570" i="2" s="1"/>
  <c r="AD1570" i="2" s="1"/>
  <c r="AE1570" i="2" s="1"/>
  <c r="G1543" i="2"/>
  <c r="Q1543" i="2" s="1"/>
  <c r="D1639" i="2"/>
  <c r="F1639" i="2"/>
  <c r="D1761" i="2"/>
  <c r="E1873" i="2"/>
  <c r="AA1873" i="2"/>
  <c r="D1917" i="2"/>
  <c r="AA1917" i="2"/>
  <c r="E1796" i="2"/>
  <c r="AA1796" i="2"/>
  <c r="C1743" i="2"/>
  <c r="AA1743" i="2"/>
  <c r="E1747" i="2"/>
  <c r="AA1747" i="2"/>
  <c r="D1891" i="2"/>
  <c r="AA1891" i="2"/>
  <c r="AA1879" i="2"/>
  <c r="C1686" i="2"/>
  <c r="AA1686" i="2"/>
  <c r="F1489" i="2"/>
  <c r="AA1489" i="2"/>
  <c r="E1765" i="2"/>
  <c r="AA1765" i="2"/>
  <c r="AA1585" i="2"/>
  <c r="E1699" i="2"/>
  <c r="F1887" i="2"/>
  <c r="AA1887" i="2"/>
  <c r="E1579" i="2"/>
  <c r="AA1579" i="2"/>
  <c r="C1773" i="2"/>
  <c r="AA1773" i="2"/>
  <c r="F1507" i="2"/>
  <c r="AA1507" i="2"/>
  <c r="C1576" i="2"/>
  <c r="AA1576" i="2"/>
  <c r="E1678" i="2"/>
  <c r="AA1678" i="2"/>
  <c r="F1796" i="2"/>
  <c r="Z1811" i="2"/>
  <c r="F1892" i="2"/>
  <c r="E1979" i="2"/>
  <c r="AA1979" i="2"/>
  <c r="AA1894" i="2"/>
  <c r="C1961" i="2"/>
  <c r="AA1961" i="2"/>
  <c r="D1636" i="2"/>
  <c r="AA1636" i="2"/>
  <c r="C1779" i="2"/>
  <c r="AA1779" i="2"/>
  <c r="F1686" i="2"/>
  <c r="AA1767" i="2"/>
  <c r="E1705" i="2"/>
  <c r="AA1705" i="2"/>
  <c r="C1803" i="2"/>
  <c r="AA1803" i="2"/>
  <c r="F1504" i="2"/>
  <c r="AA1504" i="2"/>
  <c r="E1480" i="2"/>
  <c r="AA1480" i="2"/>
  <c r="E1714" i="2"/>
  <c r="AA1714" i="2"/>
  <c r="AA1794" i="2"/>
  <c r="AA1528" i="2"/>
  <c r="D1481" i="2"/>
  <c r="E1734" i="2"/>
  <c r="AA1734" i="2"/>
  <c r="AA1510" i="2"/>
  <c r="C1740" i="2"/>
  <c r="AA1740" i="2"/>
  <c r="C1594" i="2"/>
  <c r="AA1594" i="2"/>
  <c r="F1713" i="2"/>
  <c r="AA1713" i="2"/>
  <c r="C1722" i="2"/>
  <c r="AA1722" i="2"/>
  <c r="D1839" i="2"/>
  <c r="AB1811" i="2"/>
  <c r="E1985" i="2"/>
  <c r="E1973" i="2"/>
  <c r="F1522" i="2"/>
  <c r="F1585" i="2"/>
  <c r="F1808" i="2"/>
  <c r="AA1808" i="2"/>
  <c r="F1481" i="2"/>
  <c r="C1797" i="2"/>
  <c r="AA1797" i="2"/>
  <c r="AA1840" i="2"/>
  <c r="C1747" i="2"/>
  <c r="D1796" i="2"/>
  <c r="AB1874" i="2"/>
  <c r="T1811" i="2"/>
  <c r="AD1811" i="2" s="1"/>
  <c r="AE1811" i="2" s="1"/>
  <c r="D1985" i="2"/>
  <c r="C1973" i="2"/>
  <c r="F1794" i="2"/>
  <c r="F1805" i="2"/>
  <c r="AA1805" i="2"/>
  <c r="D1645" i="2"/>
  <c r="AA1645" i="2"/>
  <c r="E1481" i="2"/>
  <c r="C1811" i="2"/>
  <c r="AA1811" i="2"/>
  <c r="G1921" i="2"/>
  <c r="AA1921" i="2"/>
  <c r="E1864" i="2"/>
  <c r="F1905" i="2"/>
  <c r="P1802" i="2"/>
  <c r="G1917" i="2"/>
  <c r="Y1917" i="2" s="1"/>
  <c r="G1864" i="2"/>
  <c r="Z1864" i="2" s="1"/>
  <c r="Z1802" i="2"/>
  <c r="C1905" i="2"/>
  <c r="F1636" i="2"/>
  <c r="C1873" i="2"/>
  <c r="D1864" i="2"/>
  <c r="D1951" i="2"/>
  <c r="F1867" i="2"/>
  <c r="C1951" i="2"/>
  <c r="G1805" i="2"/>
  <c r="C1636" i="2"/>
  <c r="F1873" i="2"/>
  <c r="E1867" i="2"/>
  <c r="G1873" i="2"/>
  <c r="O1873" i="2" s="1"/>
  <c r="C1864" i="2"/>
  <c r="D1905" i="2"/>
  <c r="E1636" i="2"/>
  <c r="G1636" i="2"/>
  <c r="P1636" i="2" s="1"/>
  <c r="G1867" i="2"/>
  <c r="AC1867" i="2" s="1"/>
  <c r="G1905" i="2"/>
  <c r="Z1905" i="2" s="1"/>
  <c r="G1951" i="2"/>
  <c r="E1680" i="2"/>
  <c r="E1770" i="2"/>
  <c r="C1776" i="2"/>
  <c r="F1776" i="2"/>
  <c r="E1660" i="2"/>
  <c r="F1660" i="2"/>
  <c r="C1980" i="2"/>
  <c r="G1980" i="2"/>
  <c r="AB1892" i="2"/>
  <c r="E1504" i="2"/>
  <c r="F1576" i="2"/>
  <c r="O1892" i="2"/>
  <c r="F1719" i="2"/>
  <c r="G1699" i="2"/>
  <c r="AC1892" i="2"/>
  <c r="E1576" i="2"/>
  <c r="F1714" i="2"/>
  <c r="F1938" i="2"/>
  <c r="C1501" i="2"/>
  <c r="E1501" i="2"/>
  <c r="C1758" i="2"/>
  <c r="F1758" i="2"/>
  <c r="T1892" i="2"/>
  <c r="AD1892" i="2" s="1"/>
  <c r="AE1892" i="2" s="1"/>
  <c r="G1903" i="2"/>
  <c r="O1903" i="2" s="1"/>
  <c r="Q1799" i="2"/>
  <c r="D1979" i="2"/>
  <c r="C1894" i="2"/>
  <c r="G1961" i="2"/>
  <c r="P1961" i="2" s="1"/>
  <c r="F1839" i="2"/>
  <c r="F1876" i="2"/>
  <c r="D1841" i="2"/>
  <c r="E1841" i="2"/>
  <c r="F1841" i="2"/>
  <c r="G1841" i="2"/>
  <c r="E1522" i="2"/>
  <c r="C1522" i="2"/>
  <c r="C1582" i="2"/>
  <c r="E1567" i="2"/>
  <c r="C1567" i="2"/>
  <c r="F1567" i="2"/>
  <c r="E1663" i="2"/>
  <c r="D1663" i="2"/>
  <c r="E1961" i="2"/>
  <c r="F1961" i="2"/>
  <c r="E1905" i="2"/>
  <c r="C1917" i="2"/>
  <c r="E1917" i="2"/>
  <c r="E1585" i="2"/>
  <c r="C1585" i="2"/>
  <c r="C1570" i="2"/>
  <c r="E1570" i="2"/>
  <c r="F1570" i="2"/>
  <c r="C1674" i="2"/>
  <c r="E1674" i="2"/>
  <c r="G1894" i="2"/>
  <c r="AB1894" i="2" s="1"/>
  <c r="D1961" i="2"/>
  <c r="C1796" i="2"/>
  <c r="G1796" i="2"/>
  <c r="E1885" i="2"/>
  <c r="D1885" i="2"/>
  <c r="E1606" i="2"/>
  <c r="F1486" i="2"/>
  <c r="E1486" i="2"/>
  <c r="C1486" i="2"/>
  <c r="F1764" i="2"/>
  <c r="C1764" i="2"/>
  <c r="C1668" i="2"/>
  <c r="E1668" i="2"/>
  <c r="E1894" i="2"/>
  <c r="G1979" i="2"/>
  <c r="AB1979" i="2" s="1"/>
  <c r="C1983" i="2"/>
  <c r="G1983" i="2"/>
  <c r="F1983" i="2"/>
  <c r="C1985" i="2"/>
  <c r="E1696" i="2"/>
  <c r="F1696" i="2"/>
  <c r="E1771" i="2"/>
  <c r="G1771" i="2"/>
  <c r="E1753" i="2"/>
  <c r="D1753" i="2"/>
  <c r="D1894" i="2"/>
  <c r="C1808" i="2"/>
  <c r="E1808" i="2"/>
  <c r="AC1802" i="2"/>
  <c r="O1802" i="2"/>
  <c r="F1979" i="2"/>
  <c r="Z1799" i="2"/>
  <c r="C1995" i="2"/>
  <c r="F1995" i="2"/>
  <c r="E1941" i="2"/>
  <c r="E1789" i="2"/>
  <c r="G1789" i="2"/>
  <c r="C1677" i="2"/>
  <c r="F1677" i="2"/>
  <c r="E1677" i="2"/>
  <c r="C1695" i="2"/>
  <c r="E1695" i="2"/>
  <c r="F1695" i="2"/>
  <c r="C1692" i="2"/>
  <c r="E1692" i="2"/>
  <c r="C1979" i="2"/>
  <c r="C1992" i="2"/>
  <c r="F1992" i="2"/>
  <c r="G1992" i="2"/>
  <c r="E1821" i="2"/>
  <c r="F1821" i="2"/>
  <c r="E1630" i="2"/>
  <c r="D1630" i="2"/>
  <c r="O1604" i="2"/>
  <c r="Y1604" i="2"/>
  <c r="Z1924" i="2"/>
  <c r="O1924" i="2"/>
  <c r="P1924" i="2"/>
  <c r="Q1924" i="2"/>
  <c r="AC1924" i="2"/>
  <c r="Y1924" i="2"/>
  <c r="T1924" i="2"/>
  <c r="AD1924" i="2" s="1"/>
  <c r="AE1924" i="2" s="1"/>
  <c r="AB1924" i="2"/>
  <c r="AB1889" i="2"/>
  <c r="Y1889" i="2"/>
  <c r="Y1886" i="2"/>
  <c r="AB1886" i="2"/>
  <c r="AB1898" i="2"/>
  <c r="Y1898" i="2"/>
  <c r="E1804" i="2"/>
  <c r="F1804" i="2"/>
  <c r="G1804" i="2"/>
  <c r="D1804" i="2"/>
  <c r="C1804" i="2"/>
  <c r="E1823" i="2"/>
  <c r="C1823" i="2"/>
  <c r="G1823" i="2"/>
  <c r="D1823" i="2"/>
  <c r="F1823" i="2"/>
  <c r="E1826" i="2"/>
  <c r="C1826" i="2"/>
  <c r="G1826" i="2"/>
  <c r="D1826" i="2"/>
  <c r="F1826" i="2"/>
  <c r="E1810" i="2"/>
  <c r="F1810" i="2"/>
  <c r="C1810" i="2"/>
  <c r="D1810" i="2"/>
  <c r="G1810" i="2"/>
  <c r="Q1832" i="2"/>
  <c r="T1832" i="2"/>
  <c r="AD1832" i="2" s="1"/>
  <c r="AE1832" i="2" s="1"/>
  <c r="AB1832" i="2"/>
  <c r="O1832" i="2"/>
  <c r="Y1832" i="2"/>
  <c r="Z1832" i="2"/>
  <c r="AC1832" i="2"/>
  <c r="P1832" i="2"/>
  <c r="E1834" i="2"/>
  <c r="C1834" i="2"/>
  <c r="G1834" i="2"/>
  <c r="D1834" i="2"/>
  <c r="F1834" i="2"/>
  <c r="D1817" i="2"/>
  <c r="E1817" i="2"/>
  <c r="F1817" i="2"/>
  <c r="G1817" i="2"/>
  <c r="C1817" i="2"/>
  <c r="AC1801" i="2"/>
  <c r="P1801" i="2"/>
  <c r="Z1801" i="2"/>
  <c r="AB1801" i="2"/>
  <c r="O1801" i="2"/>
  <c r="Y1801" i="2"/>
  <c r="T1801" i="2"/>
  <c r="AD1801" i="2" s="1"/>
  <c r="AE1801" i="2" s="1"/>
  <c r="Q1801" i="2"/>
  <c r="G1830" i="2"/>
  <c r="E1830" i="2"/>
  <c r="F1830" i="2"/>
  <c r="D1830" i="2"/>
  <c r="C1830" i="2"/>
  <c r="Q1829" i="2"/>
  <c r="T1829" i="2"/>
  <c r="AD1829" i="2" s="1"/>
  <c r="AE1829" i="2" s="1"/>
  <c r="AB1829" i="2"/>
  <c r="O1829" i="2"/>
  <c r="Y1829" i="2"/>
  <c r="AC1829" i="2"/>
  <c r="P1829" i="2"/>
  <c r="Z1829" i="2"/>
  <c r="Q1860" i="2"/>
  <c r="T1860" i="2"/>
  <c r="AD1860" i="2" s="1"/>
  <c r="AE1860" i="2" s="1"/>
  <c r="AB1860" i="2"/>
  <c r="O1860" i="2"/>
  <c r="Y1860" i="2"/>
  <c r="P1860" i="2"/>
  <c r="Z1860" i="2"/>
  <c r="AC1860" i="2"/>
  <c r="X1849" i="2"/>
  <c r="G1872" i="2"/>
  <c r="D1872" i="2"/>
  <c r="E1872" i="2"/>
  <c r="C1872" i="2"/>
  <c r="F1872" i="2"/>
  <c r="C1907" i="2"/>
  <c r="D1907" i="2"/>
  <c r="E1907" i="2"/>
  <c r="F1907" i="2"/>
  <c r="G1907" i="2"/>
  <c r="E1859" i="2"/>
  <c r="F1859" i="2"/>
  <c r="C1859" i="2"/>
  <c r="G1859" i="2"/>
  <c r="D1859" i="2"/>
  <c r="C1866" i="2"/>
  <c r="G1866" i="2"/>
  <c r="F1866" i="2"/>
  <c r="D1866" i="2"/>
  <c r="E1866" i="2"/>
  <c r="T1897" i="2"/>
  <c r="AD1897" i="2" s="1"/>
  <c r="AE1897" i="2" s="1"/>
  <c r="C1919" i="2"/>
  <c r="F1919" i="2"/>
  <c r="G1919" i="2"/>
  <c r="E1919" i="2"/>
  <c r="D1919" i="2"/>
  <c r="O1935" i="2"/>
  <c r="Y1935" i="2"/>
  <c r="Q1935" i="2"/>
  <c r="T1935" i="2"/>
  <c r="AD1935" i="2" s="1"/>
  <c r="AE1935" i="2" s="1"/>
  <c r="AB1935" i="2"/>
  <c r="Z1935" i="2"/>
  <c r="AC1935" i="2"/>
  <c r="P1935" i="2"/>
  <c r="F1926" i="2"/>
  <c r="E1926" i="2"/>
  <c r="G1926" i="2"/>
  <c r="D1926" i="2"/>
  <c r="C1926" i="2"/>
  <c r="F1975" i="2"/>
  <c r="C1975" i="2"/>
  <c r="D1975" i="2"/>
  <c r="G1975" i="2"/>
  <c r="E1975" i="2"/>
  <c r="E1936" i="2"/>
  <c r="G1936" i="2"/>
  <c r="D1936" i="2"/>
  <c r="F1936" i="2"/>
  <c r="C1936" i="2"/>
  <c r="C1937" i="2"/>
  <c r="E1937" i="2"/>
  <c r="F1937" i="2"/>
  <c r="D1937" i="2"/>
  <c r="G1937" i="2"/>
  <c r="AC1942" i="2"/>
  <c r="O1942" i="2"/>
  <c r="Y1942" i="2"/>
  <c r="P1942" i="2"/>
  <c r="Z1942" i="2"/>
  <c r="AB1942" i="2"/>
  <c r="Q1942" i="2"/>
  <c r="T1942" i="2"/>
  <c r="AD1942" i="2" s="1"/>
  <c r="AE1942" i="2" s="1"/>
  <c r="F1954" i="2"/>
  <c r="G1954" i="2"/>
  <c r="C1954" i="2"/>
  <c r="D1954" i="2"/>
  <c r="E1954" i="2"/>
  <c r="T1915" i="2"/>
  <c r="AD1915" i="2" s="1"/>
  <c r="AE1915" i="2" s="1"/>
  <c r="AB1915" i="2"/>
  <c r="AC1915" i="2"/>
  <c r="Y1915" i="2"/>
  <c r="Z1915" i="2"/>
  <c r="O1915" i="2"/>
  <c r="P1915" i="2"/>
  <c r="Q1915" i="2"/>
  <c r="F1960" i="2"/>
  <c r="G1960" i="2"/>
  <c r="C1960" i="2"/>
  <c r="D1960" i="2"/>
  <c r="E1960" i="2"/>
  <c r="F1972" i="2"/>
  <c r="C1972" i="2"/>
  <c r="D1972" i="2"/>
  <c r="E1972" i="2"/>
  <c r="G1972" i="2"/>
  <c r="E1807" i="2"/>
  <c r="F1807" i="2"/>
  <c r="D1807" i="2"/>
  <c r="C1807" i="2"/>
  <c r="G1807" i="2"/>
  <c r="Q1838" i="2"/>
  <c r="O1838" i="2"/>
  <c r="T1838" i="2"/>
  <c r="AD1838" i="2" s="1"/>
  <c r="AE1838" i="2" s="1"/>
  <c r="AC1838" i="2"/>
  <c r="AB1838" i="2"/>
  <c r="Y1838" i="2"/>
  <c r="Z1838" i="2"/>
  <c r="P1838" i="2"/>
  <c r="C1842" i="2"/>
  <c r="D1842" i="2"/>
  <c r="E1842" i="2"/>
  <c r="F1842" i="2"/>
  <c r="G1842" i="2"/>
  <c r="C1845" i="2"/>
  <c r="E1845" i="2"/>
  <c r="F1845" i="2"/>
  <c r="G1845" i="2"/>
  <c r="D1845" i="2"/>
  <c r="G1858" i="2"/>
  <c r="E1858" i="2"/>
  <c r="D1858" i="2"/>
  <c r="F1858" i="2"/>
  <c r="C1858" i="2"/>
  <c r="E1856" i="2"/>
  <c r="F1856" i="2"/>
  <c r="C1856" i="2"/>
  <c r="D1856" i="2"/>
  <c r="G1856" i="2"/>
  <c r="Q1857" i="2"/>
  <c r="T1857" i="2"/>
  <c r="AD1857" i="2" s="1"/>
  <c r="AE1857" i="2" s="1"/>
  <c r="AB1857" i="2"/>
  <c r="O1857" i="2"/>
  <c r="Y1857" i="2"/>
  <c r="P1857" i="2"/>
  <c r="Z1857" i="2"/>
  <c r="AC1857" i="2"/>
  <c r="E1865" i="2"/>
  <c r="C1865" i="2"/>
  <c r="G1865" i="2"/>
  <c r="D1865" i="2"/>
  <c r="F1865" i="2"/>
  <c r="O1893" i="2"/>
  <c r="Y1893" i="2"/>
  <c r="Z1893" i="2"/>
  <c r="Q1893" i="2"/>
  <c r="AB1893" i="2"/>
  <c r="P1893" i="2"/>
  <c r="T1893" i="2"/>
  <c r="AD1893" i="2" s="1"/>
  <c r="AE1893" i="2" s="1"/>
  <c r="AC1893" i="2"/>
  <c r="F1911" i="2"/>
  <c r="G1911" i="2"/>
  <c r="D1911" i="2"/>
  <c r="E1911" i="2"/>
  <c r="C1911" i="2"/>
  <c r="E1927" i="2"/>
  <c r="F1927" i="2"/>
  <c r="G1927" i="2"/>
  <c r="C1927" i="2"/>
  <c r="D1927" i="2"/>
  <c r="O1899" i="2"/>
  <c r="Y1899" i="2"/>
  <c r="Z1899" i="2"/>
  <c r="Q1899" i="2"/>
  <c r="AB1899" i="2"/>
  <c r="P1899" i="2"/>
  <c r="T1899" i="2"/>
  <c r="AD1899" i="2" s="1"/>
  <c r="AE1899" i="2" s="1"/>
  <c r="AC1899" i="2"/>
  <c r="T1970" i="2"/>
  <c r="AD1970" i="2" s="1"/>
  <c r="AE1970" i="2" s="1"/>
  <c r="AB1970" i="2"/>
  <c r="O1970" i="2"/>
  <c r="Y1970" i="2"/>
  <c r="Z1970" i="2"/>
  <c r="P1970" i="2"/>
  <c r="AC1970" i="2"/>
  <c r="Q1970" i="2"/>
  <c r="O1947" i="2"/>
  <c r="Y1947" i="2"/>
  <c r="Q1947" i="2"/>
  <c r="T1947" i="2"/>
  <c r="AD1947" i="2" s="1"/>
  <c r="AE1947" i="2" s="1"/>
  <c r="AB1947" i="2"/>
  <c r="P1947" i="2"/>
  <c r="Z1947" i="2"/>
  <c r="AC1947" i="2"/>
  <c r="F1957" i="2"/>
  <c r="G1957" i="2"/>
  <c r="C1957" i="2"/>
  <c r="D1957" i="2"/>
  <c r="E1957" i="2"/>
  <c r="O1932" i="2"/>
  <c r="Y1932" i="2"/>
  <c r="Q1932" i="2"/>
  <c r="T1932" i="2"/>
  <c r="AD1932" i="2" s="1"/>
  <c r="AE1932" i="2" s="1"/>
  <c r="AB1932" i="2"/>
  <c r="AC1932" i="2"/>
  <c r="P1932" i="2"/>
  <c r="Z1932" i="2"/>
  <c r="F1969" i="2"/>
  <c r="C1969" i="2"/>
  <c r="D1969" i="2"/>
  <c r="E1969" i="2"/>
  <c r="G1969" i="2"/>
  <c r="F1966" i="2"/>
  <c r="C1966" i="2"/>
  <c r="E1966" i="2"/>
  <c r="G1966" i="2"/>
  <c r="D1966" i="2"/>
  <c r="F1981" i="2"/>
  <c r="G1981" i="2"/>
  <c r="D1981" i="2"/>
  <c r="C1981" i="2"/>
  <c r="E1981" i="2"/>
  <c r="F1987" i="2"/>
  <c r="G1987" i="2"/>
  <c r="D1987" i="2"/>
  <c r="C1987" i="2"/>
  <c r="E1987" i="2"/>
  <c r="F1993" i="2"/>
  <c r="G1993" i="2"/>
  <c r="C1993" i="2"/>
  <c r="D1993" i="2"/>
  <c r="E1993" i="2"/>
  <c r="F1999" i="2"/>
  <c r="G1999" i="2"/>
  <c r="C1999" i="2"/>
  <c r="D1999" i="2"/>
  <c r="E1999" i="2"/>
  <c r="E1798" i="2"/>
  <c r="F1798" i="2"/>
  <c r="G1798" i="2"/>
  <c r="C1798" i="2"/>
  <c r="D1798" i="2"/>
  <c r="Q1824" i="2"/>
  <c r="O1824" i="2"/>
  <c r="Y1824" i="2"/>
  <c r="Z1824" i="2"/>
  <c r="T1824" i="2"/>
  <c r="AD1824" i="2" s="1"/>
  <c r="AE1824" i="2" s="1"/>
  <c r="P1824" i="2"/>
  <c r="AC1824" i="2"/>
  <c r="AB1824" i="2"/>
  <c r="O1803" i="2"/>
  <c r="Y1803" i="2"/>
  <c r="P1803" i="2"/>
  <c r="Z1803" i="2"/>
  <c r="T1803" i="2"/>
  <c r="AD1803" i="2" s="1"/>
  <c r="AE1803" i="2" s="1"/>
  <c r="AB1803" i="2"/>
  <c r="Q1803" i="2"/>
  <c r="AC1803" i="2"/>
  <c r="O1815" i="2"/>
  <c r="Y1815" i="2"/>
  <c r="P1815" i="2"/>
  <c r="Z1815" i="2"/>
  <c r="Q1815" i="2"/>
  <c r="AC1815" i="2"/>
  <c r="T1815" i="2"/>
  <c r="AD1815" i="2" s="1"/>
  <c r="AE1815" i="2" s="1"/>
  <c r="AB1815" i="2"/>
  <c r="Q1835" i="2"/>
  <c r="O1835" i="2"/>
  <c r="Y1835" i="2"/>
  <c r="T1835" i="2"/>
  <c r="AD1835" i="2" s="1"/>
  <c r="AE1835" i="2" s="1"/>
  <c r="P1835" i="2"/>
  <c r="AB1835" i="2"/>
  <c r="Z1835" i="2"/>
  <c r="AC1835" i="2"/>
  <c r="Q1816" i="2"/>
  <c r="AC1816" i="2"/>
  <c r="T1816" i="2"/>
  <c r="AD1816" i="2" s="1"/>
  <c r="AE1816" i="2" s="1"/>
  <c r="O1816" i="2"/>
  <c r="Y1816" i="2"/>
  <c r="Z1816" i="2"/>
  <c r="AB1816" i="2"/>
  <c r="P1816" i="2"/>
  <c r="AC1876" i="2"/>
  <c r="P1876" i="2"/>
  <c r="Q1876" i="2"/>
  <c r="AB1876" i="2"/>
  <c r="Y1876" i="2"/>
  <c r="O1876" i="2"/>
  <c r="T1876" i="2"/>
  <c r="AD1876" i="2" s="1"/>
  <c r="AE1876" i="2" s="1"/>
  <c r="Z1876" i="2"/>
  <c r="E1851" i="2"/>
  <c r="G1851" i="2"/>
  <c r="D1851" i="2"/>
  <c r="F1851" i="2"/>
  <c r="C1851" i="2"/>
  <c r="G1850" i="2"/>
  <c r="D1850" i="2"/>
  <c r="E1850" i="2"/>
  <c r="F1850" i="2"/>
  <c r="C1850" i="2"/>
  <c r="E1871" i="2"/>
  <c r="C1871" i="2"/>
  <c r="G1871" i="2"/>
  <c r="D1871" i="2"/>
  <c r="F1871" i="2"/>
  <c r="C1880" i="2"/>
  <c r="E1880" i="2"/>
  <c r="F1880" i="2"/>
  <c r="G1880" i="2"/>
  <c r="D1880" i="2"/>
  <c r="F1923" i="2"/>
  <c r="G1923" i="2"/>
  <c r="C1923" i="2"/>
  <c r="D1923" i="2"/>
  <c r="E1923" i="2"/>
  <c r="E1945" i="2"/>
  <c r="G1945" i="2"/>
  <c r="C1945" i="2"/>
  <c r="D1945" i="2"/>
  <c r="F1945" i="2"/>
  <c r="E1948" i="2"/>
  <c r="G1948" i="2"/>
  <c r="C1948" i="2"/>
  <c r="D1948" i="2"/>
  <c r="F1948" i="2"/>
  <c r="T1955" i="2"/>
  <c r="AD1955" i="2" s="1"/>
  <c r="AE1955" i="2" s="1"/>
  <c r="AB1955" i="2"/>
  <c r="AC1955" i="2"/>
  <c r="O1955" i="2"/>
  <c r="Y1955" i="2"/>
  <c r="Q1955" i="2"/>
  <c r="Z1955" i="2"/>
  <c r="P1955" i="2"/>
  <c r="F1963" i="2"/>
  <c r="C1963" i="2"/>
  <c r="G1963" i="2"/>
  <c r="D1963" i="2"/>
  <c r="E1963" i="2"/>
  <c r="C1962" i="2"/>
  <c r="E1962" i="2"/>
  <c r="D1962" i="2"/>
  <c r="F1962" i="2"/>
  <c r="G1962" i="2"/>
  <c r="T1988" i="2"/>
  <c r="AD1988" i="2" s="1"/>
  <c r="AE1988" i="2" s="1"/>
  <c r="AB1988" i="2"/>
  <c r="AC1988" i="2"/>
  <c r="O1988" i="2"/>
  <c r="Y1988" i="2"/>
  <c r="P1988" i="2"/>
  <c r="Q1988" i="2"/>
  <c r="Z1988" i="2"/>
  <c r="O1797" i="2"/>
  <c r="Y1797" i="2"/>
  <c r="P1797" i="2"/>
  <c r="Z1797" i="2"/>
  <c r="T1797" i="2"/>
  <c r="AD1797" i="2" s="1"/>
  <c r="AE1797" i="2" s="1"/>
  <c r="AB1797" i="2"/>
  <c r="Q1797" i="2"/>
  <c r="AC1797" i="2"/>
  <c r="E1813" i="2"/>
  <c r="F1813" i="2"/>
  <c r="D1813" i="2"/>
  <c r="C1813" i="2"/>
  <c r="G1813" i="2"/>
  <c r="O1800" i="2"/>
  <c r="Y1800" i="2"/>
  <c r="P1800" i="2"/>
  <c r="Z1800" i="2"/>
  <c r="T1800" i="2"/>
  <c r="AD1800" i="2" s="1"/>
  <c r="AE1800" i="2" s="1"/>
  <c r="AB1800" i="2"/>
  <c r="Q1800" i="2"/>
  <c r="AC1800" i="2"/>
  <c r="E1795" i="2"/>
  <c r="F1795" i="2"/>
  <c r="G1795" i="2"/>
  <c r="C1795" i="2"/>
  <c r="D1795" i="2"/>
  <c r="E1820" i="2"/>
  <c r="F1820" i="2"/>
  <c r="C1820" i="2"/>
  <c r="D1820" i="2"/>
  <c r="G1820" i="2"/>
  <c r="G1836" i="2"/>
  <c r="E1836" i="2"/>
  <c r="F1836" i="2"/>
  <c r="D1836" i="2"/>
  <c r="C1836" i="2"/>
  <c r="E1853" i="2"/>
  <c r="F1853" i="2"/>
  <c r="G1853" i="2"/>
  <c r="C1853" i="2"/>
  <c r="D1853" i="2"/>
  <c r="E1831" i="2"/>
  <c r="F1831" i="2"/>
  <c r="C1831" i="2"/>
  <c r="D1831" i="2"/>
  <c r="G1831" i="2"/>
  <c r="AF1849" i="2"/>
  <c r="G1875" i="2"/>
  <c r="D1875" i="2"/>
  <c r="E1875" i="2"/>
  <c r="C1875" i="2"/>
  <c r="F1875" i="2"/>
  <c r="G1855" i="2"/>
  <c r="C1855" i="2"/>
  <c r="E1855" i="2"/>
  <c r="F1855" i="2"/>
  <c r="D1855" i="2"/>
  <c r="Z1908" i="2"/>
  <c r="AC1908" i="2"/>
  <c r="O1896" i="2"/>
  <c r="Y1896" i="2"/>
  <c r="Z1896" i="2"/>
  <c r="Q1896" i="2"/>
  <c r="AB1896" i="2"/>
  <c r="P1896" i="2"/>
  <c r="T1896" i="2"/>
  <c r="AD1896" i="2" s="1"/>
  <c r="AE1896" i="2" s="1"/>
  <c r="AC1896" i="2"/>
  <c r="C1940" i="2"/>
  <c r="E1940" i="2"/>
  <c r="F1940" i="2"/>
  <c r="D1940" i="2"/>
  <c r="G1940" i="2"/>
  <c r="C1953" i="2"/>
  <c r="D1953" i="2"/>
  <c r="E1953" i="2"/>
  <c r="F1953" i="2"/>
  <c r="G1953" i="2"/>
  <c r="C1913" i="2"/>
  <c r="D1913" i="2"/>
  <c r="E1913" i="2"/>
  <c r="F1913" i="2"/>
  <c r="G1913" i="2"/>
  <c r="AC1933" i="2"/>
  <c r="O1933" i="2"/>
  <c r="Y1933" i="2"/>
  <c r="P1933" i="2"/>
  <c r="Z1933" i="2"/>
  <c r="T1933" i="2"/>
  <c r="AD1933" i="2" s="1"/>
  <c r="AE1933" i="2" s="1"/>
  <c r="AB1933" i="2"/>
  <c r="Q1933" i="2"/>
  <c r="P1925" i="2"/>
  <c r="Z1925" i="2"/>
  <c r="Y1925" i="2"/>
  <c r="O1925" i="2"/>
  <c r="Q1925" i="2"/>
  <c r="T1925" i="2"/>
  <c r="AD1925" i="2" s="1"/>
  <c r="AE1925" i="2" s="1"/>
  <c r="AB1925" i="2"/>
  <c r="AC1925" i="2"/>
  <c r="Q1928" i="2"/>
  <c r="T1928" i="2"/>
  <c r="AD1928" i="2" s="1"/>
  <c r="AE1928" i="2" s="1"/>
  <c r="AB1928" i="2"/>
  <c r="AC1928" i="2"/>
  <c r="P1928" i="2"/>
  <c r="Y1928" i="2"/>
  <c r="Z1928" i="2"/>
  <c r="O1928" i="2"/>
  <c r="O1929" i="2"/>
  <c r="Y1929" i="2"/>
  <c r="P1929" i="2"/>
  <c r="Z1929" i="2"/>
  <c r="Q1929" i="2"/>
  <c r="T1929" i="2"/>
  <c r="AD1929" i="2" s="1"/>
  <c r="AE1929" i="2" s="1"/>
  <c r="AB1929" i="2"/>
  <c r="AC1929" i="2"/>
  <c r="AC1939" i="2"/>
  <c r="O1939" i="2"/>
  <c r="Y1939" i="2"/>
  <c r="P1939" i="2"/>
  <c r="Z1939" i="2"/>
  <c r="Q1939" i="2"/>
  <c r="T1939" i="2"/>
  <c r="AD1939" i="2" s="1"/>
  <c r="AE1939" i="2" s="1"/>
  <c r="AB1939" i="2"/>
  <c r="G1809" i="2"/>
  <c r="D1809" i="2"/>
  <c r="E1809" i="2"/>
  <c r="F1809" i="2"/>
  <c r="C1809" i="2"/>
  <c r="G1806" i="2"/>
  <c r="E1806" i="2"/>
  <c r="C1806" i="2"/>
  <c r="D1806" i="2"/>
  <c r="F1806" i="2"/>
  <c r="G1819" i="2"/>
  <c r="E1819" i="2"/>
  <c r="D1819" i="2"/>
  <c r="F1819" i="2"/>
  <c r="C1819" i="2"/>
  <c r="E1828" i="2"/>
  <c r="F1828" i="2"/>
  <c r="C1828" i="2"/>
  <c r="D1828" i="2"/>
  <c r="G1828" i="2"/>
  <c r="O1843" i="2"/>
  <c r="Y1843" i="2"/>
  <c r="Q1843" i="2"/>
  <c r="Z1843" i="2"/>
  <c r="P1843" i="2"/>
  <c r="AC1843" i="2"/>
  <c r="T1843" i="2"/>
  <c r="AD1843" i="2" s="1"/>
  <c r="AE1843" i="2" s="1"/>
  <c r="AB1843" i="2"/>
  <c r="O1846" i="2"/>
  <c r="Q1846" i="2"/>
  <c r="Y1846" i="2"/>
  <c r="P1846" i="2"/>
  <c r="AB1846" i="2"/>
  <c r="AC1846" i="2"/>
  <c r="T1846" i="2"/>
  <c r="AD1846" i="2" s="1"/>
  <c r="AE1846" i="2" s="1"/>
  <c r="Z1846" i="2"/>
  <c r="G1822" i="2"/>
  <c r="E1822" i="2"/>
  <c r="F1822" i="2"/>
  <c r="C1822" i="2"/>
  <c r="D1822" i="2"/>
  <c r="G1852" i="2"/>
  <c r="C1852" i="2"/>
  <c r="E1852" i="2"/>
  <c r="D1852" i="2"/>
  <c r="F1852" i="2"/>
  <c r="E1848" i="2"/>
  <c r="G1848" i="2"/>
  <c r="D1848" i="2"/>
  <c r="C1848" i="2"/>
  <c r="F1848" i="2"/>
  <c r="G1861" i="2"/>
  <c r="E1861" i="2"/>
  <c r="C1861" i="2"/>
  <c r="D1861" i="2"/>
  <c r="F1861" i="2"/>
  <c r="G1878" i="2"/>
  <c r="D1878" i="2"/>
  <c r="E1878" i="2"/>
  <c r="C1878" i="2"/>
  <c r="F1878" i="2"/>
  <c r="C1901" i="2"/>
  <c r="D1901" i="2"/>
  <c r="F1901" i="2"/>
  <c r="E1901" i="2"/>
  <c r="G1901" i="2"/>
  <c r="O1890" i="2"/>
  <c r="Y1890" i="2"/>
  <c r="Z1890" i="2"/>
  <c r="Q1890" i="2"/>
  <c r="AB1890" i="2"/>
  <c r="T1890" i="2"/>
  <c r="AD1890" i="2" s="1"/>
  <c r="AE1890" i="2" s="1"/>
  <c r="AC1890" i="2"/>
  <c r="P1890" i="2"/>
  <c r="O1902" i="2"/>
  <c r="Y1902" i="2"/>
  <c r="P1902" i="2"/>
  <c r="Z1902" i="2"/>
  <c r="T1902" i="2"/>
  <c r="AD1902" i="2" s="1"/>
  <c r="AE1902" i="2" s="1"/>
  <c r="AB1902" i="2"/>
  <c r="Q1902" i="2"/>
  <c r="AC1902" i="2"/>
  <c r="C1956" i="2"/>
  <c r="D1956" i="2"/>
  <c r="E1956" i="2"/>
  <c r="G1956" i="2"/>
  <c r="F1956" i="2"/>
  <c r="C1931" i="2"/>
  <c r="E1931" i="2"/>
  <c r="F1931" i="2"/>
  <c r="D1931" i="2"/>
  <c r="G1931" i="2"/>
  <c r="O1944" i="2"/>
  <c r="Y1944" i="2"/>
  <c r="Q1944" i="2"/>
  <c r="T1944" i="2"/>
  <c r="AD1944" i="2" s="1"/>
  <c r="AE1944" i="2" s="1"/>
  <c r="AB1944" i="2"/>
  <c r="P1944" i="2"/>
  <c r="Z1944" i="2"/>
  <c r="AC1944" i="2"/>
  <c r="E1930" i="2"/>
  <c r="F1930" i="2"/>
  <c r="G1930" i="2"/>
  <c r="C1930" i="2"/>
  <c r="D1930" i="2"/>
  <c r="C1949" i="2"/>
  <c r="E1949" i="2"/>
  <c r="D1949" i="2"/>
  <c r="F1949" i="2"/>
  <c r="G1949" i="2"/>
  <c r="F1920" i="2"/>
  <c r="G1920" i="2"/>
  <c r="D1920" i="2"/>
  <c r="E1920" i="2"/>
  <c r="C1920" i="2"/>
  <c r="C1959" i="2"/>
  <c r="E1959" i="2"/>
  <c r="F1959" i="2"/>
  <c r="G1959" i="2"/>
  <c r="D1959" i="2"/>
  <c r="C1978" i="2"/>
  <c r="F1978" i="2"/>
  <c r="G1978" i="2"/>
  <c r="D1978" i="2"/>
  <c r="E1978" i="2"/>
  <c r="F1984" i="2"/>
  <c r="G1984" i="2"/>
  <c r="D1984" i="2"/>
  <c r="C1984" i="2"/>
  <c r="E1984" i="2"/>
  <c r="O1985" i="2"/>
  <c r="P1985" i="2"/>
  <c r="F1990" i="2"/>
  <c r="G1990" i="2"/>
  <c r="C1990" i="2"/>
  <c r="D1990" i="2"/>
  <c r="E1990" i="2"/>
  <c r="F1996" i="2"/>
  <c r="G1996" i="2"/>
  <c r="C1996" i="2"/>
  <c r="D1996" i="2"/>
  <c r="E1996" i="2"/>
  <c r="P1971" i="2"/>
  <c r="Z1971" i="2"/>
  <c r="AC1971" i="2"/>
  <c r="Y1971" i="2"/>
  <c r="O1971" i="2"/>
  <c r="AB1971" i="2"/>
  <c r="T1971" i="2"/>
  <c r="AD1971" i="2" s="1"/>
  <c r="AE1971" i="2" s="1"/>
  <c r="Q1971" i="2"/>
  <c r="G1825" i="2"/>
  <c r="E1825" i="2"/>
  <c r="F1825" i="2"/>
  <c r="D1825" i="2"/>
  <c r="C1825" i="2"/>
  <c r="Q1818" i="2"/>
  <c r="T1818" i="2"/>
  <c r="AD1818" i="2" s="1"/>
  <c r="AE1818" i="2" s="1"/>
  <c r="AB1818" i="2"/>
  <c r="O1818" i="2"/>
  <c r="Y1818" i="2"/>
  <c r="P1818" i="2"/>
  <c r="Z1818" i="2"/>
  <c r="AC1818" i="2"/>
  <c r="E1837" i="2"/>
  <c r="C1837" i="2"/>
  <c r="G1837" i="2"/>
  <c r="D1837" i="2"/>
  <c r="F1837" i="2"/>
  <c r="G1812" i="2"/>
  <c r="E1812" i="2"/>
  <c r="F1812" i="2"/>
  <c r="C1812" i="2"/>
  <c r="D1812" i="2"/>
  <c r="E1844" i="2"/>
  <c r="G1844" i="2"/>
  <c r="D1844" i="2"/>
  <c r="C1844" i="2"/>
  <c r="F1844" i="2"/>
  <c r="E1862" i="2"/>
  <c r="F1862" i="2"/>
  <c r="C1862" i="2"/>
  <c r="D1862" i="2"/>
  <c r="G1862" i="2"/>
  <c r="G1847" i="2"/>
  <c r="D1847" i="2"/>
  <c r="E1847" i="2"/>
  <c r="F1847" i="2"/>
  <c r="C1847" i="2"/>
  <c r="C1869" i="2"/>
  <c r="G1869" i="2"/>
  <c r="F1869" i="2"/>
  <c r="D1869" i="2"/>
  <c r="E1869" i="2"/>
  <c r="C1904" i="2"/>
  <c r="D1904" i="2"/>
  <c r="F1904" i="2"/>
  <c r="E1904" i="2"/>
  <c r="G1904" i="2"/>
  <c r="Q1863" i="2"/>
  <c r="T1863" i="2"/>
  <c r="AD1863" i="2" s="1"/>
  <c r="AE1863" i="2" s="1"/>
  <c r="AB1863" i="2"/>
  <c r="O1863" i="2"/>
  <c r="Y1863" i="2"/>
  <c r="AC1863" i="2"/>
  <c r="Z1863" i="2"/>
  <c r="P1863" i="2"/>
  <c r="AC1888" i="2"/>
  <c r="O1888" i="2"/>
  <c r="Z1888" i="2"/>
  <c r="P1888" i="2"/>
  <c r="Q1888" i="2"/>
  <c r="AB1888" i="2"/>
  <c r="T1888" i="2"/>
  <c r="AD1888" i="2" s="1"/>
  <c r="AE1888" i="2" s="1"/>
  <c r="Y1888" i="2"/>
  <c r="O1884" i="2"/>
  <c r="Y1884" i="2"/>
  <c r="Z1884" i="2"/>
  <c r="P1884" i="2"/>
  <c r="Q1884" i="2"/>
  <c r="AB1884" i="2"/>
  <c r="AC1884" i="2"/>
  <c r="T1884" i="2"/>
  <c r="AD1884" i="2" s="1"/>
  <c r="AE1884" i="2" s="1"/>
  <c r="C1916" i="2"/>
  <c r="D1916" i="2"/>
  <c r="E1916" i="2"/>
  <c r="F1916" i="2"/>
  <c r="G1916" i="2"/>
  <c r="E1868" i="2"/>
  <c r="C1868" i="2"/>
  <c r="G1868" i="2"/>
  <c r="D1868" i="2"/>
  <c r="F1868" i="2"/>
  <c r="C1910" i="2"/>
  <c r="F1910" i="2"/>
  <c r="G1910" i="2"/>
  <c r="D1910" i="2"/>
  <c r="E1910" i="2"/>
  <c r="C1922" i="2"/>
  <c r="D1922" i="2"/>
  <c r="E1922" i="2"/>
  <c r="F1922" i="2"/>
  <c r="G1922" i="2"/>
  <c r="F1881" i="2"/>
  <c r="G1881" i="2"/>
  <c r="C1881" i="2"/>
  <c r="D1881" i="2"/>
  <c r="E1881" i="2"/>
  <c r="C1943" i="2"/>
  <c r="E1943" i="2"/>
  <c r="F1943" i="2"/>
  <c r="D1943" i="2"/>
  <c r="G1943" i="2"/>
  <c r="C1946" i="2"/>
  <c r="E1946" i="2"/>
  <c r="F1946" i="2"/>
  <c r="G1946" i="2"/>
  <c r="D1946" i="2"/>
  <c r="E1974" i="2"/>
  <c r="C1974" i="2"/>
  <c r="G1974" i="2"/>
  <c r="D1974" i="2"/>
  <c r="F1974" i="2"/>
  <c r="C1934" i="2"/>
  <c r="E1934" i="2"/>
  <c r="F1934" i="2"/>
  <c r="D1934" i="2"/>
  <c r="G1934" i="2"/>
  <c r="G1950" i="2"/>
  <c r="C1950" i="2"/>
  <c r="D1950" i="2"/>
  <c r="E1950" i="2"/>
  <c r="F1950" i="2"/>
  <c r="Y1977" i="2"/>
  <c r="Q1977" i="2"/>
  <c r="T1997" i="2"/>
  <c r="AD1997" i="2" s="1"/>
  <c r="AE1997" i="2" s="1"/>
  <c r="AB1997" i="2"/>
  <c r="AC1997" i="2"/>
  <c r="O1997" i="2"/>
  <c r="Y1997" i="2"/>
  <c r="P1997" i="2"/>
  <c r="Q1997" i="2"/>
  <c r="Z1997" i="2"/>
  <c r="P1965" i="2"/>
  <c r="Z1965" i="2"/>
  <c r="AC1965" i="2"/>
  <c r="O1965" i="2"/>
  <c r="AB1965" i="2"/>
  <c r="Q1965" i="2"/>
  <c r="Y1965" i="2"/>
  <c r="T1965" i="2"/>
  <c r="AD1965" i="2" s="1"/>
  <c r="AE1965" i="2" s="1"/>
  <c r="E1968" i="2"/>
  <c r="D1968" i="2"/>
  <c r="F1968" i="2"/>
  <c r="G1968" i="2"/>
  <c r="C1968" i="2"/>
  <c r="E1493" i="2"/>
  <c r="C1493" i="2"/>
  <c r="F1493" i="2"/>
  <c r="D1493" i="2"/>
  <c r="G1493" i="2"/>
  <c r="E1547" i="2"/>
  <c r="C1547" i="2"/>
  <c r="F1547" i="2"/>
  <c r="D1547" i="2"/>
  <c r="G1547" i="2"/>
  <c r="Z1585" i="2"/>
  <c r="T1603" i="2"/>
  <c r="AD1603" i="2" s="1"/>
  <c r="AE1603" i="2" s="1"/>
  <c r="AB1603" i="2"/>
  <c r="O1603" i="2"/>
  <c r="Y1603" i="2"/>
  <c r="P1603" i="2"/>
  <c r="Q1603" i="2"/>
  <c r="Z1603" i="2"/>
  <c r="AC1603" i="2"/>
  <c r="T1540" i="2"/>
  <c r="AD1540" i="2" s="1"/>
  <c r="AE1540" i="2" s="1"/>
  <c r="AB1540" i="2"/>
  <c r="O1540" i="2"/>
  <c r="Y1540" i="2"/>
  <c r="P1540" i="2"/>
  <c r="AC1540" i="2"/>
  <c r="Q1540" i="2"/>
  <c r="Z1540" i="2"/>
  <c r="F1575" i="2"/>
  <c r="C1575" i="2"/>
  <c r="E1575" i="2"/>
  <c r="G1575" i="2"/>
  <c r="D1575" i="2"/>
  <c r="E1601" i="2"/>
  <c r="F1601" i="2"/>
  <c r="C1601" i="2"/>
  <c r="D1601" i="2"/>
  <c r="G1601" i="2"/>
  <c r="C1623" i="2"/>
  <c r="E1623" i="2"/>
  <c r="D1623" i="2"/>
  <c r="F1623" i="2"/>
  <c r="G1623" i="2"/>
  <c r="O1633" i="2"/>
  <c r="Y1633" i="2"/>
  <c r="P1633" i="2"/>
  <c r="Z1633" i="2"/>
  <c r="AB1633" i="2"/>
  <c r="AC1633" i="2"/>
  <c r="Q1633" i="2"/>
  <c r="T1633" i="2"/>
  <c r="AD1633" i="2" s="1"/>
  <c r="AE1633" i="2" s="1"/>
  <c r="E1646" i="2"/>
  <c r="F1646" i="2"/>
  <c r="C1646" i="2"/>
  <c r="D1646" i="2"/>
  <c r="G1646" i="2"/>
  <c r="C1682" i="2"/>
  <c r="F1682" i="2"/>
  <c r="D1682" i="2"/>
  <c r="E1682" i="2"/>
  <c r="G1682" i="2"/>
  <c r="AC1723" i="2"/>
  <c r="P1723" i="2"/>
  <c r="Z1723" i="2"/>
  <c r="Q1723" i="2"/>
  <c r="T1723" i="2"/>
  <c r="AD1723" i="2" s="1"/>
  <c r="AE1723" i="2" s="1"/>
  <c r="Y1723" i="2"/>
  <c r="O1723" i="2"/>
  <c r="AB1723" i="2"/>
  <c r="E1514" i="2"/>
  <c r="D1514" i="2"/>
  <c r="C1514" i="2"/>
  <c r="F1514" i="2"/>
  <c r="G1514" i="2"/>
  <c r="P1598" i="2"/>
  <c r="Z1598" i="2"/>
  <c r="AC1598" i="2"/>
  <c r="Y1598" i="2"/>
  <c r="Q1598" i="2"/>
  <c r="AB1598" i="2"/>
  <c r="O1598" i="2"/>
  <c r="T1598" i="2"/>
  <c r="AD1598" i="2" s="1"/>
  <c r="AE1598" i="2" s="1"/>
  <c r="C1703" i="2"/>
  <c r="F1703" i="2"/>
  <c r="D1703" i="2"/>
  <c r="E1703" i="2"/>
  <c r="G1703" i="2"/>
  <c r="C1757" i="2"/>
  <c r="F1757" i="2"/>
  <c r="D1757" i="2"/>
  <c r="G1757" i="2"/>
  <c r="E1757" i="2"/>
  <c r="C1635" i="2"/>
  <c r="E1635" i="2"/>
  <c r="G1635" i="2"/>
  <c r="D1635" i="2"/>
  <c r="F1635" i="2"/>
  <c r="C1766" i="2"/>
  <c r="F1766" i="2"/>
  <c r="E1766" i="2"/>
  <c r="D1766" i="2"/>
  <c r="G1766" i="2"/>
  <c r="F1578" i="2"/>
  <c r="C1578" i="2"/>
  <c r="D1578" i="2"/>
  <c r="G1578" i="2"/>
  <c r="E1578" i="2"/>
  <c r="Y1510" i="2"/>
  <c r="Q1510" i="2"/>
  <c r="T1564" i="2"/>
  <c r="AD1564" i="2" s="1"/>
  <c r="AE1564" i="2" s="1"/>
  <c r="AB1564" i="2"/>
  <c r="O1564" i="2"/>
  <c r="Y1564" i="2"/>
  <c r="Z1564" i="2"/>
  <c r="P1564" i="2"/>
  <c r="AC1564" i="2"/>
  <c r="Q1564" i="2"/>
  <c r="E1595" i="2"/>
  <c r="D1595" i="2"/>
  <c r="F1595" i="2"/>
  <c r="G1595" i="2"/>
  <c r="C1595" i="2"/>
  <c r="O1624" i="2"/>
  <c r="Y1624" i="2"/>
  <c r="P1624" i="2"/>
  <c r="AC1624" i="2"/>
  <c r="Q1624" i="2"/>
  <c r="T1624" i="2"/>
  <c r="AD1624" i="2" s="1"/>
  <c r="AE1624" i="2" s="1"/>
  <c r="Z1624" i="2"/>
  <c r="AB1624" i="2"/>
  <c r="O1642" i="2"/>
  <c r="Y1642" i="2"/>
  <c r="P1642" i="2"/>
  <c r="AC1642" i="2"/>
  <c r="Q1642" i="2"/>
  <c r="T1642" i="2"/>
  <c r="AD1642" i="2" s="1"/>
  <c r="AE1642" i="2" s="1"/>
  <c r="Z1642" i="2"/>
  <c r="AB1642" i="2"/>
  <c r="E1672" i="2"/>
  <c r="F1672" i="2"/>
  <c r="G1672" i="2"/>
  <c r="C1672" i="2"/>
  <c r="D1672" i="2"/>
  <c r="T1678" i="2"/>
  <c r="AD1678" i="2" s="1"/>
  <c r="AE1678" i="2" s="1"/>
  <c r="C1709" i="2"/>
  <c r="F1709" i="2"/>
  <c r="E1709" i="2"/>
  <c r="G1709" i="2"/>
  <c r="D1709" i="2"/>
  <c r="E1657" i="2"/>
  <c r="D1657" i="2"/>
  <c r="F1657" i="2"/>
  <c r="G1657" i="2"/>
  <c r="C1657" i="2"/>
  <c r="T1591" i="2"/>
  <c r="AD1591" i="2" s="1"/>
  <c r="AE1591" i="2" s="1"/>
  <c r="AB1591" i="2"/>
  <c r="O1591" i="2"/>
  <c r="Y1591" i="2"/>
  <c r="P1591" i="2"/>
  <c r="AC1591" i="2"/>
  <c r="Q1591" i="2"/>
  <c r="Z1591" i="2"/>
  <c r="F1617" i="2"/>
  <c r="C1617" i="2"/>
  <c r="G1617" i="2"/>
  <c r="D1617" i="2"/>
  <c r="E1617" i="2"/>
  <c r="O1621" i="2"/>
  <c r="Y1621" i="2"/>
  <c r="P1621" i="2"/>
  <c r="AB1621" i="2"/>
  <c r="AC1621" i="2"/>
  <c r="Q1621" i="2"/>
  <c r="T1621" i="2"/>
  <c r="AD1621" i="2" s="1"/>
  <c r="AE1621" i="2" s="1"/>
  <c r="Z1621" i="2"/>
  <c r="E1675" i="2"/>
  <c r="D1675" i="2"/>
  <c r="F1675" i="2"/>
  <c r="G1675" i="2"/>
  <c r="C1675" i="2"/>
  <c r="F1518" i="2"/>
  <c r="C1518" i="2"/>
  <c r="G1518" i="2"/>
  <c r="D1518" i="2"/>
  <c r="E1518" i="2"/>
  <c r="F1545" i="2"/>
  <c r="C1545" i="2"/>
  <c r="D1545" i="2"/>
  <c r="G1545" i="2"/>
  <c r="E1545" i="2"/>
  <c r="P1580" i="2"/>
  <c r="Z1580" i="2"/>
  <c r="AC1580" i="2"/>
  <c r="Y1580" i="2"/>
  <c r="Q1580" i="2"/>
  <c r="AB1580" i="2"/>
  <c r="O1580" i="2"/>
  <c r="T1580" i="2"/>
  <c r="AD1580" i="2" s="1"/>
  <c r="AE1580" i="2" s="1"/>
  <c r="F1587" i="2"/>
  <c r="C1587" i="2"/>
  <c r="D1587" i="2"/>
  <c r="E1587" i="2"/>
  <c r="G1587" i="2"/>
  <c r="E1649" i="2"/>
  <c r="F1649" i="2"/>
  <c r="C1649" i="2"/>
  <c r="D1649" i="2"/>
  <c r="G1649" i="2"/>
  <c r="O1788" i="2"/>
  <c r="Y1788" i="2"/>
  <c r="T1788" i="2"/>
  <c r="AD1788" i="2" s="1"/>
  <c r="AE1788" i="2" s="1"/>
  <c r="AB1788" i="2"/>
  <c r="Z1788" i="2"/>
  <c r="P1788" i="2"/>
  <c r="AC1788" i="2"/>
  <c r="Q1788" i="2"/>
  <c r="C1736" i="2"/>
  <c r="F1736" i="2"/>
  <c r="E1736" i="2"/>
  <c r="G1736" i="2"/>
  <c r="D1736" i="2"/>
  <c r="C1754" i="2"/>
  <c r="F1754" i="2"/>
  <c r="E1754" i="2"/>
  <c r="D1754" i="2"/>
  <c r="G1754" i="2"/>
  <c r="C1772" i="2"/>
  <c r="F1772" i="2"/>
  <c r="G1772" i="2"/>
  <c r="E1772" i="2"/>
  <c r="D1772" i="2"/>
  <c r="C1790" i="2"/>
  <c r="F1790" i="2"/>
  <c r="E1790" i="2"/>
  <c r="D1790" i="2"/>
  <c r="G1790" i="2"/>
  <c r="C1706" i="2"/>
  <c r="F1706" i="2"/>
  <c r="G1706" i="2"/>
  <c r="D1706" i="2"/>
  <c r="E1706" i="2"/>
  <c r="C1724" i="2"/>
  <c r="F1724" i="2"/>
  <c r="G1724" i="2"/>
  <c r="D1724" i="2"/>
  <c r="E1724" i="2"/>
  <c r="C1742" i="2"/>
  <c r="F1742" i="2"/>
  <c r="E1742" i="2"/>
  <c r="G1742" i="2"/>
  <c r="D1742" i="2"/>
  <c r="C1778" i="2"/>
  <c r="F1778" i="2"/>
  <c r="E1778" i="2"/>
  <c r="G1778" i="2"/>
  <c r="D1778" i="2"/>
  <c r="P1481" i="2"/>
  <c r="Z1481" i="2"/>
  <c r="AC1481" i="2"/>
  <c r="Q1481" i="2"/>
  <c r="T1481" i="2"/>
  <c r="AD1481" i="2" s="1"/>
  <c r="AE1481" i="2" s="1"/>
  <c r="Y1481" i="2"/>
  <c r="O1481" i="2"/>
  <c r="AB1481" i="2"/>
  <c r="F1494" i="2"/>
  <c r="C1494" i="2"/>
  <c r="E1494" i="2"/>
  <c r="D1494" i="2"/>
  <c r="G1494" i="2"/>
  <c r="T1531" i="2"/>
  <c r="AD1531" i="2" s="1"/>
  <c r="AE1531" i="2" s="1"/>
  <c r="AB1531" i="2"/>
  <c r="O1531" i="2"/>
  <c r="Y1531" i="2"/>
  <c r="AC1531" i="2"/>
  <c r="P1531" i="2"/>
  <c r="Q1531" i="2"/>
  <c r="Z1531" i="2"/>
  <c r="F1548" i="2"/>
  <c r="C1548" i="2"/>
  <c r="E1548" i="2"/>
  <c r="D1548" i="2"/>
  <c r="G1548" i="2"/>
  <c r="T1498" i="2"/>
  <c r="AD1498" i="2" s="1"/>
  <c r="AE1498" i="2" s="1"/>
  <c r="AB1498" i="2"/>
  <c r="O1498" i="2"/>
  <c r="Y1498" i="2"/>
  <c r="Q1498" i="2"/>
  <c r="Z1498" i="2"/>
  <c r="AC1498" i="2"/>
  <c r="P1498" i="2"/>
  <c r="T1534" i="2"/>
  <c r="AD1534" i="2" s="1"/>
  <c r="AE1534" i="2" s="1"/>
  <c r="AB1534" i="2"/>
  <c r="O1534" i="2"/>
  <c r="Y1534" i="2"/>
  <c r="Q1534" i="2"/>
  <c r="Z1534" i="2"/>
  <c r="AC1534" i="2"/>
  <c r="P1534" i="2"/>
  <c r="T1552" i="2"/>
  <c r="AD1552" i="2" s="1"/>
  <c r="AE1552" i="2" s="1"/>
  <c r="P1552" i="2"/>
  <c r="F1485" i="2"/>
  <c r="C1485" i="2"/>
  <c r="E1485" i="2"/>
  <c r="G1485" i="2"/>
  <c r="D1485" i="2"/>
  <c r="T1558" i="2"/>
  <c r="AD1558" i="2" s="1"/>
  <c r="AE1558" i="2" s="1"/>
  <c r="AB1558" i="2"/>
  <c r="O1558" i="2"/>
  <c r="Y1558" i="2"/>
  <c r="P1558" i="2"/>
  <c r="AC1558" i="2"/>
  <c r="Q1558" i="2"/>
  <c r="Z1558" i="2"/>
  <c r="F1593" i="2"/>
  <c r="C1593" i="2"/>
  <c r="E1593" i="2"/>
  <c r="G1593" i="2"/>
  <c r="D1593" i="2"/>
  <c r="P1535" i="2"/>
  <c r="Z1535" i="2"/>
  <c r="AC1535" i="2"/>
  <c r="Q1535" i="2"/>
  <c r="T1535" i="2"/>
  <c r="AD1535" i="2" s="1"/>
  <c r="AE1535" i="2" s="1"/>
  <c r="Y1535" i="2"/>
  <c r="AB1535" i="2"/>
  <c r="O1535" i="2"/>
  <c r="F1581" i="2"/>
  <c r="C1581" i="2"/>
  <c r="G1581" i="2"/>
  <c r="D1581" i="2"/>
  <c r="E1581" i="2"/>
  <c r="Y1665" i="2"/>
  <c r="AB1665" i="2"/>
  <c r="C1700" i="2"/>
  <c r="F1700" i="2"/>
  <c r="E1700" i="2"/>
  <c r="G1700" i="2"/>
  <c r="D1700" i="2"/>
  <c r="E1496" i="2"/>
  <c r="D1496" i="2"/>
  <c r="C1496" i="2"/>
  <c r="F1496" i="2"/>
  <c r="G1496" i="2"/>
  <c r="E1577" i="2"/>
  <c r="D1577" i="2"/>
  <c r="C1577" i="2"/>
  <c r="F1577" i="2"/>
  <c r="G1577" i="2"/>
  <c r="F1605" i="2"/>
  <c r="C1605" i="2"/>
  <c r="D1605" i="2"/>
  <c r="E1605" i="2"/>
  <c r="G1605" i="2"/>
  <c r="E1625" i="2"/>
  <c r="F1625" i="2"/>
  <c r="C1625" i="2"/>
  <c r="D1625" i="2"/>
  <c r="G1625" i="2"/>
  <c r="E1643" i="2"/>
  <c r="F1643" i="2"/>
  <c r="C1643" i="2"/>
  <c r="D1643" i="2"/>
  <c r="G1643" i="2"/>
  <c r="E1666" i="2"/>
  <c r="C1666" i="2"/>
  <c r="D1666" i="2"/>
  <c r="F1666" i="2"/>
  <c r="G1666" i="2"/>
  <c r="C1739" i="2"/>
  <c r="F1739" i="2"/>
  <c r="D1739" i="2"/>
  <c r="E1739" i="2"/>
  <c r="G1739" i="2"/>
  <c r="E1640" i="2"/>
  <c r="F1640" i="2"/>
  <c r="G1640" i="2"/>
  <c r="C1640" i="2"/>
  <c r="D1640" i="2"/>
  <c r="C1784" i="2"/>
  <c r="F1784" i="2"/>
  <c r="E1784" i="2"/>
  <c r="D1784" i="2"/>
  <c r="G1784" i="2"/>
  <c r="F1506" i="2"/>
  <c r="C1506" i="2"/>
  <c r="D1506" i="2"/>
  <c r="E1506" i="2"/>
  <c r="G1506" i="2"/>
  <c r="F1560" i="2"/>
  <c r="C1560" i="2"/>
  <c r="D1560" i="2"/>
  <c r="E1560" i="2"/>
  <c r="G1560" i="2"/>
  <c r="P1616" i="2"/>
  <c r="Z1616" i="2"/>
  <c r="AC1616" i="2"/>
  <c r="Y1616" i="2"/>
  <c r="Q1616" i="2"/>
  <c r="O1616" i="2"/>
  <c r="T1616" i="2"/>
  <c r="AD1616" i="2" s="1"/>
  <c r="AE1616" i="2" s="1"/>
  <c r="AB1616" i="2"/>
  <c r="O1656" i="2"/>
  <c r="Y1656" i="2"/>
  <c r="T1656" i="2"/>
  <c r="AD1656" i="2" s="1"/>
  <c r="AE1656" i="2" s="1"/>
  <c r="AB1656" i="2"/>
  <c r="P1656" i="2"/>
  <c r="AC1656" i="2"/>
  <c r="Q1656" i="2"/>
  <c r="Z1656" i="2"/>
  <c r="P1692" i="2"/>
  <c r="C1727" i="2"/>
  <c r="F1727" i="2"/>
  <c r="E1727" i="2"/>
  <c r="G1727" i="2"/>
  <c r="D1727" i="2"/>
  <c r="O1746" i="2"/>
  <c r="Y1746" i="2"/>
  <c r="T1746" i="2"/>
  <c r="AD1746" i="2" s="1"/>
  <c r="AE1746" i="2" s="1"/>
  <c r="AB1746" i="2"/>
  <c r="P1746" i="2"/>
  <c r="AC1746" i="2"/>
  <c r="Z1746" i="2"/>
  <c r="Q1746" i="2"/>
  <c r="E1652" i="2"/>
  <c r="F1652" i="2"/>
  <c r="C1652" i="2"/>
  <c r="D1652" i="2"/>
  <c r="G1652" i="2"/>
  <c r="E1505" i="2"/>
  <c r="D1505" i="2"/>
  <c r="F1505" i="2"/>
  <c r="C1505" i="2"/>
  <c r="G1505" i="2"/>
  <c r="E1520" i="2"/>
  <c r="F1520" i="2"/>
  <c r="G1520" i="2"/>
  <c r="C1520" i="2"/>
  <c r="D1520" i="2"/>
  <c r="E1541" i="2"/>
  <c r="D1541" i="2"/>
  <c r="F1541" i="2"/>
  <c r="C1541" i="2"/>
  <c r="G1541" i="2"/>
  <c r="E1556" i="2"/>
  <c r="F1556" i="2"/>
  <c r="G1556" i="2"/>
  <c r="C1556" i="2"/>
  <c r="D1556" i="2"/>
  <c r="E1583" i="2"/>
  <c r="F1583" i="2"/>
  <c r="C1583" i="2"/>
  <c r="D1583" i="2"/>
  <c r="G1583" i="2"/>
  <c r="AF1604" i="2"/>
  <c r="P1607" i="2"/>
  <c r="Z1607" i="2"/>
  <c r="AC1607" i="2"/>
  <c r="Q1607" i="2"/>
  <c r="Y1607" i="2"/>
  <c r="O1607" i="2"/>
  <c r="T1607" i="2"/>
  <c r="AD1607" i="2" s="1"/>
  <c r="AE1607" i="2" s="1"/>
  <c r="AB1607" i="2"/>
  <c r="C1647" i="2"/>
  <c r="E1647" i="2"/>
  <c r="D1647" i="2"/>
  <c r="F1647" i="2"/>
  <c r="G1647" i="2"/>
  <c r="E1711" i="2"/>
  <c r="D1711" i="2"/>
  <c r="F1711" i="2"/>
  <c r="C1711" i="2"/>
  <c r="G1711" i="2"/>
  <c r="F1500" i="2"/>
  <c r="C1500" i="2"/>
  <c r="G1500" i="2"/>
  <c r="D1500" i="2"/>
  <c r="E1500" i="2"/>
  <c r="F1527" i="2"/>
  <c r="C1527" i="2"/>
  <c r="D1527" i="2"/>
  <c r="G1527" i="2"/>
  <c r="E1527" i="2"/>
  <c r="C1626" i="2"/>
  <c r="E1626" i="2"/>
  <c r="D1626" i="2"/>
  <c r="F1626" i="2"/>
  <c r="G1626" i="2"/>
  <c r="C1715" i="2"/>
  <c r="F1715" i="2"/>
  <c r="D1715" i="2"/>
  <c r="G1715" i="2"/>
  <c r="E1715" i="2"/>
  <c r="C1733" i="2"/>
  <c r="F1733" i="2"/>
  <c r="D1733" i="2"/>
  <c r="G1733" i="2"/>
  <c r="E1733" i="2"/>
  <c r="C1769" i="2"/>
  <c r="F1769" i="2"/>
  <c r="D1769" i="2"/>
  <c r="G1769" i="2"/>
  <c r="E1769" i="2"/>
  <c r="O1749" i="2"/>
  <c r="E1511" i="2"/>
  <c r="C1511" i="2"/>
  <c r="F1511" i="2"/>
  <c r="D1511" i="2"/>
  <c r="G1511" i="2"/>
  <c r="E1565" i="2"/>
  <c r="C1565" i="2"/>
  <c r="F1565" i="2"/>
  <c r="D1565" i="2"/>
  <c r="G1565" i="2"/>
  <c r="F1503" i="2"/>
  <c r="C1503" i="2"/>
  <c r="E1503" i="2"/>
  <c r="G1503" i="2"/>
  <c r="D1503" i="2"/>
  <c r="F1611" i="2"/>
  <c r="C1611" i="2"/>
  <c r="E1611" i="2"/>
  <c r="D1611" i="2"/>
  <c r="G1611" i="2"/>
  <c r="P1508" i="2"/>
  <c r="Z1508" i="2"/>
  <c r="AC1508" i="2"/>
  <c r="Y1508" i="2"/>
  <c r="Q1508" i="2"/>
  <c r="AB1508" i="2"/>
  <c r="O1508" i="2"/>
  <c r="T1508" i="2"/>
  <c r="AD1508" i="2" s="1"/>
  <c r="AE1508" i="2" s="1"/>
  <c r="P1562" i="2"/>
  <c r="Z1562" i="2"/>
  <c r="AC1562" i="2"/>
  <c r="Y1562" i="2"/>
  <c r="Q1562" i="2"/>
  <c r="AB1562" i="2"/>
  <c r="O1562" i="2"/>
  <c r="T1562" i="2"/>
  <c r="AD1562" i="2" s="1"/>
  <c r="AE1562" i="2" s="1"/>
  <c r="C1641" i="2"/>
  <c r="E1641" i="2"/>
  <c r="D1641" i="2"/>
  <c r="F1641" i="2"/>
  <c r="G1641" i="2"/>
  <c r="O1651" i="2"/>
  <c r="Y1651" i="2"/>
  <c r="P1651" i="2"/>
  <c r="Z1651" i="2"/>
  <c r="AB1651" i="2"/>
  <c r="AC1651" i="2"/>
  <c r="Q1651" i="2"/>
  <c r="T1651" i="2"/>
  <c r="AD1651" i="2" s="1"/>
  <c r="AE1651" i="2" s="1"/>
  <c r="AC1669" i="2"/>
  <c r="P1669" i="2"/>
  <c r="Z1669" i="2"/>
  <c r="Q1669" i="2"/>
  <c r="T1669" i="2"/>
  <c r="AD1669" i="2" s="1"/>
  <c r="AE1669" i="2" s="1"/>
  <c r="Y1669" i="2"/>
  <c r="O1669" i="2"/>
  <c r="AB1669" i="2"/>
  <c r="O1683" i="2"/>
  <c r="Y1683" i="2"/>
  <c r="T1683" i="2"/>
  <c r="AD1683" i="2" s="1"/>
  <c r="AE1683" i="2" s="1"/>
  <c r="AB1683" i="2"/>
  <c r="Z1683" i="2"/>
  <c r="AC1683" i="2"/>
  <c r="P1683" i="2"/>
  <c r="Q1683" i="2"/>
  <c r="E1592" i="2"/>
  <c r="F1592" i="2"/>
  <c r="C1592" i="2"/>
  <c r="D1592" i="2"/>
  <c r="G1592" i="2"/>
  <c r="O1648" i="2"/>
  <c r="Y1648" i="2"/>
  <c r="P1648" i="2"/>
  <c r="T1648" i="2"/>
  <c r="AD1648" i="2" s="1"/>
  <c r="AE1648" i="2" s="1"/>
  <c r="Z1648" i="2"/>
  <c r="AB1648" i="2"/>
  <c r="AC1648" i="2"/>
  <c r="Q1648" i="2"/>
  <c r="E1684" i="2"/>
  <c r="C1684" i="2"/>
  <c r="D1684" i="2"/>
  <c r="F1684" i="2"/>
  <c r="G1684" i="2"/>
  <c r="O1704" i="2"/>
  <c r="Y1704" i="2"/>
  <c r="T1704" i="2"/>
  <c r="AD1704" i="2" s="1"/>
  <c r="AE1704" i="2" s="1"/>
  <c r="AB1704" i="2"/>
  <c r="Q1704" i="2"/>
  <c r="Z1704" i="2"/>
  <c r="P1704" i="2"/>
  <c r="AC1704" i="2"/>
  <c r="E1720" i="2"/>
  <c r="D1720" i="2"/>
  <c r="F1720" i="2"/>
  <c r="G1720" i="2"/>
  <c r="C1720" i="2"/>
  <c r="E1792" i="2"/>
  <c r="D1792" i="2"/>
  <c r="G1792" i="2"/>
  <c r="C1792" i="2"/>
  <c r="F1792" i="2"/>
  <c r="C1670" i="2"/>
  <c r="F1670" i="2"/>
  <c r="G1670" i="2"/>
  <c r="D1670" i="2"/>
  <c r="E1670" i="2"/>
  <c r="C1688" i="2"/>
  <c r="F1688" i="2"/>
  <c r="G1688" i="2"/>
  <c r="D1688" i="2"/>
  <c r="E1688" i="2"/>
  <c r="O1767" i="2"/>
  <c r="Y1767" i="2"/>
  <c r="T1767" i="2"/>
  <c r="AD1767" i="2" s="1"/>
  <c r="AE1767" i="2" s="1"/>
  <c r="AB1767" i="2"/>
  <c r="Q1767" i="2"/>
  <c r="Z1767" i="2"/>
  <c r="P1767" i="2"/>
  <c r="AC1767" i="2"/>
  <c r="E1622" i="2"/>
  <c r="F1622" i="2"/>
  <c r="G1622" i="2"/>
  <c r="C1622" i="2"/>
  <c r="D1622" i="2"/>
  <c r="T1546" i="2"/>
  <c r="AD1546" i="2" s="1"/>
  <c r="AE1546" i="2" s="1"/>
  <c r="AB1546" i="2"/>
  <c r="O1546" i="2"/>
  <c r="Y1546" i="2"/>
  <c r="Z1546" i="2"/>
  <c r="P1546" i="2"/>
  <c r="AC1546" i="2"/>
  <c r="Q1546" i="2"/>
  <c r="E1610" i="2"/>
  <c r="F1610" i="2"/>
  <c r="D1610" i="2"/>
  <c r="G1610" i="2"/>
  <c r="C1610" i="2"/>
  <c r="C1632" i="2"/>
  <c r="E1632" i="2"/>
  <c r="F1632" i="2"/>
  <c r="G1632" i="2"/>
  <c r="D1632" i="2"/>
  <c r="C1650" i="2"/>
  <c r="E1650" i="2"/>
  <c r="F1650" i="2"/>
  <c r="G1650" i="2"/>
  <c r="D1650" i="2"/>
  <c r="C1673" i="2"/>
  <c r="F1673" i="2"/>
  <c r="E1673" i="2"/>
  <c r="G1673" i="2"/>
  <c r="D1673" i="2"/>
  <c r="O1710" i="2"/>
  <c r="Y1710" i="2"/>
  <c r="T1710" i="2"/>
  <c r="AD1710" i="2" s="1"/>
  <c r="AE1710" i="2" s="1"/>
  <c r="AB1710" i="2"/>
  <c r="P1710" i="2"/>
  <c r="AC1710" i="2"/>
  <c r="Z1710" i="2"/>
  <c r="Q1710" i="2"/>
  <c r="C1781" i="2"/>
  <c r="F1781" i="2"/>
  <c r="G1781" i="2"/>
  <c r="D1781" i="2"/>
  <c r="E1781" i="2"/>
  <c r="AC1663" i="2"/>
  <c r="P1663" i="2"/>
  <c r="Z1663" i="2"/>
  <c r="Y1663" i="2"/>
  <c r="O1663" i="2"/>
  <c r="AB1663" i="2"/>
  <c r="Q1663" i="2"/>
  <c r="T1663" i="2"/>
  <c r="AD1663" i="2" s="1"/>
  <c r="AE1663" i="2" s="1"/>
  <c r="T1501" i="2"/>
  <c r="AD1501" i="2" s="1"/>
  <c r="AE1501" i="2" s="1"/>
  <c r="AB1501" i="2"/>
  <c r="T1537" i="2"/>
  <c r="AD1537" i="2" s="1"/>
  <c r="AE1537" i="2" s="1"/>
  <c r="AB1537" i="2"/>
  <c r="O1537" i="2"/>
  <c r="Y1537" i="2"/>
  <c r="P1537" i="2"/>
  <c r="AC1537" i="2"/>
  <c r="Q1537" i="2"/>
  <c r="Z1537" i="2"/>
  <c r="C1629" i="2"/>
  <c r="E1629" i="2"/>
  <c r="D1629" i="2"/>
  <c r="F1629" i="2"/>
  <c r="G1629" i="2"/>
  <c r="C1676" i="2"/>
  <c r="F1676" i="2"/>
  <c r="D1676" i="2"/>
  <c r="E1676" i="2"/>
  <c r="G1676" i="2"/>
  <c r="F1509" i="2"/>
  <c r="C1509" i="2"/>
  <c r="D1509" i="2"/>
  <c r="G1509" i="2"/>
  <c r="E1509" i="2"/>
  <c r="F1608" i="2"/>
  <c r="C1608" i="2"/>
  <c r="G1608" i="2"/>
  <c r="D1608" i="2"/>
  <c r="E1608" i="2"/>
  <c r="E1631" i="2"/>
  <c r="F1631" i="2"/>
  <c r="C1631" i="2"/>
  <c r="D1631" i="2"/>
  <c r="G1631" i="2"/>
  <c r="C1661" i="2"/>
  <c r="F1661" i="2"/>
  <c r="D1661" i="2"/>
  <c r="E1661" i="2"/>
  <c r="G1661" i="2"/>
  <c r="C1697" i="2"/>
  <c r="F1697" i="2"/>
  <c r="D1697" i="2"/>
  <c r="E1697" i="2"/>
  <c r="G1697" i="2"/>
  <c r="E1750" i="2"/>
  <c r="D1750" i="2"/>
  <c r="G1750" i="2"/>
  <c r="C1750" i="2"/>
  <c r="F1750" i="2"/>
  <c r="E1786" i="2"/>
  <c r="D1786" i="2"/>
  <c r="G1786" i="2"/>
  <c r="C1786" i="2"/>
  <c r="F1786" i="2"/>
  <c r="O1755" i="2"/>
  <c r="Y1755" i="2"/>
  <c r="T1755" i="2"/>
  <c r="AD1755" i="2" s="1"/>
  <c r="AE1755" i="2" s="1"/>
  <c r="AB1755" i="2"/>
  <c r="Q1755" i="2"/>
  <c r="Z1755" i="2"/>
  <c r="P1755" i="2"/>
  <c r="AC1755" i="2"/>
  <c r="P1773" i="2"/>
  <c r="Z1773" i="2"/>
  <c r="O1791" i="2"/>
  <c r="Y1791" i="2"/>
  <c r="T1791" i="2"/>
  <c r="AD1791" i="2" s="1"/>
  <c r="AE1791" i="2" s="1"/>
  <c r="AB1791" i="2"/>
  <c r="Q1791" i="2"/>
  <c r="Z1791" i="2"/>
  <c r="P1791" i="2"/>
  <c r="AC1791" i="2"/>
  <c r="O1725" i="2"/>
  <c r="Y1725" i="2"/>
  <c r="T1725" i="2"/>
  <c r="AD1725" i="2" s="1"/>
  <c r="AE1725" i="2" s="1"/>
  <c r="AB1725" i="2"/>
  <c r="P1725" i="2"/>
  <c r="AC1725" i="2"/>
  <c r="Q1725" i="2"/>
  <c r="Z1725" i="2"/>
  <c r="O1779" i="2"/>
  <c r="Y1779" i="2"/>
  <c r="T1779" i="2"/>
  <c r="AD1779" i="2" s="1"/>
  <c r="AE1779" i="2" s="1"/>
  <c r="AB1779" i="2"/>
  <c r="Q1779" i="2"/>
  <c r="Z1779" i="2"/>
  <c r="P1779" i="2"/>
  <c r="AC1779" i="2"/>
  <c r="T1495" i="2"/>
  <c r="AD1495" i="2" s="1"/>
  <c r="AE1495" i="2" s="1"/>
  <c r="AB1495" i="2"/>
  <c r="O1495" i="2"/>
  <c r="Y1495" i="2"/>
  <c r="AC1495" i="2"/>
  <c r="P1495" i="2"/>
  <c r="Q1495" i="2"/>
  <c r="Z1495" i="2"/>
  <c r="F1512" i="2"/>
  <c r="C1512" i="2"/>
  <c r="E1512" i="2"/>
  <c r="D1512" i="2"/>
  <c r="G1512" i="2"/>
  <c r="T1549" i="2"/>
  <c r="AD1549" i="2" s="1"/>
  <c r="AE1549" i="2" s="1"/>
  <c r="AB1549" i="2"/>
  <c r="O1549" i="2"/>
  <c r="Y1549" i="2"/>
  <c r="AC1549" i="2"/>
  <c r="P1549" i="2"/>
  <c r="Q1549" i="2"/>
  <c r="Z1549" i="2"/>
  <c r="F1566" i="2"/>
  <c r="C1566" i="2"/>
  <c r="E1566" i="2"/>
  <c r="D1566" i="2"/>
  <c r="G1566" i="2"/>
  <c r="E1478" i="2"/>
  <c r="C1478" i="2"/>
  <c r="D1478" i="2"/>
  <c r="F1478" i="2"/>
  <c r="G1478" i="2"/>
  <c r="F1521" i="2"/>
  <c r="C1521" i="2"/>
  <c r="E1521" i="2"/>
  <c r="G1521" i="2"/>
  <c r="D1521" i="2"/>
  <c r="P1517" i="2"/>
  <c r="Z1517" i="2"/>
  <c r="AC1517" i="2"/>
  <c r="Q1517" i="2"/>
  <c r="T1517" i="2"/>
  <c r="AD1517" i="2" s="1"/>
  <c r="AE1517" i="2" s="1"/>
  <c r="Y1517" i="2"/>
  <c r="AB1517" i="2"/>
  <c r="O1517" i="2"/>
  <c r="P1571" i="2"/>
  <c r="Z1571" i="2"/>
  <c r="AC1571" i="2"/>
  <c r="Q1571" i="2"/>
  <c r="T1571" i="2"/>
  <c r="AD1571" i="2" s="1"/>
  <c r="AE1571" i="2" s="1"/>
  <c r="Y1571" i="2"/>
  <c r="AB1571" i="2"/>
  <c r="O1571" i="2"/>
  <c r="T1609" i="2"/>
  <c r="AD1609" i="2" s="1"/>
  <c r="AE1609" i="2" s="1"/>
  <c r="AB1609" i="2"/>
  <c r="O1609" i="2"/>
  <c r="Y1609" i="2"/>
  <c r="P1609" i="2"/>
  <c r="AC1609" i="2"/>
  <c r="Z1609" i="2"/>
  <c r="Q1609" i="2"/>
  <c r="F1614" i="2"/>
  <c r="C1614" i="2"/>
  <c r="D1614" i="2"/>
  <c r="E1614" i="2"/>
  <c r="G1614" i="2"/>
  <c r="AC1687" i="2"/>
  <c r="P1687" i="2"/>
  <c r="Z1687" i="2"/>
  <c r="Q1687" i="2"/>
  <c r="T1687" i="2"/>
  <c r="AD1687" i="2" s="1"/>
  <c r="AE1687" i="2" s="1"/>
  <c r="Y1687" i="2"/>
  <c r="O1687" i="2"/>
  <c r="AB1687" i="2"/>
  <c r="O1701" i="2"/>
  <c r="Y1701" i="2"/>
  <c r="T1701" i="2"/>
  <c r="AD1701" i="2" s="1"/>
  <c r="AE1701" i="2" s="1"/>
  <c r="AB1701" i="2"/>
  <c r="P1701" i="2"/>
  <c r="AC1701" i="2"/>
  <c r="Q1701" i="2"/>
  <c r="Z1701" i="2"/>
  <c r="C1718" i="2"/>
  <c r="F1718" i="2"/>
  <c r="E1718" i="2"/>
  <c r="G1718" i="2"/>
  <c r="D1718" i="2"/>
  <c r="E1568" i="2"/>
  <c r="D1568" i="2"/>
  <c r="C1568" i="2"/>
  <c r="F1568" i="2"/>
  <c r="G1568" i="2"/>
  <c r="C1667" i="2"/>
  <c r="F1667" i="2"/>
  <c r="D1667" i="2"/>
  <c r="E1667" i="2"/>
  <c r="G1667" i="2"/>
  <c r="E1774" i="2"/>
  <c r="F1774" i="2"/>
  <c r="D1774" i="2"/>
  <c r="G1774" i="2"/>
  <c r="C1774" i="2"/>
  <c r="F1524" i="2"/>
  <c r="C1524" i="2"/>
  <c r="D1524" i="2"/>
  <c r="E1524" i="2"/>
  <c r="G1524" i="2"/>
  <c r="E1484" i="2"/>
  <c r="F1484" i="2"/>
  <c r="G1484" i="2"/>
  <c r="C1484" i="2"/>
  <c r="D1484" i="2"/>
  <c r="T1600" i="2"/>
  <c r="AD1600" i="2" s="1"/>
  <c r="AE1600" i="2" s="1"/>
  <c r="AB1600" i="2"/>
  <c r="O1600" i="2"/>
  <c r="Y1600" i="2"/>
  <c r="P1600" i="2"/>
  <c r="AC1600" i="2"/>
  <c r="Q1600" i="2"/>
  <c r="Z1600" i="2"/>
  <c r="E1654" i="2"/>
  <c r="F1654" i="2"/>
  <c r="G1654" i="2"/>
  <c r="C1654" i="2"/>
  <c r="D1654" i="2"/>
  <c r="AB1660" i="2"/>
  <c r="E1690" i="2"/>
  <c r="F1690" i="2"/>
  <c r="G1690" i="2"/>
  <c r="C1690" i="2"/>
  <c r="D1690" i="2"/>
  <c r="Y1696" i="2"/>
  <c r="AB1696" i="2"/>
  <c r="O1728" i="2"/>
  <c r="Y1728" i="2"/>
  <c r="T1728" i="2"/>
  <c r="AD1728" i="2" s="1"/>
  <c r="AE1728" i="2" s="1"/>
  <c r="AB1728" i="2"/>
  <c r="P1728" i="2"/>
  <c r="AC1728" i="2"/>
  <c r="Z1728" i="2"/>
  <c r="Q1728" i="2"/>
  <c r="E1744" i="2"/>
  <c r="G1744" i="2"/>
  <c r="D1744" i="2"/>
  <c r="F1744" i="2"/>
  <c r="C1744" i="2"/>
  <c r="E1762" i="2"/>
  <c r="G1762" i="2"/>
  <c r="D1762" i="2"/>
  <c r="F1762" i="2"/>
  <c r="C1762" i="2"/>
  <c r="E1574" i="2"/>
  <c r="F1574" i="2"/>
  <c r="G1574" i="2"/>
  <c r="C1574" i="2"/>
  <c r="D1574" i="2"/>
  <c r="C1658" i="2"/>
  <c r="F1658" i="2"/>
  <c r="D1658" i="2"/>
  <c r="E1658" i="2"/>
  <c r="G1658" i="2"/>
  <c r="AC1681" i="2"/>
  <c r="P1681" i="2"/>
  <c r="Z1681" i="2"/>
  <c r="Y1681" i="2"/>
  <c r="O1681" i="2"/>
  <c r="AB1681" i="2"/>
  <c r="Q1681" i="2"/>
  <c r="T1681" i="2"/>
  <c r="AD1681" i="2" s="1"/>
  <c r="AE1681" i="2" s="1"/>
  <c r="E1693" i="2"/>
  <c r="D1693" i="2"/>
  <c r="F1693" i="2"/>
  <c r="G1693" i="2"/>
  <c r="C1693" i="2"/>
  <c r="C1712" i="2"/>
  <c r="F1712" i="2"/>
  <c r="D1712" i="2"/>
  <c r="E1712" i="2"/>
  <c r="G1712" i="2"/>
  <c r="E1729" i="2"/>
  <c r="D1729" i="2"/>
  <c r="F1729" i="2"/>
  <c r="C1729" i="2"/>
  <c r="G1729" i="2"/>
  <c r="AC1735" i="2"/>
  <c r="P1735" i="2"/>
  <c r="Z1735" i="2"/>
  <c r="Y1735" i="2"/>
  <c r="O1735" i="2"/>
  <c r="AB1735" i="2"/>
  <c r="Q1735" i="2"/>
  <c r="T1735" i="2"/>
  <c r="AD1735" i="2" s="1"/>
  <c r="AE1735" i="2" s="1"/>
  <c r="F1491" i="2"/>
  <c r="C1491" i="2"/>
  <c r="D1491" i="2"/>
  <c r="G1491" i="2"/>
  <c r="E1491" i="2"/>
  <c r="F1572" i="2"/>
  <c r="C1572" i="2"/>
  <c r="G1572" i="2"/>
  <c r="D1572" i="2"/>
  <c r="E1572" i="2"/>
  <c r="Y1716" i="2"/>
  <c r="O1770" i="2"/>
  <c r="Y1770" i="2"/>
  <c r="T1770" i="2"/>
  <c r="AD1770" i="2" s="1"/>
  <c r="AE1770" i="2" s="1"/>
  <c r="AB1770" i="2"/>
  <c r="Z1770" i="2"/>
  <c r="Q1770" i="2"/>
  <c r="P1770" i="2"/>
  <c r="AC1770" i="2"/>
  <c r="AC1741" i="2"/>
  <c r="P1741" i="2"/>
  <c r="Z1741" i="2"/>
  <c r="T1741" i="2"/>
  <c r="AD1741" i="2" s="1"/>
  <c r="AE1741" i="2" s="1"/>
  <c r="Y1741" i="2"/>
  <c r="O1741" i="2"/>
  <c r="AB1741" i="2"/>
  <c r="Q1741" i="2"/>
  <c r="AC1759" i="2"/>
  <c r="P1759" i="2"/>
  <c r="Z1759" i="2"/>
  <c r="T1759" i="2"/>
  <c r="AD1759" i="2" s="1"/>
  <c r="AE1759" i="2" s="1"/>
  <c r="Y1759" i="2"/>
  <c r="O1759" i="2"/>
  <c r="AB1759" i="2"/>
  <c r="Q1759" i="2"/>
  <c r="AC1777" i="2"/>
  <c r="P1777" i="2"/>
  <c r="Z1777" i="2"/>
  <c r="T1777" i="2"/>
  <c r="AD1777" i="2" s="1"/>
  <c r="AE1777" i="2" s="1"/>
  <c r="Y1777" i="2"/>
  <c r="O1777" i="2"/>
  <c r="AB1777" i="2"/>
  <c r="Q1777" i="2"/>
  <c r="AC1747" i="2"/>
  <c r="P1747" i="2"/>
  <c r="Z1747" i="2"/>
  <c r="O1747" i="2"/>
  <c r="AB1747" i="2"/>
  <c r="T1747" i="2"/>
  <c r="AD1747" i="2" s="1"/>
  <c r="AE1747" i="2" s="1"/>
  <c r="Y1747" i="2"/>
  <c r="Q1747" i="2"/>
  <c r="C1760" i="2"/>
  <c r="F1760" i="2"/>
  <c r="E1760" i="2"/>
  <c r="G1760" i="2"/>
  <c r="D1760" i="2"/>
  <c r="AC1783" i="2"/>
  <c r="P1783" i="2"/>
  <c r="Z1783" i="2"/>
  <c r="O1783" i="2"/>
  <c r="AB1783" i="2"/>
  <c r="T1783" i="2"/>
  <c r="AD1783" i="2" s="1"/>
  <c r="AE1783" i="2" s="1"/>
  <c r="Y1783" i="2"/>
  <c r="Q1783" i="2"/>
  <c r="T1477" i="2"/>
  <c r="AD1477" i="2" s="1"/>
  <c r="AE1477" i="2" s="1"/>
  <c r="AB1477" i="2"/>
  <c r="O1477" i="2"/>
  <c r="Y1477" i="2"/>
  <c r="Z1477" i="2"/>
  <c r="Q1477" i="2"/>
  <c r="AC1477" i="2"/>
  <c r="P1477" i="2"/>
  <c r="E1529" i="2"/>
  <c r="C1529" i="2"/>
  <c r="F1529" i="2"/>
  <c r="D1529" i="2"/>
  <c r="G1529" i="2"/>
  <c r="F1584" i="2"/>
  <c r="C1584" i="2"/>
  <c r="E1584" i="2"/>
  <c r="D1584" i="2"/>
  <c r="G1584" i="2"/>
  <c r="F1602" i="2"/>
  <c r="C1602" i="2"/>
  <c r="E1602" i="2"/>
  <c r="D1602" i="2"/>
  <c r="G1602" i="2"/>
  <c r="F1479" i="2"/>
  <c r="C1479" i="2"/>
  <c r="D1479" i="2"/>
  <c r="E1479" i="2"/>
  <c r="G1479" i="2"/>
  <c r="F1482" i="2"/>
  <c r="C1482" i="2"/>
  <c r="G1482" i="2"/>
  <c r="D1482" i="2"/>
  <c r="E1482" i="2"/>
  <c r="T1504" i="2"/>
  <c r="AD1504" i="2" s="1"/>
  <c r="AE1504" i="2" s="1"/>
  <c r="AB1504" i="2"/>
  <c r="O1504" i="2"/>
  <c r="Y1504" i="2"/>
  <c r="P1504" i="2"/>
  <c r="AC1504" i="2"/>
  <c r="Q1504" i="2"/>
  <c r="Z1504" i="2"/>
  <c r="F1539" i="2"/>
  <c r="C1539" i="2"/>
  <c r="E1539" i="2"/>
  <c r="G1539" i="2"/>
  <c r="D1539" i="2"/>
  <c r="T1612" i="2"/>
  <c r="AD1612" i="2" s="1"/>
  <c r="AE1612" i="2" s="1"/>
  <c r="AB1612" i="2"/>
  <c r="O1612" i="2"/>
  <c r="Y1612" i="2"/>
  <c r="Q1612" i="2"/>
  <c r="Z1612" i="2"/>
  <c r="AC1612" i="2"/>
  <c r="P1612" i="2"/>
  <c r="P1544" i="2"/>
  <c r="Z1544" i="2"/>
  <c r="AC1544" i="2"/>
  <c r="Y1544" i="2"/>
  <c r="Q1544" i="2"/>
  <c r="AB1544" i="2"/>
  <c r="O1544" i="2"/>
  <c r="T1544" i="2"/>
  <c r="AD1544" i="2" s="1"/>
  <c r="AE1544" i="2" s="1"/>
  <c r="E1628" i="2"/>
  <c r="F1628" i="2"/>
  <c r="C1628" i="2"/>
  <c r="D1628" i="2"/>
  <c r="G1628" i="2"/>
  <c r="E1550" i="2"/>
  <c r="D1550" i="2"/>
  <c r="C1550" i="2"/>
  <c r="F1550" i="2"/>
  <c r="G1550" i="2"/>
  <c r="C1620" i="2"/>
  <c r="E1620" i="2"/>
  <c r="D1620" i="2"/>
  <c r="F1620" i="2"/>
  <c r="G1620" i="2"/>
  <c r="C1638" i="2"/>
  <c r="E1638" i="2"/>
  <c r="D1638" i="2"/>
  <c r="F1638" i="2"/>
  <c r="G1638" i="2"/>
  <c r="C1685" i="2"/>
  <c r="F1685" i="2"/>
  <c r="D1685" i="2"/>
  <c r="E1685" i="2"/>
  <c r="G1685" i="2"/>
  <c r="E1702" i="2"/>
  <c r="D1702" i="2"/>
  <c r="F1702" i="2"/>
  <c r="G1702" i="2"/>
  <c r="C1702" i="2"/>
  <c r="C1721" i="2"/>
  <c r="F1721" i="2"/>
  <c r="D1721" i="2"/>
  <c r="E1721" i="2"/>
  <c r="G1721" i="2"/>
  <c r="E1756" i="2"/>
  <c r="D1756" i="2"/>
  <c r="G1756" i="2"/>
  <c r="C1756" i="2"/>
  <c r="F1756" i="2"/>
  <c r="C1793" i="2"/>
  <c r="F1793" i="2"/>
  <c r="D1793" i="2"/>
  <c r="G1793" i="2"/>
  <c r="E1793" i="2"/>
  <c r="O1653" i="2"/>
  <c r="Y1653" i="2"/>
  <c r="T1653" i="2"/>
  <c r="AD1653" i="2" s="1"/>
  <c r="AE1653" i="2" s="1"/>
  <c r="AB1653" i="2"/>
  <c r="P1653" i="2"/>
  <c r="AC1653" i="2"/>
  <c r="Q1653" i="2"/>
  <c r="Z1653" i="2"/>
  <c r="F1599" i="2"/>
  <c r="C1599" i="2"/>
  <c r="G1599" i="2"/>
  <c r="E1599" i="2"/>
  <c r="D1599" i="2"/>
  <c r="Y1528" i="2"/>
  <c r="AC1579" i="2"/>
  <c r="F1590" i="2"/>
  <c r="C1590" i="2"/>
  <c r="G1590" i="2"/>
  <c r="D1590" i="2"/>
  <c r="E1590" i="2"/>
  <c r="AC1674" i="2"/>
  <c r="E1708" i="2"/>
  <c r="F1708" i="2"/>
  <c r="G1708" i="2"/>
  <c r="C1708" i="2"/>
  <c r="D1708" i="2"/>
  <c r="O1782" i="2"/>
  <c r="Y1782" i="2"/>
  <c r="T1782" i="2"/>
  <c r="AD1782" i="2" s="1"/>
  <c r="AE1782" i="2" s="1"/>
  <c r="AB1782" i="2"/>
  <c r="P1782" i="2"/>
  <c r="AC1782" i="2"/>
  <c r="Z1782" i="2"/>
  <c r="Q1782" i="2"/>
  <c r="C1694" i="2"/>
  <c r="F1694" i="2"/>
  <c r="D1694" i="2"/>
  <c r="E1694" i="2"/>
  <c r="G1694" i="2"/>
  <c r="E1502" i="2"/>
  <c r="F1502" i="2"/>
  <c r="G1502" i="2"/>
  <c r="C1502" i="2"/>
  <c r="D1502" i="2"/>
  <c r="E1523" i="2"/>
  <c r="D1523" i="2"/>
  <c r="F1523" i="2"/>
  <c r="C1523" i="2"/>
  <c r="G1523" i="2"/>
  <c r="E1538" i="2"/>
  <c r="F1538" i="2"/>
  <c r="G1538" i="2"/>
  <c r="C1538" i="2"/>
  <c r="D1538" i="2"/>
  <c r="E1559" i="2"/>
  <c r="D1559" i="2"/>
  <c r="F1559" i="2"/>
  <c r="C1559" i="2"/>
  <c r="G1559" i="2"/>
  <c r="E1586" i="2"/>
  <c r="D1586" i="2"/>
  <c r="C1586" i="2"/>
  <c r="F1586" i="2"/>
  <c r="G1586" i="2"/>
  <c r="E1634" i="2"/>
  <c r="F1634" i="2"/>
  <c r="C1634" i="2"/>
  <c r="D1634" i="2"/>
  <c r="G1634" i="2"/>
  <c r="F1554" i="2"/>
  <c r="C1554" i="2"/>
  <c r="G1554" i="2"/>
  <c r="D1554" i="2"/>
  <c r="E1554" i="2"/>
  <c r="O1698" i="2"/>
  <c r="Y1698" i="2"/>
  <c r="T1698" i="2"/>
  <c r="AD1698" i="2" s="1"/>
  <c r="AE1698" i="2" s="1"/>
  <c r="AB1698" i="2"/>
  <c r="Z1698" i="2"/>
  <c r="P1698" i="2"/>
  <c r="AC1698" i="2"/>
  <c r="Q1698" i="2"/>
  <c r="C1751" i="2"/>
  <c r="F1751" i="2"/>
  <c r="D1751" i="2"/>
  <c r="G1751" i="2"/>
  <c r="E1751" i="2"/>
  <c r="C1787" i="2"/>
  <c r="F1787" i="2"/>
  <c r="D1787" i="2"/>
  <c r="G1787" i="2"/>
  <c r="E1787" i="2"/>
  <c r="AC1780" i="2"/>
  <c r="P1780" i="2"/>
  <c r="Z1780" i="2"/>
  <c r="Q1780" i="2"/>
  <c r="O1780" i="2"/>
  <c r="AB1780" i="2"/>
  <c r="T1780" i="2"/>
  <c r="AD1780" i="2" s="1"/>
  <c r="AE1780" i="2" s="1"/>
  <c r="Y1780" i="2"/>
  <c r="T1513" i="2"/>
  <c r="AD1513" i="2" s="1"/>
  <c r="AE1513" i="2" s="1"/>
  <c r="AB1513" i="2"/>
  <c r="O1513" i="2"/>
  <c r="Y1513" i="2"/>
  <c r="AC1513" i="2"/>
  <c r="P1513" i="2"/>
  <c r="Q1513" i="2"/>
  <c r="Z1513" i="2"/>
  <c r="F1530" i="2"/>
  <c r="C1530" i="2"/>
  <c r="E1530" i="2"/>
  <c r="D1530" i="2"/>
  <c r="G1530" i="2"/>
  <c r="F1497" i="2"/>
  <c r="C1497" i="2"/>
  <c r="D1497" i="2"/>
  <c r="E1497" i="2"/>
  <c r="G1497" i="2"/>
  <c r="F1515" i="2"/>
  <c r="C1515" i="2"/>
  <c r="D1515" i="2"/>
  <c r="E1515" i="2"/>
  <c r="G1515" i="2"/>
  <c r="F1533" i="2"/>
  <c r="C1533" i="2"/>
  <c r="D1533" i="2"/>
  <c r="E1533" i="2"/>
  <c r="G1533" i="2"/>
  <c r="F1551" i="2"/>
  <c r="C1551" i="2"/>
  <c r="D1551" i="2"/>
  <c r="E1551" i="2"/>
  <c r="G1551" i="2"/>
  <c r="F1569" i="2"/>
  <c r="C1569" i="2"/>
  <c r="D1569" i="2"/>
  <c r="E1569" i="2"/>
  <c r="G1569" i="2"/>
  <c r="F1557" i="2"/>
  <c r="C1557" i="2"/>
  <c r="E1557" i="2"/>
  <c r="G1557" i="2"/>
  <c r="D1557" i="2"/>
  <c r="T1507" i="2"/>
  <c r="AD1507" i="2" s="1"/>
  <c r="AE1507" i="2" s="1"/>
  <c r="AB1507" i="2"/>
  <c r="O1507" i="2"/>
  <c r="Y1507" i="2"/>
  <c r="Z1507" i="2"/>
  <c r="Q1507" i="2"/>
  <c r="AC1507" i="2"/>
  <c r="P1507" i="2"/>
  <c r="P1553" i="2"/>
  <c r="Z1553" i="2"/>
  <c r="AC1553" i="2"/>
  <c r="Q1553" i="2"/>
  <c r="T1553" i="2"/>
  <c r="AD1553" i="2" s="1"/>
  <c r="AE1553" i="2" s="1"/>
  <c r="Y1553" i="2"/>
  <c r="AB1553" i="2"/>
  <c r="O1553" i="2"/>
  <c r="C1664" i="2"/>
  <c r="F1664" i="2"/>
  <c r="D1664" i="2"/>
  <c r="E1664" i="2"/>
  <c r="G1664" i="2"/>
  <c r="O1719" i="2"/>
  <c r="Y1719" i="2"/>
  <c r="T1719" i="2"/>
  <c r="AD1719" i="2" s="1"/>
  <c r="AE1719" i="2" s="1"/>
  <c r="AB1719" i="2"/>
  <c r="P1719" i="2"/>
  <c r="AC1719" i="2"/>
  <c r="Q1719" i="2"/>
  <c r="Z1719" i="2"/>
  <c r="E1532" i="2"/>
  <c r="D1532" i="2"/>
  <c r="C1532" i="2"/>
  <c r="F1532" i="2"/>
  <c r="G1532" i="2"/>
  <c r="E1738" i="2"/>
  <c r="D1738" i="2"/>
  <c r="F1738" i="2"/>
  <c r="G1738" i="2"/>
  <c r="C1738" i="2"/>
  <c r="C1775" i="2"/>
  <c r="F1775" i="2"/>
  <c r="E1775" i="2"/>
  <c r="D1775" i="2"/>
  <c r="G1775" i="2"/>
  <c r="F1488" i="2"/>
  <c r="C1488" i="2"/>
  <c r="D1488" i="2"/>
  <c r="E1488" i="2"/>
  <c r="G1488" i="2"/>
  <c r="F1542" i="2"/>
  <c r="C1542" i="2"/>
  <c r="D1542" i="2"/>
  <c r="E1542" i="2"/>
  <c r="G1542" i="2"/>
  <c r="P1589" i="2"/>
  <c r="Z1589" i="2"/>
  <c r="AC1589" i="2"/>
  <c r="Q1589" i="2"/>
  <c r="Y1589" i="2"/>
  <c r="T1589" i="2"/>
  <c r="AD1589" i="2" s="1"/>
  <c r="AE1589" i="2" s="1"/>
  <c r="AB1589" i="2"/>
  <c r="O1589" i="2"/>
  <c r="P1613" i="2"/>
  <c r="Z1613" i="2"/>
  <c r="AC1613" i="2"/>
  <c r="T1613" i="2"/>
  <c r="AD1613" i="2" s="1"/>
  <c r="AE1613" i="2" s="1"/>
  <c r="O1613" i="2"/>
  <c r="Q1613" i="2"/>
  <c r="Y1613" i="2"/>
  <c r="AB1613" i="2"/>
  <c r="E1619" i="2"/>
  <c r="F1619" i="2"/>
  <c r="D1619" i="2"/>
  <c r="G1619" i="2"/>
  <c r="C1619" i="2"/>
  <c r="E1637" i="2"/>
  <c r="F1637" i="2"/>
  <c r="D1637" i="2"/>
  <c r="G1637" i="2"/>
  <c r="C1637" i="2"/>
  <c r="C1655" i="2"/>
  <c r="F1655" i="2"/>
  <c r="E1655" i="2"/>
  <c r="G1655" i="2"/>
  <c r="D1655" i="2"/>
  <c r="C1691" i="2"/>
  <c r="F1691" i="2"/>
  <c r="E1691" i="2"/>
  <c r="G1691" i="2"/>
  <c r="D1691" i="2"/>
  <c r="E1726" i="2"/>
  <c r="F1726" i="2"/>
  <c r="G1726" i="2"/>
  <c r="C1726" i="2"/>
  <c r="D1726" i="2"/>
  <c r="C1745" i="2"/>
  <c r="F1745" i="2"/>
  <c r="G1745" i="2"/>
  <c r="D1745" i="2"/>
  <c r="E1745" i="2"/>
  <c r="C1763" i="2"/>
  <c r="F1763" i="2"/>
  <c r="G1763" i="2"/>
  <c r="D1763" i="2"/>
  <c r="E1763" i="2"/>
  <c r="E1487" i="2"/>
  <c r="D1487" i="2"/>
  <c r="F1487" i="2"/>
  <c r="C1487" i="2"/>
  <c r="G1487" i="2"/>
  <c r="T1519" i="2"/>
  <c r="AD1519" i="2" s="1"/>
  <c r="AE1519" i="2" s="1"/>
  <c r="AB1519" i="2"/>
  <c r="O1519" i="2"/>
  <c r="Y1519" i="2"/>
  <c r="P1519" i="2"/>
  <c r="AC1519" i="2"/>
  <c r="Q1519" i="2"/>
  <c r="Z1519" i="2"/>
  <c r="T1555" i="2"/>
  <c r="AD1555" i="2" s="1"/>
  <c r="AE1555" i="2" s="1"/>
  <c r="AB1555" i="2"/>
  <c r="O1555" i="2"/>
  <c r="Y1555" i="2"/>
  <c r="P1555" i="2"/>
  <c r="AC1555" i="2"/>
  <c r="Q1555" i="2"/>
  <c r="Z1555" i="2"/>
  <c r="F1596" i="2"/>
  <c r="C1596" i="2"/>
  <c r="D1596" i="2"/>
  <c r="E1596" i="2"/>
  <c r="G1596" i="2"/>
  <c r="O1659" i="2"/>
  <c r="Y1659" i="2"/>
  <c r="T1659" i="2"/>
  <c r="AD1659" i="2" s="1"/>
  <c r="AE1659" i="2" s="1"/>
  <c r="AB1659" i="2"/>
  <c r="Z1659" i="2"/>
  <c r="P1659" i="2"/>
  <c r="AC1659" i="2"/>
  <c r="Q1659" i="2"/>
  <c r="O1713" i="2"/>
  <c r="Y1713" i="2"/>
  <c r="T1713" i="2"/>
  <c r="AD1713" i="2" s="1"/>
  <c r="AE1713" i="2" s="1"/>
  <c r="AB1713" i="2"/>
  <c r="Z1713" i="2"/>
  <c r="Q1713" i="2"/>
  <c r="P1713" i="2"/>
  <c r="AC1713" i="2"/>
  <c r="C1730" i="2"/>
  <c r="F1730" i="2"/>
  <c r="D1730" i="2"/>
  <c r="E1730" i="2"/>
  <c r="G1730" i="2"/>
  <c r="F1536" i="2"/>
  <c r="C1536" i="2"/>
  <c r="G1536" i="2"/>
  <c r="D1536" i="2"/>
  <c r="E1536" i="2"/>
  <c r="F1563" i="2"/>
  <c r="C1563" i="2"/>
  <c r="D1563" i="2"/>
  <c r="G1563" i="2"/>
  <c r="E1563" i="2"/>
  <c r="C1644" i="2"/>
  <c r="E1644" i="2"/>
  <c r="D1644" i="2"/>
  <c r="F1644" i="2"/>
  <c r="G1644" i="2"/>
  <c r="C1679" i="2"/>
  <c r="F1679" i="2"/>
  <c r="D1679" i="2"/>
  <c r="E1679" i="2"/>
  <c r="G1679" i="2"/>
  <c r="E1732" i="2"/>
  <c r="D1732" i="2"/>
  <c r="G1732" i="2"/>
  <c r="C1732" i="2"/>
  <c r="F1732" i="2"/>
  <c r="E1768" i="2"/>
  <c r="D1768" i="2"/>
  <c r="G1768" i="2"/>
  <c r="C1768" i="2"/>
  <c r="F1768" i="2"/>
  <c r="O1761" i="2"/>
  <c r="Y1761" i="2"/>
  <c r="T1761" i="2"/>
  <c r="AD1761" i="2" s="1"/>
  <c r="AE1761" i="2" s="1"/>
  <c r="AB1761" i="2"/>
  <c r="Q1761" i="2"/>
  <c r="P1761" i="2"/>
  <c r="AC1761" i="2"/>
  <c r="Z1761" i="2"/>
  <c r="C1748" i="2"/>
  <c r="F1748" i="2"/>
  <c r="E1748" i="2"/>
  <c r="D1748" i="2"/>
  <c r="G1748" i="2"/>
  <c r="AC1618" i="2" l="1"/>
  <c r="P1958" i="2"/>
  <c r="T1588" i="2"/>
  <c r="AD1588" i="2" s="1"/>
  <c r="AE1588" i="2" s="1"/>
  <c r="X1588" i="2" s="1"/>
  <c r="O1740" i="2"/>
  <c r="Y1674" i="2"/>
  <c r="P1579" i="2"/>
  <c r="Q1576" i="2"/>
  <c r="AB1692" i="2"/>
  <c r="O1674" i="2"/>
  <c r="Q1579" i="2"/>
  <c r="Y1576" i="2"/>
  <c r="AC1749" i="2"/>
  <c r="T1692" i="2"/>
  <c r="AD1692" i="2" s="1"/>
  <c r="AE1692" i="2" s="1"/>
  <c r="Z1579" i="2"/>
  <c r="T1490" i="2"/>
  <c r="AD1490" i="2" s="1"/>
  <c r="AE1490" i="2" s="1"/>
  <c r="P1749" i="2"/>
  <c r="O1692" i="2"/>
  <c r="Y1579" i="2"/>
  <c r="Z1749" i="2"/>
  <c r="O1579" i="2"/>
  <c r="Q1749" i="2"/>
  <c r="Z1692" i="2"/>
  <c r="AB1579" i="2"/>
  <c r="AB1749" i="2"/>
  <c r="Q1692" i="2"/>
  <c r="Q1674" i="2"/>
  <c r="Y1749" i="2"/>
  <c r="AC1692" i="2"/>
  <c r="P1499" i="2"/>
  <c r="Q1618" i="2"/>
  <c r="P1714" i="2"/>
  <c r="Y1740" i="2"/>
  <c r="X1740" i="2" s="1"/>
  <c r="O1776" i="2"/>
  <c r="AB1552" i="2"/>
  <c r="AB1588" i="2"/>
  <c r="T1958" i="2"/>
  <c r="AD1958" i="2" s="1"/>
  <c r="AE1958" i="2" s="1"/>
  <c r="Z1618" i="2"/>
  <c r="AC1740" i="2"/>
  <c r="AC1552" i="2"/>
  <c r="AC1588" i="2"/>
  <c r="Z1958" i="2"/>
  <c r="AB1618" i="2"/>
  <c r="P1618" i="2"/>
  <c r="P1740" i="2"/>
  <c r="Z1552" i="2"/>
  <c r="Z1588" i="2"/>
  <c r="Y1958" i="2"/>
  <c r="Y1918" i="2"/>
  <c r="AB1918" i="2"/>
  <c r="Q1740" i="2"/>
  <c r="Q1958" i="2"/>
  <c r="O1918" i="2"/>
  <c r="O1499" i="2"/>
  <c r="Y1618" i="2"/>
  <c r="AC1671" i="2"/>
  <c r="Z1740" i="2"/>
  <c r="Q1552" i="2"/>
  <c r="Q1588" i="2"/>
  <c r="O1958" i="2"/>
  <c r="T1499" i="2"/>
  <c r="AD1499" i="2" s="1"/>
  <c r="AE1499" i="2" s="1"/>
  <c r="AB1662" i="2"/>
  <c r="O1618" i="2"/>
  <c r="AB1740" i="2"/>
  <c r="Y1552" i="2"/>
  <c r="X1552" i="2" s="1"/>
  <c r="Y1588" i="2"/>
  <c r="Y1794" i="2"/>
  <c r="AC1958" i="2"/>
  <c r="Z1499" i="2"/>
  <c r="Q1677" i="2"/>
  <c r="T1734" i="2"/>
  <c r="AD1734" i="2" s="1"/>
  <c r="AE1734" i="2" s="1"/>
  <c r="O1588" i="2"/>
  <c r="O1894" i="2"/>
  <c r="Z1645" i="2"/>
  <c r="AC1510" i="2"/>
  <c r="O1510" i="2"/>
  <c r="Q1585" i="2"/>
  <c r="P1977" i="2"/>
  <c r="AB1977" i="2"/>
  <c r="AB1908" i="2"/>
  <c r="T1908" i="2"/>
  <c r="AD1908" i="2" s="1"/>
  <c r="AE1908" i="2" s="1"/>
  <c r="P1707" i="2"/>
  <c r="O1606" i="2"/>
  <c r="P1510" i="2"/>
  <c r="AB1510" i="2"/>
  <c r="P1585" i="2"/>
  <c r="Y1585" i="2"/>
  <c r="Z1977" i="2"/>
  <c r="AC1977" i="2"/>
  <c r="Q1908" i="2"/>
  <c r="Y1908" i="2"/>
  <c r="O1627" i="2"/>
  <c r="P1758" i="2"/>
  <c r="O1731" i="2"/>
  <c r="Z1510" i="2"/>
  <c r="AC1585" i="2"/>
  <c r="T1585" i="2"/>
  <c r="AD1585" i="2" s="1"/>
  <c r="AE1585" i="2" s="1"/>
  <c r="T1977" i="2"/>
  <c r="AD1977" i="2" s="1"/>
  <c r="AE1977" i="2" s="1"/>
  <c r="P1908" i="2"/>
  <c r="AC1714" i="2"/>
  <c r="O1714" i="2"/>
  <c r="AB1714" i="2"/>
  <c r="T1714" i="2"/>
  <c r="AD1714" i="2" s="1"/>
  <c r="AE1714" i="2" s="1"/>
  <c r="P1668" i="2"/>
  <c r="Q1714" i="2"/>
  <c r="AB1668" i="2"/>
  <c r="Y1714" i="2"/>
  <c r="O1668" i="2"/>
  <c r="X1883" i="2"/>
  <c r="AF1895" i="2"/>
  <c r="AD1895" i="2"/>
  <c r="AE1895" i="2" s="1"/>
  <c r="X1895" i="2" s="1"/>
  <c r="AF1814" i="2"/>
  <c r="AD1814" i="2"/>
  <c r="AE1814" i="2" s="1"/>
  <c r="X1814" i="2" s="1"/>
  <c r="AF1898" i="2"/>
  <c r="AD1898" i="2"/>
  <c r="AE1898" i="2" s="1"/>
  <c r="X1898" i="2" s="1"/>
  <c r="AF1802" i="2"/>
  <c r="AD1802" i="2"/>
  <c r="AE1802" i="2" s="1"/>
  <c r="X1802" i="2" s="1"/>
  <c r="X1874" i="2"/>
  <c r="AC1737" i="2"/>
  <c r="Q1758" i="2"/>
  <c r="P1894" i="2"/>
  <c r="Z1918" i="2"/>
  <c r="T1918" i="2"/>
  <c r="Y1976" i="2"/>
  <c r="O1585" i="2"/>
  <c r="AB1674" i="2"/>
  <c r="T1674" i="2"/>
  <c r="Q1525" i="2"/>
  <c r="AC1985" i="2"/>
  <c r="Q1894" i="2"/>
  <c r="AC1776" i="2"/>
  <c r="AB1483" i="2"/>
  <c r="AB1976" i="2"/>
  <c r="Y1636" i="2"/>
  <c r="O1660" i="2"/>
  <c r="Y1660" i="2"/>
  <c r="T1900" i="2"/>
  <c r="Z1660" i="2"/>
  <c r="AB1900" i="2"/>
  <c r="P1660" i="2"/>
  <c r="P1900" i="2"/>
  <c r="AC1660" i="2"/>
  <c r="AB1827" i="2"/>
  <c r="AC1827" i="2"/>
  <c r="Q1887" i="2"/>
  <c r="Q1716" i="2"/>
  <c r="T1660" i="2"/>
  <c r="Z1887" i="2"/>
  <c r="P1906" i="2"/>
  <c r="Z1716" i="2"/>
  <c r="O1887" i="2"/>
  <c r="AB1912" i="2"/>
  <c r="Q1776" i="2"/>
  <c r="Y1827" i="2"/>
  <c r="T1794" i="2"/>
  <c r="Q1900" i="2"/>
  <c r="Z1894" i="2"/>
  <c r="Y1887" i="2"/>
  <c r="T1808" i="2"/>
  <c r="AC1561" i="2"/>
  <c r="P1734" i="2"/>
  <c r="P1776" i="2"/>
  <c r="Z1516" i="2"/>
  <c r="Z1900" i="2"/>
  <c r="AC1894" i="2"/>
  <c r="T1979" i="2"/>
  <c r="AB1991" i="2"/>
  <c r="T1561" i="2"/>
  <c r="Q1662" i="2"/>
  <c r="Z1674" i="2"/>
  <c r="Z1734" i="2"/>
  <c r="Z1776" i="2"/>
  <c r="O1516" i="2"/>
  <c r="O1900" i="2"/>
  <c r="T1887" i="2"/>
  <c r="AB1776" i="2"/>
  <c r="AC1900" i="2"/>
  <c r="T1894" i="2"/>
  <c r="P1887" i="2"/>
  <c r="O1912" i="2"/>
  <c r="T1776" i="2"/>
  <c r="AC1615" i="2"/>
  <c r="Y1894" i="2"/>
  <c r="AC1887" i="2"/>
  <c r="P1785" i="2"/>
  <c r="Q1627" i="2"/>
  <c r="O1615" i="2"/>
  <c r="Q1827" i="2"/>
  <c r="Z1882" i="2"/>
  <c r="Y1561" i="2"/>
  <c r="O1671" i="2"/>
  <c r="Q1615" i="2"/>
  <c r="Z1794" i="2"/>
  <c r="T1991" i="2"/>
  <c r="X1889" i="2"/>
  <c r="T1912" i="2"/>
  <c r="AB1561" i="2"/>
  <c r="AC1785" i="2"/>
  <c r="Z1615" i="2"/>
  <c r="P1794" i="2"/>
  <c r="AB1705" i="2"/>
  <c r="Z1785" i="2"/>
  <c r="AB1615" i="2"/>
  <c r="AB1678" i="2"/>
  <c r="Z1722" i="2"/>
  <c r="O1794" i="2"/>
  <c r="T1799" i="2"/>
  <c r="Y1799" i="2"/>
  <c r="P1570" i="2"/>
  <c r="Q1785" i="2"/>
  <c r="T1615" i="2"/>
  <c r="O1678" i="2"/>
  <c r="T1567" i="2"/>
  <c r="T1785" i="2"/>
  <c r="Z1678" i="2"/>
  <c r="Q1794" i="2"/>
  <c r="P1941" i="2"/>
  <c r="Z1991" i="2"/>
  <c r="Y1882" i="2"/>
  <c r="P1678" i="2"/>
  <c r="O1480" i="2"/>
  <c r="AC1794" i="2"/>
  <c r="Q1991" i="2"/>
  <c r="Z1671" i="2"/>
  <c r="AC1528" i="2"/>
  <c r="Q1671" i="2"/>
  <c r="AC1707" i="2"/>
  <c r="P1615" i="2"/>
  <c r="Y1991" i="2"/>
  <c r="O1665" i="2"/>
  <c r="Q1678" i="2"/>
  <c r="T1526" i="2"/>
  <c r="Z1827" i="2"/>
  <c r="P1967" i="2"/>
  <c r="AB1821" i="2"/>
  <c r="AB1799" i="2"/>
  <c r="AC1799" i="2"/>
  <c r="AB1839" i="2"/>
  <c r="P1827" i="2"/>
  <c r="Y1982" i="2"/>
  <c r="T1821" i="2"/>
  <c r="P1799" i="2"/>
  <c r="Q1696" i="2"/>
  <c r="O1737" i="2"/>
  <c r="Z1501" i="2"/>
  <c r="Z1606" i="2"/>
  <c r="Y1678" i="2"/>
  <c r="O1827" i="2"/>
  <c r="Y1985" i="2"/>
  <c r="O1483" i="2"/>
  <c r="Z1985" i="2"/>
  <c r="P1597" i="2"/>
  <c r="Z1525" i="2"/>
  <c r="O1526" i="2"/>
  <c r="AB1897" i="2"/>
  <c r="O1636" i="2"/>
  <c r="T1839" i="2"/>
  <c r="Y1967" i="2"/>
  <c r="P1561" i="2"/>
  <c r="AC1597" i="2"/>
  <c r="O1696" i="2"/>
  <c r="Y1525" i="2"/>
  <c r="Y1773" i="2"/>
  <c r="AB1492" i="2"/>
  <c r="T1576" i="2"/>
  <c r="AC1680" i="2"/>
  <c r="AB1526" i="2"/>
  <c r="T1483" i="2"/>
  <c r="Z1839" i="2"/>
  <c r="O1967" i="2"/>
  <c r="P1870" i="2"/>
  <c r="P1952" i="2"/>
  <c r="Q1906" i="2"/>
  <c r="Q1897" i="2"/>
  <c r="X1877" i="2"/>
  <c r="AB1753" i="2"/>
  <c r="Q1976" i="2"/>
  <c r="AB1967" i="2"/>
  <c r="P1582" i="2"/>
  <c r="O1525" i="2"/>
  <c r="Y1839" i="2"/>
  <c r="Y1582" i="2"/>
  <c r="Z1696" i="2"/>
  <c r="X1696" i="2" s="1"/>
  <c r="AC1594" i="2"/>
  <c r="Q1501" i="2"/>
  <c r="T1680" i="2"/>
  <c r="AC1570" i="2"/>
  <c r="Y1526" i="2"/>
  <c r="Z1483" i="2"/>
  <c r="Q1964" i="2"/>
  <c r="T1967" i="2"/>
  <c r="O1906" i="2"/>
  <c r="Z1897" i="2"/>
  <c r="X1897" i="2" s="1"/>
  <c r="AC1976" i="2"/>
  <c r="Q1597" i="2"/>
  <c r="P1594" i="2"/>
  <c r="Z1680" i="2"/>
  <c r="Q1526" i="2"/>
  <c r="Z1870" i="2"/>
  <c r="P1897" i="2"/>
  <c r="Q1561" i="2"/>
  <c r="Z1597" i="2"/>
  <c r="Y1677" i="2"/>
  <c r="Z1561" i="2"/>
  <c r="Y1597" i="2"/>
  <c r="O1582" i="2"/>
  <c r="P1696" i="2"/>
  <c r="Y1594" i="2"/>
  <c r="AC1501" i="2"/>
  <c r="Y1680" i="2"/>
  <c r="Z1570" i="2"/>
  <c r="AC1526" i="2"/>
  <c r="Q1483" i="2"/>
  <c r="Q1961" i="2"/>
  <c r="Q1994" i="2"/>
  <c r="Z1906" i="2"/>
  <c r="O1897" i="2"/>
  <c r="Z1976" i="2"/>
  <c r="AC1696" i="2"/>
  <c r="O1594" i="2"/>
  <c r="Q1486" i="2"/>
  <c r="AC1743" i="2"/>
  <c r="P1501" i="2"/>
  <c r="Y1570" i="2"/>
  <c r="Z1526" i="2"/>
  <c r="AC1483" i="2"/>
  <c r="AC1839" i="2"/>
  <c r="O1961" i="2"/>
  <c r="Z1967" i="2"/>
  <c r="AC1906" i="2"/>
  <c r="AC1897" i="2"/>
  <c r="T1976" i="2"/>
  <c r="AB1594" i="2"/>
  <c r="Y1486" i="2"/>
  <c r="P1743" i="2"/>
  <c r="Y1501" i="2"/>
  <c r="P1573" i="2"/>
  <c r="O1570" i="2"/>
  <c r="T1752" i="2"/>
  <c r="P1483" i="2"/>
  <c r="Q1839" i="2"/>
  <c r="Q1967" i="2"/>
  <c r="P1976" i="2"/>
  <c r="O1597" i="2"/>
  <c r="AB1582" i="2"/>
  <c r="T1636" i="2"/>
  <c r="AB1597" i="2"/>
  <c r="T1582" i="2"/>
  <c r="AB1636" i="2"/>
  <c r="P1525" i="2"/>
  <c r="T1594" i="2"/>
  <c r="T1486" i="2"/>
  <c r="Y1743" i="2"/>
  <c r="Y1573" i="2"/>
  <c r="T1885" i="2"/>
  <c r="P1839" i="2"/>
  <c r="O1753" i="2"/>
  <c r="AB1525" i="2"/>
  <c r="Q1743" i="2"/>
  <c r="Z1758" i="2"/>
  <c r="O1680" i="2"/>
  <c r="T1870" i="2"/>
  <c r="T1753" i="2"/>
  <c r="T1525" i="2"/>
  <c r="Q1594" i="2"/>
  <c r="AB1743" i="2"/>
  <c r="AB1758" i="2"/>
  <c r="AC1731" i="2"/>
  <c r="Q1665" i="2"/>
  <c r="Q1870" i="2"/>
  <c r="Z1753" i="2"/>
  <c r="Y1753" i="2"/>
  <c r="T1743" i="2"/>
  <c r="T1758" i="2"/>
  <c r="Q1680" i="2"/>
  <c r="Z1731" i="2"/>
  <c r="AC1665" i="2"/>
  <c r="AC1870" i="2"/>
  <c r="P1753" i="2"/>
  <c r="P1665" i="2"/>
  <c r="Y1870" i="2"/>
  <c r="AC1753" i="2"/>
  <c r="Q1731" i="2"/>
  <c r="O1743" i="2"/>
  <c r="P1680" i="2"/>
  <c r="Z1665" i="2"/>
  <c r="X1665" i="2" s="1"/>
  <c r="O1870" i="2"/>
  <c r="T1645" i="2"/>
  <c r="P1630" i="2"/>
  <c r="Q1722" i="2"/>
  <c r="Y1705" i="2"/>
  <c r="Q1645" i="2"/>
  <c r="Y1630" i="2"/>
  <c r="AB1722" i="2"/>
  <c r="AC1854" i="2"/>
  <c r="Q1689" i="2"/>
  <c r="O1705" i="2"/>
  <c r="Q1639" i="2"/>
  <c r="Z1522" i="2"/>
  <c r="Q1567" i="2"/>
  <c r="P1689" i="2"/>
  <c r="P1645" i="2"/>
  <c r="AB1489" i="2"/>
  <c r="T1722" i="2"/>
  <c r="T1686" i="2"/>
  <c r="AB1854" i="2"/>
  <c r="T1639" i="2"/>
  <c r="Z1567" i="2"/>
  <c r="AC1689" i="2"/>
  <c r="T1705" i="2"/>
  <c r="AB1639" i="2"/>
  <c r="Q1522" i="2"/>
  <c r="P1567" i="2"/>
  <c r="T1689" i="2"/>
  <c r="Q1705" i="2"/>
  <c r="Y1645" i="2"/>
  <c r="T1489" i="2"/>
  <c r="Y1722" i="2"/>
  <c r="Y1686" i="2"/>
  <c r="Z1639" i="2"/>
  <c r="P1639" i="2"/>
  <c r="AC1522" i="2"/>
  <c r="AC1567" i="2"/>
  <c r="Y1689" i="2"/>
  <c r="Z1705" i="2"/>
  <c r="O1645" i="2"/>
  <c r="O1722" i="2"/>
  <c r="Y1639" i="2"/>
  <c r="Y1522" i="2"/>
  <c r="Y1567" i="2"/>
  <c r="O1689" i="2"/>
  <c r="P1705" i="2"/>
  <c r="O1522" i="2"/>
  <c r="O1567" i="2"/>
  <c r="AC1645" i="2"/>
  <c r="AC1722" i="2"/>
  <c r="T1882" i="2"/>
  <c r="P1914" i="2"/>
  <c r="O1891" i="2"/>
  <c r="AB1716" i="2"/>
  <c r="O1486" i="2"/>
  <c r="Q1773" i="2"/>
  <c r="AB1737" i="2"/>
  <c r="AC1606" i="2"/>
  <c r="P1516" i="2"/>
  <c r="P1994" i="2"/>
  <c r="T1668" i="2"/>
  <c r="Y1668" i="2"/>
  <c r="T1677" i="2"/>
  <c r="AB1734" i="2"/>
  <c r="T1716" i="2"/>
  <c r="AB1486" i="2"/>
  <c r="AC1773" i="2"/>
  <c r="Y1737" i="2"/>
  <c r="Z1492" i="2"/>
  <c r="P1606" i="2"/>
  <c r="Z1576" i="2"/>
  <c r="AC1516" i="2"/>
  <c r="Y1994" i="2"/>
  <c r="AC1882" i="2"/>
  <c r="AB1499" i="2"/>
  <c r="P1662" i="2"/>
  <c r="P1528" i="2"/>
  <c r="Y1734" i="2"/>
  <c r="O1716" i="2"/>
  <c r="AB1627" i="2"/>
  <c r="AB1773" i="2"/>
  <c r="Q1606" i="2"/>
  <c r="P1576" i="2"/>
  <c r="Q1516" i="2"/>
  <c r="AC1994" i="2"/>
  <c r="O1994" i="2"/>
  <c r="AC1668" i="2"/>
  <c r="Y1499" i="2"/>
  <c r="Z1662" i="2"/>
  <c r="Z1528" i="2"/>
  <c r="O1734" i="2"/>
  <c r="Z1627" i="2"/>
  <c r="Z1486" i="2"/>
  <c r="T1773" i="2"/>
  <c r="Y1606" i="2"/>
  <c r="AC1576" i="2"/>
  <c r="Y1516" i="2"/>
  <c r="Y1480" i="2"/>
  <c r="P1891" i="2"/>
  <c r="AB1994" i="2"/>
  <c r="Z1668" i="2"/>
  <c r="Q1499" i="2"/>
  <c r="T1662" i="2"/>
  <c r="AB1528" i="2"/>
  <c r="Q1734" i="2"/>
  <c r="AC1716" i="2"/>
  <c r="P1627" i="2"/>
  <c r="AC1486" i="2"/>
  <c r="Z1737" i="2"/>
  <c r="AB1606" i="2"/>
  <c r="O1576" i="2"/>
  <c r="AB1516" i="2"/>
  <c r="AB1840" i="2"/>
  <c r="Q1882" i="2"/>
  <c r="T1994" i="2"/>
  <c r="T1528" i="2"/>
  <c r="Q1737" i="2"/>
  <c r="AB1752" i="2"/>
  <c r="Q1840" i="2"/>
  <c r="P1882" i="2"/>
  <c r="O1882" i="2"/>
  <c r="O1639" i="2"/>
  <c r="P1522" i="2"/>
  <c r="O1677" i="2"/>
  <c r="Q1528" i="2"/>
  <c r="AB1689" i="2"/>
  <c r="AB1707" i="2"/>
  <c r="T1492" i="2"/>
  <c r="O1630" i="2"/>
  <c r="Y1752" i="2"/>
  <c r="O1686" i="2"/>
  <c r="AB1480" i="2"/>
  <c r="Q1979" i="2"/>
  <c r="AC1941" i="2"/>
  <c r="Q1821" i="2"/>
  <c r="T1854" i="2"/>
  <c r="P1840" i="2"/>
  <c r="T1707" i="2"/>
  <c r="P1489" i="2"/>
  <c r="O1752" i="2"/>
  <c r="T1480" i="2"/>
  <c r="Y1979" i="2"/>
  <c r="Z1941" i="2"/>
  <c r="Q1854" i="2"/>
  <c r="Z1840" i="2"/>
  <c r="AB1490" i="2"/>
  <c r="Y1707" i="2"/>
  <c r="Q1630" i="2"/>
  <c r="AC1489" i="2"/>
  <c r="AC1686" i="2"/>
  <c r="O1979" i="2"/>
  <c r="AB1941" i="2"/>
  <c r="P1821" i="2"/>
  <c r="O1840" i="2"/>
  <c r="AB1522" i="2"/>
  <c r="AC1677" i="2"/>
  <c r="Q1490" i="2"/>
  <c r="O1707" i="2"/>
  <c r="AC1630" i="2"/>
  <c r="Q1764" i="2"/>
  <c r="Q1489" i="2"/>
  <c r="Q1752" i="2"/>
  <c r="P1686" i="2"/>
  <c r="AC1480" i="2"/>
  <c r="P1979" i="2"/>
  <c r="T1941" i="2"/>
  <c r="Z1821" i="2"/>
  <c r="P1854" i="2"/>
  <c r="AC1840" i="2"/>
  <c r="P1677" i="2"/>
  <c r="AC1490" i="2"/>
  <c r="AB1630" i="2"/>
  <c r="AC1764" i="2"/>
  <c r="Z1489" i="2"/>
  <c r="AC1752" i="2"/>
  <c r="Z1686" i="2"/>
  <c r="P1480" i="2"/>
  <c r="AC1979" i="2"/>
  <c r="Q1941" i="2"/>
  <c r="P1938" i="2"/>
  <c r="AC1821" i="2"/>
  <c r="Z1854" i="2"/>
  <c r="Z1677" i="2"/>
  <c r="Z1490" i="2"/>
  <c r="Z1707" i="2"/>
  <c r="Q1492" i="2"/>
  <c r="Z1630" i="2"/>
  <c r="T1764" i="2"/>
  <c r="Y1489" i="2"/>
  <c r="P1752" i="2"/>
  <c r="Q1686" i="2"/>
  <c r="Z1480" i="2"/>
  <c r="Z1979" i="2"/>
  <c r="Y1941" i="2"/>
  <c r="Z1938" i="2"/>
  <c r="Y1821" i="2"/>
  <c r="Y1854" i="2"/>
  <c r="Y1840" i="2"/>
  <c r="AC1492" i="2"/>
  <c r="T1938" i="2"/>
  <c r="Z1695" i="2"/>
  <c r="AB1695" i="2"/>
  <c r="Y1695" i="2"/>
  <c r="O1695" i="2"/>
  <c r="P1833" i="2"/>
  <c r="Q1695" i="2"/>
  <c r="Q1879" i="2"/>
  <c r="P1879" i="2"/>
  <c r="AB1573" i="2"/>
  <c r="Q1864" i="2"/>
  <c r="Z1961" i="2"/>
  <c r="Z1891" i="2"/>
  <c r="Y1912" i="2"/>
  <c r="O1998" i="2"/>
  <c r="Z1912" i="2"/>
  <c r="Q1867" i="2"/>
  <c r="AC1891" i="2"/>
  <c r="P1912" i="2"/>
  <c r="O1867" i="2"/>
  <c r="AB1985" i="2"/>
  <c r="P1991" i="2"/>
  <c r="Y1906" i="2"/>
  <c r="T1985" i="2"/>
  <c r="T1891" i="2"/>
  <c r="Z1998" i="2"/>
  <c r="O1991" i="2"/>
  <c r="Y1891" i="2"/>
  <c r="AB1906" i="2"/>
  <c r="AB1891" i="2"/>
  <c r="T1864" i="2"/>
  <c r="Z1995" i="2"/>
  <c r="AC1912" i="2"/>
  <c r="AF1892" i="2"/>
  <c r="AF1883" i="2"/>
  <c r="AF1811" i="2"/>
  <c r="AF1877" i="2"/>
  <c r="AF1874" i="2"/>
  <c r="AF1886" i="2"/>
  <c r="AF1986" i="2"/>
  <c r="AF1889" i="2"/>
  <c r="AF1924" i="2"/>
  <c r="T1833" i="2"/>
  <c r="Z1964" i="2"/>
  <c r="T1879" i="2"/>
  <c r="AD1879" i="2" s="1"/>
  <c r="AE1879" i="2" s="1"/>
  <c r="Z1573" i="2"/>
  <c r="P1964" i="2"/>
  <c r="O1879" i="2"/>
  <c r="Y1964" i="2"/>
  <c r="Y1952" i="2"/>
  <c r="AB1995" i="2"/>
  <c r="X1811" i="2"/>
  <c r="Q1765" i="2"/>
  <c r="AC1973" i="2"/>
  <c r="O1952" i="2"/>
  <c r="T1765" i="2"/>
  <c r="P1973" i="2"/>
  <c r="AB1952" i="2"/>
  <c r="P1995" i="2"/>
  <c r="AC1995" i="2"/>
  <c r="AB1765" i="2"/>
  <c r="Q1973" i="2"/>
  <c r="T1952" i="2"/>
  <c r="T1995" i="2"/>
  <c r="AD1995" i="2" s="1"/>
  <c r="AE1995" i="2" s="1"/>
  <c r="Q1995" i="2"/>
  <c r="O1765" i="2"/>
  <c r="O1973" i="2"/>
  <c r="T1914" i="2"/>
  <c r="AB1973" i="2"/>
  <c r="AC1914" i="2"/>
  <c r="T1973" i="2"/>
  <c r="Z1952" i="2"/>
  <c r="AB1914" i="2"/>
  <c r="Q1952" i="2"/>
  <c r="O1995" i="2"/>
  <c r="AB1938" i="2"/>
  <c r="AB1885" i="2"/>
  <c r="Q1938" i="2"/>
  <c r="Z1973" i="2"/>
  <c r="P1885" i="2"/>
  <c r="Y1938" i="2"/>
  <c r="Z1885" i="2"/>
  <c r="O1938" i="2"/>
  <c r="X1604" i="2"/>
  <c r="X1986" i="2"/>
  <c r="X1892" i="2"/>
  <c r="X1797" i="2"/>
  <c r="Y1867" i="2"/>
  <c r="P1867" i="2"/>
  <c r="AB1867" i="2"/>
  <c r="Z1867" i="2"/>
  <c r="T1867" i="2"/>
  <c r="AD1867" i="2" s="1"/>
  <c r="AE1867" i="2" s="1"/>
  <c r="Y1989" i="2"/>
  <c r="P1989" i="2"/>
  <c r="Z1989" i="2"/>
  <c r="O1989" i="2"/>
  <c r="Q1989" i="2"/>
  <c r="T1989" i="2"/>
  <c r="AD1989" i="2" s="1"/>
  <c r="AE1989" i="2" s="1"/>
  <c r="AB1989" i="2"/>
  <c r="AC1989" i="2"/>
  <c r="Q1636" i="2"/>
  <c r="Z1636" i="2"/>
  <c r="O1490" i="2"/>
  <c r="Y1490" i="2"/>
  <c r="T1982" i="2"/>
  <c r="AB1982" i="2"/>
  <c r="AC1982" i="2"/>
  <c r="O1982" i="2"/>
  <c r="P1982" i="2"/>
  <c r="Z1764" i="2"/>
  <c r="Y1764" i="2"/>
  <c r="AB1764" i="2"/>
  <c r="Q1808" i="2"/>
  <c r="P1808" i="2"/>
  <c r="AC1808" i="2"/>
  <c r="O1808" i="2"/>
  <c r="AB1808" i="2"/>
  <c r="Z1808" i="2"/>
  <c r="P1492" i="2"/>
  <c r="O1492" i="2"/>
  <c r="Z1765" i="2"/>
  <c r="Y1765" i="2"/>
  <c r="P1765" i="2"/>
  <c r="X1886" i="2"/>
  <c r="AC1573" i="2"/>
  <c r="T1573" i="2"/>
  <c r="AD1573" i="2" s="1"/>
  <c r="AE1573" i="2" s="1"/>
  <c r="O1573" i="2"/>
  <c r="Z1833" i="2"/>
  <c r="AB1833" i="2"/>
  <c r="O1833" i="2"/>
  <c r="Y1833" i="2"/>
  <c r="AC1833" i="2"/>
  <c r="Q1873" i="2"/>
  <c r="AC1873" i="2"/>
  <c r="P1873" i="2"/>
  <c r="P1543" i="2"/>
  <c r="Q1570" i="2"/>
  <c r="AB1570" i="2"/>
  <c r="O1662" i="2"/>
  <c r="AC1662" i="2"/>
  <c r="O1758" i="2"/>
  <c r="AC1758" i="2"/>
  <c r="AB1785" i="2"/>
  <c r="O1785" i="2"/>
  <c r="AC1627" i="2"/>
  <c r="T1627" i="2"/>
  <c r="AD1627" i="2" s="1"/>
  <c r="AE1627" i="2" s="1"/>
  <c r="Q1909" i="2"/>
  <c r="AB1909" i="2"/>
  <c r="AC1909" i="2"/>
  <c r="P1909" i="2"/>
  <c r="T1909" i="2"/>
  <c r="AD1909" i="2" s="1"/>
  <c r="AE1909" i="2" s="1"/>
  <c r="Z1909" i="2"/>
  <c r="Y1909" i="2"/>
  <c r="T1695" i="2"/>
  <c r="AD1695" i="2" s="1"/>
  <c r="AE1695" i="2" s="1"/>
  <c r="AC1695" i="2"/>
  <c r="X1728" i="2"/>
  <c r="T1717" i="2"/>
  <c r="AD1717" i="2" s="1"/>
  <c r="AE1717" i="2" s="1"/>
  <c r="P1731" i="2"/>
  <c r="Y1731" i="2"/>
  <c r="AB1731" i="2"/>
  <c r="AC1636" i="2"/>
  <c r="P1737" i="2"/>
  <c r="P1764" i="2"/>
  <c r="X1746" i="2"/>
  <c r="Q1982" i="2"/>
  <c r="T1905" i="2"/>
  <c r="AD1905" i="2" s="1"/>
  <c r="AE1905" i="2" s="1"/>
  <c r="O1905" i="2"/>
  <c r="Y1905" i="2"/>
  <c r="Q1905" i="2"/>
  <c r="Y1864" i="2"/>
  <c r="X1838" i="2"/>
  <c r="P1998" i="2"/>
  <c r="AB1998" i="2"/>
  <c r="Z1879" i="2"/>
  <c r="Q1918" i="2"/>
  <c r="Q1998" i="2"/>
  <c r="AC1918" i="2"/>
  <c r="Y1879" i="2"/>
  <c r="X1710" i="2"/>
  <c r="AB1879" i="2"/>
  <c r="O1805" i="2"/>
  <c r="P1805" i="2"/>
  <c r="AC1805" i="2"/>
  <c r="O1951" i="2"/>
  <c r="T1951" i="2"/>
  <c r="AD1951" i="2" s="1"/>
  <c r="AE1951" i="2" s="1"/>
  <c r="Z1951" i="2"/>
  <c r="P1951" i="2"/>
  <c r="Q1951" i="2"/>
  <c r="AC1951" i="2"/>
  <c r="T1543" i="2"/>
  <c r="AB1543" i="2"/>
  <c r="O1543" i="2"/>
  <c r="Y1543" i="2"/>
  <c r="Z1543" i="2"/>
  <c r="AC1543" i="2"/>
  <c r="AB1951" i="2"/>
  <c r="Y1951" i="2"/>
  <c r="Z1917" i="2"/>
  <c r="P1917" i="2"/>
  <c r="Q1917" i="2"/>
  <c r="AB1917" i="2"/>
  <c r="AC1917" i="2"/>
  <c r="O1917" i="2"/>
  <c r="T1917" i="2"/>
  <c r="AD1917" i="2" s="1"/>
  <c r="AE1917" i="2" s="1"/>
  <c r="X1884" i="2"/>
  <c r="Q1885" i="2"/>
  <c r="AC1964" i="2"/>
  <c r="Y1961" i="2"/>
  <c r="Q1914" i="2"/>
  <c r="P1905" i="2"/>
  <c r="AC1864" i="2"/>
  <c r="Q1921" i="2"/>
  <c r="T1921" i="2"/>
  <c r="AD1921" i="2" s="1"/>
  <c r="AE1921" i="2" s="1"/>
  <c r="AB1921" i="2"/>
  <c r="Y1921" i="2"/>
  <c r="AC1921" i="2"/>
  <c r="P1921" i="2"/>
  <c r="Z1921" i="2"/>
  <c r="O1921" i="2"/>
  <c r="Y1717" i="2"/>
  <c r="AB1717" i="2"/>
  <c r="O1717" i="2"/>
  <c r="AC1717" i="2"/>
  <c r="P1717" i="2"/>
  <c r="Z1717" i="2"/>
  <c r="AC1961" i="2"/>
  <c r="P1671" i="2"/>
  <c r="O1885" i="2"/>
  <c r="O1964" i="2"/>
  <c r="AB1961" i="2"/>
  <c r="Z1914" i="2"/>
  <c r="T1873" i="2"/>
  <c r="Y1998" i="2"/>
  <c r="T1998" i="2"/>
  <c r="AD1998" i="2" s="1"/>
  <c r="AE1998" i="2" s="1"/>
  <c r="AB1671" i="2"/>
  <c r="Q1582" i="2"/>
  <c r="AC1885" i="2"/>
  <c r="AB1964" i="2"/>
  <c r="T1961" i="2"/>
  <c r="AD1961" i="2" s="1"/>
  <c r="AE1961" i="2" s="1"/>
  <c r="Y1914" i="2"/>
  <c r="AB1905" i="2"/>
  <c r="Y1873" i="2"/>
  <c r="AB1864" i="2"/>
  <c r="O1864" i="2"/>
  <c r="AC1905" i="2"/>
  <c r="AB1873" i="2"/>
  <c r="P1864" i="2"/>
  <c r="Z1873" i="2"/>
  <c r="T1671" i="2"/>
  <c r="AD1671" i="2" s="1"/>
  <c r="AE1671" i="2" s="1"/>
  <c r="Z1582" i="2"/>
  <c r="X1598" i="2"/>
  <c r="X1633" i="2"/>
  <c r="X1803" i="2"/>
  <c r="X1571" i="2"/>
  <c r="Q1805" i="2"/>
  <c r="T1805" i="2"/>
  <c r="AD1805" i="2" s="1"/>
  <c r="AE1805" i="2" s="1"/>
  <c r="AB1805" i="2"/>
  <c r="Y1805" i="2"/>
  <c r="Z1805" i="2"/>
  <c r="X1942" i="2"/>
  <c r="T1903" i="2"/>
  <c r="AD1903" i="2" s="1"/>
  <c r="AE1903" i="2" s="1"/>
  <c r="AB1903" i="2"/>
  <c r="Y1903" i="2"/>
  <c r="AC1903" i="2"/>
  <c r="P1903" i="2"/>
  <c r="Z1903" i="2"/>
  <c r="X1857" i="2"/>
  <c r="Q1903" i="2"/>
  <c r="X1977" i="2"/>
  <c r="X1929" i="2"/>
  <c r="X1863" i="2"/>
  <c r="X1818" i="2"/>
  <c r="Y1980" i="2"/>
  <c r="T1980" i="2"/>
  <c r="AD1980" i="2" s="1"/>
  <c r="AE1980" i="2" s="1"/>
  <c r="AB1980" i="2"/>
  <c r="AC1980" i="2"/>
  <c r="P1980" i="2"/>
  <c r="O1980" i="2"/>
  <c r="Z1980" i="2"/>
  <c r="Q1980" i="2"/>
  <c r="Q1699" i="2"/>
  <c r="T1699" i="2"/>
  <c r="AD1699" i="2" s="1"/>
  <c r="AE1699" i="2" s="1"/>
  <c r="Y1699" i="2"/>
  <c r="AC1699" i="2"/>
  <c r="P1699" i="2"/>
  <c r="Z1699" i="2"/>
  <c r="AB1699" i="2"/>
  <c r="O1699" i="2"/>
  <c r="AC1841" i="2"/>
  <c r="O1841" i="2"/>
  <c r="Y1841" i="2"/>
  <c r="P1841" i="2"/>
  <c r="Z1841" i="2"/>
  <c r="AB1841" i="2"/>
  <c r="Q1841" i="2"/>
  <c r="T1841" i="2"/>
  <c r="AD1841" i="2" s="1"/>
  <c r="AE1841" i="2" s="1"/>
  <c r="X1504" i="2"/>
  <c r="X1947" i="2"/>
  <c r="Y1992" i="2"/>
  <c r="Z1992" i="2"/>
  <c r="O1992" i="2"/>
  <c r="P1992" i="2"/>
  <c r="Q1992" i="2"/>
  <c r="T1992" i="2"/>
  <c r="AD1992" i="2" s="1"/>
  <c r="AE1992" i="2" s="1"/>
  <c r="AB1992" i="2"/>
  <c r="AC1992" i="2"/>
  <c r="T1789" i="2"/>
  <c r="AD1789" i="2" s="1"/>
  <c r="AE1789" i="2" s="1"/>
  <c r="Y1789" i="2"/>
  <c r="AC1789" i="2"/>
  <c r="Z1789" i="2"/>
  <c r="P1789" i="2"/>
  <c r="AB1789" i="2"/>
  <c r="Q1789" i="2"/>
  <c r="O1789" i="2"/>
  <c r="P1796" i="2"/>
  <c r="Z1796" i="2"/>
  <c r="AC1796" i="2"/>
  <c r="Y1796" i="2"/>
  <c r="Q1796" i="2"/>
  <c r="T1796" i="2"/>
  <c r="AD1796" i="2" s="1"/>
  <c r="AE1796" i="2" s="1"/>
  <c r="AB1796" i="2"/>
  <c r="O1796" i="2"/>
  <c r="O1983" i="2"/>
  <c r="Y1983" i="2"/>
  <c r="Z1983" i="2"/>
  <c r="Q1983" i="2"/>
  <c r="T1983" i="2"/>
  <c r="AD1983" i="2" s="1"/>
  <c r="AE1983" i="2" s="1"/>
  <c r="AC1983" i="2"/>
  <c r="AB1983" i="2"/>
  <c r="P1983" i="2"/>
  <c r="X1544" i="2"/>
  <c r="X1970" i="2"/>
  <c r="O1771" i="2"/>
  <c r="Y1771" i="2"/>
  <c r="AC1771" i="2"/>
  <c r="P1771" i="2"/>
  <c r="AB1771" i="2"/>
  <c r="Z1771" i="2"/>
  <c r="Q1771" i="2"/>
  <c r="T1771" i="2"/>
  <c r="AD1771" i="2" s="1"/>
  <c r="AE1771" i="2" s="1"/>
  <c r="X1589" i="2"/>
  <c r="X1579" i="2"/>
  <c r="X1555" i="2"/>
  <c r="X1546" i="2"/>
  <c r="X1616" i="2"/>
  <c r="X1607" i="2"/>
  <c r="X1609" i="2"/>
  <c r="X1648" i="2"/>
  <c r="X1687" i="2"/>
  <c r="X1531" i="2"/>
  <c r="X1890" i="2"/>
  <c r="X1896" i="2"/>
  <c r="X1925" i="2"/>
  <c r="X1876" i="2"/>
  <c r="X1971" i="2"/>
  <c r="X1924" i="2"/>
  <c r="X1782" i="2"/>
  <c r="X1580" i="2"/>
  <c r="X1603" i="2"/>
  <c r="X1843" i="2"/>
  <c r="X1832" i="2"/>
  <c r="X1761" i="2"/>
  <c r="X1747" i="2"/>
  <c r="X1663" i="2"/>
  <c r="X1651" i="2"/>
  <c r="X1498" i="2"/>
  <c r="X1860" i="2"/>
  <c r="X1519" i="2"/>
  <c r="X1770" i="2"/>
  <c r="X1600" i="2"/>
  <c r="X1591" i="2"/>
  <c r="X1540" i="2"/>
  <c r="X1659" i="2"/>
  <c r="X1507" i="2"/>
  <c r="X1513" i="2"/>
  <c r="X1741" i="2"/>
  <c r="X1681" i="2"/>
  <c r="X1495" i="2"/>
  <c r="X1558" i="2"/>
  <c r="X1624" i="2"/>
  <c r="X1816" i="2"/>
  <c r="X1824" i="2"/>
  <c r="Q1934" i="2"/>
  <c r="AC1934" i="2"/>
  <c r="P1934" i="2"/>
  <c r="T1934" i="2"/>
  <c r="AD1934" i="2" s="1"/>
  <c r="AE1934" i="2" s="1"/>
  <c r="Y1934" i="2"/>
  <c r="Z1934" i="2"/>
  <c r="O1934" i="2"/>
  <c r="AB1934" i="2"/>
  <c r="AF1888" i="2"/>
  <c r="Q1869" i="2"/>
  <c r="O1869" i="2"/>
  <c r="Y1869" i="2"/>
  <c r="T1869" i="2"/>
  <c r="AD1869" i="2" s="1"/>
  <c r="AE1869" i="2" s="1"/>
  <c r="Z1869" i="2"/>
  <c r="AB1869" i="2"/>
  <c r="P1869" i="2"/>
  <c r="AC1869" i="2"/>
  <c r="AC1837" i="2"/>
  <c r="Q1837" i="2"/>
  <c r="T1837" i="2"/>
  <c r="AD1837" i="2" s="1"/>
  <c r="AE1837" i="2" s="1"/>
  <c r="Y1837" i="2"/>
  <c r="O1837" i="2"/>
  <c r="P1837" i="2"/>
  <c r="AB1837" i="2"/>
  <c r="Z1837" i="2"/>
  <c r="AF1818" i="2"/>
  <c r="AF1971" i="2"/>
  <c r="O1990" i="2"/>
  <c r="Y1990" i="2"/>
  <c r="P1990" i="2"/>
  <c r="Z1990" i="2"/>
  <c r="Q1990" i="2"/>
  <c r="T1990" i="2"/>
  <c r="AD1990" i="2" s="1"/>
  <c r="AE1990" i="2" s="1"/>
  <c r="AB1990" i="2"/>
  <c r="AC1990" i="2"/>
  <c r="AF1846" i="2"/>
  <c r="AF1925" i="2"/>
  <c r="P1953" i="2"/>
  <c r="Z1953" i="2"/>
  <c r="Q1953" i="2"/>
  <c r="T1953" i="2"/>
  <c r="AD1953" i="2" s="1"/>
  <c r="AE1953" i="2" s="1"/>
  <c r="AB1953" i="2"/>
  <c r="AC1953" i="2"/>
  <c r="O1953" i="2"/>
  <c r="Y1953" i="2"/>
  <c r="Q1940" i="2"/>
  <c r="AC1940" i="2"/>
  <c r="AB1940" i="2"/>
  <c r="O1940" i="2"/>
  <c r="P1940" i="2"/>
  <c r="T1940" i="2"/>
  <c r="AD1940" i="2" s="1"/>
  <c r="AE1940" i="2" s="1"/>
  <c r="Y1940" i="2"/>
  <c r="Z1940" i="2"/>
  <c r="AC1831" i="2"/>
  <c r="Q1831" i="2"/>
  <c r="P1831" i="2"/>
  <c r="T1831" i="2"/>
  <c r="AD1831" i="2" s="1"/>
  <c r="AE1831" i="2" s="1"/>
  <c r="Y1831" i="2"/>
  <c r="AB1831" i="2"/>
  <c r="O1831" i="2"/>
  <c r="Z1831" i="2"/>
  <c r="P1923" i="2"/>
  <c r="Q1923" i="2"/>
  <c r="AB1923" i="2"/>
  <c r="T1923" i="2"/>
  <c r="AD1923" i="2" s="1"/>
  <c r="AE1923" i="2" s="1"/>
  <c r="AC1923" i="2"/>
  <c r="Y1923" i="2"/>
  <c r="Z1923" i="2"/>
  <c r="O1923" i="2"/>
  <c r="X1835" i="2"/>
  <c r="AF1824" i="2"/>
  <c r="O1993" i="2"/>
  <c r="Y1993" i="2"/>
  <c r="P1993" i="2"/>
  <c r="Z1993" i="2"/>
  <c r="Q1993" i="2"/>
  <c r="T1993" i="2"/>
  <c r="AD1993" i="2" s="1"/>
  <c r="AE1993" i="2" s="1"/>
  <c r="AB1993" i="2"/>
  <c r="AC1993" i="2"/>
  <c r="Q1966" i="2"/>
  <c r="P1966" i="2"/>
  <c r="AC1966" i="2"/>
  <c r="T1966" i="2"/>
  <c r="AD1966" i="2" s="1"/>
  <c r="AE1966" i="2" s="1"/>
  <c r="Z1966" i="2"/>
  <c r="Y1966" i="2"/>
  <c r="O1966" i="2"/>
  <c r="AB1966" i="2"/>
  <c r="AC1927" i="2"/>
  <c r="O1927" i="2"/>
  <c r="Y1927" i="2"/>
  <c r="P1927" i="2"/>
  <c r="Z1927" i="2"/>
  <c r="Q1927" i="2"/>
  <c r="T1927" i="2"/>
  <c r="AD1927" i="2" s="1"/>
  <c r="AE1927" i="2" s="1"/>
  <c r="AB1927" i="2"/>
  <c r="AF1857" i="2"/>
  <c r="AF1915" i="2"/>
  <c r="Q1937" i="2"/>
  <c r="AC1937" i="2"/>
  <c r="O1937" i="2"/>
  <c r="P1937" i="2"/>
  <c r="T1937" i="2"/>
  <c r="AD1937" i="2" s="1"/>
  <c r="AE1937" i="2" s="1"/>
  <c r="Y1937" i="2"/>
  <c r="Z1937" i="2"/>
  <c r="AB1937" i="2"/>
  <c r="AC1936" i="2"/>
  <c r="O1936" i="2"/>
  <c r="Y1936" i="2"/>
  <c r="P1936" i="2"/>
  <c r="Z1936" i="2"/>
  <c r="Q1936" i="2"/>
  <c r="T1936" i="2"/>
  <c r="AD1936" i="2" s="1"/>
  <c r="AE1936" i="2" s="1"/>
  <c r="AB1936" i="2"/>
  <c r="O1872" i="2"/>
  <c r="Y1872" i="2"/>
  <c r="Z1872" i="2"/>
  <c r="Q1872" i="2"/>
  <c r="AB1872" i="2"/>
  <c r="T1872" i="2"/>
  <c r="AD1872" i="2" s="1"/>
  <c r="AE1872" i="2" s="1"/>
  <c r="AC1872" i="2"/>
  <c r="P1872" i="2"/>
  <c r="AF1801" i="2"/>
  <c r="AC1826" i="2"/>
  <c r="Q1826" i="2"/>
  <c r="Y1826" i="2"/>
  <c r="Z1826" i="2"/>
  <c r="T1826" i="2"/>
  <c r="AD1826" i="2" s="1"/>
  <c r="AE1826" i="2" s="1"/>
  <c r="AB1826" i="2"/>
  <c r="O1826" i="2"/>
  <c r="P1826" i="2"/>
  <c r="AC1823" i="2"/>
  <c r="Q1823" i="2"/>
  <c r="Y1823" i="2"/>
  <c r="Z1823" i="2"/>
  <c r="T1823" i="2"/>
  <c r="AD1823" i="2" s="1"/>
  <c r="AE1823" i="2" s="1"/>
  <c r="P1823" i="2"/>
  <c r="AB1823" i="2"/>
  <c r="O1823" i="2"/>
  <c r="AC1804" i="2"/>
  <c r="P1804" i="2"/>
  <c r="Z1804" i="2"/>
  <c r="AB1804" i="2"/>
  <c r="T1804" i="2"/>
  <c r="AD1804" i="2" s="1"/>
  <c r="AE1804" i="2" s="1"/>
  <c r="O1804" i="2"/>
  <c r="Q1804" i="2"/>
  <c r="Y1804" i="2"/>
  <c r="AF1997" i="2"/>
  <c r="P1974" i="2"/>
  <c r="Z1974" i="2"/>
  <c r="AC1974" i="2"/>
  <c r="Q1974" i="2"/>
  <c r="Y1974" i="2"/>
  <c r="O1974" i="2"/>
  <c r="AB1974" i="2"/>
  <c r="T1974" i="2"/>
  <c r="AD1974" i="2" s="1"/>
  <c r="AE1974" i="2" s="1"/>
  <c r="AF1964" i="2"/>
  <c r="Q1931" i="2"/>
  <c r="AC1931" i="2"/>
  <c r="T1931" i="2"/>
  <c r="AD1931" i="2" s="1"/>
  <c r="AE1931" i="2" s="1"/>
  <c r="Y1931" i="2"/>
  <c r="Z1931" i="2"/>
  <c r="AB1931" i="2"/>
  <c r="O1931" i="2"/>
  <c r="P1931" i="2"/>
  <c r="AC1848" i="2"/>
  <c r="P1848" i="2"/>
  <c r="Q1848" i="2"/>
  <c r="AB1848" i="2"/>
  <c r="T1848" i="2"/>
  <c r="AD1848" i="2" s="1"/>
  <c r="AE1848" i="2" s="1"/>
  <c r="Y1848" i="2"/>
  <c r="Z1848" i="2"/>
  <c r="O1848" i="2"/>
  <c r="AF1939" i="2"/>
  <c r="AC1795" i="2"/>
  <c r="P1795" i="2"/>
  <c r="Z1795" i="2"/>
  <c r="T1795" i="2"/>
  <c r="AD1795" i="2" s="1"/>
  <c r="AE1795" i="2" s="1"/>
  <c r="Y1795" i="2"/>
  <c r="O1795" i="2"/>
  <c r="AB1795" i="2"/>
  <c r="Q1795" i="2"/>
  <c r="AC1813" i="2"/>
  <c r="T1813" i="2"/>
  <c r="AD1813" i="2" s="1"/>
  <c r="AE1813" i="2" s="1"/>
  <c r="Y1813" i="2"/>
  <c r="P1813" i="2"/>
  <c r="AB1813" i="2"/>
  <c r="Z1813" i="2"/>
  <c r="O1813" i="2"/>
  <c r="Q1813" i="2"/>
  <c r="P1880" i="2"/>
  <c r="Z1880" i="2"/>
  <c r="Q1880" i="2"/>
  <c r="AB1880" i="2"/>
  <c r="O1880" i="2"/>
  <c r="AC1880" i="2"/>
  <c r="T1880" i="2"/>
  <c r="AD1880" i="2" s="1"/>
  <c r="AE1880" i="2" s="1"/>
  <c r="Y1880" i="2"/>
  <c r="O1850" i="2"/>
  <c r="Y1850" i="2"/>
  <c r="Z1850" i="2"/>
  <c r="P1850" i="2"/>
  <c r="T1850" i="2"/>
  <c r="AD1850" i="2" s="1"/>
  <c r="AE1850" i="2" s="1"/>
  <c r="AC1850" i="2"/>
  <c r="Q1850" i="2"/>
  <c r="AB1850" i="2"/>
  <c r="P1851" i="2"/>
  <c r="Q1851" i="2"/>
  <c r="AB1851" i="2"/>
  <c r="T1851" i="2"/>
  <c r="AD1851" i="2" s="1"/>
  <c r="AE1851" i="2" s="1"/>
  <c r="AC1851" i="2"/>
  <c r="Y1851" i="2"/>
  <c r="O1851" i="2"/>
  <c r="Z1851" i="2"/>
  <c r="AC1798" i="2"/>
  <c r="P1798" i="2"/>
  <c r="Z1798" i="2"/>
  <c r="AB1798" i="2"/>
  <c r="T1798" i="2"/>
  <c r="AD1798" i="2" s="1"/>
  <c r="AE1798" i="2" s="1"/>
  <c r="O1798" i="2"/>
  <c r="Q1798" i="2"/>
  <c r="Y1798" i="2"/>
  <c r="O1987" i="2"/>
  <c r="Y1987" i="2"/>
  <c r="T1987" i="2"/>
  <c r="AD1987" i="2" s="1"/>
  <c r="AE1987" i="2" s="1"/>
  <c r="AB1987" i="2"/>
  <c r="P1987" i="2"/>
  <c r="Z1987" i="2"/>
  <c r="Q1987" i="2"/>
  <c r="AC1987" i="2"/>
  <c r="AF1932" i="2"/>
  <c r="X1893" i="2"/>
  <c r="AF1840" i="2"/>
  <c r="X1801" i="2"/>
  <c r="AC1810" i="2"/>
  <c r="O1810" i="2"/>
  <c r="P1810" i="2"/>
  <c r="AB1810" i="2"/>
  <c r="Y1810" i="2"/>
  <c r="T1810" i="2"/>
  <c r="AD1810" i="2" s="1"/>
  <c r="AE1810" i="2" s="1"/>
  <c r="Z1810" i="2"/>
  <c r="Q1810" i="2"/>
  <c r="P1922" i="2"/>
  <c r="Z1922" i="2"/>
  <c r="Y1922" i="2"/>
  <c r="O1922" i="2"/>
  <c r="Q1922" i="2"/>
  <c r="AB1922" i="2"/>
  <c r="T1922" i="2"/>
  <c r="AD1922" i="2" s="1"/>
  <c r="AE1922" i="2" s="1"/>
  <c r="AC1922" i="2"/>
  <c r="P1916" i="2"/>
  <c r="Z1916" i="2"/>
  <c r="Q1916" i="2"/>
  <c r="Y1916" i="2"/>
  <c r="AB1916" i="2"/>
  <c r="O1916" i="2"/>
  <c r="T1916" i="2"/>
  <c r="AD1916" i="2" s="1"/>
  <c r="AE1916" i="2" s="1"/>
  <c r="AC1916" i="2"/>
  <c r="AF1884" i="2"/>
  <c r="O1812" i="2"/>
  <c r="Y1812" i="2"/>
  <c r="P1812" i="2"/>
  <c r="Z1812" i="2"/>
  <c r="T1812" i="2"/>
  <c r="AD1812" i="2" s="1"/>
  <c r="AE1812" i="2" s="1"/>
  <c r="AB1812" i="2"/>
  <c r="AC1812" i="2"/>
  <c r="Q1812" i="2"/>
  <c r="O1920" i="2"/>
  <c r="Y1920" i="2"/>
  <c r="P1920" i="2"/>
  <c r="AB1920" i="2"/>
  <c r="Q1920" i="2"/>
  <c r="AC1920" i="2"/>
  <c r="T1920" i="2"/>
  <c r="AD1920" i="2" s="1"/>
  <c r="AE1920" i="2" s="1"/>
  <c r="Z1920" i="2"/>
  <c r="AC1930" i="2"/>
  <c r="O1930" i="2"/>
  <c r="Y1930" i="2"/>
  <c r="P1930" i="2"/>
  <c r="Z1930" i="2"/>
  <c r="T1930" i="2"/>
  <c r="AD1930" i="2" s="1"/>
  <c r="AE1930" i="2" s="1"/>
  <c r="AB1930" i="2"/>
  <c r="Q1930" i="2"/>
  <c r="AF1902" i="2"/>
  <c r="AF1890" i="2"/>
  <c r="P1901" i="2"/>
  <c r="Z1901" i="2"/>
  <c r="Q1901" i="2"/>
  <c r="T1901" i="2"/>
  <c r="AD1901" i="2" s="1"/>
  <c r="AE1901" i="2" s="1"/>
  <c r="AB1901" i="2"/>
  <c r="Y1901" i="2"/>
  <c r="AC1901" i="2"/>
  <c r="O1901" i="2"/>
  <c r="AF1843" i="2"/>
  <c r="O1809" i="2"/>
  <c r="Y1809" i="2"/>
  <c r="P1809" i="2"/>
  <c r="Z1809" i="2"/>
  <c r="AB1809" i="2"/>
  <c r="Q1809" i="2"/>
  <c r="AC1809" i="2"/>
  <c r="T1809" i="2"/>
  <c r="AD1809" i="2" s="1"/>
  <c r="AE1809" i="2" s="1"/>
  <c r="AF1929" i="2"/>
  <c r="AF1928" i="2"/>
  <c r="AF1933" i="2"/>
  <c r="O1836" i="2"/>
  <c r="Y1836" i="2"/>
  <c r="AC1836" i="2"/>
  <c r="Q1836" i="2"/>
  <c r="T1836" i="2"/>
  <c r="AD1836" i="2" s="1"/>
  <c r="AE1836" i="2" s="1"/>
  <c r="P1836" i="2"/>
  <c r="Z1836" i="2"/>
  <c r="AB1836" i="2"/>
  <c r="AF1800" i="2"/>
  <c r="AC1945" i="2"/>
  <c r="O1945" i="2"/>
  <c r="Y1945" i="2"/>
  <c r="P1945" i="2"/>
  <c r="Z1945" i="2"/>
  <c r="AB1945" i="2"/>
  <c r="Q1945" i="2"/>
  <c r="T1945" i="2"/>
  <c r="AD1945" i="2" s="1"/>
  <c r="AE1945" i="2" s="1"/>
  <c r="O1981" i="2"/>
  <c r="Y1981" i="2"/>
  <c r="P1981" i="2"/>
  <c r="Z1981" i="2"/>
  <c r="T1981" i="2"/>
  <c r="AD1981" i="2" s="1"/>
  <c r="AE1981" i="2" s="1"/>
  <c r="AB1981" i="2"/>
  <c r="Q1981" i="2"/>
  <c r="AC1981" i="2"/>
  <c r="Q1969" i="2"/>
  <c r="O1969" i="2"/>
  <c r="AB1969" i="2"/>
  <c r="Y1969" i="2"/>
  <c r="P1969" i="2"/>
  <c r="AC1969" i="2"/>
  <c r="T1969" i="2"/>
  <c r="AD1969" i="2" s="1"/>
  <c r="AE1969" i="2" s="1"/>
  <c r="Z1969" i="2"/>
  <c r="O1911" i="2"/>
  <c r="Y1911" i="2"/>
  <c r="P1911" i="2"/>
  <c r="AB1911" i="2"/>
  <c r="Q1911" i="2"/>
  <c r="AC1911" i="2"/>
  <c r="T1911" i="2"/>
  <c r="AD1911" i="2" s="1"/>
  <c r="AE1911" i="2" s="1"/>
  <c r="Z1911" i="2"/>
  <c r="AF1893" i="2"/>
  <c r="AC1865" i="2"/>
  <c r="Q1865" i="2"/>
  <c r="T1865" i="2"/>
  <c r="AD1865" i="2" s="1"/>
  <c r="AE1865" i="2" s="1"/>
  <c r="Z1865" i="2"/>
  <c r="O1865" i="2"/>
  <c r="AB1865" i="2"/>
  <c r="P1865" i="2"/>
  <c r="Y1865" i="2"/>
  <c r="AC1856" i="2"/>
  <c r="Q1856" i="2"/>
  <c r="Z1856" i="2"/>
  <c r="AB1856" i="2"/>
  <c r="P1856" i="2"/>
  <c r="T1856" i="2"/>
  <c r="AD1856" i="2" s="1"/>
  <c r="AE1856" i="2" s="1"/>
  <c r="Y1856" i="2"/>
  <c r="O1856" i="2"/>
  <c r="AF1935" i="2"/>
  <c r="AF1897" i="2"/>
  <c r="AF1829" i="2"/>
  <c r="AC1817" i="2"/>
  <c r="Q1817" i="2"/>
  <c r="Y1817" i="2"/>
  <c r="Z1817" i="2"/>
  <c r="P1817" i="2"/>
  <c r="O1817" i="2"/>
  <c r="T1817" i="2"/>
  <c r="AD1817" i="2" s="1"/>
  <c r="AE1817" i="2" s="1"/>
  <c r="AB1817" i="2"/>
  <c r="X1997" i="2"/>
  <c r="AC1868" i="2"/>
  <c r="Q1868" i="2"/>
  <c r="T1868" i="2"/>
  <c r="AD1868" i="2" s="1"/>
  <c r="AE1868" i="2" s="1"/>
  <c r="Z1868" i="2"/>
  <c r="O1868" i="2"/>
  <c r="AB1868" i="2"/>
  <c r="P1868" i="2"/>
  <c r="Y1868" i="2"/>
  <c r="AF1863" i="2"/>
  <c r="O1847" i="2"/>
  <c r="Y1847" i="2"/>
  <c r="Z1847" i="2"/>
  <c r="P1847" i="2"/>
  <c r="T1847" i="2"/>
  <c r="AD1847" i="2" s="1"/>
  <c r="AE1847" i="2" s="1"/>
  <c r="AC1847" i="2"/>
  <c r="AB1847" i="2"/>
  <c r="Q1847" i="2"/>
  <c r="AF1944" i="2"/>
  <c r="O1878" i="2"/>
  <c r="Y1878" i="2"/>
  <c r="Z1878" i="2"/>
  <c r="Q1878" i="2"/>
  <c r="AB1878" i="2"/>
  <c r="T1878" i="2"/>
  <c r="AD1878" i="2" s="1"/>
  <c r="AE1878" i="2" s="1"/>
  <c r="AC1878" i="2"/>
  <c r="P1878" i="2"/>
  <c r="O1852" i="2"/>
  <c r="Y1852" i="2"/>
  <c r="P1852" i="2"/>
  <c r="Z1852" i="2"/>
  <c r="Q1852" i="2"/>
  <c r="AC1852" i="2"/>
  <c r="AB1852" i="2"/>
  <c r="T1852" i="2"/>
  <c r="AD1852" i="2" s="1"/>
  <c r="AE1852" i="2" s="1"/>
  <c r="AC1828" i="2"/>
  <c r="Q1828" i="2"/>
  <c r="T1828" i="2"/>
  <c r="AD1828" i="2" s="1"/>
  <c r="AE1828" i="2" s="1"/>
  <c r="Y1828" i="2"/>
  <c r="Z1828" i="2"/>
  <c r="O1828" i="2"/>
  <c r="P1828" i="2"/>
  <c r="AB1828" i="2"/>
  <c r="AF1896" i="2"/>
  <c r="AC1820" i="2"/>
  <c r="Q1820" i="2"/>
  <c r="T1820" i="2"/>
  <c r="AD1820" i="2" s="1"/>
  <c r="AE1820" i="2" s="1"/>
  <c r="Y1820" i="2"/>
  <c r="O1820" i="2"/>
  <c r="AB1820" i="2"/>
  <c r="P1820" i="2"/>
  <c r="Z1820" i="2"/>
  <c r="AF1988" i="2"/>
  <c r="Q1963" i="2"/>
  <c r="T1963" i="2"/>
  <c r="AD1963" i="2" s="1"/>
  <c r="AE1963" i="2" s="1"/>
  <c r="AB1963" i="2"/>
  <c r="Y1963" i="2"/>
  <c r="Z1963" i="2"/>
  <c r="O1963" i="2"/>
  <c r="P1963" i="2"/>
  <c r="AC1963" i="2"/>
  <c r="AF1955" i="2"/>
  <c r="Q1871" i="2"/>
  <c r="T1871" i="2"/>
  <c r="AD1871" i="2" s="1"/>
  <c r="AE1871" i="2" s="1"/>
  <c r="Z1871" i="2"/>
  <c r="O1871" i="2"/>
  <c r="AB1871" i="2"/>
  <c r="AC1871" i="2"/>
  <c r="P1871" i="2"/>
  <c r="Y1871" i="2"/>
  <c r="X1815" i="2"/>
  <c r="X1932" i="2"/>
  <c r="O1957" i="2"/>
  <c r="Y1957" i="2"/>
  <c r="P1957" i="2"/>
  <c r="Z1957" i="2"/>
  <c r="Q1957" i="2"/>
  <c r="AC1957" i="2"/>
  <c r="T1957" i="2"/>
  <c r="AD1957" i="2" s="1"/>
  <c r="AE1957" i="2" s="1"/>
  <c r="AB1957" i="2"/>
  <c r="AF1970" i="2"/>
  <c r="O1858" i="2"/>
  <c r="Y1858" i="2"/>
  <c r="P1858" i="2"/>
  <c r="Z1858" i="2"/>
  <c r="AC1858" i="2"/>
  <c r="AB1858" i="2"/>
  <c r="Q1858" i="2"/>
  <c r="T1858" i="2"/>
  <c r="AD1858" i="2" s="1"/>
  <c r="AE1858" i="2" s="1"/>
  <c r="AC1807" i="2"/>
  <c r="T1807" i="2"/>
  <c r="AD1807" i="2" s="1"/>
  <c r="AE1807" i="2" s="1"/>
  <c r="Y1807" i="2"/>
  <c r="P1807" i="2"/>
  <c r="AB1807" i="2"/>
  <c r="Z1807" i="2"/>
  <c r="O1807" i="2"/>
  <c r="Q1807" i="2"/>
  <c r="X1915" i="2"/>
  <c r="AF1906" i="2"/>
  <c r="Q1975" i="2"/>
  <c r="Y1975" i="2"/>
  <c r="Z1975" i="2"/>
  <c r="O1975" i="2"/>
  <c r="AB1975" i="2"/>
  <c r="P1975" i="2"/>
  <c r="AC1975" i="2"/>
  <c r="T1975" i="2"/>
  <c r="AD1975" i="2" s="1"/>
  <c r="AE1975" i="2" s="1"/>
  <c r="P1919" i="2"/>
  <c r="Z1919" i="2"/>
  <c r="Q1919" i="2"/>
  <c r="O1919" i="2"/>
  <c r="AC1919" i="2"/>
  <c r="T1919" i="2"/>
  <c r="AD1919" i="2" s="1"/>
  <c r="AE1919" i="2" s="1"/>
  <c r="AB1919" i="2"/>
  <c r="Y1919" i="2"/>
  <c r="AC1859" i="2"/>
  <c r="Q1859" i="2"/>
  <c r="Y1859" i="2"/>
  <c r="Z1859" i="2"/>
  <c r="O1859" i="2"/>
  <c r="P1859" i="2"/>
  <c r="T1859" i="2"/>
  <c r="AD1859" i="2" s="1"/>
  <c r="AE1859" i="2" s="1"/>
  <c r="AB1859" i="2"/>
  <c r="AF1832" i="2"/>
  <c r="AF1965" i="2"/>
  <c r="O1950" i="2"/>
  <c r="Y1950" i="2"/>
  <c r="Q1950" i="2"/>
  <c r="Z1950" i="2"/>
  <c r="AB1950" i="2"/>
  <c r="P1950" i="2"/>
  <c r="AC1950" i="2"/>
  <c r="T1950" i="2"/>
  <c r="AD1950" i="2" s="1"/>
  <c r="AE1950" i="2" s="1"/>
  <c r="O1881" i="2"/>
  <c r="Y1881" i="2"/>
  <c r="P1881" i="2"/>
  <c r="AB1881" i="2"/>
  <c r="Q1881" i="2"/>
  <c r="AC1881" i="2"/>
  <c r="T1881" i="2"/>
  <c r="AD1881" i="2" s="1"/>
  <c r="AE1881" i="2" s="1"/>
  <c r="Z1881" i="2"/>
  <c r="AC1862" i="2"/>
  <c r="Q1862" i="2"/>
  <c r="T1862" i="2"/>
  <c r="AD1862" i="2" s="1"/>
  <c r="AE1862" i="2" s="1"/>
  <c r="Y1862" i="2"/>
  <c r="AB1862" i="2"/>
  <c r="O1862" i="2"/>
  <c r="P1862" i="2"/>
  <c r="Z1862" i="2"/>
  <c r="AC1844" i="2"/>
  <c r="O1844" i="2"/>
  <c r="Y1844" i="2"/>
  <c r="T1844" i="2"/>
  <c r="AD1844" i="2" s="1"/>
  <c r="AE1844" i="2" s="1"/>
  <c r="Z1844" i="2"/>
  <c r="P1844" i="2"/>
  <c r="AB1844" i="2"/>
  <c r="Q1844" i="2"/>
  <c r="P1956" i="2"/>
  <c r="Z1956" i="2"/>
  <c r="Q1956" i="2"/>
  <c r="T1956" i="2"/>
  <c r="AD1956" i="2" s="1"/>
  <c r="AE1956" i="2" s="1"/>
  <c r="AB1956" i="2"/>
  <c r="AC1956" i="2"/>
  <c r="Y1956" i="2"/>
  <c r="O1956" i="2"/>
  <c r="O1822" i="2"/>
  <c r="Y1822" i="2"/>
  <c r="P1822" i="2"/>
  <c r="Z1822" i="2"/>
  <c r="AC1822" i="2"/>
  <c r="T1822" i="2"/>
  <c r="AD1822" i="2" s="1"/>
  <c r="AE1822" i="2" s="1"/>
  <c r="Q1822" i="2"/>
  <c r="AB1822" i="2"/>
  <c r="X1846" i="2"/>
  <c r="O1819" i="2"/>
  <c r="Y1819" i="2"/>
  <c r="P1819" i="2"/>
  <c r="Z1819" i="2"/>
  <c r="AC1819" i="2"/>
  <c r="Q1819" i="2"/>
  <c r="T1819" i="2"/>
  <c r="AD1819" i="2" s="1"/>
  <c r="AE1819" i="2" s="1"/>
  <c r="AB1819" i="2"/>
  <c r="X1928" i="2"/>
  <c r="O1855" i="2"/>
  <c r="Y1855" i="2"/>
  <c r="P1855" i="2"/>
  <c r="Z1855" i="2"/>
  <c r="Q1855" i="2"/>
  <c r="AC1855" i="2"/>
  <c r="AB1855" i="2"/>
  <c r="T1855" i="2"/>
  <c r="AD1855" i="2" s="1"/>
  <c r="AE1855" i="2" s="1"/>
  <c r="AC1853" i="2"/>
  <c r="O1853" i="2"/>
  <c r="Y1853" i="2"/>
  <c r="Q1853" i="2"/>
  <c r="T1853" i="2"/>
  <c r="AD1853" i="2" s="1"/>
  <c r="AE1853" i="2" s="1"/>
  <c r="Z1853" i="2"/>
  <c r="P1853" i="2"/>
  <c r="AB1853" i="2"/>
  <c r="P1962" i="2"/>
  <c r="Z1962" i="2"/>
  <c r="Q1962" i="2"/>
  <c r="AC1962" i="2"/>
  <c r="Y1962" i="2"/>
  <c r="O1962" i="2"/>
  <c r="T1962" i="2"/>
  <c r="AD1962" i="2" s="1"/>
  <c r="AE1962" i="2" s="1"/>
  <c r="AB1962" i="2"/>
  <c r="AF1876" i="2"/>
  <c r="AF1816" i="2"/>
  <c r="AF1815" i="2"/>
  <c r="AF1803" i="2"/>
  <c r="AF1947" i="2"/>
  <c r="X1899" i="2"/>
  <c r="O1960" i="2"/>
  <c r="Y1960" i="2"/>
  <c r="Q1960" i="2"/>
  <c r="AC1960" i="2"/>
  <c r="P1960" i="2"/>
  <c r="Z1960" i="2"/>
  <c r="T1960" i="2"/>
  <c r="AD1960" i="2" s="1"/>
  <c r="AE1960" i="2" s="1"/>
  <c r="AB1960" i="2"/>
  <c r="AF1942" i="2"/>
  <c r="X1935" i="2"/>
  <c r="AF1860" i="2"/>
  <c r="O1830" i="2"/>
  <c r="Y1830" i="2"/>
  <c r="P1830" i="2"/>
  <c r="Z1830" i="2"/>
  <c r="AC1830" i="2"/>
  <c r="T1830" i="2"/>
  <c r="AD1830" i="2" s="1"/>
  <c r="AE1830" i="2" s="1"/>
  <c r="Q1830" i="2"/>
  <c r="AB1830" i="2"/>
  <c r="P1968" i="2"/>
  <c r="Z1968" i="2"/>
  <c r="AC1968" i="2"/>
  <c r="O1968" i="2"/>
  <c r="AB1968" i="2"/>
  <c r="Q1968" i="2"/>
  <c r="T1968" i="2"/>
  <c r="AD1968" i="2" s="1"/>
  <c r="AE1968" i="2" s="1"/>
  <c r="Y1968" i="2"/>
  <c r="X1965" i="2"/>
  <c r="Q1946" i="2"/>
  <c r="AC1946" i="2"/>
  <c r="Y1946" i="2"/>
  <c r="Z1946" i="2"/>
  <c r="AB1946" i="2"/>
  <c r="O1946" i="2"/>
  <c r="P1946" i="2"/>
  <c r="T1946" i="2"/>
  <c r="AD1946" i="2" s="1"/>
  <c r="AE1946" i="2" s="1"/>
  <c r="Q1943" i="2"/>
  <c r="AC1943" i="2"/>
  <c r="Z1943" i="2"/>
  <c r="AB1943" i="2"/>
  <c r="O1943" i="2"/>
  <c r="P1943" i="2"/>
  <c r="T1943" i="2"/>
  <c r="AD1943" i="2" s="1"/>
  <c r="AE1943" i="2" s="1"/>
  <c r="Y1943" i="2"/>
  <c r="P1910" i="2"/>
  <c r="Z1910" i="2"/>
  <c r="Q1910" i="2"/>
  <c r="O1910" i="2"/>
  <c r="AC1910" i="2"/>
  <c r="T1910" i="2"/>
  <c r="AD1910" i="2" s="1"/>
  <c r="AE1910" i="2" s="1"/>
  <c r="Y1910" i="2"/>
  <c r="AB1910" i="2"/>
  <c r="X1888" i="2"/>
  <c r="P1904" i="2"/>
  <c r="Z1904" i="2"/>
  <c r="Q1904" i="2"/>
  <c r="T1904" i="2"/>
  <c r="AD1904" i="2" s="1"/>
  <c r="AE1904" i="2" s="1"/>
  <c r="AB1904" i="2"/>
  <c r="O1904" i="2"/>
  <c r="Y1904" i="2"/>
  <c r="AC1904" i="2"/>
  <c r="AF1827" i="2"/>
  <c r="O1825" i="2"/>
  <c r="Y1825" i="2"/>
  <c r="AC1825" i="2"/>
  <c r="Z1825" i="2"/>
  <c r="Q1825" i="2"/>
  <c r="P1825" i="2"/>
  <c r="T1825" i="2"/>
  <c r="AD1825" i="2" s="1"/>
  <c r="AE1825" i="2" s="1"/>
  <c r="AB1825" i="2"/>
  <c r="O1996" i="2"/>
  <c r="Y1996" i="2"/>
  <c r="P1996" i="2"/>
  <c r="Z1996" i="2"/>
  <c r="Q1996" i="2"/>
  <c r="T1996" i="2"/>
  <c r="AD1996" i="2" s="1"/>
  <c r="AE1996" i="2" s="1"/>
  <c r="AB1996" i="2"/>
  <c r="AC1996" i="2"/>
  <c r="T1984" i="2"/>
  <c r="AD1984" i="2" s="1"/>
  <c r="AE1984" i="2" s="1"/>
  <c r="O1984" i="2"/>
  <c r="Y1984" i="2"/>
  <c r="AB1984" i="2"/>
  <c r="P1984" i="2"/>
  <c r="Z1984" i="2"/>
  <c r="Q1984" i="2"/>
  <c r="AC1984" i="2"/>
  <c r="O1978" i="2"/>
  <c r="Y1978" i="2"/>
  <c r="AB1978" i="2"/>
  <c r="P1978" i="2"/>
  <c r="Z1978" i="2"/>
  <c r="T1978" i="2"/>
  <c r="AD1978" i="2" s="1"/>
  <c r="AE1978" i="2" s="1"/>
  <c r="Q1978" i="2"/>
  <c r="AC1978" i="2"/>
  <c r="P1959" i="2"/>
  <c r="Z1959" i="2"/>
  <c r="Q1959" i="2"/>
  <c r="AC1959" i="2"/>
  <c r="T1959" i="2"/>
  <c r="AD1959" i="2" s="1"/>
  <c r="AE1959" i="2" s="1"/>
  <c r="Y1959" i="2"/>
  <c r="AB1959" i="2"/>
  <c r="O1959" i="2"/>
  <c r="Q1949" i="2"/>
  <c r="AC1949" i="2"/>
  <c r="Z1949" i="2"/>
  <c r="O1949" i="2"/>
  <c r="AB1949" i="2"/>
  <c r="P1949" i="2"/>
  <c r="T1949" i="2"/>
  <c r="AD1949" i="2" s="1"/>
  <c r="AE1949" i="2" s="1"/>
  <c r="Y1949" i="2"/>
  <c r="X1944" i="2"/>
  <c r="X1902" i="2"/>
  <c r="O1861" i="2"/>
  <c r="Y1861" i="2"/>
  <c r="P1861" i="2"/>
  <c r="Z1861" i="2"/>
  <c r="AC1861" i="2"/>
  <c r="Q1861" i="2"/>
  <c r="T1861" i="2"/>
  <c r="AD1861" i="2" s="1"/>
  <c r="AE1861" i="2" s="1"/>
  <c r="AB1861" i="2"/>
  <c r="O1806" i="2"/>
  <c r="Y1806" i="2"/>
  <c r="P1806" i="2"/>
  <c r="Z1806" i="2"/>
  <c r="T1806" i="2"/>
  <c r="AD1806" i="2" s="1"/>
  <c r="AE1806" i="2" s="1"/>
  <c r="AB1806" i="2"/>
  <c r="Q1806" i="2"/>
  <c r="AC1806" i="2"/>
  <c r="X1939" i="2"/>
  <c r="X1933" i="2"/>
  <c r="P1913" i="2"/>
  <c r="Z1913" i="2"/>
  <c r="Q1913" i="2"/>
  <c r="Y1913" i="2"/>
  <c r="AB1913" i="2"/>
  <c r="O1913" i="2"/>
  <c r="AC1913" i="2"/>
  <c r="T1913" i="2"/>
  <c r="AD1913" i="2" s="1"/>
  <c r="AE1913" i="2" s="1"/>
  <c r="O1875" i="2"/>
  <c r="Y1875" i="2"/>
  <c r="Z1875" i="2"/>
  <c r="Q1875" i="2"/>
  <c r="AB1875" i="2"/>
  <c r="T1875" i="2"/>
  <c r="AD1875" i="2" s="1"/>
  <c r="AE1875" i="2" s="1"/>
  <c r="AC1875" i="2"/>
  <c r="P1875" i="2"/>
  <c r="X1800" i="2"/>
  <c r="AF1797" i="2"/>
  <c r="X1988" i="2"/>
  <c r="X1955" i="2"/>
  <c r="AC1948" i="2"/>
  <c r="O1948" i="2"/>
  <c r="Y1948" i="2"/>
  <c r="P1948" i="2"/>
  <c r="Z1948" i="2"/>
  <c r="AB1948" i="2"/>
  <c r="T1948" i="2"/>
  <c r="AD1948" i="2" s="1"/>
  <c r="AE1948" i="2" s="1"/>
  <c r="Q1948" i="2"/>
  <c r="AF1835" i="2"/>
  <c r="O1999" i="2"/>
  <c r="Y1999" i="2"/>
  <c r="P1999" i="2"/>
  <c r="Z1999" i="2"/>
  <c r="Q1999" i="2"/>
  <c r="T1999" i="2"/>
  <c r="AD1999" i="2" s="1"/>
  <c r="AE1999" i="2" s="1"/>
  <c r="AB1999" i="2"/>
  <c r="AC1999" i="2"/>
  <c r="AF1899" i="2"/>
  <c r="Q1845" i="2"/>
  <c r="AC1845" i="2"/>
  <c r="Y1845" i="2"/>
  <c r="Z1845" i="2"/>
  <c r="P1845" i="2"/>
  <c r="AB1845" i="2"/>
  <c r="O1845" i="2"/>
  <c r="T1845" i="2"/>
  <c r="AD1845" i="2" s="1"/>
  <c r="AE1845" i="2" s="1"/>
  <c r="Q1842" i="2"/>
  <c r="AC1842" i="2"/>
  <c r="Y1842" i="2"/>
  <c r="Z1842" i="2"/>
  <c r="P1842" i="2"/>
  <c r="O1842" i="2"/>
  <c r="T1842" i="2"/>
  <c r="AD1842" i="2" s="1"/>
  <c r="AE1842" i="2" s="1"/>
  <c r="AB1842" i="2"/>
  <c r="AF1838" i="2"/>
  <c r="Q1972" i="2"/>
  <c r="Z1972" i="2"/>
  <c r="O1972" i="2"/>
  <c r="AB1972" i="2"/>
  <c r="P1972" i="2"/>
  <c r="AC1972" i="2"/>
  <c r="T1972" i="2"/>
  <c r="AD1972" i="2" s="1"/>
  <c r="AE1972" i="2" s="1"/>
  <c r="Y1972" i="2"/>
  <c r="O1954" i="2"/>
  <c r="Y1954" i="2"/>
  <c r="P1954" i="2"/>
  <c r="Z1954" i="2"/>
  <c r="Q1954" i="2"/>
  <c r="AB1954" i="2"/>
  <c r="AC1954" i="2"/>
  <c r="T1954" i="2"/>
  <c r="AD1954" i="2" s="1"/>
  <c r="AE1954" i="2" s="1"/>
  <c r="O1926" i="2"/>
  <c r="Y1926" i="2"/>
  <c r="P1926" i="2"/>
  <c r="Z1926" i="2"/>
  <c r="Q1926" i="2"/>
  <c r="T1926" i="2"/>
  <c r="AD1926" i="2" s="1"/>
  <c r="AE1926" i="2" s="1"/>
  <c r="AB1926" i="2"/>
  <c r="AC1926" i="2"/>
  <c r="Q1866" i="2"/>
  <c r="O1866" i="2"/>
  <c r="Y1866" i="2"/>
  <c r="T1866" i="2"/>
  <c r="AD1866" i="2" s="1"/>
  <c r="AE1866" i="2" s="1"/>
  <c r="Z1866" i="2"/>
  <c r="AB1866" i="2"/>
  <c r="P1866" i="2"/>
  <c r="AC1866" i="2"/>
  <c r="P1907" i="2"/>
  <c r="Z1907" i="2"/>
  <c r="Q1907" i="2"/>
  <c r="T1907" i="2"/>
  <c r="AD1907" i="2" s="1"/>
  <c r="AE1907" i="2" s="1"/>
  <c r="AB1907" i="2"/>
  <c r="O1907" i="2"/>
  <c r="Y1907" i="2"/>
  <c r="AC1907" i="2"/>
  <c r="X1829" i="2"/>
  <c r="AC1834" i="2"/>
  <c r="Q1834" i="2"/>
  <c r="T1834" i="2"/>
  <c r="AD1834" i="2" s="1"/>
  <c r="AE1834" i="2" s="1"/>
  <c r="Y1834" i="2"/>
  <c r="O1834" i="2"/>
  <c r="P1834" i="2"/>
  <c r="Z1834" i="2"/>
  <c r="AB1834" i="2"/>
  <c r="Q1536" i="2"/>
  <c r="T1536" i="2"/>
  <c r="AD1536" i="2" s="1"/>
  <c r="AE1536" i="2" s="1"/>
  <c r="Z1536" i="2"/>
  <c r="O1536" i="2"/>
  <c r="P1536" i="2"/>
  <c r="Y1536" i="2"/>
  <c r="AB1536" i="2"/>
  <c r="AC1536" i="2"/>
  <c r="AF1613" i="2"/>
  <c r="Q1482" i="2"/>
  <c r="T1482" i="2"/>
  <c r="AD1482" i="2" s="1"/>
  <c r="AE1482" i="2" s="1"/>
  <c r="Y1482" i="2"/>
  <c r="Z1482" i="2"/>
  <c r="O1482" i="2"/>
  <c r="P1482" i="2"/>
  <c r="AB1482" i="2"/>
  <c r="AC1482" i="2"/>
  <c r="Q1602" i="2"/>
  <c r="Y1602" i="2"/>
  <c r="P1602" i="2"/>
  <c r="AC1602" i="2"/>
  <c r="Z1602" i="2"/>
  <c r="AB1602" i="2"/>
  <c r="O1602" i="2"/>
  <c r="T1602" i="2"/>
  <c r="AD1602" i="2" s="1"/>
  <c r="AE1602" i="2" s="1"/>
  <c r="Q1760" i="2"/>
  <c r="Z1760" i="2"/>
  <c r="P1760" i="2"/>
  <c r="AC1760" i="2"/>
  <c r="T1760" i="2"/>
  <c r="AD1760" i="2" s="1"/>
  <c r="AE1760" i="2" s="1"/>
  <c r="Y1760" i="2"/>
  <c r="O1760" i="2"/>
  <c r="AB1760" i="2"/>
  <c r="AF1777" i="2"/>
  <c r="Q1572" i="2"/>
  <c r="T1572" i="2"/>
  <c r="AD1572" i="2" s="1"/>
  <c r="AE1572" i="2" s="1"/>
  <c r="Z1572" i="2"/>
  <c r="O1572" i="2"/>
  <c r="P1572" i="2"/>
  <c r="Y1572" i="2"/>
  <c r="AB1572" i="2"/>
  <c r="AC1572" i="2"/>
  <c r="Q1491" i="2"/>
  <c r="Z1491" i="2"/>
  <c r="O1491" i="2"/>
  <c r="AB1491" i="2"/>
  <c r="T1491" i="2"/>
  <c r="AD1491" i="2" s="1"/>
  <c r="AE1491" i="2" s="1"/>
  <c r="P1491" i="2"/>
  <c r="Y1491" i="2"/>
  <c r="AC1491" i="2"/>
  <c r="AF1735" i="2"/>
  <c r="AC1693" i="2"/>
  <c r="P1693" i="2"/>
  <c r="Z1693" i="2"/>
  <c r="O1693" i="2"/>
  <c r="AB1693" i="2"/>
  <c r="Q1693" i="2"/>
  <c r="T1693" i="2"/>
  <c r="AD1693" i="2" s="1"/>
  <c r="AE1693" i="2" s="1"/>
  <c r="Y1693" i="2"/>
  <c r="P1574" i="2"/>
  <c r="Z1574" i="2"/>
  <c r="AC1574" i="2"/>
  <c r="O1574" i="2"/>
  <c r="AB1574" i="2"/>
  <c r="Q1574" i="2"/>
  <c r="T1574" i="2"/>
  <c r="AD1574" i="2" s="1"/>
  <c r="AE1574" i="2" s="1"/>
  <c r="Y1574" i="2"/>
  <c r="AC1762" i="2"/>
  <c r="P1762" i="2"/>
  <c r="Z1762" i="2"/>
  <c r="Q1762" i="2"/>
  <c r="Y1762" i="2"/>
  <c r="O1762" i="2"/>
  <c r="AB1762" i="2"/>
  <c r="T1762" i="2"/>
  <c r="AD1762" i="2" s="1"/>
  <c r="AE1762" i="2" s="1"/>
  <c r="AF1600" i="2"/>
  <c r="X1549" i="2"/>
  <c r="AF1495" i="2"/>
  <c r="X1791" i="2"/>
  <c r="AC1750" i="2"/>
  <c r="P1750" i="2"/>
  <c r="Z1750" i="2"/>
  <c r="Q1750" i="2"/>
  <c r="Y1750" i="2"/>
  <c r="O1750" i="2"/>
  <c r="AB1750" i="2"/>
  <c r="T1750" i="2"/>
  <c r="AD1750" i="2" s="1"/>
  <c r="AE1750" i="2" s="1"/>
  <c r="Q1629" i="2"/>
  <c r="T1629" i="2"/>
  <c r="AD1629" i="2" s="1"/>
  <c r="AE1629" i="2" s="1"/>
  <c r="AC1629" i="2"/>
  <c r="Y1629" i="2"/>
  <c r="O1629" i="2"/>
  <c r="P1629" i="2"/>
  <c r="Z1629" i="2"/>
  <c r="AB1629" i="2"/>
  <c r="AC1622" i="2"/>
  <c r="O1622" i="2"/>
  <c r="Z1622" i="2"/>
  <c r="T1622" i="2"/>
  <c r="AD1622" i="2" s="1"/>
  <c r="AE1622" i="2" s="1"/>
  <c r="Y1622" i="2"/>
  <c r="AB1622" i="2"/>
  <c r="P1622" i="2"/>
  <c r="Q1622" i="2"/>
  <c r="AF1767" i="2"/>
  <c r="Q1670" i="2"/>
  <c r="T1670" i="2"/>
  <c r="AD1670" i="2" s="1"/>
  <c r="AE1670" i="2" s="1"/>
  <c r="Y1670" i="2"/>
  <c r="Z1670" i="2"/>
  <c r="O1670" i="2"/>
  <c r="AB1670" i="2"/>
  <c r="P1670" i="2"/>
  <c r="AC1670" i="2"/>
  <c r="AC1720" i="2"/>
  <c r="P1720" i="2"/>
  <c r="Z1720" i="2"/>
  <c r="T1720" i="2"/>
  <c r="AD1720" i="2" s="1"/>
  <c r="AE1720" i="2" s="1"/>
  <c r="O1720" i="2"/>
  <c r="AB1720" i="2"/>
  <c r="Q1720" i="2"/>
  <c r="Y1720" i="2"/>
  <c r="AF1648" i="2"/>
  <c r="P1592" i="2"/>
  <c r="Z1592" i="2"/>
  <c r="AC1592" i="2"/>
  <c r="O1592" i="2"/>
  <c r="AB1592" i="2"/>
  <c r="Q1592" i="2"/>
  <c r="T1592" i="2"/>
  <c r="AD1592" i="2" s="1"/>
  <c r="AE1592" i="2" s="1"/>
  <c r="Y1592" i="2"/>
  <c r="AF1562" i="2"/>
  <c r="X1508" i="2"/>
  <c r="Q1611" i="2"/>
  <c r="P1611" i="2"/>
  <c r="AC1611" i="2"/>
  <c r="Y1611" i="2"/>
  <c r="O1611" i="2"/>
  <c r="T1611" i="2"/>
  <c r="AD1611" i="2" s="1"/>
  <c r="AE1611" i="2" s="1"/>
  <c r="Z1611" i="2"/>
  <c r="AB1611" i="2"/>
  <c r="P1565" i="2"/>
  <c r="Z1565" i="2"/>
  <c r="AC1565" i="2"/>
  <c r="Y1565" i="2"/>
  <c r="O1565" i="2"/>
  <c r="AB1565" i="2"/>
  <c r="Q1565" i="2"/>
  <c r="T1565" i="2"/>
  <c r="AD1565" i="2" s="1"/>
  <c r="AE1565" i="2" s="1"/>
  <c r="Q1733" i="2"/>
  <c r="O1733" i="2"/>
  <c r="AB1733" i="2"/>
  <c r="T1733" i="2"/>
  <c r="AD1733" i="2" s="1"/>
  <c r="AE1733" i="2" s="1"/>
  <c r="Y1733" i="2"/>
  <c r="Z1733" i="2"/>
  <c r="P1733" i="2"/>
  <c r="AC1733" i="2"/>
  <c r="AF1731" i="2"/>
  <c r="AF1607" i="2"/>
  <c r="P1520" i="2"/>
  <c r="Z1520" i="2"/>
  <c r="AC1520" i="2"/>
  <c r="O1520" i="2"/>
  <c r="AB1520" i="2"/>
  <c r="Q1520" i="2"/>
  <c r="T1520" i="2"/>
  <c r="AD1520" i="2" s="1"/>
  <c r="AE1520" i="2" s="1"/>
  <c r="Y1520" i="2"/>
  <c r="Q1727" i="2"/>
  <c r="P1727" i="2"/>
  <c r="AC1727" i="2"/>
  <c r="T1727" i="2"/>
  <c r="AD1727" i="2" s="1"/>
  <c r="AE1727" i="2" s="1"/>
  <c r="Y1727" i="2"/>
  <c r="Z1727" i="2"/>
  <c r="O1727" i="2"/>
  <c r="AB1727" i="2"/>
  <c r="X1692" i="2"/>
  <c r="Q1560" i="2"/>
  <c r="O1560" i="2"/>
  <c r="AB1560" i="2"/>
  <c r="P1560" i="2"/>
  <c r="AC1560" i="2"/>
  <c r="Z1560" i="2"/>
  <c r="T1560" i="2"/>
  <c r="AD1560" i="2" s="1"/>
  <c r="AE1560" i="2" s="1"/>
  <c r="Y1560" i="2"/>
  <c r="AC1640" i="2"/>
  <c r="O1640" i="2"/>
  <c r="Z1640" i="2"/>
  <c r="T1640" i="2"/>
  <c r="AD1640" i="2" s="1"/>
  <c r="AE1640" i="2" s="1"/>
  <c r="Y1640" i="2"/>
  <c r="AB1640" i="2"/>
  <c r="P1640" i="2"/>
  <c r="Q1640" i="2"/>
  <c r="Q1739" i="2"/>
  <c r="Y1739" i="2"/>
  <c r="O1739" i="2"/>
  <c r="AB1739" i="2"/>
  <c r="P1739" i="2"/>
  <c r="AC1739" i="2"/>
  <c r="T1739" i="2"/>
  <c r="AD1739" i="2" s="1"/>
  <c r="AE1739" i="2" s="1"/>
  <c r="Z1739" i="2"/>
  <c r="Q1605" i="2"/>
  <c r="O1605" i="2"/>
  <c r="AB1605" i="2"/>
  <c r="Z1605" i="2"/>
  <c r="AC1605" i="2"/>
  <c r="P1605" i="2"/>
  <c r="T1605" i="2"/>
  <c r="AD1605" i="2" s="1"/>
  <c r="AE1605" i="2" s="1"/>
  <c r="Y1605" i="2"/>
  <c r="Q1700" i="2"/>
  <c r="Y1700" i="2"/>
  <c r="Z1700" i="2"/>
  <c r="P1700" i="2"/>
  <c r="AC1700" i="2"/>
  <c r="T1700" i="2"/>
  <c r="AD1700" i="2" s="1"/>
  <c r="AE1700" i="2" s="1"/>
  <c r="O1700" i="2"/>
  <c r="AB1700" i="2"/>
  <c r="AF1558" i="2"/>
  <c r="AF1531" i="2"/>
  <c r="Q1754" i="2"/>
  <c r="Z1754" i="2"/>
  <c r="P1754" i="2"/>
  <c r="AC1754" i="2"/>
  <c r="Y1754" i="2"/>
  <c r="O1754" i="2"/>
  <c r="AB1754" i="2"/>
  <c r="T1754" i="2"/>
  <c r="AD1754" i="2" s="1"/>
  <c r="AE1754" i="2" s="1"/>
  <c r="X1510" i="2"/>
  <c r="Q1766" i="2"/>
  <c r="P1766" i="2"/>
  <c r="AC1766" i="2"/>
  <c r="Y1766" i="2"/>
  <c r="Z1766" i="2"/>
  <c r="O1766" i="2"/>
  <c r="AB1766" i="2"/>
  <c r="T1766" i="2"/>
  <c r="AD1766" i="2" s="1"/>
  <c r="AE1766" i="2" s="1"/>
  <c r="Q1787" i="2"/>
  <c r="O1787" i="2"/>
  <c r="AB1787" i="2"/>
  <c r="T1787" i="2"/>
  <c r="AD1787" i="2" s="1"/>
  <c r="AE1787" i="2" s="1"/>
  <c r="Y1787" i="2"/>
  <c r="Z1787" i="2"/>
  <c r="P1787" i="2"/>
  <c r="AC1787" i="2"/>
  <c r="X1653" i="2"/>
  <c r="AC1756" i="2"/>
  <c r="P1756" i="2"/>
  <c r="Z1756" i="2"/>
  <c r="Q1756" i="2"/>
  <c r="T1756" i="2"/>
  <c r="AD1756" i="2" s="1"/>
  <c r="AE1756" i="2" s="1"/>
  <c r="Y1756" i="2"/>
  <c r="O1756" i="2"/>
  <c r="AB1756" i="2"/>
  <c r="Q1685" i="2"/>
  <c r="Y1685" i="2"/>
  <c r="Z1685" i="2"/>
  <c r="O1685" i="2"/>
  <c r="AB1685" i="2"/>
  <c r="P1685" i="2"/>
  <c r="AC1685" i="2"/>
  <c r="T1685" i="2"/>
  <c r="AD1685" i="2" s="1"/>
  <c r="AE1685" i="2" s="1"/>
  <c r="Q1679" i="2"/>
  <c r="Z1679" i="2"/>
  <c r="O1679" i="2"/>
  <c r="AB1679" i="2"/>
  <c r="P1679" i="2"/>
  <c r="AC1679" i="2"/>
  <c r="T1679" i="2"/>
  <c r="AD1679" i="2" s="1"/>
  <c r="AE1679" i="2" s="1"/>
  <c r="Y1679" i="2"/>
  <c r="AC1726" i="2"/>
  <c r="P1726" i="2"/>
  <c r="Z1726" i="2"/>
  <c r="O1726" i="2"/>
  <c r="AB1726" i="2"/>
  <c r="Q1726" i="2"/>
  <c r="Y1726" i="2"/>
  <c r="T1726" i="2"/>
  <c r="AD1726" i="2" s="1"/>
  <c r="AE1726" i="2" s="1"/>
  <c r="Q1488" i="2"/>
  <c r="O1488" i="2"/>
  <c r="AB1488" i="2"/>
  <c r="P1488" i="2"/>
  <c r="AC1488" i="2"/>
  <c r="Z1488" i="2"/>
  <c r="T1488" i="2"/>
  <c r="AD1488" i="2" s="1"/>
  <c r="AE1488" i="2" s="1"/>
  <c r="Y1488" i="2"/>
  <c r="X1719" i="2"/>
  <c r="AF1522" i="2"/>
  <c r="AF1618" i="2"/>
  <c r="X1618" i="2"/>
  <c r="Q1554" i="2"/>
  <c r="T1554" i="2"/>
  <c r="AD1554" i="2" s="1"/>
  <c r="AE1554" i="2" s="1"/>
  <c r="Z1554" i="2"/>
  <c r="O1554" i="2"/>
  <c r="P1554" i="2"/>
  <c r="Y1554" i="2"/>
  <c r="AB1554" i="2"/>
  <c r="AC1554" i="2"/>
  <c r="AC1634" i="2"/>
  <c r="O1634" i="2"/>
  <c r="Z1634" i="2"/>
  <c r="T1634" i="2"/>
  <c r="AD1634" i="2" s="1"/>
  <c r="AE1634" i="2" s="1"/>
  <c r="P1634" i="2"/>
  <c r="Q1634" i="2"/>
  <c r="Y1634" i="2"/>
  <c r="AB1634" i="2"/>
  <c r="P1538" i="2"/>
  <c r="Z1538" i="2"/>
  <c r="AC1538" i="2"/>
  <c r="O1538" i="2"/>
  <c r="AB1538" i="2"/>
  <c r="Q1538" i="2"/>
  <c r="T1538" i="2"/>
  <c r="AD1538" i="2" s="1"/>
  <c r="AE1538" i="2" s="1"/>
  <c r="Y1538" i="2"/>
  <c r="AC1702" i="2"/>
  <c r="P1702" i="2"/>
  <c r="Z1702" i="2"/>
  <c r="T1702" i="2"/>
  <c r="AD1702" i="2" s="1"/>
  <c r="AE1702" i="2" s="1"/>
  <c r="O1702" i="2"/>
  <c r="AB1702" i="2"/>
  <c r="Q1702" i="2"/>
  <c r="Y1702" i="2"/>
  <c r="Q1638" i="2"/>
  <c r="T1638" i="2"/>
  <c r="AD1638" i="2" s="1"/>
  <c r="AE1638" i="2" s="1"/>
  <c r="AC1638" i="2"/>
  <c r="Y1638" i="2"/>
  <c r="Z1638" i="2"/>
  <c r="AB1638" i="2"/>
  <c r="O1638" i="2"/>
  <c r="P1638" i="2"/>
  <c r="Q1479" i="2"/>
  <c r="Y1479" i="2"/>
  <c r="Z1479" i="2"/>
  <c r="O1479" i="2"/>
  <c r="AB1479" i="2"/>
  <c r="P1479" i="2"/>
  <c r="T1479" i="2"/>
  <c r="AD1479" i="2" s="1"/>
  <c r="AE1479" i="2" s="1"/>
  <c r="AC1479" i="2"/>
  <c r="Q1584" i="2"/>
  <c r="Y1584" i="2"/>
  <c r="P1584" i="2"/>
  <c r="AC1584" i="2"/>
  <c r="O1584" i="2"/>
  <c r="T1584" i="2"/>
  <c r="AD1584" i="2" s="1"/>
  <c r="AE1584" i="2" s="1"/>
  <c r="Z1584" i="2"/>
  <c r="AB1584" i="2"/>
  <c r="X1477" i="2"/>
  <c r="X1759" i="2"/>
  <c r="AF1770" i="2"/>
  <c r="Q1658" i="2"/>
  <c r="O1658" i="2"/>
  <c r="AB1658" i="2"/>
  <c r="P1658" i="2"/>
  <c r="AC1658" i="2"/>
  <c r="T1658" i="2"/>
  <c r="AD1658" i="2" s="1"/>
  <c r="AE1658" i="2" s="1"/>
  <c r="Y1658" i="2"/>
  <c r="Z1658" i="2"/>
  <c r="AC1744" i="2"/>
  <c r="P1744" i="2"/>
  <c r="Z1744" i="2"/>
  <c r="Q1744" i="2"/>
  <c r="O1744" i="2"/>
  <c r="AB1744" i="2"/>
  <c r="T1744" i="2"/>
  <c r="AD1744" i="2" s="1"/>
  <c r="AE1744" i="2" s="1"/>
  <c r="Y1744" i="2"/>
  <c r="AF1740" i="2"/>
  <c r="Q1614" i="2"/>
  <c r="O1614" i="2"/>
  <c r="AB1614" i="2"/>
  <c r="AC1614" i="2"/>
  <c r="P1614" i="2"/>
  <c r="T1614" i="2"/>
  <c r="AD1614" i="2" s="1"/>
  <c r="AE1614" i="2" s="1"/>
  <c r="Y1614" i="2"/>
  <c r="Z1614" i="2"/>
  <c r="AF1571" i="2"/>
  <c r="P1478" i="2"/>
  <c r="Z1478" i="2"/>
  <c r="AC1478" i="2"/>
  <c r="T1478" i="2"/>
  <c r="AD1478" i="2" s="1"/>
  <c r="AE1478" i="2" s="1"/>
  <c r="Y1478" i="2"/>
  <c r="O1478" i="2"/>
  <c r="Q1478" i="2"/>
  <c r="AB1478" i="2"/>
  <c r="Q1566" i="2"/>
  <c r="Y1566" i="2"/>
  <c r="Z1566" i="2"/>
  <c r="P1566" i="2"/>
  <c r="AC1566" i="2"/>
  <c r="O1566" i="2"/>
  <c r="T1566" i="2"/>
  <c r="AD1566" i="2" s="1"/>
  <c r="AE1566" i="2" s="1"/>
  <c r="AB1566" i="2"/>
  <c r="AF1725" i="2"/>
  <c r="AC1631" i="2"/>
  <c r="O1631" i="2"/>
  <c r="Z1631" i="2"/>
  <c r="T1631" i="2"/>
  <c r="AD1631" i="2" s="1"/>
  <c r="AE1631" i="2" s="1"/>
  <c r="AB1631" i="2"/>
  <c r="P1631" i="2"/>
  <c r="Q1631" i="2"/>
  <c r="Y1631" i="2"/>
  <c r="AF1710" i="2"/>
  <c r="Q1650" i="2"/>
  <c r="T1650" i="2"/>
  <c r="AD1650" i="2" s="1"/>
  <c r="AE1650" i="2" s="1"/>
  <c r="AC1650" i="2"/>
  <c r="Y1650" i="2"/>
  <c r="P1650" i="2"/>
  <c r="Z1650" i="2"/>
  <c r="AB1650" i="2"/>
  <c r="O1650" i="2"/>
  <c r="X1767" i="2"/>
  <c r="P1511" i="2"/>
  <c r="Z1511" i="2"/>
  <c r="AC1511" i="2"/>
  <c r="Y1511" i="2"/>
  <c r="O1511" i="2"/>
  <c r="AB1511" i="2"/>
  <c r="Q1511" i="2"/>
  <c r="T1511" i="2"/>
  <c r="AD1511" i="2" s="1"/>
  <c r="AE1511" i="2" s="1"/>
  <c r="Q1715" i="2"/>
  <c r="Z1715" i="2"/>
  <c r="O1715" i="2"/>
  <c r="AB1715" i="2"/>
  <c r="T1715" i="2"/>
  <c r="AD1715" i="2" s="1"/>
  <c r="AE1715" i="2" s="1"/>
  <c r="Y1715" i="2"/>
  <c r="P1715" i="2"/>
  <c r="AC1715" i="2"/>
  <c r="Q1500" i="2"/>
  <c r="T1500" i="2"/>
  <c r="AD1500" i="2" s="1"/>
  <c r="AE1500" i="2" s="1"/>
  <c r="Z1500" i="2"/>
  <c r="O1500" i="2"/>
  <c r="P1500" i="2"/>
  <c r="Y1500" i="2"/>
  <c r="AB1500" i="2"/>
  <c r="AC1500" i="2"/>
  <c r="AC1652" i="2"/>
  <c r="O1652" i="2"/>
  <c r="Z1652" i="2"/>
  <c r="T1652" i="2"/>
  <c r="AD1652" i="2" s="1"/>
  <c r="AE1652" i="2" s="1"/>
  <c r="P1652" i="2"/>
  <c r="Q1652" i="2"/>
  <c r="Y1652" i="2"/>
  <c r="AB1652" i="2"/>
  <c r="AF1656" i="2"/>
  <c r="Q1506" i="2"/>
  <c r="O1506" i="2"/>
  <c r="AB1506" i="2"/>
  <c r="P1506" i="2"/>
  <c r="AC1506" i="2"/>
  <c r="Z1506" i="2"/>
  <c r="T1506" i="2"/>
  <c r="AD1506" i="2" s="1"/>
  <c r="AE1506" i="2" s="1"/>
  <c r="Y1506" i="2"/>
  <c r="P1577" i="2"/>
  <c r="Z1577" i="2"/>
  <c r="AC1577" i="2"/>
  <c r="T1577" i="2"/>
  <c r="AD1577" i="2" s="1"/>
  <c r="AE1577" i="2" s="1"/>
  <c r="Y1577" i="2"/>
  <c r="AB1577" i="2"/>
  <c r="O1577" i="2"/>
  <c r="Q1577" i="2"/>
  <c r="X1535" i="2"/>
  <c r="AF1534" i="2"/>
  <c r="Q1494" i="2"/>
  <c r="Y1494" i="2"/>
  <c r="Z1494" i="2"/>
  <c r="P1494" i="2"/>
  <c r="AC1494" i="2"/>
  <c r="O1494" i="2"/>
  <c r="T1494" i="2"/>
  <c r="AD1494" i="2" s="1"/>
  <c r="AE1494" i="2" s="1"/>
  <c r="AB1494" i="2"/>
  <c r="Q1772" i="2"/>
  <c r="Z1772" i="2"/>
  <c r="T1772" i="2"/>
  <c r="AD1772" i="2" s="1"/>
  <c r="AE1772" i="2" s="1"/>
  <c r="P1772" i="2"/>
  <c r="AC1772" i="2"/>
  <c r="Y1772" i="2"/>
  <c r="O1772" i="2"/>
  <c r="AB1772" i="2"/>
  <c r="AF1788" i="2"/>
  <c r="AC1649" i="2"/>
  <c r="O1649" i="2"/>
  <c r="Z1649" i="2"/>
  <c r="T1649" i="2"/>
  <c r="AD1649" i="2" s="1"/>
  <c r="AE1649" i="2" s="1"/>
  <c r="AB1649" i="2"/>
  <c r="P1649" i="2"/>
  <c r="Q1649" i="2"/>
  <c r="Y1649" i="2"/>
  <c r="Q1587" i="2"/>
  <c r="O1587" i="2"/>
  <c r="AB1587" i="2"/>
  <c r="P1587" i="2"/>
  <c r="T1587" i="2"/>
  <c r="AD1587" i="2" s="1"/>
  <c r="AE1587" i="2" s="1"/>
  <c r="Y1587" i="2"/>
  <c r="Z1587" i="2"/>
  <c r="AC1587" i="2"/>
  <c r="Q1518" i="2"/>
  <c r="T1518" i="2"/>
  <c r="AD1518" i="2" s="1"/>
  <c r="AE1518" i="2" s="1"/>
  <c r="Z1518" i="2"/>
  <c r="O1518" i="2"/>
  <c r="P1518" i="2"/>
  <c r="Y1518" i="2"/>
  <c r="AB1518" i="2"/>
  <c r="AC1518" i="2"/>
  <c r="X1621" i="2"/>
  <c r="X1642" i="2"/>
  <c r="P1595" i="2"/>
  <c r="Z1595" i="2"/>
  <c r="AC1595" i="2"/>
  <c r="T1595" i="2"/>
  <c r="AD1595" i="2" s="1"/>
  <c r="AE1595" i="2" s="1"/>
  <c r="Q1595" i="2"/>
  <c r="Y1595" i="2"/>
  <c r="AB1595" i="2"/>
  <c r="O1595" i="2"/>
  <c r="AF1564" i="2"/>
  <c r="X1723" i="2"/>
  <c r="Q1682" i="2"/>
  <c r="Y1682" i="2"/>
  <c r="Z1682" i="2"/>
  <c r="O1682" i="2"/>
  <c r="AB1682" i="2"/>
  <c r="P1682" i="2"/>
  <c r="AC1682" i="2"/>
  <c r="T1682" i="2"/>
  <c r="AD1682" i="2" s="1"/>
  <c r="AE1682" i="2" s="1"/>
  <c r="P1601" i="2"/>
  <c r="Z1601" i="2"/>
  <c r="AC1601" i="2"/>
  <c r="O1601" i="2"/>
  <c r="AB1601" i="2"/>
  <c r="Q1601" i="2"/>
  <c r="T1601" i="2"/>
  <c r="AD1601" i="2" s="1"/>
  <c r="AE1601" i="2" s="1"/>
  <c r="Y1601" i="2"/>
  <c r="Q1575" i="2"/>
  <c r="P1575" i="2"/>
  <c r="AC1575" i="2"/>
  <c r="T1575" i="2"/>
  <c r="AD1575" i="2" s="1"/>
  <c r="AE1575" i="2" s="1"/>
  <c r="Y1575" i="2"/>
  <c r="Z1575" i="2"/>
  <c r="AB1575" i="2"/>
  <c r="O1575" i="2"/>
  <c r="P1532" i="2"/>
  <c r="Z1532" i="2"/>
  <c r="AC1532" i="2"/>
  <c r="T1532" i="2"/>
  <c r="AD1532" i="2" s="1"/>
  <c r="AE1532" i="2" s="1"/>
  <c r="O1532" i="2"/>
  <c r="Q1532" i="2"/>
  <c r="Y1532" i="2"/>
  <c r="AB1532" i="2"/>
  <c r="Q1557" i="2"/>
  <c r="P1557" i="2"/>
  <c r="AC1557" i="2"/>
  <c r="T1557" i="2"/>
  <c r="AD1557" i="2" s="1"/>
  <c r="AE1557" i="2" s="1"/>
  <c r="Y1557" i="2"/>
  <c r="Z1557" i="2"/>
  <c r="AB1557" i="2"/>
  <c r="O1557" i="2"/>
  <c r="Q1748" i="2"/>
  <c r="P1748" i="2"/>
  <c r="AC1748" i="2"/>
  <c r="Z1748" i="2"/>
  <c r="O1748" i="2"/>
  <c r="AB1748" i="2"/>
  <c r="T1748" i="2"/>
  <c r="AD1748" i="2" s="1"/>
  <c r="AE1748" i="2" s="1"/>
  <c r="Y1748" i="2"/>
  <c r="Q1569" i="2"/>
  <c r="Y1569" i="2"/>
  <c r="O1569" i="2"/>
  <c r="AB1569" i="2"/>
  <c r="P1569" i="2"/>
  <c r="T1569" i="2"/>
  <c r="AD1569" i="2" s="1"/>
  <c r="AE1569" i="2" s="1"/>
  <c r="Z1569" i="2"/>
  <c r="AC1569" i="2"/>
  <c r="AF1698" i="2"/>
  <c r="P1586" i="2"/>
  <c r="Z1586" i="2"/>
  <c r="AC1586" i="2"/>
  <c r="T1586" i="2"/>
  <c r="AD1586" i="2" s="1"/>
  <c r="AE1586" i="2" s="1"/>
  <c r="O1586" i="2"/>
  <c r="Q1586" i="2"/>
  <c r="Y1586" i="2"/>
  <c r="AB1586" i="2"/>
  <c r="AC1708" i="2"/>
  <c r="P1708" i="2"/>
  <c r="Z1708" i="2"/>
  <c r="O1708" i="2"/>
  <c r="AB1708" i="2"/>
  <c r="Q1708" i="2"/>
  <c r="Y1708" i="2"/>
  <c r="T1708" i="2"/>
  <c r="AD1708" i="2" s="1"/>
  <c r="AE1708" i="2" s="1"/>
  <c r="Q1620" i="2"/>
  <c r="T1620" i="2"/>
  <c r="AD1620" i="2" s="1"/>
  <c r="AE1620" i="2" s="1"/>
  <c r="AC1620" i="2"/>
  <c r="Y1620" i="2"/>
  <c r="Z1620" i="2"/>
  <c r="AB1620" i="2"/>
  <c r="O1620" i="2"/>
  <c r="P1620" i="2"/>
  <c r="AF1612" i="2"/>
  <c r="AF1747" i="2"/>
  <c r="AF1759" i="2"/>
  <c r="AF1728" i="2"/>
  <c r="AC1654" i="2"/>
  <c r="P1654" i="2"/>
  <c r="Z1654" i="2"/>
  <c r="O1654" i="2"/>
  <c r="AB1654" i="2"/>
  <c r="Q1654" i="2"/>
  <c r="T1654" i="2"/>
  <c r="AD1654" i="2" s="1"/>
  <c r="AE1654" i="2" s="1"/>
  <c r="Y1654" i="2"/>
  <c r="AF1701" i="2"/>
  <c r="AF1687" i="2"/>
  <c r="X1725" i="2"/>
  <c r="AF1537" i="2"/>
  <c r="Q1632" i="2"/>
  <c r="T1632" i="2"/>
  <c r="AD1632" i="2" s="1"/>
  <c r="AE1632" i="2" s="1"/>
  <c r="AC1632" i="2"/>
  <c r="Y1632" i="2"/>
  <c r="P1632" i="2"/>
  <c r="Z1632" i="2"/>
  <c r="AB1632" i="2"/>
  <c r="O1632" i="2"/>
  <c r="AC1684" i="2"/>
  <c r="P1684" i="2"/>
  <c r="Z1684" i="2"/>
  <c r="T1684" i="2"/>
  <c r="AD1684" i="2" s="1"/>
  <c r="AE1684" i="2" s="1"/>
  <c r="Y1684" i="2"/>
  <c r="O1684" i="2"/>
  <c r="AB1684" i="2"/>
  <c r="Q1684" i="2"/>
  <c r="AF1630" i="2"/>
  <c r="AF1508" i="2"/>
  <c r="P1541" i="2"/>
  <c r="Z1541" i="2"/>
  <c r="AC1541" i="2"/>
  <c r="O1541" i="2"/>
  <c r="AB1541" i="2"/>
  <c r="T1541" i="2"/>
  <c r="AD1541" i="2" s="1"/>
  <c r="AE1541" i="2" s="1"/>
  <c r="Q1541" i="2"/>
  <c r="Y1541" i="2"/>
  <c r="AF1746" i="2"/>
  <c r="X1656" i="2"/>
  <c r="Q1784" i="2"/>
  <c r="P1784" i="2"/>
  <c r="AC1784" i="2"/>
  <c r="Z1784" i="2"/>
  <c r="O1784" i="2"/>
  <c r="AB1784" i="2"/>
  <c r="T1784" i="2"/>
  <c r="AD1784" i="2" s="1"/>
  <c r="AE1784" i="2" s="1"/>
  <c r="Y1784" i="2"/>
  <c r="AC1666" i="2"/>
  <c r="P1666" i="2"/>
  <c r="Z1666" i="2"/>
  <c r="T1666" i="2"/>
  <c r="AD1666" i="2" s="1"/>
  <c r="AE1666" i="2" s="1"/>
  <c r="Y1666" i="2"/>
  <c r="O1666" i="2"/>
  <c r="AB1666" i="2"/>
  <c r="Q1666" i="2"/>
  <c r="AC1643" i="2"/>
  <c r="O1643" i="2"/>
  <c r="Z1643" i="2"/>
  <c r="T1643" i="2"/>
  <c r="AD1643" i="2" s="1"/>
  <c r="AE1643" i="2" s="1"/>
  <c r="Y1643" i="2"/>
  <c r="AB1643" i="2"/>
  <c r="P1643" i="2"/>
  <c r="Q1643" i="2"/>
  <c r="P1496" i="2"/>
  <c r="Z1496" i="2"/>
  <c r="AC1496" i="2"/>
  <c r="T1496" i="2"/>
  <c r="AD1496" i="2" s="1"/>
  <c r="AE1496" i="2" s="1"/>
  <c r="O1496" i="2"/>
  <c r="Q1496" i="2"/>
  <c r="Y1496" i="2"/>
  <c r="AB1496" i="2"/>
  <c r="AF1535" i="2"/>
  <c r="Q1485" i="2"/>
  <c r="P1485" i="2"/>
  <c r="AC1485" i="2"/>
  <c r="T1485" i="2"/>
  <c r="AD1485" i="2" s="1"/>
  <c r="AE1485" i="2" s="1"/>
  <c r="Y1485" i="2"/>
  <c r="O1485" i="2"/>
  <c r="Z1485" i="2"/>
  <c r="AB1485" i="2"/>
  <c r="Q1742" i="2"/>
  <c r="Z1742" i="2"/>
  <c r="P1742" i="2"/>
  <c r="AC1742" i="2"/>
  <c r="T1742" i="2"/>
  <c r="AD1742" i="2" s="1"/>
  <c r="AE1742" i="2" s="1"/>
  <c r="Y1742" i="2"/>
  <c r="O1742" i="2"/>
  <c r="AB1742" i="2"/>
  <c r="Q1736" i="2"/>
  <c r="Z1736" i="2"/>
  <c r="P1736" i="2"/>
  <c r="AC1736" i="2"/>
  <c r="T1736" i="2"/>
  <c r="AD1736" i="2" s="1"/>
  <c r="AE1736" i="2" s="1"/>
  <c r="Y1736" i="2"/>
  <c r="O1736" i="2"/>
  <c r="AB1736" i="2"/>
  <c r="X1788" i="2"/>
  <c r="AF1580" i="2"/>
  <c r="AC1675" i="2"/>
  <c r="P1675" i="2"/>
  <c r="Z1675" i="2"/>
  <c r="O1675" i="2"/>
  <c r="AB1675" i="2"/>
  <c r="Q1675" i="2"/>
  <c r="T1675" i="2"/>
  <c r="AD1675" i="2" s="1"/>
  <c r="AE1675" i="2" s="1"/>
  <c r="Y1675" i="2"/>
  <c r="AF1621" i="2"/>
  <c r="AF1598" i="2"/>
  <c r="AF1723" i="2"/>
  <c r="AC1646" i="2"/>
  <c r="O1646" i="2"/>
  <c r="Z1646" i="2"/>
  <c r="T1646" i="2"/>
  <c r="AD1646" i="2" s="1"/>
  <c r="AE1646" i="2" s="1"/>
  <c r="AB1646" i="2"/>
  <c r="P1646" i="2"/>
  <c r="Q1646" i="2"/>
  <c r="Y1646" i="2"/>
  <c r="AF1540" i="2"/>
  <c r="Q1655" i="2"/>
  <c r="P1655" i="2"/>
  <c r="AC1655" i="2"/>
  <c r="T1655" i="2"/>
  <c r="AD1655" i="2" s="1"/>
  <c r="AE1655" i="2" s="1"/>
  <c r="Y1655" i="2"/>
  <c r="Z1655" i="2"/>
  <c r="O1655" i="2"/>
  <c r="AB1655" i="2"/>
  <c r="AF1589" i="2"/>
  <c r="Q1497" i="2"/>
  <c r="Y1497" i="2"/>
  <c r="O1497" i="2"/>
  <c r="AB1497" i="2"/>
  <c r="P1497" i="2"/>
  <c r="T1497" i="2"/>
  <c r="AD1497" i="2" s="1"/>
  <c r="AE1497" i="2" s="1"/>
  <c r="Z1497" i="2"/>
  <c r="AC1497" i="2"/>
  <c r="AC1768" i="2"/>
  <c r="P1768" i="2"/>
  <c r="Z1768" i="2"/>
  <c r="T1768" i="2"/>
  <c r="AD1768" i="2" s="1"/>
  <c r="AE1768" i="2" s="1"/>
  <c r="Q1768" i="2"/>
  <c r="Y1768" i="2"/>
  <c r="O1768" i="2"/>
  <c r="AB1768" i="2"/>
  <c r="AF1519" i="2"/>
  <c r="AC1637" i="2"/>
  <c r="O1637" i="2"/>
  <c r="Z1637" i="2"/>
  <c r="T1637" i="2"/>
  <c r="AD1637" i="2" s="1"/>
  <c r="AE1637" i="2" s="1"/>
  <c r="Q1637" i="2"/>
  <c r="Y1637" i="2"/>
  <c r="AB1637" i="2"/>
  <c r="P1637" i="2"/>
  <c r="AF1513" i="2"/>
  <c r="X1613" i="2"/>
  <c r="X1780" i="2"/>
  <c r="Q1751" i="2"/>
  <c r="O1751" i="2"/>
  <c r="AB1751" i="2"/>
  <c r="T1751" i="2"/>
  <c r="AD1751" i="2" s="1"/>
  <c r="AE1751" i="2" s="1"/>
  <c r="Y1751" i="2"/>
  <c r="Z1751" i="2"/>
  <c r="P1751" i="2"/>
  <c r="AC1751" i="2"/>
  <c r="X1698" i="2"/>
  <c r="P1559" i="2"/>
  <c r="Z1559" i="2"/>
  <c r="AC1559" i="2"/>
  <c r="O1559" i="2"/>
  <c r="AB1559" i="2"/>
  <c r="T1559" i="2"/>
  <c r="AD1559" i="2" s="1"/>
  <c r="AE1559" i="2" s="1"/>
  <c r="Q1559" i="2"/>
  <c r="Y1559" i="2"/>
  <c r="P1502" i="2"/>
  <c r="Z1502" i="2"/>
  <c r="AC1502" i="2"/>
  <c r="O1502" i="2"/>
  <c r="AB1502" i="2"/>
  <c r="Q1502" i="2"/>
  <c r="T1502" i="2"/>
  <c r="AD1502" i="2" s="1"/>
  <c r="AE1502" i="2" s="1"/>
  <c r="Y1502" i="2"/>
  <c r="Q1694" i="2"/>
  <c r="O1694" i="2"/>
  <c r="AB1694" i="2"/>
  <c r="P1694" i="2"/>
  <c r="AC1694" i="2"/>
  <c r="T1694" i="2"/>
  <c r="AD1694" i="2" s="1"/>
  <c r="AE1694" i="2" s="1"/>
  <c r="Y1694" i="2"/>
  <c r="Z1694" i="2"/>
  <c r="Q1590" i="2"/>
  <c r="T1590" i="2"/>
  <c r="AD1590" i="2" s="1"/>
  <c r="AE1590" i="2" s="1"/>
  <c r="Z1590" i="2"/>
  <c r="Y1590" i="2"/>
  <c r="AB1590" i="2"/>
  <c r="AC1590" i="2"/>
  <c r="O1590" i="2"/>
  <c r="P1590" i="2"/>
  <c r="AF1579" i="2"/>
  <c r="Q1793" i="2"/>
  <c r="Y1793" i="2"/>
  <c r="P1793" i="2"/>
  <c r="O1793" i="2"/>
  <c r="AB1793" i="2"/>
  <c r="T1793" i="2"/>
  <c r="AD1793" i="2" s="1"/>
  <c r="AE1793" i="2" s="1"/>
  <c r="Z1793" i="2"/>
  <c r="AC1793" i="2"/>
  <c r="AF1734" i="2"/>
  <c r="AC1729" i="2"/>
  <c r="P1729" i="2"/>
  <c r="Z1729" i="2"/>
  <c r="O1729" i="2"/>
  <c r="AB1729" i="2"/>
  <c r="T1729" i="2"/>
  <c r="AD1729" i="2" s="1"/>
  <c r="AE1729" i="2" s="1"/>
  <c r="Y1729" i="2"/>
  <c r="Q1729" i="2"/>
  <c r="Q1712" i="2"/>
  <c r="O1712" i="2"/>
  <c r="AB1712" i="2"/>
  <c r="P1712" i="2"/>
  <c r="AC1712" i="2"/>
  <c r="Y1712" i="2"/>
  <c r="Z1712" i="2"/>
  <c r="T1712" i="2"/>
  <c r="AD1712" i="2" s="1"/>
  <c r="AE1712" i="2" s="1"/>
  <c r="AC1774" i="2"/>
  <c r="P1774" i="2"/>
  <c r="Z1774" i="2"/>
  <c r="O1774" i="2"/>
  <c r="AB1774" i="2"/>
  <c r="Q1774" i="2"/>
  <c r="T1774" i="2"/>
  <c r="AD1774" i="2" s="1"/>
  <c r="AE1774" i="2" s="1"/>
  <c r="Y1774" i="2"/>
  <c r="Q1718" i="2"/>
  <c r="Y1718" i="2"/>
  <c r="Z1718" i="2"/>
  <c r="P1718" i="2"/>
  <c r="AC1718" i="2"/>
  <c r="T1718" i="2"/>
  <c r="AD1718" i="2" s="1"/>
  <c r="AE1718" i="2" s="1"/>
  <c r="O1718" i="2"/>
  <c r="AB1718" i="2"/>
  <c r="X1701" i="2"/>
  <c r="AF1609" i="2"/>
  <c r="AF1549" i="2"/>
  <c r="AF1779" i="2"/>
  <c r="AF1755" i="2"/>
  <c r="Q1608" i="2"/>
  <c r="T1608" i="2"/>
  <c r="AD1608" i="2" s="1"/>
  <c r="AE1608" i="2" s="1"/>
  <c r="Z1608" i="2"/>
  <c r="O1608" i="2"/>
  <c r="P1608" i="2"/>
  <c r="Y1608" i="2"/>
  <c r="AB1608" i="2"/>
  <c r="AC1608" i="2"/>
  <c r="Q1509" i="2"/>
  <c r="Z1509" i="2"/>
  <c r="O1509" i="2"/>
  <c r="AB1509" i="2"/>
  <c r="T1509" i="2"/>
  <c r="AD1509" i="2" s="1"/>
  <c r="AE1509" i="2" s="1"/>
  <c r="P1509" i="2"/>
  <c r="Y1509" i="2"/>
  <c r="AC1509" i="2"/>
  <c r="Q1781" i="2"/>
  <c r="T1781" i="2"/>
  <c r="AD1781" i="2" s="1"/>
  <c r="AE1781" i="2" s="1"/>
  <c r="Y1781" i="2"/>
  <c r="O1781" i="2"/>
  <c r="AB1781" i="2"/>
  <c r="P1781" i="2"/>
  <c r="AC1781" i="2"/>
  <c r="Z1781" i="2"/>
  <c r="AF1546" i="2"/>
  <c r="X1669" i="2"/>
  <c r="AF1651" i="2"/>
  <c r="AF1749" i="2"/>
  <c r="Q1769" i="2"/>
  <c r="O1769" i="2"/>
  <c r="AB1769" i="2"/>
  <c r="T1769" i="2"/>
  <c r="AD1769" i="2" s="1"/>
  <c r="AE1769" i="2" s="1"/>
  <c r="Y1769" i="2"/>
  <c r="Z1769" i="2"/>
  <c r="P1769" i="2"/>
  <c r="AC1769" i="2"/>
  <c r="Q1626" i="2"/>
  <c r="T1626" i="2"/>
  <c r="AD1626" i="2" s="1"/>
  <c r="AE1626" i="2" s="1"/>
  <c r="AC1626" i="2"/>
  <c r="Y1626" i="2"/>
  <c r="AB1626" i="2"/>
  <c r="O1626" i="2"/>
  <c r="P1626" i="2"/>
  <c r="Z1626" i="2"/>
  <c r="AC1625" i="2"/>
  <c r="O1625" i="2"/>
  <c r="Z1625" i="2"/>
  <c r="T1625" i="2"/>
  <c r="AD1625" i="2" s="1"/>
  <c r="AE1625" i="2" s="1"/>
  <c r="Y1625" i="2"/>
  <c r="AB1625" i="2"/>
  <c r="P1625" i="2"/>
  <c r="Q1625" i="2"/>
  <c r="AF1570" i="2"/>
  <c r="AF1516" i="2"/>
  <c r="AF1642" i="2"/>
  <c r="AF1510" i="2"/>
  <c r="Q1578" i="2"/>
  <c r="O1578" i="2"/>
  <c r="AB1578" i="2"/>
  <c r="Y1578" i="2"/>
  <c r="Z1578" i="2"/>
  <c r="AC1578" i="2"/>
  <c r="P1578" i="2"/>
  <c r="T1578" i="2"/>
  <c r="AD1578" i="2" s="1"/>
  <c r="AE1578" i="2" s="1"/>
  <c r="Q1757" i="2"/>
  <c r="Y1757" i="2"/>
  <c r="O1757" i="2"/>
  <c r="AB1757" i="2"/>
  <c r="T1757" i="2"/>
  <c r="AD1757" i="2" s="1"/>
  <c r="AE1757" i="2" s="1"/>
  <c r="Z1757" i="2"/>
  <c r="P1757" i="2"/>
  <c r="AC1757" i="2"/>
  <c r="AF1633" i="2"/>
  <c r="AF1713" i="2"/>
  <c r="Q1664" i="2"/>
  <c r="Y1664" i="2"/>
  <c r="Z1664" i="2"/>
  <c r="O1664" i="2"/>
  <c r="AB1664" i="2"/>
  <c r="P1664" i="2"/>
  <c r="AC1664" i="2"/>
  <c r="T1664" i="2"/>
  <c r="AD1664" i="2" s="1"/>
  <c r="AE1664" i="2" s="1"/>
  <c r="AF1507" i="2"/>
  <c r="Q1563" i="2"/>
  <c r="Z1563" i="2"/>
  <c r="O1563" i="2"/>
  <c r="AB1563" i="2"/>
  <c r="T1563" i="2"/>
  <c r="AD1563" i="2" s="1"/>
  <c r="AE1563" i="2" s="1"/>
  <c r="P1563" i="2"/>
  <c r="Y1563" i="2"/>
  <c r="AC1563" i="2"/>
  <c r="X1713" i="2"/>
  <c r="Q1596" i="2"/>
  <c r="O1596" i="2"/>
  <c r="AB1596" i="2"/>
  <c r="P1596" i="2"/>
  <c r="T1596" i="2"/>
  <c r="AD1596" i="2" s="1"/>
  <c r="AE1596" i="2" s="1"/>
  <c r="Y1596" i="2"/>
  <c r="Z1596" i="2"/>
  <c r="AC1596" i="2"/>
  <c r="P1487" i="2"/>
  <c r="Z1487" i="2"/>
  <c r="AC1487" i="2"/>
  <c r="O1487" i="2"/>
  <c r="AB1487" i="2"/>
  <c r="T1487" i="2"/>
  <c r="AD1487" i="2" s="1"/>
  <c r="AE1487" i="2" s="1"/>
  <c r="Q1487" i="2"/>
  <c r="Y1487" i="2"/>
  <c r="Q1745" i="2"/>
  <c r="T1745" i="2"/>
  <c r="AD1745" i="2" s="1"/>
  <c r="AE1745" i="2" s="1"/>
  <c r="Y1745" i="2"/>
  <c r="O1745" i="2"/>
  <c r="AB1745" i="2"/>
  <c r="P1745" i="2"/>
  <c r="AC1745" i="2"/>
  <c r="Z1745" i="2"/>
  <c r="Q1533" i="2"/>
  <c r="Y1533" i="2"/>
  <c r="O1533" i="2"/>
  <c r="AB1533" i="2"/>
  <c r="P1533" i="2"/>
  <c r="T1533" i="2"/>
  <c r="AD1533" i="2" s="1"/>
  <c r="AE1533" i="2" s="1"/>
  <c r="Z1533" i="2"/>
  <c r="AC1533" i="2"/>
  <c r="AF1780" i="2"/>
  <c r="AF1597" i="2"/>
  <c r="Q1721" i="2"/>
  <c r="Y1721" i="2"/>
  <c r="O1721" i="2"/>
  <c r="AB1721" i="2"/>
  <c r="P1721" i="2"/>
  <c r="AC1721" i="2"/>
  <c r="T1721" i="2"/>
  <c r="AD1721" i="2" s="1"/>
  <c r="AE1721" i="2" s="1"/>
  <c r="Z1721" i="2"/>
  <c r="AC1628" i="2"/>
  <c r="O1628" i="2"/>
  <c r="Z1628" i="2"/>
  <c r="T1628" i="2"/>
  <c r="AD1628" i="2" s="1"/>
  <c r="AE1628" i="2" s="1"/>
  <c r="AB1628" i="2"/>
  <c r="P1628" i="2"/>
  <c r="Q1628" i="2"/>
  <c r="Y1628" i="2"/>
  <c r="Q1539" i="2"/>
  <c r="P1539" i="2"/>
  <c r="AC1539" i="2"/>
  <c r="T1539" i="2"/>
  <c r="AD1539" i="2" s="1"/>
  <c r="AE1539" i="2" s="1"/>
  <c r="Y1539" i="2"/>
  <c r="Z1539" i="2"/>
  <c r="AB1539" i="2"/>
  <c r="O1539" i="2"/>
  <c r="P1529" i="2"/>
  <c r="Z1529" i="2"/>
  <c r="AC1529" i="2"/>
  <c r="Y1529" i="2"/>
  <c r="O1529" i="2"/>
  <c r="AB1529" i="2"/>
  <c r="Q1529" i="2"/>
  <c r="T1529" i="2"/>
  <c r="AD1529" i="2" s="1"/>
  <c r="AE1529" i="2" s="1"/>
  <c r="AF1477" i="2"/>
  <c r="X1783" i="2"/>
  <c r="AF1741" i="2"/>
  <c r="X1735" i="2"/>
  <c r="Q1524" i="2"/>
  <c r="O1524" i="2"/>
  <c r="AB1524" i="2"/>
  <c r="P1524" i="2"/>
  <c r="AC1524" i="2"/>
  <c r="Z1524" i="2"/>
  <c r="T1524" i="2"/>
  <c r="AD1524" i="2" s="1"/>
  <c r="AE1524" i="2" s="1"/>
  <c r="Y1524" i="2"/>
  <c r="Q1667" i="2"/>
  <c r="Y1667" i="2"/>
  <c r="Z1667" i="2"/>
  <c r="O1667" i="2"/>
  <c r="AB1667" i="2"/>
  <c r="P1667" i="2"/>
  <c r="AC1667" i="2"/>
  <c r="T1667" i="2"/>
  <c r="AD1667" i="2" s="1"/>
  <c r="AE1667" i="2" s="1"/>
  <c r="X1517" i="2"/>
  <c r="Q1521" i="2"/>
  <c r="P1521" i="2"/>
  <c r="AC1521" i="2"/>
  <c r="T1521" i="2"/>
  <c r="AD1521" i="2" s="1"/>
  <c r="AE1521" i="2" s="1"/>
  <c r="Y1521" i="2"/>
  <c r="Z1521" i="2"/>
  <c r="AB1521" i="2"/>
  <c r="O1521" i="2"/>
  <c r="Q1512" i="2"/>
  <c r="Y1512" i="2"/>
  <c r="Z1512" i="2"/>
  <c r="P1512" i="2"/>
  <c r="AC1512" i="2"/>
  <c r="O1512" i="2"/>
  <c r="T1512" i="2"/>
  <c r="AD1512" i="2" s="1"/>
  <c r="AE1512" i="2" s="1"/>
  <c r="AB1512" i="2"/>
  <c r="X1779" i="2"/>
  <c r="X1755" i="2"/>
  <c r="Q1697" i="2"/>
  <c r="Z1697" i="2"/>
  <c r="O1697" i="2"/>
  <c r="AB1697" i="2"/>
  <c r="P1697" i="2"/>
  <c r="AC1697" i="2"/>
  <c r="T1697" i="2"/>
  <c r="AD1697" i="2" s="1"/>
  <c r="AE1697" i="2" s="1"/>
  <c r="Y1697" i="2"/>
  <c r="AF1501" i="2"/>
  <c r="P1610" i="2"/>
  <c r="Z1610" i="2"/>
  <c r="AC1610" i="2"/>
  <c r="O1610" i="2"/>
  <c r="AB1610" i="2"/>
  <c r="T1610" i="2"/>
  <c r="AD1610" i="2" s="1"/>
  <c r="AE1610" i="2" s="1"/>
  <c r="Y1610" i="2"/>
  <c r="Q1610" i="2"/>
  <c r="AC1792" i="2"/>
  <c r="P1792" i="2"/>
  <c r="Z1792" i="2"/>
  <c r="AB1792" i="2"/>
  <c r="Q1792" i="2"/>
  <c r="T1792" i="2"/>
  <c r="AD1792" i="2" s="1"/>
  <c r="AE1792" i="2" s="1"/>
  <c r="Y1792" i="2"/>
  <c r="O1792" i="2"/>
  <c r="AF1704" i="2"/>
  <c r="AF1683" i="2"/>
  <c r="AF1669" i="2"/>
  <c r="X1562" i="2"/>
  <c r="Q1503" i="2"/>
  <c r="P1503" i="2"/>
  <c r="AC1503" i="2"/>
  <c r="T1503" i="2"/>
  <c r="AD1503" i="2" s="1"/>
  <c r="AE1503" i="2" s="1"/>
  <c r="Y1503" i="2"/>
  <c r="Z1503" i="2"/>
  <c r="AB1503" i="2"/>
  <c r="O1503" i="2"/>
  <c r="X1749" i="2"/>
  <c r="AC1711" i="2"/>
  <c r="P1711" i="2"/>
  <c r="Z1711" i="2"/>
  <c r="O1711" i="2"/>
  <c r="AB1711" i="2"/>
  <c r="T1711" i="2"/>
  <c r="AD1711" i="2" s="1"/>
  <c r="AE1711" i="2" s="1"/>
  <c r="Y1711" i="2"/>
  <c r="Q1711" i="2"/>
  <c r="Q1647" i="2"/>
  <c r="T1647" i="2"/>
  <c r="AD1647" i="2" s="1"/>
  <c r="AE1647" i="2" s="1"/>
  <c r="AC1647" i="2"/>
  <c r="Y1647" i="2"/>
  <c r="O1647" i="2"/>
  <c r="P1647" i="2"/>
  <c r="Z1647" i="2"/>
  <c r="AB1647" i="2"/>
  <c r="P1556" i="2"/>
  <c r="Z1556" i="2"/>
  <c r="AC1556" i="2"/>
  <c r="O1556" i="2"/>
  <c r="AB1556" i="2"/>
  <c r="Q1556" i="2"/>
  <c r="T1556" i="2"/>
  <c r="AD1556" i="2" s="1"/>
  <c r="AE1556" i="2" s="1"/>
  <c r="Y1556" i="2"/>
  <c r="P1505" i="2"/>
  <c r="Z1505" i="2"/>
  <c r="AC1505" i="2"/>
  <c r="O1505" i="2"/>
  <c r="AB1505" i="2"/>
  <c r="T1505" i="2"/>
  <c r="AD1505" i="2" s="1"/>
  <c r="AE1505" i="2" s="1"/>
  <c r="Q1505" i="2"/>
  <c r="Y1505" i="2"/>
  <c r="Q1581" i="2"/>
  <c r="Z1581" i="2"/>
  <c r="T1581" i="2"/>
  <c r="AD1581" i="2" s="1"/>
  <c r="AE1581" i="2" s="1"/>
  <c r="AC1581" i="2"/>
  <c r="O1581" i="2"/>
  <c r="P1581" i="2"/>
  <c r="Y1581" i="2"/>
  <c r="AB1581" i="2"/>
  <c r="X1534" i="2"/>
  <c r="Q1548" i="2"/>
  <c r="Y1548" i="2"/>
  <c r="Z1548" i="2"/>
  <c r="P1548" i="2"/>
  <c r="AC1548" i="2"/>
  <c r="O1548" i="2"/>
  <c r="T1548" i="2"/>
  <c r="AD1548" i="2" s="1"/>
  <c r="AE1548" i="2" s="1"/>
  <c r="AB1548" i="2"/>
  <c r="X1481" i="2"/>
  <c r="Q1724" i="2"/>
  <c r="T1724" i="2"/>
  <c r="AD1724" i="2" s="1"/>
  <c r="AE1724" i="2" s="1"/>
  <c r="Z1724" i="2"/>
  <c r="O1724" i="2"/>
  <c r="AB1724" i="2"/>
  <c r="P1724" i="2"/>
  <c r="AC1724" i="2"/>
  <c r="Y1724" i="2"/>
  <c r="Q1790" i="2"/>
  <c r="Z1790" i="2"/>
  <c r="T1790" i="2"/>
  <c r="AD1790" i="2" s="1"/>
  <c r="AE1790" i="2" s="1"/>
  <c r="P1790" i="2"/>
  <c r="AC1790" i="2"/>
  <c r="Y1790" i="2"/>
  <c r="O1790" i="2"/>
  <c r="AB1790" i="2"/>
  <c r="AC1657" i="2"/>
  <c r="P1657" i="2"/>
  <c r="Z1657" i="2"/>
  <c r="O1657" i="2"/>
  <c r="AB1657" i="2"/>
  <c r="Q1657" i="2"/>
  <c r="T1657" i="2"/>
  <c r="AD1657" i="2" s="1"/>
  <c r="AE1657" i="2" s="1"/>
  <c r="Y1657" i="2"/>
  <c r="Q1709" i="2"/>
  <c r="P1709" i="2"/>
  <c r="AC1709" i="2"/>
  <c r="T1709" i="2"/>
  <c r="AD1709" i="2" s="1"/>
  <c r="AE1709" i="2" s="1"/>
  <c r="Y1709" i="2"/>
  <c r="Z1709" i="2"/>
  <c r="O1709" i="2"/>
  <c r="AB1709" i="2"/>
  <c r="AF1678" i="2"/>
  <c r="AC1672" i="2"/>
  <c r="P1672" i="2"/>
  <c r="Z1672" i="2"/>
  <c r="O1672" i="2"/>
  <c r="AB1672" i="2"/>
  <c r="Q1672" i="2"/>
  <c r="T1672" i="2"/>
  <c r="AD1672" i="2" s="1"/>
  <c r="AE1672" i="2" s="1"/>
  <c r="Y1672" i="2"/>
  <c r="X1564" i="2"/>
  <c r="Q1635" i="2"/>
  <c r="T1635" i="2"/>
  <c r="AD1635" i="2" s="1"/>
  <c r="AE1635" i="2" s="1"/>
  <c r="AC1635" i="2"/>
  <c r="Y1635" i="2"/>
  <c r="Z1635" i="2"/>
  <c r="AB1635" i="2"/>
  <c r="O1635" i="2"/>
  <c r="P1635" i="2"/>
  <c r="P1514" i="2"/>
  <c r="Z1514" i="2"/>
  <c r="AC1514" i="2"/>
  <c r="T1514" i="2"/>
  <c r="AD1514" i="2" s="1"/>
  <c r="AE1514" i="2" s="1"/>
  <c r="O1514" i="2"/>
  <c r="Q1514" i="2"/>
  <c r="Y1514" i="2"/>
  <c r="AB1514" i="2"/>
  <c r="P1547" i="2"/>
  <c r="Z1547" i="2"/>
  <c r="AC1547" i="2"/>
  <c r="Y1547" i="2"/>
  <c r="O1547" i="2"/>
  <c r="AB1547" i="2"/>
  <c r="Q1547" i="2"/>
  <c r="T1547" i="2"/>
  <c r="AD1547" i="2" s="1"/>
  <c r="AE1547" i="2" s="1"/>
  <c r="AF1555" i="2"/>
  <c r="Q1542" i="2"/>
  <c r="O1542" i="2"/>
  <c r="AB1542" i="2"/>
  <c r="P1542" i="2"/>
  <c r="AC1542" i="2"/>
  <c r="Z1542" i="2"/>
  <c r="T1542" i="2"/>
  <c r="AD1542" i="2" s="1"/>
  <c r="AE1542" i="2" s="1"/>
  <c r="Y1542" i="2"/>
  <c r="AF1719" i="2"/>
  <c r="Q1530" i="2"/>
  <c r="Y1530" i="2"/>
  <c r="Z1530" i="2"/>
  <c r="P1530" i="2"/>
  <c r="AC1530" i="2"/>
  <c r="O1530" i="2"/>
  <c r="T1530" i="2"/>
  <c r="AD1530" i="2" s="1"/>
  <c r="AE1530" i="2" s="1"/>
  <c r="AB1530" i="2"/>
  <c r="AF1761" i="2"/>
  <c r="Q1644" i="2"/>
  <c r="T1644" i="2"/>
  <c r="AD1644" i="2" s="1"/>
  <c r="AE1644" i="2" s="1"/>
  <c r="AC1644" i="2"/>
  <c r="Y1644" i="2"/>
  <c r="AB1644" i="2"/>
  <c r="O1644" i="2"/>
  <c r="P1644" i="2"/>
  <c r="Z1644" i="2"/>
  <c r="Q1775" i="2"/>
  <c r="Y1775" i="2"/>
  <c r="P1775" i="2"/>
  <c r="AC1775" i="2"/>
  <c r="O1775" i="2"/>
  <c r="AB1775" i="2"/>
  <c r="T1775" i="2"/>
  <c r="AD1775" i="2" s="1"/>
  <c r="AE1775" i="2" s="1"/>
  <c r="Z1775" i="2"/>
  <c r="X1553" i="2"/>
  <c r="AC1732" i="2"/>
  <c r="P1732" i="2"/>
  <c r="Z1732" i="2"/>
  <c r="Q1732" i="2"/>
  <c r="T1732" i="2"/>
  <c r="AD1732" i="2" s="1"/>
  <c r="AE1732" i="2" s="1"/>
  <c r="Y1732" i="2"/>
  <c r="O1732" i="2"/>
  <c r="AB1732" i="2"/>
  <c r="Q1730" i="2"/>
  <c r="O1730" i="2"/>
  <c r="AB1730" i="2"/>
  <c r="P1730" i="2"/>
  <c r="AC1730" i="2"/>
  <c r="Y1730" i="2"/>
  <c r="Z1730" i="2"/>
  <c r="T1730" i="2"/>
  <c r="AD1730" i="2" s="1"/>
  <c r="AE1730" i="2" s="1"/>
  <c r="Q1763" i="2"/>
  <c r="T1763" i="2"/>
  <c r="AD1763" i="2" s="1"/>
  <c r="AE1763" i="2" s="1"/>
  <c r="Y1763" i="2"/>
  <c r="Z1763" i="2"/>
  <c r="O1763" i="2"/>
  <c r="AB1763" i="2"/>
  <c r="P1763" i="2"/>
  <c r="AC1763" i="2"/>
  <c r="AC1619" i="2"/>
  <c r="O1619" i="2"/>
  <c r="Z1619" i="2"/>
  <c r="T1619" i="2"/>
  <c r="AD1619" i="2" s="1"/>
  <c r="AE1619" i="2" s="1"/>
  <c r="Q1619" i="2"/>
  <c r="Y1619" i="2"/>
  <c r="AB1619" i="2"/>
  <c r="P1619" i="2"/>
  <c r="AF1553" i="2"/>
  <c r="Q1551" i="2"/>
  <c r="Y1551" i="2"/>
  <c r="O1551" i="2"/>
  <c r="AB1551" i="2"/>
  <c r="P1551" i="2"/>
  <c r="T1551" i="2"/>
  <c r="AD1551" i="2" s="1"/>
  <c r="AE1551" i="2" s="1"/>
  <c r="Z1551" i="2"/>
  <c r="AC1551" i="2"/>
  <c r="AF1659" i="2"/>
  <c r="Q1691" i="2"/>
  <c r="P1691" i="2"/>
  <c r="AC1691" i="2"/>
  <c r="T1691" i="2"/>
  <c r="AD1691" i="2" s="1"/>
  <c r="AE1691" i="2" s="1"/>
  <c r="Y1691" i="2"/>
  <c r="Z1691" i="2"/>
  <c r="O1691" i="2"/>
  <c r="AB1691" i="2"/>
  <c r="AC1738" i="2"/>
  <c r="P1738" i="2"/>
  <c r="Z1738" i="2"/>
  <c r="O1738" i="2"/>
  <c r="AB1738" i="2"/>
  <c r="Q1738" i="2"/>
  <c r="T1738" i="2"/>
  <c r="AD1738" i="2" s="1"/>
  <c r="AE1738" i="2" s="1"/>
  <c r="Y1738" i="2"/>
  <c r="Q1515" i="2"/>
  <c r="Y1515" i="2"/>
  <c r="O1515" i="2"/>
  <c r="AB1515" i="2"/>
  <c r="P1515" i="2"/>
  <c r="T1515" i="2"/>
  <c r="AD1515" i="2" s="1"/>
  <c r="AE1515" i="2" s="1"/>
  <c r="Z1515" i="2"/>
  <c r="AC1515" i="2"/>
  <c r="P1523" i="2"/>
  <c r="Z1523" i="2"/>
  <c r="AC1523" i="2"/>
  <c r="O1523" i="2"/>
  <c r="AB1523" i="2"/>
  <c r="T1523" i="2"/>
  <c r="AD1523" i="2" s="1"/>
  <c r="AE1523" i="2" s="1"/>
  <c r="Q1523" i="2"/>
  <c r="Y1523" i="2"/>
  <c r="AF1782" i="2"/>
  <c r="Q1599" i="2"/>
  <c r="Z1599" i="2"/>
  <c r="T1599" i="2"/>
  <c r="AD1599" i="2" s="1"/>
  <c r="AE1599" i="2" s="1"/>
  <c r="Y1599" i="2"/>
  <c r="AB1599" i="2"/>
  <c r="AC1599" i="2"/>
  <c r="O1599" i="2"/>
  <c r="P1599" i="2"/>
  <c r="AF1653" i="2"/>
  <c r="P1550" i="2"/>
  <c r="Z1550" i="2"/>
  <c r="AC1550" i="2"/>
  <c r="T1550" i="2"/>
  <c r="AD1550" i="2" s="1"/>
  <c r="AE1550" i="2" s="1"/>
  <c r="O1550" i="2"/>
  <c r="Q1550" i="2"/>
  <c r="Y1550" i="2"/>
  <c r="AB1550" i="2"/>
  <c r="AF1544" i="2"/>
  <c r="X1612" i="2"/>
  <c r="AF1504" i="2"/>
  <c r="AF1783" i="2"/>
  <c r="X1777" i="2"/>
  <c r="AF1681" i="2"/>
  <c r="AF1696" i="2"/>
  <c r="AC1690" i="2"/>
  <c r="P1690" i="2"/>
  <c r="Z1690" i="2"/>
  <c r="O1690" i="2"/>
  <c r="AB1690" i="2"/>
  <c r="Q1690" i="2"/>
  <c r="T1690" i="2"/>
  <c r="AD1690" i="2" s="1"/>
  <c r="AE1690" i="2" s="1"/>
  <c r="Y1690" i="2"/>
  <c r="P1484" i="2"/>
  <c r="Z1484" i="2"/>
  <c r="AC1484" i="2"/>
  <c r="O1484" i="2"/>
  <c r="AB1484" i="2"/>
  <c r="Q1484" i="2"/>
  <c r="T1484" i="2"/>
  <c r="AD1484" i="2" s="1"/>
  <c r="AE1484" i="2" s="1"/>
  <c r="Y1484" i="2"/>
  <c r="P1568" i="2"/>
  <c r="Z1568" i="2"/>
  <c r="AC1568" i="2"/>
  <c r="T1568" i="2"/>
  <c r="AD1568" i="2" s="1"/>
  <c r="AE1568" i="2" s="1"/>
  <c r="O1568" i="2"/>
  <c r="Q1568" i="2"/>
  <c r="Y1568" i="2"/>
  <c r="AB1568" i="2"/>
  <c r="AF1517" i="2"/>
  <c r="AF1791" i="2"/>
  <c r="AF1737" i="2"/>
  <c r="AC1786" i="2"/>
  <c r="P1786" i="2"/>
  <c r="Z1786" i="2"/>
  <c r="T1786" i="2"/>
  <c r="AD1786" i="2" s="1"/>
  <c r="AE1786" i="2" s="1"/>
  <c r="Q1786" i="2"/>
  <c r="Y1786" i="2"/>
  <c r="O1786" i="2"/>
  <c r="AB1786" i="2"/>
  <c r="Q1661" i="2"/>
  <c r="Z1661" i="2"/>
  <c r="O1661" i="2"/>
  <c r="AB1661" i="2"/>
  <c r="P1661" i="2"/>
  <c r="AC1661" i="2"/>
  <c r="T1661" i="2"/>
  <c r="AD1661" i="2" s="1"/>
  <c r="AE1661" i="2" s="1"/>
  <c r="Y1661" i="2"/>
  <c r="Q1676" i="2"/>
  <c r="O1676" i="2"/>
  <c r="AB1676" i="2"/>
  <c r="P1676" i="2"/>
  <c r="AC1676" i="2"/>
  <c r="T1676" i="2"/>
  <c r="AD1676" i="2" s="1"/>
  <c r="AE1676" i="2" s="1"/>
  <c r="Y1676" i="2"/>
  <c r="Z1676" i="2"/>
  <c r="X1537" i="2"/>
  <c r="AF1663" i="2"/>
  <c r="Q1673" i="2"/>
  <c r="P1673" i="2"/>
  <c r="AC1673" i="2"/>
  <c r="T1673" i="2"/>
  <c r="AD1673" i="2" s="1"/>
  <c r="AE1673" i="2" s="1"/>
  <c r="Y1673" i="2"/>
  <c r="Z1673" i="2"/>
  <c r="O1673" i="2"/>
  <c r="AB1673" i="2"/>
  <c r="AF1606" i="2"/>
  <c r="Q1688" i="2"/>
  <c r="T1688" i="2"/>
  <c r="AD1688" i="2" s="1"/>
  <c r="AE1688" i="2" s="1"/>
  <c r="Y1688" i="2"/>
  <c r="Z1688" i="2"/>
  <c r="AB1688" i="2"/>
  <c r="O1688" i="2"/>
  <c r="P1688" i="2"/>
  <c r="AC1688" i="2"/>
  <c r="X1704" i="2"/>
  <c r="X1683" i="2"/>
  <c r="Q1641" i="2"/>
  <c r="T1641" i="2"/>
  <c r="AD1641" i="2" s="1"/>
  <c r="AE1641" i="2" s="1"/>
  <c r="AC1641" i="2"/>
  <c r="Y1641" i="2"/>
  <c r="Z1641" i="2"/>
  <c r="AB1641" i="2"/>
  <c r="O1641" i="2"/>
  <c r="P1641" i="2"/>
  <c r="Q1527" i="2"/>
  <c r="Z1527" i="2"/>
  <c r="O1527" i="2"/>
  <c r="AB1527" i="2"/>
  <c r="T1527" i="2"/>
  <c r="AD1527" i="2" s="1"/>
  <c r="AE1527" i="2" s="1"/>
  <c r="P1527" i="2"/>
  <c r="Y1527" i="2"/>
  <c r="AC1527" i="2"/>
  <c r="P1583" i="2"/>
  <c r="Z1583" i="2"/>
  <c r="AC1583" i="2"/>
  <c r="O1583" i="2"/>
  <c r="AB1583" i="2"/>
  <c r="Q1583" i="2"/>
  <c r="T1583" i="2"/>
  <c r="AD1583" i="2" s="1"/>
  <c r="AE1583" i="2" s="1"/>
  <c r="Y1583" i="2"/>
  <c r="AF1616" i="2"/>
  <c r="AF1665" i="2"/>
  <c r="Q1593" i="2"/>
  <c r="P1593" i="2"/>
  <c r="AC1593" i="2"/>
  <c r="Y1593" i="2"/>
  <c r="Z1593" i="2"/>
  <c r="AB1593" i="2"/>
  <c r="O1593" i="2"/>
  <c r="T1593" i="2"/>
  <c r="AD1593" i="2" s="1"/>
  <c r="AE1593" i="2" s="1"/>
  <c r="AF1552" i="2"/>
  <c r="AF1498" i="2"/>
  <c r="AF1481" i="2"/>
  <c r="Q1778" i="2"/>
  <c r="O1778" i="2"/>
  <c r="AB1778" i="2"/>
  <c r="Z1778" i="2"/>
  <c r="P1778" i="2"/>
  <c r="AC1778" i="2"/>
  <c r="T1778" i="2"/>
  <c r="AD1778" i="2" s="1"/>
  <c r="AE1778" i="2" s="1"/>
  <c r="Y1778" i="2"/>
  <c r="Q1706" i="2"/>
  <c r="T1706" i="2"/>
  <c r="AD1706" i="2" s="1"/>
  <c r="AE1706" i="2" s="1"/>
  <c r="Z1706" i="2"/>
  <c r="O1706" i="2"/>
  <c r="AB1706" i="2"/>
  <c r="P1706" i="2"/>
  <c r="AC1706" i="2"/>
  <c r="Y1706" i="2"/>
  <c r="Q1545" i="2"/>
  <c r="Z1545" i="2"/>
  <c r="O1545" i="2"/>
  <c r="AB1545" i="2"/>
  <c r="T1545" i="2"/>
  <c r="AD1545" i="2" s="1"/>
  <c r="AE1545" i="2" s="1"/>
  <c r="P1545" i="2"/>
  <c r="Y1545" i="2"/>
  <c r="AC1545" i="2"/>
  <c r="Q1617" i="2"/>
  <c r="Z1617" i="2"/>
  <c r="T1617" i="2"/>
  <c r="AD1617" i="2" s="1"/>
  <c r="AE1617" i="2" s="1"/>
  <c r="P1617" i="2"/>
  <c r="Y1617" i="2"/>
  <c r="AB1617" i="2"/>
  <c r="AC1617" i="2"/>
  <c r="O1617" i="2"/>
  <c r="AF1591" i="2"/>
  <c r="AF1624" i="2"/>
  <c r="Q1703" i="2"/>
  <c r="Y1703" i="2"/>
  <c r="O1703" i="2"/>
  <c r="AB1703" i="2"/>
  <c r="P1703" i="2"/>
  <c r="AC1703" i="2"/>
  <c r="T1703" i="2"/>
  <c r="AD1703" i="2" s="1"/>
  <c r="AE1703" i="2" s="1"/>
  <c r="Z1703" i="2"/>
  <c r="Q1623" i="2"/>
  <c r="T1623" i="2"/>
  <c r="AD1623" i="2" s="1"/>
  <c r="AE1623" i="2" s="1"/>
  <c r="AC1623" i="2"/>
  <c r="Y1623" i="2"/>
  <c r="Z1623" i="2"/>
  <c r="AB1623" i="2"/>
  <c r="O1623" i="2"/>
  <c r="P1623" i="2"/>
  <c r="AF1603" i="2"/>
  <c r="P1493" i="2"/>
  <c r="Z1493" i="2"/>
  <c r="AC1493" i="2"/>
  <c r="Y1493" i="2"/>
  <c r="O1493" i="2"/>
  <c r="AB1493" i="2"/>
  <c r="Q1493" i="2"/>
  <c r="T1493" i="2"/>
  <c r="AD1493" i="2" s="1"/>
  <c r="AE1493" i="2" s="1"/>
  <c r="AF1588" i="2" l="1"/>
  <c r="AF1490" i="2"/>
  <c r="AF1977" i="2"/>
  <c r="AF1692" i="2"/>
  <c r="AF1585" i="2"/>
  <c r="X1958" i="2"/>
  <c r="AF1499" i="2"/>
  <c r="X1499" i="2"/>
  <c r="AF1958" i="2"/>
  <c r="X1630" i="2"/>
  <c r="X1585" i="2"/>
  <c r="X1908" i="2"/>
  <c r="X1606" i="2"/>
  <c r="AF1908" i="2"/>
  <c r="X1714" i="2"/>
  <c r="AF1714" i="2"/>
  <c r="X1995" i="2"/>
  <c r="X1671" i="2"/>
  <c r="X1917" i="2"/>
  <c r="AF1833" i="2"/>
  <c r="AD1833" i="2"/>
  <c r="AE1833" i="2" s="1"/>
  <c r="X1833" i="2" s="1"/>
  <c r="AF1677" i="2"/>
  <c r="AD1677" i="2"/>
  <c r="AE1677" i="2" s="1"/>
  <c r="X1677" i="2" s="1"/>
  <c r="AF1722" i="2"/>
  <c r="AD1722" i="2"/>
  <c r="AE1722" i="2" s="1"/>
  <c r="X1722" i="2" s="1"/>
  <c r="AF1976" i="2"/>
  <c r="AD1976" i="2"/>
  <c r="AE1976" i="2" s="1"/>
  <c r="X1976" i="2" s="1"/>
  <c r="AF1891" i="2"/>
  <c r="AD1891" i="2"/>
  <c r="AE1891" i="2" s="1"/>
  <c r="X1891" i="2" s="1"/>
  <c r="AF1764" i="2"/>
  <c r="AD1764" i="2"/>
  <c r="AE1764" i="2" s="1"/>
  <c r="X1764" i="2" s="1"/>
  <c r="AF1528" i="2"/>
  <c r="AD1528" i="2"/>
  <c r="AE1528" i="2" s="1"/>
  <c r="X1528" i="2" s="1"/>
  <c r="AF1680" i="2"/>
  <c r="AD1680" i="2"/>
  <c r="AE1680" i="2" s="1"/>
  <c r="X1680" i="2" s="1"/>
  <c r="AF1483" i="2"/>
  <c r="AD1483" i="2"/>
  <c r="AE1483" i="2" s="1"/>
  <c r="X1483" i="2" s="1"/>
  <c r="AF1821" i="2"/>
  <c r="AD1821" i="2"/>
  <c r="AE1821" i="2" s="1"/>
  <c r="X1821" i="2" s="1"/>
  <c r="AF1526" i="2"/>
  <c r="AD1526" i="2"/>
  <c r="AE1526" i="2" s="1"/>
  <c r="X1526" i="2" s="1"/>
  <c r="AF1785" i="2"/>
  <c r="AD1785" i="2"/>
  <c r="AE1785" i="2" s="1"/>
  <c r="X1785" i="2" s="1"/>
  <c r="AF1912" i="2"/>
  <c r="AD1912" i="2"/>
  <c r="AE1912" i="2" s="1"/>
  <c r="X1912" i="2" s="1"/>
  <c r="AF1894" i="2"/>
  <c r="AD1894" i="2"/>
  <c r="AE1894" i="2" s="1"/>
  <c r="X1894" i="2" s="1"/>
  <c r="AF1914" i="2"/>
  <c r="AD1914" i="2"/>
  <c r="AE1914" i="2" s="1"/>
  <c r="X1914" i="2" s="1"/>
  <c r="AF1985" i="2"/>
  <c r="AD1985" i="2"/>
  <c r="AE1985" i="2" s="1"/>
  <c r="X1985" i="2" s="1"/>
  <c r="AF1994" i="2"/>
  <c r="AD1994" i="2"/>
  <c r="AE1994" i="2" s="1"/>
  <c r="X1994" i="2" s="1"/>
  <c r="AF1668" i="2"/>
  <c r="AD1668" i="2"/>
  <c r="AE1668" i="2" s="1"/>
  <c r="X1668" i="2" s="1"/>
  <c r="AF1582" i="2"/>
  <c r="AD1582" i="2"/>
  <c r="AE1582" i="2" s="1"/>
  <c r="X1582" i="2" s="1"/>
  <c r="AF1752" i="2"/>
  <c r="AD1752" i="2"/>
  <c r="AE1752" i="2" s="1"/>
  <c r="X1752" i="2" s="1"/>
  <c r="AF1567" i="2"/>
  <c r="AD1567" i="2"/>
  <c r="AE1567" i="2" s="1"/>
  <c r="X1567" i="2" s="1"/>
  <c r="AF1561" i="2"/>
  <c r="AD1561" i="2"/>
  <c r="AE1561" i="2" s="1"/>
  <c r="X1561" i="2" s="1"/>
  <c r="AF1808" i="2"/>
  <c r="AD1808" i="2"/>
  <c r="AE1808" i="2" s="1"/>
  <c r="X1808" i="2" s="1"/>
  <c r="AF1918" i="2"/>
  <c r="AD1918" i="2"/>
  <c r="AE1918" i="2" s="1"/>
  <c r="X1918" i="2" s="1"/>
  <c r="AF1543" i="2"/>
  <c r="AD1543" i="2"/>
  <c r="AE1543" i="2" s="1"/>
  <c r="X1543" i="2" s="1"/>
  <c r="AF1480" i="2"/>
  <c r="AD1480" i="2"/>
  <c r="AE1480" i="2" s="1"/>
  <c r="X1480" i="2" s="1"/>
  <c r="AF1882" i="2"/>
  <c r="AD1882" i="2"/>
  <c r="AE1882" i="2" s="1"/>
  <c r="X1882" i="2" s="1"/>
  <c r="AF1705" i="2"/>
  <c r="AD1705" i="2"/>
  <c r="AE1705" i="2" s="1"/>
  <c r="X1705" i="2" s="1"/>
  <c r="AF1758" i="2"/>
  <c r="AD1758" i="2"/>
  <c r="AE1758" i="2" s="1"/>
  <c r="X1758" i="2" s="1"/>
  <c r="AF1839" i="2"/>
  <c r="AD1839" i="2"/>
  <c r="AE1839" i="2" s="1"/>
  <c r="X1839" i="2" s="1"/>
  <c r="AF1991" i="2"/>
  <c r="AD1991" i="2"/>
  <c r="AE1991" i="2" s="1"/>
  <c r="X1991" i="2" s="1"/>
  <c r="AF1864" i="2"/>
  <c r="AD1864" i="2"/>
  <c r="AE1864" i="2" s="1"/>
  <c r="X1864" i="2" s="1"/>
  <c r="AF1743" i="2"/>
  <c r="AD1743" i="2"/>
  <c r="AE1743" i="2" s="1"/>
  <c r="X1743" i="2" s="1"/>
  <c r="AF1525" i="2"/>
  <c r="AD1525" i="2"/>
  <c r="AE1525" i="2" s="1"/>
  <c r="X1525" i="2" s="1"/>
  <c r="AF1885" i="2"/>
  <c r="AD1885" i="2"/>
  <c r="AE1885" i="2" s="1"/>
  <c r="X1885" i="2" s="1"/>
  <c r="AF1636" i="2"/>
  <c r="AD1636" i="2"/>
  <c r="AE1636" i="2" s="1"/>
  <c r="X1636" i="2" s="1"/>
  <c r="AF1576" i="2"/>
  <c r="AD1576" i="2"/>
  <c r="AE1576" i="2" s="1"/>
  <c r="X1576" i="2" s="1"/>
  <c r="AF1615" i="2"/>
  <c r="AD1615" i="2"/>
  <c r="AE1615" i="2" s="1"/>
  <c r="X1615" i="2" s="1"/>
  <c r="AF1887" i="2"/>
  <c r="AD1887" i="2"/>
  <c r="AE1887" i="2" s="1"/>
  <c r="X1887" i="2" s="1"/>
  <c r="AF1979" i="2"/>
  <c r="AD1979" i="2"/>
  <c r="AE1979" i="2" s="1"/>
  <c r="X1979" i="2" s="1"/>
  <c r="AF1765" i="2"/>
  <c r="AD1765" i="2"/>
  <c r="AE1765" i="2" s="1"/>
  <c r="X1765" i="2" s="1"/>
  <c r="AF1941" i="2"/>
  <c r="AD1941" i="2"/>
  <c r="AE1941" i="2" s="1"/>
  <c r="X1941" i="2" s="1"/>
  <c r="AF1662" i="2"/>
  <c r="AD1662" i="2"/>
  <c r="AE1662" i="2" s="1"/>
  <c r="X1662" i="2" s="1"/>
  <c r="AF1773" i="2"/>
  <c r="AD1773" i="2"/>
  <c r="AE1773" i="2" s="1"/>
  <c r="X1773" i="2" s="1"/>
  <c r="AF1489" i="2"/>
  <c r="AD1489" i="2"/>
  <c r="AE1489" i="2" s="1"/>
  <c r="X1489" i="2" s="1"/>
  <c r="AF1753" i="2"/>
  <c r="AD1753" i="2"/>
  <c r="AE1753" i="2" s="1"/>
  <c r="X1753" i="2" s="1"/>
  <c r="AF1967" i="2"/>
  <c r="AD1967" i="2"/>
  <c r="AE1967" i="2" s="1"/>
  <c r="X1967" i="2" s="1"/>
  <c r="AF1660" i="2"/>
  <c r="AD1660" i="2"/>
  <c r="AE1660" i="2" s="1"/>
  <c r="X1660" i="2" s="1"/>
  <c r="AF1873" i="2"/>
  <c r="AD1873" i="2"/>
  <c r="AE1873" i="2" s="1"/>
  <c r="X1873" i="2" s="1"/>
  <c r="AF1707" i="2"/>
  <c r="AD1707" i="2"/>
  <c r="AE1707" i="2" s="1"/>
  <c r="X1707" i="2" s="1"/>
  <c r="AF1639" i="2"/>
  <c r="AD1639" i="2"/>
  <c r="AE1639" i="2" s="1"/>
  <c r="X1639" i="2" s="1"/>
  <c r="AF1870" i="2"/>
  <c r="AD1870" i="2"/>
  <c r="AE1870" i="2" s="1"/>
  <c r="X1870" i="2" s="1"/>
  <c r="AF1794" i="2"/>
  <c r="AD1794" i="2"/>
  <c r="AE1794" i="2" s="1"/>
  <c r="X1794" i="2" s="1"/>
  <c r="AF1900" i="2"/>
  <c r="AD1900" i="2"/>
  <c r="AE1900" i="2" s="1"/>
  <c r="X1900" i="2" s="1"/>
  <c r="X1905" i="2"/>
  <c r="AF1982" i="2"/>
  <c r="AD1982" i="2"/>
  <c r="AE1982" i="2" s="1"/>
  <c r="X1982" i="2" s="1"/>
  <c r="AF1952" i="2"/>
  <c r="AD1952" i="2"/>
  <c r="AE1952" i="2" s="1"/>
  <c r="X1952" i="2" s="1"/>
  <c r="AF1938" i="2"/>
  <c r="AD1938" i="2"/>
  <c r="AE1938" i="2" s="1"/>
  <c r="X1938" i="2" s="1"/>
  <c r="AF1492" i="2"/>
  <c r="AD1492" i="2"/>
  <c r="AE1492" i="2" s="1"/>
  <c r="X1492" i="2" s="1"/>
  <c r="X1627" i="2"/>
  <c r="AF1716" i="2"/>
  <c r="AD1716" i="2"/>
  <c r="AE1716" i="2" s="1"/>
  <c r="X1716" i="2" s="1"/>
  <c r="AF1645" i="2"/>
  <c r="AD1645" i="2"/>
  <c r="AE1645" i="2" s="1"/>
  <c r="X1645" i="2" s="1"/>
  <c r="AF1486" i="2"/>
  <c r="AD1486" i="2"/>
  <c r="AE1486" i="2" s="1"/>
  <c r="X1486" i="2" s="1"/>
  <c r="AF1776" i="2"/>
  <c r="AD1776" i="2"/>
  <c r="AE1776" i="2" s="1"/>
  <c r="X1776" i="2" s="1"/>
  <c r="AF1674" i="2"/>
  <c r="AD1674" i="2"/>
  <c r="AE1674" i="2" s="1"/>
  <c r="X1674" i="2" s="1"/>
  <c r="AF1973" i="2"/>
  <c r="AD1973" i="2"/>
  <c r="AE1973" i="2" s="1"/>
  <c r="X1973" i="2" s="1"/>
  <c r="AF1854" i="2"/>
  <c r="AD1854" i="2"/>
  <c r="AE1854" i="2" s="1"/>
  <c r="X1854" i="2" s="1"/>
  <c r="AF1689" i="2"/>
  <c r="AD1689" i="2"/>
  <c r="AE1689" i="2" s="1"/>
  <c r="X1689" i="2" s="1"/>
  <c r="AF1686" i="2"/>
  <c r="AD1686" i="2"/>
  <c r="AE1686" i="2" s="1"/>
  <c r="X1686" i="2" s="1"/>
  <c r="AF1594" i="2"/>
  <c r="AD1594" i="2"/>
  <c r="AE1594" i="2" s="1"/>
  <c r="X1594" i="2" s="1"/>
  <c r="AF1799" i="2"/>
  <c r="AD1799" i="2"/>
  <c r="AE1799" i="2" s="1"/>
  <c r="X1799" i="2" s="1"/>
  <c r="X1501" i="2"/>
  <c r="X1516" i="2"/>
  <c r="X1906" i="2"/>
  <c r="X1827" i="2"/>
  <c r="X1570" i="2"/>
  <c r="X1734" i="2"/>
  <c r="X1522" i="2"/>
  <c r="X1597" i="2"/>
  <c r="X1731" i="2"/>
  <c r="X1964" i="2"/>
  <c r="X1678" i="2"/>
  <c r="X1573" i="2"/>
  <c r="X1695" i="2"/>
  <c r="X1840" i="2"/>
  <c r="X1961" i="2"/>
  <c r="X1737" i="2"/>
  <c r="X1490" i="2"/>
  <c r="X1998" i="2"/>
  <c r="AF1796" i="2"/>
  <c r="AF1805" i="2"/>
  <c r="AF1951" i="2"/>
  <c r="AF1909" i="2"/>
  <c r="AF1989" i="2"/>
  <c r="AF1771" i="2"/>
  <c r="AF1903" i="2"/>
  <c r="AF1995" i="2"/>
  <c r="AF1789" i="2"/>
  <c r="AF1998" i="2"/>
  <c r="AF1905" i="2"/>
  <c r="AF1717" i="2"/>
  <c r="AF1879" i="2"/>
  <c r="AF1699" i="2"/>
  <c r="AF1980" i="2"/>
  <c r="AF1627" i="2"/>
  <c r="AF1992" i="2"/>
  <c r="AF1671" i="2"/>
  <c r="AF1921" i="2"/>
  <c r="AF1695" i="2"/>
  <c r="AF1983" i="2"/>
  <c r="AF1841" i="2"/>
  <c r="AF1961" i="2"/>
  <c r="AF1917" i="2"/>
  <c r="AF1573" i="2"/>
  <c r="AF1867" i="2"/>
  <c r="X1484" i="2"/>
  <c r="X1867" i="2"/>
  <c r="X1879" i="2"/>
  <c r="X1989" i="2"/>
  <c r="X1565" i="2"/>
  <c r="X1717" i="2"/>
  <c r="X1505" i="2"/>
  <c r="X1590" i="2"/>
  <c r="X1697" i="2"/>
  <c r="X1951" i="2"/>
  <c r="X1909" i="2"/>
  <c r="X1745" i="2"/>
  <c r="X1910" i="2"/>
  <c r="X1992" i="2"/>
  <c r="X1541" i="2"/>
  <c r="X1805" i="2"/>
  <c r="X1921" i="2"/>
  <c r="X1595" i="2"/>
  <c r="X1715" i="2"/>
  <c r="X1796" i="2"/>
  <c r="X1699" i="2"/>
  <c r="X1574" i="2"/>
  <c r="X1868" i="2"/>
  <c r="X1880" i="2"/>
  <c r="X1771" i="2"/>
  <c r="X1750" i="2"/>
  <c r="X1679" i="2"/>
  <c r="X1629" i="2"/>
  <c r="X1559" i="2"/>
  <c r="X1583" i="2"/>
  <c r="X1556" i="2"/>
  <c r="X1502" i="2"/>
  <c r="X1538" i="2"/>
  <c r="X1865" i="2"/>
  <c r="X1934" i="2"/>
  <c r="X1520" i="2"/>
  <c r="X1974" i="2"/>
  <c r="X1672" i="2"/>
  <c r="X1919" i="2"/>
  <c r="X1837" i="2"/>
  <c r="X1980" i="2"/>
  <c r="X1903" i="2"/>
  <c r="X1523" i="2"/>
  <c r="X1577" i="2"/>
  <c r="X1937" i="2"/>
  <c r="X1729" i="2"/>
  <c r="X1922" i="2"/>
  <c r="X1983" i="2"/>
  <c r="X1972" i="2"/>
  <c r="X1960" i="2"/>
  <c r="X1494" i="2"/>
  <c r="X1763" i="2"/>
  <c r="X1781" i="2"/>
  <c r="X1968" i="2"/>
  <c r="X1841" i="2"/>
  <c r="X1661" i="2"/>
  <c r="X1487" i="2"/>
  <c r="X1586" i="2"/>
  <c r="X1907" i="2"/>
  <c r="X1978" i="2"/>
  <c r="X1953" i="2"/>
  <c r="X1601" i="2"/>
  <c r="X1592" i="2"/>
  <c r="X1789" i="2"/>
  <c r="X1641" i="2"/>
  <c r="X1670" i="2"/>
  <c r="X1943" i="2"/>
  <c r="X1871" i="2"/>
  <c r="X1711" i="2"/>
  <c r="X1950" i="2"/>
  <c r="X1957" i="2"/>
  <c r="X1673" i="2"/>
  <c r="X1647" i="2"/>
  <c r="X1610" i="2"/>
  <c r="X1608" i="2"/>
  <c r="X1497" i="2"/>
  <c r="X1685" i="2"/>
  <c r="X1996" i="2"/>
  <c r="X1836" i="2"/>
  <c r="X1901" i="2"/>
  <c r="X1813" i="2"/>
  <c r="X1931" i="2"/>
  <c r="X1823" i="2"/>
  <c r="X1990" i="2"/>
  <c r="X1913" i="2"/>
  <c r="X1866" i="2"/>
  <c r="X1969" i="2"/>
  <c r="X1916" i="2"/>
  <c r="X1851" i="2"/>
  <c r="X1850" i="2"/>
  <c r="X1826" i="2"/>
  <c r="X1936" i="2"/>
  <c r="X1923" i="2"/>
  <c r="X1515" i="2"/>
  <c r="X1732" i="2"/>
  <c r="X1790" i="2"/>
  <c r="X1792" i="2"/>
  <c r="X1632" i="2"/>
  <c r="X1772" i="2"/>
  <c r="X1652" i="2"/>
  <c r="X1500" i="2"/>
  <c r="X1554" i="2"/>
  <c r="X1852" i="2"/>
  <c r="X1793" i="2"/>
  <c r="X1496" i="2"/>
  <c r="X1666" i="2"/>
  <c r="X1506" i="2"/>
  <c r="X1658" i="2"/>
  <c r="X1702" i="2"/>
  <c r="X1733" i="2"/>
  <c r="X1693" i="2"/>
  <c r="X1482" i="2"/>
  <c r="X1845" i="2"/>
  <c r="X1847" i="2"/>
  <c r="X1817" i="2"/>
  <c r="X1706" i="2"/>
  <c r="X1657" i="2"/>
  <c r="X1524" i="2"/>
  <c r="X1539" i="2"/>
  <c r="X1569" i="2"/>
  <c r="X1557" i="2"/>
  <c r="X1631" i="2"/>
  <c r="X1744" i="2"/>
  <c r="X1700" i="2"/>
  <c r="X1853" i="2"/>
  <c r="X1859" i="2"/>
  <c r="X1581" i="2"/>
  <c r="X1646" i="2"/>
  <c r="X1708" i="2"/>
  <c r="X1593" i="2"/>
  <c r="X1623" i="2"/>
  <c r="X1599" i="2"/>
  <c r="X1542" i="2"/>
  <c r="X1548" i="2"/>
  <c r="X1718" i="2"/>
  <c r="X1712" i="2"/>
  <c r="X1736" i="2"/>
  <c r="X1575" i="2"/>
  <c r="X1682" i="2"/>
  <c r="X1518" i="2"/>
  <c r="X1511" i="2"/>
  <c r="X1478" i="2"/>
  <c r="X1766" i="2"/>
  <c r="X1560" i="2"/>
  <c r="X1727" i="2"/>
  <c r="X1622" i="2"/>
  <c r="X1491" i="2"/>
  <c r="X1760" i="2"/>
  <c r="X1830" i="2"/>
  <c r="X1834" i="2"/>
  <c r="AF1866" i="2"/>
  <c r="AF1926" i="2"/>
  <c r="AF1954" i="2"/>
  <c r="X1954" i="2"/>
  <c r="AF1948" i="2"/>
  <c r="X1861" i="2"/>
  <c r="AF1949" i="2"/>
  <c r="AF1984" i="2"/>
  <c r="AF1904" i="2"/>
  <c r="AF1853" i="2"/>
  <c r="X1822" i="2"/>
  <c r="X1862" i="2"/>
  <c r="X1881" i="2"/>
  <c r="X1807" i="2"/>
  <c r="AF1871" i="2"/>
  <c r="X1856" i="2"/>
  <c r="AF1865" i="2"/>
  <c r="X1945" i="2"/>
  <c r="X1930" i="2"/>
  <c r="AF1922" i="2"/>
  <c r="X1810" i="2"/>
  <c r="X1987" i="2"/>
  <c r="AF1798" i="2"/>
  <c r="X1795" i="2"/>
  <c r="AF1804" i="2"/>
  <c r="AF1927" i="2"/>
  <c r="AF1831" i="2"/>
  <c r="AF1940" i="2"/>
  <c r="AF1834" i="2"/>
  <c r="AF1842" i="2"/>
  <c r="AF1806" i="2"/>
  <c r="AF1861" i="2"/>
  <c r="AF1910" i="2"/>
  <c r="AF1968" i="2"/>
  <c r="AF1862" i="2"/>
  <c r="AF1881" i="2"/>
  <c r="AF1807" i="2"/>
  <c r="AF1963" i="2"/>
  <c r="AF1852" i="2"/>
  <c r="AF1847" i="2"/>
  <c r="AF1868" i="2"/>
  <c r="AF1856" i="2"/>
  <c r="X1911" i="2"/>
  <c r="AF1945" i="2"/>
  <c r="AF1813" i="2"/>
  <c r="AF1795" i="2"/>
  <c r="AF1872" i="2"/>
  <c r="AF1993" i="2"/>
  <c r="AF1845" i="2"/>
  <c r="X1875" i="2"/>
  <c r="AF1943" i="2"/>
  <c r="X1946" i="2"/>
  <c r="AF1962" i="2"/>
  <c r="AF1822" i="2"/>
  <c r="AF1956" i="2"/>
  <c r="AF1950" i="2"/>
  <c r="AF1919" i="2"/>
  <c r="AF1975" i="2"/>
  <c r="X1975" i="2"/>
  <c r="AF1957" i="2"/>
  <c r="AF1817" i="2"/>
  <c r="AF1911" i="2"/>
  <c r="AF1981" i="2"/>
  <c r="AF1812" i="2"/>
  <c r="AF1931" i="2"/>
  <c r="AF1823" i="2"/>
  <c r="AF1937" i="2"/>
  <c r="AF1923" i="2"/>
  <c r="AF1934" i="2"/>
  <c r="AF1907" i="2"/>
  <c r="AF1972" i="2"/>
  <c r="X1999" i="2"/>
  <c r="X1959" i="2"/>
  <c r="X1904" i="2"/>
  <c r="AF1946" i="2"/>
  <c r="X1819" i="2"/>
  <c r="AF1858" i="2"/>
  <c r="X1858" i="2"/>
  <c r="X1820" i="2"/>
  <c r="X1828" i="2"/>
  <c r="X1878" i="2"/>
  <c r="AF1901" i="2"/>
  <c r="AF1930" i="2"/>
  <c r="X1920" i="2"/>
  <c r="X1798" i="2"/>
  <c r="AF1851" i="2"/>
  <c r="X1848" i="2"/>
  <c r="X1804" i="2"/>
  <c r="X1966" i="2"/>
  <c r="AF1837" i="2"/>
  <c r="X1926" i="2"/>
  <c r="X1948" i="2"/>
  <c r="AF1875" i="2"/>
  <c r="AF1913" i="2"/>
  <c r="X1806" i="2"/>
  <c r="AF1959" i="2"/>
  <c r="X1984" i="2"/>
  <c r="AF1996" i="2"/>
  <c r="X1825" i="2"/>
  <c r="AF1830" i="2"/>
  <c r="AF1960" i="2"/>
  <c r="X1962" i="2"/>
  <c r="AF1819" i="2"/>
  <c r="AF1844" i="2"/>
  <c r="AF1820" i="2"/>
  <c r="AF1828" i="2"/>
  <c r="AF1969" i="2"/>
  <c r="AF1836" i="2"/>
  <c r="AF1920" i="2"/>
  <c r="AF1916" i="2"/>
  <c r="AF1850" i="2"/>
  <c r="AF1880" i="2"/>
  <c r="AF1848" i="2"/>
  <c r="AF1826" i="2"/>
  <c r="AF1936" i="2"/>
  <c r="X1927" i="2"/>
  <c r="AF1953" i="2"/>
  <c r="AF1990" i="2"/>
  <c r="AF1869" i="2"/>
  <c r="X1842" i="2"/>
  <c r="AF1999" i="2"/>
  <c r="X1949" i="2"/>
  <c r="AF1978" i="2"/>
  <c r="AF1825" i="2"/>
  <c r="AF1855" i="2"/>
  <c r="X1855" i="2"/>
  <c r="X1956" i="2"/>
  <c r="X1844" i="2"/>
  <c r="AF1859" i="2"/>
  <c r="X1963" i="2"/>
  <c r="AF1878" i="2"/>
  <c r="X1981" i="2"/>
  <c r="AF1809" i="2"/>
  <c r="X1809" i="2"/>
  <c r="X1812" i="2"/>
  <c r="AF1810" i="2"/>
  <c r="AF1987" i="2"/>
  <c r="AF1974" i="2"/>
  <c r="X1872" i="2"/>
  <c r="AF1966" i="2"/>
  <c r="X1993" i="2"/>
  <c r="X1831" i="2"/>
  <c r="X1940" i="2"/>
  <c r="X1869" i="2"/>
  <c r="AF1583" i="2"/>
  <c r="AF1673" i="2"/>
  <c r="AF1661" i="2"/>
  <c r="AF1484" i="2"/>
  <c r="AF1599" i="2"/>
  <c r="AF1676" i="2"/>
  <c r="AF1515" i="2"/>
  <c r="X1547" i="2"/>
  <c r="AF1635" i="2"/>
  <c r="X1721" i="2"/>
  <c r="AF1578" i="2"/>
  <c r="X1626" i="2"/>
  <c r="AF1608" i="2"/>
  <c r="AF1703" i="2"/>
  <c r="X1617" i="2"/>
  <c r="X1545" i="2"/>
  <c r="AF1527" i="2"/>
  <c r="AF1568" i="2"/>
  <c r="X1550" i="2"/>
  <c r="AF1523" i="2"/>
  <c r="AF1551" i="2"/>
  <c r="X1619" i="2"/>
  <c r="AF1763" i="2"/>
  <c r="X1730" i="2"/>
  <c r="AF1775" i="2"/>
  <c r="X1644" i="2"/>
  <c r="X1724" i="2"/>
  <c r="AF1724" i="2"/>
  <c r="AF1581" i="2"/>
  <c r="AF1610" i="2"/>
  <c r="X1512" i="2"/>
  <c r="X1529" i="2"/>
  <c r="X1628" i="2"/>
  <c r="AF1721" i="2"/>
  <c r="X1533" i="2"/>
  <c r="X1563" i="2"/>
  <c r="AF1757" i="2"/>
  <c r="X1625" i="2"/>
  <c r="X1769" i="2"/>
  <c r="AF1509" i="2"/>
  <c r="AF1712" i="2"/>
  <c r="X1637" i="2"/>
  <c r="AF1768" i="2"/>
  <c r="AF1736" i="2"/>
  <c r="X1643" i="2"/>
  <c r="AF1575" i="2"/>
  <c r="AF1772" i="2"/>
  <c r="AF1500" i="2"/>
  <c r="AF1715" i="2"/>
  <c r="AF1511" i="2"/>
  <c r="AF1650" i="2"/>
  <c r="AF1679" i="2"/>
  <c r="AF1756" i="2"/>
  <c r="AF1605" i="2"/>
  <c r="X1640" i="2"/>
  <c r="AF1560" i="2"/>
  <c r="AF1727" i="2"/>
  <c r="AF1733" i="2"/>
  <c r="X1720" i="2"/>
  <c r="AF1750" i="2"/>
  <c r="X1536" i="2"/>
  <c r="AF1547" i="2"/>
  <c r="AF1514" i="2"/>
  <c r="AF1505" i="2"/>
  <c r="AF1711" i="2"/>
  <c r="AF1512" i="2"/>
  <c r="AF1625" i="2"/>
  <c r="AF1626" i="2"/>
  <c r="AF1769" i="2"/>
  <c r="AF1781" i="2"/>
  <c r="AF1793" i="2"/>
  <c r="X1742" i="2"/>
  <c r="AF1643" i="2"/>
  <c r="X1784" i="2"/>
  <c r="X1684" i="2"/>
  <c r="X1654" i="2"/>
  <c r="X1748" i="2"/>
  <c r="AF1532" i="2"/>
  <c r="AF1649" i="2"/>
  <c r="X1584" i="2"/>
  <c r="X1638" i="2"/>
  <c r="AF1634" i="2"/>
  <c r="X1488" i="2"/>
  <c r="AF1685" i="2"/>
  <c r="AF1754" i="2"/>
  <c r="X1739" i="2"/>
  <c r="AF1640" i="2"/>
  <c r="AF1520" i="2"/>
  <c r="AF1565" i="2"/>
  <c r="X1611" i="2"/>
  <c r="X1762" i="2"/>
  <c r="AF1529" i="2"/>
  <c r="AF1539" i="2"/>
  <c r="AF1533" i="2"/>
  <c r="AF1784" i="2"/>
  <c r="AF1541" i="2"/>
  <c r="AF1684" i="2"/>
  <c r="AF1586" i="2"/>
  <c r="AF1494" i="2"/>
  <c r="AF1488" i="2"/>
  <c r="AF1739" i="2"/>
  <c r="AF1670" i="2"/>
  <c r="AF1574" i="2"/>
  <c r="AF1545" i="2"/>
  <c r="AF1619" i="2"/>
  <c r="AF1644" i="2"/>
  <c r="AF1563" i="2"/>
  <c r="AF1502" i="2"/>
  <c r="AF1658" i="2"/>
  <c r="AF1538" i="2"/>
  <c r="X1688" i="2"/>
  <c r="X1568" i="2"/>
  <c r="X1690" i="2"/>
  <c r="AF1550" i="2"/>
  <c r="X1691" i="2"/>
  <c r="AF1732" i="2"/>
  <c r="AF1542" i="2"/>
  <c r="X1635" i="2"/>
  <c r="AF1672" i="2"/>
  <c r="X1709" i="2"/>
  <c r="AF1657" i="2"/>
  <c r="AF1790" i="2"/>
  <c r="AF1548" i="2"/>
  <c r="AF1647" i="2"/>
  <c r="AF1792" i="2"/>
  <c r="AF1697" i="2"/>
  <c r="X1521" i="2"/>
  <c r="AF1524" i="2"/>
  <c r="AF1664" i="2"/>
  <c r="X1664" i="2"/>
  <c r="X1757" i="2"/>
  <c r="X1578" i="2"/>
  <c r="X1751" i="2"/>
  <c r="X1655" i="2"/>
  <c r="AF1646" i="2"/>
  <c r="AF1666" i="2"/>
  <c r="X1620" i="2"/>
  <c r="AF1557" i="2"/>
  <c r="X1587" i="2"/>
  <c r="X1649" i="2"/>
  <c r="AF1506" i="2"/>
  <c r="AF1631" i="2"/>
  <c r="X1614" i="2"/>
  <c r="AF1744" i="2"/>
  <c r="AF1584" i="2"/>
  <c r="X1479" i="2"/>
  <c r="AF1638" i="2"/>
  <c r="AF1702" i="2"/>
  <c r="AF1726" i="2"/>
  <c r="X1787" i="2"/>
  <c r="AF1766" i="2"/>
  <c r="AF1592" i="2"/>
  <c r="AF1572" i="2"/>
  <c r="AF1493" i="2"/>
  <c r="AF1623" i="2"/>
  <c r="AF1706" i="2"/>
  <c r="AF1593" i="2"/>
  <c r="AF1786" i="2"/>
  <c r="AF1556" i="2"/>
  <c r="AF1637" i="2"/>
  <c r="AF1742" i="2"/>
  <c r="AF1654" i="2"/>
  <c r="AF1708" i="2"/>
  <c r="AF1748" i="2"/>
  <c r="X1778" i="2"/>
  <c r="AF1641" i="2"/>
  <c r="AF1778" i="2"/>
  <c r="X1527" i="2"/>
  <c r="AF1688" i="2"/>
  <c r="X1676" i="2"/>
  <c r="AF1690" i="2"/>
  <c r="X1738" i="2"/>
  <c r="AF1691" i="2"/>
  <c r="X1551" i="2"/>
  <c r="AF1730" i="2"/>
  <c r="X1530" i="2"/>
  <c r="X1514" i="2"/>
  <c r="AF1709" i="2"/>
  <c r="X1503" i="2"/>
  <c r="AF1521" i="2"/>
  <c r="AF1667" i="2"/>
  <c r="X1667" i="2"/>
  <c r="AF1628" i="2"/>
  <c r="AF1745" i="2"/>
  <c r="X1596" i="2"/>
  <c r="X1509" i="2"/>
  <c r="AF1718" i="2"/>
  <c r="X1774" i="2"/>
  <c r="AF1729" i="2"/>
  <c r="X1694" i="2"/>
  <c r="AF1751" i="2"/>
  <c r="X1768" i="2"/>
  <c r="AF1497" i="2"/>
  <c r="AF1655" i="2"/>
  <c r="X1675" i="2"/>
  <c r="X1485" i="2"/>
  <c r="AF1569" i="2"/>
  <c r="X1532" i="2"/>
  <c r="AF1601" i="2"/>
  <c r="AF1587" i="2"/>
  <c r="AF1577" i="2"/>
  <c r="X1650" i="2"/>
  <c r="X1566" i="2"/>
  <c r="AF1478" i="2"/>
  <c r="AF1614" i="2"/>
  <c r="AF1479" i="2"/>
  <c r="X1634" i="2"/>
  <c r="X1726" i="2"/>
  <c r="AF1787" i="2"/>
  <c r="X1754" i="2"/>
  <c r="AF1720" i="2"/>
  <c r="AF1622" i="2"/>
  <c r="AF1629" i="2"/>
  <c r="AF1762" i="2"/>
  <c r="AF1693" i="2"/>
  <c r="AF1491" i="2"/>
  <c r="AF1760" i="2"/>
  <c r="AF1602" i="2"/>
  <c r="X1602" i="2"/>
  <c r="AF1482" i="2"/>
  <c r="AF1536" i="2"/>
  <c r="AF1617" i="2"/>
  <c r="AF1487" i="2"/>
  <c r="X1493" i="2"/>
  <c r="X1703" i="2"/>
  <c r="X1786" i="2"/>
  <c r="AF1738" i="2"/>
  <c r="X1775" i="2"/>
  <c r="AF1530" i="2"/>
  <c r="AF1503" i="2"/>
  <c r="AF1596" i="2"/>
  <c r="AF1774" i="2"/>
  <c r="AF1590" i="2"/>
  <c r="AF1694" i="2"/>
  <c r="AF1559" i="2"/>
  <c r="AF1675" i="2"/>
  <c r="AF1485" i="2"/>
  <c r="AF1496" i="2"/>
  <c r="AF1632" i="2"/>
  <c r="AF1620" i="2"/>
  <c r="AF1682" i="2"/>
  <c r="AF1595" i="2"/>
  <c r="AF1518" i="2"/>
  <c r="AF1652" i="2"/>
  <c r="AF1566" i="2"/>
  <c r="AF1554" i="2"/>
  <c r="X1756" i="2"/>
  <c r="AF1700" i="2"/>
  <c r="X1605" i="2"/>
  <c r="AF1611" i="2"/>
  <c r="X1572" i="2"/>
  <c r="H22" i="2"/>
  <c r="T17" i="2" l="1"/>
  <c r="C2" i="5" l="1"/>
  <c r="K2" i="2"/>
  <c r="G24" i="5" l="1"/>
  <c r="G2" i="3" l="1"/>
  <c r="I1476" i="2" s="1"/>
  <c r="G4" i="3"/>
  <c r="G3" i="3"/>
  <c r="K22" i="2"/>
  <c r="E785" i="5"/>
  <c r="E773" i="5"/>
  <c r="E761" i="5"/>
  <c r="C755" i="5"/>
  <c r="D743" i="5"/>
  <c r="D731" i="5"/>
  <c r="D719" i="5"/>
  <c r="E707" i="5"/>
  <c r="D701" i="5"/>
  <c r="E683" i="5"/>
  <c r="C677" i="5"/>
  <c r="D665" i="5"/>
  <c r="C659" i="5"/>
  <c r="D647" i="5"/>
  <c r="C641" i="5"/>
  <c r="D635" i="5"/>
  <c r="D629" i="5"/>
  <c r="D623" i="5"/>
  <c r="C617" i="5"/>
  <c r="D611" i="5"/>
  <c r="D593" i="5"/>
  <c r="D590" i="5"/>
  <c r="E587" i="5"/>
  <c r="C584" i="5"/>
  <c r="E581" i="5"/>
  <c r="C578" i="5"/>
  <c r="C572" i="5"/>
  <c r="E566" i="5"/>
  <c r="C560" i="5"/>
  <c r="C554" i="5"/>
  <c r="D551" i="5"/>
  <c r="C548" i="5"/>
  <c r="E542" i="5"/>
  <c r="D536" i="5"/>
  <c r="E533" i="5"/>
  <c r="E530" i="5"/>
  <c r="D527" i="5"/>
  <c r="D524" i="5"/>
  <c r="C518" i="5"/>
  <c r="E515" i="5"/>
  <c r="D512" i="5"/>
  <c r="E509" i="5"/>
  <c r="C506" i="5"/>
  <c r="D503" i="5"/>
  <c r="E500" i="5"/>
  <c r="C497" i="5"/>
  <c r="E488" i="5"/>
  <c r="E479" i="5"/>
  <c r="C473" i="5"/>
  <c r="C470" i="5"/>
  <c r="C467" i="5"/>
  <c r="E455" i="5"/>
  <c r="E443" i="5"/>
  <c r="E440" i="5"/>
  <c r="E434" i="5"/>
  <c r="D428" i="5"/>
  <c r="C422" i="5"/>
  <c r="D416" i="5"/>
  <c r="E410" i="5"/>
  <c r="D404" i="5"/>
  <c r="E398" i="5"/>
  <c r="E392" i="5"/>
  <c r="C386" i="5"/>
  <c r="C383" i="5"/>
  <c r="E374" i="5"/>
  <c r="D371" i="5"/>
  <c r="C368" i="5"/>
  <c r="E362" i="5"/>
  <c r="D350" i="5"/>
  <c r="D332" i="5"/>
  <c r="C326" i="5"/>
  <c r="D320" i="5"/>
  <c r="E308" i="5"/>
  <c r="E302" i="5"/>
  <c r="E296" i="5"/>
  <c r="E290" i="5"/>
  <c r="E284" i="5"/>
  <c r="C278" i="5"/>
  <c r="E272" i="5"/>
  <c r="E266" i="5"/>
  <c r="E260" i="5"/>
  <c r="D254" i="5"/>
  <c r="C248" i="5"/>
  <c r="D236" i="5"/>
  <c r="E194" i="5"/>
  <c r="E188" i="5"/>
  <c r="D182" i="5"/>
  <c r="C176" i="5"/>
  <c r="D170" i="5"/>
  <c r="D165" i="5"/>
  <c r="E164" i="5"/>
  <c r="E110" i="5"/>
  <c r="G23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C120" i="5"/>
  <c r="G120" i="5"/>
  <c r="G121" i="5"/>
  <c r="C122" i="5"/>
  <c r="G122" i="5"/>
  <c r="G123" i="5"/>
  <c r="G124" i="5"/>
  <c r="G125" i="5"/>
  <c r="G126" i="5"/>
  <c r="G127" i="5"/>
  <c r="G128" i="5"/>
  <c r="E129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D141" i="5"/>
  <c r="G141" i="5"/>
  <c r="G142" i="5"/>
  <c r="G143" i="5"/>
  <c r="G144" i="5"/>
  <c r="G145" i="5"/>
  <c r="G146" i="5"/>
  <c r="G147" i="5"/>
  <c r="G148" i="5"/>
  <c r="G149" i="5"/>
  <c r="G150" i="5"/>
  <c r="G151" i="5"/>
  <c r="G152" i="5"/>
  <c r="G153" i="5"/>
  <c r="G154" i="5"/>
  <c r="G155" i="5"/>
  <c r="G156" i="5"/>
  <c r="G157" i="5"/>
  <c r="G158" i="5"/>
  <c r="C159" i="5"/>
  <c r="G159" i="5"/>
  <c r="G160" i="5"/>
  <c r="G161" i="5"/>
  <c r="G162" i="5"/>
  <c r="G163" i="5"/>
  <c r="G164" i="5"/>
  <c r="E165" i="5"/>
  <c r="G165" i="5"/>
  <c r="G166" i="5"/>
  <c r="G167" i="5"/>
  <c r="G168" i="5"/>
  <c r="G169" i="5"/>
  <c r="E170" i="5"/>
  <c r="G170" i="5"/>
  <c r="E171" i="5"/>
  <c r="G171" i="5"/>
  <c r="G172" i="5"/>
  <c r="G173" i="5"/>
  <c r="G174" i="5"/>
  <c r="C175" i="5"/>
  <c r="G175" i="5"/>
  <c r="G176" i="5"/>
  <c r="D177" i="5"/>
  <c r="G177" i="5"/>
  <c r="G178" i="5"/>
  <c r="G179" i="5"/>
  <c r="G180" i="5"/>
  <c r="G181" i="5"/>
  <c r="G182" i="5"/>
  <c r="G183" i="5"/>
  <c r="G184" i="5"/>
  <c r="G185" i="5"/>
  <c r="G186" i="5"/>
  <c r="C187" i="5"/>
  <c r="G187" i="5"/>
  <c r="D188" i="5"/>
  <c r="G188" i="5"/>
  <c r="G189" i="5"/>
  <c r="G190" i="5"/>
  <c r="G191" i="5"/>
  <c r="G192" i="5"/>
  <c r="G193" i="5"/>
  <c r="G194" i="5"/>
  <c r="D195" i="5"/>
  <c r="G195" i="5"/>
  <c r="G196" i="5"/>
  <c r="G197" i="5"/>
  <c r="G198" i="5"/>
  <c r="G199" i="5"/>
  <c r="C200" i="5"/>
  <c r="G200" i="5"/>
  <c r="C201" i="5"/>
  <c r="D201" i="5"/>
  <c r="G201" i="5"/>
  <c r="G202" i="5"/>
  <c r="G203" i="5"/>
  <c r="G204" i="5"/>
  <c r="G205" i="5"/>
  <c r="D206" i="5"/>
  <c r="G206" i="5"/>
  <c r="D207" i="5"/>
  <c r="G207" i="5"/>
  <c r="G208" i="5"/>
  <c r="G209" i="5"/>
  <c r="G210" i="5"/>
  <c r="E211" i="5"/>
  <c r="G211" i="5"/>
  <c r="G212" i="5"/>
  <c r="G213" i="5"/>
  <c r="G214" i="5"/>
  <c r="G215" i="5"/>
  <c r="G216" i="5"/>
  <c r="G217" i="5"/>
  <c r="C218" i="5"/>
  <c r="G218" i="5"/>
  <c r="C219" i="5"/>
  <c r="G219" i="5"/>
  <c r="G220" i="5"/>
  <c r="G221" i="5"/>
  <c r="G222" i="5"/>
  <c r="G223" i="5"/>
  <c r="G224" i="5"/>
  <c r="G225" i="5"/>
  <c r="G226" i="5"/>
  <c r="G227" i="5"/>
  <c r="G228" i="5"/>
  <c r="D229" i="5"/>
  <c r="G229" i="5"/>
  <c r="D230" i="5"/>
  <c r="G230" i="5"/>
  <c r="E231" i="5"/>
  <c r="G231" i="5"/>
  <c r="G232" i="5"/>
  <c r="G233" i="5"/>
  <c r="G234" i="5"/>
  <c r="G235" i="5"/>
  <c r="G236" i="5"/>
  <c r="C237" i="5"/>
  <c r="D237" i="5"/>
  <c r="G237" i="5"/>
  <c r="G238" i="5"/>
  <c r="G239" i="5"/>
  <c r="G240" i="5"/>
  <c r="G241" i="5"/>
  <c r="C242" i="5"/>
  <c r="D242" i="5"/>
  <c r="G242" i="5"/>
  <c r="G243" i="5"/>
  <c r="G244" i="5"/>
  <c r="G245" i="5"/>
  <c r="G246" i="5"/>
  <c r="D247" i="5"/>
  <c r="G247" i="5"/>
  <c r="D248" i="5"/>
  <c r="G248" i="5"/>
  <c r="C249" i="5"/>
  <c r="E249" i="5"/>
  <c r="G249" i="5"/>
  <c r="G250" i="5"/>
  <c r="G251" i="5"/>
  <c r="G252" i="5"/>
  <c r="C253" i="5"/>
  <c r="G253" i="5"/>
  <c r="E254" i="5"/>
  <c r="G254" i="5"/>
  <c r="E255" i="5"/>
  <c r="G255" i="5"/>
  <c r="D256" i="5"/>
  <c r="G256" i="5"/>
  <c r="G257" i="5"/>
  <c r="G258" i="5"/>
  <c r="G259" i="5"/>
  <c r="C260" i="5"/>
  <c r="G260" i="5"/>
  <c r="D261" i="5"/>
  <c r="G261" i="5"/>
  <c r="G262" i="5"/>
  <c r="G263" i="5"/>
  <c r="G264" i="5"/>
  <c r="E265" i="5"/>
  <c r="G265" i="5"/>
  <c r="C266" i="5"/>
  <c r="D266" i="5"/>
  <c r="G266" i="5"/>
  <c r="D267" i="5"/>
  <c r="E267" i="5"/>
  <c r="G267" i="5"/>
  <c r="G268" i="5"/>
  <c r="G269" i="5"/>
  <c r="G270" i="5"/>
  <c r="E271" i="5"/>
  <c r="G271" i="5"/>
  <c r="C272" i="5"/>
  <c r="D272" i="5"/>
  <c r="G272" i="5"/>
  <c r="E273" i="5"/>
  <c r="G273" i="5"/>
  <c r="G274" i="5"/>
  <c r="G275" i="5"/>
  <c r="G276" i="5"/>
  <c r="E277" i="5"/>
  <c r="G277" i="5"/>
  <c r="D278" i="5"/>
  <c r="G278" i="5"/>
  <c r="E279" i="5"/>
  <c r="G279" i="5"/>
  <c r="G280" i="5"/>
  <c r="G281" i="5"/>
  <c r="G282" i="5"/>
  <c r="G283" i="5"/>
  <c r="G284" i="5"/>
  <c r="G285" i="5"/>
  <c r="G286" i="5"/>
  <c r="G287" i="5"/>
  <c r="G288" i="5"/>
  <c r="G289" i="5"/>
  <c r="C290" i="5"/>
  <c r="G290" i="5"/>
  <c r="E291" i="5"/>
  <c r="G291" i="5"/>
  <c r="G292" i="5"/>
  <c r="G293" i="5"/>
  <c r="G294" i="5"/>
  <c r="D295" i="5"/>
  <c r="G295" i="5"/>
  <c r="G296" i="5"/>
  <c r="C297" i="5"/>
  <c r="E297" i="5"/>
  <c r="G297" i="5"/>
  <c r="G298" i="5"/>
  <c r="G299" i="5"/>
  <c r="G300" i="5"/>
  <c r="C301" i="5"/>
  <c r="G301" i="5"/>
  <c r="C302" i="5"/>
  <c r="G302" i="5"/>
  <c r="D303" i="5"/>
  <c r="G303" i="5"/>
  <c r="G304" i="5"/>
  <c r="G305" i="5"/>
  <c r="G306" i="5"/>
  <c r="E307" i="5"/>
  <c r="G307" i="5"/>
  <c r="C308" i="5"/>
  <c r="D308" i="5"/>
  <c r="G308" i="5"/>
  <c r="C309" i="5"/>
  <c r="D309" i="5"/>
  <c r="G309" i="5"/>
  <c r="G310" i="5"/>
  <c r="G311" i="5"/>
  <c r="D312" i="5"/>
  <c r="G312" i="5"/>
  <c r="G313" i="5"/>
  <c r="D314" i="5"/>
  <c r="E314" i="5"/>
  <c r="G314" i="5"/>
  <c r="C315" i="5"/>
  <c r="E315" i="5"/>
  <c r="G315" i="5"/>
  <c r="G316" i="5"/>
  <c r="G317" i="5"/>
  <c r="G318" i="5"/>
  <c r="G319" i="5"/>
  <c r="C320" i="5"/>
  <c r="E320" i="5"/>
  <c r="G320" i="5"/>
  <c r="E321" i="5"/>
  <c r="G321" i="5"/>
  <c r="G322" i="5"/>
  <c r="G323" i="5"/>
  <c r="G324" i="5"/>
  <c r="C325" i="5"/>
  <c r="G325" i="5"/>
  <c r="D326" i="5"/>
  <c r="G326" i="5"/>
  <c r="C327" i="5"/>
  <c r="G327" i="5"/>
  <c r="G328" i="5"/>
  <c r="G329" i="5"/>
  <c r="G330" i="5"/>
  <c r="E331" i="5"/>
  <c r="G331" i="5"/>
  <c r="C332" i="5"/>
  <c r="G332" i="5"/>
  <c r="C333" i="5"/>
  <c r="D333" i="5"/>
  <c r="G333" i="5"/>
  <c r="G334" i="5"/>
  <c r="G335" i="5"/>
  <c r="G336" i="5"/>
  <c r="D337" i="5"/>
  <c r="G337" i="5"/>
  <c r="D338" i="5"/>
  <c r="E338" i="5"/>
  <c r="G338" i="5"/>
  <c r="C339" i="5"/>
  <c r="D339" i="5"/>
  <c r="G339" i="5"/>
  <c r="G340" i="5"/>
  <c r="G341" i="5"/>
  <c r="C342" i="5"/>
  <c r="G342" i="5"/>
  <c r="E343" i="5"/>
  <c r="G343" i="5"/>
  <c r="C344" i="5"/>
  <c r="E344" i="5"/>
  <c r="G344" i="5"/>
  <c r="C345" i="5"/>
  <c r="G345" i="5"/>
  <c r="G346" i="5"/>
  <c r="G347" i="5"/>
  <c r="G348" i="5"/>
  <c r="E349" i="5"/>
  <c r="G349" i="5"/>
  <c r="C350" i="5"/>
  <c r="E350" i="5"/>
  <c r="G350" i="5"/>
  <c r="C351" i="5"/>
  <c r="D351" i="5"/>
  <c r="E351" i="5"/>
  <c r="G351" i="5"/>
  <c r="G352" i="5"/>
  <c r="G353" i="5"/>
  <c r="C354" i="5"/>
  <c r="G354" i="5"/>
  <c r="D355" i="5"/>
  <c r="G355" i="5"/>
  <c r="C356" i="5"/>
  <c r="D356" i="5"/>
  <c r="G356" i="5"/>
  <c r="C357" i="5"/>
  <c r="D357" i="5"/>
  <c r="G357" i="5"/>
  <c r="G358" i="5"/>
  <c r="E359" i="5"/>
  <c r="G359" i="5"/>
  <c r="C360" i="5"/>
  <c r="G360" i="5"/>
  <c r="D361" i="5"/>
  <c r="G361" i="5"/>
  <c r="C362" i="5"/>
  <c r="G362" i="5"/>
  <c r="C363" i="5"/>
  <c r="D363" i="5"/>
  <c r="E363" i="5"/>
  <c r="G363" i="5"/>
  <c r="G364" i="5"/>
  <c r="G365" i="5"/>
  <c r="C366" i="5"/>
  <c r="G366" i="5"/>
  <c r="C367" i="5"/>
  <c r="G367" i="5"/>
  <c r="D368" i="5"/>
  <c r="G368" i="5"/>
  <c r="G369" i="5"/>
  <c r="G370" i="5"/>
  <c r="G371" i="5"/>
  <c r="E372" i="5"/>
  <c r="G372" i="5"/>
  <c r="D373" i="5"/>
  <c r="G373" i="5"/>
  <c r="G374" i="5"/>
  <c r="D375" i="5"/>
  <c r="G375" i="5"/>
  <c r="G376" i="5"/>
  <c r="G377" i="5"/>
  <c r="G378" i="5"/>
  <c r="E379" i="5"/>
  <c r="G379" i="5"/>
  <c r="E380" i="5"/>
  <c r="G380" i="5"/>
  <c r="G381" i="5"/>
  <c r="G382" i="5"/>
  <c r="G383" i="5"/>
  <c r="G384" i="5"/>
  <c r="C385" i="5"/>
  <c r="G385" i="5"/>
  <c r="D386" i="5"/>
  <c r="G386" i="5"/>
  <c r="G387" i="5"/>
  <c r="G388" i="5"/>
  <c r="G389" i="5"/>
  <c r="G390" i="5"/>
  <c r="C391" i="5"/>
  <c r="G391" i="5"/>
  <c r="C392" i="5"/>
  <c r="G392" i="5"/>
  <c r="G393" i="5"/>
  <c r="G394" i="5"/>
  <c r="G395" i="5"/>
  <c r="D396" i="5"/>
  <c r="G396" i="5"/>
  <c r="E397" i="5"/>
  <c r="G397" i="5"/>
  <c r="C398" i="5"/>
  <c r="D398" i="5"/>
  <c r="G398" i="5"/>
  <c r="G399" i="5"/>
  <c r="G400" i="5"/>
  <c r="G401" i="5"/>
  <c r="G402" i="5"/>
  <c r="E403" i="5"/>
  <c r="G403" i="5"/>
  <c r="C404" i="5"/>
  <c r="E404" i="5"/>
  <c r="G404" i="5"/>
  <c r="G405" i="5"/>
  <c r="G406" i="5"/>
  <c r="G407" i="5"/>
  <c r="G408" i="5"/>
  <c r="E409" i="5"/>
  <c r="G409" i="5"/>
  <c r="G410" i="5"/>
  <c r="G411" i="5"/>
  <c r="G412" i="5"/>
  <c r="G413" i="5"/>
  <c r="G414" i="5"/>
  <c r="D415" i="5"/>
  <c r="G415" i="5"/>
  <c r="C416" i="5"/>
  <c r="E416" i="5"/>
  <c r="G416" i="5"/>
  <c r="G417" i="5"/>
  <c r="G418" i="5"/>
  <c r="G419" i="5"/>
  <c r="C420" i="5"/>
  <c r="G420" i="5"/>
  <c r="C421" i="5"/>
  <c r="G421" i="5"/>
  <c r="D422" i="5"/>
  <c r="G422" i="5"/>
  <c r="G423" i="5"/>
  <c r="G424" i="5"/>
  <c r="G425" i="5"/>
  <c r="E426" i="5"/>
  <c r="G426" i="5"/>
  <c r="E427" i="5"/>
  <c r="G427" i="5"/>
  <c r="E428" i="5"/>
  <c r="G428" i="5"/>
  <c r="G429" i="5"/>
  <c r="G430" i="5"/>
  <c r="G431" i="5"/>
  <c r="G432" i="5"/>
  <c r="E433" i="5"/>
  <c r="G433" i="5"/>
  <c r="C434" i="5"/>
  <c r="D434" i="5"/>
  <c r="G434" i="5"/>
  <c r="E435" i="5"/>
  <c r="G435" i="5"/>
  <c r="G436" i="5"/>
  <c r="G437" i="5"/>
  <c r="D438" i="5"/>
  <c r="G438" i="5"/>
  <c r="E439" i="5"/>
  <c r="G439" i="5"/>
  <c r="C440" i="5"/>
  <c r="D440" i="5"/>
  <c r="G440" i="5"/>
  <c r="D441" i="5"/>
  <c r="G441" i="5"/>
  <c r="G442" i="5"/>
  <c r="D443" i="5"/>
  <c r="G443" i="5"/>
  <c r="C444" i="5"/>
  <c r="G444" i="5"/>
  <c r="D445" i="5"/>
  <c r="G445" i="5"/>
  <c r="G446" i="5"/>
  <c r="D447" i="5"/>
  <c r="E447" i="5"/>
  <c r="G447" i="5"/>
  <c r="G448" i="5"/>
  <c r="G449" i="5"/>
  <c r="C450" i="5"/>
  <c r="G450" i="5"/>
  <c r="D451" i="5"/>
  <c r="G451" i="5"/>
  <c r="D452" i="5"/>
  <c r="G452" i="5"/>
  <c r="C453" i="5"/>
  <c r="D453" i="5"/>
  <c r="E453" i="5"/>
  <c r="G453" i="5"/>
  <c r="G454" i="5"/>
  <c r="C455" i="5"/>
  <c r="G455" i="5"/>
  <c r="G456" i="5"/>
  <c r="D457" i="5"/>
  <c r="G457" i="5"/>
  <c r="C458" i="5"/>
  <c r="G458" i="5"/>
  <c r="D459" i="5"/>
  <c r="G459" i="5"/>
  <c r="G460" i="5"/>
  <c r="G461" i="5"/>
  <c r="G462" i="5"/>
  <c r="E463" i="5"/>
  <c r="G463" i="5"/>
  <c r="C464" i="5"/>
  <c r="G464" i="5"/>
  <c r="C465" i="5"/>
  <c r="G465" i="5"/>
  <c r="G466" i="5"/>
  <c r="G467" i="5"/>
  <c r="G468" i="5"/>
  <c r="E469" i="5"/>
  <c r="G469" i="5"/>
  <c r="G470" i="5"/>
  <c r="D471" i="5"/>
  <c r="E471" i="5"/>
  <c r="G471" i="5"/>
  <c r="G472" i="5"/>
  <c r="G473" i="5"/>
  <c r="G474" i="5"/>
  <c r="D475" i="5"/>
  <c r="G475" i="5"/>
  <c r="C476" i="5"/>
  <c r="G476" i="5"/>
  <c r="C477" i="5"/>
  <c r="D477" i="5"/>
  <c r="E477" i="5"/>
  <c r="G477" i="5"/>
  <c r="G478" i="5"/>
  <c r="G479" i="5"/>
  <c r="G480" i="5"/>
  <c r="E481" i="5"/>
  <c r="G481" i="5"/>
  <c r="C482" i="5"/>
  <c r="G482" i="5"/>
  <c r="C483" i="5"/>
  <c r="D483" i="5"/>
  <c r="G483" i="5"/>
  <c r="G484" i="5"/>
  <c r="E485" i="5"/>
  <c r="G485" i="5"/>
  <c r="E486" i="5"/>
  <c r="G486" i="5"/>
  <c r="C487" i="5"/>
  <c r="D487" i="5"/>
  <c r="E487" i="5"/>
  <c r="G487" i="5"/>
  <c r="G488" i="5"/>
  <c r="C489" i="5"/>
  <c r="D489" i="5"/>
  <c r="E489" i="5"/>
  <c r="G489" i="5"/>
  <c r="G490" i="5"/>
  <c r="C491" i="5"/>
  <c r="G491" i="5"/>
  <c r="D492" i="5"/>
  <c r="G492" i="5"/>
  <c r="C493" i="5"/>
  <c r="G493" i="5"/>
  <c r="E494" i="5"/>
  <c r="G494" i="5"/>
  <c r="C495" i="5"/>
  <c r="D495" i="5"/>
  <c r="E495" i="5"/>
  <c r="G495" i="5"/>
  <c r="G496" i="5"/>
  <c r="D497" i="5"/>
  <c r="G497" i="5"/>
  <c r="C498" i="5"/>
  <c r="G498" i="5"/>
  <c r="C499" i="5"/>
  <c r="E499" i="5"/>
  <c r="G499" i="5"/>
  <c r="C500" i="5"/>
  <c r="G500" i="5"/>
  <c r="C501" i="5"/>
  <c r="D501" i="5"/>
  <c r="E501" i="5"/>
  <c r="G501" i="5"/>
  <c r="G502" i="5"/>
  <c r="C503" i="5"/>
  <c r="G503" i="5"/>
  <c r="G504" i="5"/>
  <c r="C505" i="5"/>
  <c r="D505" i="5"/>
  <c r="G505" i="5"/>
  <c r="D506" i="5"/>
  <c r="E506" i="5"/>
  <c r="G506" i="5"/>
  <c r="C507" i="5"/>
  <c r="D507" i="5"/>
  <c r="E507" i="5"/>
  <c r="G507" i="5"/>
  <c r="G508" i="5"/>
  <c r="G509" i="5"/>
  <c r="E510" i="5"/>
  <c r="G510" i="5"/>
  <c r="C511" i="5"/>
  <c r="D511" i="5"/>
  <c r="E511" i="5"/>
  <c r="G511" i="5"/>
  <c r="C512" i="5"/>
  <c r="E512" i="5"/>
  <c r="G512" i="5"/>
  <c r="C513" i="5"/>
  <c r="D513" i="5"/>
  <c r="E513" i="5"/>
  <c r="G513" i="5"/>
  <c r="G514" i="5"/>
  <c r="D515" i="5"/>
  <c r="G515" i="5"/>
  <c r="G516" i="5"/>
  <c r="C517" i="5"/>
  <c r="D517" i="5"/>
  <c r="E517" i="5"/>
  <c r="G517" i="5"/>
  <c r="D518" i="5"/>
  <c r="G518" i="5"/>
  <c r="C519" i="5"/>
  <c r="D519" i="5"/>
  <c r="E519" i="5"/>
  <c r="G519" i="5"/>
  <c r="G520" i="5"/>
  <c r="D521" i="5"/>
  <c r="E521" i="5"/>
  <c r="G521" i="5"/>
  <c r="E522" i="5"/>
  <c r="G522" i="5"/>
  <c r="D523" i="5"/>
  <c r="E523" i="5"/>
  <c r="G523" i="5"/>
  <c r="E524" i="5"/>
  <c r="G524" i="5"/>
  <c r="C525" i="5"/>
  <c r="D525" i="5"/>
  <c r="E525" i="5"/>
  <c r="G525" i="5"/>
  <c r="G526" i="5"/>
  <c r="E527" i="5"/>
  <c r="G527" i="5"/>
  <c r="C528" i="5"/>
  <c r="G528" i="5"/>
  <c r="C529" i="5"/>
  <c r="D529" i="5"/>
  <c r="G529" i="5"/>
  <c r="C530" i="5"/>
  <c r="G530" i="5"/>
  <c r="C531" i="5"/>
  <c r="D531" i="5"/>
  <c r="E531" i="5"/>
  <c r="G531" i="5"/>
  <c r="G532" i="5"/>
  <c r="D533" i="5"/>
  <c r="G533" i="5"/>
  <c r="G534" i="5"/>
  <c r="E535" i="5"/>
  <c r="G535" i="5"/>
  <c r="C536" i="5"/>
  <c r="E536" i="5"/>
  <c r="G536" i="5"/>
  <c r="C537" i="5"/>
  <c r="D537" i="5"/>
  <c r="E537" i="5"/>
  <c r="G537" i="5"/>
  <c r="G538" i="5"/>
  <c r="E539" i="5"/>
  <c r="G539" i="5"/>
  <c r="G540" i="5"/>
  <c r="C541" i="5"/>
  <c r="E541" i="5"/>
  <c r="G541" i="5"/>
  <c r="C542" i="5"/>
  <c r="D542" i="5"/>
  <c r="G542" i="5"/>
  <c r="C543" i="5"/>
  <c r="D543" i="5"/>
  <c r="E543" i="5"/>
  <c r="G543" i="5"/>
  <c r="G544" i="5"/>
  <c r="C545" i="5"/>
  <c r="G545" i="5"/>
  <c r="G546" i="5"/>
  <c r="C547" i="5"/>
  <c r="D547" i="5"/>
  <c r="E547" i="5"/>
  <c r="G547" i="5"/>
  <c r="D548" i="5"/>
  <c r="E548" i="5"/>
  <c r="G548" i="5"/>
  <c r="C549" i="5"/>
  <c r="D549" i="5"/>
  <c r="E549" i="5"/>
  <c r="G549" i="5"/>
  <c r="G550" i="5"/>
  <c r="G551" i="5"/>
  <c r="D552" i="5"/>
  <c r="G552" i="5"/>
  <c r="C553" i="5"/>
  <c r="D553" i="5"/>
  <c r="E553" i="5"/>
  <c r="G553" i="5"/>
  <c r="D554" i="5"/>
  <c r="E554" i="5"/>
  <c r="G554" i="5"/>
  <c r="C555" i="5"/>
  <c r="D555" i="5"/>
  <c r="E555" i="5"/>
  <c r="G555" i="5"/>
  <c r="G556" i="5"/>
  <c r="G557" i="5"/>
  <c r="D558" i="5"/>
  <c r="G558" i="5"/>
  <c r="C559" i="5"/>
  <c r="D559" i="5"/>
  <c r="E559" i="5"/>
  <c r="G559" i="5"/>
  <c r="D560" i="5"/>
  <c r="G560" i="5"/>
  <c r="C561" i="5"/>
  <c r="D561" i="5"/>
  <c r="E561" i="5"/>
  <c r="G561" i="5"/>
  <c r="G562" i="5"/>
  <c r="G563" i="5"/>
  <c r="D564" i="5"/>
  <c r="G564" i="5"/>
  <c r="C565" i="5"/>
  <c r="D565" i="5"/>
  <c r="E565" i="5"/>
  <c r="G565" i="5"/>
  <c r="C566" i="5"/>
  <c r="D566" i="5"/>
  <c r="G566" i="5"/>
  <c r="C567" i="5"/>
  <c r="D567" i="5"/>
  <c r="E567" i="5"/>
  <c r="G567" i="5"/>
  <c r="G568" i="5"/>
  <c r="G569" i="5"/>
  <c r="D570" i="5"/>
  <c r="G570" i="5"/>
  <c r="C571" i="5"/>
  <c r="D571" i="5"/>
  <c r="E571" i="5"/>
  <c r="G571" i="5"/>
  <c r="D572" i="5"/>
  <c r="E572" i="5"/>
  <c r="G572" i="5"/>
  <c r="C573" i="5"/>
  <c r="D573" i="5"/>
  <c r="E573" i="5"/>
  <c r="G573" i="5"/>
  <c r="G574" i="5"/>
  <c r="G575" i="5"/>
  <c r="D576" i="5"/>
  <c r="G576" i="5"/>
  <c r="C577" i="5"/>
  <c r="D577" i="5"/>
  <c r="E577" i="5"/>
  <c r="G577" i="5"/>
  <c r="D578" i="5"/>
  <c r="G578" i="5"/>
  <c r="C579" i="5"/>
  <c r="D579" i="5"/>
  <c r="E579" i="5"/>
  <c r="G579" i="5"/>
  <c r="G580" i="5"/>
  <c r="C581" i="5"/>
  <c r="D581" i="5"/>
  <c r="G581" i="5"/>
  <c r="G582" i="5"/>
  <c r="C583" i="5"/>
  <c r="D583" i="5"/>
  <c r="E583" i="5"/>
  <c r="G583" i="5"/>
  <c r="D584" i="5"/>
  <c r="G584" i="5"/>
  <c r="C585" i="5"/>
  <c r="D585" i="5"/>
  <c r="E585" i="5"/>
  <c r="G585" i="5"/>
  <c r="G586" i="5"/>
  <c r="C587" i="5"/>
  <c r="D587" i="5"/>
  <c r="G587" i="5"/>
  <c r="D588" i="5"/>
  <c r="G588" i="5"/>
  <c r="C589" i="5"/>
  <c r="D589" i="5"/>
  <c r="E589" i="5"/>
  <c r="G589" i="5"/>
  <c r="C590" i="5"/>
  <c r="E590" i="5"/>
  <c r="G590" i="5"/>
  <c r="C591" i="5"/>
  <c r="D591" i="5"/>
  <c r="E591" i="5"/>
  <c r="G591" i="5"/>
  <c r="G592" i="5"/>
  <c r="C593" i="5"/>
  <c r="G593" i="5"/>
  <c r="G594" i="5"/>
  <c r="C595" i="5"/>
  <c r="D595" i="5"/>
  <c r="E595" i="5"/>
  <c r="G595" i="5"/>
  <c r="C596" i="5"/>
  <c r="D596" i="5"/>
  <c r="E596" i="5"/>
  <c r="G596" i="5"/>
  <c r="C597" i="5"/>
  <c r="D597" i="5"/>
  <c r="E597" i="5"/>
  <c r="G597" i="5"/>
  <c r="G598" i="5"/>
  <c r="C599" i="5"/>
  <c r="D599" i="5"/>
  <c r="G599" i="5"/>
  <c r="D600" i="5"/>
  <c r="G600" i="5"/>
  <c r="C601" i="5"/>
  <c r="D601" i="5"/>
  <c r="E601" i="5"/>
  <c r="G601" i="5"/>
  <c r="C602" i="5"/>
  <c r="D602" i="5"/>
  <c r="E602" i="5"/>
  <c r="G602" i="5"/>
  <c r="C603" i="5"/>
  <c r="D603" i="5"/>
  <c r="E603" i="5"/>
  <c r="G603" i="5"/>
  <c r="G604" i="5"/>
  <c r="C605" i="5"/>
  <c r="E605" i="5"/>
  <c r="G605" i="5"/>
  <c r="G606" i="5"/>
  <c r="C607" i="5"/>
  <c r="D607" i="5"/>
  <c r="E607" i="5"/>
  <c r="G607" i="5"/>
  <c r="C608" i="5"/>
  <c r="D608" i="5"/>
  <c r="E608" i="5"/>
  <c r="G608" i="5"/>
  <c r="G609" i="5"/>
  <c r="G610" i="5"/>
  <c r="E611" i="5"/>
  <c r="G611" i="5"/>
  <c r="G612" i="5"/>
  <c r="C613" i="5"/>
  <c r="D613" i="5"/>
  <c r="E613" i="5"/>
  <c r="G613" i="5"/>
  <c r="C614" i="5"/>
  <c r="D614" i="5"/>
  <c r="E614" i="5"/>
  <c r="G614" i="5"/>
  <c r="G615" i="5"/>
  <c r="G616" i="5"/>
  <c r="E617" i="5"/>
  <c r="G617" i="5"/>
  <c r="G618" i="5"/>
  <c r="C619" i="5"/>
  <c r="D619" i="5"/>
  <c r="E619" i="5"/>
  <c r="G619" i="5"/>
  <c r="C620" i="5"/>
  <c r="D620" i="5"/>
  <c r="E620" i="5"/>
  <c r="G620" i="5"/>
  <c r="G621" i="5"/>
  <c r="G622" i="5"/>
  <c r="E623" i="5"/>
  <c r="G623" i="5"/>
  <c r="G624" i="5"/>
  <c r="C625" i="5"/>
  <c r="D625" i="5"/>
  <c r="E625" i="5"/>
  <c r="G625" i="5"/>
  <c r="C626" i="5"/>
  <c r="D626" i="5"/>
  <c r="E626" i="5"/>
  <c r="G626" i="5"/>
  <c r="G627" i="5"/>
  <c r="G628" i="5"/>
  <c r="E629" i="5"/>
  <c r="G629" i="5"/>
  <c r="G630" i="5"/>
  <c r="C631" i="5"/>
  <c r="D631" i="5"/>
  <c r="E631" i="5"/>
  <c r="G631" i="5"/>
  <c r="C632" i="5"/>
  <c r="D632" i="5"/>
  <c r="E632" i="5"/>
  <c r="G632" i="5"/>
  <c r="G633" i="5"/>
  <c r="E634" i="5"/>
  <c r="G634" i="5"/>
  <c r="G635" i="5"/>
  <c r="E636" i="5"/>
  <c r="G636" i="5"/>
  <c r="C637" i="5"/>
  <c r="D637" i="5"/>
  <c r="E637" i="5"/>
  <c r="G637" i="5"/>
  <c r="C638" i="5"/>
  <c r="D638" i="5"/>
  <c r="E638" i="5"/>
  <c r="G638" i="5"/>
  <c r="G639" i="5"/>
  <c r="G640" i="5"/>
  <c r="D641" i="5"/>
  <c r="E641" i="5"/>
  <c r="G641" i="5"/>
  <c r="E642" i="5"/>
  <c r="G642" i="5"/>
  <c r="C643" i="5"/>
  <c r="D643" i="5"/>
  <c r="E643" i="5"/>
  <c r="G643" i="5"/>
  <c r="C644" i="5"/>
  <c r="D644" i="5"/>
  <c r="E644" i="5"/>
  <c r="G644" i="5"/>
  <c r="G645" i="5"/>
  <c r="G646" i="5"/>
  <c r="E647" i="5"/>
  <c r="G647" i="5"/>
  <c r="E648" i="5"/>
  <c r="G648" i="5"/>
  <c r="C649" i="5"/>
  <c r="D649" i="5"/>
  <c r="E649" i="5"/>
  <c r="G649" i="5"/>
  <c r="C650" i="5"/>
  <c r="D650" i="5"/>
  <c r="E650" i="5"/>
  <c r="G650" i="5"/>
  <c r="G651" i="5"/>
  <c r="G652" i="5"/>
  <c r="C653" i="5"/>
  <c r="D653" i="5"/>
  <c r="G653" i="5"/>
  <c r="E654" i="5"/>
  <c r="G654" i="5"/>
  <c r="C655" i="5"/>
  <c r="D655" i="5"/>
  <c r="E655" i="5"/>
  <c r="G655" i="5"/>
  <c r="C656" i="5"/>
  <c r="D656" i="5"/>
  <c r="E656" i="5"/>
  <c r="G656" i="5"/>
  <c r="G657" i="5"/>
  <c r="G658" i="5"/>
  <c r="D659" i="5"/>
  <c r="G659" i="5"/>
  <c r="E660" i="5"/>
  <c r="G660" i="5"/>
  <c r="C661" i="5"/>
  <c r="D661" i="5"/>
  <c r="E661" i="5"/>
  <c r="G661" i="5"/>
  <c r="E662" i="5"/>
  <c r="G662" i="5"/>
  <c r="C663" i="5"/>
  <c r="D663" i="5"/>
  <c r="E663" i="5"/>
  <c r="G663" i="5"/>
  <c r="G664" i="5"/>
  <c r="E665" i="5"/>
  <c r="G665" i="5"/>
  <c r="D666" i="5"/>
  <c r="G666" i="5"/>
  <c r="C667" i="5"/>
  <c r="D667" i="5"/>
  <c r="E667" i="5"/>
  <c r="G667" i="5"/>
  <c r="G668" i="5"/>
  <c r="C669" i="5"/>
  <c r="D669" i="5"/>
  <c r="E669" i="5"/>
  <c r="G669" i="5"/>
  <c r="G670" i="5"/>
  <c r="C671" i="5"/>
  <c r="E671" i="5"/>
  <c r="G671" i="5"/>
  <c r="D672" i="5"/>
  <c r="G672" i="5"/>
  <c r="C673" i="5"/>
  <c r="D673" i="5"/>
  <c r="E673" i="5"/>
  <c r="G673" i="5"/>
  <c r="G674" i="5"/>
  <c r="C675" i="5"/>
  <c r="D675" i="5"/>
  <c r="E675" i="5"/>
  <c r="G675" i="5"/>
  <c r="G676" i="5"/>
  <c r="D677" i="5"/>
  <c r="E677" i="5"/>
  <c r="G677" i="5"/>
  <c r="D678" i="5"/>
  <c r="G678" i="5"/>
  <c r="C679" i="5"/>
  <c r="D679" i="5"/>
  <c r="E679" i="5"/>
  <c r="G679" i="5"/>
  <c r="G680" i="5"/>
  <c r="C681" i="5"/>
  <c r="D681" i="5"/>
  <c r="E681" i="5"/>
  <c r="G681" i="5"/>
  <c r="G682" i="5"/>
  <c r="C683" i="5"/>
  <c r="G683" i="5"/>
  <c r="D684" i="5"/>
  <c r="G684" i="5"/>
  <c r="C685" i="5"/>
  <c r="D685" i="5"/>
  <c r="E685" i="5"/>
  <c r="G685" i="5"/>
  <c r="G686" i="5"/>
  <c r="C687" i="5"/>
  <c r="D687" i="5"/>
  <c r="E687" i="5"/>
  <c r="G687" i="5"/>
  <c r="G688" i="5"/>
  <c r="C689" i="5"/>
  <c r="D689" i="5"/>
  <c r="E689" i="5"/>
  <c r="G689" i="5"/>
  <c r="D690" i="5"/>
  <c r="G690" i="5"/>
  <c r="C691" i="5"/>
  <c r="D691" i="5"/>
  <c r="E691" i="5"/>
  <c r="G691" i="5"/>
  <c r="G692" i="5"/>
  <c r="C693" i="5"/>
  <c r="D693" i="5"/>
  <c r="E693" i="5"/>
  <c r="G693" i="5"/>
  <c r="D694" i="5"/>
  <c r="G694" i="5"/>
  <c r="C695" i="5"/>
  <c r="D695" i="5"/>
  <c r="E695" i="5"/>
  <c r="G695" i="5"/>
  <c r="C696" i="5"/>
  <c r="G696" i="5"/>
  <c r="C697" i="5"/>
  <c r="D697" i="5"/>
  <c r="E697" i="5"/>
  <c r="G697" i="5"/>
  <c r="G698" i="5"/>
  <c r="C699" i="5"/>
  <c r="D699" i="5"/>
  <c r="E699" i="5"/>
  <c r="G699" i="5"/>
  <c r="G700" i="5"/>
  <c r="E701" i="5"/>
  <c r="G701" i="5"/>
  <c r="C702" i="5"/>
  <c r="G702" i="5"/>
  <c r="C703" i="5"/>
  <c r="D703" i="5"/>
  <c r="E703" i="5"/>
  <c r="G703" i="5"/>
  <c r="G704" i="5"/>
  <c r="C705" i="5"/>
  <c r="D705" i="5"/>
  <c r="E705" i="5"/>
  <c r="G705" i="5"/>
  <c r="G706" i="5"/>
  <c r="C707" i="5"/>
  <c r="D707" i="5"/>
  <c r="G707" i="5"/>
  <c r="C708" i="5"/>
  <c r="G708" i="5"/>
  <c r="C709" i="5"/>
  <c r="D709" i="5"/>
  <c r="E709" i="5"/>
  <c r="G709" i="5"/>
  <c r="E710" i="5"/>
  <c r="G710" i="5"/>
  <c r="C711" i="5"/>
  <c r="D711" i="5"/>
  <c r="E711" i="5"/>
  <c r="G711" i="5"/>
  <c r="G712" i="5"/>
  <c r="C713" i="5"/>
  <c r="D713" i="5"/>
  <c r="E713" i="5"/>
  <c r="G713" i="5"/>
  <c r="G714" i="5"/>
  <c r="C715" i="5"/>
  <c r="D715" i="5"/>
  <c r="E715" i="5"/>
  <c r="G715" i="5"/>
  <c r="G716" i="5"/>
  <c r="C717" i="5"/>
  <c r="D717" i="5"/>
  <c r="E717" i="5"/>
  <c r="G717" i="5"/>
  <c r="G718" i="5"/>
  <c r="E719" i="5"/>
  <c r="G719" i="5"/>
  <c r="G720" i="5"/>
  <c r="C721" i="5"/>
  <c r="D721" i="5"/>
  <c r="E721" i="5"/>
  <c r="G721" i="5"/>
  <c r="G722" i="5"/>
  <c r="C723" i="5"/>
  <c r="D723" i="5"/>
  <c r="E723" i="5"/>
  <c r="G723" i="5"/>
  <c r="G724" i="5"/>
  <c r="C725" i="5"/>
  <c r="D725" i="5"/>
  <c r="E725" i="5"/>
  <c r="G725" i="5"/>
  <c r="G726" i="5"/>
  <c r="C727" i="5"/>
  <c r="D727" i="5"/>
  <c r="E727" i="5"/>
  <c r="G727" i="5"/>
  <c r="G728" i="5"/>
  <c r="C729" i="5"/>
  <c r="D729" i="5"/>
  <c r="E729" i="5"/>
  <c r="G729" i="5"/>
  <c r="G730" i="5"/>
  <c r="E731" i="5"/>
  <c r="G731" i="5"/>
  <c r="G732" i="5"/>
  <c r="C733" i="5"/>
  <c r="D733" i="5"/>
  <c r="E733" i="5"/>
  <c r="G733" i="5"/>
  <c r="G734" i="5"/>
  <c r="C735" i="5"/>
  <c r="D735" i="5"/>
  <c r="E735" i="5"/>
  <c r="G735" i="5"/>
  <c r="G736" i="5"/>
  <c r="C737" i="5"/>
  <c r="D737" i="5"/>
  <c r="E737" i="5"/>
  <c r="G737" i="5"/>
  <c r="G738" i="5"/>
  <c r="C739" i="5"/>
  <c r="D739" i="5"/>
  <c r="E739" i="5"/>
  <c r="G739" i="5"/>
  <c r="G740" i="5"/>
  <c r="C741" i="5"/>
  <c r="D741" i="5"/>
  <c r="E741" i="5"/>
  <c r="G741" i="5"/>
  <c r="G742" i="5"/>
  <c r="E743" i="5"/>
  <c r="G743" i="5"/>
  <c r="G744" i="5"/>
  <c r="C745" i="5"/>
  <c r="D745" i="5"/>
  <c r="E745" i="5"/>
  <c r="G745" i="5"/>
  <c r="G746" i="5"/>
  <c r="C747" i="5"/>
  <c r="D747" i="5"/>
  <c r="E747" i="5"/>
  <c r="G747" i="5"/>
  <c r="G748" i="5"/>
  <c r="C749" i="5"/>
  <c r="D749" i="5"/>
  <c r="E749" i="5"/>
  <c r="G749" i="5"/>
  <c r="G750" i="5"/>
  <c r="C751" i="5"/>
  <c r="D751" i="5"/>
  <c r="E751" i="5"/>
  <c r="G751" i="5"/>
  <c r="G752" i="5"/>
  <c r="C753" i="5"/>
  <c r="D753" i="5"/>
  <c r="E753" i="5"/>
  <c r="G753" i="5"/>
  <c r="C754" i="5"/>
  <c r="G754" i="5"/>
  <c r="D755" i="5"/>
  <c r="E755" i="5"/>
  <c r="G755" i="5"/>
  <c r="G756" i="5"/>
  <c r="C757" i="5"/>
  <c r="D757" i="5"/>
  <c r="E757" i="5"/>
  <c r="G757" i="5"/>
  <c r="G758" i="5"/>
  <c r="C759" i="5"/>
  <c r="D759" i="5"/>
  <c r="E759" i="5"/>
  <c r="G759" i="5"/>
  <c r="G760" i="5"/>
  <c r="C761" i="5"/>
  <c r="D761" i="5"/>
  <c r="G761" i="5"/>
  <c r="G762" i="5"/>
  <c r="C763" i="5"/>
  <c r="D763" i="5"/>
  <c r="E763" i="5"/>
  <c r="G763" i="5"/>
  <c r="D764" i="5"/>
  <c r="G764" i="5"/>
  <c r="C765" i="5"/>
  <c r="D765" i="5"/>
  <c r="E765" i="5"/>
  <c r="G765" i="5"/>
  <c r="G766" i="5"/>
  <c r="C767" i="5"/>
  <c r="D767" i="5"/>
  <c r="E767" i="5"/>
  <c r="G767" i="5"/>
  <c r="G768" i="5"/>
  <c r="C769" i="5"/>
  <c r="D769" i="5"/>
  <c r="E769" i="5"/>
  <c r="G769" i="5"/>
  <c r="G770" i="5"/>
  <c r="C771" i="5"/>
  <c r="D771" i="5"/>
  <c r="E771" i="5"/>
  <c r="G771" i="5"/>
  <c r="G772" i="5"/>
  <c r="C773" i="5"/>
  <c r="G773" i="5"/>
  <c r="G774" i="5"/>
  <c r="C775" i="5"/>
  <c r="D775" i="5"/>
  <c r="E775" i="5"/>
  <c r="G775" i="5"/>
  <c r="G776" i="5"/>
  <c r="C777" i="5"/>
  <c r="D777" i="5"/>
  <c r="E777" i="5"/>
  <c r="G777" i="5"/>
  <c r="G778" i="5"/>
  <c r="C779" i="5"/>
  <c r="D779" i="5"/>
  <c r="E779" i="5"/>
  <c r="G779" i="5"/>
  <c r="G780" i="5"/>
  <c r="C781" i="5"/>
  <c r="D781" i="5"/>
  <c r="E781" i="5"/>
  <c r="G781" i="5"/>
  <c r="G782" i="5"/>
  <c r="C783" i="5"/>
  <c r="D783" i="5"/>
  <c r="E783" i="5"/>
  <c r="G783" i="5"/>
  <c r="G784" i="5"/>
  <c r="C785" i="5"/>
  <c r="G785" i="5"/>
  <c r="G786" i="5"/>
  <c r="C787" i="5"/>
  <c r="D787" i="5"/>
  <c r="E787" i="5"/>
  <c r="G787" i="5"/>
  <c r="G788" i="5"/>
  <c r="C789" i="5"/>
  <c r="D789" i="5"/>
  <c r="E789" i="5"/>
  <c r="G789" i="5"/>
  <c r="G790" i="5"/>
  <c r="C791" i="5"/>
  <c r="D791" i="5"/>
  <c r="E791" i="5"/>
  <c r="G791" i="5"/>
  <c r="G792" i="5"/>
  <c r="C793" i="5"/>
  <c r="D793" i="5"/>
  <c r="E793" i="5"/>
  <c r="G793" i="5"/>
  <c r="G794" i="5"/>
  <c r="C795" i="5"/>
  <c r="D795" i="5"/>
  <c r="E795" i="5"/>
  <c r="G795" i="5"/>
  <c r="G796" i="5"/>
  <c r="C797" i="5"/>
  <c r="D797" i="5"/>
  <c r="E797" i="5"/>
  <c r="G797" i="5"/>
  <c r="G798" i="5"/>
  <c r="C799" i="5"/>
  <c r="D799" i="5"/>
  <c r="E799" i="5"/>
  <c r="G799" i="5"/>
  <c r="G800" i="5"/>
  <c r="C801" i="5"/>
  <c r="D801" i="5"/>
  <c r="E801" i="5"/>
  <c r="G801" i="5"/>
  <c r="G802" i="5"/>
  <c r="C803" i="5"/>
  <c r="D803" i="5"/>
  <c r="E803" i="5"/>
  <c r="G803" i="5"/>
  <c r="G804" i="5"/>
  <c r="C805" i="5"/>
  <c r="D805" i="5"/>
  <c r="E805" i="5"/>
  <c r="G805" i="5"/>
  <c r="D806" i="5"/>
  <c r="G806" i="5"/>
  <c r="C807" i="5"/>
  <c r="D807" i="5"/>
  <c r="E807" i="5"/>
  <c r="G807" i="5"/>
  <c r="D808" i="5"/>
  <c r="G808" i="5"/>
  <c r="C809" i="5"/>
  <c r="D809" i="5"/>
  <c r="E809" i="5"/>
  <c r="G809" i="5"/>
  <c r="D810" i="5"/>
  <c r="G810" i="5"/>
  <c r="C811" i="5"/>
  <c r="D811" i="5"/>
  <c r="E811" i="5"/>
  <c r="G811" i="5"/>
  <c r="G812" i="5"/>
  <c r="C813" i="5"/>
  <c r="D813" i="5"/>
  <c r="E813" i="5"/>
  <c r="G813" i="5"/>
  <c r="G814" i="5"/>
  <c r="C815" i="5"/>
  <c r="D815" i="5"/>
  <c r="E815" i="5"/>
  <c r="G815" i="5"/>
  <c r="D816" i="5"/>
  <c r="G816" i="5"/>
  <c r="C817" i="5"/>
  <c r="D817" i="5"/>
  <c r="E817" i="5"/>
  <c r="G817" i="5"/>
  <c r="G818" i="5"/>
  <c r="C819" i="5"/>
  <c r="D819" i="5"/>
  <c r="E819" i="5"/>
  <c r="G819" i="5"/>
  <c r="G820" i="5"/>
  <c r="C821" i="5"/>
  <c r="D821" i="5"/>
  <c r="E821" i="5"/>
  <c r="G821" i="5"/>
  <c r="D822" i="5"/>
  <c r="G822" i="5"/>
  <c r="C823" i="5"/>
  <c r="D823" i="5"/>
  <c r="E823" i="5"/>
  <c r="G823" i="5"/>
  <c r="D824" i="5"/>
  <c r="G824" i="5"/>
  <c r="C825" i="5"/>
  <c r="D825" i="5"/>
  <c r="E825" i="5"/>
  <c r="G825" i="5"/>
  <c r="G826" i="5"/>
  <c r="C827" i="5"/>
  <c r="D827" i="5"/>
  <c r="E827" i="5"/>
  <c r="G827" i="5"/>
  <c r="C828" i="5"/>
  <c r="G828" i="5"/>
  <c r="C829" i="5"/>
  <c r="D829" i="5"/>
  <c r="E829" i="5"/>
  <c r="G829" i="5"/>
  <c r="G830" i="5"/>
  <c r="C831" i="5"/>
  <c r="D831" i="5"/>
  <c r="E831" i="5"/>
  <c r="G831" i="5"/>
  <c r="G832" i="5"/>
  <c r="C833" i="5"/>
  <c r="D833" i="5"/>
  <c r="E833" i="5"/>
  <c r="G833" i="5"/>
  <c r="C834" i="5"/>
  <c r="G834" i="5"/>
  <c r="C835" i="5"/>
  <c r="D835" i="5"/>
  <c r="E835" i="5"/>
  <c r="G835" i="5"/>
  <c r="G836" i="5"/>
  <c r="C837" i="5"/>
  <c r="D837" i="5"/>
  <c r="E837" i="5"/>
  <c r="G837" i="5"/>
  <c r="G838" i="5"/>
  <c r="C839" i="5"/>
  <c r="D839" i="5"/>
  <c r="E839" i="5"/>
  <c r="G839" i="5"/>
  <c r="C840" i="5"/>
  <c r="G840" i="5"/>
  <c r="C841" i="5"/>
  <c r="D841" i="5"/>
  <c r="E841" i="5"/>
  <c r="G841" i="5"/>
  <c r="G842" i="5"/>
  <c r="C843" i="5"/>
  <c r="D843" i="5"/>
  <c r="E843" i="5"/>
  <c r="G843" i="5"/>
  <c r="C844" i="5"/>
  <c r="G844" i="5"/>
  <c r="C845" i="5"/>
  <c r="D845" i="5"/>
  <c r="E845" i="5"/>
  <c r="G845" i="5"/>
  <c r="G846" i="5"/>
  <c r="C847" i="5"/>
  <c r="D847" i="5"/>
  <c r="E847" i="5"/>
  <c r="G847" i="5"/>
  <c r="G848" i="5"/>
  <c r="C849" i="5"/>
  <c r="D849" i="5"/>
  <c r="E849" i="5"/>
  <c r="G849" i="5"/>
  <c r="G850" i="5"/>
  <c r="C851" i="5"/>
  <c r="D851" i="5"/>
  <c r="E851" i="5"/>
  <c r="G851" i="5"/>
  <c r="G852" i="5"/>
  <c r="C853" i="5"/>
  <c r="D853" i="5"/>
  <c r="E853" i="5"/>
  <c r="G853" i="5"/>
  <c r="G854" i="5"/>
  <c r="C855" i="5"/>
  <c r="D855" i="5"/>
  <c r="E855" i="5"/>
  <c r="G855" i="5"/>
  <c r="C856" i="5"/>
  <c r="G856" i="5"/>
  <c r="C857" i="5"/>
  <c r="D857" i="5"/>
  <c r="E857" i="5"/>
  <c r="G857" i="5"/>
  <c r="G858" i="5"/>
  <c r="C859" i="5"/>
  <c r="D859" i="5"/>
  <c r="E859" i="5"/>
  <c r="G859" i="5"/>
  <c r="G860" i="5"/>
  <c r="C861" i="5"/>
  <c r="D861" i="5"/>
  <c r="E861" i="5"/>
  <c r="G861" i="5"/>
  <c r="G862" i="5"/>
  <c r="C863" i="5"/>
  <c r="D863" i="5"/>
  <c r="E863" i="5"/>
  <c r="G863" i="5"/>
  <c r="G864" i="5"/>
  <c r="C865" i="5"/>
  <c r="D865" i="5"/>
  <c r="E865" i="5"/>
  <c r="G865" i="5"/>
  <c r="G866" i="5"/>
  <c r="C867" i="5"/>
  <c r="D867" i="5"/>
  <c r="E867" i="5"/>
  <c r="G867" i="5"/>
  <c r="C868" i="5"/>
  <c r="G868" i="5"/>
  <c r="C869" i="5"/>
  <c r="D869" i="5"/>
  <c r="E869" i="5"/>
  <c r="G869" i="5"/>
  <c r="G870" i="5"/>
  <c r="C871" i="5"/>
  <c r="D871" i="5"/>
  <c r="E871" i="5"/>
  <c r="G871" i="5"/>
  <c r="G872" i="5"/>
  <c r="C873" i="5"/>
  <c r="D873" i="5"/>
  <c r="E873" i="5"/>
  <c r="G873" i="5"/>
  <c r="G874" i="5"/>
  <c r="C875" i="5"/>
  <c r="D875" i="5"/>
  <c r="E875" i="5"/>
  <c r="G875" i="5"/>
  <c r="G876" i="5"/>
  <c r="C877" i="5"/>
  <c r="D877" i="5"/>
  <c r="E877" i="5"/>
  <c r="G877" i="5"/>
  <c r="E878" i="5"/>
  <c r="G878" i="5"/>
  <c r="C879" i="5"/>
  <c r="D879" i="5"/>
  <c r="E879" i="5"/>
  <c r="G879" i="5"/>
  <c r="G880" i="5"/>
  <c r="C881" i="5"/>
  <c r="D881" i="5"/>
  <c r="E881" i="5"/>
  <c r="G881" i="5"/>
  <c r="E882" i="5"/>
  <c r="G882" i="5"/>
  <c r="C883" i="5"/>
  <c r="D883" i="5"/>
  <c r="E883" i="5"/>
  <c r="G883" i="5"/>
  <c r="C884" i="5"/>
  <c r="G884" i="5"/>
  <c r="C885" i="5"/>
  <c r="D885" i="5"/>
  <c r="E885" i="5"/>
  <c r="G885" i="5"/>
  <c r="G886" i="5"/>
  <c r="C887" i="5"/>
  <c r="D887" i="5"/>
  <c r="E887" i="5"/>
  <c r="G887" i="5"/>
  <c r="D888" i="5"/>
  <c r="G888" i="5"/>
  <c r="C889" i="5"/>
  <c r="D889" i="5"/>
  <c r="E889" i="5"/>
  <c r="G889" i="5"/>
  <c r="G890" i="5"/>
  <c r="C891" i="5"/>
  <c r="D891" i="5"/>
  <c r="E891" i="5"/>
  <c r="G891" i="5"/>
  <c r="G892" i="5"/>
  <c r="C893" i="5"/>
  <c r="D893" i="5"/>
  <c r="E893" i="5"/>
  <c r="G893" i="5"/>
  <c r="D894" i="5"/>
  <c r="G894" i="5"/>
  <c r="C895" i="5"/>
  <c r="D895" i="5"/>
  <c r="E895" i="5"/>
  <c r="G895" i="5"/>
  <c r="E896" i="5"/>
  <c r="G896" i="5"/>
  <c r="C897" i="5"/>
  <c r="D897" i="5"/>
  <c r="E897" i="5"/>
  <c r="G897" i="5"/>
  <c r="C898" i="5"/>
  <c r="G898" i="5"/>
  <c r="C899" i="5"/>
  <c r="D899" i="5"/>
  <c r="E899" i="5"/>
  <c r="G899" i="5"/>
  <c r="G900" i="5"/>
  <c r="C901" i="5"/>
  <c r="D901" i="5"/>
  <c r="E901" i="5"/>
  <c r="G901" i="5"/>
  <c r="G902" i="5"/>
  <c r="C903" i="5"/>
  <c r="D903" i="5"/>
  <c r="E903" i="5"/>
  <c r="G903" i="5"/>
  <c r="G904" i="5"/>
  <c r="C905" i="5"/>
  <c r="D905" i="5"/>
  <c r="E905" i="5"/>
  <c r="G905" i="5"/>
  <c r="G906" i="5"/>
  <c r="C907" i="5"/>
  <c r="D907" i="5"/>
  <c r="E907" i="5"/>
  <c r="G907" i="5"/>
  <c r="G908" i="5"/>
  <c r="C909" i="5"/>
  <c r="D909" i="5"/>
  <c r="E909" i="5"/>
  <c r="G909" i="5"/>
  <c r="C910" i="5"/>
  <c r="G910" i="5"/>
  <c r="C911" i="5"/>
  <c r="D911" i="5"/>
  <c r="E911" i="5"/>
  <c r="G911" i="5"/>
  <c r="G912" i="5"/>
  <c r="C913" i="5"/>
  <c r="D913" i="5"/>
  <c r="E913" i="5"/>
  <c r="G913" i="5"/>
  <c r="G914" i="5"/>
  <c r="C915" i="5"/>
  <c r="D915" i="5"/>
  <c r="E915" i="5"/>
  <c r="G915" i="5"/>
  <c r="G916" i="5"/>
  <c r="C917" i="5"/>
  <c r="D917" i="5"/>
  <c r="E917" i="5"/>
  <c r="G917" i="5"/>
  <c r="G918" i="5"/>
  <c r="C919" i="5"/>
  <c r="D919" i="5"/>
  <c r="E919" i="5"/>
  <c r="G919" i="5"/>
  <c r="D920" i="5"/>
  <c r="G920" i="5"/>
  <c r="C921" i="5"/>
  <c r="D921" i="5"/>
  <c r="E921" i="5"/>
  <c r="G921" i="5"/>
  <c r="G922" i="5"/>
  <c r="C923" i="5"/>
  <c r="D923" i="5"/>
  <c r="E923" i="5"/>
  <c r="G923" i="5"/>
  <c r="G924" i="5"/>
  <c r="C925" i="5"/>
  <c r="D925" i="5"/>
  <c r="E925" i="5"/>
  <c r="G925" i="5"/>
  <c r="G926" i="5"/>
  <c r="C927" i="5"/>
  <c r="D927" i="5"/>
  <c r="E927" i="5"/>
  <c r="G927" i="5"/>
  <c r="E928" i="5"/>
  <c r="G928" i="5"/>
  <c r="C929" i="5"/>
  <c r="D929" i="5"/>
  <c r="E929" i="5"/>
  <c r="G929" i="5"/>
  <c r="E930" i="5"/>
  <c r="G930" i="5"/>
  <c r="C931" i="5"/>
  <c r="D931" i="5"/>
  <c r="E931" i="5"/>
  <c r="G931" i="5"/>
  <c r="G932" i="5"/>
  <c r="C933" i="5"/>
  <c r="D933" i="5"/>
  <c r="E933" i="5"/>
  <c r="G933" i="5"/>
  <c r="G934" i="5"/>
  <c r="C935" i="5"/>
  <c r="D935" i="5"/>
  <c r="E935" i="5"/>
  <c r="G935" i="5"/>
  <c r="E936" i="5"/>
  <c r="G936" i="5"/>
  <c r="C937" i="5"/>
  <c r="D937" i="5"/>
  <c r="E937" i="5"/>
  <c r="G937" i="5"/>
  <c r="G938" i="5"/>
  <c r="C939" i="5"/>
  <c r="D939" i="5"/>
  <c r="E939" i="5"/>
  <c r="G939" i="5"/>
  <c r="E940" i="5"/>
  <c r="G940" i="5"/>
  <c r="C941" i="5"/>
  <c r="D941" i="5"/>
  <c r="E941" i="5"/>
  <c r="G941" i="5"/>
  <c r="D942" i="5"/>
  <c r="G942" i="5"/>
  <c r="C943" i="5"/>
  <c r="D943" i="5"/>
  <c r="E943" i="5"/>
  <c r="G943" i="5"/>
  <c r="E944" i="5"/>
  <c r="G944" i="5"/>
  <c r="C945" i="5"/>
  <c r="D945" i="5"/>
  <c r="E945" i="5"/>
  <c r="G945" i="5"/>
  <c r="G946" i="5"/>
  <c r="C947" i="5"/>
  <c r="D947" i="5"/>
  <c r="E947" i="5"/>
  <c r="G947" i="5"/>
  <c r="C948" i="5"/>
  <c r="G948" i="5"/>
  <c r="C949" i="5"/>
  <c r="D949" i="5"/>
  <c r="E949" i="5"/>
  <c r="G949" i="5"/>
  <c r="D950" i="5"/>
  <c r="G950" i="5"/>
  <c r="C951" i="5"/>
  <c r="D951" i="5"/>
  <c r="E951" i="5"/>
  <c r="G951" i="5"/>
  <c r="C952" i="5"/>
  <c r="G952" i="5"/>
  <c r="C953" i="5"/>
  <c r="D953" i="5"/>
  <c r="E953" i="5"/>
  <c r="G953" i="5"/>
  <c r="G954" i="5"/>
  <c r="C955" i="5"/>
  <c r="D955" i="5"/>
  <c r="E955" i="5"/>
  <c r="G955" i="5"/>
  <c r="G956" i="5"/>
  <c r="C957" i="5"/>
  <c r="D957" i="5"/>
  <c r="E957" i="5"/>
  <c r="G957" i="5"/>
  <c r="G958" i="5"/>
  <c r="C959" i="5"/>
  <c r="D959" i="5"/>
  <c r="E959" i="5"/>
  <c r="G959" i="5"/>
  <c r="G960" i="5"/>
  <c r="C961" i="5"/>
  <c r="D961" i="5"/>
  <c r="E961" i="5"/>
  <c r="G961" i="5"/>
  <c r="D962" i="5"/>
  <c r="G962" i="5"/>
  <c r="C963" i="5"/>
  <c r="D963" i="5"/>
  <c r="E963" i="5"/>
  <c r="G963" i="5"/>
  <c r="G964" i="5"/>
  <c r="C965" i="5"/>
  <c r="D965" i="5"/>
  <c r="E965" i="5"/>
  <c r="G965" i="5"/>
  <c r="G966" i="5"/>
  <c r="C967" i="5"/>
  <c r="D967" i="5"/>
  <c r="E967" i="5"/>
  <c r="G967" i="5"/>
  <c r="G968" i="5"/>
  <c r="C969" i="5"/>
  <c r="D969" i="5"/>
  <c r="E969" i="5"/>
  <c r="G969" i="5"/>
  <c r="E970" i="5"/>
  <c r="G970" i="5"/>
  <c r="C971" i="5"/>
  <c r="D971" i="5"/>
  <c r="E971" i="5"/>
  <c r="G971" i="5"/>
  <c r="E972" i="5"/>
  <c r="G972" i="5"/>
  <c r="C973" i="5"/>
  <c r="D973" i="5"/>
  <c r="E973" i="5"/>
  <c r="G973" i="5"/>
  <c r="C974" i="5"/>
  <c r="G974" i="5"/>
  <c r="C975" i="5"/>
  <c r="D975" i="5"/>
  <c r="E975" i="5"/>
  <c r="G975" i="5"/>
  <c r="G976" i="5"/>
  <c r="C977" i="5"/>
  <c r="D977" i="5"/>
  <c r="E977" i="5"/>
  <c r="G977" i="5"/>
  <c r="D978" i="5"/>
  <c r="G978" i="5"/>
  <c r="C979" i="5"/>
  <c r="D979" i="5"/>
  <c r="E979" i="5"/>
  <c r="G979" i="5"/>
  <c r="G980" i="5"/>
  <c r="C981" i="5"/>
  <c r="D981" i="5"/>
  <c r="E981" i="5"/>
  <c r="G981" i="5"/>
  <c r="D982" i="5"/>
  <c r="G982" i="5"/>
  <c r="C983" i="5"/>
  <c r="D983" i="5"/>
  <c r="E983" i="5"/>
  <c r="G983" i="5"/>
  <c r="C984" i="5"/>
  <c r="G984" i="5"/>
  <c r="C985" i="5"/>
  <c r="D985" i="5"/>
  <c r="E985" i="5"/>
  <c r="G985" i="5"/>
  <c r="C986" i="5"/>
  <c r="G986" i="5"/>
  <c r="C987" i="5"/>
  <c r="D987" i="5"/>
  <c r="E987" i="5"/>
  <c r="G987" i="5"/>
  <c r="G988" i="5"/>
  <c r="C989" i="5"/>
  <c r="D989" i="5"/>
  <c r="E989" i="5"/>
  <c r="G989" i="5"/>
  <c r="G990" i="5"/>
  <c r="C991" i="5"/>
  <c r="D991" i="5"/>
  <c r="E991" i="5"/>
  <c r="G991" i="5"/>
  <c r="G992" i="5"/>
  <c r="C993" i="5"/>
  <c r="D993" i="5"/>
  <c r="E993" i="5"/>
  <c r="G993" i="5"/>
  <c r="C994" i="5"/>
  <c r="G994" i="5"/>
  <c r="C995" i="5"/>
  <c r="D995" i="5"/>
  <c r="E995" i="5"/>
  <c r="G995" i="5"/>
  <c r="G996" i="5"/>
  <c r="C997" i="5"/>
  <c r="D997" i="5"/>
  <c r="E997" i="5"/>
  <c r="G997" i="5"/>
  <c r="G998" i="5"/>
  <c r="C999" i="5"/>
  <c r="D999" i="5"/>
  <c r="E999" i="5"/>
  <c r="G999" i="5"/>
  <c r="G1000" i="5"/>
  <c r="C1001" i="5"/>
  <c r="D1001" i="5"/>
  <c r="E1001" i="5"/>
  <c r="G1001" i="5"/>
  <c r="G1002" i="5"/>
  <c r="C1003" i="5"/>
  <c r="D1003" i="5"/>
  <c r="E1003" i="5"/>
  <c r="G1003" i="5"/>
  <c r="E1004" i="5"/>
  <c r="G1004" i="5"/>
  <c r="C1005" i="5"/>
  <c r="D1005" i="5"/>
  <c r="E1005" i="5"/>
  <c r="G1005" i="5"/>
  <c r="G1006" i="5"/>
  <c r="C1007" i="5"/>
  <c r="D1007" i="5"/>
  <c r="E1007" i="5"/>
  <c r="G1007" i="5"/>
  <c r="G1008" i="5"/>
  <c r="C1009" i="5"/>
  <c r="D1009" i="5"/>
  <c r="E1009" i="5"/>
  <c r="G1009" i="5"/>
  <c r="C1010" i="5"/>
  <c r="G1010" i="5"/>
  <c r="C1011" i="5"/>
  <c r="D1011" i="5"/>
  <c r="E1011" i="5"/>
  <c r="G1011" i="5"/>
  <c r="D1012" i="5"/>
  <c r="G1012" i="5"/>
  <c r="C1013" i="5"/>
  <c r="D1013" i="5"/>
  <c r="E1013" i="5"/>
  <c r="G1013" i="5"/>
  <c r="D1014" i="5"/>
  <c r="G1014" i="5"/>
  <c r="C1015" i="5"/>
  <c r="D1015" i="5"/>
  <c r="E1015" i="5"/>
  <c r="G1015" i="5"/>
  <c r="G1016" i="5"/>
  <c r="C1017" i="5"/>
  <c r="D1017" i="5"/>
  <c r="E1017" i="5"/>
  <c r="G1017" i="5"/>
  <c r="G1018" i="5"/>
  <c r="C1019" i="5"/>
  <c r="D1019" i="5"/>
  <c r="E1019" i="5"/>
  <c r="G1019" i="5"/>
  <c r="D1020" i="5"/>
  <c r="G1020" i="5"/>
  <c r="C1021" i="5"/>
  <c r="D1021" i="5"/>
  <c r="E1021" i="5"/>
  <c r="G1021" i="5"/>
  <c r="E1022" i="5"/>
  <c r="G1022" i="5"/>
  <c r="C1023" i="5"/>
  <c r="D1023" i="5"/>
  <c r="E1023" i="5"/>
  <c r="G1023" i="5"/>
  <c r="C1024" i="5"/>
  <c r="G1024" i="5"/>
  <c r="C1025" i="5"/>
  <c r="D1025" i="5"/>
  <c r="E1025" i="5"/>
  <c r="G1025" i="5"/>
  <c r="G1026" i="5"/>
  <c r="C1027" i="5"/>
  <c r="D1027" i="5"/>
  <c r="E1027" i="5"/>
  <c r="G1027" i="5"/>
  <c r="C1028" i="5"/>
  <c r="G1028" i="5"/>
  <c r="C1029" i="5"/>
  <c r="D1029" i="5"/>
  <c r="E1029" i="5"/>
  <c r="G1029" i="5"/>
  <c r="E1030" i="5"/>
  <c r="G1030" i="5"/>
  <c r="C1031" i="5"/>
  <c r="D1031" i="5"/>
  <c r="E1031" i="5"/>
  <c r="G1031" i="5"/>
  <c r="G1032" i="5"/>
  <c r="C1033" i="5"/>
  <c r="D1033" i="5"/>
  <c r="E1033" i="5"/>
  <c r="G1033" i="5"/>
  <c r="G1034" i="5"/>
  <c r="C1035" i="5"/>
  <c r="D1035" i="5"/>
  <c r="E1035" i="5"/>
  <c r="G1035" i="5"/>
  <c r="G1036" i="5"/>
  <c r="C1037" i="5"/>
  <c r="D1037" i="5"/>
  <c r="E1037" i="5"/>
  <c r="G1037" i="5"/>
  <c r="G1038" i="5"/>
  <c r="C1039" i="5"/>
  <c r="D1039" i="5"/>
  <c r="E1039" i="5"/>
  <c r="G1039" i="5"/>
  <c r="E1040" i="5"/>
  <c r="G1040" i="5"/>
  <c r="C1041" i="5"/>
  <c r="D1041" i="5"/>
  <c r="E1041" i="5"/>
  <c r="G1041" i="5"/>
  <c r="D1042" i="5"/>
  <c r="G1042" i="5"/>
  <c r="C1043" i="5"/>
  <c r="D1043" i="5"/>
  <c r="E1043" i="5"/>
  <c r="G1043" i="5"/>
  <c r="D1044" i="5"/>
  <c r="G1044" i="5"/>
  <c r="C1045" i="5"/>
  <c r="D1045" i="5"/>
  <c r="E1045" i="5"/>
  <c r="G1045" i="5"/>
  <c r="C1046" i="5"/>
  <c r="G1046" i="5"/>
  <c r="C1047" i="5"/>
  <c r="D1047" i="5"/>
  <c r="E1047" i="5"/>
  <c r="G1047" i="5"/>
  <c r="G1048" i="5"/>
  <c r="C1049" i="5"/>
  <c r="D1049" i="5"/>
  <c r="E1049" i="5"/>
  <c r="G1049" i="5"/>
  <c r="C1050" i="5"/>
  <c r="G1050" i="5"/>
  <c r="C1051" i="5"/>
  <c r="D1051" i="5"/>
  <c r="E1051" i="5"/>
  <c r="G1051" i="5"/>
  <c r="C1052" i="5"/>
  <c r="G1052" i="5"/>
  <c r="C1053" i="5"/>
  <c r="D1053" i="5"/>
  <c r="E1053" i="5"/>
  <c r="G1053" i="5"/>
  <c r="E1054" i="5"/>
  <c r="G1054" i="5"/>
  <c r="C1055" i="5"/>
  <c r="D1055" i="5"/>
  <c r="E1055" i="5"/>
  <c r="G1055" i="5"/>
  <c r="G1056" i="5"/>
  <c r="C1057" i="5"/>
  <c r="D1057" i="5"/>
  <c r="E1057" i="5"/>
  <c r="G1057" i="5"/>
  <c r="C1058" i="5"/>
  <c r="G1058" i="5"/>
  <c r="C1059" i="5"/>
  <c r="D1059" i="5"/>
  <c r="E1059" i="5"/>
  <c r="G1059" i="5"/>
  <c r="D1060" i="5"/>
  <c r="G1060" i="5"/>
  <c r="C1061" i="5"/>
  <c r="D1061" i="5"/>
  <c r="E1061" i="5"/>
  <c r="G1061" i="5"/>
  <c r="E1062" i="5"/>
  <c r="G1062" i="5"/>
  <c r="C1063" i="5"/>
  <c r="D1063" i="5"/>
  <c r="E1063" i="5"/>
  <c r="G1063" i="5"/>
  <c r="C1064" i="5"/>
  <c r="G1064" i="5"/>
  <c r="C1065" i="5"/>
  <c r="D1065" i="5"/>
  <c r="E1065" i="5"/>
  <c r="G1065" i="5"/>
  <c r="C1066" i="5"/>
  <c r="G1066" i="5"/>
  <c r="C1067" i="5"/>
  <c r="D1067" i="5"/>
  <c r="E1067" i="5"/>
  <c r="G1067" i="5"/>
  <c r="C1068" i="5"/>
  <c r="G1068" i="5"/>
  <c r="C1069" i="5"/>
  <c r="D1069" i="5"/>
  <c r="E1069" i="5"/>
  <c r="G1069" i="5"/>
  <c r="C1070" i="5"/>
  <c r="G1070" i="5"/>
  <c r="C1071" i="5"/>
  <c r="D1071" i="5"/>
  <c r="E1071" i="5"/>
  <c r="G1071" i="5"/>
  <c r="E1072" i="5"/>
  <c r="G1072" i="5"/>
  <c r="C1073" i="5"/>
  <c r="D1073" i="5"/>
  <c r="E1073" i="5"/>
  <c r="G1073" i="5"/>
  <c r="G1074" i="5"/>
  <c r="C1075" i="5"/>
  <c r="D1075" i="5"/>
  <c r="E1075" i="5"/>
  <c r="G1075" i="5"/>
  <c r="G1076" i="5"/>
  <c r="C1077" i="5"/>
  <c r="D1077" i="5"/>
  <c r="E1077" i="5"/>
  <c r="G1077" i="5"/>
  <c r="E1078" i="5"/>
  <c r="G1078" i="5"/>
  <c r="C1079" i="5"/>
  <c r="D1079" i="5"/>
  <c r="E1079" i="5"/>
  <c r="G1079" i="5"/>
  <c r="G1080" i="5"/>
  <c r="C1081" i="5"/>
  <c r="D1081" i="5"/>
  <c r="E1081" i="5"/>
  <c r="G1081" i="5"/>
  <c r="G1082" i="5"/>
  <c r="C1083" i="5"/>
  <c r="D1083" i="5"/>
  <c r="E1083" i="5"/>
  <c r="G1083" i="5"/>
  <c r="D1084" i="5"/>
  <c r="E1084" i="5"/>
  <c r="G1084" i="5"/>
  <c r="C1085" i="5"/>
  <c r="D1085" i="5"/>
  <c r="E1085" i="5"/>
  <c r="G1085" i="5"/>
  <c r="D1086" i="5"/>
  <c r="G1086" i="5"/>
  <c r="C1087" i="5"/>
  <c r="D1087" i="5"/>
  <c r="E1087" i="5"/>
  <c r="G1087" i="5"/>
  <c r="E1088" i="5"/>
  <c r="G1088" i="5"/>
  <c r="C1089" i="5"/>
  <c r="D1089" i="5"/>
  <c r="E1089" i="5"/>
  <c r="G1089" i="5"/>
  <c r="C1090" i="5"/>
  <c r="D1090" i="5"/>
  <c r="E1090" i="5"/>
  <c r="G1090" i="5"/>
  <c r="C1091" i="5"/>
  <c r="D1091" i="5"/>
  <c r="E1091" i="5"/>
  <c r="G1091" i="5"/>
  <c r="G1092" i="5"/>
  <c r="C1093" i="5"/>
  <c r="D1093" i="5"/>
  <c r="E1093" i="5"/>
  <c r="G1093" i="5"/>
  <c r="D1094" i="5"/>
  <c r="G1094" i="5"/>
  <c r="C1095" i="5"/>
  <c r="D1095" i="5"/>
  <c r="E1095" i="5"/>
  <c r="G1095" i="5"/>
  <c r="C1096" i="5"/>
  <c r="E1096" i="5"/>
  <c r="G1096" i="5"/>
  <c r="C1097" i="5"/>
  <c r="D1097" i="5"/>
  <c r="E1097" i="5"/>
  <c r="G1097" i="5"/>
  <c r="C1098" i="5"/>
  <c r="G1098" i="5"/>
  <c r="C1099" i="5"/>
  <c r="D1099" i="5"/>
  <c r="E1099" i="5"/>
  <c r="G1099" i="5"/>
  <c r="G1100" i="5"/>
  <c r="C1101" i="5"/>
  <c r="D1101" i="5"/>
  <c r="E1101" i="5"/>
  <c r="G1101" i="5"/>
  <c r="C1102" i="5"/>
  <c r="D1102" i="5"/>
  <c r="E1102" i="5"/>
  <c r="G1102" i="5"/>
  <c r="C1103" i="5"/>
  <c r="D1103" i="5"/>
  <c r="E1103" i="5"/>
  <c r="G1103" i="5"/>
  <c r="G1104" i="5"/>
  <c r="C1105" i="5"/>
  <c r="D1105" i="5"/>
  <c r="E1105" i="5"/>
  <c r="G1105" i="5"/>
  <c r="E1106" i="5"/>
  <c r="G1106" i="5"/>
  <c r="C1107" i="5"/>
  <c r="D1107" i="5"/>
  <c r="E1107" i="5"/>
  <c r="G1107" i="5"/>
  <c r="D1108" i="5"/>
  <c r="E1108" i="5"/>
  <c r="G1108" i="5"/>
  <c r="C1109" i="5"/>
  <c r="D1109" i="5"/>
  <c r="E1109" i="5"/>
  <c r="G1109" i="5"/>
  <c r="C1110" i="5"/>
  <c r="G1110" i="5"/>
  <c r="C1111" i="5"/>
  <c r="D1111" i="5"/>
  <c r="E1111" i="5"/>
  <c r="G1111" i="5"/>
  <c r="C1112" i="5"/>
  <c r="G1112" i="5"/>
  <c r="C1113" i="5"/>
  <c r="D1113" i="5"/>
  <c r="E1113" i="5"/>
  <c r="G1113" i="5"/>
  <c r="C1114" i="5"/>
  <c r="D1114" i="5"/>
  <c r="G1114" i="5"/>
  <c r="C1115" i="5"/>
  <c r="D1115" i="5"/>
  <c r="E1115" i="5"/>
  <c r="G1115" i="5"/>
  <c r="G1116" i="5"/>
  <c r="C1117" i="5"/>
  <c r="D1117" i="5"/>
  <c r="E1117" i="5"/>
  <c r="G1117" i="5"/>
  <c r="G1118" i="5"/>
  <c r="C1119" i="5"/>
  <c r="D1119" i="5"/>
  <c r="E1119" i="5"/>
  <c r="G1119" i="5"/>
  <c r="C1120" i="5"/>
  <c r="D1120" i="5"/>
  <c r="E1120" i="5"/>
  <c r="G1120" i="5"/>
  <c r="C1121" i="5"/>
  <c r="D1121" i="5"/>
  <c r="E1121" i="5"/>
  <c r="G1121" i="5"/>
  <c r="C1122" i="5"/>
  <c r="G1122" i="5"/>
  <c r="C1123" i="5"/>
  <c r="D1123" i="5"/>
  <c r="E1123" i="5"/>
  <c r="G1123" i="5"/>
  <c r="G1124" i="5"/>
  <c r="C1125" i="5"/>
  <c r="D1125" i="5"/>
  <c r="E1125" i="5"/>
  <c r="G1125" i="5"/>
  <c r="C1126" i="5"/>
  <c r="D1126" i="5"/>
  <c r="G1126" i="5"/>
  <c r="C1127" i="5"/>
  <c r="D1127" i="5"/>
  <c r="E1127" i="5"/>
  <c r="G1127" i="5"/>
  <c r="G1128" i="5"/>
  <c r="C1129" i="5"/>
  <c r="D1129" i="5"/>
  <c r="E1129" i="5"/>
  <c r="G1129" i="5"/>
  <c r="G1130" i="5"/>
  <c r="C1131" i="5"/>
  <c r="D1131" i="5"/>
  <c r="E1131" i="5"/>
  <c r="G1131" i="5"/>
  <c r="C1132" i="5"/>
  <c r="D1132" i="5"/>
  <c r="E1132" i="5"/>
  <c r="G1132" i="5"/>
  <c r="C1133" i="5"/>
  <c r="D1133" i="5"/>
  <c r="E1133" i="5"/>
  <c r="G1133" i="5"/>
  <c r="D1134" i="5"/>
  <c r="G1134" i="5"/>
  <c r="C1135" i="5"/>
  <c r="D1135" i="5"/>
  <c r="E1135" i="5"/>
  <c r="G1135" i="5"/>
  <c r="E1136" i="5"/>
  <c r="G1136" i="5"/>
  <c r="C1137" i="5"/>
  <c r="D1137" i="5"/>
  <c r="E1137" i="5"/>
  <c r="G1137" i="5"/>
  <c r="C1138" i="5"/>
  <c r="D1138" i="5"/>
  <c r="E1138" i="5"/>
  <c r="G1138" i="5"/>
  <c r="C1139" i="5"/>
  <c r="D1139" i="5"/>
  <c r="E1139" i="5"/>
  <c r="G1139" i="5"/>
  <c r="G1140" i="5"/>
  <c r="C1141" i="5"/>
  <c r="D1141" i="5"/>
  <c r="E1141" i="5"/>
  <c r="G1141" i="5"/>
  <c r="D1142" i="5"/>
  <c r="G1142" i="5"/>
  <c r="C1143" i="5"/>
  <c r="D1143" i="5"/>
  <c r="E1143" i="5"/>
  <c r="G1143" i="5"/>
  <c r="C1144" i="5"/>
  <c r="D1144" i="5"/>
  <c r="E1144" i="5"/>
  <c r="G1144" i="5"/>
  <c r="C1145" i="5"/>
  <c r="D1145" i="5"/>
  <c r="E1145" i="5"/>
  <c r="G1145" i="5"/>
  <c r="G1146" i="5"/>
  <c r="C1147" i="5"/>
  <c r="D1147" i="5"/>
  <c r="E1147" i="5"/>
  <c r="G1147" i="5"/>
  <c r="D1148" i="5"/>
  <c r="G1148" i="5"/>
  <c r="C1149" i="5"/>
  <c r="D1149" i="5"/>
  <c r="E1149" i="5"/>
  <c r="G1149" i="5"/>
  <c r="C1150" i="5"/>
  <c r="D1150" i="5"/>
  <c r="E1150" i="5"/>
  <c r="G1150" i="5"/>
  <c r="C1151" i="5"/>
  <c r="D1151" i="5"/>
  <c r="E1151" i="5"/>
  <c r="G1151" i="5"/>
  <c r="D1152" i="5"/>
  <c r="G1152" i="5"/>
  <c r="C1153" i="5"/>
  <c r="D1153" i="5"/>
  <c r="E1153" i="5"/>
  <c r="G1153" i="5"/>
  <c r="C1154" i="5"/>
  <c r="G1154" i="5"/>
  <c r="C1155" i="5"/>
  <c r="D1155" i="5"/>
  <c r="E1155" i="5"/>
  <c r="G1155" i="5"/>
  <c r="C1156" i="5"/>
  <c r="D1156" i="5"/>
  <c r="E1156" i="5"/>
  <c r="G1156" i="5"/>
  <c r="C1157" i="5"/>
  <c r="D1157" i="5"/>
  <c r="E1157" i="5"/>
  <c r="G1157" i="5"/>
  <c r="G1158" i="5"/>
  <c r="C1159" i="5"/>
  <c r="D1159" i="5"/>
  <c r="E1159" i="5"/>
  <c r="G1159" i="5"/>
  <c r="G1160" i="5"/>
  <c r="C1161" i="5"/>
  <c r="D1161" i="5"/>
  <c r="E1161" i="5"/>
  <c r="G1161" i="5"/>
  <c r="C1162" i="5"/>
  <c r="D1162" i="5"/>
  <c r="E1162" i="5"/>
  <c r="G1162" i="5"/>
  <c r="C1163" i="5"/>
  <c r="D1163" i="5"/>
  <c r="E1163" i="5"/>
  <c r="G1163" i="5"/>
  <c r="C1164" i="5"/>
  <c r="G1164" i="5"/>
  <c r="C1165" i="5"/>
  <c r="D1165" i="5"/>
  <c r="E1165" i="5"/>
  <c r="G1165" i="5"/>
  <c r="G1166" i="5"/>
  <c r="C1167" i="5"/>
  <c r="D1167" i="5"/>
  <c r="E1167" i="5"/>
  <c r="G1167" i="5"/>
  <c r="C1168" i="5"/>
  <c r="D1168" i="5"/>
  <c r="E1168" i="5"/>
  <c r="G1168" i="5"/>
  <c r="C1169" i="5"/>
  <c r="D1169" i="5"/>
  <c r="E1169" i="5"/>
  <c r="G1169" i="5"/>
  <c r="G1170" i="5"/>
  <c r="C1171" i="5"/>
  <c r="D1171" i="5"/>
  <c r="E1171" i="5"/>
  <c r="G1171" i="5"/>
  <c r="E1172" i="5"/>
  <c r="G1172" i="5"/>
  <c r="C1173" i="5"/>
  <c r="D1173" i="5"/>
  <c r="E1173" i="5"/>
  <c r="G1173" i="5"/>
  <c r="C1174" i="5"/>
  <c r="D1174" i="5"/>
  <c r="E1174" i="5"/>
  <c r="G1174" i="5"/>
  <c r="C1175" i="5"/>
  <c r="D1175" i="5"/>
  <c r="E1175" i="5"/>
  <c r="G1175" i="5"/>
  <c r="G1176" i="5"/>
  <c r="C1177" i="5"/>
  <c r="D1177" i="5"/>
  <c r="E1177" i="5"/>
  <c r="G1177" i="5"/>
  <c r="E1178" i="5"/>
  <c r="G1178" i="5"/>
  <c r="C1179" i="5"/>
  <c r="D1179" i="5"/>
  <c r="E1179" i="5"/>
  <c r="G1179" i="5"/>
  <c r="C1180" i="5"/>
  <c r="D1180" i="5"/>
  <c r="E1180" i="5"/>
  <c r="G1180" i="5"/>
  <c r="C1181" i="5"/>
  <c r="D1181" i="5"/>
  <c r="E1181" i="5"/>
  <c r="G1181" i="5"/>
  <c r="D1182" i="5"/>
  <c r="G1182" i="5"/>
  <c r="C1183" i="5"/>
  <c r="D1183" i="5"/>
  <c r="E1183" i="5"/>
  <c r="G1183" i="5"/>
  <c r="D1184" i="5"/>
  <c r="G1184" i="5"/>
  <c r="C1185" i="5"/>
  <c r="D1185" i="5"/>
  <c r="E1185" i="5"/>
  <c r="G1185" i="5"/>
  <c r="C1186" i="5"/>
  <c r="D1186" i="5"/>
  <c r="E1186" i="5"/>
  <c r="G1186" i="5"/>
  <c r="C1187" i="5"/>
  <c r="D1187" i="5"/>
  <c r="E1187" i="5"/>
  <c r="G1187" i="5"/>
  <c r="G1188" i="5"/>
  <c r="C1189" i="5"/>
  <c r="D1189" i="5"/>
  <c r="E1189" i="5"/>
  <c r="G1189" i="5"/>
  <c r="D1190" i="5"/>
  <c r="G1190" i="5"/>
  <c r="C1191" i="5"/>
  <c r="D1191" i="5"/>
  <c r="E1191" i="5"/>
  <c r="G1191" i="5"/>
  <c r="C1192" i="5"/>
  <c r="D1192" i="5"/>
  <c r="E1192" i="5"/>
  <c r="G1192" i="5"/>
  <c r="C1193" i="5"/>
  <c r="D1193" i="5"/>
  <c r="E1193" i="5"/>
  <c r="G1193" i="5"/>
  <c r="G1194" i="5"/>
  <c r="C1195" i="5"/>
  <c r="D1195" i="5"/>
  <c r="E1195" i="5"/>
  <c r="G1195" i="5"/>
  <c r="C1196" i="5"/>
  <c r="G1196" i="5"/>
  <c r="C1197" i="5"/>
  <c r="D1197" i="5"/>
  <c r="E1197" i="5"/>
  <c r="G1197" i="5"/>
  <c r="C1198" i="5"/>
  <c r="D1198" i="5"/>
  <c r="E1198" i="5"/>
  <c r="G1198" i="5"/>
  <c r="C1199" i="5"/>
  <c r="D1199" i="5"/>
  <c r="E1199" i="5"/>
  <c r="G1199" i="5"/>
  <c r="D1200" i="5"/>
  <c r="G1200" i="5"/>
  <c r="C1201" i="5"/>
  <c r="D1201" i="5"/>
  <c r="E1201" i="5"/>
  <c r="G1201" i="5"/>
  <c r="C1202" i="5"/>
  <c r="G1202" i="5"/>
  <c r="C1203" i="5"/>
  <c r="D1203" i="5"/>
  <c r="E1203" i="5"/>
  <c r="G1203" i="5"/>
  <c r="C1204" i="5"/>
  <c r="D1204" i="5"/>
  <c r="E1204" i="5"/>
  <c r="G1204" i="5"/>
  <c r="C1205" i="5"/>
  <c r="D1205" i="5"/>
  <c r="E1205" i="5"/>
  <c r="G1205" i="5"/>
  <c r="C1206" i="5"/>
  <c r="D1206" i="5"/>
  <c r="E1206" i="5"/>
  <c r="G1206" i="5"/>
  <c r="C1207" i="5"/>
  <c r="D1207" i="5"/>
  <c r="E1207" i="5"/>
  <c r="G1207" i="5"/>
  <c r="G1208" i="5"/>
  <c r="C1209" i="5"/>
  <c r="D1209" i="5"/>
  <c r="E1209" i="5"/>
  <c r="G1209" i="5"/>
  <c r="C1210" i="5"/>
  <c r="D1210" i="5"/>
  <c r="E1210" i="5"/>
  <c r="G1210" i="5"/>
  <c r="C1211" i="5"/>
  <c r="D1211" i="5"/>
  <c r="E1211" i="5"/>
  <c r="G1211" i="5"/>
  <c r="C1212" i="5"/>
  <c r="D1212" i="5"/>
  <c r="E1212" i="5"/>
  <c r="G1212" i="5"/>
  <c r="C1213" i="5"/>
  <c r="D1213" i="5"/>
  <c r="E1213" i="5"/>
  <c r="G1213" i="5"/>
  <c r="E1214" i="5"/>
  <c r="G1214" i="5"/>
  <c r="C1215" i="5"/>
  <c r="D1215" i="5"/>
  <c r="E1215" i="5"/>
  <c r="G1215" i="5"/>
  <c r="C1216" i="5"/>
  <c r="D1216" i="5"/>
  <c r="E1216" i="5"/>
  <c r="G1216" i="5"/>
  <c r="C1217" i="5"/>
  <c r="D1217" i="5"/>
  <c r="E1217" i="5"/>
  <c r="G1217" i="5"/>
  <c r="C1218" i="5"/>
  <c r="D1218" i="5"/>
  <c r="E1218" i="5"/>
  <c r="G1218" i="5"/>
  <c r="C1219" i="5"/>
  <c r="D1219" i="5"/>
  <c r="E1219" i="5"/>
  <c r="G1219" i="5"/>
  <c r="D1220" i="5"/>
  <c r="G1220" i="5"/>
  <c r="C1221" i="5"/>
  <c r="D1221" i="5"/>
  <c r="E1221" i="5"/>
  <c r="G1221" i="5"/>
  <c r="C1222" i="5"/>
  <c r="D1222" i="5"/>
  <c r="E1222" i="5"/>
  <c r="G1222" i="5"/>
  <c r="C1223" i="5"/>
  <c r="D1223" i="5"/>
  <c r="E1223" i="5"/>
  <c r="G1223" i="5"/>
  <c r="C1224" i="5"/>
  <c r="D1224" i="5"/>
  <c r="E1224" i="5"/>
  <c r="G1224" i="5"/>
  <c r="C1225" i="5"/>
  <c r="D1225" i="5"/>
  <c r="E1225" i="5"/>
  <c r="G1225" i="5"/>
  <c r="C1226" i="5"/>
  <c r="G1226" i="5"/>
  <c r="C1227" i="5"/>
  <c r="D1227" i="5"/>
  <c r="E1227" i="5"/>
  <c r="G1227" i="5"/>
  <c r="C1228" i="5"/>
  <c r="D1228" i="5"/>
  <c r="E1228" i="5"/>
  <c r="G1228" i="5"/>
  <c r="C1229" i="5"/>
  <c r="D1229" i="5"/>
  <c r="E1229" i="5"/>
  <c r="G1229" i="5"/>
  <c r="C1230" i="5"/>
  <c r="D1230" i="5"/>
  <c r="E1230" i="5"/>
  <c r="G1230" i="5"/>
  <c r="C1231" i="5"/>
  <c r="D1231" i="5"/>
  <c r="E1231" i="5"/>
  <c r="G1231" i="5"/>
  <c r="G1232" i="5"/>
  <c r="C1233" i="5"/>
  <c r="D1233" i="5"/>
  <c r="E1233" i="5"/>
  <c r="G1233" i="5"/>
  <c r="C1234" i="5"/>
  <c r="D1234" i="5"/>
  <c r="E1234" i="5"/>
  <c r="G1234" i="5"/>
  <c r="C1235" i="5"/>
  <c r="D1235" i="5"/>
  <c r="E1235" i="5"/>
  <c r="G1235" i="5"/>
  <c r="C1236" i="5"/>
  <c r="D1236" i="5"/>
  <c r="E1236" i="5"/>
  <c r="G1236" i="5"/>
  <c r="C1237" i="5"/>
  <c r="D1237" i="5"/>
  <c r="E1237" i="5"/>
  <c r="G1237" i="5"/>
  <c r="G1238" i="5"/>
  <c r="C1239" i="5"/>
  <c r="D1239" i="5"/>
  <c r="E1239" i="5"/>
  <c r="G1239" i="5"/>
  <c r="C1240" i="5"/>
  <c r="D1240" i="5"/>
  <c r="E1240" i="5"/>
  <c r="G1240" i="5"/>
  <c r="C1241" i="5"/>
  <c r="D1241" i="5"/>
  <c r="E1241" i="5"/>
  <c r="G1241" i="5"/>
  <c r="C1242" i="5"/>
  <c r="D1242" i="5"/>
  <c r="E1242" i="5"/>
  <c r="G1242" i="5"/>
  <c r="C1243" i="5"/>
  <c r="D1243" i="5"/>
  <c r="E1243" i="5"/>
  <c r="G1243" i="5"/>
  <c r="C1244" i="5"/>
  <c r="G1244" i="5"/>
  <c r="C1245" i="5"/>
  <c r="D1245" i="5"/>
  <c r="E1245" i="5"/>
  <c r="G1245" i="5"/>
  <c r="C1246" i="5"/>
  <c r="D1246" i="5"/>
  <c r="E1246" i="5"/>
  <c r="G1246" i="5"/>
  <c r="C1247" i="5"/>
  <c r="D1247" i="5"/>
  <c r="E1247" i="5"/>
  <c r="G1247" i="5"/>
  <c r="C1248" i="5"/>
  <c r="D1248" i="5"/>
  <c r="E1248" i="5"/>
  <c r="G1248" i="5"/>
  <c r="C1249" i="5"/>
  <c r="D1249" i="5"/>
  <c r="E1249" i="5"/>
  <c r="G1249" i="5"/>
  <c r="G1250" i="5"/>
  <c r="C1251" i="5"/>
  <c r="D1251" i="5"/>
  <c r="E1251" i="5"/>
  <c r="G1251" i="5"/>
  <c r="C1252" i="5"/>
  <c r="D1252" i="5"/>
  <c r="E1252" i="5"/>
  <c r="G1252" i="5"/>
  <c r="C1253" i="5"/>
  <c r="D1253" i="5"/>
  <c r="E1253" i="5"/>
  <c r="G1253" i="5"/>
  <c r="C1254" i="5"/>
  <c r="D1254" i="5"/>
  <c r="E1254" i="5"/>
  <c r="G1254" i="5"/>
  <c r="C1255" i="5"/>
  <c r="D1255" i="5"/>
  <c r="E1255" i="5"/>
  <c r="G1255" i="5"/>
  <c r="G1256" i="5"/>
  <c r="C1257" i="5"/>
  <c r="D1257" i="5"/>
  <c r="E1257" i="5"/>
  <c r="G1257" i="5"/>
  <c r="C1258" i="5"/>
  <c r="D1258" i="5"/>
  <c r="E1258" i="5"/>
  <c r="G1258" i="5"/>
  <c r="C1259" i="5"/>
  <c r="D1259" i="5"/>
  <c r="E1259" i="5"/>
  <c r="G1259" i="5"/>
  <c r="C1260" i="5"/>
  <c r="D1260" i="5"/>
  <c r="E1260" i="5"/>
  <c r="G1260" i="5"/>
  <c r="C1261" i="5"/>
  <c r="D1261" i="5"/>
  <c r="E1261" i="5"/>
  <c r="G1261" i="5"/>
  <c r="D1262" i="5"/>
  <c r="E1262" i="5"/>
  <c r="G1262" i="5"/>
  <c r="C1263" i="5"/>
  <c r="D1263" i="5"/>
  <c r="E1263" i="5"/>
  <c r="G1263" i="5"/>
  <c r="C1264" i="5"/>
  <c r="D1264" i="5"/>
  <c r="E1264" i="5"/>
  <c r="G1264" i="5"/>
  <c r="C1265" i="5"/>
  <c r="D1265" i="5"/>
  <c r="E1265" i="5"/>
  <c r="G1265" i="5"/>
  <c r="C1266" i="5"/>
  <c r="D1266" i="5"/>
  <c r="E1266" i="5"/>
  <c r="G1266" i="5"/>
  <c r="C1267" i="5"/>
  <c r="D1267" i="5"/>
  <c r="E1267" i="5"/>
  <c r="G1267" i="5"/>
  <c r="C1268" i="5"/>
  <c r="G1268" i="5"/>
  <c r="C1269" i="5"/>
  <c r="D1269" i="5"/>
  <c r="E1269" i="5"/>
  <c r="G1269" i="5"/>
  <c r="C1270" i="5"/>
  <c r="D1270" i="5"/>
  <c r="E1270" i="5"/>
  <c r="G1270" i="5"/>
  <c r="C1271" i="5"/>
  <c r="D1271" i="5"/>
  <c r="E1271" i="5"/>
  <c r="G1271" i="5"/>
  <c r="C1272" i="5"/>
  <c r="D1272" i="5"/>
  <c r="E1272" i="5"/>
  <c r="G1272" i="5"/>
  <c r="C1273" i="5"/>
  <c r="D1273" i="5"/>
  <c r="E1273" i="5"/>
  <c r="G1273" i="5"/>
  <c r="C1274" i="5"/>
  <c r="G1274" i="5"/>
  <c r="C1275" i="5"/>
  <c r="D1275" i="5"/>
  <c r="E1275" i="5"/>
  <c r="G1275" i="5"/>
  <c r="C1276" i="5"/>
  <c r="D1276" i="5"/>
  <c r="E1276" i="5"/>
  <c r="G1276" i="5"/>
  <c r="C1277" i="5"/>
  <c r="D1277" i="5"/>
  <c r="E1277" i="5"/>
  <c r="G1277" i="5"/>
  <c r="C1278" i="5"/>
  <c r="D1278" i="5"/>
  <c r="E1278" i="5"/>
  <c r="G1278" i="5"/>
  <c r="C1279" i="5"/>
  <c r="D1279" i="5"/>
  <c r="E1279" i="5"/>
  <c r="G1279" i="5"/>
  <c r="C1280" i="5"/>
  <c r="G1280" i="5"/>
  <c r="C1281" i="5"/>
  <c r="D1281" i="5"/>
  <c r="E1281" i="5"/>
  <c r="G1281" i="5"/>
  <c r="C1282" i="5"/>
  <c r="D1282" i="5"/>
  <c r="E1282" i="5"/>
  <c r="G1282" i="5"/>
  <c r="C1283" i="5"/>
  <c r="D1283" i="5"/>
  <c r="E1283" i="5"/>
  <c r="G1283" i="5"/>
  <c r="C1284" i="5"/>
  <c r="D1284" i="5"/>
  <c r="E1284" i="5"/>
  <c r="G1284" i="5"/>
  <c r="C1285" i="5"/>
  <c r="D1285" i="5"/>
  <c r="E1285" i="5"/>
  <c r="G1285" i="5"/>
  <c r="D1286" i="5"/>
  <c r="E1286" i="5"/>
  <c r="G1286" i="5"/>
  <c r="C1287" i="5"/>
  <c r="D1287" i="5"/>
  <c r="E1287" i="5"/>
  <c r="G1287" i="5"/>
  <c r="C1288" i="5"/>
  <c r="D1288" i="5"/>
  <c r="E1288" i="5"/>
  <c r="G1288" i="5"/>
  <c r="C1289" i="5"/>
  <c r="D1289" i="5"/>
  <c r="E1289" i="5"/>
  <c r="G1289" i="5"/>
  <c r="C1290" i="5"/>
  <c r="D1290" i="5"/>
  <c r="E1290" i="5"/>
  <c r="G1290" i="5"/>
  <c r="C1291" i="5"/>
  <c r="D1291" i="5"/>
  <c r="E1291" i="5"/>
  <c r="G1291" i="5"/>
  <c r="C1292" i="5"/>
  <c r="D1292" i="5"/>
  <c r="G1292" i="5"/>
  <c r="C1293" i="5"/>
  <c r="D1293" i="5"/>
  <c r="E1293" i="5"/>
  <c r="G1293" i="5"/>
  <c r="C1294" i="5"/>
  <c r="D1294" i="5"/>
  <c r="E1294" i="5"/>
  <c r="G1294" i="5"/>
  <c r="C1295" i="5"/>
  <c r="D1295" i="5"/>
  <c r="E1295" i="5"/>
  <c r="G1295" i="5"/>
  <c r="C1296" i="5"/>
  <c r="D1296" i="5"/>
  <c r="E1296" i="5"/>
  <c r="G1296" i="5"/>
  <c r="C1297" i="5"/>
  <c r="D1297" i="5"/>
  <c r="E1297" i="5"/>
  <c r="G1297" i="5"/>
  <c r="E1298" i="5"/>
  <c r="G1298" i="5"/>
  <c r="C1299" i="5"/>
  <c r="D1299" i="5"/>
  <c r="E1299" i="5"/>
  <c r="G1299" i="5"/>
  <c r="C1300" i="5"/>
  <c r="D1300" i="5"/>
  <c r="E1300" i="5"/>
  <c r="G1300" i="5"/>
  <c r="C1301" i="5"/>
  <c r="D1301" i="5"/>
  <c r="E1301" i="5"/>
  <c r="G1301" i="5"/>
  <c r="C1302" i="5"/>
  <c r="D1302" i="5"/>
  <c r="E1302" i="5"/>
  <c r="G1302" i="5"/>
  <c r="C1303" i="5"/>
  <c r="D1303" i="5"/>
  <c r="E1303" i="5"/>
  <c r="G1303" i="5"/>
  <c r="E1304" i="5"/>
  <c r="G1304" i="5"/>
  <c r="C1305" i="5"/>
  <c r="D1305" i="5"/>
  <c r="E1305" i="5"/>
  <c r="G1305" i="5"/>
  <c r="C1306" i="5"/>
  <c r="D1306" i="5"/>
  <c r="E1306" i="5"/>
  <c r="G1306" i="5"/>
  <c r="C1307" i="5"/>
  <c r="D1307" i="5"/>
  <c r="E1307" i="5"/>
  <c r="G1307" i="5"/>
  <c r="C1308" i="5"/>
  <c r="D1308" i="5"/>
  <c r="E1308" i="5"/>
  <c r="G1308" i="5"/>
  <c r="C1309" i="5"/>
  <c r="D1309" i="5"/>
  <c r="E1309" i="5"/>
  <c r="G1309" i="5"/>
  <c r="C1310" i="5"/>
  <c r="D1310" i="5"/>
  <c r="E1310" i="5"/>
  <c r="G1310" i="5"/>
  <c r="C1311" i="5"/>
  <c r="D1311" i="5"/>
  <c r="E1311" i="5"/>
  <c r="G1311" i="5"/>
  <c r="C1312" i="5"/>
  <c r="D1312" i="5"/>
  <c r="E1312" i="5"/>
  <c r="G1312" i="5"/>
  <c r="C1313" i="5"/>
  <c r="D1313" i="5"/>
  <c r="E1313" i="5"/>
  <c r="G1313" i="5"/>
  <c r="C1314" i="5"/>
  <c r="D1314" i="5"/>
  <c r="E1314" i="5"/>
  <c r="G1314" i="5"/>
  <c r="C1315" i="5"/>
  <c r="D1315" i="5"/>
  <c r="E1315" i="5"/>
  <c r="G1315" i="5"/>
  <c r="C1316" i="5"/>
  <c r="D1316" i="5"/>
  <c r="E1316" i="5"/>
  <c r="G1316" i="5"/>
  <c r="C1317" i="5"/>
  <c r="D1317" i="5"/>
  <c r="E1317" i="5"/>
  <c r="G1317" i="5"/>
  <c r="C1318" i="5"/>
  <c r="D1318" i="5"/>
  <c r="E1318" i="5"/>
  <c r="G1318" i="5"/>
  <c r="C1319" i="5"/>
  <c r="D1319" i="5"/>
  <c r="E1319" i="5"/>
  <c r="G1319" i="5"/>
  <c r="C1320" i="5"/>
  <c r="D1320" i="5"/>
  <c r="E1320" i="5"/>
  <c r="G1320" i="5"/>
  <c r="C1321" i="5"/>
  <c r="D1321" i="5"/>
  <c r="E1321" i="5"/>
  <c r="G1321" i="5"/>
  <c r="C1322" i="5"/>
  <c r="D1322" i="5"/>
  <c r="G1322" i="5"/>
  <c r="C1323" i="5"/>
  <c r="D1323" i="5"/>
  <c r="E1323" i="5"/>
  <c r="G1323" i="5"/>
  <c r="C1324" i="5"/>
  <c r="D1324" i="5"/>
  <c r="E1324" i="5"/>
  <c r="G1324" i="5"/>
  <c r="C1325" i="5"/>
  <c r="D1325" i="5"/>
  <c r="E1325" i="5"/>
  <c r="G1325" i="5"/>
  <c r="C1326" i="5"/>
  <c r="D1326" i="5"/>
  <c r="E1326" i="5"/>
  <c r="G1326" i="5"/>
  <c r="C1327" i="5"/>
  <c r="D1327" i="5"/>
  <c r="E1327" i="5"/>
  <c r="G1327" i="5"/>
  <c r="C1328" i="5"/>
  <c r="G1328" i="5"/>
  <c r="C1329" i="5"/>
  <c r="D1329" i="5"/>
  <c r="E1329" i="5"/>
  <c r="G1329" i="5"/>
  <c r="C1330" i="5"/>
  <c r="D1330" i="5"/>
  <c r="E1330" i="5"/>
  <c r="G1330" i="5"/>
  <c r="C1331" i="5"/>
  <c r="D1331" i="5"/>
  <c r="E1331" i="5"/>
  <c r="G1331" i="5"/>
  <c r="C1332" i="5"/>
  <c r="D1332" i="5"/>
  <c r="E1332" i="5"/>
  <c r="G1332" i="5"/>
  <c r="C1333" i="5"/>
  <c r="D1333" i="5"/>
  <c r="E1333" i="5"/>
  <c r="G1333" i="5"/>
  <c r="E1334" i="5"/>
  <c r="G1334" i="5"/>
  <c r="C1335" i="5"/>
  <c r="D1335" i="5"/>
  <c r="E1335" i="5"/>
  <c r="G1335" i="5"/>
  <c r="C1336" i="5"/>
  <c r="D1336" i="5"/>
  <c r="E1336" i="5"/>
  <c r="G1336" i="5"/>
  <c r="C1337" i="5"/>
  <c r="D1337" i="5"/>
  <c r="E1337" i="5"/>
  <c r="G1337" i="5"/>
  <c r="C1338" i="5"/>
  <c r="D1338" i="5"/>
  <c r="E1338" i="5"/>
  <c r="G1338" i="5"/>
  <c r="C1339" i="5"/>
  <c r="D1339" i="5"/>
  <c r="E1339" i="5"/>
  <c r="G1339" i="5"/>
  <c r="C1340" i="5"/>
  <c r="E1340" i="5"/>
  <c r="G1340" i="5"/>
  <c r="C1341" i="5"/>
  <c r="D1341" i="5"/>
  <c r="E1341" i="5"/>
  <c r="G1341" i="5"/>
  <c r="C1342" i="5"/>
  <c r="D1342" i="5"/>
  <c r="E1342" i="5"/>
  <c r="G1342" i="5"/>
  <c r="C1343" i="5"/>
  <c r="D1343" i="5"/>
  <c r="E1343" i="5"/>
  <c r="G1343" i="5"/>
  <c r="C1344" i="5"/>
  <c r="D1344" i="5"/>
  <c r="E1344" i="5"/>
  <c r="G1344" i="5"/>
  <c r="C1345" i="5"/>
  <c r="D1345" i="5"/>
  <c r="E1345" i="5"/>
  <c r="G1345" i="5"/>
  <c r="C1346" i="5"/>
  <c r="D1346" i="5"/>
  <c r="E1346" i="5"/>
  <c r="G1346" i="5"/>
  <c r="C1347" i="5"/>
  <c r="D1347" i="5"/>
  <c r="E1347" i="5"/>
  <c r="G1347" i="5"/>
  <c r="C1348" i="5"/>
  <c r="D1348" i="5"/>
  <c r="E1348" i="5"/>
  <c r="G1348" i="5"/>
  <c r="C1349" i="5"/>
  <c r="D1349" i="5"/>
  <c r="E1349" i="5"/>
  <c r="G1349" i="5"/>
  <c r="C1350" i="5"/>
  <c r="D1350" i="5"/>
  <c r="E1350" i="5"/>
  <c r="G1350" i="5"/>
  <c r="C1351" i="5"/>
  <c r="D1351" i="5"/>
  <c r="E1351" i="5"/>
  <c r="G1351" i="5"/>
  <c r="C1352" i="5"/>
  <c r="D1352" i="5"/>
  <c r="E1352" i="5"/>
  <c r="G1352" i="5"/>
  <c r="C1353" i="5"/>
  <c r="D1353" i="5"/>
  <c r="E1353" i="5"/>
  <c r="G1353" i="5"/>
  <c r="C1354" i="5"/>
  <c r="D1354" i="5"/>
  <c r="E1354" i="5"/>
  <c r="G1354" i="5"/>
  <c r="C1355" i="5"/>
  <c r="D1355" i="5"/>
  <c r="E1355" i="5"/>
  <c r="G1355" i="5"/>
  <c r="C1356" i="5"/>
  <c r="D1356" i="5"/>
  <c r="E1356" i="5"/>
  <c r="G1356" i="5"/>
  <c r="C1357" i="5"/>
  <c r="D1357" i="5"/>
  <c r="E1357" i="5"/>
  <c r="G1357" i="5"/>
  <c r="C1358" i="5"/>
  <c r="D1358" i="5"/>
  <c r="E1358" i="5"/>
  <c r="G1358" i="5"/>
  <c r="C1359" i="5"/>
  <c r="D1359" i="5"/>
  <c r="E1359" i="5"/>
  <c r="G1359" i="5"/>
  <c r="C1360" i="5"/>
  <c r="D1360" i="5"/>
  <c r="E1360" i="5"/>
  <c r="G1360" i="5"/>
  <c r="C1361" i="5"/>
  <c r="D1361" i="5"/>
  <c r="E1361" i="5"/>
  <c r="G1361" i="5"/>
  <c r="C1362" i="5"/>
  <c r="D1362" i="5"/>
  <c r="E1362" i="5"/>
  <c r="G1362" i="5"/>
  <c r="C1363" i="5"/>
  <c r="D1363" i="5"/>
  <c r="E1363" i="5"/>
  <c r="G1363" i="5"/>
  <c r="C1364" i="5"/>
  <c r="D1364" i="5"/>
  <c r="E1364" i="5"/>
  <c r="G1364" i="5"/>
  <c r="C1365" i="5"/>
  <c r="D1365" i="5"/>
  <c r="E1365" i="5"/>
  <c r="G1365" i="5"/>
  <c r="C1366" i="5"/>
  <c r="D1366" i="5"/>
  <c r="E1366" i="5"/>
  <c r="G1366" i="5"/>
  <c r="C1367" i="5"/>
  <c r="D1367" i="5"/>
  <c r="E1367" i="5"/>
  <c r="G1367" i="5"/>
  <c r="C1368" i="5"/>
  <c r="D1368" i="5"/>
  <c r="E1368" i="5"/>
  <c r="G1368" i="5"/>
  <c r="C1369" i="5"/>
  <c r="D1369" i="5"/>
  <c r="E1369" i="5"/>
  <c r="G1369" i="5"/>
  <c r="C1370" i="5"/>
  <c r="D1370" i="5"/>
  <c r="E1370" i="5"/>
  <c r="G1370" i="5"/>
  <c r="C1371" i="5"/>
  <c r="D1371" i="5"/>
  <c r="E1371" i="5"/>
  <c r="G1371" i="5"/>
  <c r="C1372" i="5"/>
  <c r="D1372" i="5"/>
  <c r="E1372" i="5"/>
  <c r="G1372" i="5"/>
  <c r="C1373" i="5"/>
  <c r="D1373" i="5"/>
  <c r="E1373" i="5"/>
  <c r="G1373" i="5"/>
  <c r="C1374" i="5"/>
  <c r="D1374" i="5"/>
  <c r="E1374" i="5"/>
  <c r="G1374" i="5"/>
  <c r="C1375" i="5"/>
  <c r="D1375" i="5"/>
  <c r="E1375" i="5"/>
  <c r="G1375" i="5"/>
  <c r="C1376" i="5"/>
  <c r="D1376" i="5"/>
  <c r="E1376" i="5"/>
  <c r="G1376" i="5"/>
  <c r="C1377" i="5"/>
  <c r="D1377" i="5"/>
  <c r="E1377" i="5"/>
  <c r="G1377" i="5"/>
  <c r="C1378" i="5"/>
  <c r="D1378" i="5"/>
  <c r="E1378" i="5"/>
  <c r="G1378" i="5"/>
  <c r="C1379" i="5"/>
  <c r="D1379" i="5"/>
  <c r="E1379" i="5"/>
  <c r="G1379" i="5"/>
  <c r="C1380" i="5"/>
  <c r="D1380" i="5"/>
  <c r="E1380" i="5"/>
  <c r="G1380" i="5"/>
  <c r="C1381" i="5"/>
  <c r="D1381" i="5"/>
  <c r="E1381" i="5"/>
  <c r="G1381" i="5"/>
  <c r="C1382" i="5"/>
  <c r="D1382" i="5"/>
  <c r="E1382" i="5"/>
  <c r="G1382" i="5"/>
  <c r="C1383" i="5"/>
  <c r="D1383" i="5"/>
  <c r="E1383" i="5"/>
  <c r="G1383" i="5"/>
  <c r="C1384" i="5"/>
  <c r="D1384" i="5"/>
  <c r="E1384" i="5"/>
  <c r="G1384" i="5"/>
  <c r="C1385" i="5"/>
  <c r="D1385" i="5"/>
  <c r="E1385" i="5"/>
  <c r="G1385" i="5"/>
  <c r="C1386" i="5"/>
  <c r="D1386" i="5"/>
  <c r="E1386" i="5"/>
  <c r="G1386" i="5"/>
  <c r="C1387" i="5"/>
  <c r="D1387" i="5"/>
  <c r="E1387" i="5"/>
  <c r="G1387" i="5"/>
  <c r="C1388" i="5"/>
  <c r="D1388" i="5"/>
  <c r="E1388" i="5"/>
  <c r="G1388" i="5"/>
  <c r="C1389" i="5"/>
  <c r="D1389" i="5"/>
  <c r="E1389" i="5"/>
  <c r="G1389" i="5"/>
  <c r="C1390" i="5"/>
  <c r="D1390" i="5"/>
  <c r="E1390" i="5"/>
  <c r="G1390" i="5"/>
  <c r="C1391" i="5"/>
  <c r="D1391" i="5"/>
  <c r="E1391" i="5"/>
  <c r="G1391" i="5"/>
  <c r="C1392" i="5"/>
  <c r="D1392" i="5"/>
  <c r="E1392" i="5"/>
  <c r="G1392" i="5"/>
  <c r="C1393" i="5"/>
  <c r="D1393" i="5"/>
  <c r="E1393" i="5"/>
  <c r="G1393" i="5"/>
  <c r="C1394" i="5"/>
  <c r="D1394" i="5"/>
  <c r="E1394" i="5"/>
  <c r="G1394" i="5"/>
  <c r="C1395" i="5"/>
  <c r="D1395" i="5"/>
  <c r="E1395" i="5"/>
  <c r="G1395" i="5"/>
  <c r="C1396" i="5"/>
  <c r="D1396" i="5"/>
  <c r="E1396" i="5"/>
  <c r="G1396" i="5"/>
  <c r="C1397" i="5"/>
  <c r="D1397" i="5"/>
  <c r="E1397" i="5"/>
  <c r="G1397" i="5"/>
  <c r="C1398" i="5"/>
  <c r="D1398" i="5"/>
  <c r="E1398" i="5"/>
  <c r="G1398" i="5"/>
  <c r="C1399" i="5"/>
  <c r="D1399" i="5"/>
  <c r="E1399" i="5"/>
  <c r="G1399" i="5"/>
  <c r="C1400" i="5"/>
  <c r="D1400" i="5"/>
  <c r="E1400" i="5"/>
  <c r="G1400" i="5"/>
  <c r="C1401" i="5"/>
  <c r="D1401" i="5"/>
  <c r="E1401" i="5"/>
  <c r="G1401" i="5"/>
  <c r="C1402" i="5"/>
  <c r="D1402" i="5"/>
  <c r="E1402" i="5"/>
  <c r="G1402" i="5"/>
  <c r="C1403" i="5"/>
  <c r="D1403" i="5"/>
  <c r="E1403" i="5"/>
  <c r="G1403" i="5"/>
  <c r="C1404" i="5"/>
  <c r="D1404" i="5"/>
  <c r="E1404" i="5"/>
  <c r="G1404" i="5"/>
  <c r="C1405" i="5"/>
  <c r="D1405" i="5"/>
  <c r="E1405" i="5"/>
  <c r="G1405" i="5"/>
  <c r="C1406" i="5"/>
  <c r="D1406" i="5"/>
  <c r="E1406" i="5"/>
  <c r="G1406" i="5"/>
  <c r="C1407" i="5"/>
  <c r="D1407" i="5"/>
  <c r="E1407" i="5"/>
  <c r="G1407" i="5"/>
  <c r="C1408" i="5"/>
  <c r="D1408" i="5"/>
  <c r="E1408" i="5"/>
  <c r="G1408" i="5"/>
  <c r="C1409" i="5"/>
  <c r="D1409" i="5"/>
  <c r="E1409" i="5"/>
  <c r="G1409" i="5"/>
  <c r="C1410" i="5"/>
  <c r="D1410" i="5"/>
  <c r="E1410" i="5"/>
  <c r="G1410" i="5"/>
  <c r="C1411" i="5"/>
  <c r="D1411" i="5"/>
  <c r="E1411" i="5"/>
  <c r="G1411" i="5"/>
  <c r="C1412" i="5"/>
  <c r="D1412" i="5"/>
  <c r="E1412" i="5"/>
  <c r="G1412" i="5"/>
  <c r="C1413" i="5"/>
  <c r="D1413" i="5"/>
  <c r="E1413" i="5"/>
  <c r="G1413" i="5"/>
  <c r="C1414" i="5"/>
  <c r="D1414" i="5"/>
  <c r="E1414" i="5"/>
  <c r="G1414" i="5"/>
  <c r="C1415" i="5"/>
  <c r="D1415" i="5"/>
  <c r="E1415" i="5"/>
  <c r="G1415" i="5"/>
  <c r="C1416" i="5"/>
  <c r="D1416" i="5"/>
  <c r="E1416" i="5"/>
  <c r="G1416" i="5"/>
  <c r="C1417" i="5"/>
  <c r="D1417" i="5"/>
  <c r="E1417" i="5"/>
  <c r="G1417" i="5"/>
  <c r="C1418" i="5"/>
  <c r="D1418" i="5"/>
  <c r="E1418" i="5"/>
  <c r="G1418" i="5"/>
  <c r="C1419" i="5"/>
  <c r="D1419" i="5"/>
  <c r="E1419" i="5"/>
  <c r="G1419" i="5"/>
  <c r="C1420" i="5"/>
  <c r="D1420" i="5"/>
  <c r="E1420" i="5"/>
  <c r="G1420" i="5"/>
  <c r="C1421" i="5"/>
  <c r="D1421" i="5"/>
  <c r="E1421" i="5"/>
  <c r="G1421" i="5"/>
  <c r="C1422" i="5"/>
  <c r="D1422" i="5"/>
  <c r="E1422" i="5"/>
  <c r="G1422" i="5"/>
  <c r="C1423" i="5"/>
  <c r="D1423" i="5"/>
  <c r="E1423" i="5"/>
  <c r="G1423" i="5"/>
  <c r="C1424" i="5"/>
  <c r="D1424" i="5"/>
  <c r="E1424" i="5"/>
  <c r="G1424" i="5"/>
  <c r="C1425" i="5"/>
  <c r="D1425" i="5"/>
  <c r="E1425" i="5"/>
  <c r="G1425" i="5"/>
  <c r="C1426" i="5"/>
  <c r="D1426" i="5"/>
  <c r="E1426" i="5"/>
  <c r="G1426" i="5"/>
  <c r="C1427" i="5"/>
  <c r="D1427" i="5"/>
  <c r="E1427" i="5"/>
  <c r="G1427" i="5"/>
  <c r="C1428" i="5"/>
  <c r="D1428" i="5"/>
  <c r="E1428" i="5"/>
  <c r="G1428" i="5"/>
  <c r="C1429" i="5"/>
  <c r="D1429" i="5"/>
  <c r="E1429" i="5"/>
  <c r="G1429" i="5"/>
  <c r="C1430" i="5"/>
  <c r="D1430" i="5"/>
  <c r="E1430" i="5"/>
  <c r="G1430" i="5"/>
  <c r="C1431" i="5"/>
  <c r="D1431" i="5"/>
  <c r="E1431" i="5"/>
  <c r="G1431" i="5"/>
  <c r="C1432" i="5"/>
  <c r="D1432" i="5"/>
  <c r="E1432" i="5"/>
  <c r="G1432" i="5"/>
  <c r="C1433" i="5"/>
  <c r="D1433" i="5"/>
  <c r="E1433" i="5"/>
  <c r="G1433" i="5"/>
  <c r="C1434" i="5"/>
  <c r="D1434" i="5"/>
  <c r="E1434" i="5"/>
  <c r="G1434" i="5"/>
  <c r="C1435" i="5"/>
  <c r="D1435" i="5"/>
  <c r="E1435" i="5"/>
  <c r="G1435" i="5"/>
  <c r="C1436" i="5"/>
  <c r="D1436" i="5"/>
  <c r="E1436" i="5"/>
  <c r="G1436" i="5"/>
  <c r="C1437" i="5"/>
  <c r="D1437" i="5"/>
  <c r="E1437" i="5"/>
  <c r="G1437" i="5"/>
  <c r="C1438" i="5"/>
  <c r="D1438" i="5"/>
  <c r="E1438" i="5"/>
  <c r="G1438" i="5"/>
  <c r="C1439" i="5"/>
  <c r="D1439" i="5"/>
  <c r="E1439" i="5"/>
  <c r="G1439" i="5"/>
  <c r="C1440" i="5"/>
  <c r="D1440" i="5"/>
  <c r="E1440" i="5"/>
  <c r="G1440" i="5"/>
  <c r="C1441" i="5"/>
  <c r="D1441" i="5"/>
  <c r="E1441" i="5"/>
  <c r="G1441" i="5"/>
  <c r="C1442" i="5"/>
  <c r="D1442" i="5"/>
  <c r="E1442" i="5"/>
  <c r="G1442" i="5"/>
  <c r="C1443" i="5"/>
  <c r="D1443" i="5"/>
  <c r="E1443" i="5"/>
  <c r="G1443" i="5"/>
  <c r="C1444" i="5"/>
  <c r="D1444" i="5"/>
  <c r="E1444" i="5"/>
  <c r="G1444" i="5"/>
  <c r="C1445" i="5"/>
  <c r="D1445" i="5"/>
  <c r="E1445" i="5"/>
  <c r="G1445" i="5"/>
  <c r="C1446" i="5"/>
  <c r="D1446" i="5"/>
  <c r="E1446" i="5"/>
  <c r="G1446" i="5"/>
  <c r="C1447" i="5"/>
  <c r="D1447" i="5"/>
  <c r="E1447" i="5"/>
  <c r="G1447" i="5"/>
  <c r="C1448" i="5"/>
  <c r="D1448" i="5"/>
  <c r="E1448" i="5"/>
  <c r="G1448" i="5"/>
  <c r="C1449" i="5"/>
  <c r="D1449" i="5"/>
  <c r="E1449" i="5"/>
  <c r="G1449" i="5"/>
  <c r="C1450" i="5"/>
  <c r="D1450" i="5"/>
  <c r="E1450" i="5"/>
  <c r="G1450" i="5"/>
  <c r="C1451" i="5"/>
  <c r="D1451" i="5"/>
  <c r="E1451" i="5"/>
  <c r="G1451" i="5"/>
  <c r="C1452" i="5"/>
  <c r="D1452" i="5"/>
  <c r="E1452" i="5"/>
  <c r="G1452" i="5"/>
  <c r="C1453" i="5"/>
  <c r="D1453" i="5"/>
  <c r="E1453" i="5"/>
  <c r="G1453" i="5"/>
  <c r="C1454" i="5"/>
  <c r="D1454" i="5"/>
  <c r="E1454" i="5"/>
  <c r="G1454" i="5"/>
  <c r="C1455" i="5"/>
  <c r="D1455" i="5"/>
  <c r="E1455" i="5"/>
  <c r="G1455" i="5"/>
  <c r="C1456" i="5"/>
  <c r="D1456" i="5"/>
  <c r="E1456" i="5"/>
  <c r="G1456" i="5"/>
  <c r="C1457" i="5"/>
  <c r="D1457" i="5"/>
  <c r="E1457" i="5"/>
  <c r="G1457" i="5"/>
  <c r="C1458" i="5"/>
  <c r="D1458" i="5"/>
  <c r="E1458" i="5"/>
  <c r="G1458" i="5"/>
  <c r="C1459" i="5"/>
  <c r="D1459" i="5"/>
  <c r="E1459" i="5"/>
  <c r="G1459" i="5"/>
  <c r="C1460" i="5"/>
  <c r="D1460" i="5"/>
  <c r="E1460" i="5"/>
  <c r="G1460" i="5"/>
  <c r="C1461" i="5"/>
  <c r="D1461" i="5"/>
  <c r="E1461" i="5"/>
  <c r="G1461" i="5"/>
  <c r="C1462" i="5"/>
  <c r="D1462" i="5"/>
  <c r="E1462" i="5"/>
  <c r="G1462" i="5"/>
  <c r="C1463" i="5"/>
  <c r="D1463" i="5"/>
  <c r="E1463" i="5"/>
  <c r="G1463" i="5"/>
  <c r="C1464" i="5"/>
  <c r="D1464" i="5"/>
  <c r="E1464" i="5"/>
  <c r="G1464" i="5"/>
  <c r="C1465" i="5"/>
  <c r="D1465" i="5"/>
  <c r="E1465" i="5"/>
  <c r="G1465" i="5"/>
  <c r="C1466" i="5"/>
  <c r="D1466" i="5"/>
  <c r="E1466" i="5"/>
  <c r="G1466" i="5"/>
  <c r="C1467" i="5"/>
  <c r="D1467" i="5"/>
  <c r="E1467" i="5"/>
  <c r="G1467" i="5"/>
  <c r="C1468" i="5"/>
  <c r="D1468" i="5"/>
  <c r="E1468" i="5"/>
  <c r="G1468" i="5"/>
  <c r="C1469" i="5"/>
  <c r="D1469" i="5"/>
  <c r="E1469" i="5"/>
  <c r="G1469" i="5"/>
  <c r="C1470" i="5"/>
  <c r="D1470" i="5"/>
  <c r="E1470" i="5"/>
  <c r="G1470" i="5"/>
  <c r="C1471" i="5"/>
  <c r="D1471" i="5"/>
  <c r="E1471" i="5"/>
  <c r="G1471" i="5"/>
  <c r="C1472" i="5"/>
  <c r="D1472" i="5"/>
  <c r="E1472" i="5"/>
  <c r="G1472" i="5"/>
  <c r="C1473" i="5"/>
  <c r="D1473" i="5"/>
  <c r="E1473" i="5"/>
  <c r="G1473" i="5"/>
  <c r="C1474" i="5"/>
  <c r="D1474" i="5"/>
  <c r="E1474" i="5"/>
  <c r="G1474" i="5"/>
  <c r="C1475" i="5"/>
  <c r="D1475" i="5"/>
  <c r="E1475" i="5"/>
  <c r="G1475" i="5"/>
  <c r="C1476" i="5"/>
  <c r="D1476" i="5"/>
  <c r="E1476" i="5"/>
  <c r="G1476" i="5"/>
  <c r="C1477" i="5"/>
  <c r="D1477" i="5"/>
  <c r="E1477" i="5"/>
  <c r="G1477" i="5"/>
  <c r="C1478" i="5"/>
  <c r="D1478" i="5"/>
  <c r="E1478" i="5"/>
  <c r="G1478" i="5"/>
  <c r="C1479" i="5"/>
  <c r="D1479" i="5"/>
  <c r="E1479" i="5"/>
  <c r="G1479" i="5"/>
  <c r="C1480" i="5"/>
  <c r="D1480" i="5"/>
  <c r="E1480" i="5"/>
  <c r="G1480" i="5"/>
  <c r="C1481" i="5"/>
  <c r="D1481" i="5"/>
  <c r="E1481" i="5"/>
  <c r="G1481" i="5"/>
  <c r="C1482" i="5"/>
  <c r="D1482" i="5"/>
  <c r="E1482" i="5"/>
  <c r="G1482" i="5"/>
  <c r="C1483" i="5"/>
  <c r="D1483" i="5"/>
  <c r="E1483" i="5"/>
  <c r="G1483" i="5"/>
  <c r="C1484" i="5"/>
  <c r="D1484" i="5"/>
  <c r="E1484" i="5"/>
  <c r="G1484" i="5"/>
  <c r="C1485" i="5"/>
  <c r="D1485" i="5"/>
  <c r="E1485" i="5"/>
  <c r="G1485" i="5"/>
  <c r="C1486" i="5"/>
  <c r="D1486" i="5"/>
  <c r="E1486" i="5"/>
  <c r="G1486" i="5"/>
  <c r="C1487" i="5"/>
  <c r="D1487" i="5"/>
  <c r="E1487" i="5"/>
  <c r="G1487" i="5"/>
  <c r="C1488" i="5"/>
  <c r="D1488" i="5"/>
  <c r="E1488" i="5"/>
  <c r="G1488" i="5"/>
  <c r="C1489" i="5"/>
  <c r="D1489" i="5"/>
  <c r="E1489" i="5"/>
  <c r="G1489" i="5"/>
  <c r="C1490" i="5"/>
  <c r="D1490" i="5"/>
  <c r="E1490" i="5"/>
  <c r="G1490" i="5"/>
  <c r="C1491" i="5"/>
  <c r="D1491" i="5"/>
  <c r="E1491" i="5"/>
  <c r="G1491" i="5"/>
  <c r="C1492" i="5"/>
  <c r="D1492" i="5"/>
  <c r="E1492" i="5"/>
  <c r="G1492" i="5"/>
  <c r="C1493" i="5"/>
  <c r="D1493" i="5"/>
  <c r="E1493" i="5"/>
  <c r="G1493" i="5"/>
  <c r="C1494" i="5"/>
  <c r="D1494" i="5"/>
  <c r="E1494" i="5"/>
  <c r="G1494" i="5"/>
  <c r="C1495" i="5"/>
  <c r="D1495" i="5"/>
  <c r="E1495" i="5"/>
  <c r="G1495" i="5"/>
  <c r="C1496" i="5"/>
  <c r="D1496" i="5"/>
  <c r="E1496" i="5"/>
  <c r="G1496" i="5"/>
  <c r="C1497" i="5"/>
  <c r="D1497" i="5"/>
  <c r="E1497" i="5"/>
  <c r="G1497" i="5"/>
  <c r="C1498" i="5"/>
  <c r="D1498" i="5"/>
  <c r="E1498" i="5"/>
  <c r="G1498" i="5"/>
  <c r="C1499" i="5"/>
  <c r="D1499" i="5"/>
  <c r="E1499" i="5"/>
  <c r="G1499" i="5"/>
  <c r="C1500" i="5"/>
  <c r="D1500" i="5"/>
  <c r="E1500" i="5"/>
  <c r="G1500" i="5"/>
  <c r="C1501" i="5"/>
  <c r="D1501" i="5"/>
  <c r="E1501" i="5"/>
  <c r="G1501" i="5"/>
  <c r="C1502" i="5"/>
  <c r="D1502" i="5"/>
  <c r="E1502" i="5"/>
  <c r="G1502" i="5"/>
  <c r="C1503" i="5"/>
  <c r="D1503" i="5"/>
  <c r="E1503" i="5"/>
  <c r="G1503" i="5"/>
  <c r="C1504" i="5"/>
  <c r="D1504" i="5"/>
  <c r="E1504" i="5"/>
  <c r="G1504" i="5"/>
  <c r="C1505" i="5"/>
  <c r="D1505" i="5"/>
  <c r="E1505" i="5"/>
  <c r="G1505" i="5"/>
  <c r="C1506" i="5"/>
  <c r="D1506" i="5"/>
  <c r="E1506" i="5"/>
  <c r="G1506" i="5"/>
  <c r="C1507" i="5"/>
  <c r="D1507" i="5"/>
  <c r="E1507" i="5"/>
  <c r="G1507" i="5"/>
  <c r="C1508" i="5"/>
  <c r="D1508" i="5"/>
  <c r="E1508" i="5"/>
  <c r="G1508" i="5"/>
  <c r="C1509" i="5"/>
  <c r="D1509" i="5"/>
  <c r="E1509" i="5"/>
  <c r="G1509" i="5"/>
  <c r="C1510" i="5"/>
  <c r="D1510" i="5"/>
  <c r="E1510" i="5"/>
  <c r="G1510" i="5"/>
  <c r="C1511" i="5"/>
  <c r="D1511" i="5"/>
  <c r="E1511" i="5"/>
  <c r="G1511" i="5"/>
  <c r="C1512" i="5"/>
  <c r="D1512" i="5"/>
  <c r="E1512" i="5"/>
  <c r="G1512" i="5"/>
  <c r="C1513" i="5"/>
  <c r="D1513" i="5"/>
  <c r="E1513" i="5"/>
  <c r="G1513" i="5"/>
  <c r="C1514" i="5"/>
  <c r="D1514" i="5"/>
  <c r="E1514" i="5"/>
  <c r="G1514" i="5"/>
  <c r="C1515" i="5"/>
  <c r="D1515" i="5"/>
  <c r="E1515" i="5"/>
  <c r="G1515" i="5"/>
  <c r="C1516" i="5"/>
  <c r="D1516" i="5"/>
  <c r="E1516" i="5"/>
  <c r="G1516" i="5"/>
  <c r="C1517" i="5"/>
  <c r="D1517" i="5"/>
  <c r="E1517" i="5"/>
  <c r="G1517" i="5"/>
  <c r="C1518" i="5"/>
  <c r="D1518" i="5"/>
  <c r="E1518" i="5"/>
  <c r="G1518" i="5"/>
  <c r="C1519" i="5"/>
  <c r="D1519" i="5"/>
  <c r="E1519" i="5"/>
  <c r="G1519" i="5"/>
  <c r="C1520" i="5"/>
  <c r="D1520" i="5"/>
  <c r="E1520" i="5"/>
  <c r="G1520" i="5"/>
  <c r="C1521" i="5"/>
  <c r="D1521" i="5"/>
  <c r="E1521" i="5"/>
  <c r="G1521" i="5"/>
  <c r="C1522" i="5"/>
  <c r="D1522" i="5"/>
  <c r="E1522" i="5"/>
  <c r="G1522" i="5"/>
  <c r="C1523" i="5"/>
  <c r="D1523" i="5"/>
  <c r="E1523" i="5"/>
  <c r="G1523" i="5"/>
  <c r="C1524" i="5"/>
  <c r="D1524" i="5"/>
  <c r="E1524" i="5"/>
  <c r="G1524" i="5"/>
  <c r="C1525" i="5"/>
  <c r="D1525" i="5"/>
  <c r="E1525" i="5"/>
  <c r="G1525" i="5"/>
  <c r="C1526" i="5"/>
  <c r="D1526" i="5"/>
  <c r="E1526" i="5"/>
  <c r="G1526" i="5"/>
  <c r="C1527" i="5"/>
  <c r="D1527" i="5"/>
  <c r="E1527" i="5"/>
  <c r="G1527" i="5"/>
  <c r="C1528" i="5"/>
  <c r="D1528" i="5"/>
  <c r="E1528" i="5"/>
  <c r="G1528" i="5"/>
  <c r="C1529" i="5"/>
  <c r="D1529" i="5"/>
  <c r="E1529" i="5"/>
  <c r="G1529" i="5"/>
  <c r="C1530" i="5"/>
  <c r="D1530" i="5"/>
  <c r="E1530" i="5"/>
  <c r="G1530" i="5"/>
  <c r="C1531" i="5"/>
  <c r="D1531" i="5"/>
  <c r="E1531" i="5"/>
  <c r="G1531" i="5"/>
  <c r="C1532" i="5"/>
  <c r="D1532" i="5"/>
  <c r="E1532" i="5"/>
  <c r="G1532" i="5"/>
  <c r="C1533" i="5"/>
  <c r="D1533" i="5"/>
  <c r="E1533" i="5"/>
  <c r="G1533" i="5"/>
  <c r="C1534" i="5"/>
  <c r="D1534" i="5"/>
  <c r="E1534" i="5"/>
  <c r="G1534" i="5"/>
  <c r="C1535" i="5"/>
  <c r="D1535" i="5"/>
  <c r="E1535" i="5"/>
  <c r="G1535" i="5"/>
  <c r="C1536" i="5"/>
  <c r="D1536" i="5"/>
  <c r="E1536" i="5"/>
  <c r="G1536" i="5"/>
  <c r="C1537" i="5"/>
  <c r="D1537" i="5"/>
  <c r="E1537" i="5"/>
  <c r="G1537" i="5"/>
  <c r="C1538" i="5"/>
  <c r="D1538" i="5"/>
  <c r="E1538" i="5"/>
  <c r="G1538" i="5"/>
  <c r="C1539" i="5"/>
  <c r="D1539" i="5"/>
  <c r="E1539" i="5"/>
  <c r="G1539" i="5"/>
  <c r="C1540" i="5"/>
  <c r="D1540" i="5"/>
  <c r="E1540" i="5"/>
  <c r="G1540" i="5"/>
  <c r="C1541" i="5"/>
  <c r="D1541" i="5"/>
  <c r="E1541" i="5"/>
  <c r="G1541" i="5"/>
  <c r="C1542" i="5"/>
  <c r="D1542" i="5"/>
  <c r="E1542" i="5"/>
  <c r="G1542" i="5"/>
  <c r="C1543" i="5"/>
  <c r="D1543" i="5"/>
  <c r="E1543" i="5"/>
  <c r="G1543" i="5"/>
  <c r="C1544" i="5"/>
  <c r="D1544" i="5"/>
  <c r="E1544" i="5"/>
  <c r="G1544" i="5"/>
  <c r="C1545" i="5"/>
  <c r="D1545" i="5"/>
  <c r="E1545" i="5"/>
  <c r="G1545" i="5"/>
  <c r="C1546" i="5"/>
  <c r="D1546" i="5"/>
  <c r="E1546" i="5"/>
  <c r="G1546" i="5"/>
  <c r="C1547" i="5"/>
  <c r="D1547" i="5"/>
  <c r="E1547" i="5"/>
  <c r="G1547" i="5"/>
  <c r="C1548" i="5"/>
  <c r="D1548" i="5"/>
  <c r="E1548" i="5"/>
  <c r="G1548" i="5"/>
  <c r="C1549" i="5"/>
  <c r="D1549" i="5"/>
  <c r="E1549" i="5"/>
  <c r="G1549" i="5"/>
  <c r="C1550" i="5"/>
  <c r="D1550" i="5"/>
  <c r="E1550" i="5"/>
  <c r="G1550" i="5"/>
  <c r="C1551" i="5"/>
  <c r="D1551" i="5"/>
  <c r="E1551" i="5"/>
  <c r="G1551" i="5"/>
  <c r="C1552" i="5"/>
  <c r="D1552" i="5"/>
  <c r="E1552" i="5"/>
  <c r="G1552" i="5"/>
  <c r="C1553" i="5"/>
  <c r="D1553" i="5"/>
  <c r="E1553" i="5"/>
  <c r="G1553" i="5"/>
  <c r="C1554" i="5"/>
  <c r="D1554" i="5"/>
  <c r="E1554" i="5"/>
  <c r="G1554" i="5"/>
  <c r="C1555" i="5"/>
  <c r="D1555" i="5"/>
  <c r="E1555" i="5"/>
  <c r="G1555" i="5"/>
  <c r="C1556" i="5"/>
  <c r="D1556" i="5"/>
  <c r="E1556" i="5"/>
  <c r="G1556" i="5"/>
  <c r="C1557" i="5"/>
  <c r="D1557" i="5"/>
  <c r="E1557" i="5"/>
  <c r="G1557" i="5"/>
  <c r="C1558" i="5"/>
  <c r="D1558" i="5"/>
  <c r="E1558" i="5"/>
  <c r="G1558" i="5"/>
  <c r="C1559" i="5"/>
  <c r="D1559" i="5"/>
  <c r="E1559" i="5"/>
  <c r="G1559" i="5"/>
  <c r="C1560" i="5"/>
  <c r="D1560" i="5"/>
  <c r="E1560" i="5"/>
  <c r="G1560" i="5"/>
  <c r="C1561" i="5"/>
  <c r="D1561" i="5"/>
  <c r="E1561" i="5"/>
  <c r="G1561" i="5"/>
  <c r="C1562" i="5"/>
  <c r="D1562" i="5"/>
  <c r="E1562" i="5"/>
  <c r="G1562" i="5"/>
  <c r="C1563" i="5"/>
  <c r="D1563" i="5"/>
  <c r="E1563" i="5"/>
  <c r="G1563" i="5"/>
  <c r="C1564" i="5"/>
  <c r="D1564" i="5"/>
  <c r="E1564" i="5"/>
  <c r="G1564" i="5"/>
  <c r="C1565" i="5"/>
  <c r="D1565" i="5"/>
  <c r="E1565" i="5"/>
  <c r="G1565" i="5"/>
  <c r="C1566" i="5"/>
  <c r="D1566" i="5"/>
  <c r="E1566" i="5"/>
  <c r="G1566" i="5"/>
  <c r="C1567" i="5"/>
  <c r="D1567" i="5"/>
  <c r="E1567" i="5"/>
  <c r="G1567" i="5"/>
  <c r="C1568" i="5"/>
  <c r="D1568" i="5"/>
  <c r="E1568" i="5"/>
  <c r="G1568" i="5"/>
  <c r="C1569" i="5"/>
  <c r="D1569" i="5"/>
  <c r="E1569" i="5"/>
  <c r="G1569" i="5"/>
  <c r="C1570" i="5"/>
  <c r="D1570" i="5"/>
  <c r="E1570" i="5"/>
  <c r="G1570" i="5"/>
  <c r="C1571" i="5"/>
  <c r="D1571" i="5"/>
  <c r="E1571" i="5"/>
  <c r="G1571" i="5"/>
  <c r="C1572" i="5"/>
  <c r="D1572" i="5"/>
  <c r="E1572" i="5"/>
  <c r="G1572" i="5"/>
  <c r="C1573" i="5"/>
  <c r="D1573" i="5"/>
  <c r="E1573" i="5"/>
  <c r="G1573" i="5"/>
  <c r="C1574" i="5"/>
  <c r="D1574" i="5"/>
  <c r="E1574" i="5"/>
  <c r="G1574" i="5"/>
  <c r="C1575" i="5"/>
  <c r="D1575" i="5"/>
  <c r="E1575" i="5"/>
  <c r="G1575" i="5"/>
  <c r="C1576" i="5"/>
  <c r="D1576" i="5"/>
  <c r="E1576" i="5"/>
  <c r="G1576" i="5"/>
  <c r="C1577" i="5"/>
  <c r="D1577" i="5"/>
  <c r="E1577" i="5"/>
  <c r="G1577" i="5"/>
  <c r="C1578" i="5"/>
  <c r="D1578" i="5"/>
  <c r="E1578" i="5"/>
  <c r="G1578" i="5"/>
  <c r="C1579" i="5"/>
  <c r="D1579" i="5"/>
  <c r="E1579" i="5"/>
  <c r="G1579" i="5"/>
  <c r="C1580" i="5"/>
  <c r="D1580" i="5"/>
  <c r="E1580" i="5"/>
  <c r="G1580" i="5"/>
  <c r="C1581" i="5"/>
  <c r="D1581" i="5"/>
  <c r="E1581" i="5"/>
  <c r="G1581" i="5"/>
  <c r="C1582" i="5"/>
  <c r="D1582" i="5"/>
  <c r="E1582" i="5"/>
  <c r="G1582" i="5"/>
  <c r="C1583" i="5"/>
  <c r="D1583" i="5"/>
  <c r="E1583" i="5"/>
  <c r="G1583" i="5"/>
  <c r="C1584" i="5"/>
  <c r="D1584" i="5"/>
  <c r="E1584" i="5"/>
  <c r="G1584" i="5"/>
  <c r="C1585" i="5"/>
  <c r="D1585" i="5"/>
  <c r="E1585" i="5"/>
  <c r="G1585" i="5"/>
  <c r="C1586" i="5"/>
  <c r="D1586" i="5"/>
  <c r="E1586" i="5"/>
  <c r="G1586" i="5"/>
  <c r="C1587" i="5"/>
  <c r="D1587" i="5"/>
  <c r="E1587" i="5"/>
  <c r="G1587" i="5"/>
  <c r="C1588" i="5"/>
  <c r="D1588" i="5"/>
  <c r="E1588" i="5"/>
  <c r="G1588" i="5"/>
  <c r="C1589" i="5"/>
  <c r="D1589" i="5"/>
  <c r="E1589" i="5"/>
  <c r="G1589" i="5"/>
  <c r="C1590" i="5"/>
  <c r="D1590" i="5"/>
  <c r="E1590" i="5"/>
  <c r="G1590" i="5"/>
  <c r="C1591" i="5"/>
  <c r="D1591" i="5"/>
  <c r="E1591" i="5"/>
  <c r="G1591" i="5"/>
  <c r="C1592" i="5"/>
  <c r="D1592" i="5"/>
  <c r="E1592" i="5"/>
  <c r="G1592" i="5"/>
  <c r="C1593" i="5"/>
  <c r="D1593" i="5"/>
  <c r="E1593" i="5"/>
  <c r="G1593" i="5"/>
  <c r="C1594" i="5"/>
  <c r="D1594" i="5"/>
  <c r="E1594" i="5"/>
  <c r="G1594" i="5"/>
  <c r="C1595" i="5"/>
  <c r="D1595" i="5"/>
  <c r="E1595" i="5"/>
  <c r="G1595" i="5"/>
  <c r="C1596" i="5"/>
  <c r="D1596" i="5"/>
  <c r="E1596" i="5"/>
  <c r="G1596" i="5"/>
  <c r="C1597" i="5"/>
  <c r="D1597" i="5"/>
  <c r="E1597" i="5"/>
  <c r="G1597" i="5"/>
  <c r="C1598" i="5"/>
  <c r="D1598" i="5"/>
  <c r="E1598" i="5"/>
  <c r="G1598" i="5"/>
  <c r="C1599" i="5"/>
  <c r="D1599" i="5"/>
  <c r="E1599" i="5"/>
  <c r="G1599" i="5"/>
  <c r="C1600" i="5"/>
  <c r="D1600" i="5"/>
  <c r="E1600" i="5"/>
  <c r="G1600" i="5"/>
  <c r="C1601" i="5"/>
  <c r="D1601" i="5"/>
  <c r="E1601" i="5"/>
  <c r="G1601" i="5"/>
  <c r="C1602" i="5"/>
  <c r="D1602" i="5"/>
  <c r="E1602" i="5"/>
  <c r="G1602" i="5"/>
  <c r="C1603" i="5"/>
  <c r="D1603" i="5"/>
  <c r="E1603" i="5"/>
  <c r="G1603" i="5"/>
  <c r="C1604" i="5"/>
  <c r="D1604" i="5"/>
  <c r="E1604" i="5"/>
  <c r="G1604" i="5"/>
  <c r="C1605" i="5"/>
  <c r="D1605" i="5"/>
  <c r="E1605" i="5"/>
  <c r="G1605" i="5"/>
  <c r="C1606" i="5"/>
  <c r="D1606" i="5"/>
  <c r="E1606" i="5"/>
  <c r="G1606" i="5"/>
  <c r="C1607" i="5"/>
  <c r="D1607" i="5"/>
  <c r="E1607" i="5"/>
  <c r="G1607" i="5"/>
  <c r="C1608" i="5"/>
  <c r="D1608" i="5"/>
  <c r="E1608" i="5"/>
  <c r="G1608" i="5"/>
  <c r="C1609" i="5"/>
  <c r="D1609" i="5"/>
  <c r="E1609" i="5"/>
  <c r="G1609" i="5"/>
  <c r="C1610" i="5"/>
  <c r="D1610" i="5"/>
  <c r="E1610" i="5"/>
  <c r="G1610" i="5"/>
  <c r="C1611" i="5"/>
  <c r="D1611" i="5"/>
  <c r="E1611" i="5"/>
  <c r="G1611" i="5"/>
  <c r="C1612" i="5"/>
  <c r="D1612" i="5"/>
  <c r="E1612" i="5"/>
  <c r="G1612" i="5"/>
  <c r="C1613" i="5"/>
  <c r="D1613" i="5"/>
  <c r="E1613" i="5"/>
  <c r="G1613" i="5"/>
  <c r="C1614" i="5"/>
  <c r="D1614" i="5"/>
  <c r="E1614" i="5"/>
  <c r="G1614" i="5"/>
  <c r="C1615" i="5"/>
  <c r="D1615" i="5"/>
  <c r="E1615" i="5"/>
  <c r="G1615" i="5"/>
  <c r="C1616" i="5"/>
  <c r="D1616" i="5"/>
  <c r="E1616" i="5"/>
  <c r="G1616" i="5"/>
  <c r="C1617" i="5"/>
  <c r="D1617" i="5"/>
  <c r="E1617" i="5"/>
  <c r="G1617" i="5"/>
  <c r="C1618" i="5"/>
  <c r="D1618" i="5"/>
  <c r="E1618" i="5"/>
  <c r="G1618" i="5"/>
  <c r="C1619" i="5"/>
  <c r="D1619" i="5"/>
  <c r="E1619" i="5"/>
  <c r="G1619" i="5"/>
  <c r="C1620" i="5"/>
  <c r="D1620" i="5"/>
  <c r="E1620" i="5"/>
  <c r="G1620" i="5"/>
  <c r="C1621" i="5"/>
  <c r="D1621" i="5"/>
  <c r="E1621" i="5"/>
  <c r="G1621" i="5"/>
  <c r="C1622" i="5"/>
  <c r="D1622" i="5"/>
  <c r="E1622" i="5"/>
  <c r="G1622" i="5"/>
  <c r="C1623" i="5"/>
  <c r="D1623" i="5"/>
  <c r="E1623" i="5"/>
  <c r="G1623" i="5"/>
  <c r="C1624" i="5"/>
  <c r="D1624" i="5"/>
  <c r="E1624" i="5"/>
  <c r="G1624" i="5"/>
  <c r="C1625" i="5"/>
  <c r="D1625" i="5"/>
  <c r="E1625" i="5"/>
  <c r="G1625" i="5"/>
  <c r="C1626" i="5"/>
  <c r="D1626" i="5"/>
  <c r="E1626" i="5"/>
  <c r="G1626" i="5"/>
  <c r="C1627" i="5"/>
  <c r="D1627" i="5"/>
  <c r="E1627" i="5"/>
  <c r="G1627" i="5"/>
  <c r="C1628" i="5"/>
  <c r="D1628" i="5"/>
  <c r="E1628" i="5"/>
  <c r="G1628" i="5"/>
  <c r="C1629" i="5"/>
  <c r="D1629" i="5"/>
  <c r="E1629" i="5"/>
  <c r="G1629" i="5"/>
  <c r="C1630" i="5"/>
  <c r="D1630" i="5"/>
  <c r="E1630" i="5"/>
  <c r="G1630" i="5"/>
  <c r="C1631" i="5"/>
  <c r="D1631" i="5"/>
  <c r="E1631" i="5"/>
  <c r="G1631" i="5"/>
  <c r="C1632" i="5"/>
  <c r="D1632" i="5"/>
  <c r="E1632" i="5"/>
  <c r="G1632" i="5"/>
  <c r="C1633" i="5"/>
  <c r="D1633" i="5"/>
  <c r="E1633" i="5"/>
  <c r="G1633" i="5"/>
  <c r="C1634" i="5"/>
  <c r="D1634" i="5"/>
  <c r="E1634" i="5"/>
  <c r="G1634" i="5"/>
  <c r="C1635" i="5"/>
  <c r="D1635" i="5"/>
  <c r="E1635" i="5"/>
  <c r="G1635" i="5"/>
  <c r="C1636" i="5"/>
  <c r="D1636" i="5"/>
  <c r="E1636" i="5"/>
  <c r="G1636" i="5"/>
  <c r="C1637" i="5"/>
  <c r="D1637" i="5"/>
  <c r="E1637" i="5"/>
  <c r="G1637" i="5"/>
  <c r="C1638" i="5"/>
  <c r="D1638" i="5"/>
  <c r="E1638" i="5"/>
  <c r="G1638" i="5"/>
  <c r="C1639" i="5"/>
  <c r="D1639" i="5"/>
  <c r="E1639" i="5"/>
  <c r="G1639" i="5"/>
  <c r="C1640" i="5"/>
  <c r="D1640" i="5"/>
  <c r="E1640" i="5"/>
  <c r="G1640" i="5"/>
  <c r="C1641" i="5"/>
  <c r="D1641" i="5"/>
  <c r="E1641" i="5"/>
  <c r="G1641" i="5"/>
  <c r="C1642" i="5"/>
  <c r="D1642" i="5"/>
  <c r="E1642" i="5"/>
  <c r="G1642" i="5"/>
  <c r="C1643" i="5"/>
  <c r="D1643" i="5"/>
  <c r="E1643" i="5"/>
  <c r="G1643" i="5"/>
  <c r="C1644" i="5"/>
  <c r="D1644" i="5"/>
  <c r="E1644" i="5"/>
  <c r="G1644" i="5"/>
  <c r="C1645" i="5"/>
  <c r="D1645" i="5"/>
  <c r="E1645" i="5"/>
  <c r="G1645" i="5"/>
  <c r="C1646" i="5"/>
  <c r="D1646" i="5"/>
  <c r="E1646" i="5"/>
  <c r="G1646" i="5"/>
  <c r="C1647" i="5"/>
  <c r="D1647" i="5"/>
  <c r="E1647" i="5"/>
  <c r="G1647" i="5"/>
  <c r="C1648" i="5"/>
  <c r="D1648" i="5"/>
  <c r="E1648" i="5"/>
  <c r="G1648" i="5"/>
  <c r="C1649" i="5"/>
  <c r="D1649" i="5"/>
  <c r="E1649" i="5"/>
  <c r="G1649" i="5"/>
  <c r="C1650" i="5"/>
  <c r="D1650" i="5"/>
  <c r="E1650" i="5"/>
  <c r="G1650" i="5"/>
  <c r="C1651" i="5"/>
  <c r="D1651" i="5"/>
  <c r="E1651" i="5"/>
  <c r="G1651" i="5"/>
  <c r="C1652" i="5"/>
  <c r="D1652" i="5"/>
  <c r="E1652" i="5"/>
  <c r="G1652" i="5"/>
  <c r="C1653" i="5"/>
  <c r="D1653" i="5"/>
  <c r="E1653" i="5"/>
  <c r="G1653" i="5"/>
  <c r="C1654" i="5"/>
  <c r="D1654" i="5"/>
  <c r="E1654" i="5"/>
  <c r="G1654" i="5"/>
  <c r="C1655" i="5"/>
  <c r="D1655" i="5"/>
  <c r="E1655" i="5"/>
  <c r="G1655" i="5"/>
  <c r="C1656" i="5"/>
  <c r="D1656" i="5"/>
  <c r="E1656" i="5"/>
  <c r="G1656" i="5"/>
  <c r="C1657" i="5"/>
  <c r="D1657" i="5"/>
  <c r="E1657" i="5"/>
  <c r="G1657" i="5"/>
  <c r="C1658" i="5"/>
  <c r="D1658" i="5"/>
  <c r="E1658" i="5"/>
  <c r="G1658" i="5"/>
  <c r="C1659" i="5"/>
  <c r="D1659" i="5"/>
  <c r="E1659" i="5"/>
  <c r="G1659" i="5"/>
  <c r="C1660" i="5"/>
  <c r="D1660" i="5"/>
  <c r="E1660" i="5"/>
  <c r="G1660" i="5"/>
  <c r="C1661" i="5"/>
  <c r="D1661" i="5"/>
  <c r="E1661" i="5"/>
  <c r="G1661" i="5"/>
  <c r="C1662" i="5"/>
  <c r="D1662" i="5"/>
  <c r="E1662" i="5"/>
  <c r="G1662" i="5"/>
  <c r="C1663" i="5"/>
  <c r="D1663" i="5"/>
  <c r="E1663" i="5"/>
  <c r="G1663" i="5"/>
  <c r="C1664" i="5"/>
  <c r="D1664" i="5"/>
  <c r="E1664" i="5"/>
  <c r="G1664" i="5"/>
  <c r="C1665" i="5"/>
  <c r="D1665" i="5"/>
  <c r="E1665" i="5"/>
  <c r="G1665" i="5"/>
  <c r="C1666" i="5"/>
  <c r="D1666" i="5"/>
  <c r="E1666" i="5"/>
  <c r="G1666" i="5"/>
  <c r="C1667" i="5"/>
  <c r="D1667" i="5"/>
  <c r="E1667" i="5"/>
  <c r="G1667" i="5"/>
  <c r="C1668" i="5"/>
  <c r="D1668" i="5"/>
  <c r="E1668" i="5"/>
  <c r="G1668" i="5"/>
  <c r="C1669" i="5"/>
  <c r="D1669" i="5"/>
  <c r="E1669" i="5"/>
  <c r="G1669" i="5"/>
  <c r="C1670" i="5"/>
  <c r="D1670" i="5"/>
  <c r="E1670" i="5"/>
  <c r="G1670" i="5"/>
  <c r="C1671" i="5"/>
  <c r="D1671" i="5"/>
  <c r="E1671" i="5"/>
  <c r="G1671" i="5"/>
  <c r="C1672" i="5"/>
  <c r="D1672" i="5"/>
  <c r="E1672" i="5"/>
  <c r="G1672" i="5"/>
  <c r="C1673" i="5"/>
  <c r="D1673" i="5"/>
  <c r="E1673" i="5"/>
  <c r="G1673" i="5"/>
  <c r="C1674" i="5"/>
  <c r="D1674" i="5"/>
  <c r="E1674" i="5"/>
  <c r="G1674" i="5"/>
  <c r="C1675" i="5"/>
  <c r="D1675" i="5"/>
  <c r="E1675" i="5"/>
  <c r="G1675" i="5"/>
  <c r="C1676" i="5"/>
  <c r="D1676" i="5"/>
  <c r="E1676" i="5"/>
  <c r="G1676" i="5"/>
  <c r="C1677" i="5"/>
  <c r="D1677" i="5"/>
  <c r="E1677" i="5"/>
  <c r="G1677" i="5"/>
  <c r="C1678" i="5"/>
  <c r="D1678" i="5"/>
  <c r="E1678" i="5"/>
  <c r="G1678" i="5"/>
  <c r="C1679" i="5"/>
  <c r="D1679" i="5"/>
  <c r="E1679" i="5"/>
  <c r="G1679" i="5"/>
  <c r="C1680" i="5"/>
  <c r="D1680" i="5"/>
  <c r="E1680" i="5"/>
  <c r="G1680" i="5"/>
  <c r="C1681" i="5"/>
  <c r="D1681" i="5"/>
  <c r="E1681" i="5"/>
  <c r="G1681" i="5"/>
  <c r="C1682" i="5"/>
  <c r="D1682" i="5"/>
  <c r="E1682" i="5"/>
  <c r="G1682" i="5"/>
  <c r="C1683" i="5"/>
  <c r="D1683" i="5"/>
  <c r="E1683" i="5"/>
  <c r="G1683" i="5"/>
  <c r="C1684" i="5"/>
  <c r="D1684" i="5"/>
  <c r="E1684" i="5"/>
  <c r="G1684" i="5"/>
  <c r="C1685" i="5"/>
  <c r="D1685" i="5"/>
  <c r="E1685" i="5"/>
  <c r="G1685" i="5"/>
  <c r="C1686" i="5"/>
  <c r="D1686" i="5"/>
  <c r="E1686" i="5"/>
  <c r="G1686" i="5"/>
  <c r="C1687" i="5"/>
  <c r="D1687" i="5"/>
  <c r="E1687" i="5"/>
  <c r="G1687" i="5"/>
  <c r="C1688" i="5"/>
  <c r="D1688" i="5"/>
  <c r="E1688" i="5"/>
  <c r="G1688" i="5"/>
  <c r="C1689" i="5"/>
  <c r="D1689" i="5"/>
  <c r="E1689" i="5"/>
  <c r="G1689" i="5"/>
  <c r="C1690" i="5"/>
  <c r="D1690" i="5"/>
  <c r="E1690" i="5"/>
  <c r="G1690" i="5"/>
  <c r="C1691" i="5"/>
  <c r="D1691" i="5"/>
  <c r="E1691" i="5"/>
  <c r="G1691" i="5"/>
  <c r="C1692" i="5"/>
  <c r="D1692" i="5"/>
  <c r="E1692" i="5"/>
  <c r="G1692" i="5"/>
  <c r="C1693" i="5"/>
  <c r="D1693" i="5"/>
  <c r="E1693" i="5"/>
  <c r="G1693" i="5"/>
  <c r="C1694" i="5"/>
  <c r="D1694" i="5"/>
  <c r="E1694" i="5"/>
  <c r="G1694" i="5"/>
  <c r="C1695" i="5"/>
  <c r="D1695" i="5"/>
  <c r="E1695" i="5"/>
  <c r="G1695" i="5"/>
  <c r="C1696" i="5"/>
  <c r="D1696" i="5"/>
  <c r="E1696" i="5"/>
  <c r="G1696" i="5"/>
  <c r="C1697" i="5"/>
  <c r="D1697" i="5"/>
  <c r="E1697" i="5"/>
  <c r="G1697" i="5"/>
  <c r="C1698" i="5"/>
  <c r="D1698" i="5"/>
  <c r="E1698" i="5"/>
  <c r="G1698" i="5"/>
  <c r="C1699" i="5"/>
  <c r="D1699" i="5"/>
  <c r="E1699" i="5"/>
  <c r="G1699" i="5"/>
  <c r="C1700" i="5"/>
  <c r="D1700" i="5"/>
  <c r="E1700" i="5"/>
  <c r="G1700" i="5"/>
  <c r="C1701" i="5"/>
  <c r="D1701" i="5"/>
  <c r="E1701" i="5"/>
  <c r="G1701" i="5"/>
  <c r="C1702" i="5"/>
  <c r="D1702" i="5"/>
  <c r="E1702" i="5"/>
  <c r="G1702" i="5"/>
  <c r="C1703" i="5"/>
  <c r="D1703" i="5"/>
  <c r="E1703" i="5"/>
  <c r="G1703" i="5"/>
  <c r="C1704" i="5"/>
  <c r="D1704" i="5"/>
  <c r="E1704" i="5"/>
  <c r="G1704" i="5"/>
  <c r="C1705" i="5"/>
  <c r="D1705" i="5"/>
  <c r="E1705" i="5"/>
  <c r="G1705" i="5"/>
  <c r="C1706" i="5"/>
  <c r="D1706" i="5"/>
  <c r="E1706" i="5"/>
  <c r="G1706" i="5"/>
  <c r="C1707" i="5"/>
  <c r="D1707" i="5"/>
  <c r="E1707" i="5"/>
  <c r="G1707" i="5"/>
  <c r="C1708" i="5"/>
  <c r="D1708" i="5"/>
  <c r="E1708" i="5"/>
  <c r="G1708" i="5"/>
  <c r="C1709" i="5"/>
  <c r="D1709" i="5"/>
  <c r="E1709" i="5"/>
  <c r="G1709" i="5"/>
  <c r="C1710" i="5"/>
  <c r="D1710" i="5"/>
  <c r="E1710" i="5"/>
  <c r="G1710" i="5"/>
  <c r="C1711" i="5"/>
  <c r="D1711" i="5"/>
  <c r="E1711" i="5"/>
  <c r="G1711" i="5"/>
  <c r="C1712" i="5"/>
  <c r="D1712" i="5"/>
  <c r="E1712" i="5"/>
  <c r="G1712" i="5"/>
  <c r="C1713" i="5"/>
  <c r="D1713" i="5"/>
  <c r="E1713" i="5"/>
  <c r="G1713" i="5"/>
  <c r="C1714" i="5"/>
  <c r="D1714" i="5"/>
  <c r="E1714" i="5"/>
  <c r="G1714" i="5"/>
  <c r="C1715" i="5"/>
  <c r="D1715" i="5"/>
  <c r="E1715" i="5"/>
  <c r="G1715" i="5"/>
  <c r="C1716" i="5"/>
  <c r="D1716" i="5"/>
  <c r="E1716" i="5"/>
  <c r="G1716" i="5"/>
  <c r="C1717" i="5"/>
  <c r="D1717" i="5"/>
  <c r="E1717" i="5"/>
  <c r="G1717" i="5"/>
  <c r="C1718" i="5"/>
  <c r="D1718" i="5"/>
  <c r="E1718" i="5"/>
  <c r="G1718" i="5"/>
  <c r="C1719" i="5"/>
  <c r="D1719" i="5"/>
  <c r="E1719" i="5"/>
  <c r="G1719" i="5"/>
  <c r="C1720" i="5"/>
  <c r="D1720" i="5"/>
  <c r="E1720" i="5"/>
  <c r="G1720" i="5"/>
  <c r="C1721" i="5"/>
  <c r="D1721" i="5"/>
  <c r="E1721" i="5"/>
  <c r="G1721" i="5"/>
  <c r="C1722" i="5"/>
  <c r="D1722" i="5"/>
  <c r="E1722" i="5"/>
  <c r="G1722" i="5"/>
  <c r="C1723" i="5"/>
  <c r="D1723" i="5"/>
  <c r="E1723" i="5"/>
  <c r="G1723" i="5"/>
  <c r="C1724" i="5"/>
  <c r="D1724" i="5"/>
  <c r="E1724" i="5"/>
  <c r="G1724" i="5"/>
  <c r="C1725" i="5"/>
  <c r="D1725" i="5"/>
  <c r="E1725" i="5"/>
  <c r="G1725" i="5"/>
  <c r="C1726" i="5"/>
  <c r="D1726" i="5"/>
  <c r="E1726" i="5"/>
  <c r="G1726" i="5"/>
  <c r="C1727" i="5"/>
  <c r="D1727" i="5"/>
  <c r="E1727" i="5"/>
  <c r="G1727" i="5"/>
  <c r="C1728" i="5"/>
  <c r="D1728" i="5"/>
  <c r="E1728" i="5"/>
  <c r="G1728" i="5"/>
  <c r="C1729" i="5"/>
  <c r="D1729" i="5"/>
  <c r="E1729" i="5"/>
  <c r="G1729" i="5"/>
  <c r="C1730" i="5"/>
  <c r="D1730" i="5"/>
  <c r="E1730" i="5"/>
  <c r="G1730" i="5"/>
  <c r="C1731" i="5"/>
  <c r="D1731" i="5"/>
  <c r="E1731" i="5"/>
  <c r="G1731" i="5"/>
  <c r="C1732" i="5"/>
  <c r="D1732" i="5"/>
  <c r="E1732" i="5"/>
  <c r="G1732" i="5"/>
  <c r="C1733" i="5"/>
  <c r="D1733" i="5"/>
  <c r="E1733" i="5"/>
  <c r="G1733" i="5"/>
  <c r="C1734" i="5"/>
  <c r="D1734" i="5"/>
  <c r="E1734" i="5"/>
  <c r="G1734" i="5"/>
  <c r="C1735" i="5"/>
  <c r="D1735" i="5"/>
  <c r="E1735" i="5"/>
  <c r="G1735" i="5"/>
  <c r="C1736" i="5"/>
  <c r="D1736" i="5"/>
  <c r="E1736" i="5"/>
  <c r="G1736" i="5"/>
  <c r="C1737" i="5"/>
  <c r="D1737" i="5"/>
  <c r="E1737" i="5"/>
  <c r="G1737" i="5"/>
  <c r="C1738" i="5"/>
  <c r="D1738" i="5"/>
  <c r="E1738" i="5"/>
  <c r="G1738" i="5"/>
  <c r="C1739" i="5"/>
  <c r="D1739" i="5"/>
  <c r="E1739" i="5"/>
  <c r="G1739" i="5"/>
  <c r="C1740" i="5"/>
  <c r="D1740" i="5"/>
  <c r="E1740" i="5"/>
  <c r="G1740" i="5"/>
  <c r="C1741" i="5"/>
  <c r="D1741" i="5"/>
  <c r="E1741" i="5"/>
  <c r="G1741" i="5"/>
  <c r="C1742" i="5"/>
  <c r="D1742" i="5"/>
  <c r="E1742" i="5"/>
  <c r="G1742" i="5"/>
  <c r="C1743" i="5"/>
  <c r="D1743" i="5"/>
  <c r="E1743" i="5"/>
  <c r="G1743" i="5"/>
  <c r="C1744" i="5"/>
  <c r="D1744" i="5"/>
  <c r="E1744" i="5"/>
  <c r="G1744" i="5"/>
  <c r="C1745" i="5"/>
  <c r="D1745" i="5"/>
  <c r="E1745" i="5"/>
  <c r="G1745" i="5"/>
  <c r="C1746" i="5"/>
  <c r="D1746" i="5"/>
  <c r="E1746" i="5"/>
  <c r="G1746" i="5"/>
  <c r="C1747" i="5"/>
  <c r="D1747" i="5"/>
  <c r="E1747" i="5"/>
  <c r="G1747" i="5"/>
  <c r="C1748" i="5"/>
  <c r="D1748" i="5"/>
  <c r="E1748" i="5"/>
  <c r="G1748" i="5"/>
  <c r="C1749" i="5"/>
  <c r="D1749" i="5"/>
  <c r="E1749" i="5"/>
  <c r="G1749" i="5"/>
  <c r="C1750" i="5"/>
  <c r="D1750" i="5"/>
  <c r="E1750" i="5"/>
  <c r="G1750" i="5"/>
  <c r="C1751" i="5"/>
  <c r="D1751" i="5"/>
  <c r="E1751" i="5"/>
  <c r="G1751" i="5"/>
  <c r="C1752" i="5"/>
  <c r="D1752" i="5"/>
  <c r="E1752" i="5"/>
  <c r="G1752" i="5"/>
  <c r="C1753" i="5"/>
  <c r="D1753" i="5"/>
  <c r="E1753" i="5"/>
  <c r="G1753" i="5"/>
  <c r="C1754" i="5"/>
  <c r="D1754" i="5"/>
  <c r="E1754" i="5"/>
  <c r="G1754" i="5"/>
  <c r="C1755" i="5"/>
  <c r="D1755" i="5"/>
  <c r="E1755" i="5"/>
  <c r="G1755" i="5"/>
  <c r="C1756" i="5"/>
  <c r="D1756" i="5"/>
  <c r="E1756" i="5"/>
  <c r="G1756" i="5"/>
  <c r="C1757" i="5"/>
  <c r="D1757" i="5"/>
  <c r="E1757" i="5"/>
  <c r="G1757" i="5"/>
  <c r="C1758" i="5"/>
  <c r="D1758" i="5"/>
  <c r="E1758" i="5"/>
  <c r="G1758" i="5"/>
  <c r="C1759" i="5"/>
  <c r="D1759" i="5"/>
  <c r="E1759" i="5"/>
  <c r="G1759" i="5"/>
  <c r="C1760" i="5"/>
  <c r="D1760" i="5"/>
  <c r="E1760" i="5"/>
  <c r="G1760" i="5"/>
  <c r="C1761" i="5"/>
  <c r="D1761" i="5"/>
  <c r="E1761" i="5"/>
  <c r="G1761" i="5"/>
  <c r="C1762" i="5"/>
  <c r="D1762" i="5"/>
  <c r="E1762" i="5"/>
  <c r="G1762" i="5"/>
  <c r="C1763" i="5"/>
  <c r="D1763" i="5"/>
  <c r="E1763" i="5"/>
  <c r="G1763" i="5"/>
  <c r="C1764" i="5"/>
  <c r="D1764" i="5"/>
  <c r="E1764" i="5"/>
  <c r="G1764" i="5"/>
  <c r="C1765" i="5"/>
  <c r="D1765" i="5"/>
  <c r="E1765" i="5"/>
  <c r="G1765" i="5"/>
  <c r="C1766" i="5"/>
  <c r="D1766" i="5"/>
  <c r="E1766" i="5"/>
  <c r="G1766" i="5"/>
  <c r="C1767" i="5"/>
  <c r="D1767" i="5"/>
  <c r="E1767" i="5"/>
  <c r="G1767" i="5"/>
  <c r="C1768" i="5"/>
  <c r="D1768" i="5"/>
  <c r="E1768" i="5"/>
  <c r="G1768" i="5"/>
  <c r="C1769" i="5"/>
  <c r="D1769" i="5"/>
  <c r="E1769" i="5"/>
  <c r="G1769" i="5"/>
  <c r="C1770" i="5"/>
  <c r="D1770" i="5"/>
  <c r="E1770" i="5"/>
  <c r="G1770" i="5"/>
  <c r="C1771" i="5"/>
  <c r="D1771" i="5"/>
  <c r="E1771" i="5"/>
  <c r="G1771" i="5"/>
  <c r="C1772" i="5"/>
  <c r="D1772" i="5"/>
  <c r="E1772" i="5"/>
  <c r="G1772" i="5"/>
  <c r="C1773" i="5"/>
  <c r="D1773" i="5"/>
  <c r="E1773" i="5"/>
  <c r="G1773" i="5"/>
  <c r="C1774" i="5"/>
  <c r="D1774" i="5"/>
  <c r="E1774" i="5"/>
  <c r="G1774" i="5"/>
  <c r="C1775" i="5"/>
  <c r="D1775" i="5"/>
  <c r="E1775" i="5"/>
  <c r="G1775" i="5"/>
  <c r="C1776" i="5"/>
  <c r="D1776" i="5"/>
  <c r="E1776" i="5"/>
  <c r="G1776" i="5"/>
  <c r="C1777" i="5"/>
  <c r="D1777" i="5"/>
  <c r="E1777" i="5"/>
  <c r="G1777" i="5"/>
  <c r="C1778" i="5"/>
  <c r="D1778" i="5"/>
  <c r="E1778" i="5"/>
  <c r="G1778" i="5"/>
  <c r="C1779" i="5"/>
  <c r="D1779" i="5"/>
  <c r="E1779" i="5"/>
  <c r="G1779" i="5"/>
  <c r="C1780" i="5"/>
  <c r="D1780" i="5"/>
  <c r="E1780" i="5"/>
  <c r="G1780" i="5"/>
  <c r="C1781" i="5"/>
  <c r="D1781" i="5"/>
  <c r="E1781" i="5"/>
  <c r="G1781" i="5"/>
  <c r="C1782" i="5"/>
  <c r="D1782" i="5"/>
  <c r="E1782" i="5"/>
  <c r="G1782" i="5"/>
  <c r="C1783" i="5"/>
  <c r="D1783" i="5"/>
  <c r="E1783" i="5"/>
  <c r="G1783" i="5"/>
  <c r="C1784" i="5"/>
  <c r="D1784" i="5"/>
  <c r="E1784" i="5"/>
  <c r="G1784" i="5"/>
  <c r="C1785" i="5"/>
  <c r="D1785" i="5"/>
  <c r="E1785" i="5"/>
  <c r="G1785" i="5"/>
  <c r="C1786" i="5"/>
  <c r="D1786" i="5"/>
  <c r="E1786" i="5"/>
  <c r="G1786" i="5"/>
  <c r="C1787" i="5"/>
  <c r="D1787" i="5"/>
  <c r="E1787" i="5"/>
  <c r="G1787" i="5"/>
  <c r="C1788" i="5"/>
  <c r="D1788" i="5"/>
  <c r="E1788" i="5"/>
  <c r="G1788" i="5"/>
  <c r="C1789" i="5"/>
  <c r="D1789" i="5"/>
  <c r="E1789" i="5"/>
  <c r="G1789" i="5"/>
  <c r="C1790" i="5"/>
  <c r="D1790" i="5"/>
  <c r="E1790" i="5"/>
  <c r="G1790" i="5"/>
  <c r="C1791" i="5"/>
  <c r="D1791" i="5"/>
  <c r="E1791" i="5"/>
  <c r="G1791" i="5"/>
  <c r="C1792" i="5"/>
  <c r="D1792" i="5"/>
  <c r="E1792" i="5"/>
  <c r="G1792" i="5"/>
  <c r="C1793" i="5"/>
  <c r="D1793" i="5"/>
  <c r="E1793" i="5"/>
  <c r="G1793" i="5"/>
  <c r="C1794" i="5"/>
  <c r="D1794" i="5"/>
  <c r="E1794" i="5"/>
  <c r="G1794" i="5"/>
  <c r="C1795" i="5"/>
  <c r="D1795" i="5"/>
  <c r="E1795" i="5"/>
  <c r="G1795" i="5"/>
  <c r="C1796" i="5"/>
  <c r="D1796" i="5"/>
  <c r="E1796" i="5"/>
  <c r="G1796" i="5"/>
  <c r="C1797" i="5"/>
  <c r="D1797" i="5"/>
  <c r="E1797" i="5"/>
  <c r="G1797" i="5"/>
  <c r="C1798" i="5"/>
  <c r="D1798" i="5"/>
  <c r="E1798" i="5"/>
  <c r="G1798" i="5"/>
  <c r="C1799" i="5"/>
  <c r="D1799" i="5"/>
  <c r="E1799" i="5"/>
  <c r="G1799" i="5"/>
  <c r="C1800" i="5"/>
  <c r="D1800" i="5"/>
  <c r="E1800" i="5"/>
  <c r="G1800" i="5"/>
  <c r="C1801" i="5"/>
  <c r="D1801" i="5"/>
  <c r="E1801" i="5"/>
  <c r="G1801" i="5"/>
  <c r="C1802" i="5"/>
  <c r="D1802" i="5"/>
  <c r="E1802" i="5"/>
  <c r="G1802" i="5"/>
  <c r="C1803" i="5"/>
  <c r="D1803" i="5"/>
  <c r="E1803" i="5"/>
  <c r="G1803" i="5"/>
  <c r="C1804" i="5"/>
  <c r="D1804" i="5"/>
  <c r="E1804" i="5"/>
  <c r="G1804" i="5"/>
  <c r="C1805" i="5"/>
  <c r="D1805" i="5"/>
  <c r="E1805" i="5"/>
  <c r="G1805" i="5"/>
  <c r="C1806" i="5"/>
  <c r="D1806" i="5"/>
  <c r="E1806" i="5"/>
  <c r="G1806" i="5"/>
  <c r="C1807" i="5"/>
  <c r="D1807" i="5"/>
  <c r="E1807" i="5"/>
  <c r="G1807" i="5"/>
  <c r="C1808" i="5"/>
  <c r="D1808" i="5"/>
  <c r="E1808" i="5"/>
  <c r="G1808" i="5"/>
  <c r="C1809" i="5"/>
  <c r="D1809" i="5"/>
  <c r="E1809" i="5"/>
  <c r="G1809" i="5"/>
  <c r="C1810" i="5"/>
  <c r="D1810" i="5"/>
  <c r="E1810" i="5"/>
  <c r="G1810" i="5"/>
  <c r="C1811" i="5"/>
  <c r="D1811" i="5"/>
  <c r="E1811" i="5"/>
  <c r="G1811" i="5"/>
  <c r="C1812" i="5"/>
  <c r="D1812" i="5"/>
  <c r="E1812" i="5"/>
  <c r="G1812" i="5"/>
  <c r="C1813" i="5"/>
  <c r="D1813" i="5"/>
  <c r="E1813" i="5"/>
  <c r="G1813" i="5"/>
  <c r="C1814" i="5"/>
  <c r="D1814" i="5"/>
  <c r="E1814" i="5"/>
  <c r="G1814" i="5"/>
  <c r="C1815" i="5"/>
  <c r="D1815" i="5"/>
  <c r="E1815" i="5"/>
  <c r="G1815" i="5"/>
  <c r="C1816" i="5"/>
  <c r="D1816" i="5"/>
  <c r="E1816" i="5"/>
  <c r="G1816" i="5"/>
  <c r="C1817" i="5"/>
  <c r="D1817" i="5"/>
  <c r="E1817" i="5"/>
  <c r="G1817" i="5"/>
  <c r="C1818" i="5"/>
  <c r="D1818" i="5"/>
  <c r="E1818" i="5"/>
  <c r="G1818" i="5"/>
  <c r="C1819" i="5"/>
  <c r="D1819" i="5"/>
  <c r="E1819" i="5"/>
  <c r="G1819" i="5"/>
  <c r="C1820" i="5"/>
  <c r="D1820" i="5"/>
  <c r="E1820" i="5"/>
  <c r="G1820" i="5"/>
  <c r="C1821" i="5"/>
  <c r="D1821" i="5"/>
  <c r="E1821" i="5"/>
  <c r="G1821" i="5"/>
  <c r="C1822" i="5"/>
  <c r="D1822" i="5"/>
  <c r="E1822" i="5"/>
  <c r="G1822" i="5"/>
  <c r="C1823" i="5"/>
  <c r="D1823" i="5"/>
  <c r="E1823" i="5"/>
  <c r="G1823" i="5"/>
  <c r="C1824" i="5"/>
  <c r="D1824" i="5"/>
  <c r="E1824" i="5"/>
  <c r="G1824" i="5"/>
  <c r="C1825" i="5"/>
  <c r="D1825" i="5"/>
  <c r="E1825" i="5"/>
  <c r="G1825" i="5"/>
  <c r="C1826" i="5"/>
  <c r="D1826" i="5"/>
  <c r="E1826" i="5"/>
  <c r="G1826" i="5"/>
  <c r="C1827" i="5"/>
  <c r="D1827" i="5"/>
  <c r="E1827" i="5"/>
  <c r="G1827" i="5"/>
  <c r="C1828" i="5"/>
  <c r="D1828" i="5"/>
  <c r="E1828" i="5"/>
  <c r="G1828" i="5"/>
  <c r="C1829" i="5"/>
  <c r="D1829" i="5"/>
  <c r="E1829" i="5"/>
  <c r="G1829" i="5"/>
  <c r="C1830" i="5"/>
  <c r="D1830" i="5"/>
  <c r="E1830" i="5"/>
  <c r="G1830" i="5"/>
  <c r="C1831" i="5"/>
  <c r="D1831" i="5"/>
  <c r="E1831" i="5"/>
  <c r="G1831" i="5"/>
  <c r="C1832" i="5"/>
  <c r="D1832" i="5"/>
  <c r="E1832" i="5"/>
  <c r="G1832" i="5"/>
  <c r="C1833" i="5"/>
  <c r="D1833" i="5"/>
  <c r="E1833" i="5"/>
  <c r="G1833" i="5"/>
  <c r="C1834" i="5"/>
  <c r="D1834" i="5"/>
  <c r="E1834" i="5"/>
  <c r="G1834" i="5"/>
  <c r="C1835" i="5"/>
  <c r="D1835" i="5"/>
  <c r="E1835" i="5"/>
  <c r="G1835" i="5"/>
  <c r="C1836" i="5"/>
  <c r="D1836" i="5"/>
  <c r="E1836" i="5"/>
  <c r="G1836" i="5"/>
  <c r="C1837" i="5"/>
  <c r="D1837" i="5"/>
  <c r="E1837" i="5"/>
  <c r="G1837" i="5"/>
  <c r="C1838" i="5"/>
  <c r="D1838" i="5"/>
  <c r="E1838" i="5"/>
  <c r="G1838" i="5"/>
  <c r="C1839" i="5"/>
  <c r="D1839" i="5"/>
  <c r="E1839" i="5"/>
  <c r="G1839" i="5"/>
  <c r="C1840" i="5"/>
  <c r="D1840" i="5"/>
  <c r="E1840" i="5"/>
  <c r="G1840" i="5"/>
  <c r="C1841" i="5"/>
  <c r="D1841" i="5"/>
  <c r="E1841" i="5"/>
  <c r="G1841" i="5"/>
  <c r="C1842" i="5"/>
  <c r="D1842" i="5"/>
  <c r="E1842" i="5"/>
  <c r="G1842" i="5"/>
  <c r="C1843" i="5"/>
  <c r="D1843" i="5"/>
  <c r="E1843" i="5"/>
  <c r="G1843" i="5"/>
  <c r="C1844" i="5"/>
  <c r="D1844" i="5"/>
  <c r="E1844" i="5"/>
  <c r="G1844" i="5"/>
  <c r="C1845" i="5"/>
  <c r="D1845" i="5"/>
  <c r="E1845" i="5"/>
  <c r="G1845" i="5"/>
  <c r="C1846" i="5"/>
  <c r="D1846" i="5"/>
  <c r="E1846" i="5"/>
  <c r="G1846" i="5"/>
  <c r="C1847" i="5"/>
  <c r="D1847" i="5"/>
  <c r="E1847" i="5"/>
  <c r="G1847" i="5"/>
  <c r="C1848" i="5"/>
  <c r="D1848" i="5"/>
  <c r="E1848" i="5"/>
  <c r="G1848" i="5"/>
  <c r="C1849" i="5"/>
  <c r="D1849" i="5"/>
  <c r="E1849" i="5"/>
  <c r="G1849" i="5"/>
  <c r="C1850" i="5"/>
  <c r="D1850" i="5"/>
  <c r="E1850" i="5"/>
  <c r="G1850" i="5"/>
  <c r="C1851" i="5"/>
  <c r="D1851" i="5"/>
  <c r="E1851" i="5"/>
  <c r="G1851" i="5"/>
  <c r="C1852" i="5"/>
  <c r="D1852" i="5"/>
  <c r="E1852" i="5"/>
  <c r="G1852" i="5"/>
  <c r="C1853" i="5"/>
  <c r="D1853" i="5"/>
  <c r="E1853" i="5"/>
  <c r="G1853" i="5"/>
  <c r="C1854" i="5"/>
  <c r="D1854" i="5"/>
  <c r="E1854" i="5"/>
  <c r="G1854" i="5"/>
  <c r="C1855" i="5"/>
  <c r="D1855" i="5"/>
  <c r="E1855" i="5"/>
  <c r="G1855" i="5"/>
  <c r="C1856" i="5"/>
  <c r="D1856" i="5"/>
  <c r="E1856" i="5"/>
  <c r="G1856" i="5"/>
  <c r="C1857" i="5"/>
  <c r="D1857" i="5"/>
  <c r="E1857" i="5"/>
  <c r="G1857" i="5"/>
  <c r="C1858" i="5"/>
  <c r="D1858" i="5"/>
  <c r="E1858" i="5"/>
  <c r="G1858" i="5"/>
  <c r="C1859" i="5"/>
  <c r="D1859" i="5"/>
  <c r="E1859" i="5"/>
  <c r="G1859" i="5"/>
  <c r="C1860" i="5"/>
  <c r="D1860" i="5"/>
  <c r="E1860" i="5"/>
  <c r="G1860" i="5"/>
  <c r="C1861" i="5"/>
  <c r="D1861" i="5"/>
  <c r="E1861" i="5"/>
  <c r="G1861" i="5"/>
  <c r="C1862" i="5"/>
  <c r="D1862" i="5"/>
  <c r="E1862" i="5"/>
  <c r="G1862" i="5"/>
  <c r="C1863" i="5"/>
  <c r="D1863" i="5"/>
  <c r="E1863" i="5"/>
  <c r="G1863" i="5"/>
  <c r="C1864" i="5"/>
  <c r="D1864" i="5"/>
  <c r="E1864" i="5"/>
  <c r="G1864" i="5"/>
  <c r="C1865" i="5"/>
  <c r="D1865" i="5"/>
  <c r="E1865" i="5"/>
  <c r="G1865" i="5"/>
  <c r="C1866" i="5"/>
  <c r="D1866" i="5"/>
  <c r="E1866" i="5"/>
  <c r="G1866" i="5"/>
  <c r="C1867" i="5"/>
  <c r="D1867" i="5"/>
  <c r="E1867" i="5"/>
  <c r="G1867" i="5"/>
  <c r="C1868" i="5"/>
  <c r="D1868" i="5"/>
  <c r="E1868" i="5"/>
  <c r="G1868" i="5"/>
  <c r="C1869" i="5"/>
  <c r="D1869" i="5"/>
  <c r="E1869" i="5"/>
  <c r="G1869" i="5"/>
  <c r="C1870" i="5"/>
  <c r="D1870" i="5"/>
  <c r="E1870" i="5"/>
  <c r="G1870" i="5"/>
  <c r="C1871" i="5"/>
  <c r="D1871" i="5"/>
  <c r="E1871" i="5"/>
  <c r="G1871" i="5"/>
  <c r="C1872" i="5"/>
  <c r="D1872" i="5"/>
  <c r="E1872" i="5"/>
  <c r="G1872" i="5"/>
  <c r="C1873" i="5"/>
  <c r="D1873" i="5"/>
  <c r="E1873" i="5"/>
  <c r="G1873" i="5"/>
  <c r="C1874" i="5"/>
  <c r="D1874" i="5"/>
  <c r="E1874" i="5"/>
  <c r="G1874" i="5"/>
  <c r="C1875" i="5"/>
  <c r="D1875" i="5"/>
  <c r="E1875" i="5"/>
  <c r="G1875" i="5"/>
  <c r="C1876" i="5"/>
  <c r="D1876" i="5"/>
  <c r="E1876" i="5"/>
  <c r="G1876" i="5"/>
  <c r="C1877" i="5"/>
  <c r="D1877" i="5"/>
  <c r="E1877" i="5"/>
  <c r="G1877" i="5"/>
  <c r="C1878" i="5"/>
  <c r="D1878" i="5"/>
  <c r="E1878" i="5"/>
  <c r="G1878" i="5"/>
  <c r="C1879" i="5"/>
  <c r="D1879" i="5"/>
  <c r="E1879" i="5"/>
  <c r="G1879" i="5"/>
  <c r="C1880" i="5"/>
  <c r="D1880" i="5"/>
  <c r="E1880" i="5"/>
  <c r="G1880" i="5"/>
  <c r="C1881" i="5"/>
  <c r="D1881" i="5"/>
  <c r="E1881" i="5"/>
  <c r="G1881" i="5"/>
  <c r="C1882" i="5"/>
  <c r="D1882" i="5"/>
  <c r="E1882" i="5"/>
  <c r="G1882" i="5"/>
  <c r="C1883" i="5"/>
  <c r="D1883" i="5"/>
  <c r="E1883" i="5"/>
  <c r="G1883" i="5"/>
  <c r="C1884" i="5"/>
  <c r="D1884" i="5"/>
  <c r="E1884" i="5"/>
  <c r="G1884" i="5"/>
  <c r="C1885" i="5"/>
  <c r="D1885" i="5"/>
  <c r="E1885" i="5"/>
  <c r="G1885" i="5"/>
  <c r="C1886" i="5"/>
  <c r="D1886" i="5"/>
  <c r="E1886" i="5"/>
  <c r="G1886" i="5"/>
  <c r="C1887" i="5"/>
  <c r="D1887" i="5"/>
  <c r="E1887" i="5"/>
  <c r="G1887" i="5"/>
  <c r="C1888" i="5"/>
  <c r="D1888" i="5"/>
  <c r="E1888" i="5"/>
  <c r="G1888" i="5"/>
  <c r="C1889" i="5"/>
  <c r="D1889" i="5"/>
  <c r="E1889" i="5"/>
  <c r="G1889" i="5"/>
  <c r="C1890" i="5"/>
  <c r="D1890" i="5"/>
  <c r="E1890" i="5"/>
  <c r="G1890" i="5"/>
  <c r="C1891" i="5"/>
  <c r="D1891" i="5"/>
  <c r="E1891" i="5"/>
  <c r="G1891" i="5"/>
  <c r="C1892" i="5"/>
  <c r="D1892" i="5"/>
  <c r="E1892" i="5"/>
  <c r="G1892" i="5"/>
  <c r="C1893" i="5"/>
  <c r="D1893" i="5"/>
  <c r="E1893" i="5"/>
  <c r="G1893" i="5"/>
  <c r="C1894" i="5"/>
  <c r="D1894" i="5"/>
  <c r="E1894" i="5"/>
  <c r="G1894" i="5"/>
  <c r="C1895" i="5"/>
  <c r="D1895" i="5"/>
  <c r="E1895" i="5"/>
  <c r="G1895" i="5"/>
  <c r="C1896" i="5"/>
  <c r="D1896" i="5"/>
  <c r="E1896" i="5"/>
  <c r="G1896" i="5"/>
  <c r="C1897" i="5"/>
  <c r="D1897" i="5"/>
  <c r="E1897" i="5"/>
  <c r="G1897" i="5"/>
  <c r="C1898" i="5"/>
  <c r="D1898" i="5"/>
  <c r="E1898" i="5"/>
  <c r="G1898" i="5"/>
  <c r="C1899" i="5"/>
  <c r="D1899" i="5"/>
  <c r="E1899" i="5"/>
  <c r="G1899" i="5"/>
  <c r="C1900" i="5"/>
  <c r="D1900" i="5"/>
  <c r="E1900" i="5"/>
  <c r="G1900" i="5"/>
  <c r="C1901" i="5"/>
  <c r="D1901" i="5"/>
  <c r="E1901" i="5"/>
  <c r="G1901" i="5"/>
  <c r="C1902" i="5"/>
  <c r="D1902" i="5"/>
  <c r="E1902" i="5"/>
  <c r="G1902" i="5"/>
  <c r="C1903" i="5"/>
  <c r="D1903" i="5"/>
  <c r="E1903" i="5"/>
  <c r="G1903" i="5"/>
  <c r="C1904" i="5"/>
  <c r="D1904" i="5"/>
  <c r="E1904" i="5"/>
  <c r="G1904" i="5"/>
  <c r="C1905" i="5"/>
  <c r="D1905" i="5"/>
  <c r="E1905" i="5"/>
  <c r="G1905" i="5"/>
  <c r="C1906" i="5"/>
  <c r="D1906" i="5"/>
  <c r="E1906" i="5"/>
  <c r="G1906" i="5"/>
  <c r="C1907" i="5"/>
  <c r="D1907" i="5"/>
  <c r="E1907" i="5"/>
  <c r="G1907" i="5"/>
  <c r="C1908" i="5"/>
  <c r="D1908" i="5"/>
  <c r="E1908" i="5"/>
  <c r="G1908" i="5"/>
  <c r="C1909" i="5"/>
  <c r="D1909" i="5"/>
  <c r="E1909" i="5"/>
  <c r="G1909" i="5"/>
  <c r="C1910" i="5"/>
  <c r="D1910" i="5"/>
  <c r="E1910" i="5"/>
  <c r="G1910" i="5"/>
  <c r="C1911" i="5"/>
  <c r="D1911" i="5"/>
  <c r="E1911" i="5"/>
  <c r="G1911" i="5"/>
  <c r="C1912" i="5"/>
  <c r="D1912" i="5"/>
  <c r="E1912" i="5"/>
  <c r="G1912" i="5"/>
  <c r="C1913" i="5"/>
  <c r="D1913" i="5"/>
  <c r="E1913" i="5"/>
  <c r="G1913" i="5"/>
  <c r="C1914" i="5"/>
  <c r="D1914" i="5"/>
  <c r="E1914" i="5"/>
  <c r="G1914" i="5"/>
  <c r="C1915" i="5"/>
  <c r="D1915" i="5"/>
  <c r="E1915" i="5"/>
  <c r="G1915" i="5"/>
  <c r="C1916" i="5"/>
  <c r="D1916" i="5"/>
  <c r="E1916" i="5"/>
  <c r="G1916" i="5"/>
  <c r="C1917" i="5"/>
  <c r="D1917" i="5"/>
  <c r="E1917" i="5"/>
  <c r="G1917" i="5"/>
  <c r="C1918" i="5"/>
  <c r="D1918" i="5"/>
  <c r="E1918" i="5"/>
  <c r="G1918" i="5"/>
  <c r="C1919" i="5"/>
  <c r="D1919" i="5"/>
  <c r="E1919" i="5"/>
  <c r="G1919" i="5"/>
  <c r="C1920" i="5"/>
  <c r="D1920" i="5"/>
  <c r="E1920" i="5"/>
  <c r="G1920" i="5"/>
  <c r="C1921" i="5"/>
  <c r="D1921" i="5"/>
  <c r="E1921" i="5"/>
  <c r="G1921" i="5"/>
  <c r="C1922" i="5"/>
  <c r="D1922" i="5"/>
  <c r="E1922" i="5"/>
  <c r="G1922" i="5"/>
  <c r="C1923" i="5"/>
  <c r="D1923" i="5"/>
  <c r="E1923" i="5"/>
  <c r="G1923" i="5"/>
  <c r="C1924" i="5"/>
  <c r="D1924" i="5"/>
  <c r="E1924" i="5"/>
  <c r="G1924" i="5"/>
  <c r="C1925" i="5"/>
  <c r="D1925" i="5"/>
  <c r="E1925" i="5"/>
  <c r="G1925" i="5"/>
  <c r="C1926" i="5"/>
  <c r="D1926" i="5"/>
  <c r="E1926" i="5"/>
  <c r="G1926" i="5"/>
  <c r="C1927" i="5"/>
  <c r="D1927" i="5"/>
  <c r="E1927" i="5"/>
  <c r="G1927" i="5"/>
  <c r="C1928" i="5"/>
  <c r="D1928" i="5"/>
  <c r="E1928" i="5"/>
  <c r="G1928" i="5"/>
  <c r="C1929" i="5"/>
  <c r="D1929" i="5"/>
  <c r="E1929" i="5"/>
  <c r="G1929" i="5"/>
  <c r="C1930" i="5"/>
  <c r="D1930" i="5"/>
  <c r="E1930" i="5"/>
  <c r="G1930" i="5"/>
  <c r="C1931" i="5"/>
  <c r="D1931" i="5"/>
  <c r="E1931" i="5"/>
  <c r="G1931" i="5"/>
  <c r="C1932" i="5"/>
  <c r="D1932" i="5"/>
  <c r="E1932" i="5"/>
  <c r="G1932" i="5"/>
  <c r="C1933" i="5"/>
  <c r="D1933" i="5"/>
  <c r="E1933" i="5"/>
  <c r="G1933" i="5"/>
  <c r="C1934" i="5"/>
  <c r="D1934" i="5"/>
  <c r="E1934" i="5"/>
  <c r="G1934" i="5"/>
  <c r="C1935" i="5"/>
  <c r="D1935" i="5"/>
  <c r="E1935" i="5"/>
  <c r="G1935" i="5"/>
  <c r="C1936" i="5"/>
  <c r="D1936" i="5"/>
  <c r="E1936" i="5"/>
  <c r="G1936" i="5"/>
  <c r="C1937" i="5"/>
  <c r="D1937" i="5"/>
  <c r="E1937" i="5"/>
  <c r="G1937" i="5"/>
  <c r="C1938" i="5"/>
  <c r="D1938" i="5"/>
  <c r="E1938" i="5"/>
  <c r="G1938" i="5"/>
  <c r="C1939" i="5"/>
  <c r="D1939" i="5"/>
  <c r="E1939" i="5"/>
  <c r="G1939" i="5"/>
  <c r="C1940" i="5"/>
  <c r="D1940" i="5"/>
  <c r="E1940" i="5"/>
  <c r="G1940" i="5"/>
  <c r="C1941" i="5"/>
  <c r="D1941" i="5"/>
  <c r="E1941" i="5"/>
  <c r="G1941" i="5"/>
  <c r="C1942" i="5"/>
  <c r="D1942" i="5"/>
  <c r="E1942" i="5"/>
  <c r="G1942" i="5"/>
  <c r="C1943" i="5"/>
  <c r="D1943" i="5"/>
  <c r="E1943" i="5"/>
  <c r="G1943" i="5"/>
  <c r="C1944" i="5"/>
  <c r="D1944" i="5"/>
  <c r="E1944" i="5"/>
  <c r="G1944" i="5"/>
  <c r="C1945" i="5"/>
  <c r="D1945" i="5"/>
  <c r="E1945" i="5"/>
  <c r="G1945" i="5"/>
  <c r="C1946" i="5"/>
  <c r="D1946" i="5"/>
  <c r="E1946" i="5"/>
  <c r="G1946" i="5"/>
  <c r="C1947" i="5"/>
  <c r="D1947" i="5"/>
  <c r="E1947" i="5"/>
  <c r="G1947" i="5"/>
  <c r="C1948" i="5"/>
  <c r="D1948" i="5"/>
  <c r="E1948" i="5"/>
  <c r="G1948" i="5"/>
  <c r="C1949" i="5"/>
  <c r="D1949" i="5"/>
  <c r="E1949" i="5"/>
  <c r="G1949" i="5"/>
  <c r="C1950" i="5"/>
  <c r="D1950" i="5"/>
  <c r="E1950" i="5"/>
  <c r="G1950" i="5"/>
  <c r="C1951" i="5"/>
  <c r="D1951" i="5"/>
  <c r="E1951" i="5"/>
  <c r="G1951" i="5"/>
  <c r="C1952" i="5"/>
  <c r="D1952" i="5"/>
  <c r="E1952" i="5"/>
  <c r="G1952" i="5"/>
  <c r="C1953" i="5"/>
  <c r="D1953" i="5"/>
  <c r="E1953" i="5"/>
  <c r="G1953" i="5"/>
  <c r="C1954" i="5"/>
  <c r="D1954" i="5"/>
  <c r="E1954" i="5"/>
  <c r="G1954" i="5"/>
  <c r="C1955" i="5"/>
  <c r="D1955" i="5"/>
  <c r="E1955" i="5"/>
  <c r="G1955" i="5"/>
  <c r="C1956" i="5"/>
  <c r="D1956" i="5"/>
  <c r="E1956" i="5"/>
  <c r="G1956" i="5"/>
  <c r="C1957" i="5"/>
  <c r="D1957" i="5"/>
  <c r="E1957" i="5"/>
  <c r="G1957" i="5"/>
  <c r="C1958" i="5"/>
  <c r="D1958" i="5"/>
  <c r="E1958" i="5"/>
  <c r="G1958" i="5"/>
  <c r="C1959" i="5"/>
  <c r="D1959" i="5"/>
  <c r="E1959" i="5"/>
  <c r="G1959" i="5"/>
  <c r="C1960" i="5"/>
  <c r="D1960" i="5"/>
  <c r="E1960" i="5"/>
  <c r="G1960" i="5"/>
  <c r="C1961" i="5"/>
  <c r="D1961" i="5"/>
  <c r="E1961" i="5"/>
  <c r="G1961" i="5"/>
  <c r="C1962" i="5"/>
  <c r="D1962" i="5"/>
  <c r="E1962" i="5"/>
  <c r="G1962" i="5"/>
  <c r="C1963" i="5"/>
  <c r="D1963" i="5"/>
  <c r="E1963" i="5"/>
  <c r="G1963" i="5"/>
  <c r="C1964" i="5"/>
  <c r="D1964" i="5"/>
  <c r="E1964" i="5"/>
  <c r="G1964" i="5"/>
  <c r="C1965" i="5"/>
  <c r="D1965" i="5"/>
  <c r="E1965" i="5"/>
  <c r="G1965" i="5"/>
  <c r="C1966" i="5"/>
  <c r="D1966" i="5"/>
  <c r="E1966" i="5"/>
  <c r="G1966" i="5"/>
  <c r="C1967" i="5"/>
  <c r="D1967" i="5"/>
  <c r="E1967" i="5"/>
  <c r="G1967" i="5"/>
  <c r="C1968" i="5"/>
  <c r="D1968" i="5"/>
  <c r="E1968" i="5"/>
  <c r="G1968" i="5"/>
  <c r="C1969" i="5"/>
  <c r="D1969" i="5"/>
  <c r="E1969" i="5"/>
  <c r="G1969" i="5"/>
  <c r="C1970" i="5"/>
  <c r="D1970" i="5"/>
  <c r="E1970" i="5"/>
  <c r="G1970" i="5"/>
  <c r="C1971" i="5"/>
  <c r="D1971" i="5"/>
  <c r="E1971" i="5"/>
  <c r="G1971" i="5"/>
  <c r="C1972" i="5"/>
  <c r="D1972" i="5"/>
  <c r="E1972" i="5"/>
  <c r="G1972" i="5"/>
  <c r="C1973" i="5"/>
  <c r="D1973" i="5"/>
  <c r="E1973" i="5"/>
  <c r="G1973" i="5"/>
  <c r="C1974" i="5"/>
  <c r="D1974" i="5"/>
  <c r="E1974" i="5"/>
  <c r="G1974" i="5"/>
  <c r="C1975" i="5"/>
  <c r="D1975" i="5"/>
  <c r="E1975" i="5"/>
  <c r="G1975" i="5"/>
  <c r="C1976" i="5"/>
  <c r="D1976" i="5"/>
  <c r="E1976" i="5"/>
  <c r="G1976" i="5"/>
  <c r="C1977" i="5"/>
  <c r="D1977" i="5"/>
  <c r="E1977" i="5"/>
  <c r="G1977" i="5"/>
  <c r="C1978" i="5"/>
  <c r="D1978" i="5"/>
  <c r="E1978" i="5"/>
  <c r="G1978" i="5"/>
  <c r="C1979" i="5"/>
  <c r="D1979" i="5"/>
  <c r="E1979" i="5"/>
  <c r="G1979" i="5"/>
  <c r="C1980" i="5"/>
  <c r="D1980" i="5"/>
  <c r="E1980" i="5"/>
  <c r="G1980" i="5"/>
  <c r="C1981" i="5"/>
  <c r="D1981" i="5"/>
  <c r="E1981" i="5"/>
  <c r="G1981" i="5"/>
  <c r="C1982" i="5"/>
  <c r="D1982" i="5"/>
  <c r="E1982" i="5"/>
  <c r="G1982" i="5"/>
  <c r="C1983" i="5"/>
  <c r="D1983" i="5"/>
  <c r="E1983" i="5"/>
  <c r="G1983" i="5"/>
  <c r="C1984" i="5"/>
  <c r="D1984" i="5"/>
  <c r="E1984" i="5"/>
  <c r="G1984" i="5"/>
  <c r="C1985" i="5"/>
  <c r="D1985" i="5"/>
  <c r="E1985" i="5"/>
  <c r="G1985" i="5"/>
  <c r="C1986" i="5"/>
  <c r="D1986" i="5"/>
  <c r="E1986" i="5"/>
  <c r="G1986" i="5"/>
  <c r="C1987" i="5"/>
  <c r="D1987" i="5"/>
  <c r="E1987" i="5"/>
  <c r="G1987" i="5"/>
  <c r="C1988" i="5"/>
  <c r="D1988" i="5"/>
  <c r="E1988" i="5"/>
  <c r="G1988" i="5"/>
  <c r="C1989" i="5"/>
  <c r="D1989" i="5"/>
  <c r="E1989" i="5"/>
  <c r="G1989" i="5"/>
  <c r="C1990" i="5"/>
  <c r="D1990" i="5"/>
  <c r="E1990" i="5"/>
  <c r="G1990" i="5"/>
  <c r="C1991" i="5"/>
  <c r="D1991" i="5"/>
  <c r="E1991" i="5"/>
  <c r="G1991" i="5"/>
  <c r="C1992" i="5"/>
  <c r="D1992" i="5"/>
  <c r="E1992" i="5"/>
  <c r="G1992" i="5"/>
  <c r="C1993" i="5"/>
  <c r="D1993" i="5"/>
  <c r="E1993" i="5"/>
  <c r="G1993" i="5"/>
  <c r="C1994" i="5"/>
  <c r="D1994" i="5"/>
  <c r="E1994" i="5"/>
  <c r="G1994" i="5"/>
  <c r="C1995" i="5"/>
  <c r="D1995" i="5"/>
  <c r="E1995" i="5"/>
  <c r="G1995" i="5"/>
  <c r="C1996" i="5"/>
  <c r="D1996" i="5"/>
  <c r="E1996" i="5"/>
  <c r="G1996" i="5"/>
  <c r="C1997" i="5"/>
  <c r="D1997" i="5"/>
  <c r="E1997" i="5"/>
  <c r="G1997" i="5"/>
  <c r="C1998" i="5"/>
  <c r="D1998" i="5"/>
  <c r="E1998" i="5"/>
  <c r="G1998" i="5"/>
  <c r="C1999" i="5"/>
  <c r="D1999" i="5"/>
  <c r="E1999" i="5"/>
  <c r="G1999" i="5"/>
  <c r="C2000" i="5"/>
  <c r="D2000" i="5"/>
  <c r="E2000" i="5"/>
  <c r="G2000" i="5"/>
  <c r="A22" i="2"/>
  <c r="A1885" i="5"/>
  <c r="A1941" i="5"/>
  <c r="A1946" i="5"/>
  <c r="A1947" i="5"/>
  <c r="A1952" i="5"/>
  <c r="G22" i="5"/>
  <c r="H11" i="5"/>
  <c r="H9" i="5"/>
  <c r="G5" i="5"/>
  <c r="G2" i="5"/>
  <c r="C22" i="5"/>
  <c r="I2200" i="5"/>
  <c r="I2199" i="5"/>
  <c r="I2198" i="5"/>
  <c r="I2197" i="5"/>
  <c r="I2196" i="5"/>
  <c r="I2195" i="5"/>
  <c r="I2194" i="5"/>
  <c r="I2193" i="5"/>
  <c r="I2192" i="5"/>
  <c r="I2191" i="5"/>
  <c r="I2190" i="5"/>
  <c r="I2189" i="5"/>
  <c r="I2188" i="5"/>
  <c r="I2187" i="5"/>
  <c r="I2186" i="5"/>
  <c r="I2185" i="5"/>
  <c r="I2184" i="5"/>
  <c r="I2183" i="5"/>
  <c r="I2182" i="5"/>
  <c r="I2181" i="5"/>
  <c r="I2180" i="5"/>
  <c r="I2179" i="5"/>
  <c r="I2178" i="5"/>
  <c r="I2177" i="5"/>
  <c r="I2176" i="5"/>
  <c r="I2175" i="5"/>
  <c r="I2174" i="5"/>
  <c r="I2173" i="5"/>
  <c r="I2172" i="5"/>
  <c r="I2171" i="5"/>
  <c r="I2170" i="5"/>
  <c r="I2169" i="5"/>
  <c r="I2168" i="5"/>
  <c r="I2167" i="5"/>
  <c r="I2166" i="5"/>
  <c r="I2165" i="5"/>
  <c r="I2164" i="5"/>
  <c r="I2163" i="5"/>
  <c r="I2162" i="5"/>
  <c r="I2161" i="5"/>
  <c r="I2160" i="5"/>
  <c r="I2159" i="5"/>
  <c r="I2158" i="5"/>
  <c r="I2157" i="5"/>
  <c r="I2156" i="5"/>
  <c r="I2155" i="5"/>
  <c r="I2154" i="5"/>
  <c r="I2153" i="5"/>
  <c r="I2152" i="5"/>
  <c r="I2151" i="5"/>
  <c r="I2150" i="5"/>
  <c r="I2149" i="5"/>
  <c r="I2148" i="5"/>
  <c r="I2147" i="5"/>
  <c r="I2146" i="5"/>
  <c r="I2145" i="5"/>
  <c r="I2144" i="5"/>
  <c r="I2143" i="5"/>
  <c r="I2142" i="5"/>
  <c r="I2141" i="5"/>
  <c r="I2140" i="5"/>
  <c r="I2139" i="5"/>
  <c r="I2138" i="5"/>
  <c r="I2137" i="5"/>
  <c r="I2136" i="5"/>
  <c r="I2135" i="5"/>
  <c r="I2134" i="5"/>
  <c r="I2133" i="5"/>
  <c r="I2132" i="5"/>
  <c r="I2131" i="5"/>
  <c r="I2130" i="5"/>
  <c r="I2129" i="5"/>
  <c r="I2128" i="5"/>
  <c r="I2127" i="5"/>
  <c r="I2126" i="5"/>
  <c r="I2125" i="5"/>
  <c r="I2124" i="5"/>
  <c r="I2123" i="5"/>
  <c r="I2122" i="5"/>
  <c r="I2121" i="5"/>
  <c r="I2120" i="5"/>
  <c r="I2119" i="5"/>
  <c r="I2118" i="5"/>
  <c r="I2117" i="5"/>
  <c r="I2116" i="5"/>
  <c r="I2115" i="5"/>
  <c r="I2114" i="5"/>
  <c r="I2113" i="5"/>
  <c r="I2112" i="5"/>
  <c r="I2111" i="5"/>
  <c r="I2110" i="5"/>
  <c r="I2109" i="5"/>
  <c r="I2108" i="5"/>
  <c r="I2107" i="5"/>
  <c r="I2106" i="5"/>
  <c r="I2105" i="5"/>
  <c r="I2104" i="5"/>
  <c r="I2103" i="5"/>
  <c r="I2102" i="5"/>
  <c r="I2101" i="5"/>
  <c r="I2100" i="5"/>
  <c r="I2099" i="5"/>
  <c r="I2098" i="5"/>
  <c r="I2097" i="5"/>
  <c r="I2096" i="5"/>
  <c r="I2095" i="5"/>
  <c r="I2094" i="5"/>
  <c r="I2093" i="5"/>
  <c r="I2092" i="5"/>
  <c r="I2091" i="5"/>
  <c r="I2090" i="5"/>
  <c r="I2089" i="5"/>
  <c r="I2088" i="5"/>
  <c r="I2087" i="5"/>
  <c r="I2086" i="5"/>
  <c r="I2085" i="5"/>
  <c r="I2084" i="5"/>
  <c r="I2083" i="5"/>
  <c r="I2082" i="5"/>
  <c r="I2081" i="5"/>
  <c r="I2080" i="5"/>
  <c r="I2079" i="5"/>
  <c r="I2078" i="5"/>
  <c r="I2077" i="5"/>
  <c r="I2076" i="5"/>
  <c r="I2075" i="5"/>
  <c r="I2074" i="5"/>
  <c r="I2073" i="5"/>
  <c r="I2072" i="5"/>
  <c r="I2071" i="5"/>
  <c r="I2070" i="5"/>
  <c r="I2069" i="5"/>
  <c r="I2068" i="5"/>
  <c r="I2067" i="5"/>
  <c r="I2066" i="5"/>
  <c r="I2065" i="5"/>
  <c r="I2064" i="5"/>
  <c r="I2063" i="5"/>
  <c r="I2062" i="5"/>
  <c r="I2061" i="5"/>
  <c r="I2060" i="5"/>
  <c r="I2059" i="5"/>
  <c r="I2058" i="5"/>
  <c r="I2057" i="5"/>
  <c r="I2056" i="5"/>
  <c r="I2055" i="5"/>
  <c r="I2054" i="5"/>
  <c r="I2053" i="5"/>
  <c r="I2052" i="5"/>
  <c r="I2051" i="5"/>
  <c r="I2050" i="5"/>
  <c r="I2049" i="5"/>
  <c r="I2048" i="5"/>
  <c r="I2047" i="5"/>
  <c r="I2046" i="5"/>
  <c r="I2045" i="5"/>
  <c r="I2044" i="5"/>
  <c r="I2043" i="5"/>
  <c r="I2042" i="5"/>
  <c r="I2041" i="5"/>
  <c r="I2040" i="5"/>
  <c r="I2039" i="5"/>
  <c r="I2038" i="5"/>
  <c r="I2037" i="5"/>
  <c r="I2036" i="5"/>
  <c r="I2035" i="5"/>
  <c r="I2034" i="5"/>
  <c r="I2033" i="5"/>
  <c r="I2032" i="5"/>
  <c r="I2031" i="5"/>
  <c r="I2030" i="5"/>
  <c r="I2029" i="5"/>
  <c r="I2028" i="5"/>
  <c r="I2027" i="5"/>
  <c r="I2026" i="5"/>
  <c r="I2025" i="5"/>
  <c r="I2024" i="5"/>
  <c r="I2023" i="5"/>
  <c r="I2022" i="5"/>
  <c r="I2021" i="5"/>
  <c r="I2020" i="5"/>
  <c r="I2019" i="5"/>
  <c r="I2018" i="5"/>
  <c r="I2017" i="5"/>
  <c r="I2016" i="5"/>
  <c r="I2015" i="5"/>
  <c r="I2014" i="5"/>
  <c r="I2013" i="5"/>
  <c r="I2012" i="5"/>
  <c r="I2011" i="5"/>
  <c r="I2010" i="5"/>
  <c r="I2009" i="5"/>
  <c r="I2008" i="5"/>
  <c r="I2007" i="5"/>
  <c r="I2006" i="5"/>
  <c r="I2005" i="5"/>
  <c r="I2004" i="5"/>
  <c r="I2003" i="5"/>
  <c r="I2002" i="5"/>
  <c r="I2001" i="5"/>
  <c r="C2001" i="5"/>
  <c r="AA1476" i="2" l="1"/>
  <c r="F1476" i="2"/>
  <c r="C1476" i="2"/>
  <c r="D1476" i="2"/>
  <c r="E1476" i="2"/>
  <c r="G1476" i="2"/>
  <c r="I1084" i="2"/>
  <c r="I622" i="2"/>
  <c r="I1214" i="2"/>
  <c r="I1428" i="2"/>
  <c r="I1170" i="2"/>
  <c r="I1376" i="2"/>
  <c r="I1403" i="2"/>
  <c r="I1387" i="2"/>
  <c r="I1448" i="2"/>
  <c r="I1306" i="2"/>
  <c r="I1418" i="2"/>
  <c r="I1460" i="2"/>
  <c r="I1371" i="2"/>
  <c r="I1157" i="2"/>
  <c r="I1241" i="2"/>
  <c r="I1127" i="2"/>
  <c r="I1106" i="2"/>
  <c r="I1383" i="2"/>
  <c r="I1053" i="2"/>
  <c r="I1041" i="2"/>
  <c r="I1024" i="2"/>
  <c r="I1014" i="2"/>
  <c r="I673" i="2"/>
  <c r="I705" i="2"/>
  <c r="I447" i="2"/>
  <c r="I646" i="2"/>
  <c r="I718" i="2"/>
  <c r="I306" i="2"/>
  <c r="I608" i="2"/>
  <c r="I781" i="2"/>
  <c r="I554" i="2"/>
  <c r="I949" i="2"/>
  <c r="I907" i="2"/>
  <c r="I934" i="2"/>
  <c r="I580" i="2"/>
  <c r="I810" i="2"/>
  <c r="I637" i="2"/>
  <c r="I792" i="2"/>
  <c r="I610" i="2"/>
  <c r="I1388" i="2"/>
  <c r="I1343" i="2"/>
  <c r="I1102" i="2"/>
  <c r="I1361" i="2"/>
  <c r="I1232" i="2"/>
  <c r="I1166" i="2"/>
  <c r="I1445" i="2"/>
  <c r="I1279" i="2"/>
  <c r="I1365" i="2"/>
  <c r="I1235" i="2"/>
  <c r="I1435" i="2"/>
  <c r="I1360" i="2"/>
  <c r="I1381" i="2"/>
  <c r="I1246" i="2"/>
  <c r="I1160" i="2"/>
  <c r="I1077" i="2"/>
  <c r="I1065" i="2"/>
  <c r="I996" i="2"/>
  <c r="I640" i="2"/>
  <c r="I700" i="2"/>
  <c r="I651" i="2"/>
  <c r="I616" i="2"/>
  <c r="I300" i="2"/>
  <c r="I649" i="2"/>
  <c r="I778" i="2"/>
  <c r="I449" i="2"/>
  <c r="I292" i="2"/>
  <c r="I913" i="2"/>
  <c r="I880" i="2"/>
  <c r="I847" i="2"/>
  <c r="I910" i="2"/>
  <c r="I804" i="2"/>
  <c r="I528" i="2"/>
  <c r="I599" i="2"/>
  <c r="I536" i="2"/>
  <c r="I413" i="2"/>
  <c r="I329" i="2"/>
  <c r="I354" i="2"/>
  <c r="I607" i="2"/>
  <c r="I1410" i="2"/>
  <c r="I1355" i="2"/>
  <c r="I1362" i="2"/>
  <c r="I1416" i="2"/>
  <c r="I1021" i="2"/>
  <c r="I1331" i="2"/>
  <c r="I1164" i="2"/>
  <c r="I1286" i="2"/>
  <c r="I1319" i="2"/>
  <c r="I1276" i="2"/>
  <c r="I1412" i="2"/>
  <c r="I1194" i="2"/>
  <c r="I1226" i="2"/>
  <c r="I1231" i="2"/>
  <c r="I1114" i="2"/>
  <c r="I1099" i="2"/>
  <c r="I1372" i="2"/>
  <c r="I1176" i="2"/>
  <c r="I1096" i="2"/>
  <c r="I1154" i="2"/>
  <c r="A1155" i="5" s="1"/>
  <c r="I1047" i="2"/>
  <c r="I1059" i="2"/>
  <c r="I1011" i="2"/>
  <c r="I1017" i="2"/>
  <c r="I688" i="2"/>
  <c r="I602" i="2"/>
  <c r="I383" i="2"/>
  <c r="I277" i="2"/>
  <c r="I724" i="2"/>
  <c r="I965" i="2"/>
  <c r="I911" i="2"/>
  <c r="I877" i="2"/>
  <c r="I765" i="2"/>
  <c r="I943" i="2"/>
  <c r="I661" i="2"/>
  <c r="I777" i="2"/>
  <c r="I655" i="2"/>
  <c r="I571" i="2"/>
  <c r="I699" i="2"/>
  <c r="I1475" i="2"/>
  <c r="I1353" i="2"/>
  <c r="I1035" i="2"/>
  <c r="I1334" i="2"/>
  <c r="I1300" i="2"/>
  <c r="I1469" i="2"/>
  <c r="I1367" i="2"/>
  <c r="I1244" i="2"/>
  <c r="I1264" i="2"/>
  <c r="I1152" i="2"/>
  <c r="I1464" i="2"/>
  <c r="I1426" i="2"/>
  <c r="I1265" i="2"/>
  <c r="I1079" i="2"/>
  <c r="I1213" i="2"/>
  <c r="I1095" i="2"/>
  <c r="I1146" i="2"/>
  <c r="I1045" i="2"/>
  <c r="I1005" i="2"/>
  <c r="I578" i="2"/>
  <c r="I495" i="2"/>
  <c r="I357" i="2"/>
  <c r="I486" i="2"/>
  <c r="I604" i="2"/>
  <c r="I605" i="2"/>
  <c r="I712" i="2"/>
  <c r="I684" i="2"/>
  <c r="I378" i="2"/>
  <c r="I898" i="2"/>
  <c r="I696" i="2"/>
  <c r="I1211" i="2"/>
  <c r="I1282" i="2"/>
  <c r="I1318" i="2"/>
  <c r="I1370" i="2"/>
  <c r="I1424" i="2"/>
  <c r="I1262" i="2"/>
  <c r="I1072" i="2"/>
  <c r="I1255" i="2"/>
  <c r="I1351" i="2"/>
  <c r="I1315" i="2"/>
  <c r="I1274" i="2"/>
  <c r="I1391" i="2"/>
  <c r="I1399" i="2"/>
  <c r="I1234" i="2"/>
  <c r="I1301" i="2"/>
  <c r="I1179" i="2"/>
  <c r="I1140" i="2"/>
  <c r="I1139" i="2"/>
  <c r="I1008" i="2"/>
  <c r="I999" i="2"/>
  <c r="I450" i="2"/>
  <c r="I557" i="2"/>
  <c r="I738" i="2"/>
  <c r="I560" i="2"/>
  <c r="I969" i="2"/>
  <c r="I658" i="2"/>
  <c r="I366" i="2"/>
  <c r="I955" i="2"/>
  <c r="I883" i="2"/>
  <c r="I771" i="2"/>
  <c r="I904" i="2"/>
  <c r="I525" i="2"/>
  <c r="I455" i="2"/>
  <c r="I1406" i="2"/>
  <c r="I1271" i="2"/>
  <c r="I1076" i="2"/>
  <c r="I1313" i="2"/>
  <c r="I1289" i="2"/>
  <c r="I1401" i="2"/>
  <c r="I1444" i="2"/>
  <c r="I1316" i="2"/>
  <c r="I1042" i="2"/>
  <c r="I1358" i="2"/>
  <c r="I1112" i="2"/>
  <c r="I1220" i="2"/>
  <c r="I1457" i="2"/>
  <c r="I1455" i="2"/>
  <c r="I1280" i="2"/>
  <c r="I1093" i="2"/>
  <c r="I1054" i="2"/>
  <c r="I1137" i="2"/>
  <c r="I729" i="2"/>
  <c r="I629" i="2"/>
  <c r="I735" i="2"/>
  <c r="I772" i="2"/>
  <c r="I632" i="2"/>
  <c r="I706" i="2"/>
  <c r="I587" i="2"/>
  <c r="I964" i="2"/>
  <c r="I886" i="2"/>
  <c r="I759" i="2"/>
  <c r="I925" i="2"/>
  <c r="I504" i="2"/>
  <c r="I359" i="2"/>
  <c r="I1277" i="2"/>
  <c r="I1466" i="2"/>
  <c r="I1222" i="2"/>
  <c r="I1392" i="2"/>
  <c r="I1407" i="2"/>
  <c r="I1258" i="2"/>
  <c r="I1030" i="2"/>
  <c r="I1131" i="2"/>
  <c r="I1216" i="2"/>
  <c r="I1126" i="2"/>
  <c r="I1423" i="2"/>
  <c r="I1345" i="2"/>
  <c r="I1398" i="2"/>
  <c r="I1430" i="2"/>
  <c r="I1209" i="2"/>
  <c r="I1134" i="2"/>
  <c r="I1161" i="2"/>
  <c r="I1063" i="2"/>
  <c r="I1113" i="2"/>
  <c r="I265" i="2"/>
  <c r="I717" i="2"/>
  <c r="I711" i="2"/>
  <c r="I372" i="2"/>
  <c r="I766" i="2"/>
  <c r="I628" i="2"/>
  <c r="I857" i="2"/>
  <c r="I498" i="2"/>
  <c r="I961" i="2"/>
  <c r="I952" i="2"/>
  <c r="I866" i="2"/>
  <c r="I916" i="2"/>
  <c r="I795" i="2"/>
  <c r="I414" i="2"/>
  <c r="I1427" i="2"/>
  <c r="I1169" i="2"/>
  <c r="I1196" i="2"/>
  <c r="I1228" i="2"/>
  <c r="I1415" i="2"/>
  <c r="I1051" i="2"/>
  <c r="I1303" i="2"/>
  <c r="I1298" i="2"/>
  <c r="I1184" i="2"/>
  <c r="I1268" i="2"/>
  <c r="I1462" i="2"/>
  <c r="I1142" i="2"/>
  <c r="I1203" i="2"/>
  <c r="I1327" i="2"/>
  <c r="I1105" i="2"/>
  <c r="I1256" i="2"/>
  <c r="I1117" i="2"/>
  <c r="I1408" i="2"/>
  <c r="I1200" i="2"/>
  <c r="I1088" i="2"/>
  <c r="I1145" i="2"/>
  <c r="I1002" i="2"/>
  <c r="I1020" i="2"/>
  <c r="I917" i="2"/>
  <c r="I369" i="2"/>
  <c r="I365" i="2"/>
  <c r="I363" i="2"/>
  <c r="I679" i="2"/>
  <c r="I863" i="2"/>
  <c r="I262" i="2"/>
  <c r="I399" i="2"/>
  <c r="I958" i="2"/>
  <c r="I929" i="2"/>
  <c r="I860" i="2"/>
  <c r="I732" i="2"/>
  <c r="I851" i="2"/>
  <c r="I681" i="2"/>
  <c r="I853" i="2"/>
  <c r="I670" i="2"/>
  <c r="I667" i="2"/>
  <c r="I593" i="2"/>
  <c r="I694" i="2"/>
  <c r="I643" i="2"/>
  <c r="I574" i="2"/>
  <c r="I309" i="2"/>
  <c r="I1295" i="2"/>
  <c r="I1405" i="2"/>
  <c r="I1026" i="2"/>
  <c r="I1029" i="2"/>
  <c r="I928" i="2"/>
  <c r="I596" i="2"/>
  <c r="I464" i="2"/>
  <c r="I1420" i="2"/>
  <c r="I1314" i="2"/>
  <c r="I1402" i="2"/>
  <c r="I1357" i="2"/>
  <c r="I1468" i="2"/>
  <c r="I1414" i="2"/>
  <c r="I1052" i="2"/>
  <c r="I1064" i="2"/>
  <c r="I1040" i="2"/>
  <c r="I1100" i="2"/>
  <c r="I691" i="2"/>
  <c r="I874" i="2"/>
  <c r="I889" i="2"/>
  <c r="I550" i="2"/>
  <c r="I598" i="2"/>
  <c r="I553" i="2"/>
  <c r="I545" i="2"/>
  <c r="I392" i="2"/>
  <c r="I1456" i="2"/>
  <c r="I1329" i="2"/>
  <c r="I1461" i="2"/>
  <c r="I1120" i="2"/>
  <c r="I1238" i="2"/>
  <c r="I1143" i="2"/>
  <c r="I723" i="2"/>
  <c r="I744" i="2"/>
  <c r="I798" i="2"/>
  <c r="I789" i="2"/>
  <c r="I652" i="2"/>
  <c r="I664" i="2"/>
  <c r="I513" i="2"/>
  <c r="I416" i="2"/>
  <c r="I280" i="2"/>
  <c r="I1447" i="2"/>
  <c r="I1332" i="2"/>
  <c r="I1320" i="2"/>
  <c r="I1185" i="2"/>
  <c r="I1108" i="2"/>
  <c r="I1197" i="2"/>
  <c r="I654" i="2"/>
  <c r="I786" i="2"/>
  <c r="I774" i="2"/>
  <c r="I577" i="2"/>
  <c r="I542" i="2"/>
  <c r="I279" i="2"/>
  <c r="I1104" i="2"/>
  <c r="I937" i="2"/>
  <c r="I581" i="2"/>
  <c r="I590" i="2"/>
  <c r="I762" i="2"/>
  <c r="I575" i="2"/>
  <c r="I371" i="2"/>
  <c r="I395" i="2"/>
  <c r="I539" i="2"/>
  <c r="I388" i="2"/>
  <c r="I270" i="2"/>
  <c r="I271" i="2"/>
  <c r="I1359" i="2"/>
  <c r="I1263" i="2"/>
  <c r="I727" i="2"/>
  <c r="I454" i="2"/>
  <c r="I320" i="2"/>
  <c r="I267" i="2"/>
  <c r="I285" i="2"/>
  <c r="I1458" i="2"/>
  <c r="I1395" i="2"/>
  <c r="I1253" i="2"/>
  <c r="I1182" i="2"/>
  <c r="I1071" i="2"/>
  <c r="I440" i="2"/>
  <c r="I881" i="2"/>
  <c r="I407" i="2"/>
  <c r="I314" i="2"/>
  <c r="I345" i="2"/>
  <c r="I264" i="2"/>
  <c r="I301" i="2"/>
  <c r="I276" i="2"/>
  <c r="I319" i="2"/>
  <c r="I854" i="2"/>
  <c r="I469" i="2"/>
  <c r="I909" i="2"/>
  <c r="I709" i="2"/>
  <c r="I631" i="2"/>
  <c r="I386" i="2"/>
  <c r="I431" i="2"/>
  <c r="I341" i="2"/>
  <c r="I261" i="2"/>
  <c r="I1459" i="2"/>
  <c r="I1272" i="2"/>
  <c r="I1338" i="2"/>
  <c r="I1326" i="2"/>
  <c r="I1302" i="2"/>
  <c r="I1287" i="2"/>
  <c r="I1215" i="2"/>
  <c r="I1259" i="2"/>
  <c r="I569" i="2"/>
  <c r="I676" i="2"/>
  <c r="I1350" i="2"/>
  <c r="I951" i="2"/>
  <c r="I1004" i="2"/>
  <c r="I1109" i="2"/>
  <c r="I960" i="2"/>
  <c r="I897" i="2"/>
  <c r="I970" i="2"/>
  <c r="I938" i="2"/>
  <c r="I809" i="2"/>
  <c r="I840" i="2"/>
  <c r="I737" i="2"/>
  <c r="I1278" i="2"/>
  <c r="I1311" i="2"/>
  <c r="I1251" i="2"/>
  <c r="I1366" i="2"/>
  <c r="I1341" i="2"/>
  <c r="I1290" i="2"/>
  <c r="I1467" i="2"/>
  <c r="I1204" i="2"/>
  <c r="I1082" i="2"/>
  <c r="I968" i="2"/>
  <c r="I987" i="2"/>
  <c r="I933" i="2"/>
  <c r="I1233" i="2"/>
  <c r="I1092" i="2"/>
  <c r="I1138" i="2"/>
  <c r="I1070" i="2"/>
  <c r="I990" i="2"/>
  <c r="I1013" i="2"/>
  <c r="I1019" i="2"/>
  <c r="I1080" i="2"/>
  <c r="I981" i="2"/>
  <c r="I976" i="2"/>
  <c r="I956" i="2"/>
  <c r="I830" i="2"/>
  <c r="I1199" i="2"/>
  <c r="I1305" i="2"/>
  <c r="I1028" i="2"/>
  <c r="I1269" i="2"/>
  <c r="I1431" i="2"/>
  <c r="I1245" i="2"/>
  <c r="I1474" i="2"/>
  <c r="I1221" i="2"/>
  <c r="I1422" i="2"/>
  <c r="I1384" i="2"/>
  <c r="I1404" i="2"/>
  <c r="I1118" i="2"/>
  <c r="I1122" i="2"/>
  <c r="I888" i="2"/>
  <c r="I785" i="2"/>
  <c r="I837" i="2"/>
  <c r="I740" i="2"/>
  <c r="I749" i="2"/>
  <c r="I623" i="2"/>
  <c r="I521" i="2"/>
  <c r="I503" i="2"/>
  <c r="I509" i="2"/>
  <c r="I370" i="2"/>
  <c r="I1058" i="2"/>
  <c r="I985" i="2"/>
  <c r="I872" i="2"/>
  <c r="I902" i="2"/>
  <c r="I743" i="2"/>
  <c r="I803" i="2"/>
  <c r="I791" i="2"/>
  <c r="I731" i="2"/>
  <c r="I618" i="2"/>
  <c r="I609" i="2"/>
  <c r="I512" i="2"/>
  <c r="I518" i="2"/>
  <c r="I1207" i="2"/>
  <c r="I1073" i="2"/>
  <c r="I927" i="2"/>
  <c r="I979" i="2"/>
  <c r="I884" i="2"/>
  <c r="I800" i="2"/>
  <c r="I756" i="2"/>
  <c r="I630" i="2"/>
  <c r="I915" i="2"/>
  <c r="I812" i="2"/>
  <c r="I734" i="2"/>
  <c r="I448" i="2"/>
  <c r="I387" i="2"/>
  <c r="I384" i="2"/>
  <c r="I255" i="2"/>
  <c r="I256" i="2"/>
  <c r="I330" i="2"/>
  <c r="I281" i="2"/>
  <c r="I266" i="2"/>
  <c r="I296" i="2"/>
  <c r="I473" i="2"/>
  <c r="I405" i="2"/>
  <c r="I439" i="2"/>
  <c r="I1107" i="2"/>
  <c r="I891" i="2"/>
  <c r="I1116" i="2"/>
  <c r="I906" i="2"/>
  <c r="I753" i="2"/>
  <c r="I742" i="2"/>
  <c r="I485" i="2"/>
  <c r="I527" i="2"/>
  <c r="I500" i="2"/>
  <c r="I746" i="2"/>
  <c r="I496" i="2"/>
  <c r="I402" i="2"/>
  <c r="I290" i="2"/>
  <c r="I806" i="2"/>
  <c r="I621" i="2"/>
  <c r="I390" i="2"/>
  <c r="I988" i="2"/>
  <c r="I920" i="2"/>
  <c r="I802" i="2"/>
  <c r="I494" i="2"/>
  <c r="I479" i="2"/>
  <c r="I456" i="2"/>
  <c r="I355" i="2"/>
  <c r="I364" i="2"/>
  <c r="I391" i="2"/>
  <c r="I258" i="2"/>
  <c r="I815" i="2"/>
  <c r="I764" i="2"/>
  <c r="I1425" i="2"/>
  <c r="I1193" i="2"/>
  <c r="I942" i="2"/>
  <c r="I421" i="2"/>
  <c r="I284" i="2"/>
  <c r="I487" i="2"/>
  <c r="I1091" i="2"/>
  <c r="I821" i="2"/>
  <c r="I585" i="2"/>
  <c r="I259" i="2"/>
  <c r="I491" i="2"/>
  <c r="I394" i="2"/>
  <c r="I615" i="2"/>
  <c r="I626" i="2"/>
  <c r="I278" i="2"/>
  <c r="I816" i="2"/>
  <c r="I331" i="2"/>
  <c r="I799" i="2"/>
  <c r="I328" i="2"/>
  <c r="I537" i="2"/>
  <c r="I776" i="2"/>
  <c r="I432" i="2"/>
  <c r="I614" i="2"/>
  <c r="I1230" i="2"/>
  <c r="I644" i="2"/>
  <c r="I327" i="2"/>
  <c r="I757" i="2"/>
  <c r="I397" i="2"/>
  <c r="I594" i="2"/>
  <c r="I263" i="2"/>
  <c r="I531" i="2"/>
  <c r="I310" i="2"/>
  <c r="I451" i="2"/>
  <c r="I836" i="2"/>
  <c r="I728" i="2"/>
  <c r="I912" i="2"/>
  <c r="I465" i="2"/>
  <c r="I754" i="2"/>
  <c r="I819" i="2"/>
  <c r="I514" i="2"/>
  <c r="I662" i="2"/>
  <c r="I1098" i="2"/>
  <c r="I436" i="2"/>
  <c r="I698" i="2"/>
  <c r="I932" i="2"/>
  <c r="I1189" i="2"/>
  <c r="I980" i="2"/>
  <c r="I1254" i="2"/>
  <c r="I945" i="2"/>
  <c r="I1443" i="2"/>
  <c r="I793" i="2"/>
  <c r="I991" i="2"/>
  <c r="I1121" i="2"/>
  <c r="I350" i="2"/>
  <c r="I423" i="2"/>
  <c r="I318" i="2"/>
  <c r="I381" i="2"/>
  <c r="I353" i="2"/>
  <c r="I1275" i="2"/>
  <c r="I858" i="2"/>
  <c r="I446" i="2"/>
  <c r="I1308" i="2"/>
  <c r="I715" i="2"/>
  <c r="I348" i="2"/>
  <c r="I1393" i="2"/>
  <c r="I876" i="2"/>
  <c r="I1421" i="2"/>
  <c r="I601" i="2"/>
  <c r="I1151" i="2"/>
  <c r="I1018" i="2"/>
  <c r="I434" i="2"/>
  <c r="I1333" i="2"/>
  <c r="I867" i="2"/>
  <c r="I563" i="2"/>
  <c r="I1056" i="2"/>
  <c r="I1380" i="2"/>
  <c r="I946" i="2"/>
  <c r="I726" i="2"/>
  <c r="I1409" i="2"/>
  <c r="I940" i="2"/>
  <c r="I1086" i="2"/>
  <c r="I1044" i="2"/>
  <c r="I835" i="2"/>
  <c r="I489" i="2"/>
  <c r="I1389" i="2"/>
  <c r="I420" i="2"/>
  <c r="I291" i="2"/>
  <c r="I1068" i="2"/>
  <c r="I1394" i="2"/>
  <c r="I807" i="2"/>
  <c r="I519" i="2"/>
  <c r="I1292" i="2"/>
  <c r="I336" i="2"/>
  <c r="I323" i="2"/>
  <c r="I322" i="2"/>
  <c r="I468" i="2"/>
  <c r="I820" i="2"/>
  <c r="I564" i="2"/>
  <c r="I885" i="2"/>
  <c r="I435" i="2"/>
  <c r="I710" i="2"/>
  <c r="I287" i="2"/>
  <c r="I716" i="2"/>
  <c r="I316" i="2"/>
  <c r="I692" i="2"/>
  <c r="I438" i="2"/>
  <c r="I752" i="2"/>
  <c r="I299" i="2"/>
  <c r="I656" i="2"/>
  <c r="I254" i="2"/>
  <c r="I453" i="2"/>
  <c r="I918" i="2"/>
  <c r="I668" i="2"/>
  <c r="I966" i="2"/>
  <c r="I459" i="2"/>
  <c r="I686" i="2"/>
  <c r="I977" i="2"/>
  <c r="I475" i="2"/>
  <c r="I677" i="2"/>
  <c r="I1067" i="2"/>
  <c r="I418" i="2"/>
  <c r="I650" i="2"/>
  <c r="I1171" i="2"/>
  <c r="I1124" i="2"/>
  <c r="I923" i="2"/>
  <c r="I1441" i="2"/>
  <c r="I1144" i="2"/>
  <c r="I1293" i="2"/>
  <c r="I823" i="2"/>
  <c r="I998" i="2"/>
  <c r="I1001" i="2"/>
  <c r="I406" i="2"/>
  <c r="I548" i="2"/>
  <c r="I295" i="2"/>
  <c r="I400" i="2"/>
  <c r="I307" i="2"/>
  <c r="I1323" i="2"/>
  <c r="I429" i="2"/>
  <c r="I426" i="2"/>
  <c r="I1465" i="2"/>
  <c r="I741" i="2"/>
  <c r="I425" i="2"/>
  <c r="I1296" i="2"/>
  <c r="I967" i="2"/>
  <c r="I492" i="2"/>
  <c r="I565" i="2"/>
  <c r="I1397" i="2"/>
  <c r="I859" i="2"/>
  <c r="I687" i="2"/>
  <c r="I1432" i="2"/>
  <c r="I870" i="2"/>
  <c r="I461" i="2"/>
  <c r="I1390" i="2"/>
  <c r="I541" i="2"/>
  <c r="I368" i="2"/>
  <c r="I1075" i="2"/>
  <c r="I1000" i="2"/>
  <c r="I559" i="2"/>
  <c r="I1149" i="2"/>
  <c r="I1057" i="2"/>
  <c r="I899" i="2"/>
  <c r="I720" i="2"/>
  <c r="I1321" i="2"/>
  <c r="I452" i="2"/>
  <c r="I714" i="2"/>
  <c r="I1050" i="2"/>
  <c r="I1261" i="2"/>
  <c r="I838" i="2"/>
  <c r="I657" i="2"/>
  <c r="I1337" i="2"/>
  <c r="I704" i="2"/>
  <c r="I524" i="2"/>
  <c r="I346" i="2"/>
  <c r="I472" i="2"/>
  <c r="I611" i="2"/>
  <c r="I470" i="2"/>
  <c r="I252" i="2"/>
  <c r="I460" i="2"/>
  <c r="I845" i="2"/>
  <c r="I272" i="2"/>
  <c r="I665" i="2"/>
  <c r="I361" i="2"/>
  <c r="I713" i="2"/>
  <c r="I385" i="2"/>
  <c r="I761" i="2"/>
  <c r="I325" i="2"/>
  <c r="I719" i="2"/>
  <c r="I305" i="2"/>
  <c r="I441" i="2"/>
  <c r="I974" i="2"/>
  <c r="I689" i="2"/>
  <c r="I959" i="2"/>
  <c r="I493" i="2"/>
  <c r="I748" i="2"/>
  <c r="I982" i="2"/>
  <c r="I534" i="2"/>
  <c r="I758" i="2"/>
  <c r="I1135" i="2"/>
  <c r="I484" i="2"/>
  <c r="I707" i="2"/>
  <c r="I954" i="2"/>
  <c r="I1181" i="2"/>
  <c r="I1025" i="2"/>
  <c r="I903" i="2"/>
  <c r="I1201" i="2"/>
  <c r="I1132" i="2"/>
  <c r="I921" i="2"/>
  <c r="I1016" i="2"/>
  <c r="I1224" i="2"/>
  <c r="I428" i="2"/>
  <c r="I1317" i="2"/>
  <c r="I304" i="2"/>
  <c r="I380" i="2"/>
  <c r="I410" i="2"/>
  <c r="I1257" i="2"/>
  <c r="I1123" i="2"/>
  <c r="I595" i="2"/>
  <c r="I351" i="2"/>
  <c r="I1413" i="2"/>
  <c r="I474" i="2"/>
  <c r="I1266" i="2"/>
  <c r="I1294" i="2"/>
  <c r="I522" i="2"/>
  <c r="I879" i="2"/>
  <c r="I1374" i="2"/>
  <c r="I813" i="2"/>
  <c r="I344" i="2"/>
  <c r="I1270" i="2"/>
  <c r="I893" i="2"/>
  <c r="I507" i="2"/>
  <c r="I1167" i="2"/>
  <c r="I1210" i="2"/>
  <c r="I297" i="2"/>
  <c r="I1163" i="2"/>
  <c r="I1454" i="2"/>
  <c r="I678" i="2"/>
  <c r="I1363" i="2"/>
  <c r="I1304" i="2"/>
  <c r="I953" i="2"/>
  <c r="I356" i="2"/>
  <c r="I1379" i="2"/>
  <c r="I669" i="2"/>
  <c r="I873" i="2"/>
  <c r="I1267" i="2"/>
  <c r="I1356" i="2"/>
  <c r="I922" i="2"/>
  <c r="I362" i="2"/>
  <c r="I1382" i="2"/>
  <c r="I824" i="2"/>
  <c r="I603" i="2"/>
  <c r="I408" i="2"/>
  <c r="I659" i="2"/>
  <c r="I827" i="2"/>
  <c r="I505" i="2"/>
  <c r="I293" i="2"/>
  <c r="I403" i="2"/>
  <c r="I817" i="2"/>
  <c r="I376" i="2"/>
  <c r="I683" i="2"/>
  <c r="I427" i="2"/>
  <c r="I767" i="2"/>
  <c r="I433" i="2"/>
  <c r="I808" i="2"/>
  <c r="I317" i="2"/>
  <c r="I811" i="2"/>
  <c r="I257" i="2"/>
  <c r="I530" i="2"/>
  <c r="I971" i="2"/>
  <c r="I633" i="2"/>
  <c r="I975" i="2"/>
  <c r="I506" i="2"/>
  <c r="I671" i="2"/>
  <c r="I1031" i="2"/>
  <c r="I597" i="2"/>
  <c r="I788" i="2"/>
  <c r="I1248" i="2"/>
  <c r="I520" i="2"/>
  <c r="I805" i="2"/>
  <c r="I896" i="2"/>
  <c r="I1450" i="2"/>
  <c r="I1153" i="2"/>
  <c r="I930" i="2"/>
  <c r="I1085" i="2"/>
  <c r="I1242" i="2"/>
  <c r="I894" i="2"/>
  <c r="I995" i="2"/>
  <c r="I1110" i="2"/>
  <c r="I480" i="2"/>
  <c r="I1434" i="2"/>
  <c r="I360" i="2"/>
  <c r="I562" i="2"/>
  <c r="I401" i="2"/>
  <c r="I298" i="2"/>
  <c r="I1097" i="2"/>
  <c r="I747" i="2"/>
  <c r="I303" i="2"/>
  <c r="I1281" i="2"/>
  <c r="I389" i="2"/>
  <c r="I286" i="2"/>
  <c r="I1339" i="2"/>
  <c r="I556" i="2"/>
  <c r="I625" i="2"/>
  <c r="I1349" i="2"/>
  <c r="I769" i="2"/>
  <c r="I1039" i="2"/>
  <c r="I1078" i="2"/>
  <c r="I935" i="2"/>
  <c r="I477" i="2"/>
  <c r="I1247" i="2"/>
  <c r="I1148" i="2"/>
  <c r="I510" i="2"/>
  <c r="I1346" i="2"/>
  <c r="I1352" i="2"/>
  <c r="I544" i="2"/>
  <c r="I1217" i="2"/>
  <c r="I1038" i="2"/>
  <c r="I445" i="2"/>
  <c r="I1155" i="2"/>
  <c r="I1378" i="2"/>
  <c r="I663" i="2"/>
  <c r="I422" i="2"/>
  <c r="I1451" i="2"/>
  <c r="I1325" i="2"/>
  <c r="I919" i="2"/>
  <c r="I398" i="2"/>
  <c r="I1237" i="2"/>
  <c r="I1049" i="2"/>
  <c r="I1136" i="2"/>
  <c r="I543" i="2"/>
  <c r="I839" i="2"/>
  <c r="I1150" i="2"/>
  <c r="I529" i="2"/>
  <c r="I275" i="2"/>
  <c r="I462" i="2"/>
  <c r="I983" i="2"/>
  <c r="I497" i="2"/>
  <c r="I733" i="2"/>
  <c r="I412" i="2"/>
  <c r="I957" i="2"/>
  <c r="I511" i="2"/>
  <c r="I829" i="2"/>
  <c r="I424" i="2"/>
  <c r="I832" i="2"/>
  <c r="I260" i="2"/>
  <c r="I488" i="2"/>
  <c r="I978" i="2"/>
  <c r="I790" i="2"/>
  <c r="I1159" i="2"/>
  <c r="I549" i="2"/>
  <c r="I695" i="2"/>
  <c r="I444" i="2"/>
  <c r="I600" i="2"/>
  <c r="I736" i="2"/>
  <c r="I1074" i="2"/>
  <c r="I535" i="2"/>
  <c r="I826" i="2"/>
  <c r="I950" i="2"/>
  <c r="I1440" i="2"/>
  <c r="I1168" i="2"/>
  <c r="I869" i="2"/>
  <c r="I1187" i="2"/>
  <c r="I1368" i="2"/>
  <c r="I948" i="2"/>
  <c r="I1037" i="2"/>
  <c r="I1205" i="2"/>
  <c r="I551" i="2"/>
  <c r="I1227" i="2"/>
  <c r="I443" i="2"/>
  <c r="I645" i="2"/>
  <c r="I417" i="2"/>
  <c r="I332" i="2"/>
  <c r="I1369" i="2"/>
  <c r="I685" i="2"/>
  <c r="I294" i="2"/>
  <c r="I1377" i="2"/>
  <c r="I801" i="2"/>
  <c r="I274" i="2"/>
  <c r="I1453" i="2"/>
  <c r="I589" i="2"/>
  <c r="I997" i="2"/>
  <c r="I1173" i="2"/>
  <c r="I947" i="2"/>
  <c r="I1225" i="2"/>
  <c r="I1340" i="2"/>
  <c r="I312" i="2"/>
  <c r="I1094" i="2"/>
  <c r="I1158" i="2"/>
  <c r="I1342" i="2"/>
  <c r="I642" i="2"/>
  <c r="I1250" i="2"/>
  <c r="I1027" i="2"/>
  <c r="I861" i="2"/>
  <c r="I1442" i="2"/>
  <c r="I895" i="2"/>
  <c r="I268" i="2"/>
  <c r="I1033" i="2"/>
  <c r="I1062" i="2"/>
  <c r="I666" i="2"/>
  <c r="I702" i="2"/>
  <c r="I1291" i="2"/>
  <c r="I1012" i="2"/>
  <c r="I374" i="2"/>
  <c r="I993" i="2"/>
  <c r="I1003" i="2"/>
  <c r="I973" i="2"/>
  <c r="I339" i="2"/>
  <c r="I570" i="2"/>
  <c r="I269" i="2"/>
  <c r="I825" i="2"/>
  <c r="I612" i="2"/>
  <c r="I334" i="2"/>
  <c r="I540" i="2"/>
  <c r="I924" i="2"/>
  <c r="I546" i="2"/>
  <c r="I849" i="2"/>
  <c r="I430" i="2"/>
  <c r="I843" i="2"/>
  <c r="I552" i="2"/>
  <c r="I828" i="2"/>
  <c r="I515" i="2"/>
  <c r="I818" i="2"/>
  <c r="I333" i="2"/>
  <c r="I526" i="2"/>
  <c r="I1089" i="2"/>
  <c r="I842" i="2"/>
  <c r="I1195" i="2"/>
  <c r="I576" i="2"/>
  <c r="I770" i="2"/>
  <c r="I476" i="2"/>
  <c r="I647" i="2"/>
  <c r="I939" i="2"/>
  <c r="I379" i="2"/>
  <c r="I561" i="2"/>
  <c r="I989" i="2"/>
  <c r="I914" i="2"/>
  <c r="I1335" i="2"/>
  <c r="I1180" i="2"/>
  <c r="I936" i="2"/>
  <c r="I1236" i="2"/>
  <c r="I1449" i="2"/>
  <c r="I882" i="2"/>
  <c r="I1147" i="2"/>
  <c r="I1129" i="2"/>
  <c r="I501" i="2"/>
  <c r="I1284" i="2"/>
  <c r="I703" i="2"/>
  <c r="I639" i="2"/>
  <c r="I568" i="2"/>
  <c r="I321" i="2"/>
  <c r="I1419" i="2"/>
  <c r="I784" i="2"/>
  <c r="I466" i="2"/>
  <c r="I1411" i="2"/>
  <c r="I1310" i="2"/>
  <c r="I382" i="2"/>
  <c r="I850" i="2"/>
  <c r="I1191" i="2"/>
  <c r="I1330" i="2"/>
  <c r="I901" i="2"/>
  <c r="I1285" i="2"/>
  <c r="I1400" i="2"/>
  <c r="I636" i="2"/>
  <c r="I1081" i="2"/>
  <c r="I1223" i="2"/>
  <c r="I1083" i="2"/>
  <c r="I572" i="2"/>
  <c r="I1417" i="2"/>
  <c r="I1119" i="2"/>
  <c r="I613" i="2"/>
  <c r="I1446" i="2"/>
  <c r="I892" i="2"/>
  <c r="I302" i="2"/>
  <c r="I502" i="2"/>
  <c r="I890" i="2"/>
  <c r="I337" i="2"/>
  <c r="I1177" i="2"/>
  <c r="I606" i="2"/>
  <c r="I342" i="2"/>
  <c r="I567" i="2"/>
  <c r="I984" i="2"/>
  <c r="I573" i="2"/>
  <c r="I1061" i="2"/>
  <c r="I481" i="2"/>
  <c r="I992" i="2"/>
  <c r="I579" i="2"/>
  <c r="I1165" i="2"/>
  <c r="I555" i="2"/>
  <c r="I926" i="2"/>
  <c r="I367" i="2"/>
  <c r="I674" i="2"/>
  <c r="I751" i="2"/>
  <c r="I796" i="2"/>
  <c r="I1010" i="2"/>
  <c r="I478" i="2"/>
  <c r="I797" i="2"/>
  <c r="I482" i="2"/>
  <c r="I722" i="2"/>
  <c r="I875" i="2"/>
  <c r="I409" i="2"/>
  <c r="I620" i="2"/>
  <c r="I941" i="2"/>
  <c r="I1007" i="2"/>
  <c r="I831" i="2"/>
  <c r="I1198" i="2"/>
  <c r="I833" i="2"/>
  <c r="I1239" i="2"/>
  <c r="I1429" i="2"/>
  <c r="I822" i="2"/>
  <c r="I1186" i="2"/>
  <c r="I1348" i="2"/>
  <c r="I619" i="2"/>
  <c r="I283" i="2"/>
  <c r="I862" i="2"/>
  <c r="I672" i="2"/>
  <c r="I721" i="2"/>
  <c r="I660" i="2"/>
  <c r="I313" i="2"/>
  <c r="I1252" i="2"/>
  <c r="I592" i="2"/>
  <c r="I1175" i="2"/>
  <c r="I1208" i="2"/>
  <c r="I404" i="2"/>
  <c r="I856" i="2"/>
  <c r="I1066" i="2"/>
  <c r="I1190" i="2"/>
  <c r="I338" i="2"/>
  <c r="I1297" i="2"/>
  <c r="A1298" i="5" s="1"/>
  <c r="I1364" i="2"/>
  <c r="I471" i="2"/>
  <c r="I1111" i="2"/>
  <c r="I1471" i="2"/>
  <c r="I1436" i="2"/>
  <c r="I868" i="2"/>
  <c r="I1115" i="2"/>
  <c r="I358" i="2"/>
  <c r="I1183" i="2"/>
  <c r="I887" i="2"/>
  <c r="I1174" i="2"/>
  <c r="I1125" i="2"/>
  <c r="I701" i="2"/>
  <c r="I308" i="2"/>
  <c r="I490" i="2"/>
  <c r="I1133" i="2"/>
  <c r="I588" i="2"/>
  <c r="I1162" i="2"/>
  <c r="I517" i="2"/>
  <c r="I1212" i="2"/>
  <c r="I499" i="2"/>
  <c r="I1192" i="2"/>
  <c r="I582" i="2"/>
  <c r="I1218" i="2"/>
  <c r="I349" i="2"/>
  <c r="I653" i="2"/>
  <c r="I641" i="2"/>
  <c r="I814" i="2"/>
  <c r="I1130" i="2"/>
  <c r="I591" i="2"/>
  <c r="I782" i="2"/>
  <c r="I532" i="2"/>
  <c r="I745" i="2"/>
  <c r="I834" i="2"/>
  <c r="I352" i="2"/>
  <c r="I760" i="2"/>
  <c r="I962" i="2"/>
  <c r="I1022" i="2"/>
  <c r="I900" i="2"/>
  <c r="I1034" i="2"/>
  <c r="I908" i="2"/>
  <c r="I1260" i="2"/>
  <c r="I794" i="2"/>
  <c r="I878" i="2"/>
  <c r="I972" i="2"/>
  <c r="I1386" i="2"/>
  <c r="I516" i="2"/>
  <c r="I335" i="2"/>
  <c r="I1288" i="2"/>
  <c r="I547" i="2"/>
  <c r="I780" i="2"/>
  <c r="I690" i="2"/>
  <c r="I347" i="2"/>
  <c r="I994" i="2"/>
  <c r="I750" i="2"/>
  <c r="I1375" i="2"/>
  <c r="I1438" i="2"/>
  <c r="I437" i="2"/>
  <c r="I1023" i="2"/>
  <c r="I783" i="2"/>
  <c r="I1273" i="2"/>
  <c r="I1036" i="2"/>
  <c r="I627" i="2"/>
  <c r="I1283" i="2"/>
  <c r="I1322" i="2"/>
  <c r="I566" i="2"/>
  <c r="I1206" i="2"/>
  <c r="I1344" i="2"/>
  <c r="I1328" i="2"/>
  <c r="I377" i="2"/>
  <c r="I1219" i="2"/>
  <c r="I931" i="2"/>
  <c r="I1060" i="2"/>
  <c r="I1437" i="2"/>
  <c r="I463" i="2"/>
  <c r="I779" i="2"/>
  <c r="I533" i="2"/>
  <c r="I1103" i="2"/>
  <c r="I396" i="2"/>
  <c r="I725" i="2"/>
  <c r="I373" i="2"/>
  <c r="I508" i="2"/>
  <c r="I1156" i="2"/>
  <c r="I635" i="2"/>
  <c r="I311" i="2"/>
  <c r="I739" i="2"/>
  <c r="I324" i="2"/>
  <c r="I624" i="2"/>
  <c r="I253" i="2"/>
  <c r="I523" i="2"/>
  <c r="I340" i="2"/>
  <c r="I442" i="2"/>
  <c r="I755" i="2"/>
  <c r="I680" i="2"/>
  <c r="I846" i="2"/>
  <c r="I415" i="2"/>
  <c r="I617" i="2"/>
  <c r="I848" i="2"/>
  <c r="I558" i="2"/>
  <c r="I730" i="2"/>
  <c r="I986" i="2"/>
  <c r="I343" i="2"/>
  <c r="I638" i="2"/>
  <c r="I1043" i="2"/>
  <c r="I1141" i="2"/>
  <c r="I944" i="2"/>
  <c r="I1178" i="2"/>
  <c r="I1055" i="2"/>
  <c r="I1202" i="2"/>
  <c r="I773" i="2"/>
  <c r="I905" i="2"/>
  <c r="I1046" i="2"/>
  <c r="I1452" i="2"/>
  <c r="I841" i="2"/>
  <c r="I273" i="2"/>
  <c r="I282" i="2"/>
  <c r="I1470" i="2"/>
  <c r="I852" i="2"/>
  <c r="I768" i="2"/>
  <c r="I289" i="2"/>
  <c r="I1439" i="2"/>
  <c r="I871" i="2"/>
  <c r="I315" i="2"/>
  <c r="I1299" i="2"/>
  <c r="I855" i="2"/>
  <c r="I1009" i="2"/>
  <c r="I458" i="2"/>
  <c r="I1087" i="2"/>
  <c r="I1015" i="2"/>
  <c r="I375" i="2"/>
  <c r="I1396" i="2"/>
  <c r="I1069" i="2"/>
  <c r="I634" i="2"/>
  <c r="I1309" i="2"/>
  <c r="I1433" i="2"/>
  <c r="I1385" i="2"/>
  <c r="I326" i="2"/>
  <c r="I1463" i="2"/>
  <c r="I963" i="2"/>
  <c r="I1249" i="2"/>
  <c r="I1240" i="2"/>
  <c r="I697" i="2"/>
  <c r="I538" i="2"/>
  <c r="I1324" i="2"/>
  <c r="I864" i="2"/>
  <c r="I775" i="2"/>
  <c r="I1336" i="2"/>
  <c r="I584" i="2"/>
  <c r="I1188" i="2"/>
  <c r="I682" i="2"/>
  <c r="I1090" i="2"/>
  <c r="I1128" i="2"/>
  <c r="I1229" i="2"/>
  <c r="I1354" i="2"/>
  <c r="I411" i="2"/>
  <c r="I583" i="2"/>
  <c r="I1473" i="2"/>
  <c r="I865" i="2"/>
  <c r="I1172" i="2"/>
  <c r="I1243" i="2"/>
  <c r="I675" i="2"/>
  <c r="I1472" i="2"/>
  <c r="I1347" i="2"/>
  <c r="I1006" i="2"/>
  <c r="I1312" i="2"/>
  <c r="I586" i="2"/>
  <c r="I1048" i="2"/>
  <c r="I693" i="2"/>
  <c r="I288" i="2"/>
  <c r="I1101" i="2"/>
  <c r="I844" i="2"/>
  <c r="I787" i="2"/>
  <c r="I457" i="2"/>
  <c r="I1307" i="2"/>
  <c r="I419" i="2"/>
  <c r="I483" i="2"/>
  <c r="I393" i="2"/>
  <c r="I1373" i="2"/>
  <c r="I467" i="2"/>
  <c r="I648" i="2"/>
  <c r="I763" i="2"/>
  <c r="I1032" i="2"/>
  <c r="I708" i="2"/>
  <c r="I90" i="2"/>
  <c r="AA90" i="2" s="1"/>
  <c r="I186" i="2"/>
  <c r="AA186" i="2" s="1"/>
  <c r="I56" i="2"/>
  <c r="AA56" i="2" s="1"/>
  <c r="I31" i="2"/>
  <c r="AA31" i="2" s="1"/>
  <c r="I107" i="2"/>
  <c r="AA107" i="2" s="1"/>
  <c r="I67" i="2"/>
  <c r="AA67" i="2" s="1"/>
  <c r="I235" i="2"/>
  <c r="AA235" i="2" s="1"/>
  <c r="I155" i="2"/>
  <c r="AA155" i="2" s="1"/>
  <c r="I181" i="2"/>
  <c r="AA181" i="2" s="1"/>
  <c r="I163" i="2"/>
  <c r="AA163" i="2" s="1"/>
  <c r="I115" i="2"/>
  <c r="AA115" i="2" s="1"/>
  <c r="I140" i="2"/>
  <c r="AA140" i="2" s="1"/>
  <c r="I131" i="2"/>
  <c r="AA131" i="2" s="1"/>
  <c r="I117" i="2"/>
  <c r="AA117" i="2" s="1"/>
  <c r="I108" i="2"/>
  <c r="AA108" i="2" s="1"/>
  <c r="I99" i="2"/>
  <c r="AA99" i="2" s="1"/>
  <c r="I60" i="2"/>
  <c r="AA60" i="2" s="1"/>
  <c r="I68" i="2"/>
  <c r="I32" i="2"/>
  <c r="AA32" i="2" s="1"/>
  <c r="I44" i="2"/>
  <c r="AA44" i="2" s="1"/>
  <c r="I243" i="2"/>
  <c r="AA243" i="2" s="1"/>
  <c r="I162" i="2"/>
  <c r="AA162" i="2" s="1"/>
  <c r="I104" i="2"/>
  <c r="AA104" i="2" s="1"/>
  <c r="I64" i="2"/>
  <c r="AA64" i="2" s="1"/>
  <c r="I25" i="2"/>
  <c r="AA25" i="2" s="1"/>
  <c r="I214" i="2"/>
  <c r="AA214" i="2" s="1"/>
  <c r="I249" i="2"/>
  <c r="AA249" i="2" s="1"/>
  <c r="I228" i="2"/>
  <c r="AA228" i="2" s="1"/>
  <c r="I246" i="2"/>
  <c r="AA246" i="2" s="1"/>
  <c r="I34" i="2"/>
  <c r="AA34" i="2" s="1"/>
  <c r="I101" i="2"/>
  <c r="AA101" i="2" s="1"/>
  <c r="I171" i="2"/>
  <c r="AA171" i="2" s="1"/>
  <c r="I231" i="2"/>
  <c r="AA231" i="2" s="1"/>
  <c r="I219" i="2"/>
  <c r="AA219" i="2" s="1"/>
  <c r="I240" i="2"/>
  <c r="AA240" i="2" s="1"/>
  <c r="I174" i="2"/>
  <c r="AA174" i="2" s="1"/>
  <c r="I74" i="2"/>
  <c r="AA74" i="2" s="1"/>
  <c r="I192" i="2"/>
  <c r="AA192" i="2" s="1"/>
  <c r="I211" i="2"/>
  <c r="AA211" i="2" s="1"/>
  <c r="I224" i="2"/>
  <c r="AA224" i="2" s="1"/>
  <c r="I213" i="2"/>
  <c r="I110" i="2"/>
  <c r="AA110" i="2" s="1"/>
  <c r="I210" i="2"/>
  <c r="AA210" i="2" s="1"/>
  <c r="I238" i="2"/>
  <c r="AA238" i="2" s="1"/>
  <c r="I184" i="2"/>
  <c r="AA184" i="2" s="1"/>
  <c r="I175" i="2"/>
  <c r="AA175" i="2" s="1"/>
  <c r="I113" i="2"/>
  <c r="AA113" i="2" s="1"/>
  <c r="I118" i="2"/>
  <c r="AA118" i="2" s="1"/>
  <c r="I129" i="2"/>
  <c r="AA129" i="2" s="1"/>
  <c r="I114" i="2"/>
  <c r="AA114" i="2" s="1"/>
  <c r="I77" i="2"/>
  <c r="AA77" i="2" s="1"/>
  <c r="I51" i="2"/>
  <c r="AA51" i="2" s="1"/>
  <c r="I29" i="2"/>
  <c r="AA29" i="2" s="1"/>
  <c r="I178" i="2"/>
  <c r="AA178" i="2" s="1"/>
  <c r="I189" i="2"/>
  <c r="AA189" i="2" s="1"/>
  <c r="I248" i="2"/>
  <c r="AA248" i="2" s="1"/>
  <c r="I232" i="2"/>
  <c r="AA232" i="2" s="1"/>
  <c r="I172" i="2"/>
  <c r="AA172" i="2" s="1"/>
  <c r="I137" i="2"/>
  <c r="AA137" i="2" s="1"/>
  <c r="I120" i="2"/>
  <c r="AA120" i="2" s="1"/>
  <c r="I128" i="2"/>
  <c r="AA128" i="2" s="1"/>
  <c r="I105" i="2"/>
  <c r="AA105" i="2" s="1"/>
  <c r="I79" i="2"/>
  <c r="AA79" i="2" s="1"/>
  <c r="I73" i="2"/>
  <c r="AA73" i="2" s="1"/>
  <c r="I65" i="2"/>
  <c r="AA65" i="2" s="1"/>
  <c r="I48" i="2"/>
  <c r="AA48" i="2" s="1"/>
  <c r="I26" i="2"/>
  <c r="AA26" i="2" s="1"/>
  <c r="I229" i="2"/>
  <c r="AA229" i="2" s="1"/>
  <c r="I187" i="2"/>
  <c r="AA187" i="2" s="1"/>
  <c r="I169" i="2"/>
  <c r="AA169" i="2" s="1"/>
  <c r="I88" i="2"/>
  <c r="AA88" i="2" s="1"/>
  <c r="I45" i="2"/>
  <c r="AA45" i="2" s="1"/>
  <c r="I23" i="2"/>
  <c r="AA23" i="2" s="1"/>
  <c r="I91" i="2"/>
  <c r="AA91" i="2" s="1"/>
  <c r="I157" i="2"/>
  <c r="AA157" i="2" s="1"/>
  <c r="I94" i="2"/>
  <c r="AA94" i="2" s="1"/>
  <c r="I80" i="2"/>
  <c r="AA80" i="2" s="1"/>
  <c r="I122" i="2"/>
  <c r="AA122" i="2" s="1"/>
  <c r="I183" i="2"/>
  <c r="AA183" i="2" s="1"/>
  <c r="I28" i="2"/>
  <c r="AA28" i="2" s="1"/>
  <c r="I112" i="2"/>
  <c r="AA112" i="2" s="1"/>
  <c r="I54" i="2"/>
  <c r="AA54" i="2" s="1"/>
  <c r="I251" i="2"/>
  <c r="AA251" i="2" s="1"/>
  <c r="I226" i="2"/>
  <c r="AA226" i="2" s="1"/>
  <c r="I166" i="2"/>
  <c r="AA166" i="2" s="1"/>
  <c r="I134" i="2"/>
  <c r="AA134" i="2" s="1"/>
  <c r="I102" i="2"/>
  <c r="I97" i="2"/>
  <c r="AA97" i="2" s="1"/>
  <c r="I85" i="2"/>
  <c r="AA85" i="2" s="1"/>
  <c r="I72" i="2"/>
  <c r="AA72" i="2" s="1"/>
  <c r="I62" i="2"/>
  <c r="AA62" i="2" s="1"/>
  <c r="I49" i="2"/>
  <c r="AA49" i="2" s="1"/>
  <c r="I35" i="2"/>
  <c r="AA35" i="2" s="1"/>
  <c r="I70" i="2"/>
  <c r="AA70" i="2" s="1"/>
  <c r="I245" i="2"/>
  <c r="AA245" i="2" s="1"/>
  <c r="I185" i="2"/>
  <c r="AA185" i="2" s="1"/>
  <c r="I160" i="2"/>
  <c r="AA160" i="2" s="1"/>
  <c r="I89" i="2"/>
  <c r="AA89" i="2" s="1"/>
  <c r="I63" i="2"/>
  <c r="AA63" i="2" s="1"/>
  <c r="I30" i="2"/>
  <c r="AA30" i="2" s="1"/>
  <c r="I27" i="2"/>
  <c r="AA27" i="2" s="1"/>
  <c r="I92" i="2"/>
  <c r="AA92" i="2" s="1"/>
  <c r="I221" i="2"/>
  <c r="AA221" i="2" s="1"/>
  <c r="I95" i="2"/>
  <c r="AA95" i="2" s="1"/>
  <c r="I116" i="2"/>
  <c r="AA116" i="2" s="1"/>
  <c r="I43" i="2"/>
  <c r="AA43" i="2" s="1"/>
  <c r="I158" i="2"/>
  <c r="AA158" i="2" s="1"/>
  <c r="I165" i="2"/>
  <c r="AA165" i="2" s="1"/>
  <c r="I154" i="2"/>
  <c r="AA154" i="2" s="1"/>
  <c r="I250" i="2"/>
  <c r="AA250" i="2" s="1"/>
  <c r="I103" i="2"/>
  <c r="AA103" i="2" s="1"/>
  <c r="I148" i="2"/>
  <c r="AA148" i="2" s="1"/>
  <c r="I111" i="2"/>
  <c r="AA111" i="2" s="1"/>
  <c r="I37" i="2"/>
  <c r="AA37" i="2" s="1"/>
  <c r="I150" i="2"/>
  <c r="AA150" i="2" s="1"/>
  <c r="I126" i="2"/>
  <c r="AA126" i="2" s="1"/>
  <c r="I53" i="2"/>
  <c r="AA53" i="2" s="1"/>
  <c r="I204" i="2"/>
  <c r="AA204" i="2" s="1"/>
  <c r="I239" i="2"/>
  <c r="AA239" i="2" s="1"/>
  <c r="I123" i="2"/>
  <c r="AA123" i="2" s="1"/>
  <c r="I143" i="2"/>
  <c r="AA143" i="2" s="1"/>
  <c r="I242" i="2"/>
  <c r="AA242" i="2" s="1"/>
  <c r="I234" i="2"/>
  <c r="I201" i="2"/>
  <c r="AA201" i="2" s="1"/>
  <c r="I106" i="2"/>
  <c r="AA106" i="2" s="1"/>
  <c r="I61" i="2"/>
  <c r="AA61" i="2" s="1"/>
  <c r="I109" i="2"/>
  <c r="AA109" i="2" s="1"/>
  <c r="I200" i="2"/>
  <c r="AA200" i="2" s="1"/>
  <c r="I236" i="2"/>
  <c r="I42" i="2"/>
  <c r="AA42" i="2" s="1"/>
  <c r="I176" i="2"/>
  <c r="AA176" i="2" s="1"/>
  <c r="I133" i="2"/>
  <c r="AA133" i="2" s="1"/>
  <c r="I161" i="2"/>
  <c r="AA161" i="2" s="1"/>
  <c r="I36" i="2"/>
  <c r="AA36" i="2" s="1"/>
  <c r="I130" i="2"/>
  <c r="AA130" i="2" s="1"/>
  <c r="I203" i="2"/>
  <c r="AA203" i="2" s="1"/>
  <c r="I41" i="2"/>
  <c r="AA41" i="2" s="1"/>
  <c r="I167" i="2"/>
  <c r="AA167" i="2" s="1"/>
  <c r="I132" i="2"/>
  <c r="AA132" i="2" s="1"/>
  <c r="I96" i="2"/>
  <c r="AA96" i="2" s="1"/>
  <c r="I177" i="2"/>
  <c r="AA177" i="2" s="1"/>
  <c r="I168" i="2"/>
  <c r="AA168" i="2" s="1"/>
  <c r="I38" i="2"/>
  <c r="AA38" i="2" s="1"/>
  <c r="I136" i="2"/>
  <c r="AA136" i="2" s="1"/>
  <c r="I209" i="2"/>
  <c r="AA209" i="2" s="1"/>
  <c r="I223" i="2"/>
  <c r="I142" i="2"/>
  <c r="AA142" i="2" s="1"/>
  <c r="I55" i="2"/>
  <c r="AA55" i="2" s="1"/>
  <c r="I98" i="2"/>
  <c r="AA98" i="2" s="1"/>
  <c r="I247" i="2"/>
  <c r="AA247" i="2" s="1"/>
  <c r="I81" i="2"/>
  <c r="AA81" i="2" s="1"/>
  <c r="I149" i="2"/>
  <c r="AA149" i="2" s="1"/>
  <c r="I50" i="2"/>
  <c r="AA50" i="2" s="1"/>
  <c r="I83" i="2"/>
  <c r="AA83" i="2" s="1"/>
  <c r="I233" i="2"/>
  <c r="AA233" i="2" s="1"/>
  <c r="I179" i="2"/>
  <c r="AA179" i="2" s="1"/>
  <c r="I33" i="2"/>
  <c r="AA33" i="2" s="1"/>
  <c r="I139" i="2"/>
  <c r="AA139" i="2" s="1"/>
  <c r="I215" i="2"/>
  <c r="AA215" i="2" s="1"/>
  <c r="I24" i="2"/>
  <c r="AA24" i="2" s="1"/>
  <c r="I152" i="2"/>
  <c r="AA152" i="2" s="1"/>
  <c r="I195" i="2"/>
  <c r="AA195" i="2" s="1"/>
  <c r="I196" i="2"/>
  <c r="AA196" i="2" s="1"/>
  <c r="I205" i="2"/>
  <c r="AA205" i="2" s="1"/>
  <c r="I144" i="2"/>
  <c r="AA144" i="2" s="1"/>
  <c r="I39" i="2"/>
  <c r="AA39" i="2" s="1"/>
  <c r="I121" i="2"/>
  <c r="AA121" i="2" s="1"/>
  <c r="I225" i="2"/>
  <c r="AA225" i="2" s="1"/>
  <c r="I217" i="2"/>
  <c r="I230" i="2"/>
  <c r="AA230" i="2" s="1"/>
  <c r="I78" i="2"/>
  <c r="AA78" i="2" s="1"/>
  <c r="I156" i="2"/>
  <c r="AA156" i="2" s="1"/>
  <c r="I100" i="2"/>
  <c r="AA100" i="2" s="1"/>
  <c r="I218" i="2"/>
  <c r="AA218" i="2" s="1"/>
  <c r="I58" i="2"/>
  <c r="AA58" i="2" s="1"/>
  <c r="I222" i="2"/>
  <c r="AA222" i="2" s="1"/>
  <c r="I66" i="2"/>
  <c r="AA66" i="2" s="1"/>
  <c r="I146" i="2"/>
  <c r="AA146" i="2" s="1"/>
  <c r="I191" i="2"/>
  <c r="AA191" i="2" s="1"/>
  <c r="I46" i="2"/>
  <c r="AA46" i="2" s="1"/>
  <c r="I241" i="2"/>
  <c r="AA241" i="2" s="1"/>
  <c r="I188" i="2"/>
  <c r="I47" i="2"/>
  <c r="AA47" i="2" s="1"/>
  <c r="I202" i="2"/>
  <c r="AA202" i="2" s="1"/>
  <c r="I40" i="2"/>
  <c r="AA40" i="2" s="1"/>
  <c r="I147" i="2"/>
  <c r="AA147" i="2" s="1"/>
  <c r="I216" i="2"/>
  <c r="AA216" i="2" s="1"/>
  <c r="I84" i="2"/>
  <c r="AA84" i="2" s="1"/>
  <c r="I151" i="2"/>
  <c r="AA151" i="2" s="1"/>
  <c r="I212" i="2"/>
  <c r="AA212" i="2" s="1"/>
  <c r="I237" i="2"/>
  <c r="AA237" i="2" s="1"/>
  <c r="I71" i="2"/>
  <c r="AA71" i="2" s="1"/>
  <c r="I173" i="2"/>
  <c r="AA173" i="2" s="1"/>
  <c r="I119" i="2"/>
  <c r="AA119" i="2" s="1"/>
  <c r="I75" i="2"/>
  <c r="AA75" i="2" s="1"/>
  <c r="I190" i="2"/>
  <c r="AA190" i="2" s="1"/>
  <c r="I76" i="2"/>
  <c r="AA76" i="2" s="1"/>
  <c r="I145" i="2"/>
  <c r="AA145" i="2" s="1"/>
  <c r="I206" i="2"/>
  <c r="AA206" i="2" s="1"/>
  <c r="I199" i="2"/>
  <c r="AA199" i="2" s="1"/>
  <c r="I52" i="2"/>
  <c r="AA52" i="2" s="1"/>
  <c r="I193" i="2"/>
  <c r="AA193" i="2" s="1"/>
  <c r="I198" i="2"/>
  <c r="AA198" i="2" s="1"/>
  <c r="I93" i="2"/>
  <c r="AA93" i="2" s="1"/>
  <c r="I138" i="2"/>
  <c r="AA138" i="2" s="1"/>
  <c r="I220" i="2"/>
  <c r="AA220" i="2" s="1"/>
  <c r="I82" i="2"/>
  <c r="AA82" i="2" s="1"/>
  <c r="I153" i="2"/>
  <c r="AA153" i="2" s="1"/>
  <c r="I227" i="2"/>
  <c r="I141" i="2"/>
  <c r="AA141" i="2" s="1"/>
  <c r="I164" i="2"/>
  <c r="AA164" i="2" s="1"/>
  <c r="I208" i="2"/>
  <c r="AA208" i="2" s="1"/>
  <c r="I125" i="2"/>
  <c r="AA125" i="2" s="1"/>
  <c r="I197" i="2"/>
  <c r="AA197" i="2" s="1"/>
  <c r="I135" i="2"/>
  <c r="AA135" i="2" s="1"/>
  <c r="I170" i="2"/>
  <c r="AA170" i="2" s="1"/>
  <c r="I69" i="2"/>
  <c r="AA69" i="2" s="1"/>
  <c r="I57" i="2"/>
  <c r="AA57" i="2" s="1"/>
  <c r="I159" i="2"/>
  <c r="AA159" i="2" s="1"/>
  <c r="I194" i="2"/>
  <c r="AA194" i="2" s="1"/>
  <c r="I207" i="2"/>
  <c r="AA207" i="2" s="1"/>
  <c r="I182" i="2"/>
  <c r="AA182" i="2" s="1"/>
  <c r="I127" i="2"/>
  <c r="AA127" i="2" s="1"/>
  <c r="I87" i="2"/>
  <c r="AA87" i="2" s="1"/>
  <c r="I124" i="2"/>
  <c r="AA124" i="2" s="1"/>
  <c r="I244" i="2"/>
  <c r="AA244" i="2" s="1"/>
  <c r="I59" i="2"/>
  <c r="AA59" i="2" s="1"/>
  <c r="I180" i="2"/>
  <c r="AA180" i="2" s="1"/>
  <c r="I86" i="2"/>
  <c r="AA86" i="2" s="1"/>
  <c r="D785" i="5"/>
  <c r="D773" i="5"/>
  <c r="C743" i="5"/>
  <c r="C731" i="5"/>
  <c r="C719" i="5"/>
  <c r="C701" i="5"/>
  <c r="D683" i="5"/>
  <c r="C665" i="5"/>
  <c r="C635" i="5"/>
  <c r="C623" i="5"/>
  <c r="C611" i="5"/>
  <c r="C551" i="5"/>
  <c r="D530" i="5"/>
  <c r="C524" i="5"/>
  <c r="D500" i="5"/>
  <c r="C428" i="5"/>
  <c r="D392" i="5"/>
  <c r="D362" i="5"/>
  <c r="D302" i="5"/>
  <c r="C296" i="5"/>
  <c r="C284" i="5"/>
  <c r="D260" i="5"/>
  <c r="C254" i="5"/>
  <c r="C164" i="5"/>
  <c r="E659" i="5"/>
  <c r="E584" i="5"/>
  <c r="E578" i="5"/>
  <c r="E560" i="5"/>
  <c r="E518" i="5"/>
  <c r="E422" i="5"/>
  <c r="E386" i="5"/>
  <c r="E368" i="5"/>
  <c r="E23" i="5"/>
  <c r="E176" i="5"/>
  <c r="E316" i="5"/>
  <c r="C436" i="5"/>
  <c r="C168" i="5"/>
  <c r="C151" i="5"/>
  <c r="E163" i="5"/>
  <c r="C169" i="5"/>
  <c r="E175" i="5"/>
  <c r="E181" i="5"/>
  <c r="C193" i="5"/>
  <c r="C205" i="5"/>
  <c r="D211" i="5"/>
  <c r="E217" i="5"/>
  <c r="D223" i="5"/>
  <c r="C229" i="5"/>
  <c r="C235" i="5"/>
  <c r="C241" i="5"/>
  <c r="E247" i="5"/>
  <c r="D253" i="5"/>
  <c r="C277" i="5"/>
  <c r="C283" i="5"/>
  <c r="D289" i="5"/>
  <c r="E295" i="5"/>
  <c r="E301" i="5"/>
  <c r="C313" i="5"/>
  <c r="E325" i="5"/>
  <c r="D331" i="5"/>
  <c r="C337" i="5"/>
  <c r="C343" i="5"/>
  <c r="C349" i="5"/>
  <c r="C355" i="5"/>
  <c r="E361" i="5"/>
  <c r="D367" i="5"/>
  <c r="E373" i="5"/>
  <c r="C379" i="5"/>
  <c r="D385" i="5"/>
  <c r="D391" i="5"/>
  <c r="C397" i="5"/>
  <c r="C403" i="5"/>
  <c r="C409" i="5"/>
  <c r="C415" i="5"/>
  <c r="D421" i="5"/>
  <c r="C427" i="5"/>
  <c r="C433" i="5"/>
  <c r="C439" i="5"/>
  <c r="E445" i="5"/>
  <c r="E451" i="5"/>
  <c r="C457" i="5"/>
  <c r="C463" i="5"/>
  <c r="C469" i="5"/>
  <c r="C475" i="5"/>
  <c r="C481" i="5"/>
  <c r="D493" i="5"/>
  <c r="D241" i="5"/>
  <c r="E493" i="5"/>
  <c r="D481" i="5"/>
  <c r="C451" i="5"/>
  <c r="C445" i="5"/>
  <c r="D433" i="5"/>
  <c r="D427" i="5"/>
  <c r="E421" i="5"/>
  <c r="D409" i="5"/>
  <c r="D403" i="5"/>
  <c r="D397" i="5"/>
  <c r="E391" i="5"/>
  <c r="E385" i="5"/>
  <c r="D379" i="5"/>
  <c r="C373" i="5"/>
  <c r="E367" i="5"/>
  <c r="C361" i="5"/>
  <c r="D349" i="5"/>
  <c r="D343" i="5"/>
  <c r="E313" i="5"/>
  <c r="E253" i="5"/>
  <c r="E475" i="5"/>
  <c r="E457" i="5"/>
  <c r="E415" i="5"/>
  <c r="E355" i="5"/>
  <c r="E337" i="5"/>
  <c r="E229" i="5"/>
  <c r="D469" i="5"/>
  <c r="D463" i="5"/>
  <c r="D439" i="5"/>
  <c r="E283" i="5"/>
  <c r="E34" i="5"/>
  <c r="E40" i="5"/>
  <c r="C46" i="5"/>
  <c r="C52" i="5"/>
  <c r="D88" i="5"/>
  <c r="E154" i="5"/>
  <c r="C29" i="5"/>
  <c r="E299" i="5"/>
  <c r="D377" i="5"/>
  <c r="D389" i="5"/>
  <c r="C67" i="5"/>
  <c r="C85" i="5"/>
  <c r="C91" i="5"/>
  <c r="D109" i="5"/>
  <c r="E115" i="5"/>
  <c r="D121" i="5"/>
  <c r="E139" i="5"/>
  <c r="E145" i="5"/>
  <c r="E151" i="5"/>
  <c r="D157" i="5"/>
  <c r="D169" i="5"/>
  <c r="D181" i="5"/>
  <c r="C199" i="5"/>
  <c r="C217" i="5"/>
  <c r="E259" i="5"/>
  <c r="C265" i="5"/>
  <c r="C307" i="5"/>
  <c r="D319" i="5"/>
  <c r="D56" i="5"/>
  <c r="E62" i="5"/>
  <c r="E68" i="5"/>
  <c r="D80" i="5"/>
  <c r="D86" i="5"/>
  <c r="C92" i="5"/>
  <c r="E98" i="5"/>
  <c r="D110" i="5"/>
  <c r="C128" i="5"/>
  <c r="C134" i="5"/>
  <c r="C140" i="5"/>
  <c r="E146" i="5"/>
  <c r="E152" i="5"/>
  <c r="C158" i="5"/>
  <c r="C206" i="5"/>
  <c r="E230" i="5"/>
  <c r="E242" i="5"/>
  <c r="E248" i="5"/>
  <c r="E278" i="5"/>
  <c r="D284" i="5"/>
  <c r="D290" i="5"/>
  <c r="D296" i="5"/>
  <c r="C314" i="5"/>
  <c r="E326" i="5"/>
  <c r="E332" i="5"/>
  <c r="C338" i="5"/>
  <c r="D344" i="5"/>
  <c r="C223" i="5"/>
  <c r="C211" i="5"/>
  <c r="E187" i="5"/>
  <c r="E169" i="5"/>
  <c r="D27" i="5"/>
  <c r="E33" i="5"/>
  <c r="C45" i="5"/>
  <c r="D81" i="5"/>
  <c r="D87" i="5"/>
  <c r="C99" i="5"/>
  <c r="C105" i="5"/>
  <c r="C129" i="5"/>
  <c r="E135" i="5"/>
  <c r="D147" i="5"/>
  <c r="D159" i="5"/>
  <c r="D171" i="5"/>
  <c r="C195" i="5"/>
  <c r="C231" i="5"/>
  <c r="C261" i="5"/>
  <c r="E285" i="5"/>
  <c r="E303" i="5"/>
  <c r="D321" i="5"/>
  <c r="E345" i="5"/>
  <c r="E357" i="5"/>
  <c r="C447" i="5"/>
  <c r="E459" i="5"/>
  <c r="E465" i="5"/>
  <c r="C471" i="5"/>
  <c r="E483" i="5"/>
  <c r="E24" i="5"/>
  <c r="D23" i="5"/>
  <c r="A1822" i="5"/>
  <c r="A1858" i="5"/>
  <c r="A1932" i="5"/>
  <c r="E1322" i="5"/>
  <c r="D1340" i="5"/>
  <c r="N22" i="2"/>
  <c r="E22" i="5" s="1"/>
  <c r="C172" i="5"/>
  <c r="C208" i="5"/>
  <c r="D220" i="5"/>
  <c r="D226" i="5"/>
  <c r="D238" i="5"/>
  <c r="C167" i="5"/>
  <c r="C173" i="5"/>
  <c r="D179" i="5"/>
  <c r="D191" i="5"/>
  <c r="C209" i="5"/>
  <c r="D209" i="5"/>
  <c r="D221" i="5"/>
  <c r="D227" i="5"/>
  <c r="C233" i="5"/>
  <c r="D233" i="5"/>
  <c r="D239" i="5"/>
  <c r="D245" i="5"/>
  <c r="C251" i="5"/>
  <c r="E251" i="5"/>
  <c r="D257" i="5"/>
  <c r="E257" i="5"/>
  <c r="D263" i="5"/>
  <c r="E269" i="5"/>
  <c r="C275" i="5"/>
  <c r="E281" i="5"/>
  <c r="E287" i="5"/>
  <c r="C287" i="5"/>
  <c r="E293" i="5"/>
  <c r="D299" i="5"/>
  <c r="D305" i="5"/>
  <c r="E305" i="5"/>
  <c r="C311" i="5"/>
  <c r="C317" i="5"/>
  <c r="E317" i="5"/>
  <c r="E323" i="5"/>
  <c r="D329" i="5"/>
  <c r="C335" i="5"/>
  <c r="D341" i="5"/>
  <c r="E341" i="5"/>
  <c r="D347" i="5"/>
  <c r="C365" i="5"/>
  <c r="C377" i="5"/>
  <c r="C389" i="5"/>
  <c r="C395" i="5"/>
  <c r="C401" i="5"/>
  <c r="C407" i="5"/>
  <c r="D413" i="5"/>
  <c r="C419" i="5"/>
  <c r="D425" i="5"/>
  <c r="D431" i="5"/>
  <c r="E431" i="5"/>
  <c r="E437" i="5"/>
  <c r="C443" i="5"/>
  <c r="C449" i="5"/>
  <c r="E449" i="5"/>
  <c r="D455" i="5"/>
  <c r="C461" i="5"/>
  <c r="D467" i="5"/>
  <c r="D479" i="5"/>
  <c r="C509" i="5"/>
  <c r="D539" i="5"/>
  <c r="E545" i="5"/>
  <c r="E551" i="5"/>
  <c r="E593" i="5"/>
  <c r="E599" i="5"/>
  <c r="D605" i="5"/>
  <c r="C533" i="5"/>
  <c r="C527" i="5"/>
  <c r="C521" i="5"/>
  <c r="C515" i="5"/>
  <c r="D509" i="5"/>
  <c r="C479" i="5"/>
  <c r="E467" i="5"/>
  <c r="C185" i="5"/>
  <c r="E425" i="5"/>
  <c r="C539" i="5"/>
  <c r="E491" i="5"/>
  <c r="D485" i="5"/>
  <c r="E473" i="5"/>
  <c r="E461" i="5"/>
  <c r="D449" i="5"/>
  <c r="D437" i="5"/>
  <c r="D401" i="5"/>
  <c r="C341" i="5"/>
  <c r="D281" i="5"/>
  <c r="D160" i="5"/>
  <c r="D545" i="5"/>
  <c r="E503" i="5"/>
  <c r="E497" i="5"/>
  <c r="D491" i="5"/>
  <c r="C485" i="5"/>
  <c r="D473" i="5"/>
  <c r="D461" i="5"/>
  <c r="C437" i="5"/>
  <c r="E419" i="5"/>
  <c r="E311" i="5"/>
  <c r="C316" i="5"/>
  <c r="C364" i="5"/>
  <c r="D671" i="5"/>
  <c r="E653" i="5"/>
  <c r="C647" i="5"/>
  <c r="E635" i="5"/>
  <c r="C629" i="5"/>
  <c r="D617" i="5"/>
  <c r="E109" i="5"/>
  <c r="E103" i="5"/>
  <c r="C103" i="5"/>
  <c r="D175" i="5"/>
  <c r="C181" i="5"/>
  <c r="D187" i="5"/>
  <c r="D217" i="5"/>
  <c r="E223" i="5"/>
  <c r="E235" i="5"/>
  <c r="D235" i="5"/>
  <c r="E241" i="5"/>
  <c r="C247" i="5"/>
  <c r="D265" i="5"/>
  <c r="C271" i="5"/>
  <c r="D277" i="5"/>
  <c r="D301" i="5"/>
  <c r="D307" i="5"/>
  <c r="D313" i="5"/>
  <c r="D325" i="5"/>
  <c r="D91" i="5"/>
  <c r="D164" i="5"/>
  <c r="C170" i="5"/>
  <c r="D176" i="5"/>
  <c r="C188" i="5"/>
  <c r="D194" i="5"/>
  <c r="E200" i="5"/>
  <c r="D200" i="5"/>
  <c r="E206" i="5"/>
  <c r="C230" i="5"/>
  <c r="C236" i="5"/>
  <c r="E356" i="5"/>
  <c r="C380" i="5"/>
  <c r="C121" i="5"/>
  <c r="C165" i="5"/>
  <c r="E177" i="5"/>
  <c r="C177" i="5"/>
  <c r="C183" i="5"/>
  <c r="E195" i="5"/>
  <c r="E201" i="5"/>
  <c r="C213" i="5"/>
  <c r="E225" i="5"/>
  <c r="E237" i="5"/>
  <c r="D249" i="5"/>
  <c r="E261" i="5"/>
  <c r="D273" i="5"/>
  <c r="D285" i="5"/>
  <c r="D297" i="5"/>
  <c r="E309" i="5"/>
  <c r="C321" i="5"/>
  <c r="D327" i="5"/>
  <c r="E333" i="5"/>
  <c r="D345" i="5"/>
  <c r="C1084" i="5"/>
  <c r="D1096" i="5"/>
  <c r="C1108" i="5"/>
  <c r="E1114" i="5"/>
  <c r="E1126" i="5"/>
  <c r="E162" i="5"/>
  <c r="D168" i="5"/>
  <c r="D174" i="5"/>
  <c r="E180" i="5"/>
  <c r="C186" i="5"/>
  <c r="E192" i="5"/>
  <c r="E198" i="5"/>
  <c r="E204" i="5"/>
  <c r="C210" i="5"/>
  <c r="C216" i="5"/>
  <c r="D222" i="5"/>
  <c r="D228" i="5"/>
  <c r="C234" i="5"/>
  <c r="C258" i="5"/>
  <c r="C264" i="5"/>
  <c r="D294" i="5"/>
  <c r="D324" i="5"/>
  <c r="C336" i="5"/>
  <c r="D354" i="5"/>
  <c r="D360" i="5"/>
  <c r="D366" i="5"/>
  <c r="C372" i="5"/>
  <c r="E378" i="5"/>
  <c r="C384" i="5"/>
  <c r="E390" i="5"/>
  <c r="C396" i="5"/>
  <c r="C402" i="5"/>
  <c r="E408" i="5"/>
  <c r="D414" i="5"/>
  <c r="D420" i="5"/>
  <c r="C426" i="5"/>
  <c r="C432" i="5"/>
  <c r="C438" i="5"/>
  <c r="D444" i="5"/>
  <c r="D450" i="5"/>
  <c r="E456" i="5"/>
  <c r="E462" i="5"/>
  <c r="E468" i="5"/>
  <c r="D474" i="5"/>
  <c r="C480" i="5"/>
  <c r="C486" i="5"/>
  <c r="C492" i="5"/>
  <c r="D498" i="5"/>
  <c r="D504" i="5"/>
  <c r="E516" i="5"/>
  <c r="D528" i="5"/>
  <c r="D534" i="5"/>
  <c r="C540" i="5"/>
  <c r="C552" i="5"/>
  <c r="C558" i="5"/>
  <c r="C564" i="5"/>
  <c r="C570" i="5"/>
  <c r="C576" i="5"/>
  <c r="C588" i="5"/>
  <c r="D594" i="5"/>
  <c r="C600" i="5"/>
  <c r="D606" i="5"/>
  <c r="D612" i="5"/>
  <c r="D618" i="5"/>
  <c r="C630" i="5"/>
  <c r="C642" i="5"/>
  <c r="C654" i="5"/>
  <c r="C672" i="5"/>
  <c r="C678" i="5"/>
  <c r="C684" i="5"/>
  <c r="C690" i="5"/>
  <c r="D696" i="5"/>
  <c r="D702" i="5"/>
  <c r="D708" i="5"/>
  <c r="E714" i="5"/>
  <c r="E720" i="5"/>
  <c r="E726" i="5"/>
  <c r="E732" i="5"/>
  <c r="E738" i="5"/>
  <c r="E744" i="5"/>
  <c r="E750" i="5"/>
  <c r="D756" i="5"/>
  <c r="D762" i="5"/>
  <c r="C768" i="5"/>
  <c r="C774" i="5"/>
  <c r="C780" i="5"/>
  <c r="C786" i="5"/>
  <c r="C792" i="5"/>
  <c r="C798" i="5"/>
  <c r="C804" i="5"/>
  <c r="C810" i="5"/>
  <c r="C816" i="5"/>
  <c r="C822" i="5"/>
  <c r="D828" i="5"/>
  <c r="D834" i="5"/>
  <c r="D840" i="5"/>
  <c r="E846" i="5"/>
  <c r="E852" i="5"/>
  <c r="D858" i="5"/>
  <c r="D864" i="5"/>
  <c r="C870" i="5"/>
  <c r="C876" i="5"/>
  <c r="C882" i="5"/>
  <c r="C888" i="5"/>
  <c r="C894" i="5"/>
  <c r="E900" i="5"/>
  <c r="E906" i="5"/>
  <c r="D912" i="5"/>
  <c r="D918" i="5"/>
  <c r="C924" i="5"/>
  <c r="C930" i="5"/>
  <c r="C936" i="5"/>
  <c r="C942" i="5"/>
  <c r="D948" i="5"/>
  <c r="D954" i="5"/>
  <c r="D960" i="5"/>
  <c r="C966" i="5"/>
  <c r="C972" i="5"/>
  <c r="C978" i="5"/>
  <c r="D984" i="5"/>
  <c r="E990" i="5"/>
  <c r="D996" i="5"/>
  <c r="D1002" i="5"/>
  <c r="C1008" i="5"/>
  <c r="C1014" i="5"/>
  <c r="C1020" i="5"/>
  <c r="E1026" i="5"/>
  <c r="C1032" i="5"/>
  <c r="C1038" i="5"/>
  <c r="C1044" i="5"/>
  <c r="D1050" i="5"/>
  <c r="D1056" i="5"/>
  <c r="C1062" i="5"/>
  <c r="D1068" i="5"/>
  <c r="D1074" i="5"/>
  <c r="C1080" i="5"/>
  <c r="C1086" i="5"/>
  <c r="C1092" i="5"/>
  <c r="D1098" i="5"/>
  <c r="C1104" i="5"/>
  <c r="D1110" i="5"/>
  <c r="C1116" i="5"/>
  <c r="D1122" i="5"/>
  <c r="D1128" i="5"/>
  <c r="C1134" i="5"/>
  <c r="C1140" i="5"/>
  <c r="E1146" i="5"/>
  <c r="C1152" i="5"/>
  <c r="C1158" i="5"/>
  <c r="D1164" i="5"/>
  <c r="C1170" i="5"/>
  <c r="E1176" i="5"/>
  <c r="C1182" i="5"/>
  <c r="C1188" i="5"/>
  <c r="E1194" i="5"/>
  <c r="C1200" i="5"/>
  <c r="E505" i="5"/>
  <c r="E529" i="5"/>
  <c r="D541" i="5"/>
  <c r="C1262" i="5"/>
  <c r="C1286" i="5"/>
  <c r="E1292" i="5"/>
  <c r="D465" i="5"/>
  <c r="E158" i="5"/>
  <c r="C146" i="5"/>
  <c r="C110" i="5"/>
  <c r="C98" i="5"/>
  <c r="C23" i="5"/>
  <c r="E116" i="5"/>
  <c r="E92" i="5"/>
  <c r="E80" i="5"/>
  <c r="L22" i="2"/>
  <c r="D22" i="5" s="1"/>
  <c r="E159" i="5"/>
  <c r="E140" i="5"/>
  <c r="D116" i="5"/>
  <c r="E122" i="5"/>
  <c r="C116" i="5"/>
  <c r="E29" i="5"/>
  <c r="C86" i="5"/>
  <c r="C157" i="5"/>
  <c r="C145" i="5"/>
  <c r="C109" i="5"/>
  <c r="D115" i="5"/>
  <c r="D151" i="5"/>
  <c r="D145" i="5"/>
  <c r="D139" i="5"/>
  <c r="D103" i="5"/>
  <c r="E130" i="5"/>
  <c r="E118" i="5"/>
  <c r="C119" i="5"/>
  <c r="E125" i="5"/>
  <c r="C131" i="5"/>
  <c r="D137" i="5"/>
  <c r="D114" i="5"/>
  <c r="D120" i="5"/>
  <c r="D126" i="5"/>
  <c r="D132" i="5"/>
  <c r="C138" i="5"/>
  <c r="D144" i="5"/>
  <c r="C150" i="5"/>
  <c r="E142" i="5"/>
  <c r="E157" i="5"/>
  <c r="D140" i="5"/>
  <c r="D158" i="5"/>
  <c r="E117" i="5"/>
  <c r="D123" i="5"/>
  <c r="C141" i="5"/>
  <c r="C153" i="5"/>
  <c r="D46" i="5"/>
  <c r="D28" i="5"/>
  <c r="E46" i="5"/>
  <c r="D52" i="5"/>
  <c r="E64" i="5"/>
  <c r="C100" i="5"/>
  <c r="C25" i="5"/>
  <c r="D29" i="5"/>
  <c r="C47" i="5"/>
  <c r="D53" i="5"/>
  <c r="C77" i="5"/>
  <c r="C89" i="5"/>
  <c r="D95" i="5"/>
  <c r="E113" i="5"/>
  <c r="C24" i="5"/>
  <c r="E30" i="5"/>
  <c r="E36" i="5"/>
  <c r="C42" i="5"/>
  <c r="C48" i="5"/>
  <c r="D60" i="5"/>
  <c r="E66" i="5"/>
  <c r="D72" i="5"/>
  <c r="E78" i="5"/>
  <c r="D84" i="5"/>
  <c r="C96" i="5"/>
  <c r="C108" i="5"/>
  <c r="E37" i="5"/>
  <c r="C55" i="5"/>
  <c r="E61" i="5"/>
  <c r="C73" i="5"/>
  <c r="C79" i="5"/>
  <c r="D38" i="5"/>
  <c r="E44" i="5"/>
  <c r="C50" i="5"/>
  <c r="C62" i="5"/>
  <c r="C68" i="5"/>
  <c r="C80" i="5"/>
  <c r="D92" i="5"/>
  <c r="C27" i="5"/>
  <c r="D33" i="5"/>
  <c r="C39" i="5"/>
  <c r="D45" i="5"/>
  <c r="D51" i="5"/>
  <c r="E57" i="5"/>
  <c r="C87" i="5"/>
  <c r="C93" i="5"/>
  <c r="D99" i="5"/>
  <c r="C111" i="5"/>
  <c r="B22" i="2"/>
  <c r="I22" i="2" s="1"/>
  <c r="A1841" i="5"/>
  <c r="E52" i="5"/>
  <c r="D40" i="5"/>
  <c r="D1194" i="5"/>
  <c r="D1176" i="5"/>
  <c r="E1164" i="5"/>
  <c r="D1146" i="5"/>
  <c r="C1128" i="5"/>
  <c r="E1122" i="5"/>
  <c r="E1110" i="5"/>
  <c r="E1098" i="5"/>
  <c r="C1074" i="5"/>
  <c r="E1068" i="5"/>
  <c r="C1056" i="5"/>
  <c r="E1050" i="5"/>
  <c r="D1026" i="5"/>
  <c r="C1002" i="5"/>
  <c r="C996" i="5"/>
  <c r="D990" i="5"/>
  <c r="E984" i="5"/>
  <c r="C960" i="5"/>
  <c r="C954" i="5"/>
  <c r="E948" i="5"/>
  <c r="C918" i="5"/>
  <c r="C912" i="5"/>
  <c r="D906" i="5"/>
  <c r="D900" i="5"/>
  <c r="C864" i="5"/>
  <c r="C858" i="5"/>
  <c r="D852" i="5"/>
  <c r="D846" i="5"/>
  <c r="E840" i="5"/>
  <c r="E834" i="5"/>
  <c r="E828" i="5"/>
  <c r="C762" i="5"/>
  <c r="C756" i="5"/>
  <c r="D750" i="5"/>
  <c r="D744" i="5"/>
  <c r="D738" i="5"/>
  <c r="D732" i="5"/>
  <c r="D726" i="5"/>
  <c r="D720" i="5"/>
  <c r="D714" i="5"/>
  <c r="E708" i="5"/>
  <c r="E702" i="5"/>
  <c r="E696" i="5"/>
  <c r="C618" i="5"/>
  <c r="C612" i="5"/>
  <c r="C606" i="5"/>
  <c r="C594" i="5"/>
  <c r="C582" i="5"/>
  <c r="C534" i="5"/>
  <c r="E528" i="5"/>
  <c r="D516" i="5"/>
  <c r="C504" i="5"/>
  <c r="E498" i="5"/>
  <c r="C474" i="5"/>
  <c r="D468" i="5"/>
  <c r="D462" i="5"/>
  <c r="D456" i="5"/>
  <c r="E450" i="5"/>
  <c r="E444" i="5"/>
  <c r="E420" i="5"/>
  <c r="C414" i="5"/>
  <c r="D408" i="5"/>
  <c r="D390" i="5"/>
  <c r="D378" i="5"/>
  <c r="E366" i="5"/>
  <c r="E360" i="5"/>
  <c r="E354" i="5"/>
  <c r="E234" i="5"/>
  <c r="C222" i="5"/>
  <c r="E216" i="5"/>
  <c r="D210" i="5"/>
  <c r="E1200" i="5"/>
  <c r="C1194" i="5"/>
  <c r="E1182" i="5"/>
  <c r="C1176" i="5"/>
  <c r="E1152" i="5"/>
  <c r="C1146" i="5"/>
  <c r="E1134" i="5"/>
  <c r="E1086" i="5"/>
  <c r="E1044" i="5"/>
  <c r="C1026" i="5"/>
  <c r="E1020" i="5"/>
  <c r="E1014" i="5"/>
  <c r="C990" i="5"/>
  <c r="E978" i="5"/>
  <c r="E942" i="5"/>
  <c r="C906" i="5"/>
  <c r="C900" i="5"/>
  <c r="E894" i="5"/>
  <c r="E888" i="5"/>
  <c r="C852" i="5"/>
  <c r="C846" i="5"/>
  <c r="E822" i="5"/>
  <c r="E816" i="5"/>
  <c r="E810" i="5"/>
  <c r="C750" i="5"/>
  <c r="C744" i="5"/>
  <c r="C738" i="5"/>
  <c r="C732" i="5"/>
  <c r="C726" i="5"/>
  <c r="C720" i="5"/>
  <c r="C714" i="5"/>
  <c r="E690" i="5"/>
  <c r="E684" i="5"/>
  <c r="E678" i="5"/>
  <c r="E672" i="5"/>
  <c r="E666" i="5"/>
  <c r="E600" i="5"/>
  <c r="E588" i="5"/>
  <c r="E576" i="5"/>
  <c r="E570" i="5"/>
  <c r="E564" i="5"/>
  <c r="E558" i="5"/>
  <c r="E552" i="5"/>
  <c r="C516" i="5"/>
  <c r="E492" i="5"/>
  <c r="C468" i="5"/>
  <c r="C462" i="5"/>
  <c r="C456" i="5"/>
  <c r="E438" i="5"/>
  <c r="C408" i="5"/>
  <c r="E396" i="5"/>
  <c r="C390" i="5"/>
  <c r="C378" i="5"/>
  <c r="D216" i="5"/>
  <c r="E1188" i="5"/>
  <c r="E1170" i="5"/>
  <c r="E1158" i="5"/>
  <c r="E1140" i="5"/>
  <c r="E1116" i="5"/>
  <c r="E1104" i="5"/>
  <c r="E1092" i="5"/>
  <c r="E1080" i="5"/>
  <c r="D1062" i="5"/>
  <c r="E1038" i="5"/>
  <c r="E1032" i="5"/>
  <c r="E1008" i="5"/>
  <c r="D972" i="5"/>
  <c r="E966" i="5"/>
  <c r="D936" i="5"/>
  <c r="D930" i="5"/>
  <c r="E924" i="5"/>
  <c r="D882" i="5"/>
  <c r="E876" i="5"/>
  <c r="E870" i="5"/>
  <c r="E804" i="5"/>
  <c r="E798" i="5"/>
  <c r="E792" i="5"/>
  <c r="E786" i="5"/>
  <c r="E780" i="5"/>
  <c r="E774" i="5"/>
  <c r="E768" i="5"/>
  <c r="C666" i="5"/>
  <c r="D660" i="5"/>
  <c r="D654" i="5"/>
  <c r="D648" i="5"/>
  <c r="D642" i="5"/>
  <c r="D636" i="5"/>
  <c r="E630" i="5"/>
  <c r="E624" i="5"/>
  <c r="E540" i="5"/>
  <c r="D522" i="5"/>
  <c r="D510" i="5"/>
  <c r="D486" i="5"/>
  <c r="E480" i="5"/>
  <c r="E432" i="5"/>
  <c r="D426" i="5"/>
  <c r="E402" i="5"/>
  <c r="E384" i="5"/>
  <c r="D372" i="5"/>
  <c r="D180" i="5"/>
  <c r="D1188" i="5"/>
  <c r="D1170" i="5"/>
  <c r="D1158" i="5"/>
  <c r="D1140" i="5"/>
  <c r="E1128" i="5"/>
  <c r="D1116" i="5"/>
  <c r="D1104" i="5"/>
  <c r="D1092" i="5"/>
  <c r="D1080" i="5"/>
  <c r="E1074" i="5"/>
  <c r="E1056" i="5"/>
  <c r="D1038" i="5"/>
  <c r="D1032" i="5"/>
  <c r="D1008" i="5"/>
  <c r="E1002" i="5"/>
  <c r="E996" i="5"/>
  <c r="D966" i="5"/>
  <c r="E960" i="5"/>
  <c r="E954" i="5"/>
  <c r="D924" i="5"/>
  <c r="E918" i="5"/>
  <c r="E912" i="5"/>
  <c r="D876" i="5"/>
  <c r="D870" i="5"/>
  <c r="E864" i="5"/>
  <c r="E858" i="5"/>
  <c r="D804" i="5"/>
  <c r="D798" i="5"/>
  <c r="D792" i="5"/>
  <c r="D786" i="5"/>
  <c r="D780" i="5"/>
  <c r="D774" i="5"/>
  <c r="D768" i="5"/>
  <c r="E762" i="5"/>
  <c r="E756" i="5"/>
  <c r="C660" i="5"/>
  <c r="C648" i="5"/>
  <c r="C636" i="5"/>
  <c r="D630" i="5"/>
  <c r="D624" i="5"/>
  <c r="E618" i="5"/>
  <c r="E612" i="5"/>
  <c r="E606" i="5"/>
  <c r="E594" i="5"/>
  <c r="E582" i="5"/>
  <c r="D540" i="5"/>
  <c r="E534" i="5"/>
  <c r="C522" i="5"/>
  <c r="C510" i="5"/>
  <c r="E504" i="5"/>
  <c r="D480" i="5"/>
  <c r="E474" i="5"/>
  <c r="D432" i="5"/>
  <c r="E414" i="5"/>
  <c r="D402" i="5"/>
  <c r="D384" i="5"/>
  <c r="E228" i="5"/>
  <c r="E222" i="5"/>
  <c r="C624" i="5"/>
  <c r="D582" i="5"/>
  <c r="C228" i="5"/>
  <c r="E210" i="5"/>
  <c r="C135" i="5"/>
  <c r="E51" i="5"/>
  <c r="C33" i="5"/>
  <c r="C117" i="5"/>
  <c r="E111" i="5"/>
  <c r="E93" i="5"/>
  <c r="D57" i="5"/>
  <c r="C51" i="5"/>
  <c r="E39" i="5"/>
  <c r="D111" i="5"/>
  <c r="E99" i="5"/>
  <c r="D93" i="5"/>
  <c r="C57" i="5"/>
  <c r="D39" i="5"/>
  <c r="E141" i="5"/>
  <c r="D129" i="5"/>
  <c r="D105" i="5"/>
  <c r="E87" i="5"/>
  <c r="E81" i="5"/>
  <c r="C171" i="5"/>
  <c r="D135" i="5"/>
  <c r="C81" i="5"/>
  <c r="D73" i="5"/>
  <c r="C65" i="5"/>
  <c r="D65" i="5"/>
  <c r="E65" i="5"/>
  <c r="D71" i="5"/>
  <c r="C71" i="5"/>
  <c r="E71" i="5"/>
  <c r="D77" i="5"/>
  <c r="E77" i="5"/>
  <c r="C83" i="5"/>
  <c r="D83" i="5"/>
  <c r="E83" i="5"/>
  <c r="C101" i="5"/>
  <c r="E101" i="5"/>
  <c r="E149" i="5"/>
  <c r="C149" i="5"/>
  <c r="D149" i="5"/>
  <c r="C155" i="5"/>
  <c r="E155" i="5"/>
  <c r="C161" i="5"/>
  <c r="E161" i="5"/>
  <c r="E185" i="5"/>
  <c r="D185" i="5"/>
  <c r="C197" i="5"/>
  <c r="D197" i="5"/>
  <c r="E197" i="5"/>
  <c r="C203" i="5"/>
  <c r="D203" i="5"/>
  <c r="C232" i="5"/>
  <c r="D232" i="5"/>
  <c r="E232" i="5"/>
  <c r="C244" i="5"/>
  <c r="D244" i="5"/>
  <c r="E244" i="5"/>
  <c r="D250" i="5"/>
  <c r="E250" i="5"/>
  <c r="E256" i="5"/>
  <c r="C256" i="5"/>
  <c r="C262" i="5"/>
  <c r="D262" i="5"/>
  <c r="C268" i="5"/>
  <c r="D268" i="5"/>
  <c r="E268" i="5"/>
  <c r="C274" i="5"/>
  <c r="D274" i="5"/>
  <c r="C280" i="5"/>
  <c r="D280" i="5"/>
  <c r="E280" i="5"/>
  <c r="D286" i="5"/>
  <c r="E286" i="5"/>
  <c r="C292" i="5"/>
  <c r="D292" i="5"/>
  <c r="E292" i="5"/>
  <c r="C298" i="5"/>
  <c r="D298" i="5"/>
  <c r="E298" i="5"/>
  <c r="C304" i="5"/>
  <c r="D304" i="5"/>
  <c r="E304" i="5"/>
  <c r="D310" i="5"/>
  <c r="E310" i="5"/>
  <c r="C322" i="5"/>
  <c r="D322" i="5"/>
  <c r="E322" i="5"/>
  <c r="C328" i="5"/>
  <c r="D328" i="5"/>
  <c r="E328" i="5"/>
  <c r="E334" i="5"/>
  <c r="C334" i="5"/>
  <c r="E340" i="5"/>
  <c r="C340" i="5"/>
  <c r="C346" i="5"/>
  <c r="D346" i="5"/>
  <c r="E346" i="5"/>
  <c r="C352" i="5"/>
  <c r="D352" i="5"/>
  <c r="E352" i="5"/>
  <c r="C358" i="5"/>
  <c r="D358" i="5"/>
  <c r="E358" i="5"/>
  <c r="E370" i="5"/>
  <c r="C370" i="5"/>
  <c r="E376" i="5"/>
  <c r="C376" i="5"/>
  <c r="C382" i="5"/>
  <c r="D382" i="5"/>
  <c r="E388" i="5"/>
  <c r="C388" i="5"/>
  <c r="D394" i="5"/>
  <c r="E394" i="5"/>
  <c r="C400" i="5"/>
  <c r="D400" i="5"/>
  <c r="E400" i="5"/>
  <c r="C406" i="5"/>
  <c r="D406" i="5"/>
  <c r="E406" i="5"/>
  <c r="C412" i="5"/>
  <c r="D412" i="5"/>
  <c r="E412" i="5"/>
  <c r="C418" i="5"/>
  <c r="D418" i="5"/>
  <c r="E418" i="5"/>
  <c r="C424" i="5"/>
  <c r="D424" i="5"/>
  <c r="E424" i="5"/>
  <c r="C430" i="5"/>
  <c r="D430" i="5"/>
  <c r="E430" i="5"/>
  <c r="D436" i="5"/>
  <c r="E436" i="5"/>
  <c r="C442" i="5"/>
  <c r="D442" i="5"/>
  <c r="C448" i="5"/>
  <c r="D448" i="5"/>
  <c r="E448" i="5"/>
  <c r="E454" i="5"/>
  <c r="C454" i="5"/>
  <c r="C460" i="5"/>
  <c r="D460" i="5"/>
  <c r="E460" i="5"/>
  <c r="E466" i="5"/>
  <c r="C466" i="5"/>
  <c r="C472" i="5"/>
  <c r="D472" i="5"/>
  <c r="E472" i="5"/>
  <c r="C478" i="5"/>
  <c r="D478" i="5"/>
  <c r="E478" i="5"/>
  <c r="E484" i="5"/>
  <c r="C484" i="5"/>
  <c r="C490" i="5"/>
  <c r="D490" i="5"/>
  <c r="E490" i="5"/>
  <c r="C496" i="5"/>
  <c r="D496" i="5"/>
  <c r="E496" i="5"/>
  <c r="D502" i="5"/>
  <c r="E502" i="5"/>
  <c r="E508" i="5"/>
  <c r="C508" i="5"/>
  <c r="E514" i="5"/>
  <c r="C514" i="5"/>
  <c r="E520" i="5"/>
  <c r="C520" i="5"/>
  <c r="C526" i="5"/>
  <c r="D526" i="5"/>
  <c r="C532" i="5"/>
  <c r="D532" i="5"/>
  <c r="E532" i="5"/>
  <c r="C538" i="5"/>
  <c r="D538" i="5"/>
  <c r="E538" i="5"/>
  <c r="D544" i="5"/>
  <c r="E544" i="5"/>
  <c r="C550" i="5"/>
  <c r="D550" i="5"/>
  <c r="E550" i="5"/>
  <c r="C556" i="5"/>
  <c r="D556" i="5"/>
  <c r="E556" i="5"/>
  <c r="D562" i="5"/>
  <c r="E562" i="5"/>
  <c r="C568" i="5"/>
  <c r="D568" i="5"/>
  <c r="E568" i="5"/>
  <c r="D574" i="5"/>
  <c r="E574" i="5"/>
  <c r="C610" i="5"/>
  <c r="D610" i="5"/>
  <c r="E610" i="5"/>
  <c r="D616" i="5"/>
  <c r="E616" i="5"/>
  <c r="C622" i="5"/>
  <c r="D622" i="5"/>
  <c r="E622" i="5"/>
  <c r="C628" i="5"/>
  <c r="D628" i="5"/>
  <c r="E628" i="5"/>
  <c r="C634" i="5"/>
  <c r="D634" i="5"/>
  <c r="C640" i="5"/>
  <c r="D640" i="5"/>
  <c r="E640" i="5"/>
  <c r="C646" i="5"/>
  <c r="D646" i="5"/>
  <c r="C652" i="5"/>
  <c r="D652" i="5"/>
  <c r="E652" i="5"/>
  <c r="C658" i="5"/>
  <c r="D658" i="5"/>
  <c r="C664" i="5"/>
  <c r="D664" i="5"/>
  <c r="E664" i="5"/>
  <c r="E670" i="5"/>
  <c r="C670" i="5"/>
  <c r="C676" i="5"/>
  <c r="D676" i="5"/>
  <c r="E676" i="5"/>
  <c r="E682" i="5"/>
  <c r="C682" i="5"/>
  <c r="C688" i="5"/>
  <c r="D688" i="5"/>
  <c r="E688" i="5"/>
  <c r="E694" i="5"/>
  <c r="C694" i="5"/>
  <c r="C700" i="5"/>
  <c r="D700" i="5"/>
  <c r="E700" i="5"/>
  <c r="E706" i="5"/>
  <c r="C706" i="5"/>
  <c r="C712" i="5"/>
  <c r="D712" i="5"/>
  <c r="E712" i="5"/>
  <c r="D718" i="5"/>
  <c r="E718" i="5"/>
  <c r="C724" i="5"/>
  <c r="D724" i="5"/>
  <c r="E724" i="5"/>
  <c r="D730" i="5"/>
  <c r="E730" i="5"/>
  <c r="C736" i="5"/>
  <c r="D736" i="5"/>
  <c r="E736" i="5"/>
  <c r="D742" i="5"/>
  <c r="E742" i="5"/>
  <c r="C748" i="5"/>
  <c r="D748" i="5"/>
  <c r="E748" i="5"/>
  <c r="D754" i="5"/>
  <c r="E754" i="5"/>
  <c r="C760" i="5"/>
  <c r="D760" i="5"/>
  <c r="E760" i="5"/>
  <c r="C766" i="5"/>
  <c r="D766" i="5"/>
  <c r="E766" i="5"/>
  <c r="C772" i="5"/>
  <c r="D772" i="5"/>
  <c r="C778" i="5"/>
  <c r="D778" i="5"/>
  <c r="E778" i="5"/>
  <c r="C784" i="5"/>
  <c r="D784" i="5"/>
  <c r="C790" i="5"/>
  <c r="D790" i="5"/>
  <c r="E790" i="5"/>
  <c r="C796" i="5"/>
  <c r="D796" i="5"/>
  <c r="C802" i="5"/>
  <c r="D802" i="5"/>
  <c r="E802" i="5"/>
  <c r="E808" i="5"/>
  <c r="C808" i="5"/>
  <c r="C814" i="5"/>
  <c r="D814" i="5"/>
  <c r="E814" i="5"/>
  <c r="E820" i="5"/>
  <c r="C820" i="5"/>
  <c r="C826" i="5"/>
  <c r="D826" i="5"/>
  <c r="E826" i="5"/>
  <c r="D832" i="5"/>
  <c r="E832" i="5"/>
  <c r="C838" i="5"/>
  <c r="D838" i="5"/>
  <c r="E838" i="5"/>
  <c r="D844" i="5"/>
  <c r="E844" i="5"/>
  <c r="C850" i="5"/>
  <c r="D850" i="5"/>
  <c r="E850" i="5"/>
  <c r="D856" i="5"/>
  <c r="E856" i="5"/>
  <c r="C862" i="5"/>
  <c r="D862" i="5"/>
  <c r="E862" i="5"/>
  <c r="D868" i="5"/>
  <c r="E868" i="5"/>
  <c r="C874" i="5"/>
  <c r="D874" i="5"/>
  <c r="E874" i="5"/>
  <c r="C880" i="5"/>
  <c r="D880" i="5"/>
  <c r="E880" i="5"/>
  <c r="E886" i="5"/>
  <c r="C886" i="5"/>
  <c r="C892" i="5"/>
  <c r="D892" i="5"/>
  <c r="E892" i="5"/>
  <c r="D898" i="5"/>
  <c r="E898" i="5"/>
  <c r="C904" i="5"/>
  <c r="D904" i="5"/>
  <c r="E904" i="5"/>
  <c r="D910" i="5"/>
  <c r="E910" i="5"/>
  <c r="C916" i="5"/>
  <c r="D916" i="5"/>
  <c r="E916" i="5"/>
  <c r="C922" i="5"/>
  <c r="D922" i="5"/>
  <c r="E922" i="5"/>
  <c r="C928" i="5"/>
  <c r="D928" i="5"/>
  <c r="C934" i="5"/>
  <c r="D934" i="5"/>
  <c r="E934" i="5"/>
  <c r="C940" i="5"/>
  <c r="D940" i="5"/>
  <c r="C946" i="5"/>
  <c r="D946" i="5"/>
  <c r="E946" i="5"/>
  <c r="D952" i="5"/>
  <c r="E952" i="5"/>
  <c r="C958" i="5"/>
  <c r="D958" i="5"/>
  <c r="E958" i="5"/>
  <c r="C964" i="5"/>
  <c r="D964" i="5"/>
  <c r="E964" i="5"/>
  <c r="C970" i="5"/>
  <c r="D970" i="5"/>
  <c r="C976" i="5"/>
  <c r="D976" i="5"/>
  <c r="E976" i="5"/>
  <c r="E982" i="5"/>
  <c r="C982" i="5"/>
  <c r="C988" i="5"/>
  <c r="D988" i="5"/>
  <c r="E988" i="5"/>
  <c r="D994" i="5"/>
  <c r="E994" i="5"/>
  <c r="C1000" i="5"/>
  <c r="D1000" i="5"/>
  <c r="E1000" i="5"/>
  <c r="C1006" i="5"/>
  <c r="D1006" i="5"/>
  <c r="E1006" i="5"/>
  <c r="E1012" i="5"/>
  <c r="C1012" i="5"/>
  <c r="C1018" i="5"/>
  <c r="D1018" i="5"/>
  <c r="E1018" i="5"/>
  <c r="D1024" i="5"/>
  <c r="E1024" i="5"/>
  <c r="C1030" i="5"/>
  <c r="D1030" i="5"/>
  <c r="C1036" i="5"/>
  <c r="D1036" i="5"/>
  <c r="E1036" i="5"/>
  <c r="E1042" i="5"/>
  <c r="C1042" i="5"/>
  <c r="C1048" i="5"/>
  <c r="D1048" i="5"/>
  <c r="E1048" i="5"/>
  <c r="C1054" i="5"/>
  <c r="D1054" i="5"/>
  <c r="E1060" i="5"/>
  <c r="C1060" i="5"/>
  <c r="D1066" i="5"/>
  <c r="E1066" i="5"/>
  <c r="C1072" i="5"/>
  <c r="D1072" i="5"/>
  <c r="C1078" i="5"/>
  <c r="D1078" i="5"/>
  <c r="C742" i="5"/>
  <c r="D682" i="5"/>
  <c r="D508" i="5"/>
  <c r="D466" i="5"/>
  <c r="D334" i="5"/>
  <c r="C220" i="5"/>
  <c r="E796" i="5"/>
  <c r="C730" i="5"/>
  <c r="D670" i="5"/>
  <c r="C616" i="5"/>
  <c r="C544" i="5"/>
  <c r="E526" i="5"/>
  <c r="D454" i="5"/>
  <c r="E382" i="5"/>
  <c r="E274" i="5"/>
  <c r="D161" i="5"/>
  <c r="D886" i="5"/>
  <c r="C832" i="5"/>
  <c r="E784" i="5"/>
  <c r="C718" i="5"/>
  <c r="C574" i="5"/>
  <c r="D514" i="5"/>
  <c r="D484" i="5"/>
  <c r="D388" i="5"/>
  <c r="D370" i="5"/>
  <c r="D340" i="5"/>
  <c r="E262" i="5"/>
  <c r="C250" i="5"/>
  <c r="E772" i="5"/>
  <c r="E658" i="5"/>
  <c r="C562" i="5"/>
  <c r="C502" i="5"/>
  <c r="E442" i="5"/>
  <c r="C394" i="5"/>
  <c r="C310" i="5"/>
  <c r="E131" i="5"/>
  <c r="D820" i="5"/>
  <c r="D706" i="5"/>
  <c r="E646" i="5"/>
  <c r="D520" i="5"/>
  <c r="D376" i="5"/>
  <c r="C286" i="5"/>
  <c r="C238" i="5"/>
  <c r="D101" i="5"/>
  <c r="E25" i="5"/>
  <c r="D68" i="5"/>
  <c r="D62" i="5"/>
  <c r="E45" i="5"/>
  <c r="D25" i="5"/>
  <c r="C431" i="5"/>
  <c r="C413" i="5"/>
  <c r="D407" i="5"/>
  <c r="D395" i="5"/>
  <c r="D383" i="5"/>
  <c r="E377" i="5"/>
  <c r="C347" i="5"/>
  <c r="D275" i="5"/>
  <c r="E227" i="5"/>
  <c r="C221" i="5"/>
  <c r="C215" i="5"/>
  <c r="E209" i="5"/>
  <c r="E174" i="5"/>
  <c r="E168" i="5"/>
  <c r="E132" i="5"/>
  <c r="C425" i="5"/>
  <c r="E401" i="5"/>
  <c r="E389" i="5"/>
  <c r="E371" i="5"/>
  <c r="D287" i="5"/>
  <c r="C281" i="5"/>
  <c r="C257" i="5"/>
  <c r="E233" i="5"/>
  <c r="C227" i="5"/>
  <c r="C180" i="5"/>
  <c r="D150" i="5"/>
  <c r="D96" i="5"/>
  <c r="E48" i="5"/>
  <c r="D24" i="5"/>
  <c r="E413" i="5"/>
  <c r="C371" i="5"/>
  <c r="E347" i="5"/>
  <c r="D335" i="5"/>
  <c r="D323" i="5"/>
  <c r="D317" i="5"/>
  <c r="C305" i="5"/>
  <c r="C299" i="5"/>
  <c r="D293" i="5"/>
  <c r="C269" i="5"/>
  <c r="E239" i="5"/>
  <c r="E221" i="5"/>
  <c r="E215" i="5"/>
  <c r="E114" i="5"/>
  <c r="E60" i="5"/>
  <c r="E407" i="5"/>
  <c r="E395" i="5"/>
  <c r="E383" i="5"/>
  <c r="E365" i="5"/>
  <c r="C323" i="5"/>
  <c r="C293" i="5"/>
  <c r="D215" i="5"/>
  <c r="D186" i="5"/>
  <c r="E133" i="5"/>
  <c r="E121" i="5"/>
  <c r="C115" i="5"/>
  <c r="E108" i="5"/>
  <c r="E91" i="5"/>
  <c r="C66" i="5"/>
  <c r="C64" i="5"/>
  <c r="D55" i="5"/>
  <c r="D34" i="5"/>
  <c r="E42" i="5"/>
  <c r="C40" i="5"/>
  <c r="C34" i="5"/>
  <c r="E31" i="5"/>
  <c r="D48" i="5"/>
  <c r="D546" i="5"/>
  <c r="C546" i="5"/>
  <c r="E546" i="5"/>
  <c r="C557" i="5"/>
  <c r="D557" i="5"/>
  <c r="E563" i="5"/>
  <c r="C563" i="5"/>
  <c r="D563" i="5"/>
  <c r="E569" i="5"/>
  <c r="C569" i="5"/>
  <c r="D569" i="5"/>
  <c r="D575" i="5"/>
  <c r="C575" i="5"/>
  <c r="E575" i="5"/>
  <c r="C580" i="5"/>
  <c r="D580" i="5"/>
  <c r="C586" i="5"/>
  <c r="D586" i="5"/>
  <c r="E586" i="5"/>
  <c r="C592" i="5"/>
  <c r="D592" i="5"/>
  <c r="D598" i="5"/>
  <c r="C598" i="5"/>
  <c r="E598" i="5"/>
  <c r="D604" i="5"/>
  <c r="C604" i="5"/>
  <c r="E604" i="5"/>
  <c r="E609" i="5"/>
  <c r="C609" i="5"/>
  <c r="D615" i="5"/>
  <c r="C615" i="5"/>
  <c r="D621" i="5"/>
  <c r="C621" i="5"/>
  <c r="E621" i="5"/>
  <c r="E627" i="5"/>
  <c r="C627" i="5"/>
  <c r="D627" i="5"/>
  <c r="D633" i="5"/>
  <c r="C633" i="5"/>
  <c r="E633" i="5"/>
  <c r="E639" i="5"/>
  <c r="C639" i="5"/>
  <c r="E645" i="5"/>
  <c r="C645" i="5"/>
  <c r="D645" i="5"/>
  <c r="D651" i="5"/>
  <c r="C651" i="5"/>
  <c r="E651" i="5"/>
  <c r="C657" i="5"/>
  <c r="D657" i="5"/>
  <c r="E657" i="5"/>
  <c r="D662" i="5"/>
  <c r="C662" i="5"/>
  <c r="C668" i="5"/>
  <c r="D668" i="5"/>
  <c r="E668" i="5"/>
  <c r="C674" i="5"/>
  <c r="D674" i="5"/>
  <c r="E674" i="5"/>
  <c r="C680" i="5"/>
  <c r="D680" i="5"/>
  <c r="E680" i="5"/>
  <c r="C686" i="5"/>
  <c r="D686" i="5"/>
  <c r="E686" i="5"/>
  <c r="C692" i="5"/>
  <c r="D692" i="5"/>
  <c r="E692" i="5"/>
  <c r="D698" i="5"/>
  <c r="E698" i="5"/>
  <c r="C704" i="5"/>
  <c r="D704" i="5"/>
  <c r="E704" i="5"/>
  <c r="C710" i="5"/>
  <c r="D710" i="5"/>
  <c r="E716" i="5"/>
  <c r="C716" i="5"/>
  <c r="C722" i="5"/>
  <c r="D722" i="5"/>
  <c r="E722" i="5"/>
  <c r="C728" i="5"/>
  <c r="D728" i="5"/>
  <c r="E728" i="5"/>
  <c r="C734" i="5"/>
  <c r="D734" i="5"/>
  <c r="E734" i="5"/>
  <c r="C740" i="5"/>
  <c r="D740" i="5"/>
  <c r="E740" i="5"/>
  <c r="C746" i="5"/>
  <c r="D746" i="5"/>
  <c r="E746" i="5"/>
  <c r="C752" i="5"/>
  <c r="D752" i="5"/>
  <c r="E752" i="5"/>
  <c r="C758" i="5"/>
  <c r="D758" i="5"/>
  <c r="E764" i="5"/>
  <c r="C764" i="5"/>
  <c r="D770" i="5"/>
  <c r="E770" i="5"/>
  <c r="D776" i="5"/>
  <c r="E776" i="5"/>
  <c r="C782" i="5"/>
  <c r="D782" i="5"/>
  <c r="E782" i="5"/>
  <c r="C788" i="5"/>
  <c r="D788" i="5"/>
  <c r="E788" i="5"/>
  <c r="C794" i="5"/>
  <c r="D794" i="5"/>
  <c r="E794" i="5"/>
  <c r="E800" i="5"/>
  <c r="C800" i="5"/>
  <c r="E806" i="5"/>
  <c r="C806" i="5"/>
  <c r="D812" i="5"/>
  <c r="E812" i="5"/>
  <c r="C818" i="5"/>
  <c r="D818" i="5"/>
  <c r="E818" i="5"/>
  <c r="E824" i="5"/>
  <c r="C824" i="5"/>
  <c r="D830" i="5"/>
  <c r="E830" i="5"/>
  <c r="C836" i="5"/>
  <c r="D836" i="5"/>
  <c r="E836" i="5"/>
  <c r="C842" i="5"/>
  <c r="D842" i="5"/>
  <c r="E842" i="5"/>
  <c r="D848" i="5"/>
  <c r="E848" i="5"/>
  <c r="C854" i="5"/>
  <c r="D854" i="5"/>
  <c r="E854" i="5"/>
  <c r="C860" i="5"/>
  <c r="D860" i="5"/>
  <c r="D866" i="5"/>
  <c r="E866" i="5"/>
  <c r="C872" i="5"/>
  <c r="D872" i="5"/>
  <c r="E872" i="5"/>
  <c r="C878" i="5"/>
  <c r="D878" i="5"/>
  <c r="D884" i="5"/>
  <c r="E884" i="5"/>
  <c r="C890" i="5"/>
  <c r="D890" i="5"/>
  <c r="E890" i="5"/>
  <c r="C896" i="5"/>
  <c r="D896" i="5"/>
  <c r="C902" i="5"/>
  <c r="D902" i="5"/>
  <c r="E902" i="5"/>
  <c r="C908" i="5"/>
  <c r="D908" i="5"/>
  <c r="E908" i="5"/>
  <c r="C914" i="5"/>
  <c r="D914" i="5"/>
  <c r="E914" i="5"/>
  <c r="E920" i="5"/>
  <c r="C920" i="5"/>
  <c r="C926" i="5"/>
  <c r="D926" i="5"/>
  <c r="E926" i="5"/>
  <c r="C932" i="5"/>
  <c r="D932" i="5"/>
  <c r="E932" i="5"/>
  <c r="C938" i="5"/>
  <c r="D938" i="5"/>
  <c r="E938" i="5"/>
  <c r="C944" i="5"/>
  <c r="D944" i="5"/>
  <c r="E950" i="5"/>
  <c r="C950" i="5"/>
  <c r="C956" i="5"/>
  <c r="D956" i="5"/>
  <c r="E956" i="5"/>
  <c r="E962" i="5"/>
  <c r="C962" i="5"/>
  <c r="C968" i="5"/>
  <c r="D968" i="5"/>
  <c r="E968" i="5"/>
  <c r="D974" i="5"/>
  <c r="E974" i="5"/>
  <c r="C980" i="5"/>
  <c r="D980" i="5"/>
  <c r="E980" i="5"/>
  <c r="D986" i="5"/>
  <c r="E986" i="5"/>
  <c r="C992" i="5"/>
  <c r="D992" i="5"/>
  <c r="E992" i="5"/>
  <c r="C998" i="5"/>
  <c r="D998" i="5"/>
  <c r="E998" i="5"/>
  <c r="C1004" i="5"/>
  <c r="D1004" i="5"/>
  <c r="D1010" i="5"/>
  <c r="E1010" i="5"/>
  <c r="C1016" i="5"/>
  <c r="D1016" i="5"/>
  <c r="E1016" i="5"/>
  <c r="C1022" i="5"/>
  <c r="D1022" i="5"/>
  <c r="D1028" i="5"/>
  <c r="E1028" i="5"/>
  <c r="C1034" i="5"/>
  <c r="D1034" i="5"/>
  <c r="E1034" i="5"/>
  <c r="C1040" i="5"/>
  <c r="D1040" i="5"/>
  <c r="D1046" i="5"/>
  <c r="E1046" i="5"/>
  <c r="D1052" i="5"/>
  <c r="E1052" i="5"/>
  <c r="D1058" i="5"/>
  <c r="E1058" i="5"/>
  <c r="D1064" i="5"/>
  <c r="E1064" i="5"/>
  <c r="D1070" i="5"/>
  <c r="E1070" i="5"/>
  <c r="C1076" i="5"/>
  <c r="D1076" i="5"/>
  <c r="E1076" i="5"/>
  <c r="C1082" i="5"/>
  <c r="D1082" i="5"/>
  <c r="E1082" i="5"/>
  <c r="C1088" i="5"/>
  <c r="D1088" i="5"/>
  <c r="E1094" i="5"/>
  <c r="C1094" i="5"/>
  <c r="C1100" i="5"/>
  <c r="D1100" i="5"/>
  <c r="E1100" i="5"/>
  <c r="C1106" i="5"/>
  <c r="D1106" i="5"/>
  <c r="D1112" i="5"/>
  <c r="E1112" i="5"/>
  <c r="C1118" i="5"/>
  <c r="D1118" i="5"/>
  <c r="E1118" i="5"/>
  <c r="C1124" i="5"/>
  <c r="D1124" i="5"/>
  <c r="E1124" i="5"/>
  <c r="C1130" i="5"/>
  <c r="D1130" i="5"/>
  <c r="E1130" i="5"/>
  <c r="C1136" i="5"/>
  <c r="D1136" i="5"/>
  <c r="E1142" i="5"/>
  <c r="C1142" i="5"/>
  <c r="E1148" i="5"/>
  <c r="C1148" i="5"/>
  <c r="D1154" i="5"/>
  <c r="E1154" i="5"/>
  <c r="C1160" i="5"/>
  <c r="D1160" i="5"/>
  <c r="E1160" i="5"/>
  <c r="C1166" i="5"/>
  <c r="D1166" i="5"/>
  <c r="E1166" i="5"/>
  <c r="C1172" i="5"/>
  <c r="D1172" i="5"/>
  <c r="C1178" i="5"/>
  <c r="D1178" i="5"/>
  <c r="E1184" i="5"/>
  <c r="C1184" i="5"/>
  <c r="E1190" i="5"/>
  <c r="C1190" i="5"/>
  <c r="D1196" i="5"/>
  <c r="E1196" i="5"/>
  <c r="D1202" i="5"/>
  <c r="E1202" i="5"/>
  <c r="C1208" i="5"/>
  <c r="D1208" i="5"/>
  <c r="E1208" i="5"/>
  <c r="C1214" i="5"/>
  <c r="D1214" i="5"/>
  <c r="E1220" i="5"/>
  <c r="C1220" i="5"/>
  <c r="D1226" i="5"/>
  <c r="E1226" i="5"/>
  <c r="C1232" i="5"/>
  <c r="D1232" i="5"/>
  <c r="E1232" i="5"/>
  <c r="E1238" i="5"/>
  <c r="C1238" i="5"/>
  <c r="D1238" i="5"/>
  <c r="D1244" i="5"/>
  <c r="E1244" i="5"/>
  <c r="C1250" i="5"/>
  <c r="D1250" i="5"/>
  <c r="E1250" i="5"/>
  <c r="C1256" i="5"/>
  <c r="D1256" i="5"/>
  <c r="E1256" i="5"/>
  <c r="D1268" i="5"/>
  <c r="E1268" i="5"/>
  <c r="D1274" i="5"/>
  <c r="E1274" i="5"/>
  <c r="D1280" i="5"/>
  <c r="E1280" i="5"/>
  <c r="C1298" i="5"/>
  <c r="D1298" i="5"/>
  <c r="C1304" i="5"/>
  <c r="D1304" i="5"/>
  <c r="D1328" i="5"/>
  <c r="E1328" i="5"/>
  <c r="C1334" i="5"/>
  <c r="D1334" i="5"/>
  <c r="C830" i="5"/>
  <c r="C812" i="5"/>
  <c r="C770" i="5"/>
  <c r="D609" i="5"/>
  <c r="E860" i="5"/>
  <c r="D716" i="5"/>
  <c r="C698" i="5"/>
  <c r="E592" i="5"/>
  <c r="E557" i="5"/>
  <c r="C776" i="5"/>
  <c r="E615" i="5"/>
  <c r="C866" i="5"/>
  <c r="C848" i="5"/>
  <c r="D800" i="5"/>
  <c r="E758" i="5"/>
  <c r="D639" i="5"/>
  <c r="E580" i="5"/>
  <c r="C446" i="5"/>
  <c r="D446" i="5"/>
  <c r="E446" i="5"/>
  <c r="E452" i="5"/>
  <c r="C452" i="5"/>
  <c r="D458" i="5"/>
  <c r="E458" i="5"/>
  <c r="D464" i="5"/>
  <c r="E464" i="5"/>
  <c r="D470" i="5"/>
  <c r="E470" i="5"/>
  <c r="D476" i="5"/>
  <c r="E476" i="5"/>
  <c r="D482" i="5"/>
  <c r="E482" i="5"/>
  <c r="C488" i="5"/>
  <c r="D488" i="5"/>
  <c r="C494" i="5"/>
  <c r="D494" i="5"/>
  <c r="D499" i="5"/>
  <c r="C523" i="5"/>
  <c r="C535" i="5"/>
  <c r="D535" i="5"/>
  <c r="E212" i="5"/>
  <c r="C212" i="5"/>
  <c r="D212" i="5"/>
  <c r="E218" i="5"/>
  <c r="D218" i="5"/>
  <c r="D224" i="5"/>
  <c r="C224" i="5"/>
  <c r="E224" i="5"/>
  <c r="C240" i="5"/>
  <c r="E240" i="5"/>
  <c r="D240" i="5"/>
  <c r="E246" i="5"/>
  <c r="D246" i="5"/>
  <c r="D252" i="5"/>
  <c r="C252" i="5"/>
  <c r="E252" i="5"/>
  <c r="D258" i="5"/>
  <c r="E258" i="5"/>
  <c r="C270" i="5"/>
  <c r="D270" i="5"/>
  <c r="E270" i="5"/>
  <c r="D276" i="5"/>
  <c r="C276" i="5"/>
  <c r="E276" i="5"/>
  <c r="D282" i="5"/>
  <c r="C282" i="5"/>
  <c r="E282" i="5"/>
  <c r="D288" i="5"/>
  <c r="C288" i="5"/>
  <c r="E288" i="5"/>
  <c r="C294" i="5"/>
  <c r="E294" i="5"/>
  <c r="C300" i="5"/>
  <c r="D300" i="5"/>
  <c r="E300" i="5"/>
  <c r="C306" i="5"/>
  <c r="D306" i="5"/>
  <c r="E306" i="5"/>
  <c r="E312" i="5"/>
  <c r="C312" i="5"/>
  <c r="D318" i="5"/>
  <c r="C318" i="5"/>
  <c r="E318" i="5"/>
  <c r="E324" i="5"/>
  <c r="C324" i="5"/>
  <c r="C330" i="5"/>
  <c r="D330" i="5"/>
  <c r="E330" i="5"/>
  <c r="D336" i="5"/>
  <c r="E336" i="5"/>
  <c r="D342" i="5"/>
  <c r="E342" i="5"/>
  <c r="C348" i="5"/>
  <c r="D348" i="5"/>
  <c r="E348" i="5"/>
  <c r="C353" i="5"/>
  <c r="D353" i="5"/>
  <c r="E353" i="5"/>
  <c r="C359" i="5"/>
  <c r="D359" i="5"/>
  <c r="D364" i="5"/>
  <c r="E364" i="5"/>
  <c r="C369" i="5"/>
  <c r="D369" i="5"/>
  <c r="E369" i="5"/>
  <c r="E375" i="5"/>
  <c r="C375" i="5"/>
  <c r="C381" i="5"/>
  <c r="D381" i="5"/>
  <c r="E381" i="5"/>
  <c r="C387" i="5"/>
  <c r="D387" i="5"/>
  <c r="E387" i="5"/>
  <c r="C393" i="5"/>
  <c r="D393" i="5"/>
  <c r="E393" i="5"/>
  <c r="C399" i="5"/>
  <c r="D399" i="5"/>
  <c r="E399" i="5"/>
  <c r="C405" i="5"/>
  <c r="D405" i="5"/>
  <c r="E405" i="5"/>
  <c r="C411" i="5"/>
  <c r="D411" i="5"/>
  <c r="E411" i="5"/>
  <c r="C417" i="5"/>
  <c r="D417" i="5"/>
  <c r="E417" i="5"/>
  <c r="C423" i="5"/>
  <c r="D423" i="5"/>
  <c r="E423" i="5"/>
  <c r="C429" i="5"/>
  <c r="D429" i="5"/>
  <c r="E429" i="5"/>
  <c r="C435" i="5"/>
  <c r="D435" i="5"/>
  <c r="E441" i="5"/>
  <c r="C441" i="5"/>
  <c r="C58" i="5"/>
  <c r="D58" i="5"/>
  <c r="E58" i="5"/>
  <c r="D70" i="5"/>
  <c r="C70" i="5"/>
  <c r="E70" i="5"/>
  <c r="C76" i="5"/>
  <c r="D76" i="5"/>
  <c r="E76" i="5"/>
  <c r="D82" i="5"/>
  <c r="C82" i="5"/>
  <c r="E82" i="5"/>
  <c r="C88" i="5"/>
  <c r="E88" i="5"/>
  <c r="E94" i="5"/>
  <c r="C94" i="5"/>
  <c r="E106" i="5"/>
  <c r="D106" i="5"/>
  <c r="C124" i="5"/>
  <c r="E124" i="5"/>
  <c r="D124" i="5"/>
  <c r="D136" i="5"/>
  <c r="C136" i="5"/>
  <c r="E136" i="5"/>
  <c r="D142" i="5"/>
  <c r="C142" i="5"/>
  <c r="E148" i="5"/>
  <c r="D148" i="5"/>
  <c r="D154" i="5"/>
  <c r="C154" i="5"/>
  <c r="E160" i="5"/>
  <c r="C160" i="5"/>
  <c r="D166" i="5"/>
  <c r="C166" i="5"/>
  <c r="E166" i="5"/>
  <c r="D172" i="5"/>
  <c r="E172" i="5"/>
  <c r="D178" i="5"/>
  <c r="E178" i="5"/>
  <c r="C184" i="5"/>
  <c r="E184" i="5"/>
  <c r="D184" i="5"/>
  <c r="C190" i="5"/>
  <c r="D190" i="5"/>
  <c r="E190" i="5"/>
  <c r="E196" i="5"/>
  <c r="C196" i="5"/>
  <c r="D196" i="5"/>
  <c r="C202" i="5"/>
  <c r="E202" i="5"/>
  <c r="D202" i="5"/>
  <c r="E207" i="5"/>
  <c r="C207" i="5"/>
  <c r="C30" i="5"/>
  <c r="D30" i="5"/>
  <c r="C35" i="5"/>
  <c r="E35" i="5"/>
  <c r="D35" i="5"/>
  <c r="E41" i="5"/>
  <c r="C41" i="5"/>
  <c r="D41" i="5"/>
  <c r="D47" i="5"/>
  <c r="E47" i="5"/>
  <c r="E53" i="5"/>
  <c r="C53" i="5"/>
  <c r="C246" i="5"/>
  <c r="D94" i="5"/>
  <c r="D315" i="5"/>
  <c r="C285" i="5"/>
  <c r="C273" i="5"/>
  <c r="D269" i="5"/>
  <c r="E186" i="5"/>
  <c r="C174" i="5"/>
  <c r="C114" i="5"/>
  <c r="E96" i="5"/>
  <c r="C60" i="5"/>
  <c r="E55" i="5"/>
  <c r="D37" i="5"/>
  <c r="E89" i="5"/>
  <c r="D89" i="5"/>
  <c r="D131" i="5"/>
  <c r="D155" i="5"/>
  <c r="C179" i="5"/>
  <c r="E179" i="5"/>
  <c r="C191" i="5"/>
  <c r="E191" i="5"/>
  <c r="E203" i="5"/>
  <c r="D283" i="5"/>
  <c r="C289" i="5"/>
  <c r="E289" i="5"/>
  <c r="C295" i="5"/>
  <c r="C319" i="5"/>
  <c r="E319" i="5"/>
  <c r="C331" i="5"/>
  <c r="D66" i="5"/>
  <c r="D78" i="5"/>
  <c r="C126" i="5"/>
  <c r="E126" i="5"/>
  <c r="E138" i="5"/>
  <c r="D138" i="5"/>
  <c r="E144" i="5"/>
  <c r="C144" i="5"/>
  <c r="C162" i="5"/>
  <c r="D162" i="5"/>
  <c r="E226" i="5"/>
  <c r="D231" i="5"/>
  <c r="D61" i="5"/>
  <c r="D67" i="5"/>
  <c r="C243" i="5"/>
  <c r="D255" i="5"/>
  <c r="C267" i="5"/>
  <c r="D279" i="5"/>
  <c r="C291" i="5"/>
  <c r="E327" i="5"/>
  <c r="E339" i="5"/>
  <c r="C303" i="5"/>
  <c r="D291" i="5"/>
  <c r="C279" i="5"/>
  <c r="E275" i="5"/>
  <c r="C255" i="5"/>
  <c r="E236" i="5"/>
  <c r="C226" i="5"/>
  <c r="E220" i="5"/>
  <c r="E150" i="5"/>
  <c r="C132" i="5"/>
  <c r="C78" i="5"/>
  <c r="C61" i="5"/>
  <c r="C28" i="5"/>
  <c r="E28" i="5"/>
  <c r="C56" i="5"/>
  <c r="E56" i="5"/>
  <c r="E86" i="5"/>
  <c r="D98" i="5"/>
  <c r="D104" i="5"/>
  <c r="C104" i="5"/>
  <c r="D122" i="5"/>
  <c r="D146" i="5"/>
  <c r="C182" i="5"/>
  <c r="E182" i="5"/>
  <c r="C194" i="5"/>
  <c r="E238" i="5"/>
  <c r="E67" i="5"/>
  <c r="C239" i="5"/>
  <c r="C245" i="5"/>
  <c r="E245" i="5"/>
  <c r="D251" i="5"/>
  <c r="C263" i="5"/>
  <c r="E263" i="5"/>
  <c r="D311" i="5"/>
  <c r="C329" i="5"/>
  <c r="E329" i="5"/>
  <c r="E335" i="5"/>
  <c r="D42" i="5"/>
  <c r="C36" i="5"/>
  <c r="A1914" i="5"/>
  <c r="A1804" i="5"/>
  <c r="A1854" i="5"/>
  <c r="A1986" i="5"/>
  <c r="A1896" i="5"/>
  <c r="E243" i="5"/>
  <c r="D225" i="5"/>
  <c r="E219" i="5"/>
  <c r="E54" i="5"/>
  <c r="D69" i="5"/>
  <c r="E69" i="5"/>
  <c r="C69" i="5"/>
  <c r="C74" i="5"/>
  <c r="E85" i="5"/>
  <c r="D85" i="5"/>
  <c r="C97" i="5"/>
  <c r="D97" i="5"/>
  <c r="D156" i="5"/>
  <c r="E156" i="5"/>
  <c r="C156" i="5"/>
  <c r="D243" i="5"/>
  <c r="C225" i="5"/>
  <c r="D219" i="5"/>
  <c r="E27" i="5"/>
  <c r="E26" i="5"/>
  <c r="E32" i="5"/>
  <c r="D32" i="5"/>
  <c r="D43" i="5"/>
  <c r="E43" i="5"/>
  <c r="C43" i="5"/>
  <c r="C49" i="5"/>
  <c r="D49" i="5"/>
  <c r="C59" i="5"/>
  <c r="D59" i="5"/>
  <c r="C152" i="5"/>
  <c r="D152" i="5"/>
  <c r="D163" i="5"/>
  <c r="C163" i="5"/>
  <c r="C38" i="5"/>
  <c r="E50" i="5"/>
  <c r="D50" i="5"/>
  <c r="E147" i="5"/>
  <c r="E153" i="5"/>
  <c r="D153" i="5"/>
  <c r="C459" i="5"/>
  <c r="D419" i="5"/>
  <c r="D410" i="5"/>
  <c r="D380" i="5"/>
  <c r="D374" i="5"/>
  <c r="D365" i="5"/>
  <c r="D316" i="5"/>
  <c r="D234" i="5"/>
  <c r="C147" i="5"/>
  <c r="E97" i="5"/>
  <c r="E59" i="5"/>
  <c r="E49" i="5"/>
  <c r="D44" i="5"/>
  <c r="C37" i="5"/>
  <c r="C32" i="5"/>
  <c r="D143" i="5"/>
  <c r="E143" i="5"/>
  <c r="C143" i="5"/>
  <c r="C148" i="5"/>
  <c r="C192" i="5"/>
  <c r="D192" i="5"/>
  <c r="C198" i="5"/>
  <c r="D198" i="5"/>
  <c r="C204" i="5"/>
  <c r="D204" i="5"/>
  <c r="E208" i="5"/>
  <c r="D208" i="5"/>
  <c r="D214" i="5"/>
  <c r="E214" i="5"/>
  <c r="C214" i="5"/>
  <c r="C410" i="5"/>
  <c r="C374" i="5"/>
  <c r="D271" i="5"/>
  <c r="E213" i="5"/>
  <c r="E74" i="5"/>
  <c r="D54" i="5"/>
  <c r="C44" i="5"/>
  <c r="D26" i="5"/>
  <c r="C106" i="5"/>
  <c r="E193" i="5"/>
  <c r="D193" i="5"/>
  <c r="E199" i="5"/>
  <c r="D199" i="5"/>
  <c r="E205" i="5"/>
  <c r="D205" i="5"/>
  <c r="D213" i="5"/>
  <c r="D74" i="5"/>
  <c r="D64" i="5"/>
  <c r="C54" i="5"/>
  <c r="E38" i="5"/>
  <c r="C26" i="5"/>
  <c r="D63" i="5"/>
  <c r="E63" i="5"/>
  <c r="C63" i="5"/>
  <c r="E73" i="5"/>
  <c r="D102" i="5"/>
  <c r="E102" i="5"/>
  <c r="C102" i="5"/>
  <c r="D107" i="5"/>
  <c r="E107" i="5"/>
  <c r="C107" i="5"/>
  <c r="C113" i="5"/>
  <c r="D113" i="5"/>
  <c r="E119" i="5"/>
  <c r="D119" i="5"/>
  <c r="C125" i="5"/>
  <c r="D125" i="5"/>
  <c r="C130" i="5"/>
  <c r="D130" i="5"/>
  <c r="E134" i="5"/>
  <c r="D134" i="5"/>
  <c r="C139" i="5"/>
  <c r="E167" i="5"/>
  <c r="D167" i="5"/>
  <c r="E173" i="5"/>
  <c r="D173" i="5"/>
  <c r="C178" i="5"/>
  <c r="E183" i="5"/>
  <c r="D183" i="5"/>
  <c r="D189" i="5"/>
  <c r="E189" i="5"/>
  <c r="C189" i="5"/>
  <c r="C137" i="5"/>
  <c r="D128" i="5"/>
  <c r="D117" i="5"/>
  <c r="E105" i="5"/>
  <c r="C84" i="5"/>
  <c r="C72" i="5"/>
  <c r="D36" i="5"/>
  <c r="E137" i="5"/>
  <c r="D133" i="5"/>
  <c r="E84" i="5"/>
  <c r="E72" i="5"/>
  <c r="D31" i="5"/>
  <c r="C133" i="5"/>
  <c r="E128" i="5"/>
  <c r="C123" i="5"/>
  <c r="C95" i="5"/>
  <c r="C31" i="5"/>
  <c r="E264" i="5"/>
  <c r="D264" i="5"/>
  <c r="D259" i="5"/>
  <c r="C259" i="5"/>
  <c r="E127" i="5"/>
  <c r="D127" i="5"/>
  <c r="C127" i="5"/>
  <c r="D118" i="5"/>
  <c r="C118" i="5"/>
  <c r="E123" i="5"/>
  <c r="E120" i="5"/>
  <c r="D108" i="5"/>
  <c r="E112" i="5"/>
  <c r="E100" i="5"/>
  <c r="D112" i="5"/>
  <c r="D100" i="5"/>
  <c r="C112" i="5"/>
  <c r="E104" i="5"/>
  <c r="E95" i="5"/>
  <c r="E90" i="5"/>
  <c r="E79" i="5"/>
  <c r="E75" i="5"/>
  <c r="D90" i="5"/>
  <c r="D75" i="5"/>
  <c r="C90" i="5"/>
  <c r="D79" i="5"/>
  <c r="C75" i="5"/>
  <c r="A1978" i="5"/>
  <c r="A1818" i="5"/>
  <c r="A1540" i="5"/>
  <c r="A1961" i="5"/>
  <c r="A1848" i="5"/>
  <c r="A1884" i="5"/>
  <c r="A1842" i="5"/>
  <c r="Y1476" i="2" l="1"/>
  <c r="Z1476" i="2"/>
  <c r="O1476" i="2"/>
  <c r="T1476" i="2" s="1"/>
  <c r="H1477" i="5" s="1"/>
  <c r="P1476" i="2"/>
  <c r="Q1476" i="2" s="1"/>
  <c r="C708" i="2"/>
  <c r="F708" i="2"/>
  <c r="G708" i="2"/>
  <c r="D708" i="2"/>
  <c r="AA708" i="2"/>
  <c r="E708" i="2"/>
  <c r="C1307" i="2"/>
  <c r="G1307" i="2"/>
  <c r="D1307" i="2"/>
  <c r="F1307" i="2"/>
  <c r="E1307" i="2"/>
  <c r="AA1307" i="2"/>
  <c r="D1312" i="2"/>
  <c r="F1312" i="2"/>
  <c r="G1312" i="2"/>
  <c r="E1312" i="2"/>
  <c r="C1312" i="2"/>
  <c r="AA1312" i="2"/>
  <c r="F583" i="2"/>
  <c r="AA583" i="2"/>
  <c r="E583" i="2"/>
  <c r="D583" i="2"/>
  <c r="G583" i="2"/>
  <c r="C583" i="2"/>
  <c r="D1336" i="2"/>
  <c r="F1336" i="2"/>
  <c r="E1336" i="2"/>
  <c r="G1336" i="2"/>
  <c r="AA1336" i="2"/>
  <c r="C1336" i="2"/>
  <c r="F1463" i="2"/>
  <c r="D1463" i="2"/>
  <c r="C1463" i="2"/>
  <c r="E1463" i="2"/>
  <c r="G1463" i="2"/>
  <c r="AA1463" i="2"/>
  <c r="D1015" i="2"/>
  <c r="E1015" i="2"/>
  <c r="G1015" i="2"/>
  <c r="AA1015" i="2"/>
  <c r="C1015" i="2"/>
  <c r="F1015" i="2"/>
  <c r="AA289" i="2"/>
  <c r="D289" i="2"/>
  <c r="C289" i="2"/>
  <c r="F289" i="2"/>
  <c r="E289" i="2"/>
  <c r="G289" i="2"/>
  <c r="AA905" i="2"/>
  <c r="G905" i="2"/>
  <c r="E905" i="2"/>
  <c r="D905" i="2"/>
  <c r="C905" i="2"/>
  <c r="F905" i="2"/>
  <c r="AA343" i="2"/>
  <c r="C343" i="2"/>
  <c r="E343" i="2"/>
  <c r="F343" i="2"/>
  <c r="D343" i="2"/>
  <c r="G343" i="2"/>
  <c r="AA755" i="2"/>
  <c r="F755" i="2"/>
  <c r="E755" i="2"/>
  <c r="D755" i="2"/>
  <c r="G755" i="2"/>
  <c r="C755" i="2"/>
  <c r="AA635" i="2"/>
  <c r="F635" i="2"/>
  <c r="G635" i="2"/>
  <c r="C635" i="2"/>
  <c r="E635" i="2"/>
  <c r="D635" i="2"/>
  <c r="G463" i="2"/>
  <c r="AA463" i="2"/>
  <c r="C463" i="2"/>
  <c r="E463" i="2"/>
  <c r="D463" i="2"/>
  <c r="F463" i="2"/>
  <c r="AA566" i="2"/>
  <c r="D566" i="2"/>
  <c r="E566" i="2"/>
  <c r="C566" i="2"/>
  <c r="G566" i="2"/>
  <c r="F566" i="2"/>
  <c r="AA1438" i="2"/>
  <c r="F1438" i="2"/>
  <c r="E1438" i="2"/>
  <c r="C1438" i="2"/>
  <c r="D1438" i="2"/>
  <c r="G1438" i="2"/>
  <c r="C335" i="2"/>
  <c r="F335" i="2"/>
  <c r="AA335" i="2"/>
  <c r="D335" i="2"/>
  <c r="E335" i="2"/>
  <c r="G335" i="2"/>
  <c r="AA900" i="2"/>
  <c r="D900" i="2"/>
  <c r="G900" i="2"/>
  <c r="C900" i="2"/>
  <c r="E900" i="2"/>
  <c r="F900" i="2"/>
  <c r="AA591" i="2"/>
  <c r="D591" i="2"/>
  <c r="E591" i="2"/>
  <c r="G591" i="2"/>
  <c r="C591" i="2"/>
  <c r="F591" i="2"/>
  <c r="AA499" i="2"/>
  <c r="C499" i="2"/>
  <c r="E499" i="2"/>
  <c r="D499" i="2"/>
  <c r="F499" i="2"/>
  <c r="G499" i="2"/>
  <c r="AA1125" i="2"/>
  <c r="C1125" i="2"/>
  <c r="D1125" i="2"/>
  <c r="E1125" i="2"/>
  <c r="F1125" i="2"/>
  <c r="G1125" i="2"/>
  <c r="F1111" i="2"/>
  <c r="C1111" i="2"/>
  <c r="G1111" i="2"/>
  <c r="E1111" i="2"/>
  <c r="AA1111" i="2"/>
  <c r="D1111" i="2"/>
  <c r="E1208" i="2"/>
  <c r="G1208" i="2"/>
  <c r="D1208" i="2"/>
  <c r="F1208" i="2"/>
  <c r="AA1208" i="2"/>
  <c r="C1208" i="2"/>
  <c r="AA283" i="2"/>
  <c r="D283" i="2"/>
  <c r="E283" i="2"/>
  <c r="F283" i="2"/>
  <c r="C283" i="2"/>
  <c r="G283" i="2"/>
  <c r="AA831" i="2"/>
  <c r="E831" i="2"/>
  <c r="F831" i="2"/>
  <c r="C831" i="2"/>
  <c r="G831" i="2"/>
  <c r="D831" i="2"/>
  <c r="AA478" i="2"/>
  <c r="F478" i="2"/>
  <c r="C478" i="2"/>
  <c r="E478" i="2"/>
  <c r="G478" i="2"/>
  <c r="D478" i="2"/>
  <c r="AA579" i="2"/>
  <c r="D579" i="2"/>
  <c r="E579" i="2"/>
  <c r="G579" i="2"/>
  <c r="F579" i="2"/>
  <c r="C579" i="2"/>
  <c r="E1177" i="2"/>
  <c r="AA1177" i="2"/>
  <c r="G1177" i="2"/>
  <c r="C1177" i="2"/>
  <c r="F1177" i="2"/>
  <c r="D1177" i="2"/>
  <c r="AA1417" i="2"/>
  <c r="C1417" i="2"/>
  <c r="E1417" i="2"/>
  <c r="G1417" i="2"/>
  <c r="F1417" i="2"/>
  <c r="D1417" i="2"/>
  <c r="G1330" i="2"/>
  <c r="C1330" i="2"/>
  <c r="D1330" i="2"/>
  <c r="AA1330" i="2"/>
  <c r="F1330" i="2"/>
  <c r="E1330" i="2"/>
  <c r="F321" i="2"/>
  <c r="AA321" i="2"/>
  <c r="D321" i="2"/>
  <c r="C321" i="2"/>
  <c r="G321" i="2"/>
  <c r="E321" i="2"/>
  <c r="AA1449" i="2"/>
  <c r="C1449" i="2"/>
  <c r="F1449" i="2"/>
  <c r="D1449" i="2"/>
  <c r="E1449" i="2"/>
  <c r="G1449" i="2"/>
  <c r="AA939" i="2"/>
  <c r="E939" i="2"/>
  <c r="D939" i="2"/>
  <c r="C939" i="2"/>
  <c r="G939" i="2"/>
  <c r="F939" i="2"/>
  <c r="AA333" i="2"/>
  <c r="D333" i="2"/>
  <c r="E333" i="2"/>
  <c r="G333" i="2"/>
  <c r="C333" i="2"/>
  <c r="F333" i="2"/>
  <c r="AA924" i="2"/>
  <c r="C924" i="2"/>
  <c r="G924" i="2"/>
  <c r="E924" i="2"/>
  <c r="F924" i="2"/>
  <c r="D924" i="2"/>
  <c r="AA1003" i="2"/>
  <c r="F1003" i="2"/>
  <c r="E1003" i="2"/>
  <c r="D1003" i="2"/>
  <c r="C1003" i="2"/>
  <c r="G1003" i="2"/>
  <c r="AA268" i="2"/>
  <c r="G268" i="2"/>
  <c r="D268" i="2"/>
  <c r="C268" i="2"/>
  <c r="E268" i="2"/>
  <c r="F268" i="2"/>
  <c r="AA1094" i="2"/>
  <c r="D1094" i="2"/>
  <c r="G1094" i="2"/>
  <c r="F1094" i="2"/>
  <c r="C1094" i="2"/>
  <c r="E1094" i="2"/>
  <c r="D274" i="2"/>
  <c r="AA274" i="2"/>
  <c r="E274" i="2"/>
  <c r="F274" i="2"/>
  <c r="C274" i="2"/>
  <c r="G274" i="2"/>
  <c r="AA443" i="2"/>
  <c r="D443" i="2"/>
  <c r="E443" i="2"/>
  <c r="C443" i="2"/>
  <c r="F443" i="2"/>
  <c r="G443" i="2"/>
  <c r="AA1168" i="2"/>
  <c r="C1168" i="2"/>
  <c r="G1168" i="2"/>
  <c r="D1168" i="2"/>
  <c r="F1168" i="2"/>
  <c r="E1168" i="2"/>
  <c r="AA695" i="2"/>
  <c r="D695" i="2"/>
  <c r="E695" i="2"/>
  <c r="G695" i="2"/>
  <c r="F695" i="2"/>
  <c r="C695" i="2"/>
  <c r="AA829" i="2"/>
  <c r="E829" i="2"/>
  <c r="D829" i="2"/>
  <c r="C829" i="2"/>
  <c r="F829" i="2"/>
  <c r="G829" i="2"/>
  <c r="AA529" i="2"/>
  <c r="E529" i="2"/>
  <c r="F529" i="2"/>
  <c r="G529" i="2"/>
  <c r="C529" i="2"/>
  <c r="D529" i="2"/>
  <c r="F1325" i="2"/>
  <c r="C1325" i="2"/>
  <c r="G1325" i="2"/>
  <c r="AA1325" i="2"/>
  <c r="E1325" i="2"/>
  <c r="D1325" i="2"/>
  <c r="AA544" i="2"/>
  <c r="C544" i="2"/>
  <c r="D544" i="2"/>
  <c r="G544" i="2"/>
  <c r="E544" i="2"/>
  <c r="F544" i="2"/>
  <c r="AA1039" i="2"/>
  <c r="F1039" i="2"/>
  <c r="G1039" i="2"/>
  <c r="D1039" i="2"/>
  <c r="C1039" i="2"/>
  <c r="E1039" i="2"/>
  <c r="AA303" i="2"/>
  <c r="D303" i="2"/>
  <c r="F303" i="2"/>
  <c r="G303" i="2"/>
  <c r="C303" i="2"/>
  <c r="E303" i="2"/>
  <c r="AA1110" i="2"/>
  <c r="F1110" i="2"/>
  <c r="D1110" i="2"/>
  <c r="E1110" i="2"/>
  <c r="G1110" i="2"/>
  <c r="C1110" i="2"/>
  <c r="AA805" i="2"/>
  <c r="F805" i="2"/>
  <c r="G805" i="2"/>
  <c r="E805" i="2"/>
  <c r="C805" i="2"/>
  <c r="D805" i="2"/>
  <c r="AA633" i="2"/>
  <c r="F633" i="2"/>
  <c r="E633" i="2"/>
  <c r="G633" i="2"/>
  <c r="D633" i="2"/>
  <c r="C633" i="2"/>
  <c r="AA427" i="2"/>
  <c r="G427" i="2"/>
  <c r="C427" i="2"/>
  <c r="F427" i="2"/>
  <c r="D427" i="2"/>
  <c r="E427" i="2"/>
  <c r="AA408" i="2"/>
  <c r="C408" i="2"/>
  <c r="D408" i="2"/>
  <c r="F408" i="2"/>
  <c r="G408" i="2"/>
  <c r="E408" i="2"/>
  <c r="AA669" i="2"/>
  <c r="G669" i="2"/>
  <c r="C669" i="2"/>
  <c r="E669" i="2"/>
  <c r="D669" i="2"/>
  <c r="F669" i="2"/>
  <c r="AA297" i="2"/>
  <c r="C297" i="2"/>
  <c r="D297" i="2"/>
  <c r="G297" i="2"/>
  <c r="E297" i="2"/>
  <c r="F297" i="2"/>
  <c r="C879" i="2"/>
  <c r="F879" i="2"/>
  <c r="D879" i="2"/>
  <c r="AA879" i="2"/>
  <c r="E879" i="2"/>
  <c r="G879" i="2"/>
  <c r="AA1257" i="2"/>
  <c r="F1257" i="2"/>
  <c r="G1257" i="2"/>
  <c r="D1257" i="2"/>
  <c r="E1257" i="2"/>
  <c r="C1257" i="2"/>
  <c r="AA1132" i="2"/>
  <c r="G1132" i="2"/>
  <c r="C1132" i="2"/>
  <c r="D1132" i="2"/>
  <c r="E1132" i="2"/>
  <c r="F1132" i="2"/>
  <c r="E758" i="2"/>
  <c r="AA758" i="2"/>
  <c r="D758" i="2"/>
  <c r="C758" i="2"/>
  <c r="F758" i="2"/>
  <c r="G758" i="2"/>
  <c r="AA305" i="2"/>
  <c r="G305" i="2"/>
  <c r="D305" i="2"/>
  <c r="F305" i="2"/>
  <c r="E305" i="2"/>
  <c r="C305" i="2"/>
  <c r="AA845" i="2"/>
  <c r="C845" i="2"/>
  <c r="G845" i="2"/>
  <c r="E845" i="2"/>
  <c r="F845" i="2"/>
  <c r="D845" i="2"/>
  <c r="F1337" i="2"/>
  <c r="C1337" i="2"/>
  <c r="G1337" i="2"/>
  <c r="AA1337" i="2"/>
  <c r="D1337" i="2"/>
  <c r="E1337" i="2"/>
  <c r="AA899" i="2"/>
  <c r="D899" i="2"/>
  <c r="E899" i="2"/>
  <c r="F899" i="2"/>
  <c r="C899" i="2"/>
  <c r="G899" i="2"/>
  <c r="AA461" i="2"/>
  <c r="G461" i="2"/>
  <c r="E461" i="2"/>
  <c r="F461" i="2"/>
  <c r="D461" i="2"/>
  <c r="C461" i="2"/>
  <c r="AA1296" i="2"/>
  <c r="D1296" i="2"/>
  <c r="E1296" i="2"/>
  <c r="C1296" i="2"/>
  <c r="G1296" i="2"/>
  <c r="F1296" i="2"/>
  <c r="AA295" i="2"/>
  <c r="D295" i="2"/>
  <c r="F295" i="2"/>
  <c r="G295" i="2"/>
  <c r="E295" i="2"/>
  <c r="C295" i="2"/>
  <c r="AA923" i="2"/>
  <c r="G923" i="2"/>
  <c r="E923" i="2"/>
  <c r="F923" i="2"/>
  <c r="C923" i="2"/>
  <c r="D923" i="2"/>
  <c r="AA686" i="2"/>
  <c r="C686" i="2"/>
  <c r="F686" i="2"/>
  <c r="D686" i="2"/>
  <c r="E686" i="2"/>
  <c r="G686" i="2"/>
  <c r="E752" i="2"/>
  <c r="AA752" i="2"/>
  <c r="C752" i="2"/>
  <c r="D752" i="2"/>
  <c r="G752" i="2"/>
  <c r="F752" i="2"/>
  <c r="AA564" i="2"/>
  <c r="E564" i="2"/>
  <c r="G564" i="2"/>
  <c r="F564" i="2"/>
  <c r="C564" i="2"/>
  <c r="D564" i="2"/>
  <c r="G1394" i="2"/>
  <c r="C1394" i="2"/>
  <c r="D1394" i="2"/>
  <c r="E1394" i="2"/>
  <c r="AA1394" i="2"/>
  <c r="F1394" i="2"/>
  <c r="AA940" i="2"/>
  <c r="G940" i="2"/>
  <c r="C940" i="2"/>
  <c r="D940" i="2"/>
  <c r="E940" i="2"/>
  <c r="F940" i="2"/>
  <c r="D434" i="2"/>
  <c r="AA434" i="2"/>
  <c r="F434" i="2"/>
  <c r="G434" i="2"/>
  <c r="C434" i="2"/>
  <c r="E434" i="2"/>
  <c r="AA1308" i="2"/>
  <c r="F1308" i="2"/>
  <c r="D1308" i="2"/>
  <c r="E1308" i="2"/>
  <c r="C1308" i="2"/>
  <c r="G1308" i="2"/>
  <c r="AA1121" i="2"/>
  <c r="D1121" i="2"/>
  <c r="C1121" i="2"/>
  <c r="F1121" i="2"/>
  <c r="G1121" i="2"/>
  <c r="E1121" i="2"/>
  <c r="AA698" i="2"/>
  <c r="F698" i="2"/>
  <c r="C698" i="2"/>
  <c r="D698" i="2"/>
  <c r="E698" i="2"/>
  <c r="G698" i="2"/>
  <c r="AA728" i="2"/>
  <c r="E728" i="2"/>
  <c r="G728" i="2"/>
  <c r="C728" i="2"/>
  <c r="D728" i="2"/>
  <c r="F728" i="2"/>
  <c r="AA327" i="2"/>
  <c r="E327" i="2"/>
  <c r="G327" i="2"/>
  <c r="C327" i="2"/>
  <c r="F327" i="2"/>
  <c r="D327" i="2"/>
  <c r="AA331" i="2"/>
  <c r="D331" i="2"/>
  <c r="E331" i="2"/>
  <c r="F331" i="2"/>
  <c r="G331" i="2"/>
  <c r="C331" i="2"/>
  <c r="AA821" i="2"/>
  <c r="C821" i="2"/>
  <c r="D821" i="2"/>
  <c r="E821" i="2"/>
  <c r="F821" i="2"/>
  <c r="G821" i="2"/>
  <c r="AA815" i="2"/>
  <c r="E815" i="2"/>
  <c r="C815" i="2"/>
  <c r="D815" i="2"/>
  <c r="F815" i="2"/>
  <c r="G815" i="2"/>
  <c r="AA920" i="2"/>
  <c r="E920" i="2"/>
  <c r="D920" i="2"/>
  <c r="G920" i="2"/>
  <c r="C920" i="2"/>
  <c r="F920" i="2"/>
  <c r="AA500" i="2"/>
  <c r="D500" i="2"/>
  <c r="E500" i="2"/>
  <c r="F500" i="2"/>
  <c r="G500" i="2"/>
  <c r="C500" i="2"/>
  <c r="AA439" i="2"/>
  <c r="C439" i="2"/>
  <c r="D439" i="2"/>
  <c r="E439" i="2"/>
  <c r="G439" i="2"/>
  <c r="F439" i="2"/>
  <c r="AA384" i="2"/>
  <c r="E384" i="2"/>
  <c r="D384" i="2"/>
  <c r="C384" i="2"/>
  <c r="G384" i="2"/>
  <c r="F384" i="2"/>
  <c r="AA884" i="2"/>
  <c r="G884" i="2"/>
  <c r="C884" i="2"/>
  <c r="F884" i="2"/>
  <c r="D884" i="2"/>
  <c r="E884" i="2"/>
  <c r="AA731" i="2"/>
  <c r="F731" i="2"/>
  <c r="C731" i="2"/>
  <c r="G731" i="2"/>
  <c r="D731" i="2"/>
  <c r="E731" i="2"/>
  <c r="AA509" i="2"/>
  <c r="F509" i="2"/>
  <c r="G509" i="2"/>
  <c r="C509" i="2"/>
  <c r="D509" i="2"/>
  <c r="E509" i="2"/>
  <c r="AA1122" i="2"/>
  <c r="F1122" i="2"/>
  <c r="G1122" i="2"/>
  <c r="C1122" i="2"/>
  <c r="D1122" i="2"/>
  <c r="E1122" i="2"/>
  <c r="AA1269" i="2"/>
  <c r="C1269" i="2"/>
  <c r="F1269" i="2"/>
  <c r="D1269" i="2"/>
  <c r="E1269" i="2"/>
  <c r="G1269" i="2"/>
  <c r="AA1019" i="2"/>
  <c r="F1019" i="2"/>
  <c r="C1019" i="2"/>
  <c r="D1019" i="2"/>
  <c r="G1019" i="2"/>
  <c r="E1019" i="2"/>
  <c r="AA968" i="2"/>
  <c r="D968" i="2"/>
  <c r="G968" i="2"/>
  <c r="E968" i="2"/>
  <c r="C968" i="2"/>
  <c r="F968" i="2"/>
  <c r="AA1278" i="2"/>
  <c r="G1278" i="2"/>
  <c r="F1278" i="2"/>
  <c r="D1278" i="2"/>
  <c r="E1278" i="2"/>
  <c r="C1278" i="2"/>
  <c r="AA1004" i="2"/>
  <c r="D1004" i="2"/>
  <c r="E1004" i="2"/>
  <c r="C1004" i="2"/>
  <c r="F1004" i="2"/>
  <c r="G1004" i="2"/>
  <c r="AA1326" i="2"/>
  <c r="D1326" i="2"/>
  <c r="E1326" i="2"/>
  <c r="C1326" i="2"/>
  <c r="G1326" i="2"/>
  <c r="F1326" i="2"/>
  <c r="AA709" i="2"/>
  <c r="E709" i="2"/>
  <c r="C709" i="2"/>
  <c r="D709" i="2"/>
  <c r="G709" i="2"/>
  <c r="F709" i="2"/>
  <c r="AA314" i="2"/>
  <c r="C314" i="2"/>
  <c r="E314" i="2"/>
  <c r="F314" i="2"/>
  <c r="D314" i="2"/>
  <c r="G314" i="2"/>
  <c r="AA285" i="2"/>
  <c r="C285" i="2"/>
  <c r="F285" i="2"/>
  <c r="E285" i="2"/>
  <c r="D285" i="2"/>
  <c r="G285" i="2"/>
  <c r="AA388" i="2"/>
  <c r="D388" i="2"/>
  <c r="F388" i="2"/>
  <c r="G388" i="2"/>
  <c r="E388" i="2"/>
  <c r="C388" i="2"/>
  <c r="G1104" i="2"/>
  <c r="F1104" i="2"/>
  <c r="AA1104" i="2"/>
  <c r="E1104" i="2"/>
  <c r="C1104" i="2"/>
  <c r="D1104" i="2"/>
  <c r="C1185" i="2"/>
  <c r="E1185" i="2"/>
  <c r="G1185" i="2"/>
  <c r="F1185" i="2"/>
  <c r="D1185" i="2"/>
  <c r="AA1185" i="2"/>
  <c r="C789" i="2"/>
  <c r="AA789" i="2"/>
  <c r="D789" i="2"/>
  <c r="F789" i="2"/>
  <c r="E789" i="2"/>
  <c r="G789" i="2"/>
  <c r="AA1456" i="2"/>
  <c r="F1456" i="2"/>
  <c r="E1456" i="2"/>
  <c r="G1456" i="2"/>
  <c r="C1456" i="2"/>
  <c r="D1456" i="2"/>
  <c r="AA1100" i="2"/>
  <c r="E1100" i="2"/>
  <c r="F1100" i="2"/>
  <c r="G1100" i="2"/>
  <c r="C1100" i="2"/>
  <c r="D1100" i="2"/>
  <c r="AA1420" i="2"/>
  <c r="D1420" i="2"/>
  <c r="E1420" i="2"/>
  <c r="C1420" i="2"/>
  <c r="G1420" i="2"/>
  <c r="F1420" i="2"/>
  <c r="AA574" i="2"/>
  <c r="G574" i="2"/>
  <c r="E574" i="2"/>
  <c r="D574" i="2"/>
  <c r="F574" i="2"/>
  <c r="C574" i="2"/>
  <c r="AA732" i="2"/>
  <c r="F732" i="2"/>
  <c r="D732" i="2"/>
  <c r="G732" i="2"/>
  <c r="E732" i="2"/>
  <c r="C732" i="2"/>
  <c r="AA365" i="2"/>
  <c r="E365" i="2"/>
  <c r="G365" i="2"/>
  <c r="D365" i="2"/>
  <c r="F365" i="2"/>
  <c r="C365" i="2"/>
  <c r="G1117" i="2"/>
  <c r="AA1117" i="2"/>
  <c r="D1117" i="2"/>
  <c r="C1117" i="2"/>
  <c r="F1117" i="2"/>
  <c r="E1117" i="2"/>
  <c r="D1298" i="2"/>
  <c r="F1298" i="2"/>
  <c r="E1298" i="2"/>
  <c r="C1298" i="2"/>
  <c r="G1298" i="2"/>
  <c r="AA1298" i="2"/>
  <c r="C795" i="2"/>
  <c r="AA795" i="2"/>
  <c r="D795" i="2"/>
  <c r="G795" i="2"/>
  <c r="E795" i="2"/>
  <c r="F795" i="2"/>
  <c r="D372" i="2"/>
  <c r="G372" i="2"/>
  <c r="C372" i="2"/>
  <c r="AA372" i="2"/>
  <c r="E372" i="2"/>
  <c r="F372" i="2"/>
  <c r="AA1430" i="2"/>
  <c r="G1430" i="2"/>
  <c r="F1430" i="2"/>
  <c r="C1430" i="2"/>
  <c r="E1430" i="2"/>
  <c r="D1430" i="2"/>
  <c r="AA1407" i="2"/>
  <c r="C1407" i="2"/>
  <c r="F1407" i="2"/>
  <c r="D1407" i="2"/>
  <c r="E1407" i="2"/>
  <c r="G1407" i="2"/>
  <c r="C886" i="2"/>
  <c r="D886" i="2"/>
  <c r="AA886" i="2"/>
  <c r="F886" i="2"/>
  <c r="G886" i="2"/>
  <c r="E886" i="2"/>
  <c r="D1137" i="2"/>
  <c r="C1137" i="2"/>
  <c r="E1137" i="2"/>
  <c r="G1137" i="2"/>
  <c r="F1137" i="2"/>
  <c r="AA1137" i="2"/>
  <c r="G1042" i="2"/>
  <c r="AA1042" i="2"/>
  <c r="C1042" i="2"/>
  <c r="E1042" i="2"/>
  <c r="F1042" i="2"/>
  <c r="D1042" i="2"/>
  <c r="AA455" i="2"/>
  <c r="E455" i="2"/>
  <c r="C455" i="2"/>
  <c r="G455" i="2"/>
  <c r="D455" i="2"/>
  <c r="F455" i="2"/>
  <c r="AA560" i="2"/>
  <c r="E560" i="2"/>
  <c r="F560" i="2"/>
  <c r="C560" i="2"/>
  <c r="D560" i="2"/>
  <c r="G560" i="2"/>
  <c r="D1301" i="2"/>
  <c r="E1301" i="2"/>
  <c r="F1301" i="2"/>
  <c r="AA1301" i="2"/>
  <c r="G1301" i="2"/>
  <c r="C1301" i="2"/>
  <c r="AA1262" i="2"/>
  <c r="D1262" i="2"/>
  <c r="G1262" i="2"/>
  <c r="E1262" i="2"/>
  <c r="C1262" i="2"/>
  <c r="F1262" i="2"/>
  <c r="AA684" i="2"/>
  <c r="D684" i="2"/>
  <c r="G684" i="2"/>
  <c r="F684" i="2"/>
  <c r="E684" i="2"/>
  <c r="C684" i="2"/>
  <c r="F1045" i="2"/>
  <c r="AA1045" i="2"/>
  <c r="D1045" i="2"/>
  <c r="E1045" i="2"/>
  <c r="G1045" i="2"/>
  <c r="C1045" i="2"/>
  <c r="AA1264" i="2"/>
  <c r="E1264" i="2"/>
  <c r="D1264" i="2"/>
  <c r="F1264" i="2"/>
  <c r="C1264" i="2"/>
  <c r="G1264" i="2"/>
  <c r="AA699" i="2"/>
  <c r="E699" i="2"/>
  <c r="G699" i="2"/>
  <c r="C699" i="2"/>
  <c r="D699" i="2"/>
  <c r="F699" i="2"/>
  <c r="G965" i="2"/>
  <c r="F965" i="2"/>
  <c r="C965" i="2"/>
  <c r="AA965" i="2"/>
  <c r="E965" i="2"/>
  <c r="D965" i="2"/>
  <c r="AA1047" i="2"/>
  <c r="D1047" i="2"/>
  <c r="F1047" i="2"/>
  <c r="E1047" i="2"/>
  <c r="G1047" i="2"/>
  <c r="C1047" i="2"/>
  <c r="AA1194" i="2"/>
  <c r="G1194" i="2"/>
  <c r="E1194" i="2"/>
  <c r="C1194" i="2"/>
  <c r="D1194" i="2"/>
  <c r="F1194" i="2"/>
  <c r="D1362" i="2"/>
  <c r="G1362" i="2"/>
  <c r="F1362" i="2"/>
  <c r="AA1362" i="2"/>
  <c r="E1362" i="2"/>
  <c r="C1362" i="2"/>
  <c r="AA528" i="2"/>
  <c r="C528" i="2"/>
  <c r="E528" i="2"/>
  <c r="D528" i="2"/>
  <c r="G528" i="2"/>
  <c r="F528" i="2"/>
  <c r="D649" i="2"/>
  <c r="E649" i="2"/>
  <c r="AA649" i="2"/>
  <c r="F649" i="2"/>
  <c r="C649" i="2"/>
  <c r="G649" i="2"/>
  <c r="AA1160" i="2"/>
  <c r="C1160" i="2"/>
  <c r="F1160" i="2"/>
  <c r="E1160" i="2"/>
  <c r="D1160" i="2"/>
  <c r="G1160" i="2"/>
  <c r="AA1166" i="2"/>
  <c r="G1166" i="2"/>
  <c r="D1166" i="2"/>
  <c r="E1166" i="2"/>
  <c r="F1166" i="2"/>
  <c r="C1166" i="2"/>
  <c r="D810" i="2"/>
  <c r="G810" i="2"/>
  <c r="AA810" i="2"/>
  <c r="C810" i="2"/>
  <c r="E810" i="2"/>
  <c r="F810" i="2"/>
  <c r="F718" i="2"/>
  <c r="AA718" i="2"/>
  <c r="G718" i="2"/>
  <c r="C718" i="2"/>
  <c r="E718" i="2"/>
  <c r="D718" i="2"/>
  <c r="D1383" i="2"/>
  <c r="G1383" i="2"/>
  <c r="AA1383" i="2"/>
  <c r="E1383" i="2"/>
  <c r="C1383" i="2"/>
  <c r="F1383" i="2"/>
  <c r="AA1448" i="2"/>
  <c r="D1448" i="2"/>
  <c r="E1448" i="2"/>
  <c r="G1448" i="2"/>
  <c r="C1448" i="2"/>
  <c r="F1448" i="2"/>
  <c r="D1032" i="2"/>
  <c r="F1032" i="2"/>
  <c r="E1032" i="2"/>
  <c r="G1032" i="2"/>
  <c r="AA1032" i="2"/>
  <c r="C1032" i="2"/>
  <c r="AA457" i="2"/>
  <c r="D457" i="2"/>
  <c r="E457" i="2"/>
  <c r="G457" i="2"/>
  <c r="F457" i="2"/>
  <c r="C457" i="2"/>
  <c r="G1006" i="2"/>
  <c r="E1006" i="2"/>
  <c r="D1006" i="2"/>
  <c r="AA1006" i="2"/>
  <c r="C1006" i="2"/>
  <c r="F1006" i="2"/>
  <c r="AA411" i="2"/>
  <c r="F411" i="2"/>
  <c r="D411" i="2"/>
  <c r="C411" i="2"/>
  <c r="G411" i="2"/>
  <c r="E411" i="2"/>
  <c r="AA775" i="2"/>
  <c r="C775" i="2"/>
  <c r="F775" i="2"/>
  <c r="D775" i="2"/>
  <c r="E775" i="2"/>
  <c r="G775" i="2"/>
  <c r="C326" i="2"/>
  <c r="D326" i="2"/>
  <c r="F326" i="2"/>
  <c r="E326" i="2"/>
  <c r="G326" i="2"/>
  <c r="AA326" i="2"/>
  <c r="AA1087" i="2"/>
  <c r="D1087" i="2"/>
  <c r="G1087" i="2"/>
  <c r="E1087" i="2"/>
  <c r="F1087" i="2"/>
  <c r="C1087" i="2"/>
  <c r="AA768" i="2"/>
  <c r="G768" i="2"/>
  <c r="C768" i="2"/>
  <c r="D768" i="2"/>
  <c r="E768" i="2"/>
  <c r="F768" i="2"/>
  <c r="AA773" i="2"/>
  <c r="F773" i="2"/>
  <c r="G773" i="2"/>
  <c r="C773" i="2"/>
  <c r="D773" i="2"/>
  <c r="E773" i="2"/>
  <c r="C986" i="2"/>
  <c r="F986" i="2"/>
  <c r="G986" i="2"/>
  <c r="D986" i="2"/>
  <c r="AA986" i="2"/>
  <c r="E986" i="2"/>
  <c r="AA442" i="2"/>
  <c r="C442" i="2"/>
  <c r="D442" i="2"/>
  <c r="G442" i="2"/>
  <c r="F442" i="2"/>
  <c r="E442" i="2"/>
  <c r="C1156" i="2"/>
  <c r="E1156" i="2"/>
  <c r="AA1156" i="2"/>
  <c r="D1156" i="2"/>
  <c r="F1156" i="2"/>
  <c r="G1156" i="2"/>
  <c r="G1437" i="2"/>
  <c r="D1437" i="2"/>
  <c r="E1437" i="2"/>
  <c r="AA1437" i="2"/>
  <c r="C1437" i="2"/>
  <c r="F1437" i="2"/>
  <c r="C1322" i="2"/>
  <c r="AA1322" i="2"/>
  <c r="F1322" i="2"/>
  <c r="D1322" i="2"/>
  <c r="E1322" i="2"/>
  <c r="G1322" i="2"/>
  <c r="AA1375" i="2"/>
  <c r="D1375" i="2"/>
  <c r="E1375" i="2"/>
  <c r="C1375" i="2"/>
  <c r="G1375" i="2"/>
  <c r="F1375" i="2"/>
  <c r="AA516" i="2"/>
  <c r="D516" i="2"/>
  <c r="G516" i="2"/>
  <c r="E516" i="2"/>
  <c r="C516" i="2"/>
  <c r="F516" i="2"/>
  <c r="AA1022" i="2"/>
  <c r="E1022" i="2"/>
  <c r="C1022" i="2"/>
  <c r="F1022" i="2"/>
  <c r="G1022" i="2"/>
  <c r="D1022" i="2"/>
  <c r="AA1130" i="2"/>
  <c r="C1130" i="2"/>
  <c r="E1130" i="2"/>
  <c r="G1130" i="2"/>
  <c r="D1130" i="2"/>
  <c r="F1130" i="2"/>
  <c r="F1212" i="2"/>
  <c r="C1212" i="2"/>
  <c r="D1212" i="2"/>
  <c r="E1212" i="2"/>
  <c r="AA1212" i="2"/>
  <c r="G1212" i="2"/>
  <c r="C1174" i="2"/>
  <c r="G1174" i="2"/>
  <c r="AA1174" i="2"/>
  <c r="E1174" i="2"/>
  <c r="F1174" i="2"/>
  <c r="D1174" i="2"/>
  <c r="G471" i="2"/>
  <c r="AA471" i="2"/>
  <c r="C471" i="2"/>
  <c r="E471" i="2"/>
  <c r="F471" i="2"/>
  <c r="D471" i="2"/>
  <c r="AA1175" i="2"/>
  <c r="C1175" i="2"/>
  <c r="G1175" i="2"/>
  <c r="D1175" i="2"/>
  <c r="E1175" i="2"/>
  <c r="F1175" i="2"/>
  <c r="AA619" i="2"/>
  <c r="G619" i="2"/>
  <c r="D619" i="2"/>
  <c r="E619" i="2"/>
  <c r="C619" i="2"/>
  <c r="F619" i="2"/>
  <c r="AA1007" i="2"/>
  <c r="D1007" i="2"/>
  <c r="E1007" i="2"/>
  <c r="G1007" i="2"/>
  <c r="C1007" i="2"/>
  <c r="F1007" i="2"/>
  <c r="AA1010" i="2"/>
  <c r="E1010" i="2"/>
  <c r="G1010" i="2"/>
  <c r="C1010" i="2"/>
  <c r="F1010" i="2"/>
  <c r="D1010" i="2"/>
  <c r="C992" i="2"/>
  <c r="G992" i="2"/>
  <c r="E992" i="2"/>
  <c r="D992" i="2"/>
  <c r="AA992" i="2"/>
  <c r="F992" i="2"/>
  <c r="AA337" i="2"/>
  <c r="C337" i="2"/>
  <c r="F337" i="2"/>
  <c r="D337" i="2"/>
  <c r="G337" i="2"/>
  <c r="E337" i="2"/>
  <c r="AA572" i="2"/>
  <c r="C572" i="2"/>
  <c r="D572" i="2"/>
  <c r="G572" i="2"/>
  <c r="F572" i="2"/>
  <c r="E572" i="2"/>
  <c r="C1191" i="2"/>
  <c r="G1191" i="2"/>
  <c r="E1191" i="2"/>
  <c r="AA1191" i="2"/>
  <c r="D1191" i="2"/>
  <c r="F1191" i="2"/>
  <c r="AA568" i="2"/>
  <c r="F568" i="2"/>
  <c r="G568" i="2"/>
  <c r="D568" i="2"/>
  <c r="C568" i="2"/>
  <c r="E568" i="2"/>
  <c r="E1236" i="2"/>
  <c r="F1236" i="2"/>
  <c r="D1236" i="2"/>
  <c r="G1236" i="2"/>
  <c r="AA1236" i="2"/>
  <c r="C1236" i="2"/>
  <c r="AA647" i="2"/>
  <c r="C647" i="2"/>
  <c r="E647" i="2"/>
  <c r="D647" i="2"/>
  <c r="F647" i="2"/>
  <c r="G647" i="2"/>
  <c r="AA818" i="2"/>
  <c r="E818" i="2"/>
  <c r="C818" i="2"/>
  <c r="D818" i="2"/>
  <c r="F818" i="2"/>
  <c r="G818" i="2"/>
  <c r="AA540" i="2"/>
  <c r="F540" i="2"/>
  <c r="G540" i="2"/>
  <c r="C540" i="2"/>
  <c r="D540" i="2"/>
  <c r="E540" i="2"/>
  <c r="G993" i="2"/>
  <c r="AA993" i="2"/>
  <c r="D993" i="2"/>
  <c r="F993" i="2"/>
  <c r="E993" i="2"/>
  <c r="C993" i="2"/>
  <c r="AA895" i="2"/>
  <c r="F895" i="2"/>
  <c r="D895" i="2"/>
  <c r="G895" i="2"/>
  <c r="C895" i="2"/>
  <c r="E895" i="2"/>
  <c r="AA312" i="2"/>
  <c r="D312" i="2"/>
  <c r="F312" i="2"/>
  <c r="C312" i="2"/>
  <c r="E312" i="2"/>
  <c r="G312" i="2"/>
  <c r="AA801" i="2"/>
  <c r="F801" i="2"/>
  <c r="C801" i="2"/>
  <c r="G801" i="2"/>
  <c r="E801" i="2"/>
  <c r="D801" i="2"/>
  <c r="AA1227" i="2"/>
  <c r="G1227" i="2"/>
  <c r="D1227" i="2"/>
  <c r="E1227" i="2"/>
  <c r="C1227" i="2"/>
  <c r="F1227" i="2"/>
  <c r="AA1440" i="2"/>
  <c r="E1440" i="2"/>
  <c r="G1440" i="2"/>
  <c r="F1440" i="2"/>
  <c r="C1440" i="2"/>
  <c r="D1440" i="2"/>
  <c r="AA549" i="2"/>
  <c r="G549" i="2"/>
  <c r="C549" i="2"/>
  <c r="D549" i="2"/>
  <c r="E549" i="2"/>
  <c r="F549" i="2"/>
  <c r="AA511" i="2"/>
  <c r="C511" i="2"/>
  <c r="E511" i="2"/>
  <c r="D511" i="2"/>
  <c r="F511" i="2"/>
  <c r="G511" i="2"/>
  <c r="C1150" i="2"/>
  <c r="F1150" i="2"/>
  <c r="D1150" i="2"/>
  <c r="AA1150" i="2"/>
  <c r="E1150" i="2"/>
  <c r="G1150" i="2"/>
  <c r="D1451" i="2"/>
  <c r="C1451" i="2"/>
  <c r="AA1451" i="2"/>
  <c r="F1451" i="2"/>
  <c r="E1451" i="2"/>
  <c r="G1451" i="2"/>
  <c r="AA1352" i="2"/>
  <c r="C1352" i="2"/>
  <c r="G1352" i="2"/>
  <c r="E1352" i="2"/>
  <c r="F1352" i="2"/>
  <c r="D1352" i="2"/>
  <c r="C769" i="2"/>
  <c r="AA769" i="2"/>
  <c r="E769" i="2"/>
  <c r="D769" i="2"/>
  <c r="G769" i="2"/>
  <c r="F769" i="2"/>
  <c r="AA747" i="2"/>
  <c r="D747" i="2"/>
  <c r="G747" i="2"/>
  <c r="E747" i="2"/>
  <c r="F747" i="2"/>
  <c r="C747" i="2"/>
  <c r="AA995" i="2"/>
  <c r="G995" i="2"/>
  <c r="E995" i="2"/>
  <c r="D995" i="2"/>
  <c r="C995" i="2"/>
  <c r="F995" i="2"/>
  <c r="AA520" i="2"/>
  <c r="E520" i="2"/>
  <c r="D520" i="2"/>
  <c r="F520" i="2"/>
  <c r="G520" i="2"/>
  <c r="C520" i="2"/>
  <c r="AA971" i="2"/>
  <c r="E971" i="2"/>
  <c r="G971" i="2"/>
  <c r="C971" i="2"/>
  <c r="F971" i="2"/>
  <c r="D971" i="2"/>
  <c r="AA683" i="2"/>
  <c r="D683" i="2"/>
  <c r="E683" i="2"/>
  <c r="G683" i="2"/>
  <c r="F683" i="2"/>
  <c r="C683" i="2"/>
  <c r="AA603" i="2"/>
  <c r="G603" i="2"/>
  <c r="F603" i="2"/>
  <c r="C603" i="2"/>
  <c r="D603" i="2"/>
  <c r="E603" i="2"/>
  <c r="F1379" i="2"/>
  <c r="G1379" i="2"/>
  <c r="C1379" i="2"/>
  <c r="D1379" i="2"/>
  <c r="AA1379" i="2"/>
  <c r="E1379" i="2"/>
  <c r="C1210" i="2"/>
  <c r="D1210" i="2"/>
  <c r="F1210" i="2"/>
  <c r="AA1210" i="2"/>
  <c r="G1210" i="2"/>
  <c r="E1210" i="2"/>
  <c r="G522" i="2"/>
  <c r="AA522" i="2"/>
  <c r="C522" i="2"/>
  <c r="D522" i="2"/>
  <c r="E522" i="2"/>
  <c r="F522" i="2"/>
  <c r="AA410" i="2"/>
  <c r="E410" i="2"/>
  <c r="D410" i="2"/>
  <c r="F410" i="2"/>
  <c r="C410" i="2"/>
  <c r="G410" i="2"/>
  <c r="C1201" i="2"/>
  <c r="F1201" i="2"/>
  <c r="D1201" i="2"/>
  <c r="AA1201" i="2"/>
  <c r="E1201" i="2"/>
  <c r="G1201" i="2"/>
  <c r="AA534" i="2"/>
  <c r="D534" i="2"/>
  <c r="E534" i="2"/>
  <c r="F534" i="2"/>
  <c r="C534" i="2"/>
  <c r="G534" i="2"/>
  <c r="AA719" i="2"/>
  <c r="F719" i="2"/>
  <c r="C719" i="2"/>
  <c r="D719" i="2"/>
  <c r="E719" i="2"/>
  <c r="G719" i="2"/>
  <c r="AA460" i="2"/>
  <c r="G460" i="2"/>
  <c r="C460" i="2"/>
  <c r="D460" i="2"/>
  <c r="E460" i="2"/>
  <c r="F460" i="2"/>
  <c r="D657" i="2"/>
  <c r="C657" i="2"/>
  <c r="F657" i="2"/>
  <c r="E657" i="2"/>
  <c r="AA657" i="2"/>
  <c r="G657" i="2"/>
  <c r="F1057" i="2"/>
  <c r="C1057" i="2"/>
  <c r="G1057" i="2"/>
  <c r="D1057" i="2"/>
  <c r="AA1057" i="2"/>
  <c r="E1057" i="2"/>
  <c r="AA870" i="2"/>
  <c r="D870" i="2"/>
  <c r="E870" i="2"/>
  <c r="F870" i="2"/>
  <c r="C870" i="2"/>
  <c r="G870" i="2"/>
  <c r="F425" i="2"/>
  <c r="AA425" i="2"/>
  <c r="G425" i="2"/>
  <c r="E425" i="2"/>
  <c r="D425" i="2"/>
  <c r="C425" i="2"/>
  <c r="AA548" i="2"/>
  <c r="E548" i="2"/>
  <c r="D548" i="2"/>
  <c r="F548" i="2"/>
  <c r="C548" i="2"/>
  <c r="G548" i="2"/>
  <c r="E1124" i="2"/>
  <c r="F1124" i="2"/>
  <c r="AA1124" i="2"/>
  <c r="D1124" i="2"/>
  <c r="C1124" i="2"/>
  <c r="G1124" i="2"/>
  <c r="AA459" i="2"/>
  <c r="E459" i="2"/>
  <c r="C459" i="2"/>
  <c r="G459" i="2"/>
  <c r="F459" i="2"/>
  <c r="D459" i="2"/>
  <c r="AA438" i="2"/>
  <c r="E438" i="2"/>
  <c r="D438" i="2"/>
  <c r="G438" i="2"/>
  <c r="F438" i="2"/>
  <c r="C438" i="2"/>
  <c r="E820" i="2"/>
  <c r="AA820" i="2"/>
  <c r="F820" i="2"/>
  <c r="G820" i="2"/>
  <c r="D820" i="2"/>
  <c r="C820" i="2"/>
  <c r="AA1068" i="2"/>
  <c r="D1068" i="2"/>
  <c r="F1068" i="2"/>
  <c r="G1068" i="2"/>
  <c r="E1068" i="2"/>
  <c r="C1068" i="2"/>
  <c r="C1409" i="2"/>
  <c r="AA1409" i="2"/>
  <c r="E1409" i="2"/>
  <c r="D1409" i="2"/>
  <c r="F1409" i="2"/>
  <c r="G1409" i="2"/>
  <c r="E1018" i="2"/>
  <c r="D1018" i="2"/>
  <c r="AA1018" i="2"/>
  <c r="F1018" i="2"/>
  <c r="C1018" i="2"/>
  <c r="G1018" i="2"/>
  <c r="AA446" i="2"/>
  <c r="C446" i="2"/>
  <c r="D446" i="2"/>
  <c r="E446" i="2"/>
  <c r="F446" i="2"/>
  <c r="G446" i="2"/>
  <c r="AA991" i="2"/>
  <c r="C991" i="2"/>
  <c r="G991" i="2"/>
  <c r="D991" i="2"/>
  <c r="F991" i="2"/>
  <c r="E991" i="2"/>
  <c r="AA436" i="2"/>
  <c r="D436" i="2"/>
  <c r="E436" i="2"/>
  <c r="G436" i="2"/>
  <c r="C436" i="2"/>
  <c r="F436" i="2"/>
  <c r="F836" i="2"/>
  <c r="AA836" i="2"/>
  <c r="D836" i="2"/>
  <c r="G836" i="2"/>
  <c r="C836" i="2"/>
  <c r="E836" i="2"/>
  <c r="AA644" i="2"/>
  <c r="G644" i="2"/>
  <c r="E644" i="2"/>
  <c r="D644" i="2"/>
  <c r="F644" i="2"/>
  <c r="C644" i="2"/>
  <c r="AA816" i="2"/>
  <c r="G816" i="2"/>
  <c r="D816" i="2"/>
  <c r="E816" i="2"/>
  <c r="C816" i="2"/>
  <c r="F816" i="2"/>
  <c r="AA1091" i="2"/>
  <c r="E1091" i="2"/>
  <c r="F1091" i="2"/>
  <c r="G1091" i="2"/>
  <c r="C1091" i="2"/>
  <c r="D1091" i="2"/>
  <c r="AA258" i="2"/>
  <c r="D258" i="2"/>
  <c r="C258" i="2"/>
  <c r="E258" i="2"/>
  <c r="F258" i="2"/>
  <c r="G258" i="2"/>
  <c r="AA988" i="2"/>
  <c r="E988" i="2"/>
  <c r="C988" i="2"/>
  <c r="G988" i="2"/>
  <c r="D988" i="2"/>
  <c r="F988" i="2"/>
  <c r="AA527" i="2"/>
  <c r="G527" i="2"/>
  <c r="D527" i="2"/>
  <c r="E527" i="2"/>
  <c r="F527" i="2"/>
  <c r="C527" i="2"/>
  <c r="AA405" i="2"/>
  <c r="D405" i="2"/>
  <c r="E405" i="2"/>
  <c r="C405" i="2"/>
  <c r="F405" i="2"/>
  <c r="G405" i="2"/>
  <c r="AA387" i="2"/>
  <c r="E387" i="2"/>
  <c r="C387" i="2"/>
  <c r="D387" i="2"/>
  <c r="F387" i="2"/>
  <c r="G387" i="2"/>
  <c r="AA979" i="2"/>
  <c r="D979" i="2"/>
  <c r="F979" i="2"/>
  <c r="E979" i="2"/>
  <c r="C979" i="2"/>
  <c r="G979" i="2"/>
  <c r="AA791" i="2"/>
  <c r="E791" i="2"/>
  <c r="F791" i="2"/>
  <c r="C791" i="2"/>
  <c r="D791" i="2"/>
  <c r="G791" i="2"/>
  <c r="AA503" i="2"/>
  <c r="G503" i="2"/>
  <c r="C503" i="2"/>
  <c r="D503" i="2"/>
  <c r="E503" i="2"/>
  <c r="F503" i="2"/>
  <c r="AA1118" i="2"/>
  <c r="G1118" i="2"/>
  <c r="C1118" i="2"/>
  <c r="D1118" i="2"/>
  <c r="E1118" i="2"/>
  <c r="F1118" i="2"/>
  <c r="AA1028" i="2"/>
  <c r="G1028" i="2"/>
  <c r="C1028" i="2"/>
  <c r="F1028" i="2"/>
  <c r="D1028" i="2"/>
  <c r="E1028" i="2"/>
  <c r="AA1013" i="2"/>
  <c r="C1013" i="2"/>
  <c r="F1013" i="2"/>
  <c r="G1013" i="2"/>
  <c r="E1013" i="2"/>
  <c r="D1013" i="2"/>
  <c r="AA1082" i="2"/>
  <c r="G1082" i="2"/>
  <c r="C1082" i="2"/>
  <c r="D1082" i="2"/>
  <c r="E1082" i="2"/>
  <c r="F1082" i="2"/>
  <c r="AA737" i="2"/>
  <c r="F737" i="2"/>
  <c r="C737" i="2"/>
  <c r="D737" i="2"/>
  <c r="E737" i="2"/>
  <c r="G737" i="2"/>
  <c r="AA951" i="2"/>
  <c r="E951" i="2"/>
  <c r="F951" i="2"/>
  <c r="D951" i="2"/>
  <c r="C951" i="2"/>
  <c r="G951" i="2"/>
  <c r="AA1338" i="2"/>
  <c r="F1338" i="2"/>
  <c r="D1338" i="2"/>
  <c r="E1338" i="2"/>
  <c r="C1338" i="2"/>
  <c r="G1338" i="2"/>
  <c r="AA909" i="2"/>
  <c r="F909" i="2"/>
  <c r="G909" i="2"/>
  <c r="D909" i="2"/>
  <c r="C909" i="2"/>
  <c r="E909" i="2"/>
  <c r="E407" i="2"/>
  <c r="C407" i="2"/>
  <c r="AA407" i="2"/>
  <c r="F407" i="2"/>
  <c r="G407" i="2"/>
  <c r="D407" i="2"/>
  <c r="AA267" i="2"/>
  <c r="F267" i="2"/>
  <c r="C267" i="2"/>
  <c r="E267" i="2"/>
  <c r="D267" i="2"/>
  <c r="G267" i="2"/>
  <c r="E539" i="2"/>
  <c r="AA539" i="2"/>
  <c r="D539" i="2"/>
  <c r="G539" i="2"/>
  <c r="C539" i="2"/>
  <c r="F539" i="2"/>
  <c r="AA279" i="2"/>
  <c r="E279" i="2"/>
  <c r="F279" i="2"/>
  <c r="C279" i="2"/>
  <c r="D279" i="2"/>
  <c r="G279" i="2"/>
  <c r="AA1320" i="2"/>
  <c r="F1320" i="2"/>
  <c r="D1320" i="2"/>
  <c r="E1320" i="2"/>
  <c r="C1320" i="2"/>
  <c r="G1320" i="2"/>
  <c r="AA798" i="2"/>
  <c r="C798" i="2"/>
  <c r="D798" i="2"/>
  <c r="G798" i="2"/>
  <c r="E798" i="2"/>
  <c r="F798" i="2"/>
  <c r="AA392" i="2"/>
  <c r="E392" i="2"/>
  <c r="D392" i="2"/>
  <c r="C392" i="2"/>
  <c r="G392" i="2"/>
  <c r="F392" i="2"/>
  <c r="AA1040" i="2"/>
  <c r="F1040" i="2"/>
  <c r="D1040" i="2"/>
  <c r="E1040" i="2"/>
  <c r="G1040" i="2"/>
  <c r="C1040" i="2"/>
  <c r="E464" i="2"/>
  <c r="G464" i="2"/>
  <c r="AA464" i="2"/>
  <c r="F464" i="2"/>
  <c r="D464" i="2"/>
  <c r="C464" i="2"/>
  <c r="AA643" i="2"/>
  <c r="D643" i="2"/>
  <c r="E643" i="2"/>
  <c r="C643" i="2"/>
  <c r="F643" i="2"/>
  <c r="G643" i="2"/>
  <c r="G860" i="2"/>
  <c r="C860" i="2"/>
  <c r="D860" i="2"/>
  <c r="F860" i="2"/>
  <c r="AA860" i="2"/>
  <c r="E860" i="2"/>
  <c r="F369" i="2"/>
  <c r="AA369" i="2"/>
  <c r="G369" i="2"/>
  <c r="E369" i="2"/>
  <c r="C369" i="2"/>
  <c r="D369" i="2"/>
  <c r="C1256" i="2"/>
  <c r="F1256" i="2"/>
  <c r="D1256" i="2"/>
  <c r="E1256" i="2"/>
  <c r="G1256" i="2"/>
  <c r="AA1256" i="2"/>
  <c r="C1303" i="2"/>
  <c r="E1303" i="2"/>
  <c r="F1303" i="2"/>
  <c r="D1303" i="2"/>
  <c r="AA1303" i="2"/>
  <c r="G1303" i="2"/>
  <c r="AA916" i="2"/>
  <c r="C916" i="2"/>
  <c r="F916" i="2"/>
  <c r="D916" i="2"/>
  <c r="E916" i="2"/>
  <c r="G916" i="2"/>
  <c r="G711" i="2"/>
  <c r="C711" i="2"/>
  <c r="D711" i="2"/>
  <c r="F711" i="2"/>
  <c r="E711" i="2"/>
  <c r="AA711" i="2"/>
  <c r="G1398" i="2"/>
  <c r="D1398" i="2"/>
  <c r="AA1398" i="2"/>
  <c r="E1398" i="2"/>
  <c r="C1398" i="2"/>
  <c r="F1398" i="2"/>
  <c r="E1392" i="2"/>
  <c r="F1392" i="2"/>
  <c r="AA1392" i="2"/>
  <c r="C1392" i="2"/>
  <c r="G1392" i="2"/>
  <c r="D1392" i="2"/>
  <c r="AA964" i="2"/>
  <c r="D964" i="2"/>
  <c r="F964" i="2"/>
  <c r="G964" i="2"/>
  <c r="E964" i="2"/>
  <c r="C964" i="2"/>
  <c r="F1054" i="2"/>
  <c r="D1054" i="2"/>
  <c r="E1054" i="2"/>
  <c r="AA1054" i="2"/>
  <c r="G1054" i="2"/>
  <c r="C1054" i="2"/>
  <c r="D1316" i="2"/>
  <c r="C1316" i="2"/>
  <c r="E1316" i="2"/>
  <c r="AA1316" i="2"/>
  <c r="G1316" i="2"/>
  <c r="F1316" i="2"/>
  <c r="AA525" i="2"/>
  <c r="C525" i="2"/>
  <c r="F525" i="2"/>
  <c r="D525" i="2"/>
  <c r="E525" i="2"/>
  <c r="G525" i="2"/>
  <c r="D738" i="2"/>
  <c r="C738" i="2"/>
  <c r="AA738" i="2"/>
  <c r="G738" i="2"/>
  <c r="E738" i="2"/>
  <c r="F738" i="2"/>
  <c r="AA1234" i="2"/>
  <c r="D1234" i="2"/>
  <c r="F1234" i="2"/>
  <c r="C1234" i="2"/>
  <c r="G1234" i="2"/>
  <c r="E1234" i="2"/>
  <c r="F1424" i="2"/>
  <c r="D1424" i="2"/>
  <c r="C1424" i="2"/>
  <c r="E1424" i="2"/>
  <c r="G1424" i="2"/>
  <c r="D712" i="2"/>
  <c r="E712" i="2"/>
  <c r="F712" i="2"/>
  <c r="C712" i="2"/>
  <c r="AA712" i="2"/>
  <c r="G712" i="2"/>
  <c r="C1146" i="2"/>
  <c r="G1146" i="2"/>
  <c r="D1146" i="2"/>
  <c r="AA1146" i="2"/>
  <c r="E1146" i="2"/>
  <c r="F1146" i="2"/>
  <c r="AA1244" i="2"/>
  <c r="F1244" i="2"/>
  <c r="D1244" i="2"/>
  <c r="C1244" i="2"/>
  <c r="G1244" i="2"/>
  <c r="E1244" i="2"/>
  <c r="AA571" i="2"/>
  <c r="D571" i="2"/>
  <c r="G571" i="2"/>
  <c r="E571" i="2"/>
  <c r="C571" i="2"/>
  <c r="F571" i="2"/>
  <c r="AA724" i="2"/>
  <c r="E724" i="2"/>
  <c r="D724" i="2"/>
  <c r="F724" i="2"/>
  <c r="C724" i="2"/>
  <c r="G724" i="2"/>
  <c r="D1154" i="2"/>
  <c r="C1154" i="2"/>
  <c r="AA1154" i="2"/>
  <c r="E1154" i="2"/>
  <c r="F1154" i="2"/>
  <c r="G1154" i="2"/>
  <c r="D1412" i="2"/>
  <c r="F1412" i="2"/>
  <c r="C1412" i="2"/>
  <c r="G1412" i="2"/>
  <c r="E1412" i="2"/>
  <c r="AA1412" i="2"/>
  <c r="C1355" i="2"/>
  <c r="D1355" i="2"/>
  <c r="G1355" i="2"/>
  <c r="AA1355" i="2"/>
  <c r="F1355" i="2"/>
  <c r="E1355" i="2"/>
  <c r="C804" i="2"/>
  <c r="AA804" i="2"/>
  <c r="D804" i="2"/>
  <c r="G804" i="2"/>
  <c r="E804" i="2"/>
  <c r="F804" i="2"/>
  <c r="D300" i="2"/>
  <c r="E300" i="2"/>
  <c r="AA300" i="2"/>
  <c r="G300" i="2"/>
  <c r="C300" i="2"/>
  <c r="F300" i="2"/>
  <c r="F1246" i="2"/>
  <c r="D1246" i="2"/>
  <c r="C1246" i="2"/>
  <c r="G1246" i="2"/>
  <c r="AA1246" i="2"/>
  <c r="E1246" i="2"/>
  <c r="F1232" i="2"/>
  <c r="G1232" i="2"/>
  <c r="D1232" i="2"/>
  <c r="AA1232" i="2"/>
  <c r="C1232" i="2"/>
  <c r="E1232" i="2"/>
  <c r="AA580" i="2"/>
  <c r="C580" i="2"/>
  <c r="E580" i="2"/>
  <c r="F580" i="2"/>
  <c r="D580" i="2"/>
  <c r="G580" i="2"/>
  <c r="D646" i="2"/>
  <c r="E646" i="2"/>
  <c r="C646" i="2"/>
  <c r="AA646" i="2"/>
  <c r="F646" i="2"/>
  <c r="G646" i="2"/>
  <c r="AA1106" i="2"/>
  <c r="F1106" i="2"/>
  <c r="C1106" i="2"/>
  <c r="G1106" i="2"/>
  <c r="D1106" i="2"/>
  <c r="E1106" i="2"/>
  <c r="F1387" i="2"/>
  <c r="G1387" i="2"/>
  <c r="C1387" i="2"/>
  <c r="D1387" i="2"/>
  <c r="E1387" i="2"/>
  <c r="AA1387" i="2"/>
  <c r="AA763" i="2"/>
  <c r="E763" i="2"/>
  <c r="D763" i="2"/>
  <c r="F763" i="2"/>
  <c r="C763" i="2"/>
  <c r="G763" i="2"/>
  <c r="G787" i="2"/>
  <c r="C787" i="2"/>
  <c r="E787" i="2"/>
  <c r="AA787" i="2"/>
  <c r="D787" i="2"/>
  <c r="F787" i="2"/>
  <c r="G1347" i="2"/>
  <c r="D1347" i="2"/>
  <c r="C1347" i="2"/>
  <c r="F1347" i="2"/>
  <c r="AA1347" i="2"/>
  <c r="E1347" i="2"/>
  <c r="G1354" i="2"/>
  <c r="E1354" i="2"/>
  <c r="F1354" i="2"/>
  <c r="D1354" i="2"/>
  <c r="AA1354" i="2"/>
  <c r="C1354" i="2"/>
  <c r="G864" i="2"/>
  <c r="F864" i="2"/>
  <c r="C864" i="2"/>
  <c r="E864" i="2"/>
  <c r="D864" i="2"/>
  <c r="AA864" i="2"/>
  <c r="E1385" i="2"/>
  <c r="D1385" i="2"/>
  <c r="C1385" i="2"/>
  <c r="G1385" i="2"/>
  <c r="AA1385" i="2"/>
  <c r="F1385" i="2"/>
  <c r="E458" i="2"/>
  <c r="D458" i="2"/>
  <c r="F458" i="2"/>
  <c r="AA458" i="2"/>
  <c r="C458" i="2"/>
  <c r="G458" i="2"/>
  <c r="F852" i="2"/>
  <c r="AA852" i="2"/>
  <c r="D852" i="2"/>
  <c r="E852" i="2"/>
  <c r="C852" i="2"/>
  <c r="G852" i="2"/>
  <c r="AA1202" i="2"/>
  <c r="C1202" i="2"/>
  <c r="G1202" i="2"/>
  <c r="E1202" i="2"/>
  <c r="F1202" i="2"/>
  <c r="D1202" i="2"/>
  <c r="C730" i="2"/>
  <c r="G730" i="2"/>
  <c r="AA730" i="2"/>
  <c r="D730" i="2"/>
  <c r="E730" i="2"/>
  <c r="F730" i="2"/>
  <c r="AA340" i="2"/>
  <c r="C340" i="2"/>
  <c r="D340" i="2"/>
  <c r="E340" i="2"/>
  <c r="F340" i="2"/>
  <c r="G340" i="2"/>
  <c r="AA508" i="2"/>
  <c r="G508" i="2"/>
  <c r="C508" i="2"/>
  <c r="E508" i="2"/>
  <c r="D508" i="2"/>
  <c r="F508" i="2"/>
  <c r="AA1060" i="2"/>
  <c r="D1060" i="2"/>
  <c r="F1060" i="2"/>
  <c r="E1060" i="2"/>
  <c r="C1060" i="2"/>
  <c r="G1060" i="2"/>
  <c r="G1283" i="2"/>
  <c r="F1283" i="2"/>
  <c r="C1283" i="2"/>
  <c r="D1283" i="2"/>
  <c r="AA1283" i="2"/>
  <c r="E1283" i="2"/>
  <c r="AA750" i="2"/>
  <c r="F750" i="2"/>
  <c r="C750" i="2"/>
  <c r="E750" i="2"/>
  <c r="D750" i="2"/>
  <c r="G750" i="2"/>
  <c r="AA1386" i="2"/>
  <c r="E1386" i="2"/>
  <c r="F1386" i="2"/>
  <c r="C1386" i="2"/>
  <c r="D1386" i="2"/>
  <c r="G1386" i="2"/>
  <c r="AA962" i="2"/>
  <c r="C962" i="2"/>
  <c r="G962" i="2"/>
  <c r="D962" i="2"/>
  <c r="F962" i="2"/>
  <c r="E962" i="2"/>
  <c r="AA814" i="2"/>
  <c r="F814" i="2"/>
  <c r="G814" i="2"/>
  <c r="E814" i="2"/>
  <c r="C814" i="2"/>
  <c r="D814" i="2"/>
  <c r="AA517" i="2"/>
  <c r="C517" i="2"/>
  <c r="E517" i="2"/>
  <c r="D517" i="2"/>
  <c r="F517" i="2"/>
  <c r="G517" i="2"/>
  <c r="AA887" i="2"/>
  <c r="C887" i="2"/>
  <c r="F887" i="2"/>
  <c r="D887" i="2"/>
  <c r="G887" i="2"/>
  <c r="E887" i="2"/>
  <c r="C1364" i="2"/>
  <c r="E1364" i="2"/>
  <c r="D1364" i="2"/>
  <c r="AA1364" i="2"/>
  <c r="F1364" i="2"/>
  <c r="G1364" i="2"/>
  <c r="AA592" i="2"/>
  <c r="F592" i="2"/>
  <c r="E592" i="2"/>
  <c r="D592" i="2"/>
  <c r="G592" i="2"/>
  <c r="C592" i="2"/>
  <c r="AA1348" i="2"/>
  <c r="F1348" i="2"/>
  <c r="D1348" i="2"/>
  <c r="E1348" i="2"/>
  <c r="C1348" i="2"/>
  <c r="G1348" i="2"/>
  <c r="AA941" i="2"/>
  <c r="C941" i="2"/>
  <c r="F941" i="2"/>
  <c r="D941" i="2"/>
  <c r="G941" i="2"/>
  <c r="E941" i="2"/>
  <c r="AA796" i="2"/>
  <c r="D796" i="2"/>
  <c r="F796" i="2"/>
  <c r="C796" i="2"/>
  <c r="G796" i="2"/>
  <c r="E796" i="2"/>
  <c r="AA481" i="2"/>
  <c r="D481" i="2"/>
  <c r="C481" i="2"/>
  <c r="E481" i="2"/>
  <c r="G481" i="2"/>
  <c r="F481" i="2"/>
  <c r="AA890" i="2"/>
  <c r="F890" i="2"/>
  <c r="C890" i="2"/>
  <c r="G890" i="2"/>
  <c r="E890" i="2"/>
  <c r="D890" i="2"/>
  <c r="G1083" i="2"/>
  <c r="C1083" i="2"/>
  <c r="D1083" i="2"/>
  <c r="F1083" i="2"/>
  <c r="E1083" i="2"/>
  <c r="AA1083" i="2"/>
  <c r="AA850" i="2"/>
  <c r="F850" i="2"/>
  <c r="C850" i="2"/>
  <c r="G850" i="2"/>
  <c r="E850" i="2"/>
  <c r="D850" i="2"/>
  <c r="AA639" i="2"/>
  <c r="C639" i="2"/>
  <c r="F639" i="2"/>
  <c r="E639" i="2"/>
  <c r="D639" i="2"/>
  <c r="G639" i="2"/>
  <c r="AA936" i="2"/>
  <c r="F936" i="2"/>
  <c r="C936" i="2"/>
  <c r="D936" i="2"/>
  <c r="G936" i="2"/>
  <c r="E936" i="2"/>
  <c r="AA476" i="2"/>
  <c r="D476" i="2"/>
  <c r="C476" i="2"/>
  <c r="F476" i="2"/>
  <c r="G476" i="2"/>
  <c r="E476" i="2"/>
  <c r="AA515" i="2"/>
  <c r="G515" i="2"/>
  <c r="F515" i="2"/>
  <c r="C515" i="2"/>
  <c r="D515" i="2"/>
  <c r="E515" i="2"/>
  <c r="AA334" i="2"/>
  <c r="C334" i="2"/>
  <c r="D334" i="2"/>
  <c r="F334" i="2"/>
  <c r="G334" i="2"/>
  <c r="E334" i="2"/>
  <c r="G374" i="2"/>
  <c r="D374" i="2"/>
  <c r="F374" i="2"/>
  <c r="C374" i="2"/>
  <c r="E374" i="2"/>
  <c r="D1442" i="2"/>
  <c r="C1442" i="2"/>
  <c r="AA1442" i="2"/>
  <c r="E1442" i="2"/>
  <c r="F1442" i="2"/>
  <c r="G1442" i="2"/>
  <c r="C1340" i="2"/>
  <c r="AA1340" i="2"/>
  <c r="G1340" i="2"/>
  <c r="F1340" i="2"/>
  <c r="E1340" i="2"/>
  <c r="D1340" i="2"/>
  <c r="AA1377" i="2"/>
  <c r="E1377" i="2"/>
  <c r="C1377" i="2"/>
  <c r="F1377" i="2"/>
  <c r="G1377" i="2"/>
  <c r="D1377" i="2"/>
  <c r="AA551" i="2"/>
  <c r="E551" i="2"/>
  <c r="D551" i="2"/>
  <c r="F551" i="2"/>
  <c r="G551" i="2"/>
  <c r="C551" i="2"/>
  <c r="AA950" i="2"/>
  <c r="E950" i="2"/>
  <c r="D950" i="2"/>
  <c r="C950" i="2"/>
  <c r="F950" i="2"/>
  <c r="G950" i="2"/>
  <c r="C1159" i="2"/>
  <c r="AA1159" i="2"/>
  <c r="G1159" i="2"/>
  <c r="F1159" i="2"/>
  <c r="D1159" i="2"/>
  <c r="E1159" i="2"/>
  <c r="AA957" i="2"/>
  <c r="F957" i="2"/>
  <c r="D957" i="2"/>
  <c r="C957" i="2"/>
  <c r="G957" i="2"/>
  <c r="E957" i="2"/>
  <c r="AA839" i="2"/>
  <c r="C839" i="2"/>
  <c r="G839" i="2"/>
  <c r="F839" i="2"/>
  <c r="E839" i="2"/>
  <c r="D839" i="2"/>
  <c r="E422" i="2"/>
  <c r="F422" i="2"/>
  <c r="G422" i="2"/>
  <c r="D422" i="2"/>
  <c r="C422" i="2"/>
  <c r="AA422" i="2"/>
  <c r="G1346" i="2"/>
  <c r="E1346" i="2"/>
  <c r="D1346" i="2"/>
  <c r="C1346" i="2"/>
  <c r="AA1346" i="2"/>
  <c r="F1346" i="2"/>
  <c r="C1349" i="2"/>
  <c r="D1349" i="2"/>
  <c r="G1349" i="2"/>
  <c r="E1349" i="2"/>
  <c r="F1349" i="2"/>
  <c r="AA1349" i="2"/>
  <c r="AA1097" i="2"/>
  <c r="D1097" i="2"/>
  <c r="C1097" i="2"/>
  <c r="F1097" i="2"/>
  <c r="E1097" i="2"/>
  <c r="G1097" i="2"/>
  <c r="AA894" i="2"/>
  <c r="C894" i="2"/>
  <c r="E894" i="2"/>
  <c r="F894" i="2"/>
  <c r="G894" i="2"/>
  <c r="D894" i="2"/>
  <c r="C1248" i="2"/>
  <c r="F1248" i="2"/>
  <c r="E1248" i="2"/>
  <c r="D1248" i="2"/>
  <c r="G1248" i="2"/>
  <c r="AA1248" i="2"/>
  <c r="AA530" i="2"/>
  <c r="E530" i="2"/>
  <c r="C530" i="2"/>
  <c r="F530" i="2"/>
  <c r="G530" i="2"/>
  <c r="D530" i="2"/>
  <c r="AA376" i="2"/>
  <c r="F376" i="2"/>
  <c r="G376" i="2"/>
  <c r="D376" i="2"/>
  <c r="E376" i="2"/>
  <c r="C376" i="2"/>
  <c r="AA824" i="2"/>
  <c r="G824" i="2"/>
  <c r="E824" i="2"/>
  <c r="C824" i="2"/>
  <c r="D824" i="2"/>
  <c r="F824" i="2"/>
  <c r="D356" i="2"/>
  <c r="F356" i="2"/>
  <c r="C356" i="2"/>
  <c r="AA356" i="2"/>
  <c r="G356" i="2"/>
  <c r="E356" i="2"/>
  <c r="F1167" i="2"/>
  <c r="C1167" i="2"/>
  <c r="G1167" i="2"/>
  <c r="D1167" i="2"/>
  <c r="E1167" i="2"/>
  <c r="AA1167" i="2"/>
  <c r="AA1294" i="2"/>
  <c r="G1294" i="2"/>
  <c r="F1294" i="2"/>
  <c r="D1294" i="2"/>
  <c r="C1294" i="2"/>
  <c r="E1294" i="2"/>
  <c r="AA380" i="2"/>
  <c r="G380" i="2"/>
  <c r="C380" i="2"/>
  <c r="D380" i="2"/>
  <c r="F380" i="2"/>
  <c r="E380" i="2"/>
  <c r="G903" i="2"/>
  <c r="AA903" i="2"/>
  <c r="D903" i="2"/>
  <c r="C903" i="2"/>
  <c r="E903" i="2"/>
  <c r="F903" i="2"/>
  <c r="AA982" i="2"/>
  <c r="E982" i="2"/>
  <c r="C982" i="2"/>
  <c r="G982" i="2"/>
  <c r="D982" i="2"/>
  <c r="F982" i="2"/>
  <c r="AA325" i="2"/>
  <c r="D325" i="2"/>
  <c r="F325" i="2"/>
  <c r="C325" i="2"/>
  <c r="E325" i="2"/>
  <c r="G325" i="2"/>
  <c r="AA252" i="2"/>
  <c r="C252" i="2"/>
  <c r="E252" i="2"/>
  <c r="D252" i="2"/>
  <c r="F252" i="2"/>
  <c r="G252" i="2"/>
  <c r="AA838" i="2"/>
  <c r="D838" i="2"/>
  <c r="C838" i="2"/>
  <c r="E838" i="2"/>
  <c r="G838" i="2"/>
  <c r="F838" i="2"/>
  <c r="AA1149" i="2"/>
  <c r="C1149" i="2"/>
  <c r="F1149" i="2"/>
  <c r="D1149" i="2"/>
  <c r="G1149" i="2"/>
  <c r="E1149" i="2"/>
  <c r="D1432" i="2"/>
  <c r="E1432" i="2"/>
  <c r="G1432" i="2"/>
  <c r="AA1432" i="2"/>
  <c r="C1432" i="2"/>
  <c r="F1432" i="2"/>
  <c r="E741" i="2"/>
  <c r="F741" i="2"/>
  <c r="AA741" i="2"/>
  <c r="D741" i="2"/>
  <c r="C741" i="2"/>
  <c r="G741" i="2"/>
  <c r="AA406" i="2"/>
  <c r="D406" i="2"/>
  <c r="F406" i="2"/>
  <c r="C406" i="2"/>
  <c r="G406" i="2"/>
  <c r="E406" i="2"/>
  <c r="C1171" i="2"/>
  <c r="G1171" i="2"/>
  <c r="F1171" i="2"/>
  <c r="AA1171" i="2"/>
  <c r="E1171" i="2"/>
  <c r="D1171" i="2"/>
  <c r="AA966" i="2"/>
  <c r="F966" i="2"/>
  <c r="C966" i="2"/>
  <c r="G966" i="2"/>
  <c r="D966" i="2"/>
  <c r="E966" i="2"/>
  <c r="AA692" i="2"/>
  <c r="E692" i="2"/>
  <c r="G692" i="2"/>
  <c r="C692" i="2"/>
  <c r="D692" i="2"/>
  <c r="F692" i="2"/>
  <c r="AA468" i="2"/>
  <c r="C468" i="2"/>
  <c r="D468" i="2"/>
  <c r="F468" i="2"/>
  <c r="E468" i="2"/>
  <c r="G468" i="2"/>
  <c r="G291" i="2"/>
  <c r="AA291" i="2"/>
  <c r="F291" i="2"/>
  <c r="E291" i="2"/>
  <c r="D291" i="2"/>
  <c r="C291" i="2"/>
  <c r="AA726" i="2"/>
  <c r="G726" i="2"/>
  <c r="D726" i="2"/>
  <c r="F726" i="2"/>
  <c r="E726" i="2"/>
  <c r="C726" i="2"/>
  <c r="D1151" i="2"/>
  <c r="AA1151" i="2"/>
  <c r="C1151" i="2"/>
  <c r="E1151" i="2"/>
  <c r="G1151" i="2"/>
  <c r="F1151" i="2"/>
  <c r="C858" i="2"/>
  <c r="AA858" i="2"/>
  <c r="D858" i="2"/>
  <c r="G858" i="2"/>
  <c r="E858" i="2"/>
  <c r="F858" i="2"/>
  <c r="G793" i="2"/>
  <c r="AA793" i="2"/>
  <c r="F793" i="2"/>
  <c r="E793" i="2"/>
  <c r="C793" i="2"/>
  <c r="D793" i="2"/>
  <c r="AA1098" i="2"/>
  <c r="G1098" i="2"/>
  <c r="F1098" i="2"/>
  <c r="C1098" i="2"/>
  <c r="D1098" i="2"/>
  <c r="E1098" i="2"/>
  <c r="AA451" i="2"/>
  <c r="G451" i="2"/>
  <c r="F451" i="2"/>
  <c r="C451" i="2"/>
  <c r="D451" i="2"/>
  <c r="E451" i="2"/>
  <c r="C1230" i="2"/>
  <c r="D1230" i="2"/>
  <c r="G1230" i="2"/>
  <c r="E1230" i="2"/>
  <c r="AA1230" i="2"/>
  <c r="F1230" i="2"/>
  <c r="AA278" i="2"/>
  <c r="F278" i="2"/>
  <c r="G278" i="2"/>
  <c r="C278" i="2"/>
  <c r="E278" i="2"/>
  <c r="D278" i="2"/>
  <c r="AA487" i="2"/>
  <c r="C487" i="2"/>
  <c r="E487" i="2"/>
  <c r="F487" i="2"/>
  <c r="G487" i="2"/>
  <c r="D487" i="2"/>
  <c r="AA391" i="2"/>
  <c r="F391" i="2"/>
  <c r="C391" i="2"/>
  <c r="D391" i="2"/>
  <c r="G391" i="2"/>
  <c r="E391" i="2"/>
  <c r="AA390" i="2"/>
  <c r="G390" i="2"/>
  <c r="C390" i="2"/>
  <c r="E390" i="2"/>
  <c r="D390" i="2"/>
  <c r="F390" i="2"/>
  <c r="AA485" i="2"/>
  <c r="G485" i="2"/>
  <c r="C485" i="2"/>
  <c r="D485" i="2"/>
  <c r="E485" i="2"/>
  <c r="F485" i="2"/>
  <c r="AA473" i="2"/>
  <c r="E473" i="2"/>
  <c r="C473" i="2"/>
  <c r="D473" i="2"/>
  <c r="F473" i="2"/>
  <c r="G473" i="2"/>
  <c r="AA448" i="2"/>
  <c r="F448" i="2"/>
  <c r="G448" i="2"/>
  <c r="E448" i="2"/>
  <c r="D448" i="2"/>
  <c r="C448" i="2"/>
  <c r="AA927" i="2"/>
  <c r="G927" i="2"/>
  <c r="D927" i="2"/>
  <c r="E927" i="2"/>
  <c r="F927" i="2"/>
  <c r="C927" i="2"/>
  <c r="AA803" i="2"/>
  <c r="G803" i="2"/>
  <c r="E803" i="2"/>
  <c r="C803" i="2"/>
  <c r="D803" i="2"/>
  <c r="F803" i="2"/>
  <c r="AA521" i="2"/>
  <c r="C521" i="2"/>
  <c r="D521" i="2"/>
  <c r="E521" i="2"/>
  <c r="F521" i="2"/>
  <c r="G521" i="2"/>
  <c r="AA1404" i="2"/>
  <c r="E1404" i="2"/>
  <c r="F1404" i="2"/>
  <c r="C1404" i="2"/>
  <c r="D1404" i="2"/>
  <c r="G1404" i="2"/>
  <c r="AA1305" i="2"/>
  <c r="D1305" i="2"/>
  <c r="E1305" i="2"/>
  <c r="G1305" i="2"/>
  <c r="C1305" i="2"/>
  <c r="F1305" i="2"/>
  <c r="AA990" i="2"/>
  <c r="E990" i="2"/>
  <c r="G990" i="2"/>
  <c r="D990" i="2"/>
  <c r="F990" i="2"/>
  <c r="C990" i="2"/>
  <c r="AA1204" i="2"/>
  <c r="D1204" i="2"/>
  <c r="F1204" i="2"/>
  <c r="G1204" i="2"/>
  <c r="E1204" i="2"/>
  <c r="C1204" i="2"/>
  <c r="AA840" i="2"/>
  <c r="F840" i="2"/>
  <c r="E840" i="2"/>
  <c r="G840" i="2"/>
  <c r="C840" i="2"/>
  <c r="D840" i="2"/>
  <c r="AA1350" i="2"/>
  <c r="C1350" i="2"/>
  <c r="E1350" i="2"/>
  <c r="F1350" i="2"/>
  <c r="D1350" i="2"/>
  <c r="G1350" i="2"/>
  <c r="AA1272" i="2"/>
  <c r="C1272" i="2"/>
  <c r="G1272" i="2"/>
  <c r="F1272" i="2"/>
  <c r="D1272" i="2"/>
  <c r="E1272" i="2"/>
  <c r="AA469" i="2"/>
  <c r="G469" i="2"/>
  <c r="D469" i="2"/>
  <c r="C469" i="2"/>
  <c r="F469" i="2"/>
  <c r="E469" i="2"/>
  <c r="D881" i="2"/>
  <c r="G881" i="2"/>
  <c r="AA881" i="2"/>
  <c r="C881" i="2"/>
  <c r="E881" i="2"/>
  <c r="F881" i="2"/>
  <c r="C320" i="2"/>
  <c r="AA320" i="2"/>
  <c r="E320" i="2"/>
  <c r="G320" i="2"/>
  <c r="D320" i="2"/>
  <c r="F320" i="2"/>
  <c r="AA395" i="2"/>
  <c r="C395" i="2"/>
  <c r="D395" i="2"/>
  <c r="F395" i="2"/>
  <c r="G395" i="2"/>
  <c r="E395" i="2"/>
  <c r="AA542" i="2"/>
  <c r="E542" i="2"/>
  <c r="D542" i="2"/>
  <c r="C542" i="2"/>
  <c r="F542" i="2"/>
  <c r="G542" i="2"/>
  <c r="AA1332" i="2"/>
  <c r="F1332" i="2"/>
  <c r="D1332" i="2"/>
  <c r="E1332" i="2"/>
  <c r="C1332" i="2"/>
  <c r="G1332" i="2"/>
  <c r="AA744" i="2"/>
  <c r="G744" i="2"/>
  <c r="D744" i="2"/>
  <c r="C744" i="2"/>
  <c r="F744" i="2"/>
  <c r="E744" i="2"/>
  <c r="D545" i="2"/>
  <c r="E545" i="2"/>
  <c r="AA545" i="2"/>
  <c r="G545" i="2"/>
  <c r="C545" i="2"/>
  <c r="F545" i="2"/>
  <c r="AA1064" i="2"/>
  <c r="E1064" i="2"/>
  <c r="G1064" i="2"/>
  <c r="C1064" i="2"/>
  <c r="F1064" i="2"/>
  <c r="D1064" i="2"/>
  <c r="AA596" i="2"/>
  <c r="D596" i="2"/>
  <c r="E596" i="2"/>
  <c r="F596" i="2"/>
  <c r="C596" i="2"/>
  <c r="G596" i="2"/>
  <c r="D694" i="2"/>
  <c r="AA694" i="2"/>
  <c r="E694" i="2"/>
  <c r="F694" i="2"/>
  <c r="C694" i="2"/>
  <c r="G694" i="2"/>
  <c r="E929" i="2"/>
  <c r="AA929" i="2"/>
  <c r="F929" i="2"/>
  <c r="G929" i="2"/>
  <c r="C929" i="2"/>
  <c r="D929" i="2"/>
  <c r="G917" i="2"/>
  <c r="D917" i="2"/>
  <c r="F917" i="2"/>
  <c r="C917" i="2"/>
  <c r="E917" i="2"/>
  <c r="AA917" i="2"/>
  <c r="AA1105" i="2"/>
  <c r="F1105" i="2"/>
  <c r="G1105" i="2"/>
  <c r="E1105" i="2"/>
  <c r="D1105" i="2"/>
  <c r="C1105" i="2"/>
  <c r="C1051" i="2"/>
  <c r="D1051" i="2"/>
  <c r="AA1051" i="2"/>
  <c r="G1051" i="2"/>
  <c r="F1051" i="2"/>
  <c r="E1051" i="2"/>
  <c r="AA866" i="2"/>
  <c r="F866" i="2"/>
  <c r="C866" i="2"/>
  <c r="D866" i="2"/>
  <c r="G866" i="2"/>
  <c r="E866" i="2"/>
  <c r="AA717" i="2"/>
  <c r="D717" i="2"/>
  <c r="C717" i="2"/>
  <c r="F717" i="2"/>
  <c r="E717" i="2"/>
  <c r="G717" i="2"/>
  <c r="F1345" i="2"/>
  <c r="AA1345" i="2"/>
  <c r="E1345" i="2"/>
  <c r="D1345" i="2"/>
  <c r="G1345" i="2"/>
  <c r="C1345" i="2"/>
  <c r="E1222" i="2"/>
  <c r="D1222" i="2"/>
  <c r="F1222" i="2"/>
  <c r="G1222" i="2"/>
  <c r="C1222" i="2"/>
  <c r="AA1222" i="2"/>
  <c r="AA587" i="2"/>
  <c r="D587" i="2"/>
  <c r="F587" i="2"/>
  <c r="G587" i="2"/>
  <c r="E587" i="2"/>
  <c r="C587" i="2"/>
  <c r="C1093" i="2"/>
  <c r="AA1093" i="2"/>
  <c r="G1093" i="2"/>
  <c r="F1093" i="2"/>
  <c r="E1093" i="2"/>
  <c r="D1093" i="2"/>
  <c r="F1444" i="2"/>
  <c r="E1444" i="2"/>
  <c r="C1444" i="2"/>
  <c r="G1444" i="2"/>
  <c r="AA1444" i="2"/>
  <c r="D1444" i="2"/>
  <c r="C904" i="2"/>
  <c r="AA904" i="2"/>
  <c r="D904" i="2"/>
  <c r="F904" i="2"/>
  <c r="G904" i="2"/>
  <c r="E904" i="2"/>
  <c r="AA557" i="2"/>
  <c r="E557" i="2"/>
  <c r="D557" i="2"/>
  <c r="F557" i="2"/>
  <c r="G557" i="2"/>
  <c r="C557" i="2"/>
  <c r="AA1399" i="2"/>
  <c r="F1399" i="2"/>
  <c r="C1399" i="2"/>
  <c r="G1399" i="2"/>
  <c r="E1399" i="2"/>
  <c r="D1399" i="2"/>
  <c r="G1370" i="2"/>
  <c r="C1370" i="2"/>
  <c r="D1370" i="2"/>
  <c r="E1370" i="2"/>
  <c r="AA1370" i="2"/>
  <c r="F1370" i="2"/>
  <c r="E605" i="2"/>
  <c r="C605" i="2"/>
  <c r="AA605" i="2"/>
  <c r="D605" i="2"/>
  <c r="F605" i="2"/>
  <c r="G605" i="2"/>
  <c r="AA1095" i="2"/>
  <c r="C1095" i="2"/>
  <c r="D1095" i="2"/>
  <c r="G1095" i="2"/>
  <c r="F1095" i="2"/>
  <c r="E1095" i="2"/>
  <c r="D1367" i="2"/>
  <c r="C1367" i="2"/>
  <c r="G1367" i="2"/>
  <c r="E1367" i="2"/>
  <c r="F1367" i="2"/>
  <c r="AA1367" i="2"/>
  <c r="E655" i="2"/>
  <c r="AA655" i="2"/>
  <c r="D655" i="2"/>
  <c r="C655" i="2"/>
  <c r="F655" i="2"/>
  <c r="G655" i="2"/>
  <c r="AA277" i="2"/>
  <c r="D277" i="2"/>
  <c r="E277" i="2"/>
  <c r="C277" i="2"/>
  <c r="G277" i="2"/>
  <c r="F277" i="2"/>
  <c r="F1096" i="2"/>
  <c r="G1096" i="2"/>
  <c r="AA1096" i="2"/>
  <c r="D1096" i="2"/>
  <c r="E1096" i="2"/>
  <c r="C1096" i="2"/>
  <c r="AA1276" i="2"/>
  <c r="D1276" i="2"/>
  <c r="F1276" i="2"/>
  <c r="G1276" i="2"/>
  <c r="E1276" i="2"/>
  <c r="C1276" i="2"/>
  <c r="AA1410" i="2"/>
  <c r="E1410" i="2"/>
  <c r="G1410" i="2"/>
  <c r="F1410" i="2"/>
  <c r="D1410" i="2"/>
  <c r="C1410" i="2"/>
  <c r="AA910" i="2"/>
  <c r="G910" i="2"/>
  <c r="F910" i="2"/>
  <c r="C910" i="2"/>
  <c r="D910" i="2"/>
  <c r="E910" i="2"/>
  <c r="D616" i="2"/>
  <c r="G616" i="2"/>
  <c r="AA616" i="2"/>
  <c r="E616" i="2"/>
  <c r="F616" i="2"/>
  <c r="C616" i="2"/>
  <c r="AA1381" i="2"/>
  <c r="G1381" i="2"/>
  <c r="F1381" i="2"/>
  <c r="C1381" i="2"/>
  <c r="D1381" i="2"/>
  <c r="E1381" i="2"/>
  <c r="C1361" i="2"/>
  <c r="G1361" i="2"/>
  <c r="F1361" i="2"/>
  <c r="AA1361" i="2"/>
  <c r="D1361" i="2"/>
  <c r="E1361" i="2"/>
  <c r="AA934" i="2"/>
  <c r="F934" i="2"/>
  <c r="E934" i="2"/>
  <c r="C934" i="2"/>
  <c r="D934" i="2"/>
  <c r="G934" i="2"/>
  <c r="D447" i="2"/>
  <c r="G447" i="2"/>
  <c r="E447" i="2"/>
  <c r="F447" i="2"/>
  <c r="AA447" i="2"/>
  <c r="C447" i="2"/>
  <c r="D1127" i="2"/>
  <c r="F1127" i="2"/>
  <c r="G1127" i="2"/>
  <c r="E1127" i="2"/>
  <c r="C1127" i="2"/>
  <c r="AA1127" i="2"/>
  <c r="G1403" i="2"/>
  <c r="E1403" i="2"/>
  <c r="C1403" i="2"/>
  <c r="F1403" i="2"/>
  <c r="D1403" i="2"/>
  <c r="AA1403" i="2"/>
  <c r="AA648" i="2"/>
  <c r="D648" i="2"/>
  <c r="E648" i="2"/>
  <c r="G648" i="2"/>
  <c r="C648" i="2"/>
  <c r="F648" i="2"/>
  <c r="AA844" i="2"/>
  <c r="C844" i="2"/>
  <c r="G844" i="2"/>
  <c r="D844" i="2"/>
  <c r="E844" i="2"/>
  <c r="F844" i="2"/>
  <c r="D1472" i="2"/>
  <c r="E1472" i="2"/>
  <c r="F1472" i="2"/>
  <c r="G1472" i="2"/>
  <c r="C1472" i="2"/>
  <c r="AA1472" i="2"/>
  <c r="C1229" i="2"/>
  <c r="G1229" i="2"/>
  <c r="E1229" i="2"/>
  <c r="F1229" i="2"/>
  <c r="AA1229" i="2"/>
  <c r="D1229" i="2"/>
  <c r="F1324" i="2"/>
  <c r="D1324" i="2"/>
  <c r="C1324" i="2"/>
  <c r="E1324" i="2"/>
  <c r="G1324" i="2"/>
  <c r="AA1324" i="2"/>
  <c r="G1433" i="2"/>
  <c r="D1433" i="2"/>
  <c r="C1433" i="2"/>
  <c r="F1433" i="2"/>
  <c r="E1433" i="2"/>
  <c r="AA1433" i="2"/>
  <c r="D1009" i="2"/>
  <c r="E1009" i="2"/>
  <c r="C1009" i="2"/>
  <c r="F1009" i="2"/>
  <c r="G1009" i="2"/>
  <c r="AA1009" i="2"/>
  <c r="AA1470" i="2"/>
  <c r="F1470" i="2"/>
  <c r="G1470" i="2"/>
  <c r="C1470" i="2"/>
  <c r="D1470" i="2"/>
  <c r="E1470" i="2"/>
  <c r="E1055" i="2"/>
  <c r="AA1055" i="2"/>
  <c r="F1055" i="2"/>
  <c r="D1055" i="2"/>
  <c r="G1055" i="2"/>
  <c r="C1055" i="2"/>
  <c r="AA558" i="2"/>
  <c r="F558" i="2"/>
  <c r="C558" i="2"/>
  <c r="D558" i="2"/>
  <c r="E558" i="2"/>
  <c r="G558" i="2"/>
  <c r="AA523" i="2"/>
  <c r="D523" i="2"/>
  <c r="C523" i="2"/>
  <c r="E523" i="2"/>
  <c r="F523" i="2"/>
  <c r="G523" i="2"/>
  <c r="D373" i="2"/>
  <c r="AA373" i="2"/>
  <c r="E373" i="2"/>
  <c r="C373" i="2"/>
  <c r="G373" i="2"/>
  <c r="F373" i="2"/>
  <c r="AA931" i="2"/>
  <c r="C931" i="2"/>
  <c r="F931" i="2"/>
  <c r="E931" i="2"/>
  <c r="D931" i="2"/>
  <c r="G931" i="2"/>
  <c r="AA627" i="2"/>
  <c r="D627" i="2"/>
  <c r="E627" i="2"/>
  <c r="F627" i="2"/>
  <c r="C627" i="2"/>
  <c r="G627" i="2"/>
  <c r="AA994" i="2"/>
  <c r="F994" i="2"/>
  <c r="C994" i="2"/>
  <c r="G994" i="2"/>
  <c r="D994" i="2"/>
  <c r="E994" i="2"/>
  <c r="AA972" i="2"/>
  <c r="E972" i="2"/>
  <c r="G972" i="2"/>
  <c r="D972" i="2"/>
  <c r="F972" i="2"/>
  <c r="C972" i="2"/>
  <c r="AA760" i="2"/>
  <c r="F760" i="2"/>
  <c r="G760" i="2"/>
  <c r="D760" i="2"/>
  <c r="E760" i="2"/>
  <c r="C760" i="2"/>
  <c r="AA641" i="2"/>
  <c r="E641" i="2"/>
  <c r="D641" i="2"/>
  <c r="F641" i="2"/>
  <c r="G641" i="2"/>
  <c r="C641" i="2"/>
  <c r="AA1162" i="2"/>
  <c r="C1162" i="2"/>
  <c r="F1162" i="2"/>
  <c r="D1162" i="2"/>
  <c r="G1162" i="2"/>
  <c r="E1162" i="2"/>
  <c r="C1183" i="2"/>
  <c r="AA1183" i="2"/>
  <c r="G1183" i="2"/>
  <c r="F1183" i="2"/>
  <c r="D1183" i="2"/>
  <c r="E1183" i="2"/>
  <c r="D1297" i="2"/>
  <c r="F1297" i="2"/>
  <c r="C1297" i="2"/>
  <c r="E1297" i="2"/>
  <c r="G1297" i="2"/>
  <c r="AA1297" i="2"/>
  <c r="AA1252" i="2"/>
  <c r="D1252" i="2"/>
  <c r="F1252" i="2"/>
  <c r="C1252" i="2"/>
  <c r="E1252" i="2"/>
  <c r="G1252" i="2"/>
  <c r="D1186" i="2"/>
  <c r="E1186" i="2"/>
  <c r="G1186" i="2"/>
  <c r="C1186" i="2"/>
  <c r="AA1186" i="2"/>
  <c r="F1186" i="2"/>
  <c r="AA620" i="2"/>
  <c r="C620" i="2"/>
  <c r="D620" i="2"/>
  <c r="F620" i="2"/>
  <c r="E620" i="2"/>
  <c r="G620" i="2"/>
  <c r="AA751" i="2"/>
  <c r="C751" i="2"/>
  <c r="E751" i="2"/>
  <c r="D751" i="2"/>
  <c r="F751" i="2"/>
  <c r="G751" i="2"/>
  <c r="D1061" i="2"/>
  <c r="F1061" i="2"/>
  <c r="C1061" i="2"/>
  <c r="E1061" i="2"/>
  <c r="G1061" i="2"/>
  <c r="AA1061" i="2"/>
  <c r="AA502" i="2"/>
  <c r="F502" i="2"/>
  <c r="G502" i="2"/>
  <c r="C502" i="2"/>
  <c r="E502" i="2"/>
  <c r="D502" i="2"/>
  <c r="AA1223" i="2"/>
  <c r="E1223" i="2"/>
  <c r="G1223" i="2"/>
  <c r="C1223" i="2"/>
  <c r="F1223" i="2"/>
  <c r="D1223" i="2"/>
  <c r="E382" i="2"/>
  <c r="D382" i="2"/>
  <c r="G382" i="2"/>
  <c r="F382" i="2"/>
  <c r="C382" i="2"/>
  <c r="AA382" i="2"/>
  <c r="D703" i="2"/>
  <c r="AA703" i="2"/>
  <c r="E703" i="2"/>
  <c r="C703" i="2"/>
  <c r="F703" i="2"/>
  <c r="G703" i="2"/>
  <c r="C1180" i="2"/>
  <c r="AA1180" i="2"/>
  <c r="F1180" i="2"/>
  <c r="D1180" i="2"/>
  <c r="E1180" i="2"/>
  <c r="G1180" i="2"/>
  <c r="AA770" i="2"/>
  <c r="F770" i="2"/>
  <c r="G770" i="2"/>
  <c r="C770" i="2"/>
  <c r="D770" i="2"/>
  <c r="E770" i="2"/>
  <c r="AA828" i="2"/>
  <c r="D828" i="2"/>
  <c r="E828" i="2"/>
  <c r="F828" i="2"/>
  <c r="C828" i="2"/>
  <c r="G828" i="2"/>
  <c r="AA612" i="2"/>
  <c r="C612" i="2"/>
  <c r="D612" i="2"/>
  <c r="G612" i="2"/>
  <c r="F612" i="2"/>
  <c r="E612" i="2"/>
  <c r="AA1012" i="2"/>
  <c r="F1012" i="2"/>
  <c r="G1012" i="2"/>
  <c r="C1012" i="2"/>
  <c r="E1012" i="2"/>
  <c r="D1012" i="2"/>
  <c r="AA861" i="2"/>
  <c r="D861" i="2"/>
  <c r="E861" i="2"/>
  <c r="G861" i="2"/>
  <c r="C861" i="2"/>
  <c r="F861" i="2"/>
  <c r="D1225" i="2"/>
  <c r="F1225" i="2"/>
  <c r="E1225" i="2"/>
  <c r="C1225" i="2"/>
  <c r="G1225" i="2"/>
  <c r="AA1225" i="2"/>
  <c r="C294" i="2"/>
  <c r="AA294" i="2"/>
  <c r="F294" i="2"/>
  <c r="D294" i="2"/>
  <c r="G294" i="2"/>
  <c r="E294" i="2"/>
  <c r="AA1205" i="2"/>
  <c r="F1205" i="2"/>
  <c r="G1205" i="2"/>
  <c r="E1205" i="2"/>
  <c r="D1205" i="2"/>
  <c r="C1205" i="2"/>
  <c r="F826" i="2"/>
  <c r="AA826" i="2"/>
  <c r="G826" i="2"/>
  <c r="E826" i="2"/>
  <c r="C826" i="2"/>
  <c r="D826" i="2"/>
  <c r="AA790" i="2"/>
  <c r="E790" i="2"/>
  <c r="C790" i="2"/>
  <c r="G790" i="2"/>
  <c r="D790" i="2"/>
  <c r="F790" i="2"/>
  <c r="AA412" i="2"/>
  <c r="C412" i="2"/>
  <c r="F412" i="2"/>
  <c r="E412" i="2"/>
  <c r="G412" i="2"/>
  <c r="D412" i="2"/>
  <c r="AA543" i="2"/>
  <c r="F543" i="2"/>
  <c r="G543" i="2"/>
  <c r="C543" i="2"/>
  <c r="D543" i="2"/>
  <c r="E543" i="2"/>
  <c r="C663" i="2"/>
  <c r="AA663" i="2"/>
  <c r="D663" i="2"/>
  <c r="G663" i="2"/>
  <c r="E663" i="2"/>
  <c r="F663" i="2"/>
  <c r="AA510" i="2"/>
  <c r="E510" i="2"/>
  <c r="G510" i="2"/>
  <c r="F510" i="2"/>
  <c r="C510" i="2"/>
  <c r="D510" i="2"/>
  <c r="AA625" i="2"/>
  <c r="G625" i="2"/>
  <c r="C625" i="2"/>
  <c r="D625" i="2"/>
  <c r="E625" i="2"/>
  <c r="F625" i="2"/>
  <c r="AA298" i="2"/>
  <c r="D298" i="2"/>
  <c r="C298" i="2"/>
  <c r="F298" i="2"/>
  <c r="G298" i="2"/>
  <c r="E298" i="2"/>
  <c r="F1242" i="2"/>
  <c r="C1242" i="2"/>
  <c r="D1242" i="2"/>
  <c r="G1242" i="2"/>
  <c r="E1242" i="2"/>
  <c r="AA1242" i="2"/>
  <c r="AA788" i="2"/>
  <c r="E788" i="2"/>
  <c r="F788" i="2"/>
  <c r="C788" i="2"/>
  <c r="G788" i="2"/>
  <c r="D788" i="2"/>
  <c r="AA257" i="2"/>
  <c r="F257" i="2"/>
  <c r="G257" i="2"/>
  <c r="E257" i="2"/>
  <c r="C257" i="2"/>
  <c r="D257" i="2"/>
  <c r="AA817" i="2"/>
  <c r="C817" i="2"/>
  <c r="G817" i="2"/>
  <c r="E817" i="2"/>
  <c r="F817" i="2"/>
  <c r="D817" i="2"/>
  <c r="E1382" i="2"/>
  <c r="F1382" i="2"/>
  <c r="AA1382" i="2"/>
  <c r="D1382" i="2"/>
  <c r="C1382" i="2"/>
  <c r="G1382" i="2"/>
  <c r="AA953" i="2"/>
  <c r="C953" i="2"/>
  <c r="G953" i="2"/>
  <c r="D953" i="2"/>
  <c r="F953" i="2"/>
  <c r="E953" i="2"/>
  <c r="D507" i="2"/>
  <c r="G507" i="2"/>
  <c r="E507" i="2"/>
  <c r="C507" i="2"/>
  <c r="AA507" i="2"/>
  <c r="F507" i="2"/>
  <c r="AA1266" i="2"/>
  <c r="F1266" i="2"/>
  <c r="D1266" i="2"/>
  <c r="E1266" i="2"/>
  <c r="C1266" i="2"/>
  <c r="G1266" i="2"/>
  <c r="AA304" i="2"/>
  <c r="G304" i="2"/>
  <c r="D304" i="2"/>
  <c r="C304" i="2"/>
  <c r="E304" i="2"/>
  <c r="F304" i="2"/>
  <c r="D1025" i="2"/>
  <c r="F1025" i="2"/>
  <c r="E1025" i="2"/>
  <c r="G1025" i="2"/>
  <c r="C1025" i="2"/>
  <c r="AA1025" i="2"/>
  <c r="AA748" i="2"/>
  <c r="D748" i="2"/>
  <c r="F748" i="2"/>
  <c r="E748" i="2"/>
  <c r="G748" i="2"/>
  <c r="C748" i="2"/>
  <c r="AA761" i="2"/>
  <c r="C761" i="2"/>
  <c r="E761" i="2"/>
  <c r="F761" i="2"/>
  <c r="G761" i="2"/>
  <c r="D761" i="2"/>
  <c r="AA470" i="2"/>
  <c r="E470" i="2"/>
  <c r="F470" i="2"/>
  <c r="G470" i="2"/>
  <c r="D470" i="2"/>
  <c r="C470" i="2"/>
  <c r="D1261" i="2"/>
  <c r="F1261" i="2"/>
  <c r="E1261" i="2"/>
  <c r="C1261" i="2"/>
  <c r="G1261" i="2"/>
  <c r="AA1261" i="2"/>
  <c r="AA559" i="2"/>
  <c r="E559" i="2"/>
  <c r="G559" i="2"/>
  <c r="C559" i="2"/>
  <c r="D559" i="2"/>
  <c r="F559" i="2"/>
  <c r="AA687" i="2"/>
  <c r="E687" i="2"/>
  <c r="G687" i="2"/>
  <c r="C687" i="2"/>
  <c r="D687" i="2"/>
  <c r="F687" i="2"/>
  <c r="AA1465" i="2"/>
  <c r="C1465" i="2"/>
  <c r="D1465" i="2"/>
  <c r="G1465" i="2"/>
  <c r="F1465" i="2"/>
  <c r="E1465" i="2"/>
  <c r="AA1001" i="2"/>
  <c r="F1001" i="2"/>
  <c r="D1001" i="2"/>
  <c r="E1001" i="2"/>
  <c r="G1001" i="2"/>
  <c r="C1001" i="2"/>
  <c r="AA650" i="2"/>
  <c r="E650" i="2"/>
  <c r="D650" i="2"/>
  <c r="F650" i="2"/>
  <c r="G650" i="2"/>
  <c r="C650" i="2"/>
  <c r="AA668" i="2"/>
  <c r="F668" i="2"/>
  <c r="G668" i="2"/>
  <c r="C668" i="2"/>
  <c r="D668" i="2"/>
  <c r="E668" i="2"/>
  <c r="AA316" i="2"/>
  <c r="E316" i="2"/>
  <c r="G316" i="2"/>
  <c r="C316" i="2"/>
  <c r="D316" i="2"/>
  <c r="F316" i="2"/>
  <c r="AA322" i="2"/>
  <c r="D322" i="2"/>
  <c r="C322" i="2"/>
  <c r="E322" i="2"/>
  <c r="G322" i="2"/>
  <c r="F322" i="2"/>
  <c r="AA420" i="2"/>
  <c r="E420" i="2"/>
  <c r="D420" i="2"/>
  <c r="G420" i="2"/>
  <c r="C420" i="2"/>
  <c r="F420" i="2"/>
  <c r="AA946" i="2"/>
  <c r="E946" i="2"/>
  <c r="G946" i="2"/>
  <c r="C946" i="2"/>
  <c r="F946" i="2"/>
  <c r="D946" i="2"/>
  <c r="AA601" i="2"/>
  <c r="F601" i="2"/>
  <c r="G601" i="2"/>
  <c r="E601" i="2"/>
  <c r="D601" i="2"/>
  <c r="C601" i="2"/>
  <c r="AA1275" i="2"/>
  <c r="F1275" i="2"/>
  <c r="D1275" i="2"/>
  <c r="E1275" i="2"/>
  <c r="G1275" i="2"/>
  <c r="C1275" i="2"/>
  <c r="E1443" i="2"/>
  <c r="G1443" i="2"/>
  <c r="AA1443" i="2"/>
  <c r="C1443" i="2"/>
  <c r="D1443" i="2"/>
  <c r="F1443" i="2"/>
  <c r="AA662" i="2"/>
  <c r="E662" i="2"/>
  <c r="F662" i="2"/>
  <c r="G662" i="2"/>
  <c r="C662" i="2"/>
  <c r="D662" i="2"/>
  <c r="AA310" i="2"/>
  <c r="D310" i="2"/>
  <c r="F310" i="2"/>
  <c r="G310" i="2"/>
  <c r="C310" i="2"/>
  <c r="E310" i="2"/>
  <c r="AA614" i="2"/>
  <c r="E614" i="2"/>
  <c r="C614" i="2"/>
  <c r="D614" i="2"/>
  <c r="F614" i="2"/>
  <c r="G614" i="2"/>
  <c r="AA626" i="2"/>
  <c r="E626" i="2"/>
  <c r="F626" i="2"/>
  <c r="G626" i="2"/>
  <c r="C626" i="2"/>
  <c r="D626" i="2"/>
  <c r="AA284" i="2"/>
  <c r="F284" i="2"/>
  <c r="G284" i="2"/>
  <c r="C284" i="2"/>
  <c r="E284" i="2"/>
  <c r="D284" i="2"/>
  <c r="AA364" i="2"/>
  <c r="F364" i="2"/>
  <c r="G364" i="2"/>
  <c r="C364" i="2"/>
  <c r="D364" i="2"/>
  <c r="E364" i="2"/>
  <c r="AA621" i="2"/>
  <c r="D621" i="2"/>
  <c r="F621" i="2"/>
  <c r="C621" i="2"/>
  <c r="G621" i="2"/>
  <c r="E621" i="2"/>
  <c r="AA742" i="2"/>
  <c r="E742" i="2"/>
  <c r="C742" i="2"/>
  <c r="D742" i="2"/>
  <c r="F742" i="2"/>
  <c r="G742" i="2"/>
  <c r="AA296" i="2"/>
  <c r="E296" i="2"/>
  <c r="D296" i="2"/>
  <c r="F296" i="2"/>
  <c r="G296" i="2"/>
  <c r="C296" i="2"/>
  <c r="AA734" i="2"/>
  <c r="F734" i="2"/>
  <c r="C734" i="2"/>
  <c r="E734" i="2"/>
  <c r="G734" i="2"/>
  <c r="D734" i="2"/>
  <c r="AA1073" i="2"/>
  <c r="G1073" i="2"/>
  <c r="C1073" i="2"/>
  <c r="D1073" i="2"/>
  <c r="E1073" i="2"/>
  <c r="F1073" i="2"/>
  <c r="AA743" i="2"/>
  <c r="E743" i="2"/>
  <c r="F743" i="2"/>
  <c r="C743" i="2"/>
  <c r="D743" i="2"/>
  <c r="G743" i="2"/>
  <c r="AA623" i="2"/>
  <c r="E623" i="2"/>
  <c r="F623" i="2"/>
  <c r="G623" i="2"/>
  <c r="C623" i="2"/>
  <c r="D623" i="2"/>
  <c r="AA1384" i="2"/>
  <c r="F1384" i="2"/>
  <c r="D1384" i="2"/>
  <c r="E1384" i="2"/>
  <c r="C1384" i="2"/>
  <c r="G1384" i="2"/>
  <c r="AA1199" i="2"/>
  <c r="G1199" i="2"/>
  <c r="D1199" i="2"/>
  <c r="E1199" i="2"/>
  <c r="F1199" i="2"/>
  <c r="C1199" i="2"/>
  <c r="AA1070" i="2"/>
  <c r="G1070" i="2"/>
  <c r="C1070" i="2"/>
  <c r="F1070" i="2"/>
  <c r="D1070" i="2"/>
  <c r="E1070" i="2"/>
  <c r="AA1467" i="2"/>
  <c r="E1467" i="2"/>
  <c r="C1467" i="2"/>
  <c r="F1467" i="2"/>
  <c r="G1467" i="2"/>
  <c r="D1467" i="2"/>
  <c r="AA809" i="2"/>
  <c r="C809" i="2"/>
  <c r="D809" i="2"/>
  <c r="F809" i="2"/>
  <c r="G809" i="2"/>
  <c r="E809" i="2"/>
  <c r="E676" i="2"/>
  <c r="AA676" i="2"/>
  <c r="D676" i="2"/>
  <c r="G676" i="2"/>
  <c r="F676" i="2"/>
  <c r="C676" i="2"/>
  <c r="AA1459" i="2"/>
  <c r="D1459" i="2"/>
  <c r="E1459" i="2"/>
  <c r="G1459" i="2"/>
  <c r="C1459" i="2"/>
  <c r="F1459" i="2"/>
  <c r="AA854" i="2"/>
  <c r="C854" i="2"/>
  <c r="G854" i="2"/>
  <c r="F854" i="2"/>
  <c r="D854" i="2"/>
  <c r="E854" i="2"/>
  <c r="D440" i="2"/>
  <c r="E440" i="2"/>
  <c r="G440" i="2"/>
  <c r="F440" i="2"/>
  <c r="C440" i="2"/>
  <c r="AA440" i="2"/>
  <c r="F454" i="2"/>
  <c r="D454" i="2"/>
  <c r="AA454" i="2"/>
  <c r="E454" i="2"/>
  <c r="C454" i="2"/>
  <c r="G454" i="2"/>
  <c r="D371" i="2"/>
  <c r="G371" i="2"/>
  <c r="AA371" i="2"/>
  <c r="F371" i="2"/>
  <c r="C371" i="2"/>
  <c r="E371" i="2"/>
  <c r="AA577" i="2"/>
  <c r="G577" i="2"/>
  <c r="F577" i="2"/>
  <c r="E577" i="2"/>
  <c r="C577" i="2"/>
  <c r="D577" i="2"/>
  <c r="AA1447" i="2"/>
  <c r="F1447" i="2"/>
  <c r="E1447" i="2"/>
  <c r="C1447" i="2"/>
  <c r="D1447" i="2"/>
  <c r="G1447" i="2"/>
  <c r="AA723" i="2"/>
  <c r="C723" i="2"/>
  <c r="G723" i="2"/>
  <c r="D723" i="2"/>
  <c r="F723" i="2"/>
  <c r="E723" i="2"/>
  <c r="AA553" i="2"/>
  <c r="D553" i="2"/>
  <c r="F553" i="2"/>
  <c r="E553" i="2"/>
  <c r="G553" i="2"/>
  <c r="C553" i="2"/>
  <c r="AA1052" i="2"/>
  <c r="G1052" i="2"/>
  <c r="C1052" i="2"/>
  <c r="F1052" i="2"/>
  <c r="D1052" i="2"/>
  <c r="E1052" i="2"/>
  <c r="D928" i="2"/>
  <c r="C928" i="2"/>
  <c r="F928" i="2"/>
  <c r="E928" i="2"/>
  <c r="G928" i="2"/>
  <c r="AA928" i="2"/>
  <c r="AA593" i="2"/>
  <c r="E593" i="2"/>
  <c r="D593" i="2"/>
  <c r="C593" i="2"/>
  <c r="F593" i="2"/>
  <c r="G593" i="2"/>
  <c r="C958" i="2"/>
  <c r="D958" i="2"/>
  <c r="AA958" i="2"/>
  <c r="G958" i="2"/>
  <c r="E958" i="2"/>
  <c r="F958" i="2"/>
  <c r="AA1020" i="2"/>
  <c r="D1020" i="2"/>
  <c r="F1020" i="2"/>
  <c r="E1020" i="2"/>
  <c r="G1020" i="2"/>
  <c r="C1020" i="2"/>
  <c r="C1327" i="2"/>
  <c r="F1327" i="2"/>
  <c r="D1327" i="2"/>
  <c r="AA1327" i="2"/>
  <c r="E1327" i="2"/>
  <c r="G1327" i="2"/>
  <c r="AA1415" i="2"/>
  <c r="D1415" i="2"/>
  <c r="E1415" i="2"/>
  <c r="G1415" i="2"/>
  <c r="C1415" i="2"/>
  <c r="F1415" i="2"/>
  <c r="AA952" i="2"/>
  <c r="E952" i="2"/>
  <c r="G952" i="2"/>
  <c r="C952" i="2"/>
  <c r="D952" i="2"/>
  <c r="F952" i="2"/>
  <c r="G265" i="2"/>
  <c r="C265" i="2"/>
  <c r="D265" i="2"/>
  <c r="E265" i="2"/>
  <c r="AA265" i="2"/>
  <c r="F265" i="2"/>
  <c r="C1423" i="2"/>
  <c r="D1423" i="2"/>
  <c r="AA1423" i="2"/>
  <c r="F1423" i="2"/>
  <c r="E1423" i="2"/>
  <c r="G1423" i="2"/>
  <c r="F1466" i="2"/>
  <c r="E1466" i="2"/>
  <c r="D1466" i="2"/>
  <c r="C1466" i="2"/>
  <c r="G1466" i="2"/>
  <c r="AA1466" i="2"/>
  <c r="AA706" i="2"/>
  <c r="F706" i="2"/>
  <c r="D706" i="2"/>
  <c r="E706" i="2"/>
  <c r="G706" i="2"/>
  <c r="C706" i="2"/>
  <c r="AA1280" i="2"/>
  <c r="C1280" i="2"/>
  <c r="D1280" i="2"/>
  <c r="E1280" i="2"/>
  <c r="F1280" i="2"/>
  <c r="G1280" i="2"/>
  <c r="D1401" i="2"/>
  <c r="F1401" i="2"/>
  <c r="AA1401" i="2"/>
  <c r="C1401" i="2"/>
  <c r="G1401" i="2"/>
  <c r="E1401" i="2"/>
  <c r="E771" i="2"/>
  <c r="D771" i="2"/>
  <c r="G771" i="2"/>
  <c r="F771" i="2"/>
  <c r="AA771" i="2"/>
  <c r="C771" i="2"/>
  <c r="C450" i="2"/>
  <c r="AA450" i="2"/>
  <c r="E450" i="2"/>
  <c r="F450" i="2"/>
  <c r="G450" i="2"/>
  <c r="D450" i="2"/>
  <c r="AA1391" i="2"/>
  <c r="G1391" i="2"/>
  <c r="D1391" i="2"/>
  <c r="F1391" i="2"/>
  <c r="C1391" i="2"/>
  <c r="E1391" i="2"/>
  <c r="C1318" i="2"/>
  <c r="G1318" i="2"/>
  <c r="D1318" i="2"/>
  <c r="F1318" i="2"/>
  <c r="E1318" i="2"/>
  <c r="AA1318" i="2"/>
  <c r="D604" i="2"/>
  <c r="G604" i="2"/>
  <c r="C604" i="2"/>
  <c r="AA604" i="2"/>
  <c r="F604" i="2"/>
  <c r="E604" i="2"/>
  <c r="F1213" i="2"/>
  <c r="C1213" i="2"/>
  <c r="D1213" i="2"/>
  <c r="E1213" i="2"/>
  <c r="G1213" i="2"/>
  <c r="AA1213" i="2"/>
  <c r="C1469" i="2"/>
  <c r="G1469" i="2"/>
  <c r="D1469" i="2"/>
  <c r="F1469" i="2"/>
  <c r="AA1469" i="2"/>
  <c r="E1469" i="2"/>
  <c r="E777" i="2"/>
  <c r="AA777" i="2"/>
  <c r="C777" i="2"/>
  <c r="F777" i="2"/>
  <c r="G777" i="2"/>
  <c r="D777" i="2"/>
  <c r="E383" i="2"/>
  <c r="C383" i="2"/>
  <c r="AA383" i="2"/>
  <c r="F383" i="2"/>
  <c r="G383" i="2"/>
  <c r="D383" i="2"/>
  <c r="AA1176" i="2"/>
  <c r="C1176" i="2"/>
  <c r="G1176" i="2"/>
  <c r="E1176" i="2"/>
  <c r="D1176" i="2"/>
  <c r="F1176" i="2"/>
  <c r="F1319" i="2"/>
  <c r="AA1319" i="2"/>
  <c r="C1319" i="2"/>
  <c r="G1319" i="2"/>
  <c r="E1319" i="2"/>
  <c r="D1319" i="2"/>
  <c r="AA607" i="2"/>
  <c r="F607" i="2"/>
  <c r="G607" i="2"/>
  <c r="E607" i="2"/>
  <c r="C607" i="2"/>
  <c r="D607" i="2"/>
  <c r="AA847" i="2"/>
  <c r="C847" i="2"/>
  <c r="D847" i="2"/>
  <c r="G847" i="2"/>
  <c r="F847" i="2"/>
  <c r="E847" i="2"/>
  <c r="C651" i="2"/>
  <c r="E651" i="2"/>
  <c r="D651" i="2"/>
  <c r="F651" i="2"/>
  <c r="G651" i="2"/>
  <c r="AA651" i="2"/>
  <c r="AA1360" i="2"/>
  <c r="F1360" i="2"/>
  <c r="G1360" i="2"/>
  <c r="C1360" i="2"/>
  <c r="E1360" i="2"/>
  <c r="D1360" i="2"/>
  <c r="AA1102" i="2"/>
  <c r="F1102" i="2"/>
  <c r="C1102" i="2"/>
  <c r="E1102" i="2"/>
  <c r="D1102" i="2"/>
  <c r="G1102" i="2"/>
  <c r="AA907" i="2"/>
  <c r="D907" i="2"/>
  <c r="E907" i="2"/>
  <c r="G907" i="2"/>
  <c r="F907" i="2"/>
  <c r="C907" i="2"/>
  <c r="G705" i="2"/>
  <c r="C705" i="2"/>
  <c r="F705" i="2"/>
  <c r="E705" i="2"/>
  <c r="AA705" i="2"/>
  <c r="D705" i="2"/>
  <c r="F1241" i="2"/>
  <c r="C1241" i="2"/>
  <c r="AA1241" i="2"/>
  <c r="G1241" i="2"/>
  <c r="D1241" i="2"/>
  <c r="E1241" i="2"/>
  <c r="AA1376" i="2"/>
  <c r="C1376" i="2"/>
  <c r="F1376" i="2"/>
  <c r="G1376" i="2"/>
  <c r="D1376" i="2"/>
  <c r="E1376" i="2"/>
  <c r="AA467" i="2"/>
  <c r="C467" i="2"/>
  <c r="D467" i="2"/>
  <c r="E467" i="2"/>
  <c r="G467" i="2"/>
  <c r="F467" i="2"/>
  <c r="F1101" i="2"/>
  <c r="D1101" i="2"/>
  <c r="AA1101" i="2"/>
  <c r="C1101" i="2"/>
  <c r="G1101" i="2"/>
  <c r="E1101" i="2"/>
  <c r="AA675" i="2"/>
  <c r="F675" i="2"/>
  <c r="C675" i="2"/>
  <c r="E675" i="2"/>
  <c r="G675" i="2"/>
  <c r="D675" i="2"/>
  <c r="D1128" i="2"/>
  <c r="E1128" i="2"/>
  <c r="G1128" i="2"/>
  <c r="F1128" i="2"/>
  <c r="C1128" i="2"/>
  <c r="AA1128" i="2"/>
  <c r="AA538" i="2"/>
  <c r="D538" i="2"/>
  <c r="F538" i="2"/>
  <c r="E538" i="2"/>
  <c r="C538" i="2"/>
  <c r="G538" i="2"/>
  <c r="D1309" i="2"/>
  <c r="F1309" i="2"/>
  <c r="E1309" i="2"/>
  <c r="C1309" i="2"/>
  <c r="G1309" i="2"/>
  <c r="AA1309" i="2"/>
  <c r="AA855" i="2"/>
  <c r="F855" i="2"/>
  <c r="D855" i="2"/>
  <c r="G855" i="2"/>
  <c r="C855" i="2"/>
  <c r="E855" i="2"/>
  <c r="AA282" i="2"/>
  <c r="C282" i="2"/>
  <c r="E282" i="2"/>
  <c r="F282" i="2"/>
  <c r="D282" i="2"/>
  <c r="G282" i="2"/>
  <c r="AA1178" i="2"/>
  <c r="F1178" i="2"/>
  <c r="G1178" i="2"/>
  <c r="D1178" i="2"/>
  <c r="C1178" i="2"/>
  <c r="E1178" i="2"/>
  <c r="AA848" i="2"/>
  <c r="E848" i="2"/>
  <c r="D848" i="2"/>
  <c r="C848" i="2"/>
  <c r="G848" i="2"/>
  <c r="F848" i="2"/>
  <c r="G253" i="2"/>
  <c r="AA253" i="2"/>
  <c r="E253" i="2"/>
  <c r="C253" i="2"/>
  <c r="D253" i="2"/>
  <c r="F253" i="2"/>
  <c r="AA725" i="2"/>
  <c r="F725" i="2"/>
  <c r="C725" i="2"/>
  <c r="D725" i="2"/>
  <c r="E725" i="2"/>
  <c r="G725" i="2"/>
  <c r="C1219" i="2"/>
  <c r="E1219" i="2"/>
  <c r="D1219" i="2"/>
  <c r="F1219" i="2"/>
  <c r="AA1219" i="2"/>
  <c r="G1219" i="2"/>
  <c r="AA1036" i="2"/>
  <c r="G1036" i="2"/>
  <c r="E1036" i="2"/>
  <c r="C1036" i="2"/>
  <c r="D1036" i="2"/>
  <c r="F1036" i="2"/>
  <c r="AA347" i="2"/>
  <c r="C347" i="2"/>
  <c r="D347" i="2"/>
  <c r="E347" i="2"/>
  <c r="F347" i="2"/>
  <c r="G347" i="2"/>
  <c r="AA878" i="2"/>
  <c r="E878" i="2"/>
  <c r="D878" i="2"/>
  <c r="F878" i="2"/>
  <c r="C878" i="2"/>
  <c r="G878" i="2"/>
  <c r="AA352" i="2"/>
  <c r="F352" i="2"/>
  <c r="D352" i="2"/>
  <c r="C352" i="2"/>
  <c r="E352" i="2"/>
  <c r="G352" i="2"/>
  <c r="AA653" i="2"/>
  <c r="F653" i="2"/>
  <c r="G653" i="2"/>
  <c r="C653" i="2"/>
  <c r="D653" i="2"/>
  <c r="E653" i="2"/>
  <c r="AA588" i="2"/>
  <c r="F588" i="2"/>
  <c r="C588" i="2"/>
  <c r="E588" i="2"/>
  <c r="G588" i="2"/>
  <c r="D588" i="2"/>
  <c r="AA358" i="2"/>
  <c r="F358" i="2"/>
  <c r="E358" i="2"/>
  <c r="C358" i="2"/>
  <c r="D358" i="2"/>
  <c r="G358" i="2"/>
  <c r="AA338" i="2"/>
  <c r="C338" i="2"/>
  <c r="G338" i="2"/>
  <c r="E338" i="2"/>
  <c r="F338" i="2"/>
  <c r="D338" i="2"/>
  <c r="E313" i="2"/>
  <c r="F313" i="2"/>
  <c r="AA313" i="2"/>
  <c r="D313" i="2"/>
  <c r="G313" i="2"/>
  <c r="C313" i="2"/>
  <c r="AA822" i="2"/>
  <c r="C822" i="2"/>
  <c r="G822" i="2"/>
  <c r="D822" i="2"/>
  <c r="E822" i="2"/>
  <c r="F822" i="2"/>
  <c r="AA409" i="2"/>
  <c r="G409" i="2"/>
  <c r="D409" i="2"/>
  <c r="E409" i="2"/>
  <c r="F409" i="2"/>
  <c r="C409" i="2"/>
  <c r="AA674" i="2"/>
  <c r="E674" i="2"/>
  <c r="G674" i="2"/>
  <c r="F674" i="2"/>
  <c r="C674" i="2"/>
  <c r="D674" i="2"/>
  <c r="AA573" i="2"/>
  <c r="F573" i="2"/>
  <c r="C573" i="2"/>
  <c r="D573" i="2"/>
  <c r="E573" i="2"/>
  <c r="G573" i="2"/>
  <c r="AA302" i="2"/>
  <c r="G302" i="2"/>
  <c r="D302" i="2"/>
  <c r="E302" i="2"/>
  <c r="C302" i="2"/>
  <c r="F302" i="2"/>
  <c r="AA1081" i="2"/>
  <c r="D1081" i="2"/>
  <c r="F1081" i="2"/>
  <c r="C1081" i="2"/>
  <c r="E1081" i="2"/>
  <c r="G1081" i="2"/>
  <c r="C1310" i="2"/>
  <c r="F1310" i="2"/>
  <c r="G1310" i="2"/>
  <c r="E1310" i="2"/>
  <c r="D1310" i="2"/>
  <c r="AA1310" i="2"/>
  <c r="AA1284" i="2"/>
  <c r="D1284" i="2"/>
  <c r="E1284" i="2"/>
  <c r="C1284" i="2"/>
  <c r="G1284" i="2"/>
  <c r="F1284" i="2"/>
  <c r="AA1335" i="2"/>
  <c r="F1335" i="2"/>
  <c r="D1335" i="2"/>
  <c r="E1335" i="2"/>
  <c r="G1335" i="2"/>
  <c r="C1335" i="2"/>
  <c r="AA576" i="2"/>
  <c r="D576" i="2"/>
  <c r="E576" i="2"/>
  <c r="G576" i="2"/>
  <c r="F576" i="2"/>
  <c r="C576" i="2"/>
  <c r="AA552" i="2"/>
  <c r="D552" i="2"/>
  <c r="E552" i="2"/>
  <c r="G552" i="2"/>
  <c r="F552" i="2"/>
  <c r="C552" i="2"/>
  <c r="AA825" i="2"/>
  <c r="D825" i="2"/>
  <c r="E825" i="2"/>
  <c r="F825" i="2"/>
  <c r="C825" i="2"/>
  <c r="G825" i="2"/>
  <c r="C1291" i="2"/>
  <c r="G1291" i="2"/>
  <c r="AA1291" i="2"/>
  <c r="F1291" i="2"/>
  <c r="E1291" i="2"/>
  <c r="D1291" i="2"/>
  <c r="C1027" i="2"/>
  <c r="F1027" i="2"/>
  <c r="AA1027" i="2"/>
  <c r="E1027" i="2"/>
  <c r="G1027" i="2"/>
  <c r="D1027" i="2"/>
  <c r="G947" i="2"/>
  <c r="AA947" i="2"/>
  <c r="D947" i="2"/>
  <c r="E947" i="2"/>
  <c r="F947" i="2"/>
  <c r="C947" i="2"/>
  <c r="AA685" i="2"/>
  <c r="E685" i="2"/>
  <c r="C685" i="2"/>
  <c r="G685" i="2"/>
  <c r="F685" i="2"/>
  <c r="D685" i="2"/>
  <c r="D1037" i="2"/>
  <c r="F1037" i="2"/>
  <c r="C1037" i="2"/>
  <c r="AA1037" i="2"/>
  <c r="G1037" i="2"/>
  <c r="E1037" i="2"/>
  <c r="AA535" i="2"/>
  <c r="F535" i="2"/>
  <c r="C535" i="2"/>
  <c r="D535" i="2"/>
  <c r="E535" i="2"/>
  <c r="G535" i="2"/>
  <c r="AA978" i="2"/>
  <c r="G978" i="2"/>
  <c r="D978" i="2"/>
  <c r="F978" i="2"/>
  <c r="C978" i="2"/>
  <c r="E978" i="2"/>
  <c r="AA733" i="2"/>
  <c r="E733" i="2"/>
  <c r="F733" i="2"/>
  <c r="G733" i="2"/>
  <c r="C733" i="2"/>
  <c r="D733" i="2"/>
  <c r="AA1136" i="2"/>
  <c r="G1136" i="2"/>
  <c r="C1136" i="2"/>
  <c r="D1136" i="2"/>
  <c r="E1136" i="2"/>
  <c r="F1136" i="2"/>
  <c r="AA1378" i="2"/>
  <c r="C1378" i="2"/>
  <c r="F1378" i="2"/>
  <c r="G1378" i="2"/>
  <c r="D1378" i="2"/>
  <c r="E1378" i="2"/>
  <c r="G1148" i="2"/>
  <c r="F1148" i="2"/>
  <c r="D1148" i="2"/>
  <c r="E1148" i="2"/>
  <c r="C1148" i="2"/>
  <c r="AA1148" i="2"/>
  <c r="AA556" i="2"/>
  <c r="G556" i="2"/>
  <c r="D556" i="2"/>
  <c r="F556" i="2"/>
  <c r="C556" i="2"/>
  <c r="E556" i="2"/>
  <c r="AA401" i="2"/>
  <c r="F401" i="2"/>
  <c r="D401" i="2"/>
  <c r="E401" i="2"/>
  <c r="C401" i="2"/>
  <c r="G401" i="2"/>
  <c r="G1085" i="2"/>
  <c r="E1085" i="2"/>
  <c r="F1085" i="2"/>
  <c r="C1085" i="2"/>
  <c r="D1085" i="2"/>
  <c r="AA1085" i="2"/>
  <c r="AA597" i="2"/>
  <c r="E597" i="2"/>
  <c r="G597" i="2"/>
  <c r="F597" i="2"/>
  <c r="C597" i="2"/>
  <c r="D597" i="2"/>
  <c r="AA811" i="2"/>
  <c r="E811" i="2"/>
  <c r="C811" i="2"/>
  <c r="D811" i="2"/>
  <c r="F811" i="2"/>
  <c r="G811" i="2"/>
  <c r="AA403" i="2"/>
  <c r="D403" i="2"/>
  <c r="E403" i="2"/>
  <c r="C403" i="2"/>
  <c r="G403" i="2"/>
  <c r="F403" i="2"/>
  <c r="D362" i="2"/>
  <c r="G362" i="2"/>
  <c r="F362" i="2"/>
  <c r="C362" i="2"/>
  <c r="E362" i="2"/>
  <c r="AA362" i="2"/>
  <c r="C1304" i="2"/>
  <c r="D1304" i="2"/>
  <c r="F1304" i="2"/>
  <c r="G1304" i="2"/>
  <c r="AA1304" i="2"/>
  <c r="E1304" i="2"/>
  <c r="AA893" i="2"/>
  <c r="G893" i="2"/>
  <c r="F893" i="2"/>
  <c r="C893" i="2"/>
  <c r="E893" i="2"/>
  <c r="D893" i="2"/>
  <c r="G474" i="2"/>
  <c r="AA474" i="2"/>
  <c r="C474" i="2"/>
  <c r="F474" i="2"/>
  <c r="E474" i="2"/>
  <c r="D474" i="2"/>
  <c r="AA1317" i="2"/>
  <c r="E1317" i="2"/>
  <c r="G1317" i="2"/>
  <c r="C1317" i="2"/>
  <c r="F1317" i="2"/>
  <c r="D1317" i="2"/>
  <c r="G1181" i="2"/>
  <c r="E1181" i="2"/>
  <c r="D1181" i="2"/>
  <c r="C1181" i="2"/>
  <c r="AA1181" i="2"/>
  <c r="F1181" i="2"/>
  <c r="AA493" i="2"/>
  <c r="G493" i="2"/>
  <c r="D493" i="2"/>
  <c r="F493" i="2"/>
  <c r="C493" i="2"/>
  <c r="E493" i="2"/>
  <c r="AA385" i="2"/>
  <c r="F385" i="2"/>
  <c r="D385" i="2"/>
  <c r="E385" i="2"/>
  <c r="G385" i="2"/>
  <c r="C385" i="2"/>
  <c r="E611" i="2"/>
  <c r="AA611" i="2"/>
  <c r="F611" i="2"/>
  <c r="G611" i="2"/>
  <c r="C611" i="2"/>
  <c r="D611" i="2"/>
  <c r="F1050" i="2"/>
  <c r="D1050" i="2"/>
  <c r="C1050" i="2"/>
  <c r="AA1050" i="2"/>
  <c r="G1050" i="2"/>
  <c r="E1050" i="2"/>
  <c r="G1000" i="2"/>
  <c r="AA1000" i="2"/>
  <c r="E1000" i="2"/>
  <c r="D1000" i="2"/>
  <c r="F1000" i="2"/>
  <c r="C1000" i="2"/>
  <c r="D859" i="2"/>
  <c r="AA859" i="2"/>
  <c r="G859" i="2"/>
  <c r="C859" i="2"/>
  <c r="E859" i="2"/>
  <c r="F859" i="2"/>
  <c r="F426" i="2"/>
  <c r="AA426" i="2"/>
  <c r="G426" i="2"/>
  <c r="D426" i="2"/>
  <c r="C426" i="2"/>
  <c r="E426" i="2"/>
  <c r="AA998" i="2"/>
  <c r="C998" i="2"/>
  <c r="F998" i="2"/>
  <c r="D998" i="2"/>
  <c r="E998" i="2"/>
  <c r="G998" i="2"/>
  <c r="AA418" i="2"/>
  <c r="E418" i="2"/>
  <c r="C418" i="2"/>
  <c r="F418" i="2"/>
  <c r="G418" i="2"/>
  <c r="D418" i="2"/>
  <c r="AA918" i="2"/>
  <c r="F918" i="2"/>
  <c r="C918" i="2"/>
  <c r="D918" i="2"/>
  <c r="G918" i="2"/>
  <c r="E918" i="2"/>
  <c r="AA716" i="2"/>
  <c r="C716" i="2"/>
  <c r="D716" i="2"/>
  <c r="E716" i="2"/>
  <c r="G716" i="2"/>
  <c r="F716" i="2"/>
  <c r="AA323" i="2"/>
  <c r="G323" i="2"/>
  <c r="C323" i="2"/>
  <c r="E323" i="2"/>
  <c r="F323" i="2"/>
  <c r="D323" i="2"/>
  <c r="D1389" i="2"/>
  <c r="E1389" i="2"/>
  <c r="G1389" i="2"/>
  <c r="F1389" i="2"/>
  <c r="AA1389" i="2"/>
  <c r="C1389" i="2"/>
  <c r="D1380" i="2"/>
  <c r="G1380" i="2"/>
  <c r="E1380" i="2"/>
  <c r="AA1380" i="2"/>
  <c r="C1380" i="2"/>
  <c r="F1380" i="2"/>
  <c r="E1421" i="2"/>
  <c r="F1421" i="2"/>
  <c r="AA1421" i="2"/>
  <c r="D1421" i="2"/>
  <c r="G1421" i="2"/>
  <c r="C1421" i="2"/>
  <c r="C353" i="2"/>
  <c r="AA353" i="2"/>
  <c r="F353" i="2"/>
  <c r="G353" i="2"/>
  <c r="E353" i="2"/>
  <c r="D353" i="2"/>
  <c r="AA945" i="2"/>
  <c r="E945" i="2"/>
  <c r="F945" i="2"/>
  <c r="C945" i="2"/>
  <c r="G945" i="2"/>
  <c r="D945" i="2"/>
  <c r="AA514" i="2"/>
  <c r="F514" i="2"/>
  <c r="C514" i="2"/>
  <c r="E514" i="2"/>
  <c r="G514" i="2"/>
  <c r="D514" i="2"/>
  <c r="AA531" i="2"/>
  <c r="G531" i="2"/>
  <c r="D531" i="2"/>
  <c r="E531" i="2"/>
  <c r="F531" i="2"/>
  <c r="C531" i="2"/>
  <c r="AA432" i="2"/>
  <c r="D432" i="2"/>
  <c r="E432" i="2"/>
  <c r="G432" i="2"/>
  <c r="F432" i="2"/>
  <c r="C432" i="2"/>
  <c r="AA615" i="2"/>
  <c r="E615" i="2"/>
  <c r="G615" i="2"/>
  <c r="F615" i="2"/>
  <c r="C615" i="2"/>
  <c r="D615" i="2"/>
  <c r="AA421" i="2"/>
  <c r="E421" i="2"/>
  <c r="G421" i="2"/>
  <c r="C421" i="2"/>
  <c r="F421" i="2"/>
  <c r="D421" i="2"/>
  <c r="AA355" i="2"/>
  <c r="D355" i="2"/>
  <c r="F355" i="2"/>
  <c r="C355" i="2"/>
  <c r="E355" i="2"/>
  <c r="G355" i="2"/>
  <c r="AA806" i="2"/>
  <c r="E806" i="2"/>
  <c r="C806" i="2"/>
  <c r="D806" i="2"/>
  <c r="F806" i="2"/>
  <c r="G806" i="2"/>
  <c r="AA753" i="2"/>
  <c r="E753" i="2"/>
  <c r="G753" i="2"/>
  <c r="F753" i="2"/>
  <c r="C753" i="2"/>
  <c r="D753" i="2"/>
  <c r="AA266" i="2"/>
  <c r="F266" i="2"/>
  <c r="G266" i="2"/>
  <c r="C266" i="2"/>
  <c r="E266" i="2"/>
  <c r="D266" i="2"/>
  <c r="AA812" i="2"/>
  <c r="G812" i="2"/>
  <c r="E812" i="2"/>
  <c r="C812" i="2"/>
  <c r="D812" i="2"/>
  <c r="F812" i="2"/>
  <c r="AA1207" i="2"/>
  <c r="D1207" i="2"/>
  <c r="F1207" i="2"/>
  <c r="E1207" i="2"/>
  <c r="G1207" i="2"/>
  <c r="C1207" i="2"/>
  <c r="AA902" i="2"/>
  <c r="D902" i="2"/>
  <c r="E902" i="2"/>
  <c r="G902" i="2"/>
  <c r="C902" i="2"/>
  <c r="F902" i="2"/>
  <c r="AA749" i="2"/>
  <c r="F749" i="2"/>
  <c r="C749" i="2"/>
  <c r="G749" i="2"/>
  <c r="D749" i="2"/>
  <c r="E749" i="2"/>
  <c r="AA1422" i="2"/>
  <c r="E1422" i="2"/>
  <c r="G1422" i="2"/>
  <c r="D1422" i="2"/>
  <c r="F1422" i="2"/>
  <c r="C1422" i="2"/>
  <c r="AA830" i="2"/>
  <c r="C830" i="2"/>
  <c r="D830" i="2"/>
  <c r="F830" i="2"/>
  <c r="G830" i="2"/>
  <c r="E830" i="2"/>
  <c r="AA1138" i="2"/>
  <c r="F1138" i="2"/>
  <c r="C1138" i="2"/>
  <c r="D1138" i="2"/>
  <c r="E1138" i="2"/>
  <c r="G1138" i="2"/>
  <c r="AA1290" i="2"/>
  <c r="F1290" i="2"/>
  <c r="D1290" i="2"/>
  <c r="E1290" i="2"/>
  <c r="C1290" i="2"/>
  <c r="G1290" i="2"/>
  <c r="AA938" i="2"/>
  <c r="C938" i="2"/>
  <c r="F938" i="2"/>
  <c r="D938" i="2"/>
  <c r="E938" i="2"/>
  <c r="G938" i="2"/>
  <c r="AA569" i="2"/>
  <c r="F569" i="2"/>
  <c r="G569" i="2"/>
  <c r="D569" i="2"/>
  <c r="C569" i="2"/>
  <c r="E569" i="2"/>
  <c r="AA261" i="2"/>
  <c r="C261" i="2"/>
  <c r="E261" i="2"/>
  <c r="F261" i="2"/>
  <c r="D261" i="2"/>
  <c r="G261" i="2"/>
  <c r="G319" i="2"/>
  <c r="D319" i="2"/>
  <c r="C319" i="2"/>
  <c r="AA319" i="2"/>
  <c r="F319" i="2"/>
  <c r="E319" i="2"/>
  <c r="AA1071" i="2"/>
  <c r="D1071" i="2"/>
  <c r="G1071" i="2"/>
  <c r="C1071" i="2"/>
  <c r="E1071" i="2"/>
  <c r="F1071" i="2"/>
  <c r="AA727" i="2"/>
  <c r="E727" i="2"/>
  <c r="C727" i="2"/>
  <c r="D727" i="2"/>
  <c r="G727" i="2"/>
  <c r="F727" i="2"/>
  <c r="AA575" i="2"/>
  <c r="E575" i="2"/>
  <c r="G575" i="2"/>
  <c r="D575" i="2"/>
  <c r="C575" i="2"/>
  <c r="F575" i="2"/>
  <c r="AA774" i="2"/>
  <c r="F774" i="2"/>
  <c r="D774" i="2"/>
  <c r="C774" i="2"/>
  <c r="E774" i="2"/>
  <c r="G774" i="2"/>
  <c r="AA280" i="2"/>
  <c r="D280" i="2"/>
  <c r="C280" i="2"/>
  <c r="G280" i="2"/>
  <c r="E280" i="2"/>
  <c r="F280" i="2"/>
  <c r="AA1143" i="2"/>
  <c r="E1143" i="2"/>
  <c r="G1143" i="2"/>
  <c r="C1143" i="2"/>
  <c r="D1143" i="2"/>
  <c r="F1143" i="2"/>
  <c r="F598" i="2"/>
  <c r="E598" i="2"/>
  <c r="AA598" i="2"/>
  <c r="D598" i="2"/>
  <c r="G598" i="2"/>
  <c r="C598" i="2"/>
  <c r="AA1414" i="2"/>
  <c r="C1414" i="2"/>
  <c r="E1414" i="2"/>
  <c r="F1414" i="2"/>
  <c r="D1414" i="2"/>
  <c r="G1414" i="2"/>
  <c r="C1029" i="2"/>
  <c r="E1029" i="2"/>
  <c r="G1029" i="2"/>
  <c r="D1029" i="2"/>
  <c r="AA1029" i="2"/>
  <c r="F1029" i="2"/>
  <c r="E667" i="2"/>
  <c r="D667" i="2"/>
  <c r="AA667" i="2"/>
  <c r="C667" i="2"/>
  <c r="F667" i="2"/>
  <c r="G667" i="2"/>
  <c r="F399" i="2"/>
  <c r="AA399" i="2"/>
  <c r="E399" i="2"/>
  <c r="D399" i="2"/>
  <c r="C399" i="2"/>
  <c r="G399" i="2"/>
  <c r="C1002" i="2"/>
  <c r="AA1002" i="2"/>
  <c r="D1002" i="2"/>
  <c r="F1002" i="2"/>
  <c r="E1002" i="2"/>
  <c r="G1002" i="2"/>
  <c r="AA1203" i="2"/>
  <c r="E1203" i="2"/>
  <c r="D1203" i="2"/>
  <c r="F1203" i="2"/>
  <c r="C1203" i="2"/>
  <c r="G1203" i="2"/>
  <c r="AA1228" i="2"/>
  <c r="D1228" i="2"/>
  <c r="C1228" i="2"/>
  <c r="F1228" i="2"/>
  <c r="E1228" i="2"/>
  <c r="G1228" i="2"/>
  <c r="AA961" i="2"/>
  <c r="D961" i="2"/>
  <c r="C961" i="2"/>
  <c r="F961" i="2"/>
  <c r="E961" i="2"/>
  <c r="G961" i="2"/>
  <c r="C1113" i="2"/>
  <c r="D1113" i="2"/>
  <c r="AA1113" i="2"/>
  <c r="E1113" i="2"/>
  <c r="G1113" i="2"/>
  <c r="F1113" i="2"/>
  <c r="AA1126" i="2"/>
  <c r="C1126" i="2"/>
  <c r="F1126" i="2"/>
  <c r="G1126" i="2"/>
  <c r="E1126" i="2"/>
  <c r="D1126" i="2"/>
  <c r="D1277" i="2"/>
  <c r="G1277" i="2"/>
  <c r="C1277" i="2"/>
  <c r="AA1277" i="2"/>
  <c r="E1277" i="2"/>
  <c r="F1277" i="2"/>
  <c r="AA632" i="2"/>
  <c r="E632" i="2"/>
  <c r="G632" i="2"/>
  <c r="D632" i="2"/>
  <c r="C632" i="2"/>
  <c r="F632" i="2"/>
  <c r="AA1455" i="2"/>
  <c r="E1455" i="2"/>
  <c r="C1455" i="2"/>
  <c r="D1455" i="2"/>
  <c r="F1455" i="2"/>
  <c r="G1455" i="2"/>
  <c r="F1289" i="2"/>
  <c r="C1289" i="2"/>
  <c r="AA1289" i="2"/>
  <c r="D1289" i="2"/>
  <c r="E1289" i="2"/>
  <c r="G1289" i="2"/>
  <c r="D883" i="2"/>
  <c r="AA883" i="2"/>
  <c r="E883" i="2"/>
  <c r="F883" i="2"/>
  <c r="G883" i="2"/>
  <c r="C883" i="2"/>
  <c r="G999" i="2"/>
  <c r="D999" i="2"/>
  <c r="F999" i="2"/>
  <c r="E999" i="2"/>
  <c r="C999" i="2"/>
  <c r="AA999" i="2"/>
  <c r="AA1274" i="2"/>
  <c r="C1274" i="2"/>
  <c r="F1274" i="2"/>
  <c r="D1274" i="2"/>
  <c r="E1274" i="2"/>
  <c r="G1274" i="2"/>
  <c r="AA1282" i="2"/>
  <c r="C1282" i="2"/>
  <c r="D1282" i="2"/>
  <c r="F1282" i="2"/>
  <c r="G1282" i="2"/>
  <c r="E1282" i="2"/>
  <c r="AA486" i="2"/>
  <c r="C486" i="2"/>
  <c r="F486" i="2"/>
  <c r="D486" i="2"/>
  <c r="E486" i="2"/>
  <c r="G486" i="2"/>
  <c r="C1079" i="2"/>
  <c r="D1079" i="2"/>
  <c r="AA1079" i="2"/>
  <c r="G1079" i="2"/>
  <c r="F1079" i="2"/>
  <c r="E1079" i="2"/>
  <c r="D1300" i="2"/>
  <c r="F1300" i="2"/>
  <c r="E1300" i="2"/>
  <c r="AA1300" i="2"/>
  <c r="G1300" i="2"/>
  <c r="C1300" i="2"/>
  <c r="AA661" i="2"/>
  <c r="E661" i="2"/>
  <c r="D661" i="2"/>
  <c r="C661" i="2"/>
  <c r="F661" i="2"/>
  <c r="G661" i="2"/>
  <c r="F602" i="2"/>
  <c r="D602" i="2"/>
  <c r="E602" i="2"/>
  <c r="C602" i="2"/>
  <c r="G602" i="2"/>
  <c r="AA602" i="2"/>
  <c r="G1372" i="2"/>
  <c r="D1372" i="2"/>
  <c r="F1372" i="2"/>
  <c r="C1372" i="2"/>
  <c r="E1372" i="2"/>
  <c r="AA1372" i="2"/>
  <c r="F1286" i="2"/>
  <c r="E1286" i="2"/>
  <c r="C1286" i="2"/>
  <c r="D1286" i="2"/>
  <c r="AA1286" i="2"/>
  <c r="G1286" i="2"/>
  <c r="AA354" i="2"/>
  <c r="G354" i="2"/>
  <c r="C354" i="2"/>
  <c r="E354" i="2"/>
  <c r="D354" i="2"/>
  <c r="F354" i="2"/>
  <c r="F880" i="2"/>
  <c r="AA880" i="2"/>
  <c r="D880" i="2"/>
  <c r="C880" i="2"/>
  <c r="E880" i="2"/>
  <c r="G880" i="2"/>
  <c r="G700" i="2"/>
  <c r="D700" i="2"/>
  <c r="E700" i="2"/>
  <c r="C700" i="2"/>
  <c r="F700" i="2"/>
  <c r="AA700" i="2"/>
  <c r="AA1435" i="2"/>
  <c r="F1435" i="2"/>
  <c r="G1435" i="2"/>
  <c r="D1435" i="2"/>
  <c r="E1435" i="2"/>
  <c r="C1435" i="2"/>
  <c r="AA1343" i="2"/>
  <c r="E1343" i="2"/>
  <c r="G1343" i="2"/>
  <c r="F1343" i="2"/>
  <c r="C1343" i="2"/>
  <c r="D1343" i="2"/>
  <c r="F949" i="2"/>
  <c r="AA949" i="2"/>
  <c r="C949" i="2"/>
  <c r="E949" i="2"/>
  <c r="D949" i="2"/>
  <c r="G949" i="2"/>
  <c r="E673" i="2"/>
  <c r="AA673" i="2"/>
  <c r="D673" i="2"/>
  <c r="G673" i="2"/>
  <c r="F673" i="2"/>
  <c r="C673" i="2"/>
  <c r="F1157" i="2"/>
  <c r="G1157" i="2"/>
  <c r="D1157" i="2"/>
  <c r="C1157" i="2"/>
  <c r="E1157" i="2"/>
  <c r="AA1157" i="2"/>
  <c r="G1170" i="2"/>
  <c r="E1170" i="2"/>
  <c r="AA1170" i="2"/>
  <c r="C1170" i="2"/>
  <c r="D1170" i="2"/>
  <c r="F1170" i="2"/>
  <c r="AA1373" i="2"/>
  <c r="E1373" i="2"/>
  <c r="C1373" i="2"/>
  <c r="F1373" i="2"/>
  <c r="G1373" i="2"/>
  <c r="D1373" i="2"/>
  <c r="AA288" i="2"/>
  <c r="F288" i="2"/>
  <c r="D288" i="2"/>
  <c r="G288" i="2"/>
  <c r="C288" i="2"/>
  <c r="E288" i="2"/>
  <c r="F1243" i="2"/>
  <c r="D1243" i="2"/>
  <c r="E1243" i="2"/>
  <c r="C1243" i="2"/>
  <c r="G1243" i="2"/>
  <c r="AA1243" i="2"/>
  <c r="C1090" i="2"/>
  <c r="E1090" i="2"/>
  <c r="AA1090" i="2"/>
  <c r="D1090" i="2"/>
  <c r="F1090" i="2"/>
  <c r="G1090" i="2"/>
  <c r="AA697" i="2"/>
  <c r="D697" i="2"/>
  <c r="C697" i="2"/>
  <c r="F697" i="2"/>
  <c r="G697" i="2"/>
  <c r="E697" i="2"/>
  <c r="AA634" i="2"/>
  <c r="G634" i="2"/>
  <c r="C634" i="2"/>
  <c r="E634" i="2"/>
  <c r="F634" i="2"/>
  <c r="D634" i="2"/>
  <c r="AA1299" i="2"/>
  <c r="F1299" i="2"/>
  <c r="D1299" i="2"/>
  <c r="E1299" i="2"/>
  <c r="G1299" i="2"/>
  <c r="C1299" i="2"/>
  <c r="C273" i="2"/>
  <c r="AA273" i="2"/>
  <c r="F273" i="2"/>
  <c r="E273" i="2"/>
  <c r="D273" i="2"/>
  <c r="G273" i="2"/>
  <c r="AA944" i="2"/>
  <c r="E944" i="2"/>
  <c r="G944" i="2"/>
  <c r="C944" i="2"/>
  <c r="D944" i="2"/>
  <c r="F944" i="2"/>
  <c r="AA617" i="2"/>
  <c r="F617" i="2"/>
  <c r="D617" i="2"/>
  <c r="C617" i="2"/>
  <c r="E617" i="2"/>
  <c r="G617" i="2"/>
  <c r="AA624" i="2"/>
  <c r="G624" i="2"/>
  <c r="D624" i="2"/>
  <c r="E624" i="2"/>
  <c r="F624" i="2"/>
  <c r="C624" i="2"/>
  <c r="AA396" i="2"/>
  <c r="D396" i="2"/>
  <c r="E396" i="2"/>
  <c r="F396" i="2"/>
  <c r="G396" i="2"/>
  <c r="C396" i="2"/>
  <c r="D377" i="2"/>
  <c r="F377" i="2"/>
  <c r="G377" i="2"/>
  <c r="C377" i="2"/>
  <c r="AA377" i="2"/>
  <c r="E377" i="2"/>
  <c r="C1273" i="2"/>
  <c r="D1273" i="2"/>
  <c r="E1273" i="2"/>
  <c r="F1273" i="2"/>
  <c r="G1273" i="2"/>
  <c r="AA1273" i="2"/>
  <c r="AA690" i="2"/>
  <c r="D690" i="2"/>
  <c r="G690" i="2"/>
  <c r="F690" i="2"/>
  <c r="E690" i="2"/>
  <c r="C690" i="2"/>
  <c r="AA794" i="2"/>
  <c r="C794" i="2"/>
  <c r="D794" i="2"/>
  <c r="G794" i="2"/>
  <c r="E794" i="2"/>
  <c r="F794" i="2"/>
  <c r="AA834" i="2"/>
  <c r="G834" i="2"/>
  <c r="C834" i="2"/>
  <c r="D834" i="2"/>
  <c r="E834" i="2"/>
  <c r="F834" i="2"/>
  <c r="AA349" i="2"/>
  <c r="F349" i="2"/>
  <c r="C349" i="2"/>
  <c r="E349" i="2"/>
  <c r="D349" i="2"/>
  <c r="G349" i="2"/>
  <c r="G1133" i="2"/>
  <c r="E1133" i="2"/>
  <c r="F1133" i="2"/>
  <c r="C1133" i="2"/>
  <c r="AA1133" i="2"/>
  <c r="D1133" i="2"/>
  <c r="D1115" i="2"/>
  <c r="C1115" i="2"/>
  <c r="AA1115" i="2"/>
  <c r="G1115" i="2"/>
  <c r="E1115" i="2"/>
  <c r="F1115" i="2"/>
  <c r="AA1190" i="2"/>
  <c r="D1190" i="2"/>
  <c r="G1190" i="2"/>
  <c r="E1190" i="2"/>
  <c r="C1190" i="2"/>
  <c r="F1190" i="2"/>
  <c r="AA660" i="2"/>
  <c r="C660" i="2"/>
  <c r="E660" i="2"/>
  <c r="F660" i="2"/>
  <c r="G660" i="2"/>
  <c r="D660" i="2"/>
  <c r="AA1429" i="2"/>
  <c r="D1429" i="2"/>
  <c r="G1429" i="2"/>
  <c r="F1429" i="2"/>
  <c r="E1429" i="2"/>
  <c r="C1429" i="2"/>
  <c r="C875" i="2"/>
  <c r="AA875" i="2"/>
  <c r="E875" i="2"/>
  <c r="G875" i="2"/>
  <c r="F875" i="2"/>
  <c r="D875" i="2"/>
  <c r="AA367" i="2"/>
  <c r="E367" i="2"/>
  <c r="D367" i="2"/>
  <c r="G367" i="2"/>
  <c r="C367" i="2"/>
  <c r="F367" i="2"/>
  <c r="AA984" i="2"/>
  <c r="G984" i="2"/>
  <c r="D984" i="2"/>
  <c r="F984" i="2"/>
  <c r="C984" i="2"/>
  <c r="E984" i="2"/>
  <c r="D892" i="2"/>
  <c r="AA892" i="2"/>
  <c r="F892" i="2"/>
  <c r="G892" i="2"/>
  <c r="C892" i="2"/>
  <c r="E892" i="2"/>
  <c r="AA636" i="2"/>
  <c r="E636" i="2"/>
  <c r="F636" i="2"/>
  <c r="G636" i="2"/>
  <c r="C636" i="2"/>
  <c r="D636" i="2"/>
  <c r="AA1411" i="2"/>
  <c r="C1411" i="2"/>
  <c r="F1411" i="2"/>
  <c r="E1411" i="2"/>
  <c r="D1411" i="2"/>
  <c r="G1411" i="2"/>
  <c r="AA501" i="2"/>
  <c r="E501" i="2"/>
  <c r="C501" i="2"/>
  <c r="G501" i="2"/>
  <c r="F501" i="2"/>
  <c r="D501" i="2"/>
  <c r="AA914" i="2"/>
  <c r="C914" i="2"/>
  <c r="G914" i="2"/>
  <c r="E914" i="2"/>
  <c r="D914" i="2"/>
  <c r="F914" i="2"/>
  <c r="C1195" i="2"/>
  <c r="AA1195" i="2"/>
  <c r="E1195" i="2"/>
  <c r="G1195" i="2"/>
  <c r="D1195" i="2"/>
  <c r="F1195" i="2"/>
  <c r="AA843" i="2"/>
  <c r="F843" i="2"/>
  <c r="C843" i="2"/>
  <c r="G843" i="2"/>
  <c r="D843" i="2"/>
  <c r="E843" i="2"/>
  <c r="AA269" i="2"/>
  <c r="E269" i="2"/>
  <c r="G269" i="2"/>
  <c r="C269" i="2"/>
  <c r="D269" i="2"/>
  <c r="F269" i="2"/>
  <c r="D702" i="2"/>
  <c r="G702" i="2"/>
  <c r="F702" i="2"/>
  <c r="C702" i="2"/>
  <c r="AA702" i="2"/>
  <c r="E702" i="2"/>
  <c r="G1250" i="2"/>
  <c r="C1250" i="2"/>
  <c r="AA1250" i="2"/>
  <c r="D1250" i="2"/>
  <c r="F1250" i="2"/>
  <c r="E1250" i="2"/>
  <c r="G1173" i="2"/>
  <c r="AA1173" i="2"/>
  <c r="C1173" i="2"/>
  <c r="E1173" i="2"/>
  <c r="D1173" i="2"/>
  <c r="F1173" i="2"/>
  <c r="G1369" i="2"/>
  <c r="F1369" i="2"/>
  <c r="C1369" i="2"/>
  <c r="E1369" i="2"/>
  <c r="D1369" i="2"/>
  <c r="AA1369" i="2"/>
  <c r="AA948" i="2"/>
  <c r="F948" i="2"/>
  <c r="E948" i="2"/>
  <c r="C948" i="2"/>
  <c r="G948" i="2"/>
  <c r="D948" i="2"/>
  <c r="AA1074" i="2"/>
  <c r="F1074" i="2"/>
  <c r="D1074" i="2"/>
  <c r="E1074" i="2"/>
  <c r="G1074" i="2"/>
  <c r="C1074" i="2"/>
  <c r="AA488" i="2"/>
  <c r="E488" i="2"/>
  <c r="F488" i="2"/>
  <c r="G488" i="2"/>
  <c r="C488" i="2"/>
  <c r="D488" i="2"/>
  <c r="AA497" i="2"/>
  <c r="E497" i="2"/>
  <c r="F497" i="2"/>
  <c r="G497" i="2"/>
  <c r="C497" i="2"/>
  <c r="D497" i="2"/>
  <c r="D1049" i="2"/>
  <c r="AA1049" i="2"/>
  <c r="F1049" i="2"/>
  <c r="C1049" i="2"/>
  <c r="E1049" i="2"/>
  <c r="G1049" i="2"/>
  <c r="G1155" i="2"/>
  <c r="C1155" i="2"/>
  <c r="AA1155" i="2"/>
  <c r="F1155" i="2"/>
  <c r="E1155" i="2"/>
  <c r="D1155" i="2"/>
  <c r="G1247" i="2"/>
  <c r="F1247" i="2"/>
  <c r="C1247" i="2"/>
  <c r="E1247" i="2"/>
  <c r="AA1247" i="2"/>
  <c r="D1247" i="2"/>
  <c r="G1339" i="2"/>
  <c r="C1339" i="2"/>
  <c r="AA1339" i="2"/>
  <c r="D1339" i="2"/>
  <c r="F1339" i="2"/>
  <c r="E1339" i="2"/>
  <c r="F562" i="2"/>
  <c r="AA562" i="2"/>
  <c r="C562" i="2"/>
  <c r="G562" i="2"/>
  <c r="E562" i="2"/>
  <c r="D562" i="2"/>
  <c r="AA930" i="2"/>
  <c r="E930" i="2"/>
  <c r="F930" i="2"/>
  <c r="G930" i="2"/>
  <c r="D930" i="2"/>
  <c r="C930" i="2"/>
  <c r="AA1031" i="2"/>
  <c r="F1031" i="2"/>
  <c r="D1031" i="2"/>
  <c r="C1031" i="2"/>
  <c r="E1031" i="2"/>
  <c r="G1031" i="2"/>
  <c r="AA317" i="2"/>
  <c r="D317" i="2"/>
  <c r="C317" i="2"/>
  <c r="E317" i="2"/>
  <c r="F317" i="2"/>
  <c r="G317" i="2"/>
  <c r="AA293" i="2"/>
  <c r="F293" i="2"/>
  <c r="G293" i="2"/>
  <c r="E293" i="2"/>
  <c r="D293" i="2"/>
  <c r="C293" i="2"/>
  <c r="AA922" i="2"/>
  <c r="E922" i="2"/>
  <c r="F922" i="2"/>
  <c r="G922" i="2"/>
  <c r="D922" i="2"/>
  <c r="C922" i="2"/>
  <c r="F1363" i="2"/>
  <c r="D1363" i="2"/>
  <c r="G1363" i="2"/>
  <c r="E1363" i="2"/>
  <c r="AA1363" i="2"/>
  <c r="C1363" i="2"/>
  <c r="C1270" i="2"/>
  <c r="D1270" i="2"/>
  <c r="F1270" i="2"/>
  <c r="E1270" i="2"/>
  <c r="AA1270" i="2"/>
  <c r="G1270" i="2"/>
  <c r="AA1413" i="2"/>
  <c r="C1413" i="2"/>
  <c r="D1413" i="2"/>
  <c r="G1413" i="2"/>
  <c r="E1413" i="2"/>
  <c r="F1413" i="2"/>
  <c r="AA428" i="2"/>
  <c r="G428" i="2"/>
  <c r="D428" i="2"/>
  <c r="F428" i="2"/>
  <c r="E428" i="2"/>
  <c r="C428" i="2"/>
  <c r="AA954" i="2"/>
  <c r="D954" i="2"/>
  <c r="G954" i="2"/>
  <c r="F954" i="2"/>
  <c r="C954" i="2"/>
  <c r="E954" i="2"/>
  <c r="AA959" i="2"/>
  <c r="F959" i="2"/>
  <c r="D959" i="2"/>
  <c r="G959" i="2"/>
  <c r="E959" i="2"/>
  <c r="C959" i="2"/>
  <c r="AA713" i="2"/>
  <c r="D713" i="2"/>
  <c r="E713" i="2"/>
  <c r="G713" i="2"/>
  <c r="F713" i="2"/>
  <c r="C713" i="2"/>
  <c r="AA472" i="2"/>
  <c r="F472" i="2"/>
  <c r="C472" i="2"/>
  <c r="G472" i="2"/>
  <c r="D472" i="2"/>
  <c r="E472" i="2"/>
  <c r="G714" i="2"/>
  <c r="D714" i="2"/>
  <c r="F714" i="2"/>
  <c r="C714" i="2"/>
  <c r="AA714" i="2"/>
  <c r="E714" i="2"/>
  <c r="C1075" i="2"/>
  <c r="G1075" i="2"/>
  <c r="E1075" i="2"/>
  <c r="AA1075" i="2"/>
  <c r="F1075" i="2"/>
  <c r="D1075" i="2"/>
  <c r="AA1397" i="2"/>
  <c r="G1397" i="2"/>
  <c r="C1397" i="2"/>
  <c r="D1397" i="2"/>
  <c r="F1397" i="2"/>
  <c r="E1397" i="2"/>
  <c r="AA429" i="2"/>
  <c r="E429" i="2"/>
  <c r="C429" i="2"/>
  <c r="G429" i="2"/>
  <c r="D429" i="2"/>
  <c r="F429" i="2"/>
  <c r="C823" i="2"/>
  <c r="AA823" i="2"/>
  <c r="E823" i="2"/>
  <c r="G823" i="2"/>
  <c r="F823" i="2"/>
  <c r="D823" i="2"/>
  <c r="D1067" i="2"/>
  <c r="F1067" i="2"/>
  <c r="E1067" i="2"/>
  <c r="AA1067" i="2"/>
  <c r="C1067" i="2"/>
  <c r="G1067" i="2"/>
  <c r="AA453" i="2"/>
  <c r="C453" i="2"/>
  <c r="D453" i="2"/>
  <c r="E453" i="2"/>
  <c r="F453" i="2"/>
  <c r="G453" i="2"/>
  <c r="AA287" i="2"/>
  <c r="F287" i="2"/>
  <c r="G287" i="2"/>
  <c r="C287" i="2"/>
  <c r="E287" i="2"/>
  <c r="D287" i="2"/>
  <c r="AA336" i="2"/>
  <c r="E336" i="2"/>
  <c r="G336" i="2"/>
  <c r="C336" i="2"/>
  <c r="F336" i="2"/>
  <c r="D336" i="2"/>
  <c r="E489" i="2"/>
  <c r="F489" i="2"/>
  <c r="D489" i="2"/>
  <c r="G489" i="2"/>
  <c r="C489" i="2"/>
  <c r="AA489" i="2"/>
  <c r="F1056" i="2"/>
  <c r="D1056" i="2"/>
  <c r="AA1056" i="2"/>
  <c r="G1056" i="2"/>
  <c r="E1056" i="2"/>
  <c r="C1056" i="2"/>
  <c r="AA876" i="2"/>
  <c r="F876" i="2"/>
  <c r="E876" i="2"/>
  <c r="D876" i="2"/>
  <c r="C876" i="2"/>
  <c r="G876" i="2"/>
  <c r="AA381" i="2"/>
  <c r="G381" i="2"/>
  <c r="C381" i="2"/>
  <c r="E381" i="2"/>
  <c r="F381" i="2"/>
  <c r="D381" i="2"/>
  <c r="D1254" i="2"/>
  <c r="F1254" i="2"/>
  <c r="C1254" i="2"/>
  <c r="E1254" i="2"/>
  <c r="G1254" i="2"/>
  <c r="AA1254" i="2"/>
  <c r="AA819" i="2"/>
  <c r="C819" i="2"/>
  <c r="G819" i="2"/>
  <c r="D819" i="2"/>
  <c r="E819" i="2"/>
  <c r="F819" i="2"/>
  <c r="AA263" i="2"/>
  <c r="D263" i="2"/>
  <c r="F263" i="2"/>
  <c r="G263" i="2"/>
  <c r="C263" i="2"/>
  <c r="E263" i="2"/>
  <c r="AA776" i="2"/>
  <c r="D776" i="2"/>
  <c r="E776" i="2"/>
  <c r="F776" i="2"/>
  <c r="C776" i="2"/>
  <c r="G776" i="2"/>
  <c r="AA394" i="2"/>
  <c r="E394" i="2"/>
  <c r="F394" i="2"/>
  <c r="C394" i="2"/>
  <c r="D394" i="2"/>
  <c r="G394" i="2"/>
  <c r="AA942" i="2"/>
  <c r="D942" i="2"/>
  <c r="C942" i="2"/>
  <c r="G942" i="2"/>
  <c r="E942" i="2"/>
  <c r="F942" i="2"/>
  <c r="AA456" i="2"/>
  <c r="G456" i="2"/>
  <c r="C456" i="2"/>
  <c r="D456" i="2"/>
  <c r="E456" i="2"/>
  <c r="F456" i="2"/>
  <c r="AA290" i="2"/>
  <c r="F290" i="2"/>
  <c r="G290" i="2"/>
  <c r="C290" i="2"/>
  <c r="E290" i="2"/>
  <c r="D290" i="2"/>
  <c r="AA906" i="2"/>
  <c r="F906" i="2"/>
  <c r="D906" i="2"/>
  <c r="G906" i="2"/>
  <c r="C906" i="2"/>
  <c r="E906" i="2"/>
  <c r="AA281" i="2"/>
  <c r="E281" i="2"/>
  <c r="F281" i="2"/>
  <c r="G281" i="2"/>
  <c r="C281" i="2"/>
  <c r="D281" i="2"/>
  <c r="AA915" i="2"/>
  <c r="G915" i="2"/>
  <c r="E915" i="2"/>
  <c r="F915" i="2"/>
  <c r="D915" i="2"/>
  <c r="C915" i="2"/>
  <c r="AA518" i="2"/>
  <c r="F518" i="2"/>
  <c r="G518" i="2"/>
  <c r="C518" i="2"/>
  <c r="D518" i="2"/>
  <c r="E518" i="2"/>
  <c r="AA872" i="2"/>
  <c r="G872" i="2"/>
  <c r="F872" i="2"/>
  <c r="C872" i="2"/>
  <c r="E872" i="2"/>
  <c r="D872" i="2"/>
  <c r="AA740" i="2"/>
  <c r="C740" i="2"/>
  <c r="D740" i="2"/>
  <c r="E740" i="2"/>
  <c r="G740" i="2"/>
  <c r="F740" i="2"/>
  <c r="AA1221" i="2"/>
  <c r="F1221" i="2"/>
  <c r="G1221" i="2"/>
  <c r="D1221" i="2"/>
  <c r="E1221" i="2"/>
  <c r="C1221" i="2"/>
  <c r="AA956" i="2"/>
  <c r="G956" i="2"/>
  <c r="C956" i="2"/>
  <c r="F956" i="2"/>
  <c r="D956" i="2"/>
  <c r="E956" i="2"/>
  <c r="AA1092" i="2"/>
  <c r="E1092" i="2"/>
  <c r="G1092" i="2"/>
  <c r="C1092" i="2"/>
  <c r="F1092" i="2"/>
  <c r="D1092" i="2"/>
  <c r="AA1341" i="2"/>
  <c r="E1341" i="2"/>
  <c r="F1341" i="2"/>
  <c r="D1341" i="2"/>
  <c r="G1341" i="2"/>
  <c r="C1341" i="2"/>
  <c r="AA970" i="2"/>
  <c r="C970" i="2"/>
  <c r="D970" i="2"/>
  <c r="F970" i="2"/>
  <c r="E970" i="2"/>
  <c r="G970" i="2"/>
  <c r="E1259" i="2"/>
  <c r="AA1259" i="2"/>
  <c r="F1259" i="2"/>
  <c r="G1259" i="2"/>
  <c r="C1259" i="2"/>
  <c r="D1259" i="2"/>
  <c r="D341" i="2"/>
  <c r="G341" i="2"/>
  <c r="F341" i="2"/>
  <c r="C341" i="2"/>
  <c r="AA341" i="2"/>
  <c r="E341" i="2"/>
  <c r="AA276" i="2"/>
  <c r="E276" i="2"/>
  <c r="C276" i="2"/>
  <c r="F276" i="2"/>
  <c r="D276" i="2"/>
  <c r="G276" i="2"/>
  <c r="E1182" i="2"/>
  <c r="F1182" i="2"/>
  <c r="C1182" i="2"/>
  <c r="AA1182" i="2"/>
  <c r="G1182" i="2"/>
  <c r="D1182" i="2"/>
  <c r="AA1263" i="2"/>
  <c r="G1263" i="2"/>
  <c r="F1263" i="2"/>
  <c r="D1263" i="2"/>
  <c r="E1263" i="2"/>
  <c r="C1263" i="2"/>
  <c r="G762" i="2"/>
  <c r="C762" i="2"/>
  <c r="D762" i="2"/>
  <c r="F762" i="2"/>
  <c r="E762" i="2"/>
  <c r="AA762" i="2"/>
  <c r="C786" i="2"/>
  <c r="D786" i="2"/>
  <c r="F786" i="2"/>
  <c r="G786" i="2"/>
  <c r="E786" i="2"/>
  <c r="AA786" i="2"/>
  <c r="F416" i="2"/>
  <c r="AA416" i="2"/>
  <c r="D416" i="2"/>
  <c r="G416" i="2"/>
  <c r="C416" i="2"/>
  <c r="E416" i="2"/>
  <c r="AA1238" i="2"/>
  <c r="C1238" i="2"/>
  <c r="D1238" i="2"/>
  <c r="E1238" i="2"/>
  <c r="F1238" i="2"/>
  <c r="G1238" i="2"/>
  <c r="AA550" i="2"/>
  <c r="E550" i="2"/>
  <c r="D550" i="2"/>
  <c r="C550" i="2"/>
  <c r="F550" i="2"/>
  <c r="G550" i="2"/>
  <c r="AA1468" i="2"/>
  <c r="D1468" i="2"/>
  <c r="C1468" i="2"/>
  <c r="E1468" i="2"/>
  <c r="G1468" i="2"/>
  <c r="F1468" i="2"/>
  <c r="AA1026" i="2"/>
  <c r="D1026" i="2"/>
  <c r="F1026" i="2"/>
  <c r="C1026" i="2"/>
  <c r="E1026" i="2"/>
  <c r="G1026" i="2"/>
  <c r="AA670" i="2"/>
  <c r="E670" i="2"/>
  <c r="D670" i="2"/>
  <c r="G670" i="2"/>
  <c r="C670" i="2"/>
  <c r="F670" i="2"/>
  <c r="D262" i="2"/>
  <c r="C262" i="2"/>
  <c r="AA262" i="2"/>
  <c r="F262" i="2"/>
  <c r="E262" i="2"/>
  <c r="G262" i="2"/>
  <c r="D1145" i="2"/>
  <c r="E1145" i="2"/>
  <c r="F1145" i="2"/>
  <c r="C1145" i="2"/>
  <c r="AA1145" i="2"/>
  <c r="G1145" i="2"/>
  <c r="AA1142" i="2"/>
  <c r="D1142" i="2"/>
  <c r="C1142" i="2"/>
  <c r="E1142" i="2"/>
  <c r="F1142" i="2"/>
  <c r="G1142" i="2"/>
  <c r="AA1196" i="2"/>
  <c r="F1196" i="2"/>
  <c r="C1196" i="2"/>
  <c r="G1196" i="2"/>
  <c r="D1196" i="2"/>
  <c r="E1196" i="2"/>
  <c r="D498" i="2"/>
  <c r="E498" i="2"/>
  <c r="G498" i="2"/>
  <c r="C498" i="2"/>
  <c r="AA498" i="2"/>
  <c r="F498" i="2"/>
  <c r="D1063" i="2"/>
  <c r="F1063" i="2"/>
  <c r="G1063" i="2"/>
  <c r="C1063" i="2"/>
  <c r="AA1063" i="2"/>
  <c r="E1063" i="2"/>
  <c r="D1216" i="2"/>
  <c r="F1216" i="2"/>
  <c r="C1216" i="2"/>
  <c r="G1216" i="2"/>
  <c r="E1216" i="2"/>
  <c r="AA1216" i="2"/>
  <c r="AA359" i="2"/>
  <c r="E359" i="2"/>
  <c r="G359" i="2"/>
  <c r="D359" i="2"/>
  <c r="F359" i="2"/>
  <c r="C359" i="2"/>
  <c r="F772" i="2"/>
  <c r="C772" i="2"/>
  <c r="E772" i="2"/>
  <c r="D772" i="2"/>
  <c r="G772" i="2"/>
  <c r="AA772" i="2"/>
  <c r="D1457" i="2"/>
  <c r="C1457" i="2"/>
  <c r="E1457" i="2"/>
  <c r="G1457" i="2"/>
  <c r="F1457" i="2"/>
  <c r="AA1457" i="2"/>
  <c r="AA1313" i="2"/>
  <c r="C1313" i="2"/>
  <c r="F1313" i="2"/>
  <c r="G1313" i="2"/>
  <c r="E1313" i="2"/>
  <c r="D1313" i="2"/>
  <c r="D955" i="2"/>
  <c r="E955" i="2"/>
  <c r="C955" i="2"/>
  <c r="AA955" i="2"/>
  <c r="F955" i="2"/>
  <c r="G955" i="2"/>
  <c r="AA1008" i="2"/>
  <c r="E1008" i="2"/>
  <c r="F1008" i="2"/>
  <c r="G1008" i="2"/>
  <c r="D1008" i="2"/>
  <c r="C1008" i="2"/>
  <c r="G1315" i="2"/>
  <c r="AA1315" i="2"/>
  <c r="F1315" i="2"/>
  <c r="D1315" i="2"/>
  <c r="C1315" i="2"/>
  <c r="E1315" i="2"/>
  <c r="AA1211" i="2"/>
  <c r="D1211" i="2"/>
  <c r="F1211" i="2"/>
  <c r="G1211" i="2"/>
  <c r="C1211" i="2"/>
  <c r="E1211" i="2"/>
  <c r="G357" i="2"/>
  <c r="D357" i="2"/>
  <c r="C357" i="2"/>
  <c r="AA357" i="2"/>
  <c r="F357" i="2"/>
  <c r="E357" i="2"/>
  <c r="C1265" i="2"/>
  <c r="F1265" i="2"/>
  <c r="AA1265" i="2"/>
  <c r="G1265" i="2"/>
  <c r="D1265" i="2"/>
  <c r="E1265" i="2"/>
  <c r="F1334" i="2"/>
  <c r="E1334" i="2"/>
  <c r="G1334" i="2"/>
  <c r="C1334" i="2"/>
  <c r="D1334" i="2"/>
  <c r="AA1334" i="2"/>
  <c r="D943" i="2"/>
  <c r="AA943" i="2"/>
  <c r="C943" i="2"/>
  <c r="F943" i="2"/>
  <c r="E943" i="2"/>
  <c r="G943" i="2"/>
  <c r="G688" i="2"/>
  <c r="F688" i="2"/>
  <c r="AA688" i="2"/>
  <c r="E688" i="2"/>
  <c r="C688" i="2"/>
  <c r="D688" i="2"/>
  <c r="F1099" i="2"/>
  <c r="D1099" i="2"/>
  <c r="C1099" i="2"/>
  <c r="E1099" i="2"/>
  <c r="AA1099" i="2"/>
  <c r="G1099" i="2"/>
  <c r="AA1164" i="2"/>
  <c r="D1164" i="2"/>
  <c r="G1164" i="2"/>
  <c r="F1164" i="2"/>
  <c r="E1164" i="2"/>
  <c r="C1164" i="2"/>
  <c r="AA329" i="2"/>
  <c r="C329" i="2"/>
  <c r="D329" i="2"/>
  <c r="E329" i="2"/>
  <c r="F329" i="2"/>
  <c r="G329" i="2"/>
  <c r="D913" i="2"/>
  <c r="C913" i="2"/>
  <c r="G913" i="2"/>
  <c r="F913" i="2"/>
  <c r="E913" i="2"/>
  <c r="AA913" i="2"/>
  <c r="F640" i="2"/>
  <c r="D640" i="2"/>
  <c r="E640" i="2"/>
  <c r="C640" i="2"/>
  <c r="AA640" i="2"/>
  <c r="G640" i="2"/>
  <c r="AA1235" i="2"/>
  <c r="D1235" i="2"/>
  <c r="F1235" i="2"/>
  <c r="C1235" i="2"/>
  <c r="G1235" i="2"/>
  <c r="E1235" i="2"/>
  <c r="G1388" i="2"/>
  <c r="E1388" i="2"/>
  <c r="C1388" i="2"/>
  <c r="AA1388" i="2"/>
  <c r="D1388" i="2"/>
  <c r="F1388" i="2"/>
  <c r="AA554" i="2"/>
  <c r="F554" i="2"/>
  <c r="G554" i="2"/>
  <c r="D554" i="2"/>
  <c r="C554" i="2"/>
  <c r="E554" i="2"/>
  <c r="D1014" i="2"/>
  <c r="G1014" i="2"/>
  <c r="E1014" i="2"/>
  <c r="F1014" i="2"/>
  <c r="AA1014" i="2"/>
  <c r="C1014" i="2"/>
  <c r="D1371" i="2"/>
  <c r="E1371" i="2"/>
  <c r="G1371" i="2"/>
  <c r="C1371" i="2"/>
  <c r="AA1371" i="2"/>
  <c r="F1371" i="2"/>
  <c r="AA1428" i="2"/>
  <c r="D1428" i="2"/>
  <c r="G1428" i="2"/>
  <c r="F1428" i="2"/>
  <c r="E1428" i="2"/>
  <c r="C1428" i="2"/>
  <c r="AA393" i="2"/>
  <c r="F393" i="2"/>
  <c r="G393" i="2"/>
  <c r="D393" i="2"/>
  <c r="E393" i="2"/>
  <c r="C393" i="2"/>
  <c r="D693" i="2"/>
  <c r="F693" i="2"/>
  <c r="AA693" i="2"/>
  <c r="G693" i="2"/>
  <c r="C693" i="2"/>
  <c r="E693" i="2"/>
  <c r="AA1172" i="2"/>
  <c r="F1172" i="2"/>
  <c r="D1172" i="2"/>
  <c r="E1172" i="2"/>
  <c r="C1172" i="2"/>
  <c r="G1172" i="2"/>
  <c r="C682" i="2"/>
  <c r="AA682" i="2"/>
  <c r="E682" i="2"/>
  <c r="D682" i="2"/>
  <c r="G682" i="2"/>
  <c r="F682" i="2"/>
  <c r="D1240" i="2"/>
  <c r="AA1240" i="2"/>
  <c r="E1240" i="2"/>
  <c r="G1240" i="2"/>
  <c r="F1240" i="2"/>
  <c r="C1240" i="2"/>
  <c r="F1069" i="2"/>
  <c r="C1069" i="2"/>
  <c r="AA1069" i="2"/>
  <c r="D1069" i="2"/>
  <c r="G1069" i="2"/>
  <c r="E1069" i="2"/>
  <c r="F315" i="2"/>
  <c r="C315" i="2"/>
  <c r="E315" i="2"/>
  <c r="AA315" i="2"/>
  <c r="G315" i="2"/>
  <c r="D315" i="2"/>
  <c r="AA841" i="2"/>
  <c r="D841" i="2"/>
  <c r="E841" i="2"/>
  <c r="G841" i="2"/>
  <c r="F841" i="2"/>
  <c r="C841" i="2"/>
  <c r="C1141" i="2"/>
  <c r="D1141" i="2"/>
  <c r="G1141" i="2"/>
  <c r="AA1141" i="2"/>
  <c r="F1141" i="2"/>
  <c r="E1141" i="2"/>
  <c r="AA415" i="2"/>
  <c r="D415" i="2"/>
  <c r="C415" i="2"/>
  <c r="F415" i="2"/>
  <c r="E415" i="2"/>
  <c r="G415" i="2"/>
  <c r="AA324" i="2"/>
  <c r="D324" i="2"/>
  <c r="G324" i="2"/>
  <c r="E324" i="2"/>
  <c r="C324" i="2"/>
  <c r="F324" i="2"/>
  <c r="E1103" i="2"/>
  <c r="F1103" i="2"/>
  <c r="G1103" i="2"/>
  <c r="AA1103" i="2"/>
  <c r="D1103" i="2"/>
  <c r="C1103" i="2"/>
  <c r="C1328" i="2"/>
  <c r="AA1328" i="2"/>
  <c r="D1328" i="2"/>
  <c r="E1328" i="2"/>
  <c r="F1328" i="2"/>
  <c r="G1328" i="2"/>
  <c r="AA783" i="2"/>
  <c r="F783" i="2"/>
  <c r="D783" i="2"/>
  <c r="E783" i="2"/>
  <c r="G783" i="2"/>
  <c r="C783" i="2"/>
  <c r="AA780" i="2"/>
  <c r="D780" i="2"/>
  <c r="G780" i="2"/>
  <c r="C780" i="2"/>
  <c r="E780" i="2"/>
  <c r="F780" i="2"/>
  <c r="E1260" i="2"/>
  <c r="C1260" i="2"/>
  <c r="F1260" i="2"/>
  <c r="G1260" i="2"/>
  <c r="AA1260" i="2"/>
  <c r="D1260" i="2"/>
  <c r="AA745" i="2"/>
  <c r="E745" i="2"/>
  <c r="C745" i="2"/>
  <c r="D745" i="2"/>
  <c r="F745" i="2"/>
  <c r="G745" i="2"/>
  <c r="C1218" i="2"/>
  <c r="E1218" i="2"/>
  <c r="D1218" i="2"/>
  <c r="G1218" i="2"/>
  <c r="AA1218" i="2"/>
  <c r="F1218" i="2"/>
  <c r="AA490" i="2"/>
  <c r="C490" i="2"/>
  <c r="E490" i="2"/>
  <c r="D490" i="2"/>
  <c r="F490" i="2"/>
  <c r="G490" i="2"/>
  <c r="AA868" i="2"/>
  <c r="D868" i="2"/>
  <c r="C868" i="2"/>
  <c r="G868" i="2"/>
  <c r="E868" i="2"/>
  <c r="F868" i="2"/>
  <c r="AA1066" i="2"/>
  <c r="C1066" i="2"/>
  <c r="D1066" i="2"/>
  <c r="E1066" i="2"/>
  <c r="F1066" i="2"/>
  <c r="G1066" i="2"/>
  <c r="AA721" i="2"/>
  <c r="D721" i="2"/>
  <c r="C721" i="2"/>
  <c r="F721" i="2"/>
  <c r="G721" i="2"/>
  <c r="E721" i="2"/>
  <c r="AA1239" i="2"/>
  <c r="F1239" i="2"/>
  <c r="G1239" i="2"/>
  <c r="D1239" i="2"/>
  <c r="E1239" i="2"/>
  <c r="C1239" i="2"/>
  <c r="AA722" i="2"/>
  <c r="C722" i="2"/>
  <c r="F722" i="2"/>
  <c r="D722" i="2"/>
  <c r="E722" i="2"/>
  <c r="G722" i="2"/>
  <c r="AA926" i="2"/>
  <c r="F926" i="2"/>
  <c r="C926" i="2"/>
  <c r="E926" i="2"/>
  <c r="G926" i="2"/>
  <c r="D926" i="2"/>
  <c r="AA567" i="2"/>
  <c r="F567" i="2"/>
  <c r="C567" i="2"/>
  <c r="D567" i="2"/>
  <c r="E567" i="2"/>
  <c r="G567" i="2"/>
  <c r="G1446" i="2"/>
  <c r="D1446" i="2"/>
  <c r="AA1446" i="2"/>
  <c r="F1446" i="2"/>
  <c r="E1446" i="2"/>
  <c r="C1446" i="2"/>
  <c r="F1400" i="2"/>
  <c r="E1400" i="2"/>
  <c r="AA1400" i="2"/>
  <c r="G1400" i="2"/>
  <c r="D1400" i="2"/>
  <c r="C1400" i="2"/>
  <c r="AA466" i="2"/>
  <c r="C466" i="2"/>
  <c r="D466" i="2"/>
  <c r="F466" i="2"/>
  <c r="G466" i="2"/>
  <c r="E466" i="2"/>
  <c r="AA1129" i="2"/>
  <c r="C1129" i="2"/>
  <c r="E1129" i="2"/>
  <c r="F1129" i="2"/>
  <c r="G1129" i="2"/>
  <c r="D1129" i="2"/>
  <c r="C989" i="2"/>
  <c r="G989" i="2"/>
  <c r="E989" i="2"/>
  <c r="F989" i="2"/>
  <c r="AA989" i="2"/>
  <c r="D989" i="2"/>
  <c r="AA842" i="2"/>
  <c r="C842" i="2"/>
  <c r="E842" i="2"/>
  <c r="D842" i="2"/>
  <c r="G842" i="2"/>
  <c r="F842" i="2"/>
  <c r="AA430" i="2"/>
  <c r="C430" i="2"/>
  <c r="F430" i="2"/>
  <c r="D430" i="2"/>
  <c r="E430" i="2"/>
  <c r="G430" i="2"/>
  <c r="AA570" i="2"/>
  <c r="F570" i="2"/>
  <c r="C570" i="2"/>
  <c r="D570" i="2"/>
  <c r="E570" i="2"/>
  <c r="G570" i="2"/>
  <c r="AA666" i="2"/>
  <c r="C666" i="2"/>
  <c r="D666" i="2"/>
  <c r="F666" i="2"/>
  <c r="E666" i="2"/>
  <c r="G666" i="2"/>
  <c r="AA642" i="2"/>
  <c r="C642" i="2"/>
  <c r="D642" i="2"/>
  <c r="F642" i="2"/>
  <c r="E642" i="2"/>
  <c r="G642" i="2"/>
  <c r="G997" i="2"/>
  <c r="D997" i="2"/>
  <c r="E997" i="2"/>
  <c r="F997" i="2"/>
  <c r="AA997" i="2"/>
  <c r="C997" i="2"/>
  <c r="G332" i="2"/>
  <c r="C332" i="2"/>
  <c r="F332" i="2"/>
  <c r="D332" i="2"/>
  <c r="E332" i="2"/>
  <c r="AA332" i="2"/>
  <c r="AA1368" i="2"/>
  <c r="G1368" i="2"/>
  <c r="E1368" i="2"/>
  <c r="F1368" i="2"/>
  <c r="C1368" i="2"/>
  <c r="D1368" i="2"/>
  <c r="AA736" i="2"/>
  <c r="C736" i="2"/>
  <c r="E736" i="2"/>
  <c r="D736" i="2"/>
  <c r="F736" i="2"/>
  <c r="G736" i="2"/>
  <c r="AA260" i="2"/>
  <c r="E260" i="2"/>
  <c r="C260" i="2"/>
  <c r="D260" i="2"/>
  <c r="F260" i="2"/>
  <c r="G260" i="2"/>
  <c r="F983" i="2"/>
  <c r="E983" i="2"/>
  <c r="D983" i="2"/>
  <c r="AA983" i="2"/>
  <c r="G983" i="2"/>
  <c r="C983" i="2"/>
  <c r="D1237" i="2"/>
  <c r="E1237" i="2"/>
  <c r="C1237" i="2"/>
  <c r="F1237" i="2"/>
  <c r="G1237" i="2"/>
  <c r="AA1237" i="2"/>
  <c r="G445" i="2"/>
  <c r="F445" i="2"/>
  <c r="D445" i="2"/>
  <c r="AA445" i="2"/>
  <c r="C445" i="2"/>
  <c r="E445" i="2"/>
  <c r="C477" i="2"/>
  <c r="E477" i="2"/>
  <c r="G477" i="2"/>
  <c r="D477" i="2"/>
  <c r="F477" i="2"/>
  <c r="AA477" i="2"/>
  <c r="AA286" i="2"/>
  <c r="D286" i="2"/>
  <c r="C286" i="2"/>
  <c r="F286" i="2"/>
  <c r="E286" i="2"/>
  <c r="G286" i="2"/>
  <c r="E360" i="2"/>
  <c r="AA360" i="2"/>
  <c r="F360" i="2"/>
  <c r="G360" i="2"/>
  <c r="D360" i="2"/>
  <c r="C360" i="2"/>
  <c r="AA1153" i="2"/>
  <c r="G1153" i="2"/>
  <c r="E1153" i="2"/>
  <c r="C1153" i="2"/>
  <c r="F1153" i="2"/>
  <c r="D1153" i="2"/>
  <c r="AA671" i="2"/>
  <c r="F671" i="2"/>
  <c r="G671" i="2"/>
  <c r="C671" i="2"/>
  <c r="D671" i="2"/>
  <c r="E671" i="2"/>
  <c r="AA808" i="2"/>
  <c r="G808" i="2"/>
  <c r="E808" i="2"/>
  <c r="C808" i="2"/>
  <c r="D808" i="2"/>
  <c r="F808" i="2"/>
  <c r="AA505" i="2"/>
  <c r="E505" i="2"/>
  <c r="F505" i="2"/>
  <c r="G505" i="2"/>
  <c r="D505" i="2"/>
  <c r="C505" i="2"/>
  <c r="D1356" i="2"/>
  <c r="E1356" i="2"/>
  <c r="AA1356" i="2"/>
  <c r="F1356" i="2"/>
  <c r="G1356" i="2"/>
  <c r="C1356" i="2"/>
  <c r="AA678" i="2"/>
  <c r="D678" i="2"/>
  <c r="F678" i="2"/>
  <c r="C678" i="2"/>
  <c r="E678" i="2"/>
  <c r="G678" i="2"/>
  <c r="C344" i="2"/>
  <c r="F344" i="2"/>
  <c r="D344" i="2"/>
  <c r="AA344" i="2"/>
  <c r="G344" i="2"/>
  <c r="E344" i="2"/>
  <c r="AA351" i="2"/>
  <c r="E351" i="2"/>
  <c r="F351" i="2"/>
  <c r="C351" i="2"/>
  <c r="D351" i="2"/>
  <c r="G351" i="2"/>
  <c r="C1224" i="2"/>
  <c r="F1224" i="2"/>
  <c r="E1224" i="2"/>
  <c r="D1224" i="2"/>
  <c r="G1224" i="2"/>
  <c r="AA1224" i="2"/>
  <c r="AA707" i="2"/>
  <c r="F707" i="2"/>
  <c r="C707" i="2"/>
  <c r="D707" i="2"/>
  <c r="E707" i="2"/>
  <c r="G707" i="2"/>
  <c r="AA689" i="2"/>
  <c r="D689" i="2"/>
  <c r="E689" i="2"/>
  <c r="G689" i="2"/>
  <c r="F689" i="2"/>
  <c r="C689" i="2"/>
  <c r="AA361" i="2"/>
  <c r="C361" i="2"/>
  <c r="D361" i="2"/>
  <c r="E361" i="2"/>
  <c r="G361" i="2"/>
  <c r="F361" i="2"/>
  <c r="AA346" i="2"/>
  <c r="C346" i="2"/>
  <c r="E346" i="2"/>
  <c r="G346" i="2"/>
  <c r="D346" i="2"/>
  <c r="F346" i="2"/>
  <c r="AA452" i="2"/>
  <c r="C452" i="2"/>
  <c r="E452" i="2"/>
  <c r="F452" i="2"/>
  <c r="G452" i="2"/>
  <c r="D452" i="2"/>
  <c r="AA368" i="2"/>
  <c r="E368" i="2"/>
  <c r="G368" i="2"/>
  <c r="C368" i="2"/>
  <c r="D368" i="2"/>
  <c r="F368" i="2"/>
  <c r="AA565" i="2"/>
  <c r="F565" i="2"/>
  <c r="G565" i="2"/>
  <c r="E565" i="2"/>
  <c r="D565" i="2"/>
  <c r="C565" i="2"/>
  <c r="AA1323" i="2"/>
  <c r="C1323" i="2"/>
  <c r="F1323" i="2"/>
  <c r="D1323" i="2"/>
  <c r="E1323" i="2"/>
  <c r="G1323" i="2"/>
  <c r="AA1293" i="2"/>
  <c r="D1293" i="2"/>
  <c r="E1293" i="2"/>
  <c r="G1293" i="2"/>
  <c r="C1293" i="2"/>
  <c r="F1293" i="2"/>
  <c r="AA677" i="2"/>
  <c r="C677" i="2"/>
  <c r="D677" i="2"/>
  <c r="E677" i="2"/>
  <c r="G677" i="2"/>
  <c r="F677" i="2"/>
  <c r="AA254" i="2"/>
  <c r="C254" i="2"/>
  <c r="D254" i="2"/>
  <c r="F254" i="2"/>
  <c r="G254" i="2"/>
  <c r="E254" i="2"/>
  <c r="AA710" i="2"/>
  <c r="E710" i="2"/>
  <c r="G710" i="2"/>
  <c r="F710" i="2"/>
  <c r="C710" i="2"/>
  <c r="D710" i="2"/>
  <c r="C1292" i="2"/>
  <c r="F1292" i="2"/>
  <c r="D1292" i="2"/>
  <c r="G1292" i="2"/>
  <c r="E1292" i="2"/>
  <c r="AA1292" i="2"/>
  <c r="AA835" i="2"/>
  <c r="D835" i="2"/>
  <c r="C835" i="2"/>
  <c r="E835" i="2"/>
  <c r="G835" i="2"/>
  <c r="F835" i="2"/>
  <c r="AA563" i="2"/>
  <c r="C563" i="2"/>
  <c r="E563" i="2"/>
  <c r="G563" i="2"/>
  <c r="D563" i="2"/>
  <c r="F563" i="2"/>
  <c r="AA1393" i="2"/>
  <c r="D1393" i="2"/>
  <c r="E1393" i="2"/>
  <c r="G1393" i="2"/>
  <c r="C1393" i="2"/>
  <c r="F1393" i="2"/>
  <c r="G318" i="2"/>
  <c r="AA318" i="2"/>
  <c r="D318" i="2"/>
  <c r="F318" i="2"/>
  <c r="C318" i="2"/>
  <c r="E318" i="2"/>
  <c r="C980" i="2"/>
  <c r="G980" i="2"/>
  <c r="AA980" i="2"/>
  <c r="D980" i="2"/>
  <c r="F980" i="2"/>
  <c r="E980" i="2"/>
  <c r="AA754" i="2"/>
  <c r="E754" i="2"/>
  <c r="C754" i="2"/>
  <c r="D754" i="2"/>
  <c r="F754" i="2"/>
  <c r="G754" i="2"/>
  <c r="AA594" i="2"/>
  <c r="E594" i="2"/>
  <c r="G594" i="2"/>
  <c r="D594" i="2"/>
  <c r="C594" i="2"/>
  <c r="F594" i="2"/>
  <c r="AA537" i="2"/>
  <c r="F537" i="2"/>
  <c r="G537" i="2"/>
  <c r="C537" i="2"/>
  <c r="D537" i="2"/>
  <c r="E537" i="2"/>
  <c r="AA491" i="2"/>
  <c r="C491" i="2"/>
  <c r="D491" i="2"/>
  <c r="E491" i="2"/>
  <c r="G491" i="2"/>
  <c r="F491" i="2"/>
  <c r="AA1193" i="2"/>
  <c r="F1193" i="2"/>
  <c r="C1193" i="2"/>
  <c r="G1193" i="2"/>
  <c r="D1193" i="2"/>
  <c r="E1193" i="2"/>
  <c r="AA479" i="2"/>
  <c r="F479" i="2"/>
  <c r="G479" i="2"/>
  <c r="C479" i="2"/>
  <c r="E479" i="2"/>
  <c r="D479" i="2"/>
  <c r="AA402" i="2"/>
  <c r="G402" i="2"/>
  <c r="C402" i="2"/>
  <c r="D402" i="2"/>
  <c r="E402" i="2"/>
  <c r="F402" i="2"/>
  <c r="AA1116" i="2"/>
  <c r="F1116" i="2"/>
  <c r="C1116" i="2"/>
  <c r="D1116" i="2"/>
  <c r="E1116" i="2"/>
  <c r="G1116" i="2"/>
  <c r="AA330" i="2"/>
  <c r="F330" i="2"/>
  <c r="D330" i="2"/>
  <c r="E330" i="2"/>
  <c r="G330" i="2"/>
  <c r="C330" i="2"/>
  <c r="AA630" i="2"/>
  <c r="D630" i="2"/>
  <c r="F630" i="2"/>
  <c r="G630" i="2"/>
  <c r="C630" i="2"/>
  <c r="E630" i="2"/>
  <c r="AA512" i="2"/>
  <c r="C512" i="2"/>
  <c r="D512" i="2"/>
  <c r="E512" i="2"/>
  <c r="G512" i="2"/>
  <c r="F512" i="2"/>
  <c r="AA985" i="2"/>
  <c r="E985" i="2"/>
  <c r="C985" i="2"/>
  <c r="G985" i="2"/>
  <c r="D985" i="2"/>
  <c r="F985" i="2"/>
  <c r="AA837" i="2"/>
  <c r="D837" i="2"/>
  <c r="F837" i="2"/>
  <c r="E837" i="2"/>
  <c r="G837" i="2"/>
  <c r="C837" i="2"/>
  <c r="AA1474" i="2"/>
  <c r="F1474" i="2"/>
  <c r="E1474" i="2"/>
  <c r="D1474" i="2"/>
  <c r="G1474" i="2"/>
  <c r="C1474" i="2"/>
  <c r="AA976" i="2"/>
  <c r="E976" i="2"/>
  <c r="G976" i="2"/>
  <c r="D976" i="2"/>
  <c r="F976" i="2"/>
  <c r="C976" i="2"/>
  <c r="AA1233" i="2"/>
  <c r="D1233" i="2"/>
  <c r="E1233" i="2"/>
  <c r="C1233" i="2"/>
  <c r="F1233" i="2"/>
  <c r="G1233" i="2"/>
  <c r="AA1366" i="2"/>
  <c r="E1366" i="2"/>
  <c r="C1366" i="2"/>
  <c r="G1366" i="2"/>
  <c r="F1366" i="2"/>
  <c r="D1366" i="2"/>
  <c r="AA897" i="2"/>
  <c r="E897" i="2"/>
  <c r="F897" i="2"/>
  <c r="D897" i="2"/>
  <c r="C897" i="2"/>
  <c r="G897" i="2"/>
  <c r="AA1215" i="2"/>
  <c r="F1215" i="2"/>
  <c r="G1215" i="2"/>
  <c r="D1215" i="2"/>
  <c r="E1215" i="2"/>
  <c r="C1215" i="2"/>
  <c r="AA431" i="2"/>
  <c r="D431" i="2"/>
  <c r="G431" i="2"/>
  <c r="E431" i="2"/>
  <c r="F431" i="2"/>
  <c r="C431" i="2"/>
  <c r="AA301" i="2"/>
  <c r="C301" i="2"/>
  <c r="E301" i="2"/>
  <c r="F301" i="2"/>
  <c r="G301" i="2"/>
  <c r="D301" i="2"/>
  <c r="AA1253" i="2"/>
  <c r="D1253" i="2"/>
  <c r="F1253" i="2"/>
  <c r="G1253" i="2"/>
  <c r="E1253" i="2"/>
  <c r="C1253" i="2"/>
  <c r="AA1359" i="2"/>
  <c r="C1359" i="2"/>
  <c r="E1359" i="2"/>
  <c r="F1359" i="2"/>
  <c r="D1359" i="2"/>
  <c r="G1359" i="2"/>
  <c r="AA590" i="2"/>
  <c r="F590" i="2"/>
  <c r="E590" i="2"/>
  <c r="D590" i="2"/>
  <c r="C590" i="2"/>
  <c r="G590" i="2"/>
  <c r="AA654" i="2"/>
  <c r="C654" i="2"/>
  <c r="F654" i="2"/>
  <c r="D654" i="2"/>
  <c r="G654" i="2"/>
  <c r="E654" i="2"/>
  <c r="F513" i="2"/>
  <c r="D513" i="2"/>
  <c r="AA513" i="2"/>
  <c r="G513" i="2"/>
  <c r="E513" i="2"/>
  <c r="C513" i="2"/>
  <c r="E1120" i="2"/>
  <c r="C1120" i="2"/>
  <c r="F1120" i="2"/>
  <c r="G1120" i="2"/>
  <c r="AA1120" i="2"/>
  <c r="D1120" i="2"/>
  <c r="AA889" i="2"/>
  <c r="C889" i="2"/>
  <c r="D889" i="2"/>
  <c r="E889" i="2"/>
  <c r="G889" i="2"/>
  <c r="F889" i="2"/>
  <c r="AA1357" i="2"/>
  <c r="F1357" i="2"/>
  <c r="D1357" i="2"/>
  <c r="E1357" i="2"/>
  <c r="G1357" i="2"/>
  <c r="C1357" i="2"/>
  <c r="G1405" i="2"/>
  <c r="F1405" i="2"/>
  <c r="C1405" i="2"/>
  <c r="D1405" i="2"/>
  <c r="E1405" i="2"/>
  <c r="AA1405" i="2"/>
  <c r="AA853" i="2"/>
  <c r="F853" i="2"/>
  <c r="G853" i="2"/>
  <c r="E853" i="2"/>
  <c r="D853" i="2"/>
  <c r="C853" i="2"/>
  <c r="D863" i="2"/>
  <c r="AA863" i="2"/>
  <c r="E863" i="2"/>
  <c r="G863" i="2"/>
  <c r="F863" i="2"/>
  <c r="C863" i="2"/>
  <c r="AA1088" i="2"/>
  <c r="E1088" i="2"/>
  <c r="G1088" i="2"/>
  <c r="D1088" i="2"/>
  <c r="F1088" i="2"/>
  <c r="C1088" i="2"/>
  <c r="F1462" i="2"/>
  <c r="G1462" i="2"/>
  <c r="C1462" i="2"/>
  <c r="AA1462" i="2"/>
  <c r="D1462" i="2"/>
  <c r="E1462" i="2"/>
  <c r="AA1169" i="2"/>
  <c r="D1169" i="2"/>
  <c r="G1169" i="2"/>
  <c r="E1169" i="2"/>
  <c r="C1169" i="2"/>
  <c r="F1169" i="2"/>
  <c r="AA857" i="2"/>
  <c r="F857" i="2"/>
  <c r="C857" i="2"/>
  <c r="G857" i="2"/>
  <c r="D857" i="2"/>
  <c r="E857" i="2"/>
  <c r="G1161" i="2"/>
  <c r="F1161" i="2"/>
  <c r="D1161" i="2"/>
  <c r="C1161" i="2"/>
  <c r="E1161" i="2"/>
  <c r="AA1161" i="2"/>
  <c r="F1131" i="2"/>
  <c r="AA1131" i="2"/>
  <c r="E1131" i="2"/>
  <c r="C1131" i="2"/>
  <c r="G1131" i="2"/>
  <c r="D1131" i="2"/>
  <c r="AA504" i="2"/>
  <c r="G504" i="2"/>
  <c r="D504" i="2"/>
  <c r="F504" i="2"/>
  <c r="E504" i="2"/>
  <c r="C504" i="2"/>
  <c r="E735" i="2"/>
  <c r="C735" i="2"/>
  <c r="F735" i="2"/>
  <c r="D735" i="2"/>
  <c r="AA735" i="2"/>
  <c r="G735" i="2"/>
  <c r="C1220" i="2"/>
  <c r="E1220" i="2"/>
  <c r="F1220" i="2"/>
  <c r="AA1220" i="2"/>
  <c r="D1220" i="2"/>
  <c r="G1220" i="2"/>
  <c r="C1076" i="2"/>
  <c r="E1076" i="2"/>
  <c r="D1076" i="2"/>
  <c r="F1076" i="2"/>
  <c r="G1076" i="2"/>
  <c r="AA1076" i="2"/>
  <c r="AA366" i="2"/>
  <c r="E366" i="2"/>
  <c r="C366" i="2"/>
  <c r="D366" i="2"/>
  <c r="G366" i="2"/>
  <c r="F366" i="2"/>
  <c r="D1139" i="2"/>
  <c r="F1139" i="2"/>
  <c r="AA1139" i="2"/>
  <c r="E1139" i="2"/>
  <c r="G1139" i="2"/>
  <c r="C1139" i="2"/>
  <c r="F1351" i="2"/>
  <c r="D1351" i="2"/>
  <c r="G1351" i="2"/>
  <c r="C1351" i="2"/>
  <c r="E1351" i="2"/>
  <c r="AA1351" i="2"/>
  <c r="AA696" i="2"/>
  <c r="E696" i="2"/>
  <c r="C696" i="2"/>
  <c r="G696" i="2"/>
  <c r="D696" i="2"/>
  <c r="F696" i="2"/>
  <c r="AA495" i="2"/>
  <c r="E495" i="2"/>
  <c r="G495" i="2"/>
  <c r="F495" i="2"/>
  <c r="C495" i="2"/>
  <c r="D495" i="2"/>
  <c r="G1426" i="2"/>
  <c r="F1426" i="2"/>
  <c r="AA1426" i="2"/>
  <c r="C1426" i="2"/>
  <c r="D1426" i="2"/>
  <c r="E1426" i="2"/>
  <c r="AA1035" i="2"/>
  <c r="C1035" i="2"/>
  <c r="G1035" i="2"/>
  <c r="E1035" i="2"/>
  <c r="F1035" i="2"/>
  <c r="D1035" i="2"/>
  <c r="D765" i="2"/>
  <c r="E765" i="2"/>
  <c r="F765" i="2"/>
  <c r="G765" i="2"/>
  <c r="AA765" i="2"/>
  <c r="C765" i="2"/>
  <c r="F1017" i="2"/>
  <c r="G1017" i="2"/>
  <c r="D1017" i="2"/>
  <c r="C1017" i="2"/>
  <c r="AA1017" i="2"/>
  <c r="E1017" i="2"/>
  <c r="F1114" i="2"/>
  <c r="AA1114" i="2"/>
  <c r="G1114" i="2"/>
  <c r="E1114" i="2"/>
  <c r="C1114" i="2"/>
  <c r="D1114" i="2"/>
  <c r="AA1331" i="2"/>
  <c r="C1331" i="2"/>
  <c r="D1331" i="2"/>
  <c r="G1331" i="2"/>
  <c r="E1331" i="2"/>
  <c r="F1331" i="2"/>
  <c r="AA413" i="2"/>
  <c r="D413" i="2"/>
  <c r="F413" i="2"/>
  <c r="G413" i="2"/>
  <c r="E413" i="2"/>
  <c r="C413" i="2"/>
  <c r="E292" i="2"/>
  <c r="D292" i="2"/>
  <c r="G292" i="2"/>
  <c r="F292" i="2"/>
  <c r="C292" i="2"/>
  <c r="AA292" i="2"/>
  <c r="AA996" i="2"/>
  <c r="G996" i="2"/>
  <c r="D996" i="2"/>
  <c r="C996" i="2"/>
  <c r="E996" i="2"/>
  <c r="F996" i="2"/>
  <c r="E1365" i="2"/>
  <c r="D1365" i="2"/>
  <c r="C1365" i="2"/>
  <c r="G1365" i="2"/>
  <c r="F1365" i="2"/>
  <c r="AA1365" i="2"/>
  <c r="AA610" i="2"/>
  <c r="E610" i="2"/>
  <c r="C610" i="2"/>
  <c r="G610" i="2"/>
  <c r="D610" i="2"/>
  <c r="F610" i="2"/>
  <c r="E781" i="2"/>
  <c r="AA781" i="2"/>
  <c r="D781" i="2"/>
  <c r="G781" i="2"/>
  <c r="C781" i="2"/>
  <c r="F781" i="2"/>
  <c r="AA1024" i="2"/>
  <c r="F1024" i="2"/>
  <c r="G1024" i="2"/>
  <c r="D1024" i="2"/>
  <c r="E1024" i="2"/>
  <c r="C1024" i="2"/>
  <c r="D1460" i="2"/>
  <c r="F1460" i="2"/>
  <c r="C1460" i="2"/>
  <c r="AA1460" i="2"/>
  <c r="G1460" i="2"/>
  <c r="E1460" i="2"/>
  <c r="AA1214" i="2"/>
  <c r="E1214" i="2"/>
  <c r="G1214" i="2"/>
  <c r="D1214" i="2"/>
  <c r="C1214" i="2"/>
  <c r="F1214" i="2"/>
  <c r="G483" i="2"/>
  <c r="AA483" i="2"/>
  <c r="D483" i="2"/>
  <c r="C483" i="2"/>
  <c r="F483" i="2"/>
  <c r="E483" i="2"/>
  <c r="AA1048" i="2"/>
  <c r="F1048" i="2"/>
  <c r="C1048" i="2"/>
  <c r="E1048" i="2"/>
  <c r="D1048" i="2"/>
  <c r="G1048" i="2"/>
  <c r="C865" i="2"/>
  <c r="F865" i="2"/>
  <c r="E865" i="2"/>
  <c r="D865" i="2"/>
  <c r="G865" i="2"/>
  <c r="AA865" i="2"/>
  <c r="G1188" i="2"/>
  <c r="C1188" i="2"/>
  <c r="E1188" i="2"/>
  <c r="D1188" i="2"/>
  <c r="F1188" i="2"/>
  <c r="AA1188" i="2"/>
  <c r="C1249" i="2"/>
  <c r="D1249" i="2"/>
  <c r="E1249" i="2"/>
  <c r="F1249" i="2"/>
  <c r="G1249" i="2"/>
  <c r="AA1249" i="2"/>
  <c r="G1396" i="2"/>
  <c r="F1396" i="2"/>
  <c r="D1396" i="2"/>
  <c r="C1396" i="2"/>
  <c r="AA1396" i="2"/>
  <c r="E1396" i="2"/>
  <c r="AA871" i="2"/>
  <c r="E871" i="2"/>
  <c r="F871" i="2"/>
  <c r="C871" i="2"/>
  <c r="D871" i="2"/>
  <c r="G871" i="2"/>
  <c r="G1452" i="2"/>
  <c r="C1452" i="2"/>
  <c r="E1452" i="2"/>
  <c r="F1452" i="2"/>
  <c r="D1452" i="2"/>
  <c r="AA1452" i="2"/>
  <c r="D1043" i="2"/>
  <c r="F1043" i="2"/>
  <c r="AA1043" i="2"/>
  <c r="G1043" i="2"/>
  <c r="E1043" i="2"/>
  <c r="C1043" i="2"/>
  <c r="AA846" i="2"/>
  <c r="C846" i="2"/>
  <c r="G846" i="2"/>
  <c r="D846" i="2"/>
  <c r="F846" i="2"/>
  <c r="E846" i="2"/>
  <c r="AA739" i="2"/>
  <c r="C739" i="2"/>
  <c r="D739" i="2"/>
  <c r="E739" i="2"/>
  <c r="F739" i="2"/>
  <c r="G739" i="2"/>
  <c r="C533" i="2"/>
  <c r="AA533" i="2"/>
  <c r="D533" i="2"/>
  <c r="E533" i="2"/>
  <c r="F533" i="2"/>
  <c r="G533" i="2"/>
  <c r="G1344" i="2"/>
  <c r="E1344" i="2"/>
  <c r="C1344" i="2"/>
  <c r="AA1344" i="2"/>
  <c r="F1344" i="2"/>
  <c r="D1344" i="2"/>
  <c r="AA1023" i="2"/>
  <c r="C1023" i="2"/>
  <c r="D1023" i="2"/>
  <c r="F1023" i="2"/>
  <c r="G1023" i="2"/>
  <c r="E1023" i="2"/>
  <c r="AA547" i="2"/>
  <c r="D547" i="2"/>
  <c r="E547" i="2"/>
  <c r="F547" i="2"/>
  <c r="G547" i="2"/>
  <c r="C547" i="2"/>
  <c r="AA908" i="2"/>
  <c r="D908" i="2"/>
  <c r="F908" i="2"/>
  <c r="C908" i="2"/>
  <c r="G908" i="2"/>
  <c r="E908" i="2"/>
  <c r="AA532" i="2"/>
  <c r="E532" i="2"/>
  <c r="G532" i="2"/>
  <c r="C532" i="2"/>
  <c r="D532" i="2"/>
  <c r="F532" i="2"/>
  <c r="AA582" i="2"/>
  <c r="C582" i="2"/>
  <c r="D582" i="2"/>
  <c r="E582" i="2"/>
  <c r="G582" i="2"/>
  <c r="F582" i="2"/>
  <c r="AA308" i="2"/>
  <c r="D308" i="2"/>
  <c r="E308" i="2"/>
  <c r="G308" i="2"/>
  <c r="C308" i="2"/>
  <c r="F308" i="2"/>
  <c r="F1436" i="2"/>
  <c r="G1436" i="2"/>
  <c r="AA1436" i="2"/>
  <c r="D1436" i="2"/>
  <c r="C1436" i="2"/>
  <c r="E1436" i="2"/>
  <c r="AA856" i="2"/>
  <c r="G856" i="2"/>
  <c r="F856" i="2"/>
  <c r="E856" i="2"/>
  <c r="C856" i="2"/>
  <c r="D856" i="2"/>
  <c r="AA672" i="2"/>
  <c r="G672" i="2"/>
  <c r="D672" i="2"/>
  <c r="C672" i="2"/>
  <c r="E672" i="2"/>
  <c r="F672" i="2"/>
  <c r="AA833" i="2"/>
  <c r="E833" i="2"/>
  <c r="C833" i="2"/>
  <c r="D833" i="2"/>
  <c r="F833" i="2"/>
  <c r="G833" i="2"/>
  <c r="AA482" i="2"/>
  <c r="F482" i="2"/>
  <c r="G482" i="2"/>
  <c r="C482" i="2"/>
  <c r="E482" i="2"/>
  <c r="D482" i="2"/>
  <c r="AA555" i="2"/>
  <c r="C555" i="2"/>
  <c r="D555" i="2"/>
  <c r="E555" i="2"/>
  <c r="G555" i="2"/>
  <c r="F555" i="2"/>
  <c r="AA342" i="2"/>
  <c r="G342" i="2"/>
  <c r="E342" i="2"/>
  <c r="C342" i="2"/>
  <c r="F342" i="2"/>
  <c r="D342" i="2"/>
  <c r="AA613" i="2"/>
  <c r="D613" i="2"/>
  <c r="G613" i="2"/>
  <c r="E613" i="2"/>
  <c r="F613" i="2"/>
  <c r="C613" i="2"/>
  <c r="D1285" i="2"/>
  <c r="F1285" i="2"/>
  <c r="AA1285" i="2"/>
  <c r="E1285" i="2"/>
  <c r="C1285" i="2"/>
  <c r="G1285" i="2"/>
  <c r="G784" i="2"/>
  <c r="D784" i="2"/>
  <c r="AA784" i="2"/>
  <c r="C784" i="2"/>
  <c r="E784" i="2"/>
  <c r="F784" i="2"/>
  <c r="C1147" i="2"/>
  <c r="AA1147" i="2"/>
  <c r="F1147" i="2"/>
  <c r="G1147" i="2"/>
  <c r="E1147" i="2"/>
  <c r="D1147" i="2"/>
  <c r="AA561" i="2"/>
  <c r="F561" i="2"/>
  <c r="C561" i="2"/>
  <c r="D561" i="2"/>
  <c r="E561" i="2"/>
  <c r="G561" i="2"/>
  <c r="AA1089" i="2"/>
  <c r="F1089" i="2"/>
  <c r="E1089" i="2"/>
  <c r="G1089" i="2"/>
  <c r="D1089" i="2"/>
  <c r="C1089" i="2"/>
  <c r="AA849" i="2"/>
  <c r="D849" i="2"/>
  <c r="F849" i="2"/>
  <c r="G849" i="2"/>
  <c r="E849" i="2"/>
  <c r="C849" i="2"/>
  <c r="AA339" i="2"/>
  <c r="E339" i="2"/>
  <c r="G339" i="2"/>
  <c r="C339" i="2"/>
  <c r="F339" i="2"/>
  <c r="D339" i="2"/>
  <c r="F1062" i="2"/>
  <c r="D1062" i="2"/>
  <c r="AA1062" i="2"/>
  <c r="C1062" i="2"/>
  <c r="E1062" i="2"/>
  <c r="G1062" i="2"/>
  <c r="AA1342" i="2"/>
  <c r="G1342" i="2"/>
  <c r="D1342" i="2"/>
  <c r="E1342" i="2"/>
  <c r="F1342" i="2"/>
  <c r="C1342" i="2"/>
  <c r="D589" i="2"/>
  <c r="F589" i="2"/>
  <c r="AA589" i="2"/>
  <c r="C589" i="2"/>
  <c r="E589" i="2"/>
  <c r="G589" i="2"/>
  <c r="AA417" i="2"/>
  <c r="D417" i="2"/>
  <c r="C417" i="2"/>
  <c r="G417" i="2"/>
  <c r="E417" i="2"/>
  <c r="F417" i="2"/>
  <c r="C1187" i="2"/>
  <c r="AA1187" i="2"/>
  <c r="E1187" i="2"/>
  <c r="D1187" i="2"/>
  <c r="F1187" i="2"/>
  <c r="G1187" i="2"/>
  <c r="AA600" i="2"/>
  <c r="F600" i="2"/>
  <c r="C600" i="2"/>
  <c r="E600" i="2"/>
  <c r="G600" i="2"/>
  <c r="D600" i="2"/>
  <c r="AA832" i="2"/>
  <c r="F832" i="2"/>
  <c r="G832" i="2"/>
  <c r="C832" i="2"/>
  <c r="D832" i="2"/>
  <c r="E832" i="2"/>
  <c r="AA462" i="2"/>
  <c r="F462" i="2"/>
  <c r="G462" i="2"/>
  <c r="D462" i="2"/>
  <c r="E462" i="2"/>
  <c r="C462" i="2"/>
  <c r="F398" i="2"/>
  <c r="AA398" i="2"/>
  <c r="G398" i="2"/>
  <c r="E398" i="2"/>
  <c r="C398" i="2"/>
  <c r="D398" i="2"/>
  <c r="C1038" i="2"/>
  <c r="D1038" i="2"/>
  <c r="F1038" i="2"/>
  <c r="E1038" i="2"/>
  <c r="AA1038" i="2"/>
  <c r="G1038" i="2"/>
  <c r="D935" i="2"/>
  <c r="C935" i="2"/>
  <c r="AA935" i="2"/>
  <c r="G935" i="2"/>
  <c r="E935" i="2"/>
  <c r="F935" i="2"/>
  <c r="AA389" i="2"/>
  <c r="F389" i="2"/>
  <c r="G389" i="2"/>
  <c r="C389" i="2"/>
  <c r="D389" i="2"/>
  <c r="E389" i="2"/>
  <c r="G1434" i="2"/>
  <c r="E1434" i="2"/>
  <c r="F1434" i="2"/>
  <c r="D1434" i="2"/>
  <c r="C1434" i="2"/>
  <c r="AA1434" i="2"/>
  <c r="C1450" i="2"/>
  <c r="D1450" i="2"/>
  <c r="E1450" i="2"/>
  <c r="AA1450" i="2"/>
  <c r="G1450" i="2"/>
  <c r="F1450" i="2"/>
  <c r="AA506" i="2"/>
  <c r="G506" i="2"/>
  <c r="C506" i="2"/>
  <c r="D506" i="2"/>
  <c r="E506" i="2"/>
  <c r="F506" i="2"/>
  <c r="AA433" i="2"/>
  <c r="C433" i="2"/>
  <c r="F433" i="2"/>
  <c r="D433" i="2"/>
  <c r="E433" i="2"/>
  <c r="G433" i="2"/>
  <c r="AA827" i="2"/>
  <c r="G827" i="2"/>
  <c r="E827" i="2"/>
  <c r="C827" i="2"/>
  <c r="D827" i="2"/>
  <c r="F827" i="2"/>
  <c r="D1267" i="2"/>
  <c r="E1267" i="2"/>
  <c r="F1267" i="2"/>
  <c r="C1267" i="2"/>
  <c r="G1267" i="2"/>
  <c r="AA1267" i="2"/>
  <c r="AA1454" i="2"/>
  <c r="D1454" i="2"/>
  <c r="F1454" i="2"/>
  <c r="E1454" i="2"/>
  <c r="G1454" i="2"/>
  <c r="C1454" i="2"/>
  <c r="E813" i="2"/>
  <c r="G813" i="2"/>
  <c r="C813" i="2"/>
  <c r="AA813" i="2"/>
  <c r="F813" i="2"/>
  <c r="D813" i="2"/>
  <c r="AA595" i="2"/>
  <c r="D595" i="2"/>
  <c r="G595" i="2"/>
  <c r="E595" i="2"/>
  <c r="C595" i="2"/>
  <c r="F595" i="2"/>
  <c r="AA1016" i="2"/>
  <c r="G1016" i="2"/>
  <c r="C1016" i="2"/>
  <c r="F1016" i="2"/>
  <c r="D1016" i="2"/>
  <c r="E1016" i="2"/>
  <c r="AA484" i="2"/>
  <c r="E484" i="2"/>
  <c r="D484" i="2"/>
  <c r="F484" i="2"/>
  <c r="G484" i="2"/>
  <c r="C484" i="2"/>
  <c r="E974" i="2"/>
  <c r="D974" i="2"/>
  <c r="AA974" i="2"/>
  <c r="C974" i="2"/>
  <c r="F974" i="2"/>
  <c r="G974" i="2"/>
  <c r="AA665" i="2"/>
  <c r="E665" i="2"/>
  <c r="F665" i="2"/>
  <c r="G665" i="2"/>
  <c r="C665" i="2"/>
  <c r="D665" i="2"/>
  <c r="AA524" i="2"/>
  <c r="F524" i="2"/>
  <c r="G524" i="2"/>
  <c r="C524" i="2"/>
  <c r="D524" i="2"/>
  <c r="E524" i="2"/>
  <c r="D1321" i="2"/>
  <c r="E1321" i="2"/>
  <c r="C1321" i="2"/>
  <c r="F1321" i="2"/>
  <c r="G1321" i="2"/>
  <c r="AA1321" i="2"/>
  <c r="AA541" i="2"/>
  <c r="E541" i="2"/>
  <c r="F541" i="2"/>
  <c r="G541" i="2"/>
  <c r="D541" i="2"/>
  <c r="C541" i="2"/>
  <c r="AA492" i="2"/>
  <c r="C492" i="2"/>
  <c r="E492" i="2"/>
  <c r="D492" i="2"/>
  <c r="F492" i="2"/>
  <c r="G492" i="2"/>
  <c r="AA307" i="2"/>
  <c r="E307" i="2"/>
  <c r="D307" i="2"/>
  <c r="F307" i="2"/>
  <c r="G307" i="2"/>
  <c r="C307" i="2"/>
  <c r="AA1144" i="2"/>
  <c r="C1144" i="2"/>
  <c r="F1144" i="2"/>
  <c r="D1144" i="2"/>
  <c r="E1144" i="2"/>
  <c r="G1144" i="2"/>
  <c r="AA475" i="2"/>
  <c r="C475" i="2"/>
  <c r="E475" i="2"/>
  <c r="G475" i="2"/>
  <c r="D475" i="2"/>
  <c r="F475" i="2"/>
  <c r="AA656" i="2"/>
  <c r="C656" i="2"/>
  <c r="F656" i="2"/>
  <c r="G656" i="2"/>
  <c r="D656" i="2"/>
  <c r="E656" i="2"/>
  <c r="AA435" i="2"/>
  <c r="C435" i="2"/>
  <c r="E435" i="2"/>
  <c r="D435" i="2"/>
  <c r="F435" i="2"/>
  <c r="G435" i="2"/>
  <c r="AA519" i="2"/>
  <c r="F519" i="2"/>
  <c r="D519" i="2"/>
  <c r="G519" i="2"/>
  <c r="E519" i="2"/>
  <c r="C519" i="2"/>
  <c r="F1044" i="2"/>
  <c r="D1044" i="2"/>
  <c r="AA1044" i="2"/>
  <c r="G1044" i="2"/>
  <c r="E1044" i="2"/>
  <c r="C1044" i="2"/>
  <c r="AA867" i="2"/>
  <c r="E867" i="2"/>
  <c r="D867" i="2"/>
  <c r="C867" i="2"/>
  <c r="F867" i="2"/>
  <c r="G867" i="2"/>
  <c r="AA348" i="2"/>
  <c r="F348" i="2"/>
  <c r="G348" i="2"/>
  <c r="C348" i="2"/>
  <c r="E348" i="2"/>
  <c r="D348" i="2"/>
  <c r="E423" i="2"/>
  <c r="D423" i="2"/>
  <c r="AA423" i="2"/>
  <c r="F423" i="2"/>
  <c r="G423" i="2"/>
  <c r="C423" i="2"/>
  <c r="D1189" i="2"/>
  <c r="F1189" i="2"/>
  <c r="E1189" i="2"/>
  <c r="G1189" i="2"/>
  <c r="C1189" i="2"/>
  <c r="AA1189" i="2"/>
  <c r="C465" i="2"/>
  <c r="AA465" i="2"/>
  <c r="E465" i="2"/>
  <c r="D465" i="2"/>
  <c r="F465" i="2"/>
  <c r="G465" i="2"/>
  <c r="AA397" i="2"/>
  <c r="F397" i="2"/>
  <c r="E397" i="2"/>
  <c r="G397" i="2"/>
  <c r="D397" i="2"/>
  <c r="C397" i="2"/>
  <c r="AA328" i="2"/>
  <c r="C328" i="2"/>
  <c r="E328" i="2"/>
  <c r="D328" i="2"/>
  <c r="F328" i="2"/>
  <c r="G328" i="2"/>
  <c r="AA259" i="2"/>
  <c r="G259" i="2"/>
  <c r="F259" i="2"/>
  <c r="C259" i="2"/>
  <c r="E259" i="2"/>
  <c r="D259" i="2"/>
  <c r="D1425" i="2"/>
  <c r="F1425" i="2"/>
  <c r="E1425" i="2"/>
  <c r="G1425" i="2"/>
  <c r="C1425" i="2"/>
  <c r="AA494" i="2"/>
  <c r="E494" i="2"/>
  <c r="D494" i="2"/>
  <c r="F494" i="2"/>
  <c r="G494" i="2"/>
  <c r="C494" i="2"/>
  <c r="AA496" i="2"/>
  <c r="G496" i="2"/>
  <c r="D496" i="2"/>
  <c r="C496" i="2"/>
  <c r="E496" i="2"/>
  <c r="F496" i="2"/>
  <c r="AA891" i="2"/>
  <c r="C891" i="2"/>
  <c r="G891" i="2"/>
  <c r="D891" i="2"/>
  <c r="E891" i="2"/>
  <c r="F891" i="2"/>
  <c r="AA256" i="2"/>
  <c r="G256" i="2"/>
  <c r="F256" i="2"/>
  <c r="C256" i="2"/>
  <c r="E256" i="2"/>
  <c r="D256" i="2"/>
  <c r="AA756" i="2"/>
  <c r="G756" i="2"/>
  <c r="F756" i="2"/>
  <c r="C756" i="2"/>
  <c r="D756" i="2"/>
  <c r="E756" i="2"/>
  <c r="AA609" i="2"/>
  <c r="F609" i="2"/>
  <c r="C609" i="2"/>
  <c r="D609" i="2"/>
  <c r="E609" i="2"/>
  <c r="G609" i="2"/>
  <c r="AA1058" i="2"/>
  <c r="C1058" i="2"/>
  <c r="F1058" i="2"/>
  <c r="D1058" i="2"/>
  <c r="E1058" i="2"/>
  <c r="G1058" i="2"/>
  <c r="AA785" i="2"/>
  <c r="F785" i="2"/>
  <c r="C785" i="2"/>
  <c r="D785" i="2"/>
  <c r="G785" i="2"/>
  <c r="E785" i="2"/>
  <c r="AA1245" i="2"/>
  <c r="D1245" i="2"/>
  <c r="E1245" i="2"/>
  <c r="F1245" i="2"/>
  <c r="G1245" i="2"/>
  <c r="C1245" i="2"/>
  <c r="AA981" i="2"/>
  <c r="G981" i="2"/>
  <c r="D981" i="2"/>
  <c r="F981" i="2"/>
  <c r="C981" i="2"/>
  <c r="E981" i="2"/>
  <c r="AA933" i="2"/>
  <c r="E933" i="2"/>
  <c r="F933" i="2"/>
  <c r="D933" i="2"/>
  <c r="C933" i="2"/>
  <c r="G933" i="2"/>
  <c r="AA1251" i="2"/>
  <c r="G1251" i="2"/>
  <c r="D1251" i="2"/>
  <c r="E1251" i="2"/>
  <c r="C1251" i="2"/>
  <c r="F1251" i="2"/>
  <c r="AA960" i="2"/>
  <c r="D960" i="2"/>
  <c r="C960" i="2"/>
  <c r="G960" i="2"/>
  <c r="E960" i="2"/>
  <c r="F960" i="2"/>
  <c r="AA1287" i="2"/>
  <c r="F1287" i="2"/>
  <c r="D1287" i="2"/>
  <c r="E1287" i="2"/>
  <c r="G1287" i="2"/>
  <c r="C1287" i="2"/>
  <c r="AA386" i="2"/>
  <c r="E386" i="2"/>
  <c r="G386" i="2"/>
  <c r="D386" i="2"/>
  <c r="C386" i="2"/>
  <c r="F386" i="2"/>
  <c r="C264" i="2"/>
  <c r="AA264" i="2"/>
  <c r="F264" i="2"/>
  <c r="E264" i="2"/>
  <c r="D264" i="2"/>
  <c r="G264" i="2"/>
  <c r="AA1395" i="2"/>
  <c r="D1395" i="2"/>
  <c r="G1395" i="2"/>
  <c r="C1395" i="2"/>
  <c r="E1395" i="2"/>
  <c r="F1395" i="2"/>
  <c r="AA271" i="2"/>
  <c r="D271" i="2"/>
  <c r="G271" i="2"/>
  <c r="F271" i="2"/>
  <c r="E271" i="2"/>
  <c r="C271" i="2"/>
  <c r="AA581" i="2"/>
  <c r="G581" i="2"/>
  <c r="F581" i="2"/>
  <c r="E581" i="2"/>
  <c r="D581" i="2"/>
  <c r="C581" i="2"/>
  <c r="E1197" i="2"/>
  <c r="C1197" i="2"/>
  <c r="AA1197" i="2"/>
  <c r="D1197" i="2"/>
  <c r="G1197" i="2"/>
  <c r="F1197" i="2"/>
  <c r="AA664" i="2"/>
  <c r="D664" i="2"/>
  <c r="E664" i="2"/>
  <c r="C664" i="2"/>
  <c r="F664" i="2"/>
  <c r="G664" i="2"/>
  <c r="AA1461" i="2"/>
  <c r="C1461" i="2"/>
  <c r="D1461" i="2"/>
  <c r="F1461" i="2"/>
  <c r="G1461" i="2"/>
  <c r="E1461" i="2"/>
  <c r="D874" i="2"/>
  <c r="F874" i="2"/>
  <c r="AA874" i="2"/>
  <c r="G874" i="2"/>
  <c r="C874" i="2"/>
  <c r="E874" i="2"/>
  <c r="AA1402" i="2"/>
  <c r="D1402" i="2"/>
  <c r="E1402" i="2"/>
  <c r="C1402" i="2"/>
  <c r="G1402" i="2"/>
  <c r="F1402" i="2"/>
  <c r="AA1295" i="2"/>
  <c r="C1295" i="2"/>
  <c r="G1295" i="2"/>
  <c r="F1295" i="2"/>
  <c r="E1295" i="2"/>
  <c r="D1295" i="2"/>
  <c r="D681" i="2"/>
  <c r="C681" i="2"/>
  <c r="G681" i="2"/>
  <c r="AA681" i="2"/>
  <c r="F681" i="2"/>
  <c r="E681" i="2"/>
  <c r="E679" i="2"/>
  <c r="AA679" i="2"/>
  <c r="G679" i="2"/>
  <c r="D679" i="2"/>
  <c r="F679" i="2"/>
  <c r="C679" i="2"/>
  <c r="F1200" i="2"/>
  <c r="C1200" i="2"/>
  <c r="D1200" i="2"/>
  <c r="G1200" i="2"/>
  <c r="E1200" i="2"/>
  <c r="AA1200" i="2"/>
  <c r="C1268" i="2"/>
  <c r="E1268" i="2"/>
  <c r="F1268" i="2"/>
  <c r="D1268" i="2"/>
  <c r="AA1268" i="2"/>
  <c r="G1268" i="2"/>
  <c r="AA1427" i="2"/>
  <c r="D1427" i="2"/>
  <c r="E1427" i="2"/>
  <c r="C1427" i="2"/>
  <c r="F1427" i="2"/>
  <c r="G1427" i="2"/>
  <c r="AA628" i="2"/>
  <c r="D628" i="2"/>
  <c r="G628" i="2"/>
  <c r="C628" i="2"/>
  <c r="E628" i="2"/>
  <c r="F628" i="2"/>
  <c r="F1134" i="2"/>
  <c r="E1134" i="2"/>
  <c r="G1134" i="2"/>
  <c r="D1134" i="2"/>
  <c r="C1134" i="2"/>
  <c r="AA1134" i="2"/>
  <c r="C1030" i="2"/>
  <c r="D1030" i="2"/>
  <c r="E1030" i="2"/>
  <c r="F1030" i="2"/>
  <c r="G1030" i="2"/>
  <c r="AA1030" i="2"/>
  <c r="AA925" i="2"/>
  <c r="D925" i="2"/>
  <c r="C925" i="2"/>
  <c r="E925" i="2"/>
  <c r="G925" i="2"/>
  <c r="F925" i="2"/>
  <c r="D629" i="2"/>
  <c r="E629" i="2"/>
  <c r="C629" i="2"/>
  <c r="F629" i="2"/>
  <c r="AA629" i="2"/>
  <c r="G629" i="2"/>
  <c r="C1112" i="2"/>
  <c r="AA1112" i="2"/>
  <c r="E1112" i="2"/>
  <c r="D1112" i="2"/>
  <c r="G1112" i="2"/>
  <c r="F1112" i="2"/>
  <c r="AA1271" i="2"/>
  <c r="D1271" i="2"/>
  <c r="E1271" i="2"/>
  <c r="C1271" i="2"/>
  <c r="F1271" i="2"/>
  <c r="G1271" i="2"/>
  <c r="AA658" i="2"/>
  <c r="C658" i="2"/>
  <c r="G658" i="2"/>
  <c r="E658" i="2"/>
  <c r="D658" i="2"/>
  <c r="F658" i="2"/>
  <c r="G1140" i="2"/>
  <c r="C1140" i="2"/>
  <c r="F1140" i="2"/>
  <c r="E1140" i="2"/>
  <c r="D1140" i="2"/>
  <c r="AA1140" i="2"/>
  <c r="C1255" i="2"/>
  <c r="E1255" i="2"/>
  <c r="D1255" i="2"/>
  <c r="F1255" i="2"/>
  <c r="AA1255" i="2"/>
  <c r="G1255" i="2"/>
  <c r="AA898" i="2"/>
  <c r="C898" i="2"/>
  <c r="F898" i="2"/>
  <c r="D898" i="2"/>
  <c r="E898" i="2"/>
  <c r="G898" i="2"/>
  <c r="AA578" i="2"/>
  <c r="F578" i="2"/>
  <c r="G578" i="2"/>
  <c r="D578" i="2"/>
  <c r="C578" i="2"/>
  <c r="E578" i="2"/>
  <c r="AA1464" i="2"/>
  <c r="G1464" i="2"/>
  <c r="D1464" i="2"/>
  <c r="C1464" i="2"/>
  <c r="E1464" i="2"/>
  <c r="F1464" i="2"/>
  <c r="AA1353" i="2"/>
  <c r="F1353" i="2"/>
  <c r="C1353" i="2"/>
  <c r="D1353" i="2"/>
  <c r="G1353" i="2"/>
  <c r="E1353" i="2"/>
  <c r="AA877" i="2"/>
  <c r="C877" i="2"/>
  <c r="E877" i="2"/>
  <c r="D877" i="2"/>
  <c r="G877" i="2"/>
  <c r="F877" i="2"/>
  <c r="AA1011" i="2"/>
  <c r="D1011" i="2"/>
  <c r="G1011" i="2"/>
  <c r="F1011" i="2"/>
  <c r="C1011" i="2"/>
  <c r="E1011" i="2"/>
  <c r="E1231" i="2"/>
  <c r="F1231" i="2"/>
  <c r="C1231" i="2"/>
  <c r="AA1231" i="2"/>
  <c r="D1231" i="2"/>
  <c r="G1231" i="2"/>
  <c r="AA1021" i="2"/>
  <c r="C1021" i="2"/>
  <c r="G1021" i="2"/>
  <c r="F1021" i="2"/>
  <c r="D1021" i="2"/>
  <c r="E1021" i="2"/>
  <c r="D536" i="2"/>
  <c r="E536" i="2"/>
  <c r="AA536" i="2"/>
  <c r="C536" i="2"/>
  <c r="F536" i="2"/>
  <c r="G536" i="2"/>
  <c r="AA449" i="2"/>
  <c r="C449" i="2"/>
  <c r="G449" i="2"/>
  <c r="E449" i="2"/>
  <c r="D449" i="2"/>
  <c r="F449" i="2"/>
  <c r="D1065" i="2"/>
  <c r="C1065" i="2"/>
  <c r="AA1065" i="2"/>
  <c r="E1065" i="2"/>
  <c r="G1065" i="2"/>
  <c r="F1065" i="2"/>
  <c r="D1279" i="2"/>
  <c r="F1279" i="2"/>
  <c r="C1279" i="2"/>
  <c r="E1279" i="2"/>
  <c r="AA1279" i="2"/>
  <c r="G1279" i="2"/>
  <c r="G792" i="2"/>
  <c r="F792" i="2"/>
  <c r="C792" i="2"/>
  <c r="D792" i="2"/>
  <c r="E792" i="2"/>
  <c r="AA792" i="2"/>
  <c r="AA608" i="2"/>
  <c r="D608" i="2"/>
  <c r="F608" i="2"/>
  <c r="E608" i="2"/>
  <c r="C608" i="2"/>
  <c r="G608" i="2"/>
  <c r="AA1041" i="2"/>
  <c r="G1041" i="2"/>
  <c r="D1041" i="2"/>
  <c r="F1041" i="2"/>
  <c r="C1041" i="2"/>
  <c r="E1041" i="2"/>
  <c r="F1418" i="2"/>
  <c r="AA1418" i="2"/>
  <c r="G1418" i="2"/>
  <c r="D1418" i="2"/>
  <c r="C1418" i="2"/>
  <c r="E1418" i="2"/>
  <c r="AA622" i="2"/>
  <c r="C622" i="2"/>
  <c r="E622" i="2"/>
  <c r="G622" i="2"/>
  <c r="D622" i="2"/>
  <c r="F622" i="2"/>
  <c r="AA419" i="2"/>
  <c r="E419" i="2"/>
  <c r="F419" i="2"/>
  <c r="D419" i="2"/>
  <c r="C419" i="2"/>
  <c r="G419" i="2"/>
  <c r="G586" i="2"/>
  <c r="AA586" i="2"/>
  <c r="D586" i="2"/>
  <c r="E586" i="2"/>
  <c r="F586" i="2"/>
  <c r="C586" i="2"/>
  <c r="G1473" i="2"/>
  <c r="E1473" i="2"/>
  <c r="AA1473" i="2"/>
  <c r="D1473" i="2"/>
  <c r="C1473" i="2"/>
  <c r="F1473" i="2"/>
  <c r="AA584" i="2"/>
  <c r="C584" i="2"/>
  <c r="E584" i="2"/>
  <c r="D584" i="2"/>
  <c r="G584" i="2"/>
  <c r="F584" i="2"/>
  <c r="AA963" i="2"/>
  <c r="G963" i="2"/>
  <c r="E963" i="2"/>
  <c r="D963" i="2"/>
  <c r="F963" i="2"/>
  <c r="C963" i="2"/>
  <c r="F375" i="2"/>
  <c r="E375" i="2"/>
  <c r="AA375" i="2"/>
  <c r="C375" i="2"/>
  <c r="D375" i="2"/>
  <c r="G375" i="2"/>
  <c r="D1439" i="2"/>
  <c r="F1439" i="2"/>
  <c r="E1439" i="2"/>
  <c r="C1439" i="2"/>
  <c r="AA1439" i="2"/>
  <c r="G1439" i="2"/>
  <c r="AA1046" i="2"/>
  <c r="D1046" i="2"/>
  <c r="F1046" i="2"/>
  <c r="E1046" i="2"/>
  <c r="G1046" i="2"/>
  <c r="C1046" i="2"/>
  <c r="AA638" i="2"/>
  <c r="F638" i="2"/>
  <c r="G638" i="2"/>
  <c r="C638" i="2"/>
  <c r="E638" i="2"/>
  <c r="D638" i="2"/>
  <c r="AA680" i="2"/>
  <c r="D680" i="2"/>
  <c r="E680" i="2"/>
  <c r="G680" i="2"/>
  <c r="F680" i="2"/>
  <c r="C680" i="2"/>
  <c r="AA311" i="2"/>
  <c r="D311" i="2"/>
  <c r="G311" i="2"/>
  <c r="E311" i="2"/>
  <c r="F311" i="2"/>
  <c r="C311" i="2"/>
  <c r="AA779" i="2"/>
  <c r="C779" i="2"/>
  <c r="E779" i="2"/>
  <c r="F779" i="2"/>
  <c r="D779" i="2"/>
  <c r="G779" i="2"/>
  <c r="C1206" i="2"/>
  <c r="G1206" i="2"/>
  <c r="F1206" i="2"/>
  <c r="D1206" i="2"/>
  <c r="E1206" i="2"/>
  <c r="AA1206" i="2"/>
  <c r="AA437" i="2"/>
  <c r="G437" i="2"/>
  <c r="D437" i="2"/>
  <c r="E437" i="2"/>
  <c r="F437" i="2"/>
  <c r="C437" i="2"/>
  <c r="C1288" i="2"/>
  <c r="D1288" i="2"/>
  <c r="F1288" i="2"/>
  <c r="E1288" i="2"/>
  <c r="G1288" i="2"/>
  <c r="AA1288" i="2"/>
  <c r="AA1034" i="2"/>
  <c r="D1034" i="2"/>
  <c r="E1034" i="2"/>
  <c r="G1034" i="2"/>
  <c r="C1034" i="2"/>
  <c r="F1034" i="2"/>
  <c r="AA782" i="2"/>
  <c r="D782" i="2"/>
  <c r="E782" i="2"/>
  <c r="F782" i="2"/>
  <c r="C782" i="2"/>
  <c r="G782" i="2"/>
  <c r="AA1192" i="2"/>
  <c r="C1192" i="2"/>
  <c r="D1192" i="2"/>
  <c r="F1192" i="2"/>
  <c r="E1192" i="2"/>
  <c r="G1192" i="2"/>
  <c r="AA701" i="2"/>
  <c r="F701" i="2"/>
  <c r="C701" i="2"/>
  <c r="D701" i="2"/>
  <c r="E701" i="2"/>
  <c r="G701" i="2"/>
  <c r="G1471" i="2"/>
  <c r="D1471" i="2"/>
  <c r="F1471" i="2"/>
  <c r="C1471" i="2"/>
  <c r="AA1471" i="2"/>
  <c r="E1471" i="2"/>
  <c r="G404" i="2"/>
  <c r="D404" i="2"/>
  <c r="C404" i="2"/>
  <c r="E404" i="2"/>
  <c r="F404" i="2"/>
  <c r="AA404" i="2"/>
  <c r="AA862" i="2"/>
  <c r="F862" i="2"/>
  <c r="E862" i="2"/>
  <c r="G862" i="2"/>
  <c r="C862" i="2"/>
  <c r="D862" i="2"/>
  <c r="F1198" i="2"/>
  <c r="D1198" i="2"/>
  <c r="C1198" i="2"/>
  <c r="AA1198" i="2"/>
  <c r="E1198" i="2"/>
  <c r="G1198" i="2"/>
  <c r="AA797" i="2"/>
  <c r="E797" i="2"/>
  <c r="F797" i="2"/>
  <c r="C797" i="2"/>
  <c r="D797" i="2"/>
  <c r="G797" i="2"/>
  <c r="AA1165" i="2"/>
  <c r="C1165" i="2"/>
  <c r="G1165" i="2"/>
  <c r="E1165" i="2"/>
  <c r="D1165" i="2"/>
  <c r="F1165" i="2"/>
  <c r="AA606" i="2"/>
  <c r="E606" i="2"/>
  <c r="F606" i="2"/>
  <c r="C606" i="2"/>
  <c r="G606" i="2"/>
  <c r="D606" i="2"/>
  <c r="D1119" i="2"/>
  <c r="F1119" i="2"/>
  <c r="AA1119" i="2"/>
  <c r="C1119" i="2"/>
  <c r="G1119" i="2"/>
  <c r="E1119" i="2"/>
  <c r="AA901" i="2"/>
  <c r="F901" i="2"/>
  <c r="G901" i="2"/>
  <c r="D901" i="2"/>
  <c r="E901" i="2"/>
  <c r="C901" i="2"/>
  <c r="AA1419" i="2"/>
  <c r="C1419" i="2"/>
  <c r="D1419" i="2"/>
  <c r="G1419" i="2"/>
  <c r="E1419" i="2"/>
  <c r="F1419" i="2"/>
  <c r="C882" i="2"/>
  <c r="AA882" i="2"/>
  <c r="G882" i="2"/>
  <c r="D882" i="2"/>
  <c r="E882" i="2"/>
  <c r="F882" i="2"/>
  <c r="G379" i="2"/>
  <c r="AA379" i="2"/>
  <c r="F379" i="2"/>
  <c r="D379" i="2"/>
  <c r="E379" i="2"/>
  <c r="C379" i="2"/>
  <c r="AA526" i="2"/>
  <c r="C526" i="2"/>
  <c r="E526" i="2"/>
  <c r="D526" i="2"/>
  <c r="F526" i="2"/>
  <c r="G526" i="2"/>
  <c r="AA546" i="2"/>
  <c r="D546" i="2"/>
  <c r="E546" i="2"/>
  <c r="G546" i="2"/>
  <c r="F546" i="2"/>
  <c r="C546" i="2"/>
  <c r="AA973" i="2"/>
  <c r="C973" i="2"/>
  <c r="G973" i="2"/>
  <c r="D973" i="2"/>
  <c r="F973" i="2"/>
  <c r="E973" i="2"/>
  <c r="F1033" i="2"/>
  <c r="AA1033" i="2"/>
  <c r="D1033" i="2"/>
  <c r="G1033" i="2"/>
  <c r="C1033" i="2"/>
  <c r="E1033" i="2"/>
  <c r="AA1158" i="2"/>
  <c r="C1158" i="2"/>
  <c r="G1158" i="2"/>
  <c r="F1158" i="2"/>
  <c r="E1158" i="2"/>
  <c r="D1158" i="2"/>
  <c r="AA1453" i="2"/>
  <c r="F1453" i="2"/>
  <c r="D1453" i="2"/>
  <c r="G1453" i="2"/>
  <c r="C1453" i="2"/>
  <c r="E1453" i="2"/>
  <c r="AA645" i="2"/>
  <c r="F645" i="2"/>
  <c r="C645" i="2"/>
  <c r="G645" i="2"/>
  <c r="E645" i="2"/>
  <c r="D645" i="2"/>
  <c r="AA869" i="2"/>
  <c r="D869" i="2"/>
  <c r="G869" i="2"/>
  <c r="E869" i="2"/>
  <c r="C869" i="2"/>
  <c r="F869" i="2"/>
  <c r="AA444" i="2"/>
  <c r="G444" i="2"/>
  <c r="C444" i="2"/>
  <c r="D444" i="2"/>
  <c r="F444" i="2"/>
  <c r="E444" i="2"/>
  <c r="AA424" i="2"/>
  <c r="F424" i="2"/>
  <c r="G424" i="2"/>
  <c r="D424" i="2"/>
  <c r="C424" i="2"/>
  <c r="E424" i="2"/>
  <c r="AA275" i="2"/>
  <c r="F275" i="2"/>
  <c r="G275" i="2"/>
  <c r="C275" i="2"/>
  <c r="E275" i="2"/>
  <c r="D275" i="2"/>
  <c r="AA919" i="2"/>
  <c r="D919" i="2"/>
  <c r="E919" i="2"/>
  <c r="G919" i="2"/>
  <c r="F919" i="2"/>
  <c r="C919" i="2"/>
  <c r="F1217" i="2"/>
  <c r="AA1217" i="2"/>
  <c r="E1217" i="2"/>
  <c r="D1217" i="2"/>
  <c r="G1217" i="2"/>
  <c r="C1217" i="2"/>
  <c r="F1078" i="2"/>
  <c r="E1078" i="2"/>
  <c r="AA1078" i="2"/>
  <c r="D1078" i="2"/>
  <c r="C1078" i="2"/>
  <c r="G1078" i="2"/>
  <c r="AA1281" i="2"/>
  <c r="C1281" i="2"/>
  <c r="F1281" i="2"/>
  <c r="D1281" i="2"/>
  <c r="E1281" i="2"/>
  <c r="G1281" i="2"/>
  <c r="E480" i="2"/>
  <c r="G480" i="2"/>
  <c r="AA480" i="2"/>
  <c r="D480" i="2"/>
  <c r="F480" i="2"/>
  <c r="C480" i="2"/>
  <c r="AA896" i="2"/>
  <c r="E896" i="2"/>
  <c r="D896" i="2"/>
  <c r="C896" i="2"/>
  <c r="F896" i="2"/>
  <c r="G896" i="2"/>
  <c r="AA975" i="2"/>
  <c r="G975" i="2"/>
  <c r="C975" i="2"/>
  <c r="E975" i="2"/>
  <c r="D975" i="2"/>
  <c r="F975" i="2"/>
  <c r="AA767" i="2"/>
  <c r="E767" i="2"/>
  <c r="F767" i="2"/>
  <c r="G767" i="2"/>
  <c r="C767" i="2"/>
  <c r="D767" i="2"/>
  <c r="AA659" i="2"/>
  <c r="G659" i="2"/>
  <c r="C659" i="2"/>
  <c r="D659" i="2"/>
  <c r="E659" i="2"/>
  <c r="F659" i="2"/>
  <c r="E873" i="2"/>
  <c r="AA873" i="2"/>
  <c r="C873" i="2"/>
  <c r="D873" i="2"/>
  <c r="F873" i="2"/>
  <c r="G873" i="2"/>
  <c r="AA1163" i="2"/>
  <c r="F1163" i="2"/>
  <c r="G1163" i="2"/>
  <c r="E1163" i="2"/>
  <c r="C1163" i="2"/>
  <c r="D1163" i="2"/>
  <c r="AA1374" i="2"/>
  <c r="D1374" i="2"/>
  <c r="C1374" i="2"/>
  <c r="E1374" i="2"/>
  <c r="F1374" i="2"/>
  <c r="G1374" i="2"/>
  <c r="AA1123" i="2"/>
  <c r="G1123" i="2"/>
  <c r="F1123" i="2"/>
  <c r="D1123" i="2"/>
  <c r="C1123" i="2"/>
  <c r="E1123" i="2"/>
  <c r="AA921" i="2"/>
  <c r="F921" i="2"/>
  <c r="G921" i="2"/>
  <c r="D921" i="2"/>
  <c r="C921" i="2"/>
  <c r="E921" i="2"/>
  <c r="AA1135" i="2"/>
  <c r="C1135" i="2"/>
  <c r="D1135" i="2"/>
  <c r="E1135" i="2"/>
  <c r="F1135" i="2"/>
  <c r="G1135" i="2"/>
  <c r="AA441" i="2"/>
  <c r="G441" i="2"/>
  <c r="C441" i="2"/>
  <c r="F441" i="2"/>
  <c r="D441" i="2"/>
  <c r="E441" i="2"/>
  <c r="AA272" i="2"/>
  <c r="E272" i="2"/>
  <c r="C272" i="2"/>
  <c r="D272" i="2"/>
  <c r="F272" i="2"/>
  <c r="G272" i="2"/>
  <c r="AA704" i="2"/>
  <c r="C704" i="2"/>
  <c r="D704" i="2"/>
  <c r="E704" i="2"/>
  <c r="G704" i="2"/>
  <c r="F704" i="2"/>
  <c r="D720" i="2"/>
  <c r="G720" i="2"/>
  <c r="F720" i="2"/>
  <c r="C720" i="2"/>
  <c r="AA720" i="2"/>
  <c r="E720" i="2"/>
  <c r="F1390" i="2"/>
  <c r="G1390" i="2"/>
  <c r="E1390" i="2"/>
  <c r="C1390" i="2"/>
  <c r="AA1390" i="2"/>
  <c r="D1390" i="2"/>
  <c r="AA967" i="2"/>
  <c r="D967" i="2"/>
  <c r="C967" i="2"/>
  <c r="F967" i="2"/>
  <c r="G967" i="2"/>
  <c r="E967" i="2"/>
  <c r="C400" i="2"/>
  <c r="E400" i="2"/>
  <c r="AA400" i="2"/>
  <c r="D400" i="2"/>
  <c r="F400" i="2"/>
  <c r="G400" i="2"/>
  <c r="G1441" i="2"/>
  <c r="D1441" i="2"/>
  <c r="F1441" i="2"/>
  <c r="C1441" i="2"/>
  <c r="AA1441" i="2"/>
  <c r="E1441" i="2"/>
  <c r="G977" i="2"/>
  <c r="F977" i="2"/>
  <c r="D977" i="2"/>
  <c r="E977" i="2"/>
  <c r="AA977" i="2"/>
  <c r="C977" i="2"/>
  <c r="F299" i="2"/>
  <c r="AA299" i="2"/>
  <c r="E299" i="2"/>
  <c r="C299" i="2"/>
  <c r="G299" i="2"/>
  <c r="D299" i="2"/>
  <c r="AA885" i="2"/>
  <c r="C885" i="2"/>
  <c r="F885" i="2"/>
  <c r="G885" i="2"/>
  <c r="E885" i="2"/>
  <c r="D885" i="2"/>
  <c r="AA807" i="2"/>
  <c r="G807" i="2"/>
  <c r="D807" i="2"/>
  <c r="F807" i="2"/>
  <c r="C807" i="2"/>
  <c r="E807" i="2"/>
  <c r="AA1086" i="2"/>
  <c r="G1086" i="2"/>
  <c r="F1086" i="2"/>
  <c r="C1086" i="2"/>
  <c r="D1086" i="2"/>
  <c r="E1086" i="2"/>
  <c r="F1333" i="2"/>
  <c r="C1333" i="2"/>
  <c r="D1333" i="2"/>
  <c r="E1333" i="2"/>
  <c r="AA1333" i="2"/>
  <c r="G1333" i="2"/>
  <c r="AA715" i="2"/>
  <c r="D715" i="2"/>
  <c r="C715" i="2"/>
  <c r="E715" i="2"/>
  <c r="G715" i="2"/>
  <c r="F715" i="2"/>
  <c r="AA350" i="2"/>
  <c r="C350" i="2"/>
  <c r="F350" i="2"/>
  <c r="D350" i="2"/>
  <c r="E350" i="2"/>
  <c r="G350" i="2"/>
  <c r="AA932" i="2"/>
  <c r="C932" i="2"/>
  <c r="G932" i="2"/>
  <c r="E932" i="2"/>
  <c r="D932" i="2"/>
  <c r="F932" i="2"/>
  <c r="AA912" i="2"/>
  <c r="D912" i="2"/>
  <c r="C912" i="2"/>
  <c r="E912" i="2"/>
  <c r="F912" i="2"/>
  <c r="G912" i="2"/>
  <c r="AA757" i="2"/>
  <c r="D757" i="2"/>
  <c r="F757" i="2"/>
  <c r="G757" i="2"/>
  <c r="E757" i="2"/>
  <c r="C757" i="2"/>
  <c r="AA799" i="2"/>
  <c r="G799" i="2"/>
  <c r="E799" i="2"/>
  <c r="C799" i="2"/>
  <c r="D799" i="2"/>
  <c r="F799" i="2"/>
  <c r="AA585" i="2"/>
  <c r="C585" i="2"/>
  <c r="D585" i="2"/>
  <c r="E585" i="2"/>
  <c r="G585" i="2"/>
  <c r="F585" i="2"/>
  <c r="AA764" i="2"/>
  <c r="E764" i="2"/>
  <c r="F764" i="2"/>
  <c r="G764" i="2"/>
  <c r="C764" i="2"/>
  <c r="D764" i="2"/>
  <c r="AA802" i="2"/>
  <c r="E802" i="2"/>
  <c r="C802" i="2"/>
  <c r="D802" i="2"/>
  <c r="F802" i="2"/>
  <c r="G802" i="2"/>
  <c r="AA746" i="2"/>
  <c r="E746" i="2"/>
  <c r="G746" i="2"/>
  <c r="F746" i="2"/>
  <c r="C746" i="2"/>
  <c r="D746" i="2"/>
  <c r="AA1107" i="2"/>
  <c r="C1107" i="2"/>
  <c r="F1107" i="2"/>
  <c r="E1107" i="2"/>
  <c r="G1107" i="2"/>
  <c r="D1107" i="2"/>
  <c r="AA255" i="2"/>
  <c r="G255" i="2"/>
  <c r="D255" i="2"/>
  <c r="C255" i="2"/>
  <c r="E255" i="2"/>
  <c r="F255" i="2"/>
  <c r="AA800" i="2"/>
  <c r="E800" i="2"/>
  <c r="F800" i="2"/>
  <c r="C800" i="2"/>
  <c r="D800" i="2"/>
  <c r="G800" i="2"/>
  <c r="AA618" i="2"/>
  <c r="F618" i="2"/>
  <c r="C618" i="2"/>
  <c r="D618" i="2"/>
  <c r="E618" i="2"/>
  <c r="G618" i="2"/>
  <c r="AA370" i="2"/>
  <c r="D370" i="2"/>
  <c r="F370" i="2"/>
  <c r="G370" i="2"/>
  <c r="E370" i="2"/>
  <c r="C370" i="2"/>
  <c r="AA888" i="2"/>
  <c r="C888" i="2"/>
  <c r="G888" i="2"/>
  <c r="E888" i="2"/>
  <c r="F888" i="2"/>
  <c r="D888" i="2"/>
  <c r="AA1431" i="2"/>
  <c r="E1431" i="2"/>
  <c r="F1431" i="2"/>
  <c r="C1431" i="2"/>
  <c r="D1431" i="2"/>
  <c r="G1431" i="2"/>
  <c r="AA1080" i="2"/>
  <c r="F1080" i="2"/>
  <c r="C1080" i="2"/>
  <c r="D1080" i="2"/>
  <c r="E1080" i="2"/>
  <c r="G1080" i="2"/>
  <c r="AA987" i="2"/>
  <c r="G987" i="2"/>
  <c r="D987" i="2"/>
  <c r="F987" i="2"/>
  <c r="C987" i="2"/>
  <c r="E987" i="2"/>
  <c r="AA1311" i="2"/>
  <c r="G1311" i="2"/>
  <c r="C1311" i="2"/>
  <c r="F1311" i="2"/>
  <c r="D1311" i="2"/>
  <c r="E1311" i="2"/>
  <c r="AA1109" i="2"/>
  <c r="E1109" i="2"/>
  <c r="F1109" i="2"/>
  <c r="G1109" i="2"/>
  <c r="C1109" i="2"/>
  <c r="D1109" i="2"/>
  <c r="AA1302" i="2"/>
  <c r="C1302" i="2"/>
  <c r="G1302" i="2"/>
  <c r="F1302" i="2"/>
  <c r="D1302" i="2"/>
  <c r="E1302" i="2"/>
  <c r="AA631" i="2"/>
  <c r="D631" i="2"/>
  <c r="C631" i="2"/>
  <c r="E631" i="2"/>
  <c r="F631" i="2"/>
  <c r="G631" i="2"/>
  <c r="AA345" i="2"/>
  <c r="G345" i="2"/>
  <c r="F345" i="2"/>
  <c r="D345" i="2"/>
  <c r="E345" i="2"/>
  <c r="C345" i="2"/>
  <c r="AA1458" i="2"/>
  <c r="D1458" i="2"/>
  <c r="F1458" i="2"/>
  <c r="C1458" i="2"/>
  <c r="E1458" i="2"/>
  <c r="G1458" i="2"/>
  <c r="AA270" i="2"/>
  <c r="E270" i="2"/>
  <c r="C270" i="2"/>
  <c r="F270" i="2"/>
  <c r="D270" i="2"/>
  <c r="G270" i="2"/>
  <c r="AA937" i="2"/>
  <c r="C937" i="2"/>
  <c r="D937" i="2"/>
  <c r="E937" i="2"/>
  <c r="G937" i="2"/>
  <c r="F937" i="2"/>
  <c r="AA1108" i="2"/>
  <c r="C1108" i="2"/>
  <c r="E1108" i="2"/>
  <c r="D1108" i="2"/>
  <c r="G1108" i="2"/>
  <c r="F1108" i="2"/>
  <c r="D652" i="2"/>
  <c r="AA652" i="2"/>
  <c r="E652" i="2"/>
  <c r="C652" i="2"/>
  <c r="F652" i="2"/>
  <c r="G652" i="2"/>
  <c r="AA1329" i="2"/>
  <c r="F1329" i="2"/>
  <c r="D1329" i="2"/>
  <c r="E1329" i="2"/>
  <c r="G1329" i="2"/>
  <c r="C1329" i="2"/>
  <c r="AA691" i="2"/>
  <c r="E691" i="2"/>
  <c r="F691" i="2"/>
  <c r="D691" i="2"/>
  <c r="G691" i="2"/>
  <c r="C691" i="2"/>
  <c r="AA1314" i="2"/>
  <c r="C1314" i="2"/>
  <c r="G1314" i="2"/>
  <c r="F1314" i="2"/>
  <c r="D1314" i="2"/>
  <c r="E1314" i="2"/>
  <c r="AA309" i="2"/>
  <c r="E309" i="2"/>
  <c r="C309" i="2"/>
  <c r="G309" i="2"/>
  <c r="D309" i="2"/>
  <c r="F309" i="2"/>
  <c r="AA851" i="2"/>
  <c r="F851" i="2"/>
  <c r="D851" i="2"/>
  <c r="C851" i="2"/>
  <c r="G851" i="2"/>
  <c r="E851" i="2"/>
  <c r="AA363" i="2"/>
  <c r="C363" i="2"/>
  <c r="F363" i="2"/>
  <c r="D363" i="2"/>
  <c r="G363" i="2"/>
  <c r="E363" i="2"/>
  <c r="E1408" i="2"/>
  <c r="G1408" i="2"/>
  <c r="AA1408" i="2"/>
  <c r="F1408" i="2"/>
  <c r="C1408" i="2"/>
  <c r="D1408" i="2"/>
  <c r="G1184" i="2"/>
  <c r="C1184" i="2"/>
  <c r="F1184" i="2"/>
  <c r="D1184" i="2"/>
  <c r="AA1184" i="2"/>
  <c r="E1184" i="2"/>
  <c r="AA414" i="2"/>
  <c r="G414" i="2"/>
  <c r="C414" i="2"/>
  <c r="F414" i="2"/>
  <c r="D414" i="2"/>
  <c r="E414" i="2"/>
  <c r="AA766" i="2"/>
  <c r="E766" i="2"/>
  <c r="D766" i="2"/>
  <c r="G766" i="2"/>
  <c r="C766" i="2"/>
  <c r="F766" i="2"/>
  <c r="AA1209" i="2"/>
  <c r="F1209" i="2"/>
  <c r="G1209" i="2"/>
  <c r="E1209" i="2"/>
  <c r="C1209" i="2"/>
  <c r="D1209" i="2"/>
  <c r="D1258" i="2"/>
  <c r="AA1258" i="2"/>
  <c r="C1258" i="2"/>
  <c r="G1258" i="2"/>
  <c r="F1258" i="2"/>
  <c r="E1258" i="2"/>
  <c r="AA759" i="2"/>
  <c r="D759" i="2"/>
  <c r="F759" i="2"/>
  <c r="C759" i="2"/>
  <c r="E759" i="2"/>
  <c r="G759" i="2"/>
  <c r="C729" i="2"/>
  <c r="G729" i="2"/>
  <c r="D729" i="2"/>
  <c r="F729" i="2"/>
  <c r="E729" i="2"/>
  <c r="C1358" i="2"/>
  <c r="E1358" i="2"/>
  <c r="D1358" i="2"/>
  <c r="G1358" i="2"/>
  <c r="F1358" i="2"/>
  <c r="AA1358" i="2"/>
  <c r="AA1406" i="2"/>
  <c r="D1406" i="2"/>
  <c r="E1406" i="2"/>
  <c r="F1406" i="2"/>
  <c r="G1406" i="2"/>
  <c r="C1406" i="2"/>
  <c r="AA969" i="2"/>
  <c r="F969" i="2"/>
  <c r="D969" i="2"/>
  <c r="E969" i="2"/>
  <c r="C969" i="2"/>
  <c r="G969" i="2"/>
  <c r="AA1179" i="2"/>
  <c r="G1179" i="2"/>
  <c r="C1179" i="2"/>
  <c r="E1179" i="2"/>
  <c r="F1179" i="2"/>
  <c r="D1179" i="2"/>
  <c r="AA1072" i="2"/>
  <c r="E1072" i="2"/>
  <c r="C1072" i="2"/>
  <c r="G1072" i="2"/>
  <c r="D1072" i="2"/>
  <c r="F1072" i="2"/>
  <c r="E378" i="2"/>
  <c r="AA378" i="2"/>
  <c r="D378" i="2"/>
  <c r="F378" i="2"/>
  <c r="C378" i="2"/>
  <c r="G378" i="2"/>
  <c r="F1005" i="2"/>
  <c r="C1005" i="2"/>
  <c r="E1005" i="2"/>
  <c r="AA1005" i="2"/>
  <c r="G1005" i="2"/>
  <c r="D1005" i="2"/>
  <c r="C1152" i="2"/>
  <c r="G1152" i="2"/>
  <c r="F1152" i="2"/>
  <c r="AA1152" i="2"/>
  <c r="E1152" i="2"/>
  <c r="D1152" i="2"/>
  <c r="C1475" i="2"/>
  <c r="D1475" i="2"/>
  <c r="E1475" i="2"/>
  <c r="F1475" i="2"/>
  <c r="G1475" i="2"/>
  <c r="AA1475" i="2"/>
  <c r="AA911" i="2"/>
  <c r="F911" i="2"/>
  <c r="D911" i="2"/>
  <c r="G911" i="2"/>
  <c r="E911" i="2"/>
  <c r="C911" i="2"/>
  <c r="AA1059" i="2"/>
  <c r="E1059" i="2"/>
  <c r="F1059" i="2"/>
  <c r="C1059" i="2"/>
  <c r="G1059" i="2"/>
  <c r="D1059" i="2"/>
  <c r="C1226" i="2"/>
  <c r="AA1226" i="2"/>
  <c r="D1226" i="2"/>
  <c r="G1226" i="2"/>
  <c r="E1226" i="2"/>
  <c r="F1226" i="2"/>
  <c r="AA1416" i="2"/>
  <c r="E1416" i="2"/>
  <c r="C1416" i="2"/>
  <c r="G1416" i="2"/>
  <c r="F1416" i="2"/>
  <c r="D1416" i="2"/>
  <c r="AA599" i="2"/>
  <c r="E599" i="2"/>
  <c r="D599" i="2"/>
  <c r="C599" i="2"/>
  <c r="F599" i="2"/>
  <c r="G599" i="2"/>
  <c r="AA778" i="2"/>
  <c r="E778" i="2"/>
  <c r="C778" i="2"/>
  <c r="F778" i="2"/>
  <c r="G778" i="2"/>
  <c r="D778" i="2"/>
  <c r="F1077" i="2"/>
  <c r="D1077" i="2"/>
  <c r="E1077" i="2"/>
  <c r="G1077" i="2"/>
  <c r="C1077" i="2"/>
  <c r="AA1077" i="2"/>
  <c r="AA1445" i="2"/>
  <c r="C1445" i="2"/>
  <c r="E1445" i="2"/>
  <c r="D1445" i="2"/>
  <c r="F1445" i="2"/>
  <c r="G1445" i="2"/>
  <c r="AA637" i="2"/>
  <c r="E637" i="2"/>
  <c r="D637" i="2"/>
  <c r="C637" i="2"/>
  <c r="F637" i="2"/>
  <c r="G637" i="2"/>
  <c r="AA306" i="2"/>
  <c r="G306" i="2"/>
  <c r="F306" i="2"/>
  <c r="E306" i="2"/>
  <c r="C306" i="2"/>
  <c r="D306" i="2"/>
  <c r="E1053" i="2"/>
  <c r="F1053" i="2"/>
  <c r="C1053" i="2"/>
  <c r="AA1053" i="2"/>
  <c r="G1053" i="2"/>
  <c r="D1053" i="2"/>
  <c r="D1306" i="2"/>
  <c r="F1306" i="2"/>
  <c r="G1306" i="2"/>
  <c r="E1306" i="2"/>
  <c r="C1306" i="2"/>
  <c r="AA1306" i="2"/>
  <c r="AA1084" i="2"/>
  <c r="E1084" i="2"/>
  <c r="F1084" i="2"/>
  <c r="G1084" i="2"/>
  <c r="D1084" i="2"/>
  <c r="C1084" i="2"/>
  <c r="C135" i="2"/>
  <c r="G135" i="2"/>
  <c r="F135" i="2"/>
  <c r="D135" i="2"/>
  <c r="E135" i="2"/>
  <c r="E227" i="2"/>
  <c r="D227" i="2"/>
  <c r="F227" i="2"/>
  <c r="G227" i="2"/>
  <c r="C227" i="2"/>
  <c r="D198" i="2"/>
  <c r="G198" i="2"/>
  <c r="C198" i="2"/>
  <c r="E198" i="2"/>
  <c r="F198" i="2"/>
  <c r="D76" i="2"/>
  <c r="C76" i="2"/>
  <c r="E76" i="2"/>
  <c r="F76" i="2"/>
  <c r="G76" i="2"/>
  <c r="D237" i="2"/>
  <c r="F237" i="2"/>
  <c r="E237" i="2"/>
  <c r="G237" i="2"/>
  <c r="C237" i="2"/>
  <c r="F40" i="2"/>
  <c r="C40" i="2"/>
  <c r="G40" i="2"/>
  <c r="E40" i="2"/>
  <c r="D40" i="2"/>
  <c r="G191" i="2"/>
  <c r="C191" i="2"/>
  <c r="F191" i="2"/>
  <c r="E191" i="2"/>
  <c r="D191" i="2"/>
  <c r="E100" i="2"/>
  <c r="D100" i="2"/>
  <c r="F100" i="2"/>
  <c r="C100" i="2"/>
  <c r="G100" i="2"/>
  <c r="D121" i="2"/>
  <c r="F121" i="2"/>
  <c r="E121" i="2"/>
  <c r="G121" i="2"/>
  <c r="C121" i="2"/>
  <c r="G179" i="2"/>
  <c r="D179" i="2"/>
  <c r="F179" i="2"/>
  <c r="E179" i="2"/>
  <c r="C179" i="2"/>
  <c r="E247" i="2"/>
  <c r="D247" i="2"/>
  <c r="F247" i="2"/>
  <c r="G247" i="2"/>
  <c r="C247" i="2"/>
  <c r="G136" i="2"/>
  <c r="E136" i="2"/>
  <c r="F136" i="2"/>
  <c r="C136" i="2"/>
  <c r="D136" i="2"/>
  <c r="C167" i="2"/>
  <c r="G167" i="2"/>
  <c r="F167" i="2"/>
  <c r="D167" i="2"/>
  <c r="E167" i="2"/>
  <c r="C133" i="2"/>
  <c r="F133" i="2"/>
  <c r="G133" i="2"/>
  <c r="D133" i="2"/>
  <c r="E133" i="2"/>
  <c r="D61" i="2"/>
  <c r="F61" i="2"/>
  <c r="E61" i="2"/>
  <c r="G61" i="2"/>
  <c r="C61" i="2"/>
  <c r="F123" i="2"/>
  <c r="E123" i="2"/>
  <c r="C123" i="2"/>
  <c r="G123" i="2"/>
  <c r="D123" i="2"/>
  <c r="C37" i="2"/>
  <c r="F37" i="2"/>
  <c r="G37" i="2"/>
  <c r="E37" i="2"/>
  <c r="D37" i="2"/>
  <c r="D165" i="2"/>
  <c r="G165" i="2"/>
  <c r="C165" i="2"/>
  <c r="F165" i="2"/>
  <c r="E165" i="2"/>
  <c r="E92" i="2"/>
  <c r="G92" i="2"/>
  <c r="C92" i="2"/>
  <c r="D92" i="2"/>
  <c r="F92" i="2"/>
  <c r="G185" i="2"/>
  <c r="C185" i="2"/>
  <c r="D185" i="2"/>
  <c r="F185" i="2"/>
  <c r="E185" i="2"/>
  <c r="F72" i="2"/>
  <c r="E72" i="2"/>
  <c r="G72" i="2"/>
  <c r="C72" i="2"/>
  <c r="D72" i="2"/>
  <c r="G226" i="2"/>
  <c r="F226" i="2"/>
  <c r="C226" i="2"/>
  <c r="E226" i="2"/>
  <c r="D226" i="2"/>
  <c r="G122" i="2"/>
  <c r="D122" i="2"/>
  <c r="E122" i="2"/>
  <c r="C122" i="2"/>
  <c r="F122" i="2"/>
  <c r="D45" i="2"/>
  <c r="F45" i="2"/>
  <c r="E45" i="2"/>
  <c r="G45" i="2"/>
  <c r="C45" i="2"/>
  <c r="D48" i="2"/>
  <c r="G48" i="2"/>
  <c r="C48" i="2"/>
  <c r="F48" i="2"/>
  <c r="E48" i="2"/>
  <c r="F120" i="2"/>
  <c r="G120" i="2"/>
  <c r="D120" i="2"/>
  <c r="C120" i="2"/>
  <c r="E120" i="2"/>
  <c r="D178" i="2"/>
  <c r="E178" i="2"/>
  <c r="G178" i="2"/>
  <c r="C178" i="2"/>
  <c r="F178" i="2"/>
  <c r="D118" i="2"/>
  <c r="F118" i="2"/>
  <c r="E118" i="2"/>
  <c r="G118" i="2"/>
  <c r="C118" i="2"/>
  <c r="F110" i="2"/>
  <c r="C110" i="2"/>
  <c r="G110" i="2"/>
  <c r="D110" i="2"/>
  <c r="E110" i="2"/>
  <c r="E174" i="2"/>
  <c r="F174" i="2"/>
  <c r="D174" i="2"/>
  <c r="G174" i="2"/>
  <c r="C174" i="2"/>
  <c r="C34" i="2"/>
  <c r="G34" i="2"/>
  <c r="E34" i="2"/>
  <c r="F34" i="2"/>
  <c r="D34" i="2"/>
  <c r="F64" i="2"/>
  <c r="D64" i="2"/>
  <c r="E64" i="2"/>
  <c r="C64" i="2"/>
  <c r="G64" i="2"/>
  <c r="G68" i="2"/>
  <c r="F68" i="2"/>
  <c r="C68" i="2"/>
  <c r="E68" i="2"/>
  <c r="D68" i="2"/>
  <c r="C140" i="2"/>
  <c r="F140" i="2"/>
  <c r="G140" i="2"/>
  <c r="D140" i="2"/>
  <c r="E140" i="2"/>
  <c r="E67" i="2"/>
  <c r="C67" i="2"/>
  <c r="G67" i="2"/>
  <c r="D67" i="2"/>
  <c r="F67" i="2"/>
  <c r="E244" i="2"/>
  <c r="D244" i="2"/>
  <c r="F244" i="2"/>
  <c r="G244" i="2"/>
  <c r="C244" i="2"/>
  <c r="F194" i="2"/>
  <c r="G194" i="2"/>
  <c r="C194" i="2"/>
  <c r="E194" i="2"/>
  <c r="D194" i="2"/>
  <c r="E197" i="2"/>
  <c r="F197" i="2"/>
  <c r="C197" i="2"/>
  <c r="G197" i="2"/>
  <c r="D197" i="2"/>
  <c r="C153" i="2"/>
  <c r="D153" i="2"/>
  <c r="E153" i="2"/>
  <c r="F153" i="2"/>
  <c r="G153" i="2"/>
  <c r="C193" i="2"/>
  <c r="G193" i="2"/>
  <c r="F193" i="2"/>
  <c r="E193" i="2"/>
  <c r="D193" i="2"/>
  <c r="E190" i="2"/>
  <c r="D190" i="2"/>
  <c r="F190" i="2"/>
  <c r="G190" i="2"/>
  <c r="C190" i="2"/>
  <c r="G212" i="2"/>
  <c r="F212" i="2"/>
  <c r="C212" i="2"/>
  <c r="D212" i="2"/>
  <c r="E212" i="2"/>
  <c r="F202" i="2"/>
  <c r="E202" i="2"/>
  <c r="C202" i="2"/>
  <c r="G202" i="2"/>
  <c r="D202" i="2"/>
  <c r="D146" i="2"/>
  <c r="G146" i="2"/>
  <c r="E146" i="2"/>
  <c r="C146" i="2"/>
  <c r="F146" i="2"/>
  <c r="D156" i="2"/>
  <c r="E156" i="2"/>
  <c r="F156" i="2"/>
  <c r="G156" i="2"/>
  <c r="C156" i="2"/>
  <c r="E39" i="2"/>
  <c r="D39" i="2"/>
  <c r="G39" i="2"/>
  <c r="F39" i="2"/>
  <c r="C39" i="2"/>
  <c r="C152" i="2"/>
  <c r="G152" i="2"/>
  <c r="D152" i="2"/>
  <c r="E152" i="2"/>
  <c r="F152" i="2"/>
  <c r="E233" i="2"/>
  <c r="D233" i="2"/>
  <c r="F233" i="2"/>
  <c r="G233" i="2"/>
  <c r="C233" i="2"/>
  <c r="F98" i="2"/>
  <c r="C98" i="2"/>
  <c r="E98" i="2"/>
  <c r="D98" i="2"/>
  <c r="G98" i="2"/>
  <c r="E38" i="2"/>
  <c r="D38" i="2"/>
  <c r="C38" i="2"/>
  <c r="F38" i="2"/>
  <c r="G38" i="2"/>
  <c r="F41" i="2"/>
  <c r="C41" i="2"/>
  <c r="G41" i="2"/>
  <c r="D41" i="2"/>
  <c r="E41" i="2"/>
  <c r="E176" i="2"/>
  <c r="C176" i="2"/>
  <c r="F176" i="2"/>
  <c r="D176" i="2"/>
  <c r="G176" i="2"/>
  <c r="G106" i="2"/>
  <c r="E106" i="2"/>
  <c r="D106" i="2"/>
  <c r="C106" i="2"/>
  <c r="F106" i="2"/>
  <c r="G239" i="2"/>
  <c r="C239" i="2"/>
  <c r="E239" i="2"/>
  <c r="D239" i="2"/>
  <c r="F239" i="2"/>
  <c r="E111" i="2"/>
  <c r="D111" i="2"/>
  <c r="G111" i="2"/>
  <c r="F111" i="2"/>
  <c r="C111" i="2"/>
  <c r="C158" i="2"/>
  <c r="G158" i="2"/>
  <c r="F158" i="2"/>
  <c r="D158" i="2"/>
  <c r="E158" i="2"/>
  <c r="G27" i="2"/>
  <c r="C27" i="2"/>
  <c r="F27" i="2"/>
  <c r="E27" i="2"/>
  <c r="D27" i="2"/>
  <c r="E245" i="2"/>
  <c r="F245" i="2"/>
  <c r="G245" i="2"/>
  <c r="C245" i="2"/>
  <c r="D245" i="2"/>
  <c r="F85" i="2"/>
  <c r="G85" i="2"/>
  <c r="D85" i="2"/>
  <c r="C85" i="2"/>
  <c r="E85" i="2"/>
  <c r="F251" i="2"/>
  <c r="C251" i="2"/>
  <c r="E251" i="2"/>
  <c r="G251" i="2"/>
  <c r="D251" i="2"/>
  <c r="E80" i="2"/>
  <c r="G80" i="2"/>
  <c r="D80" i="2"/>
  <c r="F80" i="2"/>
  <c r="C80" i="2"/>
  <c r="G88" i="2"/>
  <c r="D88" i="2"/>
  <c r="C88" i="2"/>
  <c r="F88" i="2"/>
  <c r="E88" i="2"/>
  <c r="D65" i="2"/>
  <c r="E65" i="2"/>
  <c r="G65" i="2"/>
  <c r="F65" i="2"/>
  <c r="C65" i="2"/>
  <c r="D137" i="2"/>
  <c r="F137" i="2"/>
  <c r="C137" i="2"/>
  <c r="G137" i="2"/>
  <c r="E137" i="2"/>
  <c r="G29" i="2"/>
  <c r="E29" i="2"/>
  <c r="F29" i="2"/>
  <c r="D29" i="2"/>
  <c r="C29" i="2"/>
  <c r="D113" i="2"/>
  <c r="C113" i="2"/>
  <c r="F113" i="2"/>
  <c r="E113" i="2"/>
  <c r="G113" i="2"/>
  <c r="F213" i="2"/>
  <c r="E213" i="2"/>
  <c r="G213" i="2"/>
  <c r="C213" i="2"/>
  <c r="D213" i="2"/>
  <c r="E240" i="2"/>
  <c r="D240" i="2"/>
  <c r="G240" i="2"/>
  <c r="C240" i="2"/>
  <c r="F240" i="2"/>
  <c r="D246" i="2"/>
  <c r="G246" i="2"/>
  <c r="C246" i="2"/>
  <c r="E246" i="2"/>
  <c r="F246" i="2"/>
  <c r="D104" i="2"/>
  <c r="C104" i="2"/>
  <c r="E104" i="2"/>
  <c r="F104" i="2"/>
  <c r="G104" i="2"/>
  <c r="C60" i="2"/>
  <c r="E60" i="2"/>
  <c r="D60" i="2"/>
  <c r="G60" i="2"/>
  <c r="F60" i="2"/>
  <c r="C115" i="2"/>
  <c r="D115" i="2"/>
  <c r="F115" i="2"/>
  <c r="G115" i="2"/>
  <c r="E115" i="2"/>
  <c r="G107" i="2"/>
  <c r="F107" i="2"/>
  <c r="D107" i="2"/>
  <c r="E107" i="2"/>
  <c r="C107" i="2"/>
  <c r="C207" i="2"/>
  <c r="D207" i="2"/>
  <c r="F207" i="2"/>
  <c r="E207" i="2"/>
  <c r="G207" i="2"/>
  <c r="C159" i="2"/>
  <c r="D159" i="2"/>
  <c r="E159" i="2"/>
  <c r="F159" i="2"/>
  <c r="G159" i="2"/>
  <c r="E82" i="2"/>
  <c r="F82" i="2"/>
  <c r="G82" i="2"/>
  <c r="C82" i="2"/>
  <c r="D82" i="2"/>
  <c r="F151" i="2"/>
  <c r="D151" i="2"/>
  <c r="E151" i="2"/>
  <c r="G151" i="2"/>
  <c r="C151" i="2"/>
  <c r="C78" i="2"/>
  <c r="D78" i="2"/>
  <c r="F78" i="2"/>
  <c r="G78" i="2"/>
  <c r="E78" i="2"/>
  <c r="F83" i="2"/>
  <c r="E83" i="2"/>
  <c r="C83" i="2"/>
  <c r="G83" i="2"/>
  <c r="D83" i="2"/>
  <c r="C224" i="2"/>
  <c r="D224" i="2"/>
  <c r="G224" i="2"/>
  <c r="F224" i="2"/>
  <c r="E224" i="2"/>
  <c r="C87" i="2"/>
  <c r="E87" i="2"/>
  <c r="F87" i="2"/>
  <c r="D87" i="2"/>
  <c r="G87" i="2"/>
  <c r="G57" i="2"/>
  <c r="C57" i="2"/>
  <c r="D57" i="2"/>
  <c r="E57" i="2"/>
  <c r="F57" i="2"/>
  <c r="G208" i="2"/>
  <c r="D208" i="2"/>
  <c r="C208" i="2"/>
  <c r="E208" i="2"/>
  <c r="F208" i="2"/>
  <c r="F220" i="2"/>
  <c r="C220" i="2"/>
  <c r="E220" i="2"/>
  <c r="D220" i="2"/>
  <c r="G220" i="2"/>
  <c r="E199" i="2"/>
  <c r="G199" i="2"/>
  <c r="D199" i="2"/>
  <c r="C199" i="2"/>
  <c r="F199" i="2"/>
  <c r="G119" i="2"/>
  <c r="D119" i="2"/>
  <c r="C119" i="2"/>
  <c r="F119" i="2"/>
  <c r="E119" i="2"/>
  <c r="F84" i="2"/>
  <c r="G84" i="2"/>
  <c r="E84" i="2"/>
  <c r="D84" i="2"/>
  <c r="C84" i="2"/>
  <c r="D188" i="2"/>
  <c r="F188" i="2"/>
  <c r="C188" i="2"/>
  <c r="G188" i="2"/>
  <c r="E188" i="2"/>
  <c r="F222" i="2"/>
  <c r="C222" i="2"/>
  <c r="E222" i="2"/>
  <c r="D222" i="2"/>
  <c r="G222" i="2"/>
  <c r="C230" i="2"/>
  <c r="E230" i="2"/>
  <c r="D230" i="2"/>
  <c r="F230" i="2"/>
  <c r="G230" i="2"/>
  <c r="C205" i="2"/>
  <c r="E205" i="2"/>
  <c r="D205" i="2"/>
  <c r="F205" i="2"/>
  <c r="G205" i="2"/>
  <c r="F215" i="2"/>
  <c r="C215" i="2"/>
  <c r="D215" i="2"/>
  <c r="E215" i="2"/>
  <c r="G215" i="2"/>
  <c r="D50" i="2"/>
  <c r="C50" i="2"/>
  <c r="E50" i="2"/>
  <c r="G50" i="2"/>
  <c r="F50" i="2"/>
  <c r="E142" i="2"/>
  <c r="F142" i="2"/>
  <c r="G142" i="2"/>
  <c r="D142" i="2"/>
  <c r="C142" i="2"/>
  <c r="E177" i="2"/>
  <c r="C177" i="2"/>
  <c r="G177" i="2"/>
  <c r="D177" i="2"/>
  <c r="F177" i="2"/>
  <c r="G130" i="2"/>
  <c r="F130" i="2"/>
  <c r="C130" i="2"/>
  <c r="D130" i="2"/>
  <c r="E130" i="2"/>
  <c r="F236" i="2"/>
  <c r="E236" i="2"/>
  <c r="G236" i="2"/>
  <c r="D236" i="2"/>
  <c r="C236" i="2"/>
  <c r="D234" i="2"/>
  <c r="E234" i="2"/>
  <c r="F234" i="2"/>
  <c r="C234" i="2"/>
  <c r="G234" i="2"/>
  <c r="C53" i="2"/>
  <c r="F53" i="2"/>
  <c r="E53" i="2"/>
  <c r="D53" i="2"/>
  <c r="G53" i="2"/>
  <c r="E103" i="2"/>
  <c r="D103" i="2"/>
  <c r="F103" i="2"/>
  <c r="G103" i="2"/>
  <c r="C103" i="2"/>
  <c r="E116" i="2"/>
  <c r="G116" i="2"/>
  <c r="C116" i="2"/>
  <c r="F116" i="2"/>
  <c r="D116" i="2"/>
  <c r="E63" i="2"/>
  <c r="D63" i="2"/>
  <c r="F63" i="2"/>
  <c r="G63" i="2"/>
  <c r="C63" i="2"/>
  <c r="D35" i="2"/>
  <c r="E35" i="2"/>
  <c r="F35" i="2"/>
  <c r="G35" i="2"/>
  <c r="C35" i="2"/>
  <c r="G102" i="2"/>
  <c r="C102" i="2"/>
  <c r="D102" i="2"/>
  <c r="F102" i="2"/>
  <c r="E102" i="2"/>
  <c r="G112" i="2"/>
  <c r="C112" i="2"/>
  <c r="D112" i="2"/>
  <c r="E112" i="2"/>
  <c r="F112" i="2"/>
  <c r="D157" i="2"/>
  <c r="E157" i="2"/>
  <c r="F157" i="2"/>
  <c r="C157" i="2"/>
  <c r="G157" i="2"/>
  <c r="D187" i="2"/>
  <c r="G187" i="2"/>
  <c r="C187" i="2"/>
  <c r="E187" i="2"/>
  <c r="F187" i="2"/>
  <c r="E79" i="2"/>
  <c r="F79" i="2"/>
  <c r="G79" i="2"/>
  <c r="D79" i="2"/>
  <c r="C79" i="2"/>
  <c r="E232" i="2"/>
  <c r="F232" i="2"/>
  <c r="G232" i="2"/>
  <c r="C232" i="2"/>
  <c r="D232" i="2"/>
  <c r="F77" i="2"/>
  <c r="C77" i="2"/>
  <c r="G77" i="2"/>
  <c r="D77" i="2"/>
  <c r="E77" i="2"/>
  <c r="C184" i="2"/>
  <c r="D184" i="2"/>
  <c r="F184" i="2"/>
  <c r="G184" i="2"/>
  <c r="E184" i="2"/>
  <c r="G211" i="2"/>
  <c r="C211" i="2"/>
  <c r="D211" i="2"/>
  <c r="E211" i="2"/>
  <c r="F211" i="2"/>
  <c r="F231" i="2"/>
  <c r="D231" i="2"/>
  <c r="G231" i="2"/>
  <c r="C231" i="2"/>
  <c r="E231" i="2"/>
  <c r="D249" i="2"/>
  <c r="E249" i="2"/>
  <c r="C249" i="2"/>
  <c r="F249" i="2"/>
  <c r="G249" i="2"/>
  <c r="D243" i="2"/>
  <c r="G243" i="2"/>
  <c r="E243" i="2"/>
  <c r="F243" i="2"/>
  <c r="C243" i="2"/>
  <c r="E108" i="2"/>
  <c r="C108" i="2"/>
  <c r="G108" i="2"/>
  <c r="D108" i="2"/>
  <c r="F108" i="2"/>
  <c r="E181" i="2"/>
  <c r="F181" i="2"/>
  <c r="C181" i="2"/>
  <c r="G181" i="2"/>
  <c r="D181" i="2"/>
  <c r="C56" i="2"/>
  <c r="D56" i="2"/>
  <c r="F56" i="2"/>
  <c r="E56" i="2"/>
  <c r="G56" i="2"/>
  <c r="D59" i="2"/>
  <c r="E59" i="2"/>
  <c r="C59" i="2"/>
  <c r="F59" i="2"/>
  <c r="G59" i="2"/>
  <c r="C124" i="2"/>
  <c r="F124" i="2"/>
  <c r="G124" i="2"/>
  <c r="E124" i="2"/>
  <c r="D124" i="2"/>
  <c r="F52" i="2"/>
  <c r="G52" i="2"/>
  <c r="E52" i="2"/>
  <c r="D52" i="2"/>
  <c r="C52" i="2"/>
  <c r="E47" i="2"/>
  <c r="C47" i="2"/>
  <c r="F47" i="2"/>
  <c r="D47" i="2"/>
  <c r="G47" i="2"/>
  <c r="G144" i="2"/>
  <c r="D144" i="2"/>
  <c r="E144" i="2"/>
  <c r="C144" i="2"/>
  <c r="F144" i="2"/>
  <c r="E55" i="2"/>
  <c r="C55" i="2"/>
  <c r="F55" i="2"/>
  <c r="D55" i="2"/>
  <c r="G55" i="2"/>
  <c r="D42" i="2"/>
  <c r="F42" i="2"/>
  <c r="E42" i="2"/>
  <c r="G42" i="2"/>
  <c r="C42" i="2"/>
  <c r="F204" i="2"/>
  <c r="D204" i="2"/>
  <c r="C204" i="2"/>
  <c r="E204" i="2"/>
  <c r="G204" i="2"/>
  <c r="F148" i="2"/>
  <c r="G148" i="2"/>
  <c r="C148" i="2"/>
  <c r="D148" i="2"/>
  <c r="E148" i="2"/>
  <c r="G30" i="2"/>
  <c r="C30" i="2"/>
  <c r="F30" i="2"/>
  <c r="E30" i="2"/>
  <c r="D30" i="2"/>
  <c r="E97" i="2"/>
  <c r="F97" i="2"/>
  <c r="G97" i="2"/>
  <c r="D97" i="2"/>
  <c r="C97" i="2"/>
  <c r="G94" i="2"/>
  <c r="F94" i="2"/>
  <c r="C94" i="2"/>
  <c r="D94" i="2"/>
  <c r="E94" i="2"/>
  <c r="C73" i="2"/>
  <c r="D73" i="2"/>
  <c r="E73" i="2"/>
  <c r="F73" i="2"/>
  <c r="G73" i="2"/>
  <c r="E51" i="2"/>
  <c r="C51" i="2"/>
  <c r="F51" i="2"/>
  <c r="G51" i="2"/>
  <c r="D51" i="2"/>
  <c r="C219" i="2"/>
  <c r="G219" i="2"/>
  <c r="F219" i="2"/>
  <c r="E219" i="2"/>
  <c r="D219" i="2"/>
  <c r="C162" i="2"/>
  <c r="G162" i="2"/>
  <c r="D162" i="2"/>
  <c r="F162" i="2"/>
  <c r="E162" i="2"/>
  <c r="F31" i="2"/>
  <c r="E31" i="2"/>
  <c r="G31" i="2"/>
  <c r="D31" i="2"/>
  <c r="C31" i="2"/>
  <c r="F86" i="2"/>
  <c r="G86" i="2"/>
  <c r="E86" i="2"/>
  <c r="D86" i="2"/>
  <c r="C86" i="2"/>
  <c r="F127" i="2"/>
  <c r="C127" i="2"/>
  <c r="D127" i="2"/>
  <c r="E127" i="2"/>
  <c r="G127" i="2"/>
  <c r="E69" i="2"/>
  <c r="D69" i="2"/>
  <c r="F69" i="2"/>
  <c r="C69" i="2"/>
  <c r="G69" i="2"/>
  <c r="C164" i="2"/>
  <c r="F164" i="2"/>
  <c r="G164" i="2"/>
  <c r="E164" i="2"/>
  <c r="D164" i="2"/>
  <c r="D138" i="2"/>
  <c r="E138" i="2"/>
  <c r="G138" i="2"/>
  <c r="F138" i="2"/>
  <c r="C138" i="2"/>
  <c r="G206" i="2"/>
  <c r="F206" i="2"/>
  <c r="E206" i="2"/>
  <c r="D206" i="2"/>
  <c r="C206" i="2"/>
  <c r="E173" i="2"/>
  <c r="C173" i="2"/>
  <c r="D173" i="2"/>
  <c r="G173" i="2"/>
  <c r="F173" i="2"/>
  <c r="F216" i="2"/>
  <c r="D216" i="2"/>
  <c r="E216" i="2"/>
  <c r="C216" i="2"/>
  <c r="G216" i="2"/>
  <c r="E241" i="2"/>
  <c r="F241" i="2"/>
  <c r="C241" i="2"/>
  <c r="G241" i="2"/>
  <c r="D241" i="2"/>
  <c r="G58" i="2"/>
  <c r="F58" i="2"/>
  <c r="D58" i="2"/>
  <c r="C58" i="2"/>
  <c r="E58" i="2"/>
  <c r="G217" i="2"/>
  <c r="D217" i="2"/>
  <c r="E217" i="2"/>
  <c r="F217" i="2"/>
  <c r="C217" i="2"/>
  <c r="C196" i="2"/>
  <c r="E196" i="2"/>
  <c r="F196" i="2"/>
  <c r="D196" i="2"/>
  <c r="G196" i="2"/>
  <c r="D139" i="2"/>
  <c r="E139" i="2"/>
  <c r="C139" i="2"/>
  <c r="F139" i="2"/>
  <c r="G139" i="2"/>
  <c r="C149" i="2"/>
  <c r="F149" i="2"/>
  <c r="G149" i="2"/>
  <c r="E149" i="2"/>
  <c r="D149" i="2"/>
  <c r="E223" i="2"/>
  <c r="G223" i="2"/>
  <c r="C223" i="2"/>
  <c r="D223" i="2"/>
  <c r="F223" i="2"/>
  <c r="C96" i="2"/>
  <c r="D96" i="2"/>
  <c r="F96" i="2"/>
  <c r="G96" i="2"/>
  <c r="E96" i="2"/>
  <c r="E36" i="2"/>
  <c r="C36" i="2"/>
  <c r="D36" i="2"/>
  <c r="F36" i="2"/>
  <c r="G36" i="2"/>
  <c r="D200" i="2"/>
  <c r="C200" i="2"/>
  <c r="E200" i="2"/>
  <c r="G200" i="2"/>
  <c r="F200" i="2"/>
  <c r="F242" i="2"/>
  <c r="G242" i="2"/>
  <c r="C242" i="2"/>
  <c r="D242" i="2"/>
  <c r="E242" i="2"/>
  <c r="G126" i="2"/>
  <c r="F126" i="2"/>
  <c r="C126" i="2"/>
  <c r="E126" i="2"/>
  <c r="D126" i="2"/>
  <c r="E250" i="2"/>
  <c r="G250" i="2"/>
  <c r="F250" i="2"/>
  <c r="C250" i="2"/>
  <c r="D250" i="2"/>
  <c r="G95" i="2"/>
  <c r="E95" i="2"/>
  <c r="C95" i="2"/>
  <c r="F95" i="2"/>
  <c r="D95" i="2"/>
  <c r="G89" i="2"/>
  <c r="F89" i="2"/>
  <c r="C89" i="2"/>
  <c r="D89" i="2"/>
  <c r="E89" i="2"/>
  <c r="F49" i="2"/>
  <c r="C49" i="2"/>
  <c r="G49" i="2"/>
  <c r="E49" i="2"/>
  <c r="D49" i="2"/>
  <c r="C134" i="2"/>
  <c r="F134" i="2"/>
  <c r="E134" i="2"/>
  <c r="G134" i="2"/>
  <c r="D134" i="2"/>
  <c r="G28" i="2"/>
  <c r="C28" i="2"/>
  <c r="D28" i="2"/>
  <c r="F28" i="2"/>
  <c r="E28" i="2"/>
  <c r="E91" i="2"/>
  <c r="C91" i="2"/>
  <c r="F91" i="2"/>
  <c r="G91" i="2"/>
  <c r="D91" i="2"/>
  <c r="D229" i="2"/>
  <c r="E229" i="2"/>
  <c r="G229" i="2"/>
  <c r="F229" i="2"/>
  <c r="C229" i="2"/>
  <c r="C105" i="2"/>
  <c r="D105" i="2"/>
  <c r="E105" i="2"/>
  <c r="G105" i="2"/>
  <c r="F105" i="2"/>
  <c r="E248" i="2"/>
  <c r="D248" i="2"/>
  <c r="F248" i="2"/>
  <c r="C248" i="2"/>
  <c r="G248" i="2"/>
  <c r="F114" i="2"/>
  <c r="G114" i="2"/>
  <c r="D114" i="2"/>
  <c r="C114" i="2"/>
  <c r="E114" i="2"/>
  <c r="C238" i="2"/>
  <c r="D238" i="2"/>
  <c r="E238" i="2"/>
  <c r="G238" i="2"/>
  <c r="F238" i="2"/>
  <c r="C192" i="2"/>
  <c r="G192" i="2"/>
  <c r="F192" i="2"/>
  <c r="E192" i="2"/>
  <c r="D192" i="2"/>
  <c r="C171" i="2"/>
  <c r="F171" i="2"/>
  <c r="E171" i="2"/>
  <c r="D171" i="2"/>
  <c r="G171" i="2"/>
  <c r="G214" i="2"/>
  <c r="D214" i="2"/>
  <c r="F214" i="2"/>
  <c r="E214" i="2"/>
  <c r="C214" i="2"/>
  <c r="E44" i="2"/>
  <c r="G44" i="2"/>
  <c r="D44" i="2"/>
  <c r="F44" i="2"/>
  <c r="C44" i="2"/>
  <c r="F117" i="2"/>
  <c r="G117" i="2"/>
  <c r="D117" i="2"/>
  <c r="C117" i="2"/>
  <c r="E117" i="2"/>
  <c r="E155" i="2"/>
  <c r="C155" i="2"/>
  <c r="G155" i="2"/>
  <c r="D155" i="2"/>
  <c r="F155" i="2"/>
  <c r="E186" i="2"/>
  <c r="C186" i="2"/>
  <c r="G186" i="2"/>
  <c r="F186" i="2"/>
  <c r="D186" i="2"/>
  <c r="C125" i="2"/>
  <c r="G125" i="2"/>
  <c r="D125" i="2"/>
  <c r="E125" i="2"/>
  <c r="F125" i="2"/>
  <c r="D75" i="2"/>
  <c r="G75" i="2"/>
  <c r="E75" i="2"/>
  <c r="F75" i="2"/>
  <c r="C75" i="2"/>
  <c r="G66" i="2"/>
  <c r="C66" i="2"/>
  <c r="F66" i="2"/>
  <c r="E66" i="2"/>
  <c r="D66" i="2"/>
  <c r="F24" i="2"/>
  <c r="G24" i="2"/>
  <c r="P24" i="2" s="1"/>
  <c r="C24" i="2"/>
  <c r="E24" i="2"/>
  <c r="D24" i="2"/>
  <c r="E168" i="2"/>
  <c r="F168" i="2"/>
  <c r="G168" i="2"/>
  <c r="C168" i="2"/>
  <c r="D168" i="2"/>
  <c r="F203" i="2"/>
  <c r="C203" i="2"/>
  <c r="G203" i="2"/>
  <c r="E203" i="2"/>
  <c r="D203" i="2"/>
  <c r="C201" i="2"/>
  <c r="F201" i="2"/>
  <c r="D201" i="2"/>
  <c r="G201" i="2"/>
  <c r="E201" i="2"/>
  <c r="C43" i="2"/>
  <c r="D43" i="2"/>
  <c r="G43" i="2"/>
  <c r="E43" i="2"/>
  <c r="F43" i="2"/>
  <c r="C70" i="2"/>
  <c r="F70" i="2"/>
  <c r="G70" i="2"/>
  <c r="E70" i="2"/>
  <c r="D70" i="2"/>
  <c r="G54" i="2"/>
  <c r="F54" i="2"/>
  <c r="E54" i="2"/>
  <c r="D54" i="2"/>
  <c r="C54" i="2"/>
  <c r="C169" i="2"/>
  <c r="G169" i="2"/>
  <c r="D169" i="2"/>
  <c r="E169" i="2"/>
  <c r="F169" i="2"/>
  <c r="E172" i="2"/>
  <c r="F172" i="2"/>
  <c r="C172" i="2"/>
  <c r="G172" i="2"/>
  <c r="D172" i="2"/>
  <c r="E175" i="2"/>
  <c r="C175" i="2"/>
  <c r="G175" i="2"/>
  <c r="D175" i="2"/>
  <c r="F175" i="2"/>
  <c r="C228" i="2"/>
  <c r="F228" i="2"/>
  <c r="E228" i="2"/>
  <c r="D228" i="2"/>
  <c r="G228" i="2"/>
  <c r="D99" i="2"/>
  <c r="G99" i="2"/>
  <c r="C99" i="2"/>
  <c r="F99" i="2"/>
  <c r="E99" i="2"/>
  <c r="F163" i="2"/>
  <c r="C163" i="2"/>
  <c r="G163" i="2"/>
  <c r="E163" i="2"/>
  <c r="D163" i="2"/>
  <c r="F180" i="2"/>
  <c r="D180" i="2"/>
  <c r="C180" i="2"/>
  <c r="G180" i="2"/>
  <c r="E180" i="2"/>
  <c r="G182" i="2"/>
  <c r="E182" i="2"/>
  <c r="C182" i="2"/>
  <c r="D182" i="2"/>
  <c r="F182" i="2"/>
  <c r="C170" i="2"/>
  <c r="G170" i="2"/>
  <c r="F170" i="2"/>
  <c r="D170" i="2"/>
  <c r="E170" i="2"/>
  <c r="C141" i="2"/>
  <c r="E141" i="2"/>
  <c r="D141" i="2"/>
  <c r="F141" i="2"/>
  <c r="G141" i="2"/>
  <c r="C93" i="2"/>
  <c r="F93" i="2"/>
  <c r="G93" i="2"/>
  <c r="D93" i="2"/>
  <c r="E93" i="2"/>
  <c r="E145" i="2"/>
  <c r="G145" i="2"/>
  <c r="D145" i="2"/>
  <c r="C145" i="2"/>
  <c r="F145" i="2"/>
  <c r="C71" i="2"/>
  <c r="E71" i="2"/>
  <c r="D71" i="2"/>
  <c r="G71" i="2"/>
  <c r="F71" i="2"/>
  <c r="C147" i="2"/>
  <c r="D147" i="2"/>
  <c r="G147" i="2"/>
  <c r="F147" i="2"/>
  <c r="E147" i="2"/>
  <c r="E46" i="2"/>
  <c r="C46" i="2"/>
  <c r="D46" i="2"/>
  <c r="F46" i="2"/>
  <c r="G46" i="2"/>
  <c r="G218" i="2"/>
  <c r="F218" i="2"/>
  <c r="E218" i="2"/>
  <c r="D218" i="2"/>
  <c r="C218" i="2"/>
  <c r="F225" i="2"/>
  <c r="D225" i="2"/>
  <c r="C225" i="2"/>
  <c r="E225" i="2"/>
  <c r="G225" i="2"/>
  <c r="D195" i="2"/>
  <c r="E195" i="2"/>
  <c r="F195" i="2"/>
  <c r="G195" i="2"/>
  <c r="C195" i="2"/>
  <c r="G33" i="2"/>
  <c r="C33" i="2"/>
  <c r="E33" i="2"/>
  <c r="D33" i="2"/>
  <c r="F33" i="2"/>
  <c r="D81" i="2"/>
  <c r="F81" i="2"/>
  <c r="E81" i="2"/>
  <c r="G81" i="2"/>
  <c r="C81" i="2"/>
  <c r="G209" i="2"/>
  <c r="E209" i="2"/>
  <c r="C209" i="2"/>
  <c r="F209" i="2"/>
  <c r="D209" i="2"/>
  <c r="F132" i="2"/>
  <c r="E132" i="2"/>
  <c r="C132" i="2"/>
  <c r="G132" i="2"/>
  <c r="D132" i="2"/>
  <c r="C161" i="2"/>
  <c r="D161" i="2"/>
  <c r="F161" i="2"/>
  <c r="G161" i="2"/>
  <c r="E161" i="2"/>
  <c r="E109" i="2"/>
  <c r="D109" i="2"/>
  <c r="F109" i="2"/>
  <c r="C109" i="2"/>
  <c r="G109" i="2"/>
  <c r="D143" i="2"/>
  <c r="G143" i="2"/>
  <c r="E143" i="2"/>
  <c r="C143" i="2"/>
  <c r="F143" i="2"/>
  <c r="E150" i="2"/>
  <c r="G150" i="2"/>
  <c r="D150" i="2"/>
  <c r="C150" i="2"/>
  <c r="F150" i="2"/>
  <c r="D154" i="2"/>
  <c r="E154" i="2"/>
  <c r="C154" i="2"/>
  <c r="F154" i="2"/>
  <c r="G154" i="2"/>
  <c r="E221" i="2"/>
  <c r="C221" i="2"/>
  <c r="F221" i="2"/>
  <c r="D221" i="2"/>
  <c r="G221" i="2"/>
  <c r="F160" i="2"/>
  <c r="C160" i="2"/>
  <c r="G160" i="2"/>
  <c r="E160" i="2"/>
  <c r="D160" i="2"/>
  <c r="F62" i="2"/>
  <c r="G62" i="2"/>
  <c r="C62" i="2"/>
  <c r="E62" i="2"/>
  <c r="D62" i="2"/>
  <c r="C166" i="2"/>
  <c r="G166" i="2"/>
  <c r="D166" i="2"/>
  <c r="E166" i="2"/>
  <c r="F166" i="2"/>
  <c r="D183" i="2"/>
  <c r="F183" i="2"/>
  <c r="E183" i="2"/>
  <c r="G183" i="2"/>
  <c r="C183" i="2"/>
  <c r="G23" i="2"/>
  <c r="F23" i="2"/>
  <c r="C23" i="2"/>
  <c r="D23" i="2"/>
  <c r="E23" i="2"/>
  <c r="D26" i="2"/>
  <c r="E26" i="2"/>
  <c r="F26" i="2"/>
  <c r="G26" i="2"/>
  <c r="C26" i="2"/>
  <c r="C128" i="2"/>
  <c r="G128" i="2"/>
  <c r="D128" i="2"/>
  <c r="E128" i="2"/>
  <c r="F128" i="2"/>
  <c r="C189" i="2"/>
  <c r="G189" i="2"/>
  <c r="E189" i="2"/>
  <c r="F189" i="2"/>
  <c r="D189" i="2"/>
  <c r="D129" i="2"/>
  <c r="F129" i="2"/>
  <c r="G129" i="2"/>
  <c r="E129" i="2"/>
  <c r="C129" i="2"/>
  <c r="F210" i="2"/>
  <c r="D210" i="2"/>
  <c r="G210" i="2"/>
  <c r="C210" i="2"/>
  <c r="E210" i="2"/>
  <c r="G74" i="2"/>
  <c r="F74" i="2"/>
  <c r="C74" i="2"/>
  <c r="D74" i="2"/>
  <c r="E74" i="2"/>
  <c r="G101" i="2"/>
  <c r="C101" i="2"/>
  <c r="E101" i="2"/>
  <c r="F101" i="2"/>
  <c r="D101" i="2"/>
  <c r="F25" i="2"/>
  <c r="G25" i="2"/>
  <c r="C25" i="2"/>
  <c r="E25" i="2"/>
  <c r="D25" i="2"/>
  <c r="D32" i="2"/>
  <c r="E32" i="2"/>
  <c r="G32" i="2"/>
  <c r="F32" i="2"/>
  <c r="C32" i="2"/>
  <c r="C131" i="2"/>
  <c r="D131" i="2"/>
  <c r="F131" i="2"/>
  <c r="G131" i="2"/>
  <c r="E131" i="2"/>
  <c r="E235" i="2"/>
  <c r="C235" i="2"/>
  <c r="D235" i="2"/>
  <c r="F235" i="2"/>
  <c r="G235" i="2"/>
  <c r="F90" i="2"/>
  <c r="G90" i="2"/>
  <c r="D90" i="2"/>
  <c r="E90" i="2"/>
  <c r="C90" i="2"/>
  <c r="C22" i="2"/>
  <c r="F22" i="2"/>
  <c r="E22" i="2"/>
  <c r="G22" i="2"/>
  <c r="D22" i="2"/>
  <c r="A889" i="5"/>
  <c r="A1970" i="5"/>
  <c r="A1945" i="5"/>
  <c r="A1903" i="5"/>
  <c r="A1871" i="5"/>
  <c r="A1797" i="5"/>
  <c r="A1808" i="5"/>
  <c r="A1933" i="5"/>
  <c r="A1867" i="5"/>
  <c r="A1994" i="5"/>
  <c r="A1796" i="5"/>
  <c r="A1993" i="5"/>
  <c r="A1909" i="5"/>
  <c r="A745" i="5"/>
  <c r="A1386" i="5"/>
  <c r="A907" i="5"/>
  <c r="A1202" i="5"/>
  <c r="A1381" i="5"/>
  <c r="A1765" i="5"/>
  <c r="A787" i="5"/>
  <c r="A1292" i="5"/>
  <c r="A1404" i="5"/>
  <c r="A1593" i="5"/>
  <c r="A1682" i="5"/>
  <c r="A1346" i="5"/>
  <c r="A1392" i="5"/>
  <c r="A278" i="5"/>
  <c r="A540" i="5"/>
  <c r="A114" i="5"/>
  <c r="A605" i="5"/>
  <c r="A545" i="5"/>
  <c r="A511" i="5"/>
  <c r="A557" i="5"/>
  <c r="A359" i="5"/>
  <c r="A458" i="5"/>
  <c r="A599" i="5"/>
  <c r="A556" i="5"/>
  <c r="A299" i="5"/>
  <c r="A594" i="5"/>
  <c r="A622" i="5"/>
  <c r="A626" i="5"/>
  <c r="A266" i="5"/>
  <c r="A576" i="5"/>
  <c r="A148" i="5"/>
  <c r="A566" i="5"/>
  <c r="A634" i="5"/>
  <c r="A195" i="5"/>
  <c r="A646" i="5"/>
  <c r="A593" i="5"/>
  <c r="A347" i="5"/>
  <c r="A158" i="5"/>
  <c r="A307" i="5"/>
  <c r="A656" i="5"/>
  <c r="A1355" i="5"/>
  <c r="A506" i="5"/>
  <c r="A1190" i="5"/>
  <c r="A1633" i="5"/>
  <c r="A1401" i="5"/>
  <c r="A1307" i="5"/>
  <c r="A881" i="5"/>
  <c r="A815" i="5"/>
  <c r="A1721" i="5"/>
  <c r="A1584" i="5"/>
  <c r="A1460" i="5"/>
  <c r="A1282" i="5"/>
  <c r="A1103" i="5"/>
  <c r="A981" i="5"/>
  <c r="A766" i="5"/>
  <c r="A1625" i="5"/>
  <c r="A1559" i="5"/>
  <c r="A1429" i="5"/>
  <c r="A1257" i="5"/>
  <c r="A1038" i="5"/>
  <c r="A843" i="5"/>
  <c r="A1624" i="5"/>
  <c r="A1504" i="5"/>
  <c r="A1147" i="5"/>
  <c r="A979" i="5"/>
  <c r="A1664" i="5"/>
  <c r="A1544" i="5"/>
  <c r="A1396" i="5"/>
  <c r="A1164" i="5"/>
  <c r="A954" i="5"/>
  <c r="A1594" i="5"/>
  <c r="A1095" i="5"/>
  <c r="A980" i="5"/>
  <c r="A872" i="5"/>
  <c r="A1543" i="5"/>
  <c r="A868" i="5"/>
  <c r="A1776" i="5"/>
  <c r="A1609" i="5"/>
  <c r="A1384" i="5"/>
  <c r="A1277" i="5"/>
  <c r="A863" i="5"/>
  <c r="A809" i="5"/>
  <c r="A131" i="5"/>
  <c r="A1710" i="5"/>
  <c r="A1578" i="5"/>
  <c r="A1430" i="5"/>
  <c r="A1270" i="5"/>
  <c r="A1068" i="5"/>
  <c r="A934" i="5"/>
  <c r="A719" i="5"/>
  <c r="A510" i="5"/>
  <c r="A1709" i="5"/>
  <c r="A1619" i="5"/>
  <c r="A1529" i="5"/>
  <c r="A1417" i="5"/>
  <c r="A1203" i="5"/>
  <c r="A1026" i="5"/>
  <c r="A741" i="5"/>
  <c r="A546" i="5"/>
  <c r="A1779" i="5"/>
  <c r="A1606" i="5"/>
  <c r="A1551" i="5"/>
  <c r="A1486" i="5"/>
  <c r="A1135" i="5"/>
  <c r="A1616" i="5"/>
  <c r="A1450" i="5"/>
  <c r="A1368" i="5"/>
  <c r="A1134" i="5"/>
  <c r="A876" i="5"/>
  <c r="A1067" i="5"/>
  <c r="A968" i="5"/>
  <c r="A836" i="5"/>
  <c r="A702" i="5"/>
  <c r="A1692" i="5"/>
  <c r="A1524" i="5"/>
  <c r="A1412" i="5"/>
  <c r="A713" i="5"/>
  <c r="A1697" i="5"/>
  <c r="A1601" i="5"/>
  <c r="A1482" i="5"/>
  <c r="A1405" i="5"/>
  <c r="A939" i="5"/>
  <c r="A706" i="5"/>
  <c r="A1773" i="5"/>
  <c r="A1545" i="5"/>
  <c r="A1451" i="5"/>
  <c r="A1077" i="5"/>
  <c r="H1914" i="5"/>
  <c r="A1610" i="5"/>
  <c r="A1444" i="5"/>
  <c r="A1338" i="5"/>
  <c r="A1088" i="5"/>
  <c r="A792" i="5"/>
  <c r="A544" i="5"/>
  <c r="A287" i="5"/>
  <c r="A1528" i="5"/>
  <c r="A1014" i="5"/>
  <c r="A1364" i="5"/>
  <c r="A1470" i="5"/>
  <c r="H1952" i="5"/>
  <c r="A1716" i="5"/>
  <c r="A1537" i="5"/>
  <c r="A1337" i="5"/>
  <c r="A988" i="5"/>
  <c r="A845" i="5"/>
  <c r="A1757" i="5"/>
  <c r="A1656" i="5"/>
  <c r="A1513" i="5"/>
  <c r="A1377" i="5"/>
  <c r="A1204" i="5"/>
  <c r="A1057" i="5"/>
  <c r="A862" i="5"/>
  <c r="A707" i="5"/>
  <c r="A1691" i="5"/>
  <c r="A1589" i="5"/>
  <c r="A1477" i="5"/>
  <c r="A1376" i="5"/>
  <c r="A1102" i="5"/>
  <c r="A903" i="5"/>
  <c r="A676" i="5"/>
  <c r="A1761" i="5"/>
  <c r="A1790" i="5"/>
  <c r="A1533" i="5"/>
  <c r="A1385" i="5"/>
  <c r="A1066" i="5"/>
  <c r="A877" i="5"/>
  <c r="A1592" i="5"/>
  <c r="A1438" i="5"/>
  <c r="A1302" i="5"/>
  <c r="A1047" i="5"/>
  <c r="A762" i="5"/>
  <c r="A985" i="5"/>
  <c r="A1008" i="5"/>
  <c r="A208" i="5"/>
  <c r="A1178" i="5"/>
  <c r="A908" i="5"/>
  <c r="A770" i="5"/>
  <c r="H1826" i="5"/>
  <c r="A1253" i="5"/>
  <c r="A1258" i="5"/>
  <c r="A962" i="5"/>
  <c r="A527" i="5"/>
  <c r="A1663" i="5"/>
  <c r="A1490" i="5"/>
  <c r="A1331" i="5"/>
  <c r="A929" i="5"/>
  <c r="A839" i="5"/>
  <c r="A640" i="5"/>
  <c r="A367" i="5"/>
  <c r="A1739" i="5"/>
  <c r="A1644" i="5"/>
  <c r="A1489" i="5"/>
  <c r="A1318" i="5"/>
  <c r="A1186" i="5"/>
  <c r="A1051" i="5"/>
  <c r="A856" i="5"/>
  <c r="A660" i="5"/>
  <c r="A1679" i="5"/>
  <c r="A1577" i="5"/>
  <c r="A1471" i="5"/>
  <c r="A1323" i="5"/>
  <c r="A1085" i="5"/>
  <c r="A897" i="5"/>
  <c r="A670" i="5"/>
  <c r="A1749" i="5"/>
  <c r="A1748" i="5"/>
  <c r="A1521" i="5"/>
  <c r="A1297" i="5"/>
  <c r="A1025" i="5"/>
  <c r="A1753" i="5"/>
  <c r="A1574" i="5"/>
  <c r="A1426" i="5"/>
  <c r="A1278" i="5"/>
  <c r="A1007" i="5"/>
  <c r="A738" i="5"/>
  <c r="A1328" i="5"/>
  <c r="A1118" i="5"/>
  <c r="A896" i="5"/>
  <c r="A1764" i="5"/>
  <c r="A851" i="5"/>
  <c r="A1063" i="5"/>
  <c r="A800" i="5"/>
  <c r="H1945" i="5"/>
  <c r="A1645" i="5"/>
  <c r="A1455" i="5"/>
  <c r="A1319" i="5"/>
  <c r="A893" i="5"/>
  <c r="A833" i="5"/>
  <c r="A1733" i="5"/>
  <c r="A1602" i="5"/>
  <c r="A1466" i="5"/>
  <c r="A1288" i="5"/>
  <c r="A1126" i="5"/>
  <c r="A1033" i="5"/>
  <c r="A844" i="5"/>
  <c r="A179" i="5"/>
  <c r="A1637" i="5"/>
  <c r="A1565" i="5"/>
  <c r="A1447" i="5"/>
  <c r="A1311" i="5"/>
  <c r="A1050" i="5"/>
  <c r="A867" i="5"/>
  <c r="A664" i="5"/>
  <c r="A1708" i="5"/>
  <c r="A1653" i="5"/>
  <c r="A1516" i="5"/>
  <c r="A1165" i="5"/>
  <c r="A996" i="5"/>
  <c r="A242" i="5"/>
  <c r="A1550" i="5"/>
  <c r="A1420" i="5"/>
  <c r="A1266" i="5"/>
  <c r="A989" i="5"/>
  <c r="A723" i="5"/>
  <c r="A884" i="5"/>
  <c r="A247" i="5"/>
  <c r="H1970" i="5"/>
  <c r="A612" i="5"/>
  <c r="A569" i="5"/>
  <c r="A552" i="5"/>
  <c r="A497" i="5"/>
  <c r="A621" i="5"/>
  <c r="A412" i="5"/>
  <c r="A196" i="5"/>
  <c r="A107" i="5"/>
  <c r="A82" i="5"/>
  <c r="A51" i="5"/>
  <c r="A109" i="5"/>
  <c r="A43" i="5"/>
  <c r="A628" i="5"/>
  <c r="A364" i="5"/>
  <c r="A581" i="5"/>
  <c r="A564" i="5"/>
  <c r="A509" i="5"/>
  <c r="A492" i="5"/>
  <c r="A606" i="5"/>
  <c r="A460" i="5"/>
  <c r="A292" i="5"/>
  <c r="A244" i="5"/>
  <c r="A104" i="5"/>
  <c r="A49" i="5"/>
  <c r="A57" i="5"/>
  <c r="A580" i="5"/>
  <c r="A117" i="5"/>
  <c r="A521" i="5"/>
  <c r="A504" i="5"/>
  <c r="A525" i="5"/>
  <c r="A534" i="5"/>
  <c r="A340" i="5"/>
  <c r="A172" i="5"/>
  <c r="A123" i="5"/>
  <c r="A484" i="5"/>
  <c r="A32" i="5"/>
  <c r="A588" i="5"/>
  <c r="A533" i="5"/>
  <c r="A516" i="5"/>
  <c r="A638" i="5"/>
  <c r="A597" i="5"/>
  <c r="A515" i="5"/>
  <c r="A592" i="5"/>
  <c r="A388" i="5"/>
  <c r="A220" i="5"/>
  <c r="A88" i="5"/>
  <c r="A45" i="5"/>
  <c r="A46" i="5"/>
  <c r="A617" i="5"/>
  <c r="A600" i="5"/>
  <c r="A528" i="5"/>
  <c r="A587" i="5"/>
  <c r="A508" i="5"/>
  <c r="A520" i="5"/>
  <c r="A436" i="5"/>
  <c r="A316" i="5"/>
  <c r="A268" i="5"/>
  <c r="A35" i="5"/>
  <c r="A1980" i="5"/>
  <c r="A1971" i="5"/>
  <c r="A22" i="5"/>
  <c r="A1962" i="5"/>
  <c r="A1918" i="5"/>
  <c r="A1974" i="5"/>
  <c r="A1957" i="5"/>
  <c r="A1924" i="5"/>
  <c r="A1948" i="5"/>
  <c r="A1879" i="5"/>
  <c r="A1835" i="5"/>
  <c r="A1800" i="5"/>
  <c r="A1913" i="5"/>
  <c r="A1873" i="5"/>
  <c r="A1839" i="5"/>
  <c r="A1805" i="5"/>
  <c r="A1755" i="5"/>
  <c r="A1711" i="5"/>
  <c r="A1662" i="5"/>
  <c r="A1618" i="5"/>
  <c r="A1564" i="5"/>
  <c r="A1520" i="5"/>
  <c r="A1485" i="5"/>
  <c r="A1930" i="5"/>
  <c r="A1897" i="5"/>
  <c r="A1853" i="5"/>
  <c r="A1799" i="5"/>
  <c r="A1750" i="5"/>
  <c r="A1720" i="5"/>
  <c r="A1671" i="5"/>
  <c r="A1622" i="5"/>
  <c r="A1573" i="5"/>
  <c r="A1519" i="5"/>
  <c r="A1901" i="5"/>
  <c r="A1852" i="5"/>
  <c r="A1813" i="5"/>
  <c r="H1779" i="5"/>
  <c r="A1734" i="5"/>
  <c r="A1700" i="5"/>
  <c r="A1665" i="5"/>
  <c r="A1636" i="5"/>
  <c r="A1557" i="5"/>
  <c r="A1499" i="5"/>
  <c r="A1934" i="5"/>
  <c r="A1890" i="5"/>
  <c r="A1851" i="5"/>
  <c r="A1812" i="5"/>
  <c r="H1773" i="5"/>
  <c r="A1728" i="5"/>
  <c r="A1689" i="5"/>
  <c r="A1650" i="5"/>
  <c r="A1591" i="5"/>
  <c r="A1552" i="5"/>
  <c r="A1512" i="5"/>
  <c r="A1923" i="5"/>
  <c r="A1865" i="5"/>
  <c r="A1821" i="5"/>
  <c r="A1787" i="5"/>
  <c r="A1747" i="5"/>
  <c r="A1698" i="5"/>
  <c r="A1649" i="5"/>
  <c r="A1595" i="5"/>
  <c r="A1556" i="5"/>
  <c r="A1507" i="5"/>
  <c r="A1648" i="5"/>
  <c r="A1494" i="5"/>
  <c r="A1454" i="5"/>
  <c r="A1407" i="5"/>
  <c r="A1345" i="5"/>
  <c r="A1299" i="5"/>
  <c r="A1255" i="5"/>
  <c r="A1221" i="5"/>
  <c r="A1187" i="5"/>
  <c r="A1150" i="5"/>
  <c r="A1108" i="5"/>
  <c r="A1061" i="5"/>
  <c r="A1012" i="5"/>
  <c r="A1487" i="5"/>
  <c r="A1433" i="5"/>
  <c r="A1380" i="5"/>
  <c r="A1344" i="5"/>
  <c r="A1308" i="5"/>
  <c r="A1272" i="5"/>
  <c r="A1229" i="5"/>
  <c r="A1183" i="5"/>
  <c r="A1141" i="5"/>
  <c r="A1099" i="5"/>
  <c r="A1055" i="5"/>
  <c r="A1658" i="5"/>
  <c r="A1492" i="5"/>
  <c r="A1442" i="5"/>
  <c r="A1410" i="5"/>
  <c r="A1374" i="5"/>
  <c r="A1347" i="5"/>
  <c r="A1316" i="5"/>
  <c r="A1271" i="5"/>
  <c r="A1224" i="5"/>
  <c r="A1174" i="5"/>
  <c r="A1140" i="5"/>
  <c r="A1094" i="5"/>
  <c r="A1732" i="5"/>
  <c r="A1497" i="5"/>
  <c r="A1441" i="5"/>
  <c r="A1378" i="5"/>
  <c r="A1333" i="5"/>
  <c r="A1279" i="5"/>
  <c r="A1236" i="5"/>
  <c r="A1160" i="5"/>
  <c r="A1125" i="5"/>
  <c r="A1083" i="5"/>
  <c r="A1034" i="5"/>
  <c r="A1668" i="5"/>
  <c r="A1475" i="5"/>
  <c r="A1414" i="5"/>
  <c r="A1373" i="5"/>
  <c r="A1310" i="5"/>
  <c r="A1274" i="5"/>
  <c r="A1244" i="5"/>
  <c r="A1206" i="5"/>
  <c r="A1156" i="5"/>
  <c r="A1121" i="5"/>
  <c r="A1082" i="5"/>
  <c r="A1028" i="5"/>
  <c r="A1484" i="5"/>
  <c r="A1408" i="5"/>
  <c r="A1336" i="5"/>
  <c r="A1295" i="5"/>
  <c r="A1251" i="5"/>
  <c r="A1218" i="5"/>
  <c r="A1188" i="5"/>
  <c r="A1159" i="5"/>
  <c r="A1105" i="5"/>
  <c r="A1027" i="5"/>
  <c r="A992" i="5"/>
  <c r="A948" i="5"/>
  <c r="A913" i="5"/>
  <c r="A864" i="5"/>
  <c r="A827" i="5"/>
  <c r="A789" i="5"/>
  <c r="A750" i="5"/>
  <c r="A711" i="5"/>
  <c r="A666" i="5"/>
  <c r="A609" i="5"/>
  <c r="A501" i="5"/>
  <c r="A471" i="5"/>
  <c r="A355" i="5"/>
  <c r="A262" i="5"/>
  <c r="A219" i="5"/>
  <c r="A118" i="5"/>
  <c r="A56" i="5"/>
  <c r="A991" i="5"/>
  <c r="A942" i="5"/>
  <c r="A885" i="5"/>
  <c r="A847" i="5"/>
  <c r="A799" i="5"/>
  <c r="A755" i="5"/>
  <c r="A716" i="5"/>
  <c r="A677" i="5"/>
  <c r="A547" i="5"/>
  <c r="A467" i="5"/>
  <c r="A370" i="5"/>
  <c r="A331" i="5"/>
  <c r="A250" i="5"/>
  <c r="A106" i="5"/>
  <c r="A59" i="5"/>
  <c r="A1005" i="5"/>
  <c r="A971" i="5"/>
  <c r="A936" i="5"/>
  <c r="A900" i="5"/>
  <c r="A852" i="5"/>
  <c r="A814" i="5"/>
  <c r="A765" i="5"/>
  <c r="A726" i="5"/>
  <c r="A687" i="5"/>
  <c r="A537" i="5"/>
  <c r="A455" i="5"/>
  <c r="A295" i="5"/>
  <c r="A218" i="5"/>
  <c r="A121" i="5"/>
  <c r="A1020" i="5"/>
  <c r="A965" i="5"/>
  <c r="A926" i="5"/>
  <c r="A883" i="5"/>
  <c r="A813" i="5"/>
  <c r="A781" i="5"/>
  <c r="A737" i="5"/>
  <c r="A697" i="5"/>
  <c r="A478" i="5"/>
  <c r="A415" i="5"/>
  <c r="A314" i="5"/>
  <c r="A271" i="5"/>
  <c r="A112" i="5"/>
  <c r="A69" i="5"/>
  <c r="A26" i="5"/>
  <c r="A974" i="5"/>
  <c r="A930" i="5"/>
  <c r="A899" i="5"/>
  <c r="A850" i="5"/>
  <c r="A807" i="5"/>
  <c r="A774" i="5"/>
  <c r="A730" i="5"/>
  <c r="A680" i="5"/>
  <c r="A454" i="5"/>
  <c r="A395" i="5"/>
  <c r="A298" i="5"/>
  <c r="A202" i="5"/>
  <c r="A133" i="5"/>
  <c r="A90" i="5"/>
  <c r="A1003" i="5"/>
  <c r="A963" i="5"/>
  <c r="A919" i="5"/>
  <c r="A865" i="5"/>
  <c r="A811" i="5"/>
  <c r="A768" i="5"/>
  <c r="A735" i="5"/>
  <c r="A690" i="5"/>
  <c r="A616" i="5"/>
  <c r="A579" i="5"/>
  <c r="A535" i="5"/>
  <c r="A383" i="5"/>
  <c r="A286" i="5"/>
  <c r="A190" i="5"/>
  <c r="A135" i="5"/>
  <c r="A34" i="5"/>
  <c r="A1972" i="5"/>
  <c r="A1996" i="5"/>
  <c r="A1967" i="5"/>
  <c r="A1999" i="5"/>
  <c r="A1998" i="5"/>
  <c r="A1958" i="5"/>
  <c r="A1989" i="5"/>
  <c r="A1953" i="5"/>
  <c r="A1920" i="5"/>
  <c r="A1922" i="5"/>
  <c r="A1874" i="5"/>
  <c r="A1830" i="5"/>
  <c r="A1786" i="5"/>
  <c r="A1898" i="5"/>
  <c r="A1863" i="5"/>
  <c r="A1834" i="5"/>
  <c r="A1795" i="5"/>
  <c r="A1751" i="5"/>
  <c r="A1701" i="5"/>
  <c r="A1657" i="5"/>
  <c r="A1613" i="5"/>
  <c r="A1554" i="5"/>
  <c r="A1515" i="5"/>
  <c r="A1926" i="5"/>
  <c r="A1892" i="5"/>
  <c r="A1843" i="5"/>
  <c r="A1794" i="5"/>
  <c r="A1745" i="5"/>
  <c r="A1706" i="5"/>
  <c r="A1666" i="5"/>
  <c r="A1617" i="5"/>
  <c r="A1568" i="5"/>
  <c r="A1514" i="5"/>
  <c r="A1891" i="5"/>
  <c r="A1847" i="5"/>
  <c r="A1803" i="5"/>
  <c r="A1769" i="5"/>
  <c r="A1729" i="5"/>
  <c r="A1695" i="5"/>
  <c r="A1661" i="5"/>
  <c r="A1631" i="5"/>
  <c r="A1597" i="5"/>
  <c r="A1553" i="5"/>
  <c r="A1915" i="5"/>
  <c r="A1886" i="5"/>
  <c r="A1846" i="5"/>
  <c r="A1807" i="5"/>
  <c r="A1768" i="5"/>
  <c r="A1724" i="5"/>
  <c r="A1684" i="5"/>
  <c r="A1640" i="5"/>
  <c r="A1586" i="5"/>
  <c r="A1547" i="5"/>
  <c r="A1508" i="5"/>
  <c r="A1899" i="5"/>
  <c r="A1860" i="5"/>
  <c r="A1816" i="5"/>
  <c r="A1777" i="5"/>
  <c r="A1737" i="5"/>
  <c r="A1693" i="5"/>
  <c r="A1639" i="5"/>
  <c r="A1590" i="5"/>
  <c r="A1546" i="5"/>
  <c r="A1502" i="5"/>
  <c r="A1614" i="5"/>
  <c r="A1483" i="5"/>
  <c r="A1439" i="5"/>
  <c r="A1399" i="5"/>
  <c r="A1335" i="5"/>
  <c r="A1291" i="5"/>
  <c r="A1250" i="5"/>
  <c r="A1213" i="5"/>
  <c r="A1179" i="5"/>
  <c r="A1146" i="5"/>
  <c r="A1104" i="5"/>
  <c r="A1056" i="5"/>
  <c r="A1756" i="5"/>
  <c r="A1467" i="5"/>
  <c r="A1422" i="5"/>
  <c r="A1375" i="5"/>
  <c r="A1339" i="5"/>
  <c r="A1303" i="5"/>
  <c r="A1267" i="5"/>
  <c r="A1225" i="5"/>
  <c r="A1170" i="5"/>
  <c r="A1137" i="5"/>
  <c r="A1089" i="5"/>
  <c r="A1045" i="5"/>
  <c r="A1476" i="5"/>
  <c r="A1437" i="5"/>
  <c r="A1406" i="5"/>
  <c r="A1370" i="5"/>
  <c r="A1343" i="5"/>
  <c r="A1293" i="5"/>
  <c r="A1262" i="5"/>
  <c r="A1220" i="5"/>
  <c r="A1169" i="5"/>
  <c r="A1133" i="5"/>
  <c r="A1084" i="5"/>
  <c r="A1491" i="5"/>
  <c r="A1431" i="5"/>
  <c r="A1369" i="5"/>
  <c r="A1324" i="5"/>
  <c r="A1228" i="5"/>
  <c r="A1199" i="5"/>
  <c r="A1152" i="5"/>
  <c r="A1117" i="5"/>
  <c r="A1078" i="5"/>
  <c r="A1029" i="5"/>
  <c r="A1604" i="5"/>
  <c r="A1465" i="5"/>
  <c r="A1409" i="5"/>
  <c r="A1359" i="5"/>
  <c r="A1305" i="5"/>
  <c r="A1269" i="5"/>
  <c r="A1239" i="5"/>
  <c r="A1198" i="5"/>
  <c r="A1151" i="5"/>
  <c r="A1116" i="5"/>
  <c r="A1072" i="5"/>
  <c r="A1707" i="5"/>
  <c r="A1479" i="5"/>
  <c r="A1449" i="5"/>
  <c r="A1403" i="5"/>
  <c r="A1358" i="5"/>
  <c r="A1247" i="5"/>
  <c r="A1210" i="5"/>
  <c r="A1184" i="5"/>
  <c r="A1142" i="5"/>
  <c r="A1101" i="5"/>
  <c r="A1071" i="5"/>
  <c r="A1017" i="5"/>
  <c r="A987" i="5"/>
  <c r="A943" i="5"/>
  <c r="A902" i="5"/>
  <c r="A859" i="5"/>
  <c r="A821" i="5"/>
  <c r="A783" i="5"/>
  <c r="A739" i="5"/>
  <c r="A700" i="5"/>
  <c r="A662" i="5"/>
  <c r="A586" i="5"/>
  <c r="A343" i="5"/>
  <c r="A254" i="5"/>
  <c r="A1044" i="5"/>
  <c r="A977" i="5"/>
  <c r="A937" i="5"/>
  <c r="A880" i="5"/>
  <c r="A842" i="5"/>
  <c r="A793" i="5"/>
  <c r="A749" i="5"/>
  <c r="A705" i="5"/>
  <c r="A671" i="5"/>
  <c r="A582" i="5"/>
  <c r="A507" i="5"/>
  <c r="A463" i="5"/>
  <c r="A362" i="5"/>
  <c r="A323" i="5"/>
  <c r="A230" i="5"/>
  <c r="A154" i="5"/>
  <c r="A103" i="5"/>
  <c r="A38" i="5"/>
  <c r="A1000" i="5"/>
  <c r="A966" i="5"/>
  <c r="A932" i="5"/>
  <c r="A895" i="5"/>
  <c r="A846" i="5"/>
  <c r="A803" i="5"/>
  <c r="A760" i="5"/>
  <c r="A720" i="5"/>
  <c r="A682" i="5"/>
  <c r="A451" i="5"/>
  <c r="A358" i="5"/>
  <c r="A291" i="5"/>
  <c r="A203" i="5"/>
  <c r="A1009" i="5"/>
  <c r="A960" i="5"/>
  <c r="A921" i="5"/>
  <c r="A878" i="5"/>
  <c r="A808" i="5"/>
  <c r="A775" i="5"/>
  <c r="A731" i="5"/>
  <c r="A692" i="5"/>
  <c r="A607" i="5"/>
  <c r="A550" i="5"/>
  <c r="A466" i="5"/>
  <c r="A411" i="5"/>
  <c r="A267" i="5"/>
  <c r="A191" i="5"/>
  <c r="A105" i="5"/>
  <c r="A55" i="5"/>
  <c r="A1064" i="5"/>
  <c r="A969" i="5"/>
  <c r="A925" i="5"/>
  <c r="A888" i="5"/>
  <c r="A834" i="5"/>
  <c r="A801" i="5"/>
  <c r="A769" i="5"/>
  <c r="A724" i="5"/>
  <c r="A674" i="5"/>
  <c r="A614" i="5"/>
  <c r="A563" i="5"/>
  <c r="A513" i="5"/>
  <c r="A442" i="5"/>
  <c r="A391" i="5"/>
  <c r="A290" i="5"/>
  <c r="A194" i="5"/>
  <c r="A129" i="5"/>
  <c r="A86" i="5"/>
  <c r="A998" i="5"/>
  <c r="A959" i="5"/>
  <c r="A914" i="5"/>
  <c r="A860" i="5"/>
  <c r="A806" i="5"/>
  <c r="A763" i="5"/>
  <c r="A729" i="5"/>
  <c r="A684" i="5"/>
  <c r="A568" i="5"/>
  <c r="A523" i="5"/>
  <c r="A379" i="5"/>
  <c r="A178" i="5"/>
  <c r="A126" i="5"/>
  <c r="A54" i="5"/>
  <c r="A31" i="5"/>
  <c r="A42" i="5"/>
  <c r="A1968" i="5"/>
  <c r="A1992" i="5"/>
  <c r="A1959" i="5"/>
  <c r="A1995" i="5"/>
  <c r="A1987" i="5"/>
  <c r="A1950" i="5"/>
  <c r="A1985" i="5"/>
  <c r="A1949" i="5"/>
  <c r="A1908" i="5"/>
  <c r="A1869" i="5"/>
  <c r="A1825" i="5"/>
  <c r="A1781" i="5"/>
  <c r="A1937" i="5"/>
  <c r="A1893" i="5"/>
  <c r="A1859" i="5"/>
  <c r="A1829" i="5"/>
  <c r="A1785" i="5"/>
  <c r="A1741" i="5"/>
  <c r="A1687" i="5"/>
  <c r="A1647" i="5"/>
  <c r="A1608" i="5"/>
  <c r="A1549" i="5"/>
  <c r="A1510" i="5"/>
  <c r="A1916" i="5"/>
  <c r="A1887" i="5"/>
  <c r="A1838" i="5"/>
  <c r="A1789" i="5"/>
  <c r="A1740" i="5"/>
  <c r="A1696" i="5"/>
  <c r="A1652" i="5"/>
  <c r="A1612" i="5"/>
  <c r="A1563" i="5"/>
  <c r="A1979" i="5"/>
  <c r="A1935" i="5"/>
  <c r="A1881" i="5"/>
  <c r="A1837" i="5"/>
  <c r="A1798" i="5"/>
  <c r="A1719" i="5"/>
  <c r="A1690" i="5"/>
  <c r="A1626" i="5"/>
  <c r="A1587" i="5"/>
  <c r="A1538" i="5"/>
  <c r="A1910" i="5"/>
  <c r="A1876" i="5"/>
  <c r="A1802" i="5"/>
  <c r="A1763" i="5"/>
  <c r="A1714" i="5"/>
  <c r="A1674" i="5"/>
  <c r="A1635" i="5"/>
  <c r="A1581" i="5"/>
  <c r="A1542" i="5"/>
  <c r="A1498" i="5"/>
  <c r="A1895" i="5"/>
  <c r="A1855" i="5"/>
  <c r="A1811" i="5"/>
  <c r="A1772" i="5"/>
  <c r="A1723" i="5"/>
  <c r="A1683" i="5"/>
  <c r="A1629" i="5"/>
  <c r="A1585" i="5"/>
  <c r="A1541" i="5"/>
  <c r="A1746" i="5"/>
  <c r="A1580" i="5"/>
  <c r="A1478" i="5"/>
  <c r="A1434" i="5"/>
  <c r="A1389" i="5"/>
  <c r="A1281" i="5"/>
  <c r="A1242" i="5"/>
  <c r="A1209" i="5"/>
  <c r="A1175" i="5"/>
  <c r="A1138" i="5"/>
  <c r="A1100" i="5"/>
  <c r="A1046" i="5"/>
  <c r="A1722" i="5"/>
  <c r="A1463" i="5"/>
  <c r="A1411" i="5"/>
  <c r="A1366" i="5"/>
  <c r="A1330" i="5"/>
  <c r="A1294" i="5"/>
  <c r="A1254" i="5"/>
  <c r="A1217" i="5"/>
  <c r="A1166" i="5"/>
  <c r="A1130" i="5"/>
  <c r="A1075" i="5"/>
  <c r="A1035" i="5"/>
  <c r="A1472" i="5"/>
  <c r="A1432" i="5"/>
  <c r="A1397" i="5"/>
  <c r="A1365" i="5"/>
  <c r="A1334" i="5"/>
  <c r="A1289" i="5"/>
  <c r="A1249" i="5"/>
  <c r="A1216" i="5"/>
  <c r="A1161" i="5"/>
  <c r="A1122" i="5"/>
  <c r="A1079" i="5"/>
  <c r="A1481" i="5"/>
  <c r="A1415" i="5"/>
  <c r="A1360" i="5"/>
  <c r="A1315" i="5"/>
  <c r="A1261" i="5"/>
  <c r="A1223" i="5"/>
  <c r="A1194" i="5"/>
  <c r="A1148" i="5"/>
  <c r="A1113" i="5"/>
  <c r="A1073" i="5"/>
  <c r="A1024" i="5"/>
  <c r="A1530" i="5"/>
  <c r="A1440" i="5"/>
  <c r="A1400" i="5"/>
  <c r="A1350" i="5"/>
  <c r="A1301" i="5"/>
  <c r="A1265" i="5"/>
  <c r="A1231" i="5"/>
  <c r="A1189" i="5"/>
  <c r="A1143" i="5"/>
  <c r="A1109" i="5"/>
  <c r="A1062" i="5"/>
  <c r="A1673" i="5"/>
  <c r="A1474" i="5"/>
  <c r="A1445" i="5"/>
  <c r="A1394" i="5"/>
  <c r="A1354" i="5"/>
  <c r="A1322" i="5"/>
  <c r="A1286" i="5"/>
  <c r="A1243" i="5"/>
  <c r="A1205" i="5"/>
  <c r="A1180" i="5"/>
  <c r="A1131" i="5"/>
  <c r="A1096" i="5"/>
  <c r="A1052" i="5"/>
  <c r="A1013" i="5"/>
  <c r="A982" i="5"/>
  <c r="A938" i="5"/>
  <c r="A891" i="5"/>
  <c r="A854" i="5"/>
  <c r="A816" i="5"/>
  <c r="A778" i="5"/>
  <c r="A734" i="5"/>
  <c r="A694" i="5"/>
  <c r="A658" i="5"/>
  <c r="A562" i="5"/>
  <c r="A494" i="5"/>
  <c r="A406" i="5"/>
  <c r="A339" i="5"/>
  <c r="A239" i="5"/>
  <c r="A166" i="5"/>
  <c r="A97" i="5"/>
  <c r="A1016" i="5"/>
  <c r="A967" i="5"/>
  <c r="A927" i="5"/>
  <c r="A874" i="5"/>
  <c r="A831" i="5"/>
  <c r="A788" i="5"/>
  <c r="A744" i="5"/>
  <c r="A699" i="5"/>
  <c r="A648" i="5"/>
  <c r="A578" i="5"/>
  <c r="A459" i="5"/>
  <c r="A319" i="5"/>
  <c r="A215" i="5"/>
  <c r="A146" i="5"/>
  <c r="A1054" i="5"/>
  <c r="A961" i="5"/>
  <c r="A922" i="5"/>
  <c r="A890" i="5"/>
  <c r="A841" i="5"/>
  <c r="A798" i="5"/>
  <c r="A754" i="5"/>
  <c r="A715" i="5"/>
  <c r="A652" i="5"/>
  <c r="A585" i="5"/>
  <c r="A514" i="5"/>
  <c r="A443" i="5"/>
  <c r="A346" i="5"/>
  <c r="A279" i="5"/>
  <c r="A199" i="5"/>
  <c r="A91" i="5"/>
  <c r="A999" i="5"/>
  <c r="A955" i="5"/>
  <c r="A916" i="5"/>
  <c r="A840" i="5"/>
  <c r="A802" i="5"/>
  <c r="A759" i="5"/>
  <c r="A725" i="5"/>
  <c r="A686" i="5"/>
  <c r="A595" i="5"/>
  <c r="A543" i="5"/>
  <c r="A446" i="5"/>
  <c r="A399" i="5"/>
  <c r="A302" i="5"/>
  <c r="A187" i="5"/>
  <c r="A102" i="5"/>
  <c r="A1030" i="5"/>
  <c r="A964" i="5"/>
  <c r="A920" i="5"/>
  <c r="A882" i="5"/>
  <c r="A828" i="5"/>
  <c r="A796" i="5"/>
  <c r="A764" i="5"/>
  <c r="A708" i="5"/>
  <c r="A668" i="5"/>
  <c r="A610" i="5"/>
  <c r="A559" i="5"/>
  <c r="A502" i="5"/>
  <c r="A434" i="5"/>
  <c r="A387" i="5"/>
  <c r="A263" i="5"/>
  <c r="A182" i="5"/>
  <c r="A75" i="5"/>
  <c r="A993" i="5"/>
  <c r="A898" i="5"/>
  <c r="A849" i="5"/>
  <c r="A795" i="5"/>
  <c r="A757" i="5"/>
  <c r="A718" i="5"/>
  <c r="A679" i="5"/>
  <c r="A598" i="5"/>
  <c r="A519" i="5"/>
  <c r="A430" i="5"/>
  <c r="A371" i="5"/>
  <c r="A274" i="5"/>
  <c r="A170" i="5"/>
  <c r="A122" i="5"/>
  <c r="A50" i="5"/>
  <c r="A1964" i="5"/>
  <c r="A1988" i="5"/>
  <c r="A1943" i="5"/>
  <c r="A1991" i="5"/>
  <c r="A1982" i="5"/>
  <c r="A1942" i="5"/>
  <c r="A1981" i="5"/>
  <c r="A1944" i="5"/>
  <c r="A1904" i="5"/>
  <c r="A1864" i="5"/>
  <c r="A1820" i="5"/>
  <c r="A1771" i="5"/>
  <c r="A1931" i="5"/>
  <c r="A1888" i="5"/>
  <c r="H1854" i="5"/>
  <c r="A1824" i="5"/>
  <c r="A1780" i="5"/>
  <c r="A1736" i="5"/>
  <c r="A1677" i="5"/>
  <c r="A1643" i="5"/>
  <c r="A1603" i="5"/>
  <c r="A1539" i="5"/>
  <c r="A1505" i="5"/>
  <c r="A1951" i="5"/>
  <c r="A1912" i="5"/>
  <c r="A1882" i="5"/>
  <c r="A1833" i="5"/>
  <c r="A1784" i="5"/>
  <c r="A1735" i="5"/>
  <c r="A1686" i="5"/>
  <c r="A1642" i="5"/>
  <c r="A1598" i="5"/>
  <c r="A1558" i="5"/>
  <c r="A1965" i="5"/>
  <c r="A1925" i="5"/>
  <c r="A1877" i="5"/>
  <c r="A1827" i="5"/>
  <c r="A1793" i="5"/>
  <c r="A1759" i="5"/>
  <c r="A1715" i="5"/>
  <c r="A1685" i="5"/>
  <c r="A1651" i="5"/>
  <c r="A1621" i="5"/>
  <c r="A1582" i="5"/>
  <c r="A1523" i="5"/>
  <c r="A1973" i="5"/>
  <c r="A1905" i="5"/>
  <c r="A1866" i="5"/>
  <c r="A1836" i="5"/>
  <c r="A1792" i="5"/>
  <c r="A1758" i="5"/>
  <c r="A1704" i="5"/>
  <c r="A1670" i="5"/>
  <c r="A1630" i="5"/>
  <c r="A1576" i="5"/>
  <c r="A1532" i="5"/>
  <c r="A1493" i="5"/>
  <c r="A1963" i="5"/>
  <c r="A1880" i="5"/>
  <c r="A1845" i="5"/>
  <c r="A1806" i="5"/>
  <c r="A1767" i="5"/>
  <c r="A1718" i="5"/>
  <c r="A1669" i="5"/>
  <c r="A1615" i="5"/>
  <c r="A1575" i="5"/>
  <c r="A1536" i="5"/>
  <c r="A1717" i="5"/>
  <c r="A1473" i="5"/>
  <c r="A1428" i="5"/>
  <c r="A1371" i="5"/>
  <c r="A1327" i="5"/>
  <c r="A1238" i="5"/>
  <c r="A1201" i="5"/>
  <c r="A1171" i="5"/>
  <c r="A1127" i="5"/>
  <c r="A1090" i="5"/>
  <c r="A1041" i="5"/>
  <c r="A1688" i="5"/>
  <c r="A1453" i="5"/>
  <c r="A1402" i="5"/>
  <c r="A1362" i="5"/>
  <c r="A1326" i="5"/>
  <c r="A1290" i="5"/>
  <c r="A1246" i="5"/>
  <c r="A1212" i="5"/>
  <c r="A1162" i="5"/>
  <c r="A1123" i="5"/>
  <c r="A1070" i="5"/>
  <c r="A1555" i="5"/>
  <c r="A1462" i="5"/>
  <c r="A1427" i="5"/>
  <c r="A1388" i="5"/>
  <c r="A1361" i="5"/>
  <c r="A1329" i="5"/>
  <c r="A1284" i="5"/>
  <c r="A1245" i="5"/>
  <c r="A1208" i="5"/>
  <c r="A1157" i="5"/>
  <c r="A1114" i="5"/>
  <c r="A1074" i="5"/>
  <c r="A1634" i="5"/>
  <c r="A1461" i="5"/>
  <c r="A1351" i="5"/>
  <c r="A1215" i="5"/>
  <c r="A1185" i="5"/>
  <c r="A1144" i="5"/>
  <c r="A1106" i="5"/>
  <c r="A1053" i="5"/>
  <c r="A1019" i="5"/>
  <c r="A1501" i="5"/>
  <c r="A1436" i="5"/>
  <c r="A1395" i="5"/>
  <c r="A1341" i="5"/>
  <c r="A1296" i="5"/>
  <c r="A1260" i="5"/>
  <c r="A1227" i="5"/>
  <c r="A1181" i="5"/>
  <c r="A1139" i="5"/>
  <c r="A1097" i="5"/>
  <c r="A1058" i="5"/>
  <c r="A1638" i="5"/>
  <c r="A1469" i="5"/>
  <c r="A1435" i="5"/>
  <c r="A1390" i="5"/>
  <c r="A1349" i="5"/>
  <c r="A1313" i="5"/>
  <c r="A1268" i="5"/>
  <c r="A1235" i="5"/>
  <c r="A1172" i="5"/>
  <c r="A1124" i="5"/>
  <c r="A1091" i="5"/>
  <c r="A1042" i="5"/>
  <c r="A1023" i="5"/>
  <c r="A972" i="5"/>
  <c r="A933" i="5"/>
  <c r="A886" i="5"/>
  <c r="A848" i="5"/>
  <c r="A810" i="5"/>
  <c r="A773" i="5"/>
  <c r="A728" i="5"/>
  <c r="A689" i="5"/>
  <c r="A636" i="5"/>
  <c r="A538" i="5"/>
  <c r="A491" i="5"/>
  <c r="A394" i="5"/>
  <c r="A327" i="5"/>
  <c r="A235" i="5"/>
  <c r="A143" i="5"/>
  <c r="A81" i="5"/>
  <c r="A1011" i="5"/>
  <c r="A957" i="5"/>
  <c r="A923" i="5"/>
  <c r="A869" i="5"/>
  <c r="A826" i="5"/>
  <c r="A777" i="5"/>
  <c r="A733" i="5"/>
  <c r="A693" i="5"/>
  <c r="A632" i="5"/>
  <c r="A571" i="5"/>
  <c r="A526" i="5"/>
  <c r="A496" i="5"/>
  <c r="A447" i="5"/>
  <c r="A350" i="5"/>
  <c r="A315" i="5"/>
  <c r="A211" i="5"/>
  <c r="A134" i="5"/>
  <c r="A85" i="5"/>
  <c r="A1021" i="5"/>
  <c r="A990" i="5"/>
  <c r="A956" i="5"/>
  <c r="A917" i="5"/>
  <c r="A879" i="5"/>
  <c r="A830" i="5"/>
  <c r="A782" i="5"/>
  <c r="A748" i="5"/>
  <c r="A710" i="5"/>
  <c r="A644" i="5"/>
  <c r="A574" i="5"/>
  <c r="A490" i="5"/>
  <c r="A439" i="5"/>
  <c r="A338" i="5"/>
  <c r="A256" i="5"/>
  <c r="A183" i="5"/>
  <c r="A66" i="5"/>
  <c r="A995" i="5"/>
  <c r="A945" i="5"/>
  <c r="A910" i="5"/>
  <c r="A835" i="5"/>
  <c r="A797" i="5"/>
  <c r="A753" i="5"/>
  <c r="A714" i="5"/>
  <c r="A681" i="5"/>
  <c r="A591" i="5"/>
  <c r="A431" i="5"/>
  <c r="A175" i="5"/>
  <c r="A98" i="5"/>
  <c r="A40" i="5"/>
  <c r="A1004" i="5"/>
  <c r="A950" i="5"/>
  <c r="A915" i="5"/>
  <c r="A866" i="5"/>
  <c r="A823" i="5"/>
  <c r="A791" i="5"/>
  <c r="A758" i="5"/>
  <c r="A696" i="5"/>
  <c r="A602" i="5"/>
  <c r="A495" i="5"/>
  <c r="A422" i="5"/>
  <c r="A375" i="5"/>
  <c r="A259" i="5"/>
  <c r="A167" i="5"/>
  <c r="A115" i="5"/>
  <c r="A61" i="5"/>
  <c r="A983" i="5"/>
  <c r="A949" i="5"/>
  <c r="A892" i="5"/>
  <c r="A838" i="5"/>
  <c r="A790" i="5"/>
  <c r="A751" i="5"/>
  <c r="A712" i="5"/>
  <c r="A673" i="5"/>
  <c r="A590" i="5"/>
  <c r="A555" i="5"/>
  <c r="A418" i="5"/>
  <c r="A363" i="5"/>
  <c r="A251" i="5"/>
  <c r="A155" i="5"/>
  <c r="A1984" i="5"/>
  <c r="A1927" i="5"/>
  <c r="A1983" i="5"/>
  <c r="A1975" i="5"/>
  <c r="A1938" i="5"/>
  <c r="A1977" i="5"/>
  <c r="A1936" i="5"/>
  <c r="A1894" i="5"/>
  <c r="A1850" i="5"/>
  <c r="A1815" i="5"/>
  <c r="A1921" i="5"/>
  <c r="A1883" i="5"/>
  <c r="A1849" i="5"/>
  <c r="A1819" i="5"/>
  <c r="A1775" i="5"/>
  <c r="A1731" i="5"/>
  <c r="A1672" i="5"/>
  <c r="A1628" i="5"/>
  <c r="A1579" i="5"/>
  <c r="A1535" i="5"/>
  <c r="A1500" i="5"/>
  <c r="A1907" i="5"/>
  <c r="A1872" i="5"/>
  <c r="A1828" i="5"/>
  <c r="A1774" i="5"/>
  <c r="A1730" i="5"/>
  <c r="A1681" i="5"/>
  <c r="A1632" i="5"/>
  <c r="A1588" i="5"/>
  <c r="A1548" i="5"/>
  <c r="A1960" i="5"/>
  <c r="A1911" i="5"/>
  <c r="A1862" i="5"/>
  <c r="A1823" i="5"/>
  <c r="A1788" i="5"/>
  <c r="A1754" i="5"/>
  <c r="A1680" i="5"/>
  <c r="A1646" i="5"/>
  <c r="A1611" i="5"/>
  <c r="A1572" i="5"/>
  <c r="A1518" i="5"/>
  <c r="A1955" i="5"/>
  <c r="A1900" i="5"/>
  <c r="A1861" i="5"/>
  <c r="A1832" i="5"/>
  <c r="A1782" i="5"/>
  <c r="A1743" i="5"/>
  <c r="A1699" i="5"/>
  <c r="A1660" i="5"/>
  <c r="A1620" i="5"/>
  <c r="A1566" i="5"/>
  <c r="A1527" i="5"/>
  <c r="A1488" i="5"/>
  <c r="A1954" i="5"/>
  <c r="A1875" i="5"/>
  <c r="A1831" i="5"/>
  <c r="A1801" i="5"/>
  <c r="A1762" i="5"/>
  <c r="A1713" i="5"/>
  <c r="A1659" i="5"/>
  <c r="A1605" i="5"/>
  <c r="A1571" i="5"/>
  <c r="A1531" i="5"/>
  <c r="A1712" i="5"/>
  <c r="A1468" i="5"/>
  <c r="A1423" i="5"/>
  <c r="A1363" i="5"/>
  <c r="A1317" i="5"/>
  <c r="A1273" i="5"/>
  <c r="A1234" i="5"/>
  <c r="A1196" i="5"/>
  <c r="A1163" i="5"/>
  <c r="A1119" i="5"/>
  <c r="A1080" i="5"/>
  <c r="A1036" i="5"/>
  <c r="A1448" i="5"/>
  <c r="A1398" i="5"/>
  <c r="A1357" i="5"/>
  <c r="A1321" i="5"/>
  <c r="A1285" i="5"/>
  <c r="A1241" i="5"/>
  <c r="A1200" i="5"/>
  <c r="A1154" i="5"/>
  <c r="A1111" i="5"/>
  <c r="A1065" i="5"/>
  <c r="A1526" i="5"/>
  <c r="A1457" i="5"/>
  <c r="A1421" i="5"/>
  <c r="A1383" i="5"/>
  <c r="A1356" i="5"/>
  <c r="A1325" i="5"/>
  <c r="A1280" i="5"/>
  <c r="A1237" i="5"/>
  <c r="A1195" i="5"/>
  <c r="A1153" i="5"/>
  <c r="A1110" i="5"/>
  <c r="A1069" i="5"/>
  <c r="A1599" i="5"/>
  <c r="A1456" i="5"/>
  <c r="A1342" i="5"/>
  <c r="A1306" i="5"/>
  <c r="A1248" i="5"/>
  <c r="A1211" i="5"/>
  <c r="A1177" i="5"/>
  <c r="A1136" i="5"/>
  <c r="A1049" i="5"/>
  <c r="A1742" i="5"/>
  <c r="A1496" i="5"/>
  <c r="A1425" i="5"/>
  <c r="A1391" i="5"/>
  <c r="A1332" i="5"/>
  <c r="A1287" i="5"/>
  <c r="A1256" i="5"/>
  <c r="A1219" i="5"/>
  <c r="A1176" i="5"/>
  <c r="A1132" i="5"/>
  <c r="A1092" i="5"/>
  <c r="A1048" i="5"/>
  <c r="A1570" i="5"/>
  <c r="A1464" i="5"/>
  <c r="A1424" i="5"/>
  <c r="A1372" i="5"/>
  <c r="A1304" i="5"/>
  <c r="A1264" i="5"/>
  <c r="A1230" i="5"/>
  <c r="A1197" i="5"/>
  <c r="A1167" i="5"/>
  <c r="A1120" i="5"/>
  <c r="A1086" i="5"/>
  <c r="A1037" i="5"/>
  <c r="A1002" i="5"/>
  <c r="A958" i="5"/>
  <c r="A928" i="5"/>
  <c r="A875" i="5"/>
  <c r="A837" i="5"/>
  <c r="A805" i="5"/>
  <c r="A767" i="5"/>
  <c r="A722" i="5"/>
  <c r="A678" i="5"/>
  <c r="A530" i="5"/>
  <c r="A487" i="5"/>
  <c r="A386" i="5"/>
  <c r="A227" i="5"/>
  <c r="A139" i="5"/>
  <c r="A74" i="5"/>
  <c r="A1006" i="5"/>
  <c r="A952" i="5"/>
  <c r="A912" i="5"/>
  <c r="A858" i="5"/>
  <c r="A820" i="5"/>
  <c r="A772" i="5"/>
  <c r="A727" i="5"/>
  <c r="A688" i="5"/>
  <c r="A619" i="5"/>
  <c r="A554" i="5"/>
  <c r="A522" i="5"/>
  <c r="A479" i="5"/>
  <c r="A303" i="5"/>
  <c r="A207" i="5"/>
  <c r="A70" i="5"/>
  <c r="A1015" i="5"/>
  <c r="A986" i="5"/>
  <c r="A951" i="5"/>
  <c r="A911" i="5"/>
  <c r="A873" i="5"/>
  <c r="A825" i="5"/>
  <c r="A776" i="5"/>
  <c r="A743" i="5"/>
  <c r="A704" i="5"/>
  <c r="A615" i="5"/>
  <c r="A567" i="5"/>
  <c r="A482" i="5"/>
  <c r="A435" i="5"/>
  <c r="A326" i="5"/>
  <c r="A238" i="5"/>
  <c r="A160" i="5"/>
  <c r="A1059" i="5"/>
  <c r="A975" i="5"/>
  <c r="A941" i="5"/>
  <c r="A905" i="5"/>
  <c r="A829" i="5"/>
  <c r="A747" i="5"/>
  <c r="A709" i="5"/>
  <c r="A675" i="5"/>
  <c r="A427" i="5"/>
  <c r="A334" i="5"/>
  <c r="A283" i="5"/>
  <c r="A214" i="5"/>
  <c r="A171" i="5"/>
  <c r="A79" i="5"/>
  <c r="A33" i="5"/>
  <c r="A994" i="5"/>
  <c r="A940" i="5"/>
  <c r="A909" i="5"/>
  <c r="A861" i="5"/>
  <c r="A818" i="5"/>
  <c r="A785" i="5"/>
  <c r="A752" i="5"/>
  <c r="A691" i="5"/>
  <c r="A531" i="5"/>
  <c r="A407" i="5"/>
  <c r="A255" i="5"/>
  <c r="A163" i="5"/>
  <c r="A1040" i="5"/>
  <c r="A978" i="5"/>
  <c r="A944" i="5"/>
  <c r="A887" i="5"/>
  <c r="A822" i="5"/>
  <c r="A784" i="5"/>
  <c r="A746" i="5"/>
  <c r="A701" i="5"/>
  <c r="A410" i="5"/>
  <c r="A351" i="5"/>
  <c r="A243" i="5"/>
  <c r="A151" i="5"/>
  <c r="A2000" i="5"/>
  <c r="A1976" i="5"/>
  <c r="A1919" i="5"/>
  <c r="A1966" i="5"/>
  <c r="A1929" i="5"/>
  <c r="A1990" i="5"/>
  <c r="A1997" i="5"/>
  <c r="A1969" i="5"/>
  <c r="A1928" i="5"/>
  <c r="A1889" i="5"/>
  <c r="A1840" i="5"/>
  <c r="A1810" i="5"/>
  <c r="A1917" i="5"/>
  <c r="A1878" i="5"/>
  <c r="A1844" i="5"/>
  <c r="A1809" i="5"/>
  <c r="A1770" i="5"/>
  <c r="A1726" i="5"/>
  <c r="A1667" i="5"/>
  <c r="A1623" i="5"/>
  <c r="A1569" i="5"/>
  <c r="A1525" i="5"/>
  <c r="A1495" i="5"/>
  <c r="A1902" i="5"/>
  <c r="A1868" i="5"/>
  <c r="A1814" i="5"/>
  <c r="A1760" i="5"/>
  <c r="A1725" i="5"/>
  <c r="A1676" i="5"/>
  <c r="A1627" i="5"/>
  <c r="A1583" i="5"/>
  <c r="A1534" i="5"/>
  <c r="A1956" i="5"/>
  <c r="A1906" i="5"/>
  <c r="A1857" i="5"/>
  <c r="H1818" i="5"/>
  <c r="A1783" i="5"/>
  <c r="A1744" i="5"/>
  <c r="A1705" i="5"/>
  <c r="A1675" i="5"/>
  <c r="A1641" i="5"/>
  <c r="A1607" i="5"/>
  <c r="A1567" i="5"/>
  <c r="A1503" i="5"/>
  <c r="A1940" i="5"/>
  <c r="H1896" i="5"/>
  <c r="A1856" i="5"/>
  <c r="A1817" i="5"/>
  <c r="A1778" i="5"/>
  <c r="A1738" i="5"/>
  <c r="A1694" i="5"/>
  <c r="A1655" i="5"/>
  <c r="A1596" i="5"/>
  <c r="A1562" i="5"/>
  <c r="A1522" i="5"/>
  <c r="A1939" i="5"/>
  <c r="A1870" i="5"/>
  <c r="A1826" i="5"/>
  <c r="A1791" i="5"/>
  <c r="A1752" i="5"/>
  <c r="A1703" i="5"/>
  <c r="A1654" i="5"/>
  <c r="A1600" i="5"/>
  <c r="A1561" i="5"/>
  <c r="A1517" i="5"/>
  <c r="A1678" i="5"/>
  <c r="A1511" i="5"/>
  <c r="A1458" i="5"/>
  <c r="A1418" i="5"/>
  <c r="A1353" i="5"/>
  <c r="A1309" i="5"/>
  <c r="A1263" i="5"/>
  <c r="A1226" i="5"/>
  <c r="A1192" i="5"/>
  <c r="A1158" i="5"/>
  <c r="A1115" i="5"/>
  <c r="A1076" i="5"/>
  <c r="A1022" i="5"/>
  <c r="A1443" i="5"/>
  <c r="A1393" i="5"/>
  <c r="A1348" i="5"/>
  <c r="A1312" i="5"/>
  <c r="A1276" i="5"/>
  <c r="A1233" i="5"/>
  <c r="A1191" i="5"/>
  <c r="A1149" i="5"/>
  <c r="A1107" i="5"/>
  <c r="A1060" i="5"/>
  <c r="A1727" i="5"/>
  <c r="A1509" i="5"/>
  <c r="A1452" i="5"/>
  <c r="A1416" i="5"/>
  <c r="A1379" i="5"/>
  <c r="A1352" i="5"/>
  <c r="A1320" i="5"/>
  <c r="A1275" i="5"/>
  <c r="A1232" i="5"/>
  <c r="A1182" i="5"/>
  <c r="A1145" i="5"/>
  <c r="A1098" i="5"/>
  <c r="A1766" i="5"/>
  <c r="A1560" i="5"/>
  <c r="A1446" i="5"/>
  <c r="A1387" i="5"/>
  <c r="A1240" i="5"/>
  <c r="A1207" i="5"/>
  <c r="A1173" i="5"/>
  <c r="A1129" i="5"/>
  <c r="A1093" i="5"/>
  <c r="A1039" i="5"/>
  <c r="A1702" i="5"/>
  <c r="A1480" i="5"/>
  <c r="A1419" i="5"/>
  <c r="A1382" i="5"/>
  <c r="A1314" i="5"/>
  <c r="A1283" i="5"/>
  <c r="A1252" i="5"/>
  <c r="A1214" i="5"/>
  <c r="A1168" i="5"/>
  <c r="A1128" i="5"/>
  <c r="A1087" i="5"/>
  <c r="A1043" i="5"/>
  <c r="A1506" i="5"/>
  <c r="A1459" i="5"/>
  <c r="A1413" i="5"/>
  <c r="A1367" i="5"/>
  <c r="A1340" i="5"/>
  <c r="A1300" i="5"/>
  <c r="A1259" i="5"/>
  <c r="A1222" i="5"/>
  <c r="A1193" i="5"/>
  <c r="A1112" i="5"/>
  <c r="A1081" i="5"/>
  <c r="A1032" i="5"/>
  <c r="A997" i="5"/>
  <c r="A953" i="5"/>
  <c r="A918" i="5"/>
  <c r="A870" i="5"/>
  <c r="A832" i="5"/>
  <c r="A794" i="5"/>
  <c r="A756" i="5"/>
  <c r="A717" i="5"/>
  <c r="A672" i="5"/>
  <c r="A624" i="5"/>
  <c r="A483" i="5"/>
  <c r="A374" i="5"/>
  <c r="A223" i="5"/>
  <c r="A128" i="5"/>
  <c r="A67" i="5"/>
  <c r="A1001" i="5"/>
  <c r="A947" i="5"/>
  <c r="A901" i="5"/>
  <c r="A853" i="5"/>
  <c r="A804" i="5"/>
  <c r="A761" i="5"/>
  <c r="A721" i="5"/>
  <c r="A683" i="5"/>
  <c r="A551" i="5"/>
  <c r="A518" i="5"/>
  <c r="A475" i="5"/>
  <c r="A382" i="5"/>
  <c r="A335" i="5"/>
  <c r="A110" i="5"/>
  <c r="A62" i="5"/>
  <c r="A1010" i="5"/>
  <c r="A976" i="5"/>
  <c r="A946" i="5"/>
  <c r="A906" i="5"/>
  <c r="A857" i="5"/>
  <c r="A819" i="5"/>
  <c r="A771" i="5"/>
  <c r="A732" i="5"/>
  <c r="A698" i="5"/>
  <c r="A603" i="5"/>
  <c r="A470" i="5"/>
  <c r="A423" i="5"/>
  <c r="A311" i="5"/>
  <c r="A226" i="5"/>
  <c r="A142" i="5"/>
  <c r="A1031" i="5"/>
  <c r="A970" i="5"/>
  <c r="A931" i="5"/>
  <c r="A894" i="5"/>
  <c r="A824" i="5"/>
  <c r="A786" i="5"/>
  <c r="A742" i="5"/>
  <c r="A703" i="5"/>
  <c r="A669" i="5"/>
  <c r="A499" i="5"/>
  <c r="A419" i="5"/>
  <c r="A322" i="5"/>
  <c r="A275" i="5"/>
  <c r="A206" i="5"/>
  <c r="A127" i="5"/>
  <c r="A73" i="5"/>
  <c r="A30" i="5"/>
  <c r="A984" i="5"/>
  <c r="A935" i="5"/>
  <c r="A904" i="5"/>
  <c r="A855" i="5"/>
  <c r="A812" i="5"/>
  <c r="A780" i="5"/>
  <c r="A736" i="5"/>
  <c r="A685" i="5"/>
  <c r="A573" i="5"/>
  <c r="A403" i="5"/>
  <c r="A310" i="5"/>
  <c r="A159" i="5"/>
  <c r="A94" i="5"/>
  <c r="A1018" i="5"/>
  <c r="A973" i="5"/>
  <c r="A924" i="5"/>
  <c r="A871" i="5"/>
  <c r="A817" i="5"/>
  <c r="A779" i="5"/>
  <c r="A740" i="5"/>
  <c r="A695" i="5"/>
  <c r="A583" i="5"/>
  <c r="A542" i="5"/>
  <c r="A398" i="5"/>
  <c r="A231" i="5"/>
  <c r="A147" i="5"/>
  <c r="A78" i="5"/>
  <c r="H1479" i="5"/>
  <c r="A643" i="5"/>
  <c r="A416" i="5"/>
  <c r="A465" i="5"/>
  <c r="A421" i="5"/>
  <c r="A393" i="5"/>
  <c r="A349" i="5"/>
  <c r="A321" i="5"/>
  <c r="A277" i="5"/>
  <c r="A249" i="5"/>
  <c r="A205" i="5"/>
  <c r="A177" i="5"/>
  <c r="A111" i="5"/>
  <c r="A39" i="5"/>
  <c r="A138" i="5"/>
  <c r="A48" i="5"/>
  <c r="A168" i="5"/>
  <c r="A44" i="5"/>
  <c r="A472" i="5"/>
  <c r="A222" i="5"/>
  <c r="A575" i="5"/>
  <c r="A424" i="5"/>
  <c r="A53" i="5"/>
  <c r="A536" i="5"/>
  <c r="A192" i="5"/>
  <c r="A64" i="5"/>
  <c r="A136" i="5"/>
  <c r="H1489" i="5"/>
  <c r="A649" i="5"/>
  <c r="A639" i="5"/>
  <c r="A667" i="5"/>
  <c r="A601" i="5"/>
  <c r="A488" i="5"/>
  <c r="A476" i="5"/>
  <c r="A464" i="5"/>
  <c r="A452" i="5"/>
  <c r="A440" i="5"/>
  <c r="A428" i="5"/>
  <c r="A404" i="5"/>
  <c r="A392" i="5"/>
  <c r="A380" i="5"/>
  <c r="A368" i="5"/>
  <c r="A356" i="5"/>
  <c r="A344" i="5"/>
  <c r="A332" i="5"/>
  <c r="A320" i="5"/>
  <c r="A308" i="5"/>
  <c r="A296" i="5"/>
  <c r="A284" i="5"/>
  <c r="A272" i="5"/>
  <c r="A260" i="5"/>
  <c r="A248" i="5"/>
  <c r="A236" i="5"/>
  <c r="A224" i="5"/>
  <c r="A212" i="5"/>
  <c r="A200" i="5"/>
  <c r="A188" i="5"/>
  <c r="A176" i="5"/>
  <c r="A164" i="5"/>
  <c r="A152" i="5"/>
  <c r="A140" i="5"/>
  <c r="A663" i="5"/>
  <c r="A548" i="5"/>
  <c r="A108" i="5"/>
  <c r="A36" i="5"/>
  <c r="A623" i="5"/>
  <c r="A481" i="5"/>
  <c r="A453" i="5"/>
  <c r="A409" i="5"/>
  <c r="A381" i="5"/>
  <c r="A337" i="5"/>
  <c r="A309" i="5"/>
  <c r="A265" i="5"/>
  <c r="A237" i="5"/>
  <c r="A193" i="5"/>
  <c r="A165" i="5"/>
  <c r="A642" i="5"/>
  <c r="A611" i="5"/>
  <c r="A584" i="5"/>
  <c r="A493" i="5"/>
  <c r="A438" i="5"/>
  <c r="A366" i="5"/>
  <c r="A294" i="5"/>
  <c r="A631" i="5"/>
  <c r="A596" i="5"/>
  <c r="A468" i="5"/>
  <c r="A396" i="5"/>
  <c r="A324" i="5"/>
  <c r="A252" i="5"/>
  <c r="A180" i="5"/>
  <c r="A613" i="5"/>
  <c r="A450" i="5"/>
  <c r="A402" i="5"/>
  <c r="A354" i="5"/>
  <c r="A306" i="5"/>
  <c r="A258" i="5"/>
  <c r="A210" i="5"/>
  <c r="A162" i="5"/>
  <c r="A500" i="5"/>
  <c r="A288" i="5"/>
  <c r="A150" i="5"/>
  <c r="A58" i="5"/>
  <c r="A654" i="5"/>
  <c r="A503" i="5"/>
  <c r="A264" i="5"/>
  <c r="A216" i="5"/>
  <c r="A125" i="5"/>
  <c r="A99" i="5"/>
  <c r="A480" i="5"/>
  <c r="A304" i="5"/>
  <c r="H1939" i="5"/>
  <c r="A665" i="5"/>
  <c r="H1712" i="5"/>
  <c r="H1550" i="5"/>
  <c r="H1924" i="5"/>
  <c r="H1853" i="5"/>
  <c r="H1632" i="5"/>
  <c r="H1583" i="5"/>
  <c r="H1866" i="5"/>
  <c r="H1576" i="5"/>
  <c r="H1708" i="5"/>
  <c r="A23" i="5"/>
  <c r="H1594" i="5"/>
  <c r="H1540" i="5"/>
  <c r="H1986" i="5"/>
  <c r="H1974" i="5"/>
  <c r="H1839" i="5"/>
  <c r="H1628" i="5"/>
  <c r="H1574" i="5"/>
  <c r="A641" i="5"/>
  <c r="A517" i="5"/>
  <c r="A489" i="5"/>
  <c r="A445" i="5"/>
  <c r="A417" i="5"/>
  <c r="A373" i="5"/>
  <c r="A345" i="5"/>
  <c r="A301" i="5"/>
  <c r="A273" i="5"/>
  <c r="A229" i="5"/>
  <c r="A201" i="5"/>
  <c r="A157" i="5"/>
  <c r="A124" i="5"/>
  <c r="A96" i="5"/>
  <c r="A52" i="5"/>
  <c r="A577" i="5"/>
  <c r="A541" i="5"/>
  <c r="A360" i="5"/>
  <c r="A174" i="5"/>
  <c r="A312" i="5"/>
  <c r="A87" i="5"/>
  <c r="A384" i="5"/>
  <c r="A93" i="5"/>
  <c r="A37" i="5"/>
  <c r="H1862" i="5"/>
  <c r="H1807" i="5"/>
  <c r="H1993" i="5"/>
  <c r="H1691" i="5"/>
  <c r="H1817" i="5"/>
  <c r="H1963" i="5"/>
  <c r="H1884" i="5"/>
  <c r="H1756" i="5"/>
  <c r="H1880" i="5"/>
  <c r="H1832" i="5"/>
  <c r="H1808" i="5"/>
  <c r="H1784" i="5"/>
  <c r="H1760" i="5"/>
  <c r="H1757" i="5"/>
  <c r="H1870" i="5"/>
  <c r="H1898" i="5"/>
  <c r="H1874" i="5"/>
  <c r="H1724" i="5"/>
  <c r="H1969" i="5"/>
  <c r="H1867" i="5"/>
  <c r="A637" i="5"/>
  <c r="A627" i="5"/>
  <c r="A633" i="5"/>
  <c r="A560" i="5"/>
  <c r="A485" i="5"/>
  <c r="A473" i="5"/>
  <c r="A461" i="5"/>
  <c r="A449" i="5"/>
  <c r="A437" i="5"/>
  <c r="A425" i="5"/>
  <c r="A413" i="5"/>
  <c r="A401" i="5"/>
  <c r="A389" i="5"/>
  <c r="A377" i="5"/>
  <c r="A365" i="5"/>
  <c r="A353" i="5"/>
  <c r="A341" i="5"/>
  <c r="A329" i="5"/>
  <c r="A317" i="5"/>
  <c r="A305" i="5"/>
  <c r="A293" i="5"/>
  <c r="A281" i="5"/>
  <c r="A269" i="5"/>
  <c r="A257" i="5"/>
  <c r="A245" i="5"/>
  <c r="A233" i="5"/>
  <c r="A221" i="5"/>
  <c r="A209" i="5"/>
  <c r="A197" i="5"/>
  <c r="A185" i="5"/>
  <c r="A173" i="5"/>
  <c r="A161" i="5"/>
  <c r="A149" i="5"/>
  <c r="A137" i="5"/>
  <c r="A113" i="5"/>
  <c r="A89" i="5"/>
  <c r="A65" i="5"/>
  <c r="A41" i="5"/>
  <c r="A620" i="5"/>
  <c r="A132" i="5"/>
  <c r="A60" i="5"/>
  <c r="A553" i="5"/>
  <c r="A477" i="5"/>
  <c r="A433" i="5"/>
  <c r="A405" i="5"/>
  <c r="A361" i="5"/>
  <c r="A333" i="5"/>
  <c r="A289" i="5"/>
  <c r="A261" i="5"/>
  <c r="A217" i="5"/>
  <c r="A189" i="5"/>
  <c r="A145" i="5"/>
  <c r="A116" i="5"/>
  <c r="A657" i="5"/>
  <c r="A565" i="5"/>
  <c r="A486" i="5"/>
  <c r="A414" i="5"/>
  <c r="A342" i="5"/>
  <c r="A270" i="5"/>
  <c r="A561" i="5"/>
  <c r="A505" i="5"/>
  <c r="A444" i="5"/>
  <c r="A372" i="5"/>
  <c r="A300" i="5"/>
  <c r="A228" i="5"/>
  <c r="A156" i="5"/>
  <c r="A77" i="5"/>
  <c r="A120" i="5"/>
  <c r="A63" i="5"/>
  <c r="A432" i="5"/>
  <c r="A246" i="5"/>
  <c r="A119" i="5"/>
  <c r="A618" i="5"/>
  <c r="A408" i="5"/>
  <c r="A100" i="5"/>
  <c r="A80" i="5"/>
  <c r="A558" i="5"/>
  <c r="A448" i="5"/>
  <c r="A240" i="5"/>
  <c r="H1838" i="5"/>
  <c r="H1814" i="5"/>
  <c r="H1882" i="5"/>
  <c r="H1637" i="5"/>
  <c r="H1592" i="5"/>
  <c r="H1639" i="5"/>
  <c r="H1810" i="5"/>
  <c r="H1883" i="5"/>
  <c r="H1835" i="5"/>
  <c r="H1811" i="5"/>
  <c r="H1787" i="5"/>
  <c r="H1793" i="5"/>
  <c r="H1966" i="5"/>
  <c r="H1769" i="5"/>
  <c r="H1616" i="5"/>
  <c r="H1885" i="5"/>
  <c r="H1895" i="5"/>
  <c r="H1871" i="5"/>
  <c r="H1847" i="5"/>
  <c r="H1901" i="5"/>
  <c r="H1990" i="5"/>
  <c r="H1930" i="5"/>
  <c r="H1861" i="5"/>
  <c r="H1753" i="5"/>
  <c r="H1609" i="5"/>
  <c r="H1573" i="5"/>
  <c r="H1537" i="5"/>
  <c r="H1933" i="5"/>
  <c r="H1703" i="5"/>
  <c r="H1961" i="5"/>
  <c r="H1848" i="5"/>
  <c r="H1803" i="5"/>
  <c r="H1749" i="5"/>
  <c r="H1567" i="5"/>
  <c r="H1792" i="5"/>
  <c r="H1875" i="5"/>
  <c r="H1801" i="5"/>
  <c r="H1556" i="5"/>
  <c r="H1889" i="5"/>
  <c r="H1776" i="5"/>
  <c r="H1565" i="5"/>
  <c r="H1486" i="5"/>
  <c r="H1893" i="5"/>
  <c r="H1765" i="5"/>
  <c r="H1721" i="5"/>
  <c r="H1677" i="5"/>
  <c r="A653" i="5"/>
  <c r="A469" i="5"/>
  <c r="A441" i="5"/>
  <c r="A397" i="5"/>
  <c r="A369" i="5"/>
  <c r="A325" i="5"/>
  <c r="A297" i="5"/>
  <c r="A253" i="5"/>
  <c r="A225" i="5"/>
  <c r="A181" i="5"/>
  <c r="A153" i="5"/>
  <c r="A71" i="5"/>
  <c r="A570" i="5"/>
  <c r="A524" i="5"/>
  <c r="A474" i="5"/>
  <c r="A426" i="5"/>
  <c r="A378" i="5"/>
  <c r="A330" i="5"/>
  <c r="A282" i="5"/>
  <c r="A234" i="5"/>
  <c r="A186" i="5"/>
  <c r="A72" i="5"/>
  <c r="A549" i="5"/>
  <c r="A328" i="5"/>
  <c r="A604" i="5"/>
  <c r="A456" i="5"/>
  <c r="A280" i="5"/>
  <c r="A572" i="5"/>
  <c r="A130" i="5"/>
  <c r="A144" i="5"/>
  <c r="A352" i="5"/>
  <c r="A68" i="5"/>
  <c r="H1829" i="5"/>
  <c r="H1771" i="5"/>
  <c r="H1694" i="5"/>
  <c r="H1804" i="5"/>
  <c r="A25" i="5"/>
  <c r="H1932" i="5"/>
  <c r="H1745" i="5"/>
  <c r="H1992" i="5"/>
  <c r="H1892" i="5"/>
  <c r="H1820" i="5"/>
  <c r="H1865" i="5"/>
  <c r="H1913" i="5"/>
  <c r="H1715" i="5"/>
  <c r="H1894" i="5"/>
  <c r="H1858" i="5"/>
  <c r="H1822" i="5"/>
  <c r="H1786" i="5"/>
  <c r="A659" i="5"/>
  <c r="A625" i="5"/>
  <c r="A651" i="5"/>
  <c r="A661" i="5"/>
  <c r="A629" i="5"/>
  <c r="A630" i="5"/>
  <c r="A529" i="5"/>
  <c r="A647" i="5"/>
  <c r="A589" i="5"/>
  <c r="A84" i="5"/>
  <c r="A650" i="5"/>
  <c r="A457" i="5"/>
  <c r="A429" i="5"/>
  <c r="A385" i="5"/>
  <c r="A357" i="5"/>
  <c r="A313" i="5"/>
  <c r="A285" i="5"/>
  <c r="A241" i="5"/>
  <c r="A213" i="5"/>
  <c r="A169" i="5"/>
  <c r="A141" i="5"/>
  <c r="A101" i="5"/>
  <c r="A645" i="5"/>
  <c r="A539" i="5"/>
  <c r="A512" i="5"/>
  <c r="A462" i="5"/>
  <c r="A390" i="5"/>
  <c r="A318" i="5"/>
  <c r="A635" i="5"/>
  <c r="A498" i="5"/>
  <c r="A420" i="5"/>
  <c r="A348" i="5"/>
  <c r="A276" i="5"/>
  <c r="A204" i="5"/>
  <c r="A92" i="5"/>
  <c r="A655" i="5"/>
  <c r="A95" i="5"/>
  <c r="A76" i="5"/>
  <c r="A608" i="5"/>
  <c r="A400" i="5"/>
  <c r="A198" i="5"/>
  <c r="A83" i="5"/>
  <c r="A28" i="5"/>
  <c r="A532" i="5"/>
  <c r="A376" i="5"/>
  <c r="A27" i="5"/>
  <c r="A47" i="5"/>
  <c r="A29" i="5"/>
  <c r="A232" i="5"/>
  <c r="A336" i="5"/>
  <c r="A184" i="5"/>
  <c r="AD1476" i="2" l="1"/>
  <c r="AE1476" i="2" s="1"/>
  <c r="X1476" i="2" s="1"/>
  <c r="K1477" i="5" s="1"/>
  <c r="AF1476" i="2"/>
  <c r="O1306" i="2"/>
  <c r="T1306" i="2" s="1"/>
  <c r="Y1306" i="2"/>
  <c r="P1306" i="2"/>
  <c r="Z1306" i="2"/>
  <c r="P1152" i="2"/>
  <c r="O1152" i="2"/>
  <c r="Z1152" i="2"/>
  <c r="Y1152" i="2"/>
  <c r="O378" i="2"/>
  <c r="T378" i="2" s="1"/>
  <c r="Z378" i="2"/>
  <c r="Y378" i="2"/>
  <c r="P378" i="2"/>
  <c r="Z1072" i="2"/>
  <c r="P1072" i="2"/>
  <c r="Y1072" i="2"/>
  <c r="O1072" i="2"/>
  <c r="T1072" i="2" s="1"/>
  <c r="Y766" i="2"/>
  <c r="O766" i="2"/>
  <c r="T766" i="2" s="1"/>
  <c r="AD766" i="2" s="1"/>
  <c r="AE766" i="2" s="1"/>
  <c r="P766" i="2"/>
  <c r="Z766" i="2"/>
  <c r="P414" i="2"/>
  <c r="Z414" i="2"/>
  <c r="Y414" i="2"/>
  <c r="O414" i="2"/>
  <c r="P691" i="2"/>
  <c r="Z691" i="2"/>
  <c r="O691" i="2"/>
  <c r="Y691" i="2"/>
  <c r="P1311" i="2"/>
  <c r="Z1311" i="2"/>
  <c r="O1311" i="2"/>
  <c r="T1311" i="2" s="1"/>
  <c r="AD1311" i="2" s="1"/>
  <c r="AE1311" i="2" s="1"/>
  <c r="Y1311" i="2"/>
  <c r="Y1080" i="2"/>
  <c r="O1080" i="2"/>
  <c r="Z1080" i="2"/>
  <c r="P1080" i="2"/>
  <c r="Y888" i="2"/>
  <c r="P888" i="2"/>
  <c r="O888" i="2"/>
  <c r="Z888" i="2"/>
  <c r="Z802" i="2"/>
  <c r="P802" i="2"/>
  <c r="O802" i="2"/>
  <c r="Y802" i="2"/>
  <c r="O764" i="2"/>
  <c r="Q764" i="2" s="1"/>
  <c r="Y764" i="2"/>
  <c r="P764" i="2"/>
  <c r="Z764" i="2"/>
  <c r="Y1333" i="2"/>
  <c r="P1333" i="2"/>
  <c r="O1333" i="2"/>
  <c r="T1333" i="2" s="1"/>
  <c r="AD1333" i="2" s="1"/>
  <c r="AE1333" i="2" s="1"/>
  <c r="Z1333" i="2"/>
  <c r="Z921" i="2"/>
  <c r="Y921" i="2"/>
  <c r="P921" i="2"/>
  <c r="O921" i="2"/>
  <c r="P1123" i="2"/>
  <c r="Z1123" i="2"/>
  <c r="AB1123" i="2"/>
  <c r="Y1123" i="2"/>
  <c r="AC1123" i="2"/>
  <c r="O1123" i="2"/>
  <c r="P919" i="2"/>
  <c r="Q919" i="2" s="1"/>
  <c r="O919" i="2"/>
  <c r="Z919" i="2"/>
  <c r="Y919" i="2"/>
  <c r="Y645" i="2"/>
  <c r="Z645" i="2"/>
  <c r="P645" i="2"/>
  <c r="O645" i="2"/>
  <c r="T645" i="2" s="1"/>
  <c r="AD645" i="2" s="1"/>
  <c r="AE645" i="2" s="1"/>
  <c r="Y782" i="2"/>
  <c r="P782" i="2"/>
  <c r="Z782" i="2"/>
  <c r="O782" i="2"/>
  <c r="Z1065" i="2"/>
  <c r="O1065" i="2"/>
  <c r="P1065" i="2"/>
  <c r="Y1065" i="2"/>
  <c r="Y449" i="2"/>
  <c r="Z449" i="2"/>
  <c r="O449" i="2"/>
  <c r="T449" i="2" s="1"/>
  <c r="AD449" i="2" s="1"/>
  <c r="AE449" i="2" s="1"/>
  <c r="P449" i="2"/>
  <c r="Y1231" i="2"/>
  <c r="O1231" i="2"/>
  <c r="P1231" i="2"/>
  <c r="Z1231" i="2"/>
  <c r="O1030" i="2"/>
  <c r="Z1030" i="2"/>
  <c r="Y1030" i="2"/>
  <c r="P1030" i="2"/>
  <c r="P1268" i="2"/>
  <c r="Z1268" i="2"/>
  <c r="Y1268" i="2"/>
  <c r="O1268" i="2"/>
  <c r="T1268" i="2" s="1"/>
  <c r="Z1200" i="2"/>
  <c r="P1200" i="2"/>
  <c r="O1200" i="2"/>
  <c r="T1200" i="2" s="1"/>
  <c r="AD1200" i="2" s="1"/>
  <c r="AE1200" i="2" s="1"/>
  <c r="Y1200" i="2"/>
  <c r="P264" i="2"/>
  <c r="Y264" i="2"/>
  <c r="Z264" i="2"/>
  <c r="O264" i="2"/>
  <c r="O1058" i="2"/>
  <c r="AB1058" i="2"/>
  <c r="Y1058" i="2"/>
  <c r="P1058" i="2"/>
  <c r="Z1058" i="2"/>
  <c r="AC1058" i="2"/>
  <c r="Z328" i="2"/>
  <c r="O328" i="2"/>
  <c r="P328" i="2"/>
  <c r="Y328" i="2"/>
  <c r="P397" i="2"/>
  <c r="Y397" i="2"/>
  <c r="O397" i="2"/>
  <c r="Z397" i="2"/>
  <c r="O435" i="2"/>
  <c r="T435" i="2" s="1"/>
  <c r="AD435" i="2" s="1"/>
  <c r="AE435" i="2" s="1"/>
  <c r="P435" i="2"/>
  <c r="Y435" i="2"/>
  <c r="Z435" i="2"/>
  <c r="O656" i="2"/>
  <c r="Y656" i="2"/>
  <c r="P656" i="2"/>
  <c r="Z656" i="2"/>
  <c r="Z589" i="2"/>
  <c r="P589" i="2"/>
  <c r="O589" i="2"/>
  <c r="Y589" i="2"/>
  <c r="Y1285" i="2"/>
  <c r="O1285" i="2"/>
  <c r="T1285" i="2" s="1"/>
  <c r="AD1285" i="2" s="1"/>
  <c r="AE1285" i="2" s="1"/>
  <c r="P1285" i="2"/>
  <c r="Z1285" i="2"/>
  <c r="Y856" i="2"/>
  <c r="O856" i="2"/>
  <c r="T856" i="2" s="1"/>
  <c r="P856" i="2"/>
  <c r="Z856" i="2"/>
  <c r="P532" i="2"/>
  <c r="Y532" i="2"/>
  <c r="O532" i="2"/>
  <c r="Z532" i="2"/>
  <c r="Z1043" i="2"/>
  <c r="O1043" i="2"/>
  <c r="T1043" i="2" s="1"/>
  <c r="AD1043" i="2" s="1"/>
  <c r="AE1043" i="2" s="1"/>
  <c r="P1043" i="2"/>
  <c r="Y1043" i="2"/>
  <c r="Y1249" i="2"/>
  <c r="P1249" i="2"/>
  <c r="Z1249" i="2"/>
  <c r="O1249" i="2"/>
  <c r="T1249" i="2" s="1"/>
  <c r="Z1220" i="2"/>
  <c r="Y1220" i="2"/>
  <c r="O1220" i="2"/>
  <c r="T1220" i="2" s="1"/>
  <c r="P1220" i="2"/>
  <c r="P1462" i="2"/>
  <c r="O1462" i="2"/>
  <c r="T1462" i="2" s="1"/>
  <c r="AD1462" i="2" s="1"/>
  <c r="AE1462" i="2" s="1"/>
  <c r="Y1462" i="2"/>
  <c r="Z1462" i="2"/>
  <c r="O1359" i="2"/>
  <c r="P1359" i="2"/>
  <c r="Z1359" i="2"/>
  <c r="Y1359" i="2"/>
  <c r="O1474" i="2"/>
  <c r="T1474" i="2" s="1"/>
  <c r="AD1474" i="2" s="1"/>
  <c r="AE1474" i="2" s="1"/>
  <c r="Z1474" i="2"/>
  <c r="Y1474" i="2"/>
  <c r="P1474" i="2"/>
  <c r="P330" i="2"/>
  <c r="O330" i="2"/>
  <c r="T330" i="2" s="1"/>
  <c r="AD330" i="2" s="1"/>
  <c r="AE330" i="2" s="1"/>
  <c r="Z330" i="2"/>
  <c r="Y330" i="2"/>
  <c r="P835" i="2"/>
  <c r="Z835" i="2"/>
  <c r="O835" i="2"/>
  <c r="T835" i="2" s="1"/>
  <c r="AD835" i="2" s="1"/>
  <c r="AE835" i="2" s="1"/>
  <c r="Y835" i="2"/>
  <c r="O677" i="2"/>
  <c r="T677" i="2" s="1"/>
  <c r="Y677" i="2"/>
  <c r="P677" i="2"/>
  <c r="Z677" i="2"/>
  <c r="P997" i="2"/>
  <c r="Z997" i="2"/>
  <c r="O997" i="2"/>
  <c r="T997" i="2" s="1"/>
  <c r="AD997" i="2" s="1"/>
  <c r="AE997" i="2" s="1"/>
  <c r="Y997" i="2"/>
  <c r="P1129" i="2"/>
  <c r="Z1129" i="2"/>
  <c r="O1129" i="2"/>
  <c r="T1129" i="2" s="1"/>
  <c r="AD1129" i="2" s="1"/>
  <c r="AE1129" i="2" s="1"/>
  <c r="Y1129" i="2"/>
  <c r="Y1260" i="2"/>
  <c r="O1260" i="2"/>
  <c r="T1260" i="2" s="1"/>
  <c r="AD1260" i="2" s="1"/>
  <c r="AE1260" i="2" s="1"/>
  <c r="P1260" i="2"/>
  <c r="Z1260" i="2"/>
  <c r="P1328" i="2"/>
  <c r="Z1328" i="2"/>
  <c r="Y1328" i="2"/>
  <c r="O1328" i="2"/>
  <c r="Z324" i="2"/>
  <c r="O324" i="2"/>
  <c r="T324" i="2" s="1"/>
  <c r="AD324" i="2" s="1"/>
  <c r="AE324" i="2" s="1"/>
  <c r="P324" i="2"/>
  <c r="Y324" i="2"/>
  <c r="P913" i="2"/>
  <c r="Y913" i="2"/>
  <c r="O913" i="2"/>
  <c r="Z913" i="2"/>
  <c r="Y1315" i="2"/>
  <c r="Z1315" i="2"/>
  <c r="O1315" i="2"/>
  <c r="T1315" i="2" s="1"/>
  <c r="P1315" i="2"/>
  <c r="Z955" i="2"/>
  <c r="Y955" i="2"/>
  <c r="O955" i="2"/>
  <c r="P955" i="2"/>
  <c r="Y1313" i="2"/>
  <c r="P1313" i="2"/>
  <c r="Z1313" i="2"/>
  <c r="O1313" i="2"/>
  <c r="T1313" i="2" s="1"/>
  <c r="Y1216" i="2"/>
  <c r="P1216" i="2"/>
  <c r="Z1216" i="2"/>
  <c r="O1216" i="2"/>
  <c r="T1216" i="2" s="1"/>
  <c r="AD1216" i="2" s="1"/>
  <c r="AE1216" i="2" s="1"/>
  <c r="P1063" i="2"/>
  <c r="O1063" i="2"/>
  <c r="T1063" i="2" s="1"/>
  <c r="Y1063" i="2"/>
  <c r="Z1063" i="2"/>
  <c r="Y1026" i="2"/>
  <c r="O1026" i="2"/>
  <c r="T1026" i="2" s="1"/>
  <c r="AD1026" i="2" s="1"/>
  <c r="AE1026" i="2" s="1"/>
  <c r="P1026" i="2"/>
  <c r="Z1026" i="2"/>
  <c r="Y1468" i="2"/>
  <c r="O1468" i="2"/>
  <c r="T1468" i="2" s="1"/>
  <c r="AD1468" i="2" s="1"/>
  <c r="AE1468" i="2" s="1"/>
  <c r="Z1468" i="2"/>
  <c r="P1468" i="2"/>
  <c r="P1263" i="2"/>
  <c r="Z1263" i="2"/>
  <c r="AC1263" i="2"/>
  <c r="O1263" i="2"/>
  <c r="AB1263" i="2"/>
  <c r="Y1263" i="2"/>
  <c r="Y276" i="2"/>
  <c r="O276" i="2"/>
  <c r="Z276" i="2"/>
  <c r="P276" i="2"/>
  <c r="O287" i="2"/>
  <c r="T287" i="2" s="1"/>
  <c r="AD287" i="2" s="1"/>
  <c r="AE287" i="2" s="1"/>
  <c r="Z287" i="2"/>
  <c r="Y287" i="2"/>
  <c r="P287" i="2"/>
  <c r="P713" i="2"/>
  <c r="Z713" i="2"/>
  <c r="O713" i="2"/>
  <c r="T713" i="2" s="1"/>
  <c r="Y713" i="2"/>
  <c r="Y1413" i="2"/>
  <c r="O1413" i="2"/>
  <c r="T1413" i="2" s="1"/>
  <c r="AD1413" i="2" s="1"/>
  <c r="AE1413" i="2" s="1"/>
  <c r="P1413" i="2"/>
  <c r="Z1413" i="2"/>
  <c r="Z1155" i="2"/>
  <c r="O1155" i="2"/>
  <c r="T1155" i="2" s="1"/>
  <c r="AD1155" i="2" s="1"/>
  <c r="AE1155" i="2" s="1"/>
  <c r="Y1155" i="2"/>
  <c r="P1155" i="2"/>
  <c r="O1429" i="2"/>
  <c r="T1429" i="2" s="1"/>
  <c r="AD1429" i="2" s="1"/>
  <c r="AE1429" i="2" s="1"/>
  <c r="Z1429" i="2"/>
  <c r="P1429" i="2"/>
  <c r="Y1429" i="2"/>
  <c r="Y288" i="2"/>
  <c r="AB288" i="2"/>
  <c r="AC288" i="2"/>
  <c r="P288" i="2"/>
  <c r="Z288" i="2"/>
  <c r="O288" i="2"/>
  <c r="P1170" i="2"/>
  <c r="O1170" i="2"/>
  <c r="Z1170" i="2"/>
  <c r="Y1170" i="2"/>
  <c r="P1414" i="2"/>
  <c r="O1414" i="2"/>
  <c r="Z1414" i="2"/>
  <c r="Y1414" i="2"/>
  <c r="Y261" i="2"/>
  <c r="Z261" i="2"/>
  <c r="O261" i="2"/>
  <c r="T261" i="2" s="1"/>
  <c r="AD261" i="2" s="1"/>
  <c r="AE261" i="2" s="1"/>
  <c r="P261" i="2"/>
  <c r="P1138" i="2"/>
  <c r="Z1138" i="2"/>
  <c r="Y1138" i="2"/>
  <c r="O1138" i="2"/>
  <c r="T1138" i="2" s="1"/>
  <c r="AD1138" i="2" s="1"/>
  <c r="AE1138" i="2" s="1"/>
  <c r="O1422" i="2"/>
  <c r="P1422" i="2"/>
  <c r="Z1422" i="2"/>
  <c r="Y1422" i="2"/>
  <c r="P806" i="2"/>
  <c r="Z806" i="2"/>
  <c r="O806" i="2"/>
  <c r="T806" i="2" s="1"/>
  <c r="AD806" i="2" s="1"/>
  <c r="AE806" i="2" s="1"/>
  <c r="Y806" i="2"/>
  <c r="Y421" i="2"/>
  <c r="O421" i="2"/>
  <c r="P421" i="2"/>
  <c r="Z421" i="2"/>
  <c r="Y1389" i="2"/>
  <c r="P1389" i="2"/>
  <c r="Z1389" i="2"/>
  <c r="O1389" i="2"/>
  <c r="Y918" i="2"/>
  <c r="Z918" i="2"/>
  <c r="O918" i="2"/>
  <c r="P918" i="2"/>
  <c r="Y1304" i="2"/>
  <c r="O1304" i="2"/>
  <c r="T1304" i="2" s="1"/>
  <c r="AD1304" i="2" s="1"/>
  <c r="AE1304" i="2" s="1"/>
  <c r="P1304" i="2"/>
  <c r="Z1304" i="2"/>
  <c r="Y362" i="2"/>
  <c r="Z362" i="2"/>
  <c r="O362" i="2"/>
  <c r="T362" i="2" s="1"/>
  <c r="AD362" i="2" s="1"/>
  <c r="AE362" i="2" s="1"/>
  <c r="P362" i="2"/>
  <c r="O811" i="2"/>
  <c r="Y811" i="2"/>
  <c r="P811" i="2"/>
  <c r="Z811" i="2"/>
  <c r="O1027" i="2"/>
  <c r="P1027" i="2"/>
  <c r="Z1027" i="2"/>
  <c r="Y1027" i="2"/>
  <c r="O1376" i="2"/>
  <c r="Z1376" i="2"/>
  <c r="P1376" i="2"/>
  <c r="Y1376" i="2"/>
  <c r="P705" i="2"/>
  <c r="Z705" i="2"/>
  <c r="O705" i="2"/>
  <c r="T705" i="2" s="1"/>
  <c r="AD705" i="2" s="1"/>
  <c r="AE705" i="2" s="1"/>
  <c r="Y705" i="2"/>
  <c r="Y1360" i="2"/>
  <c r="P1360" i="2"/>
  <c r="AB1360" i="2"/>
  <c r="Z1360" i="2"/>
  <c r="AC1360" i="2"/>
  <c r="O1360" i="2"/>
  <c r="O1176" i="2"/>
  <c r="Y1176" i="2"/>
  <c r="P1176" i="2"/>
  <c r="Z1176" i="2"/>
  <c r="P706" i="2"/>
  <c r="Y706" i="2"/>
  <c r="O706" i="2"/>
  <c r="T706" i="2" s="1"/>
  <c r="Z706" i="2"/>
  <c r="Y1415" i="2"/>
  <c r="P1415" i="2"/>
  <c r="O1415" i="2"/>
  <c r="Z1415" i="2"/>
  <c r="P1052" i="2"/>
  <c r="Z1052" i="2"/>
  <c r="O1052" i="2"/>
  <c r="T1052" i="2" s="1"/>
  <c r="AD1052" i="2" s="1"/>
  <c r="AE1052" i="2" s="1"/>
  <c r="Y1052" i="2"/>
  <c r="P854" i="2"/>
  <c r="Z854" i="2"/>
  <c r="O854" i="2"/>
  <c r="Y854" i="2"/>
  <c r="O1467" i="2"/>
  <c r="P1467" i="2"/>
  <c r="Z1467" i="2"/>
  <c r="Y1467" i="2"/>
  <c r="Z1073" i="2"/>
  <c r="Y1073" i="2"/>
  <c r="O1073" i="2"/>
  <c r="T1073" i="2" s="1"/>
  <c r="P1073" i="2"/>
  <c r="P322" i="2"/>
  <c r="Z322" i="2"/>
  <c r="O322" i="2"/>
  <c r="T322" i="2" s="1"/>
  <c r="AD322" i="2" s="1"/>
  <c r="AE322" i="2" s="1"/>
  <c r="Y322" i="2"/>
  <c r="O687" i="2"/>
  <c r="T687" i="2" s="1"/>
  <c r="P687" i="2"/>
  <c r="Z687" i="2"/>
  <c r="Y687" i="2"/>
  <c r="O790" i="2"/>
  <c r="Y790" i="2"/>
  <c r="P790" i="2"/>
  <c r="Z790" i="2"/>
  <c r="Z770" i="2"/>
  <c r="O770" i="2"/>
  <c r="T770" i="2" s="1"/>
  <c r="AD770" i="2" s="1"/>
  <c r="AE770" i="2" s="1"/>
  <c r="Y770" i="2"/>
  <c r="P770" i="2"/>
  <c r="Z502" i="2"/>
  <c r="Y502" i="2"/>
  <c r="O502" i="2"/>
  <c r="P502" i="2"/>
  <c r="Y620" i="2"/>
  <c r="O620" i="2"/>
  <c r="T620" i="2" s="1"/>
  <c r="AD620" i="2" s="1"/>
  <c r="AE620" i="2" s="1"/>
  <c r="P620" i="2"/>
  <c r="Z620" i="2"/>
  <c r="O1162" i="2"/>
  <c r="Z1162" i="2"/>
  <c r="P1162" i="2"/>
  <c r="Y1162" i="2"/>
  <c r="Z523" i="2"/>
  <c r="Y523" i="2"/>
  <c r="O523" i="2"/>
  <c r="T523" i="2" s="1"/>
  <c r="AD523" i="2" s="1"/>
  <c r="AE523" i="2" s="1"/>
  <c r="P523" i="2"/>
  <c r="Z1229" i="2"/>
  <c r="Y1229" i="2"/>
  <c r="O1229" i="2"/>
  <c r="T1229" i="2" s="1"/>
  <c r="AD1229" i="2" s="1"/>
  <c r="AE1229" i="2" s="1"/>
  <c r="P1229" i="2"/>
  <c r="P1381" i="2"/>
  <c r="Z1381" i="2"/>
  <c r="Y1381" i="2"/>
  <c r="O1381" i="2"/>
  <c r="T1381" i="2" s="1"/>
  <c r="AD1381" i="2" s="1"/>
  <c r="AE1381" i="2" s="1"/>
  <c r="Z655" i="2"/>
  <c r="P655" i="2"/>
  <c r="O655" i="2"/>
  <c r="T655" i="2" s="1"/>
  <c r="Y655" i="2"/>
  <c r="P1399" i="2"/>
  <c r="Z1399" i="2"/>
  <c r="Y1399" i="2"/>
  <c r="O1399" i="2"/>
  <c r="Y587" i="2"/>
  <c r="O587" i="2"/>
  <c r="T587" i="2" s="1"/>
  <c r="AD587" i="2" s="1"/>
  <c r="AE587" i="2" s="1"/>
  <c r="P587" i="2"/>
  <c r="Z587" i="2"/>
  <c r="O717" i="2"/>
  <c r="T717" i="2" s="1"/>
  <c r="AD717" i="2" s="1"/>
  <c r="AE717" i="2" s="1"/>
  <c r="Y717" i="2"/>
  <c r="P717" i="2"/>
  <c r="Z717" i="2"/>
  <c r="O469" i="2"/>
  <c r="T469" i="2" s="1"/>
  <c r="AD469" i="2" s="1"/>
  <c r="AE469" i="2" s="1"/>
  <c r="Z469" i="2"/>
  <c r="P469" i="2"/>
  <c r="Y469" i="2"/>
  <c r="Z485" i="2"/>
  <c r="P485" i="2"/>
  <c r="O485" i="2"/>
  <c r="T485" i="2" s="1"/>
  <c r="AD485" i="2" s="1"/>
  <c r="AE485" i="2" s="1"/>
  <c r="Y485" i="2"/>
  <c r="O278" i="2"/>
  <c r="Y278" i="2"/>
  <c r="P278" i="2"/>
  <c r="Z278" i="2"/>
  <c r="Z376" i="2"/>
  <c r="O376" i="2"/>
  <c r="T376" i="2" s="1"/>
  <c r="AD376" i="2" s="1"/>
  <c r="AE376" i="2" s="1"/>
  <c r="Y376" i="2"/>
  <c r="P376" i="2"/>
  <c r="Y1346" i="2"/>
  <c r="O1346" i="2"/>
  <c r="T1346" i="2" s="1"/>
  <c r="AD1346" i="2" s="1"/>
  <c r="AE1346" i="2" s="1"/>
  <c r="P1346" i="2"/>
  <c r="Z1346" i="2"/>
  <c r="Y1377" i="2"/>
  <c r="O1377" i="2"/>
  <c r="Z1377" i="2"/>
  <c r="AB1377" i="2"/>
  <c r="AC1377" i="2"/>
  <c r="P1377" i="2"/>
  <c r="Y1340" i="2"/>
  <c r="O1340" i="2"/>
  <c r="Z1340" i="2"/>
  <c r="P1340" i="2"/>
  <c r="P1283" i="2"/>
  <c r="Z1283" i="2"/>
  <c r="Y1283" i="2"/>
  <c r="O1283" i="2"/>
  <c r="T1283" i="2" s="1"/>
  <c r="AD1283" i="2" s="1"/>
  <c r="AE1283" i="2" s="1"/>
  <c r="P730" i="2"/>
  <c r="Z730" i="2"/>
  <c r="O730" i="2"/>
  <c r="Y730" i="2"/>
  <c r="Y852" i="2"/>
  <c r="P852" i="2"/>
  <c r="Z852" i="2"/>
  <c r="O852" i="2"/>
  <c r="P864" i="2"/>
  <c r="Z864" i="2"/>
  <c r="O864" i="2"/>
  <c r="T864" i="2" s="1"/>
  <c r="AD864" i="2" s="1"/>
  <c r="AE864" i="2" s="1"/>
  <c r="Y864" i="2"/>
  <c r="P804" i="2"/>
  <c r="O804" i="2"/>
  <c r="Y804" i="2"/>
  <c r="Z804" i="2"/>
  <c r="P1154" i="2"/>
  <c r="Y1154" i="2"/>
  <c r="Z1154" i="2"/>
  <c r="O1154" i="2"/>
  <c r="T1154" i="2" s="1"/>
  <c r="AB571" i="2"/>
  <c r="O571" i="2"/>
  <c r="Z571" i="2"/>
  <c r="P571" i="2"/>
  <c r="AC571" i="2"/>
  <c r="Y571" i="2"/>
  <c r="Y1256" i="2"/>
  <c r="O1256" i="2"/>
  <c r="T1256" i="2" s="1"/>
  <c r="P1256" i="2"/>
  <c r="Z1256" i="2"/>
  <c r="Y369" i="2"/>
  <c r="O369" i="2"/>
  <c r="T369" i="2" s="1"/>
  <c r="AD369" i="2" s="1"/>
  <c r="AE369" i="2" s="1"/>
  <c r="P369" i="2"/>
  <c r="Z369" i="2"/>
  <c r="Y539" i="2"/>
  <c r="O539" i="2"/>
  <c r="P539" i="2"/>
  <c r="Z539" i="2"/>
  <c r="P1013" i="2"/>
  <c r="Z1013" i="2"/>
  <c r="Y1013" i="2"/>
  <c r="O1013" i="2"/>
  <c r="P446" i="2"/>
  <c r="O446" i="2"/>
  <c r="Y446" i="2"/>
  <c r="Z446" i="2"/>
  <c r="O459" i="2"/>
  <c r="T459" i="2" s="1"/>
  <c r="AD459" i="2" s="1"/>
  <c r="AE459" i="2" s="1"/>
  <c r="Y459" i="2"/>
  <c r="P459" i="2"/>
  <c r="Z459" i="2"/>
  <c r="Y1379" i="2"/>
  <c r="O1379" i="2"/>
  <c r="Z1379" i="2"/>
  <c r="P1379" i="2"/>
  <c r="O769" i="2"/>
  <c r="T769" i="2" s="1"/>
  <c r="AD769" i="2" s="1"/>
  <c r="AE769" i="2" s="1"/>
  <c r="Y769" i="2"/>
  <c r="P769" i="2"/>
  <c r="Z769" i="2"/>
  <c r="Z1352" i="2"/>
  <c r="P1352" i="2"/>
  <c r="O1352" i="2"/>
  <c r="T1352" i="2" s="1"/>
  <c r="Y1352" i="2"/>
  <c r="P511" i="2"/>
  <c r="Z511" i="2"/>
  <c r="Y511" i="2"/>
  <c r="O511" i="2"/>
  <c r="T511" i="2" s="1"/>
  <c r="AD511" i="2" s="1"/>
  <c r="AE511" i="2" s="1"/>
  <c r="O895" i="2"/>
  <c r="Z895" i="2"/>
  <c r="P895" i="2"/>
  <c r="Y895" i="2"/>
  <c r="O818" i="2"/>
  <c r="P818" i="2"/>
  <c r="Z818" i="2"/>
  <c r="Y818" i="2"/>
  <c r="O992" i="2"/>
  <c r="T992" i="2" s="1"/>
  <c r="Z992" i="2"/>
  <c r="Y992" i="2"/>
  <c r="P992" i="2"/>
  <c r="O471" i="2"/>
  <c r="T471" i="2" s="1"/>
  <c r="AD471" i="2" s="1"/>
  <c r="AE471" i="2" s="1"/>
  <c r="Y471" i="2"/>
  <c r="P471" i="2"/>
  <c r="Z471" i="2"/>
  <c r="Y1375" i="2"/>
  <c r="O1375" i="2"/>
  <c r="Z1375" i="2"/>
  <c r="P1375" i="2"/>
  <c r="O326" i="2"/>
  <c r="T326" i="2" s="1"/>
  <c r="AD326" i="2" s="1"/>
  <c r="AE326" i="2" s="1"/>
  <c r="P326" i="2"/>
  <c r="Y326" i="2"/>
  <c r="Z326" i="2"/>
  <c r="Y1032" i="2"/>
  <c r="P1032" i="2"/>
  <c r="O1032" i="2"/>
  <c r="Z1032" i="2"/>
  <c r="P1194" i="2"/>
  <c r="Y1194" i="2"/>
  <c r="Z1194" i="2"/>
  <c r="O1194" i="2"/>
  <c r="T1194" i="2" s="1"/>
  <c r="AD1194" i="2" s="1"/>
  <c r="AE1194" i="2" s="1"/>
  <c r="Z1137" i="2"/>
  <c r="O1137" i="2"/>
  <c r="T1137" i="2" s="1"/>
  <c r="Y1137" i="2"/>
  <c r="P1137" i="2"/>
  <c r="Z795" i="2"/>
  <c r="Y795" i="2"/>
  <c r="O795" i="2"/>
  <c r="T795" i="2" s="1"/>
  <c r="P795" i="2"/>
  <c r="O732" i="2"/>
  <c r="T732" i="2" s="1"/>
  <c r="AD732" i="2" s="1"/>
  <c r="AE732" i="2" s="1"/>
  <c r="Y732" i="2"/>
  <c r="P732" i="2"/>
  <c r="Z732" i="2"/>
  <c r="Y574" i="2"/>
  <c r="P574" i="2"/>
  <c r="Z574" i="2"/>
  <c r="O574" i="2"/>
  <c r="T574" i="2" s="1"/>
  <c r="AD574" i="2" s="1"/>
  <c r="AE574" i="2" s="1"/>
  <c r="Y1269" i="2"/>
  <c r="P1269" i="2"/>
  <c r="Z1269" i="2"/>
  <c r="O1269" i="2"/>
  <c r="T1269" i="2" s="1"/>
  <c r="AD1269" i="2" s="1"/>
  <c r="AE1269" i="2" s="1"/>
  <c r="Y384" i="2"/>
  <c r="P384" i="2"/>
  <c r="O384" i="2"/>
  <c r="T384" i="2" s="1"/>
  <c r="AD384" i="2" s="1"/>
  <c r="AE384" i="2" s="1"/>
  <c r="Z384" i="2"/>
  <c r="Y815" i="2"/>
  <c r="Z815" i="2"/>
  <c r="O815" i="2"/>
  <c r="P815" i="2"/>
  <c r="P686" i="2"/>
  <c r="Z686" i="2"/>
  <c r="Y686" i="2"/>
  <c r="O686" i="2"/>
  <c r="P758" i="2"/>
  <c r="Z758" i="2"/>
  <c r="O758" i="2"/>
  <c r="T758" i="2" s="1"/>
  <c r="AD758" i="2" s="1"/>
  <c r="AE758" i="2" s="1"/>
  <c r="Y758" i="2"/>
  <c r="O427" i="2"/>
  <c r="T427" i="2" s="1"/>
  <c r="AD427" i="2" s="1"/>
  <c r="AE427" i="2" s="1"/>
  <c r="P427" i="2"/>
  <c r="Z427" i="2"/>
  <c r="Y427" i="2"/>
  <c r="Y529" i="2"/>
  <c r="Z529" i="2"/>
  <c r="P529" i="2"/>
  <c r="O529" i="2"/>
  <c r="T529" i="2" s="1"/>
  <c r="AD529" i="2" s="1"/>
  <c r="AE529" i="2" s="1"/>
  <c r="Y924" i="2"/>
  <c r="P924" i="2"/>
  <c r="O924" i="2"/>
  <c r="Z924" i="2"/>
  <c r="Y635" i="2"/>
  <c r="P635" i="2"/>
  <c r="Z635" i="2"/>
  <c r="O635" i="2"/>
  <c r="T635" i="2" s="1"/>
  <c r="AD635" i="2" s="1"/>
  <c r="AE635" i="2" s="1"/>
  <c r="P1015" i="2"/>
  <c r="Z1015" i="2"/>
  <c r="O1015" i="2"/>
  <c r="Y1015" i="2"/>
  <c r="Z583" i="2"/>
  <c r="P583" i="2"/>
  <c r="Y583" i="2"/>
  <c r="O583" i="2"/>
  <c r="P1312" i="2"/>
  <c r="Z1312" i="2"/>
  <c r="O1312" i="2"/>
  <c r="Y1312" i="2"/>
  <c r="P1307" i="2"/>
  <c r="Z1307" i="2"/>
  <c r="O1307" i="2"/>
  <c r="T1307" i="2" s="1"/>
  <c r="AD1307" i="2" s="1"/>
  <c r="AE1307" i="2" s="1"/>
  <c r="Y1307" i="2"/>
  <c r="P778" i="2"/>
  <c r="O778" i="2"/>
  <c r="Y778" i="2"/>
  <c r="Z778" i="2"/>
  <c r="Y1179" i="2"/>
  <c r="Z1179" i="2"/>
  <c r="O1179" i="2"/>
  <c r="P1179" i="2"/>
  <c r="O729" i="2"/>
  <c r="Z729" i="2"/>
  <c r="P729" i="2"/>
  <c r="Y729" i="2"/>
  <c r="P631" i="2"/>
  <c r="Y631" i="2"/>
  <c r="Z631" i="2"/>
  <c r="O631" i="2"/>
  <c r="T631" i="2" s="1"/>
  <c r="AD631" i="2" s="1"/>
  <c r="AE631" i="2" s="1"/>
  <c r="Y618" i="2"/>
  <c r="Z618" i="2"/>
  <c r="P618" i="2"/>
  <c r="O618" i="2"/>
  <c r="Y932" i="2"/>
  <c r="P932" i="2"/>
  <c r="Z932" i="2"/>
  <c r="O932" i="2"/>
  <c r="T932" i="2" s="1"/>
  <c r="AD932" i="2" s="1"/>
  <c r="AE932" i="2" s="1"/>
  <c r="Z807" i="2"/>
  <c r="P807" i="2"/>
  <c r="O807" i="2"/>
  <c r="T807" i="2" s="1"/>
  <c r="AD807" i="2" s="1"/>
  <c r="AE807" i="2" s="1"/>
  <c r="Y807" i="2"/>
  <c r="O659" i="2"/>
  <c r="Y659" i="2"/>
  <c r="P659" i="2"/>
  <c r="Z659" i="2"/>
  <c r="O1217" i="2"/>
  <c r="Y1217" i="2"/>
  <c r="Z1217" i="2"/>
  <c r="P1217" i="2"/>
  <c r="P606" i="2"/>
  <c r="Z606" i="2"/>
  <c r="Y606" i="2"/>
  <c r="O606" i="2"/>
  <c r="T606" i="2" s="1"/>
  <c r="AD606" i="2" s="1"/>
  <c r="AE606" i="2" s="1"/>
  <c r="Y1165" i="2"/>
  <c r="O1165" i="2"/>
  <c r="Z1165" i="2"/>
  <c r="AC1165" i="2"/>
  <c r="P1165" i="2"/>
  <c r="AB1165" i="2"/>
  <c r="P1034" i="2"/>
  <c r="Z1034" i="2"/>
  <c r="O1034" i="2"/>
  <c r="Y1034" i="2"/>
  <c r="Z311" i="2"/>
  <c r="O311" i="2"/>
  <c r="T311" i="2" s="1"/>
  <c r="AD311" i="2" s="1"/>
  <c r="AE311" i="2" s="1"/>
  <c r="Y311" i="2"/>
  <c r="P311" i="2"/>
  <c r="Z1046" i="2"/>
  <c r="P1046" i="2"/>
  <c r="O1046" i="2"/>
  <c r="T1046" i="2" s="1"/>
  <c r="Y1046" i="2"/>
  <c r="Y1279" i="2"/>
  <c r="P1279" i="2"/>
  <c r="Z1279" i="2"/>
  <c r="O1279" i="2"/>
  <c r="T1279" i="2" s="1"/>
  <c r="AD1279" i="2" s="1"/>
  <c r="AE1279" i="2" s="1"/>
  <c r="P1134" i="2"/>
  <c r="O1134" i="2"/>
  <c r="Y1134" i="2"/>
  <c r="Z1134" i="2"/>
  <c r="P1197" i="2"/>
  <c r="Y1197" i="2"/>
  <c r="Z1197" i="2"/>
  <c r="O1197" i="2"/>
  <c r="T1197" i="2" s="1"/>
  <c r="AD1197" i="2" s="1"/>
  <c r="AE1197" i="2" s="1"/>
  <c r="O756" i="2"/>
  <c r="T756" i="2" s="1"/>
  <c r="AD756" i="2" s="1"/>
  <c r="AE756" i="2" s="1"/>
  <c r="P756" i="2"/>
  <c r="Z756" i="2"/>
  <c r="Y756" i="2"/>
  <c r="Z307" i="2"/>
  <c r="P307" i="2"/>
  <c r="O307" i="2"/>
  <c r="T307" i="2" s="1"/>
  <c r="AD307" i="2" s="1"/>
  <c r="AE307" i="2" s="1"/>
  <c r="Y307" i="2"/>
  <c r="Y665" i="2"/>
  <c r="P665" i="2"/>
  <c r="Z665" i="2"/>
  <c r="O665" i="2"/>
  <c r="T665" i="2" s="1"/>
  <c r="P935" i="2"/>
  <c r="Z935" i="2"/>
  <c r="O935" i="2"/>
  <c r="T935" i="2" s="1"/>
  <c r="AD935" i="2" s="1"/>
  <c r="AE935" i="2" s="1"/>
  <c r="Y935" i="2"/>
  <c r="O1089" i="2"/>
  <c r="P1089" i="2"/>
  <c r="Z1089" i="2"/>
  <c r="Y1089" i="2"/>
  <c r="P342" i="2"/>
  <c r="Z342" i="2"/>
  <c r="O342" i="2"/>
  <c r="T342" i="2" s="1"/>
  <c r="Y342" i="2"/>
  <c r="AB1023" i="2"/>
  <c r="Z1023" i="2"/>
  <c r="O1023" i="2"/>
  <c r="P1023" i="2"/>
  <c r="AC1023" i="2"/>
  <c r="Y1023" i="2"/>
  <c r="O1214" i="2"/>
  <c r="P1214" i="2"/>
  <c r="Z1214" i="2"/>
  <c r="Y1214" i="2"/>
  <c r="O610" i="2"/>
  <c r="Y610" i="2"/>
  <c r="Z610" i="2"/>
  <c r="P610" i="2"/>
  <c r="Z413" i="2"/>
  <c r="P413" i="2"/>
  <c r="O413" i="2"/>
  <c r="T413" i="2" s="1"/>
  <c r="AD413" i="2" s="1"/>
  <c r="AE413" i="2" s="1"/>
  <c r="Y413" i="2"/>
  <c r="Z1035" i="2"/>
  <c r="O1035" i="2"/>
  <c r="P1035" i="2"/>
  <c r="Y1035" i="2"/>
  <c r="O1426" i="2"/>
  <c r="P1426" i="2"/>
  <c r="Y1426" i="2"/>
  <c r="Z1426" i="2"/>
  <c r="O504" i="2"/>
  <c r="Y504" i="2"/>
  <c r="Z504" i="2"/>
  <c r="P504" i="2"/>
  <c r="Y857" i="2"/>
  <c r="O857" i="2"/>
  <c r="T857" i="2" s="1"/>
  <c r="AD857" i="2" s="1"/>
  <c r="AE857" i="2" s="1"/>
  <c r="P857" i="2"/>
  <c r="Z857" i="2"/>
  <c r="O1169" i="2"/>
  <c r="Y1169" i="2"/>
  <c r="Z1169" i="2"/>
  <c r="P1169" i="2"/>
  <c r="Y853" i="2"/>
  <c r="O853" i="2"/>
  <c r="T853" i="2" s="1"/>
  <c r="AD853" i="2" s="1"/>
  <c r="AE853" i="2" s="1"/>
  <c r="P853" i="2"/>
  <c r="Z853" i="2"/>
  <c r="P1193" i="2"/>
  <c r="O1193" i="2"/>
  <c r="Y1193" i="2"/>
  <c r="Z1193" i="2"/>
  <c r="O318" i="2"/>
  <c r="T318" i="2" s="1"/>
  <c r="AD318" i="2" s="1"/>
  <c r="AE318" i="2" s="1"/>
  <c r="Z318" i="2"/>
  <c r="P318" i="2"/>
  <c r="Y318" i="2"/>
  <c r="Y736" i="2"/>
  <c r="P736" i="2"/>
  <c r="Z736" i="2"/>
  <c r="O736" i="2"/>
  <c r="T736" i="2" s="1"/>
  <c r="AD736" i="2" s="1"/>
  <c r="AE736" i="2" s="1"/>
  <c r="P721" i="2"/>
  <c r="O721" i="2"/>
  <c r="T721" i="2" s="1"/>
  <c r="AD721" i="2" s="1"/>
  <c r="AE721" i="2" s="1"/>
  <c r="Z721" i="2"/>
  <c r="Y721" i="2"/>
  <c r="P1103" i="2"/>
  <c r="Z1103" i="2"/>
  <c r="Y1103" i="2"/>
  <c r="O1103" i="2"/>
  <c r="T1103" i="2" s="1"/>
  <c r="AD1103" i="2" s="1"/>
  <c r="AE1103" i="2" s="1"/>
  <c r="Y1235" i="2"/>
  <c r="O1235" i="2"/>
  <c r="T1235" i="2" s="1"/>
  <c r="AD1235" i="2" s="1"/>
  <c r="AE1235" i="2" s="1"/>
  <c r="P1235" i="2"/>
  <c r="Z1235" i="2"/>
  <c r="Y786" i="2"/>
  <c r="P786" i="2"/>
  <c r="O786" i="2"/>
  <c r="T786" i="2" s="1"/>
  <c r="AD786" i="2" s="1"/>
  <c r="AE786" i="2" s="1"/>
  <c r="Z786" i="2"/>
  <c r="O518" i="2"/>
  <c r="T518" i="2" s="1"/>
  <c r="AD518" i="2" s="1"/>
  <c r="AE518" i="2" s="1"/>
  <c r="Y518" i="2"/>
  <c r="Z518" i="2"/>
  <c r="P518" i="2"/>
  <c r="O915" i="2"/>
  <c r="Z915" i="2"/>
  <c r="P915" i="2"/>
  <c r="Y915" i="2"/>
  <c r="P456" i="2"/>
  <c r="Z456" i="2"/>
  <c r="O456" i="2"/>
  <c r="Y456" i="2"/>
  <c r="O394" i="2"/>
  <c r="Z394" i="2"/>
  <c r="P394" i="2"/>
  <c r="Y394" i="2"/>
  <c r="P429" i="2"/>
  <c r="Z429" i="2"/>
  <c r="Y429" i="2"/>
  <c r="O429" i="2"/>
  <c r="T429" i="2" s="1"/>
  <c r="Y1397" i="2"/>
  <c r="O1397" i="2"/>
  <c r="T1397" i="2" s="1"/>
  <c r="AD1397" i="2" s="1"/>
  <c r="AE1397" i="2" s="1"/>
  <c r="Z1397" i="2"/>
  <c r="P1397" i="2"/>
  <c r="O1049" i="2"/>
  <c r="P1049" i="2"/>
  <c r="Z1049" i="2"/>
  <c r="Y1049" i="2"/>
  <c r="P497" i="2"/>
  <c r="Z497" i="2"/>
  <c r="O497" i="2"/>
  <c r="Y497" i="2"/>
  <c r="P1250" i="2"/>
  <c r="O1250" i="2"/>
  <c r="T1250" i="2" s="1"/>
  <c r="Y1250" i="2"/>
  <c r="Z1250" i="2"/>
  <c r="Y843" i="2"/>
  <c r="P843" i="2"/>
  <c r="Z843" i="2"/>
  <c r="O843" i="2"/>
  <c r="T843" i="2" s="1"/>
  <c r="O875" i="2"/>
  <c r="T875" i="2" s="1"/>
  <c r="AD875" i="2" s="1"/>
  <c r="AE875" i="2" s="1"/>
  <c r="Y875" i="2"/>
  <c r="P875" i="2"/>
  <c r="Z875" i="2"/>
  <c r="P1115" i="2"/>
  <c r="Y1115" i="2"/>
  <c r="O1115" i="2"/>
  <c r="T1115" i="2" s="1"/>
  <c r="AD1115" i="2" s="1"/>
  <c r="AE1115" i="2" s="1"/>
  <c r="Z1115" i="2"/>
  <c r="P1299" i="2"/>
  <c r="Z1299" i="2"/>
  <c r="O1299" i="2"/>
  <c r="Y1299" i="2"/>
  <c r="Z634" i="2"/>
  <c r="P634" i="2"/>
  <c r="Y634" i="2"/>
  <c r="O634" i="2"/>
  <c r="Y1243" i="2"/>
  <c r="P1243" i="2"/>
  <c r="O1243" i="2"/>
  <c r="Z1243" i="2"/>
  <c r="P673" i="2"/>
  <c r="Z673" i="2"/>
  <c r="Y673" i="2"/>
  <c r="O673" i="2"/>
  <c r="Y354" i="2"/>
  <c r="O354" i="2"/>
  <c r="P354" i="2"/>
  <c r="Z354" i="2"/>
  <c r="O602" i="2"/>
  <c r="T602" i="2" s="1"/>
  <c r="AD602" i="2" s="1"/>
  <c r="AE602" i="2" s="1"/>
  <c r="Z602" i="2"/>
  <c r="Y602" i="2"/>
  <c r="P602" i="2"/>
  <c r="P486" i="2"/>
  <c r="O486" i="2"/>
  <c r="Y486" i="2"/>
  <c r="Z486" i="2"/>
  <c r="P1203" i="2"/>
  <c r="Y1203" i="2"/>
  <c r="Z1203" i="2"/>
  <c r="O1203" i="2"/>
  <c r="O774" i="2"/>
  <c r="T774" i="2" s="1"/>
  <c r="Y774" i="2"/>
  <c r="P774" i="2"/>
  <c r="Z774" i="2"/>
  <c r="P569" i="2"/>
  <c r="Z569" i="2"/>
  <c r="O569" i="2"/>
  <c r="Y569" i="2"/>
  <c r="P1207" i="2"/>
  <c r="O1207" i="2"/>
  <c r="Z1207" i="2"/>
  <c r="Y1207" i="2"/>
  <c r="O812" i="2"/>
  <c r="T812" i="2" s="1"/>
  <c r="AD812" i="2" s="1"/>
  <c r="AE812" i="2" s="1"/>
  <c r="P812" i="2"/>
  <c r="Y812" i="2"/>
  <c r="Z812" i="2"/>
  <c r="O385" i="2"/>
  <c r="Z385" i="2"/>
  <c r="P385" i="2"/>
  <c r="Y385" i="2"/>
  <c r="O1291" i="2"/>
  <c r="T1291" i="2" s="1"/>
  <c r="AD1291" i="2" s="1"/>
  <c r="AE1291" i="2" s="1"/>
  <c r="Y1291" i="2"/>
  <c r="Z1291" i="2"/>
  <c r="P1291" i="2"/>
  <c r="Y1081" i="2"/>
  <c r="O1081" i="2"/>
  <c r="T1081" i="2" s="1"/>
  <c r="AD1081" i="2" s="1"/>
  <c r="AE1081" i="2" s="1"/>
  <c r="Z1081" i="2"/>
  <c r="P1081" i="2"/>
  <c r="O588" i="2"/>
  <c r="P588" i="2"/>
  <c r="Z588" i="2"/>
  <c r="Y588" i="2"/>
  <c r="P653" i="2"/>
  <c r="Z653" i="2"/>
  <c r="O653" i="2"/>
  <c r="Y653" i="2"/>
  <c r="O347" i="2"/>
  <c r="P347" i="2"/>
  <c r="Y347" i="2"/>
  <c r="Z347" i="2"/>
  <c r="Z848" i="2"/>
  <c r="P848" i="2"/>
  <c r="Y848" i="2"/>
  <c r="O848" i="2"/>
  <c r="T848" i="2" s="1"/>
  <c r="AD848" i="2" s="1"/>
  <c r="AE848" i="2" s="1"/>
  <c r="P1128" i="2"/>
  <c r="Z1128" i="2"/>
  <c r="Y1128" i="2"/>
  <c r="O1128" i="2"/>
  <c r="O1319" i="2"/>
  <c r="P1319" i="2"/>
  <c r="Z1319" i="2"/>
  <c r="Y1319" i="2"/>
  <c r="O1280" i="2"/>
  <c r="T1280" i="2" s="1"/>
  <c r="AD1280" i="2" s="1"/>
  <c r="AE1280" i="2" s="1"/>
  <c r="Y1280" i="2"/>
  <c r="P1280" i="2"/>
  <c r="Z1280" i="2"/>
  <c r="O577" i="2"/>
  <c r="Y577" i="2"/>
  <c r="P577" i="2"/>
  <c r="Z577" i="2"/>
  <c r="Z454" i="2"/>
  <c r="Y454" i="2"/>
  <c r="O454" i="2"/>
  <c r="T454" i="2" s="1"/>
  <c r="AD454" i="2" s="1"/>
  <c r="AE454" i="2" s="1"/>
  <c r="P454" i="2"/>
  <c r="Y809" i="2"/>
  <c r="P809" i="2"/>
  <c r="O809" i="2"/>
  <c r="T809" i="2" s="1"/>
  <c r="AD809" i="2" s="1"/>
  <c r="AE809" i="2" s="1"/>
  <c r="Z809" i="2"/>
  <c r="P1070" i="2"/>
  <c r="O1070" i="2"/>
  <c r="Z1070" i="2"/>
  <c r="Y1070" i="2"/>
  <c r="Z1384" i="2"/>
  <c r="P1384" i="2"/>
  <c r="Y1384" i="2"/>
  <c r="O1384" i="2"/>
  <c r="T1384" i="2" s="1"/>
  <c r="AD1384" i="2" s="1"/>
  <c r="AE1384" i="2" s="1"/>
  <c r="P623" i="2"/>
  <c r="Z623" i="2"/>
  <c r="O623" i="2"/>
  <c r="T623" i="2" s="1"/>
  <c r="AD623" i="2" s="1"/>
  <c r="AE623" i="2" s="1"/>
  <c r="Y623" i="2"/>
  <c r="O296" i="2"/>
  <c r="Y296" i="2"/>
  <c r="P296" i="2"/>
  <c r="Z296" i="2"/>
  <c r="P316" i="2"/>
  <c r="Z316" i="2"/>
  <c r="O316" i="2"/>
  <c r="T316" i="2" s="1"/>
  <c r="AD316" i="2" s="1"/>
  <c r="AE316" i="2" s="1"/>
  <c r="Y316" i="2"/>
  <c r="O1465" i="2"/>
  <c r="T1465" i="2" s="1"/>
  <c r="AD1465" i="2" s="1"/>
  <c r="AE1465" i="2" s="1"/>
  <c r="Z1465" i="2"/>
  <c r="P1465" i="2"/>
  <c r="Y1465" i="2"/>
  <c r="AB507" i="2"/>
  <c r="AC507" i="2"/>
  <c r="O507" i="2"/>
  <c r="Y507" i="2"/>
  <c r="Z507" i="2"/>
  <c r="P507" i="2"/>
  <c r="P1382" i="2"/>
  <c r="Y1382" i="2"/>
  <c r="Z1382" i="2"/>
  <c r="O1382" i="2"/>
  <c r="Y257" i="2"/>
  <c r="O257" i="2"/>
  <c r="T257" i="2" s="1"/>
  <c r="AD257" i="2" s="1"/>
  <c r="AE257" i="2" s="1"/>
  <c r="Z257" i="2"/>
  <c r="P257" i="2"/>
  <c r="P412" i="2"/>
  <c r="Z412" i="2"/>
  <c r="O412" i="2"/>
  <c r="T412" i="2" s="1"/>
  <c r="AD412" i="2" s="1"/>
  <c r="AE412" i="2" s="1"/>
  <c r="Y412" i="2"/>
  <c r="P294" i="2"/>
  <c r="O294" i="2"/>
  <c r="Y294" i="2"/>
  <c r="Z294" i="2"/>
  <c r="P751" i="2"/>
  <c r="Y751" i="2"/>
  <c r="O751" i="2"/>
  <c r="T751" i="2" s="1"/>
  <c r="Z751" i="2"/>
  <c r="Y1186" i="2"/>
  <c r="P1186" i="2"/>
  <c r="O1186" i="2"/>
  <c r="T1186" i="2" s="1"/>
  <c r="AD1186" i="2" s="1"/>
  <c r="AE1186" i="2" s="1"/>
  <c r="Z1186" i="2"/>
  <c r="Y648" i="2"/>
  <c r="P648" i="2"/>
  <c r="Z648" i="2"/>
  <c r="O648" i="2"/>
  <c r="T648" i="2" s="1"/>
  <c r="AD648" i="2" s="1"/>
  <c r="AE648" i="2" s="1"/>
  <c r="P1367" i="2"/>
  <c r="Y1367" i="2"/>
  <c r="O1367" i="2"/>
  <c r="Z1367" i="2"/>
  <c r="O320" i="2"/>
  <c r="T320" i="2" s="1"/>
  <c r="AD320" i="2" s="1"/>
  <c r="AE320" i="2" s="1"/>
  <c r="Z320" i="2"/>
  <c r="P320" i="2"/>
  <c r="Y320" i="2"/>
  <c r="P1350" i="2"/>
  <c r="Z1350" i="2"/>
  <c r="Y1350" i="2"/>
  <c r="O1350" i="2"/>
  <c r="O840" i="2"/>
  <c r="T840" i="2" s="1"/>
  <c r="AD840" i="2" s="1"/>
  <c r="AE840" i="2" s="1"/>
  <c r="Y840" i="2"/>
  <c r="P840" i="2"/>
  <c r="Z840" i="2"/>
  <c r="P487" i="2"/>
  <c r="Z487" i="2"/>
  <c r="Y487" i="2"/>
  <c r="O487" i="2"/>
  <c r="P838" i="2"/>
  <c r="O838" i="2"/>
  <c r="T838" i="2" s="1"/>
  <c r="AD838" i="2" s="1"/>
  <c r="AE838" i="2" s="1"/>
  <c r="Z838" i="2"/>
  <c r="Y838" i="2"/>
  <c r="Z1294" i="2"/>
  <c r="P1294" i="2"/>
  <c r="O1294" i="2"/>
  <c r="T1294" i="2" s="1"/>
  <c r="AD1294" i="2" s="1"/>
  <c r="AE1294" i="2" s="1"/>
  <c r="Y1294" i="2"/>
  <c r="Z894" i="2"/>
  <c r="O894" i="2"/>
  <c r="T894" i="2" s="1"/>
  <c r="AD894" i="2" s="1"/>
  <c r="AE894" i="2" s="1"/>
  <c r="P894" i="2"/>
  <c r="Y894" i="2"/>
  <c r="Z551" i="2"/>
  <c r="P551" i="2"/>
  <c r="O551" i="2"/>
  <c r="Y551" i="2"/>
  <c r="O515" i="2"/>
  <c r="P515" i="2"/>
  <c r="Z515" i="2"/>
  <c r="Y515" i="2"/>
  <c r="O1083" i="2"/>
  <c r="P1083" i="2"/>
  <c r="Z1083" i="2"/>
  <c r="Y1083" i="2"/>
  <c r="O1060" i="2"/>
  <c r="Y1060" i="2"/>
  <c r="Z1060" i="2"/>
  <c r="P1060" i="2"/>
  <c r="Z300" i="2"/>
  <c r="Y300" i="2"/>
  <c r="P300" i="2"/>
  <c r="O300" i="2"/>
  <c r="T300" i="2" s="1"/>
  <c r="AD300" i="2" s="1"/>
  <c r="AE300" i="2" s="1"/>
  <c r="Z1303" i="2"/>
  <c r="O1303" i="2"/>
  <c r="P1303" i="2"/>
  <c r="Y1303" i="2"/>
  <c r="O860" i="2"/>
  <c r="T860" i="2" s="1"/>
  <c r="AD860" i="2" s="1"/>
  <c r="AE860" i="2" s="1"/>
  <c r="Y860" i="2"/>
  <c r="P860" i="2"/>
  <c r="Z860" i="2"/>
  <c r="P1320" i="2"/>
  <c r="Z1320" i="2"/>
  <c r="O1320" i="2"/>
  <c r="Y1320" i="2"/>
  <c r="Y1028" i="2"/>
  <c r="P1028" i="2"/>
  <c r="Z1028" i="2"/>
  <c r="O1028" i="2"/>
  <c r="Z988" i="2"/>
  <c r="Y988" i="2"/>
  <c r="P988" i="2"/>
  <c r="O988" i="2"/>
  <c r="O410" i="2"/>
  <c r="P410" i="2"/>
  <c r="Z410" i="2"/>
  <c r="Y410" i="2"/>
  <c r="Z993" i="2"/>
  <c r="P993" i="2"/>
  <c r="O993" i="2"/>
  <c r="Y993" i="2"/>
  <c r="Y572" i="2"/>
  <c r="O572" i="2"/>
  <c r="T572" i="2" s="1"/>
  <c r="P572" i="2"/>
  <c r="Z572" i="2"/>
  <c r="O1437" i="2"/>
  <c r="T1437" i="2" s="1"/>
  <c r="Y1437" i="2"/>
  <c r="P1437" i="2"/>
  <c r="Z1437" i="2"/>
  <c r="Z528" i="2"/>
  <c r="O528" i="2"/>
  <c r="Y528" i="2"/>
  <c r="P528" i="2"/>
  <c r="Z1456" i="2"/>
  <c r="Y1456" i="2"/>
  <c r="P1456" i="2"/>
  <c r="O1456" i="2"/>
  <c r="T1456" i="2" s="1"/>
  <c r="P1122" i="2"/>
  <c r="AB1122" i="2"/>
  <c r="AC1122" i="2"/>
  <c r="O1122" i="2"/>
  <c r="Y1122" i="2"/>
  <c r="Z1122" i="2"/>
  <c r="P1337" i="2"/>
  <c r="Z1337" i="2"/>
  <c r="O1337" i="2"/>
  <c r="T1337" i="2" s="1"/>
  <c r="AD1337" i="2" s="1"/>
  <c r="AE1337" i="2" s="1"/>
  <c r="Y1337" i="2"/>
  <c r="O1330" i="2"/>
  <c r="T1330" i="2" s="1"/>
  <c r="Y1330" i="2"/>
  <c r="Z1330" i="2"/>
  <c r="P1330" i="2"/>
  <c r="P579" i="2"/>
  <c r="Z579" i="2"/>
  <c r="O579" i="2"/>
  <c r="Y579" i="2"/>
  <c r="P283" i="2"/>
  <c r="O283" i="2"/>
  <c r="T283" i="2" s="1"/>
  <c r="AD283" i="2" s="1"/>
  <c r="AE283" i="2" s="1"/>
  <c r="Y283" i="2"/>
  <c r="Z283" i="2"/>
  <c r="Y1111" i="2"/>
  <c r="O1111" i="2"/>
  <c r="T1111" i="2" s="1"/>
  <c r="AD1111" i="2" s="1"/>
  <c r="AE1111" i="2" s="1"/>
  <c r="Z1111" i="2"/>
  <c r="P1111" i="2"/>
  <c r="Z1053" i="2"/>
  <c r="O1053" i="2"/>
  <c r="T1053" i="2" s="1"/>
  <c r="P1053" i="2"/>
  <c r="Y1053" i="2"/>
  <c r="Y911" i="2"/>
  <c r="P911" i="2"/>
  <c r="Z911" i="2"/>
  <c r="O911" i="2"/>
  <c r="O1358" i="2"/>
  <c r="T1358" i="2" s="1"/>
  <c r="Z1358" i="2"/>
  <c r="P1358" i="2"/>
  <c r="Y1358" i="2"/>
  <c r="Y937" i="2"/>
  <c r="O937" i="2"/>
  <c r="P937" i="2"/>
  <c r="Z937" i="2"/>
  <c r="Y255" i="2"/>
  <c r="O255" i="2"/>
  <c r="Z255" i="2"/>
  <c r="P255" i="2"/>
  <c r="AB299" i="2"/>
  <c r="AC299" i="2"/>
  <c r="P299" i="2"/>
  <c r="Z299" i="2"/>
  <c r="Y299" i="2"/>
  <c r="O299" i="2"/>
  <c r="Y1441" i="2"/>
  <c r="Z1441" i="2"/>
  <c r="O1441" i="2"/>
  <c r="T1441" i="2" s="1"/>
  <c r="P1441" i="2"/>
  <c r="P1374" i="2"/>
  <c r="Z1374" i="2"/>
  <c r="Y1374" i="2"/>
  <c r="O1374" i="2"/>
  <c r="O480" i="2"/>
  <c r="Y480" i="2"/>
  <c r="P480" i="2"/>
  <c r="Z480" i="2"/>
  <c r="P1078" i="2"/>
  <c r="Z1078" i="2"/>
  <c r="O1078" i="2"/>
  <c r="Y1078" i="2"/>
  <c r="O1033" i="2"/>
  <c r="T1033" i="2" s="1"/>
  <c r="AD1033" i="2" s="1"/>
  <c r="AE1033" i="2" s="1"/>
  <c r="Y1033" i="2"/>
  <c r="P1033" i="2"/>
  <c r="Z1033" i="2"/>
  <c r="AC973" i="2"/>
  <c r="P973" i="2"/>
  <c r="Y973" i="2"/>
  <c r="Z973" i="2"/>
  <c r="AB973" i="2"/>
  <c r="O973" i="2"/>
  <c r="O1192" i="2"/>
  <c r="Z1192" i="2"/>
  <c r="P1192" i="2"/>
  <c r="Y1192" i="2"/>
  <c r="O1011" i="2"/>
  <c r="Y1011" i="2"/>
  <c r="Z1011" i="2"/>
  <c r="P1011" i="2"/>
  <c r="Y1427" i="2"/>
  <c r="O1427" i="2"/>
  <c r="P1427" i="2"/>
  <c r="Z1427" i="2"/>
  <c r="Y664" i="2"/>
  <c r="Z664" i="2"/>
  <c r="P664" i="2"/>
  <c r="O664" i="2"/>
  <c r="P581" i="2"/>
  <c r="Z581" i="2"/>
  <c r="O581" i="2"/>
  <c r="T581" i="2" s="1"/>
  <c r="Y581" i="2"/>
  <c r="Y386" i="2"/>
  <c r="O386" i="2"/>
  <c r="Z386" i="2"/>
  <c r="P386" i="2"/>
  <c r="Z981" i="2"/>
  <c r="O981" i="2"/>
  <c r="T981" i="2" s="1"/>
  <c r="AD981" i="2" s="1"/>
  <c r="AE981" i="2" s="1"/>
  <c r="Y981" i="2"/>
  <c r="P981" i="2"/>
  <c r="P1144" i="2"/>
  <c r="Y1144" i="2"/>
  <c r="O1144" i="2"/>
  <c r="Z1144" i="2"/>
  <c r="Y506" i="2"/>
  <c r="Z506" i="2"/>
  <c r="P506" i="2"/>
  <c r="O506" i="2"/>
  <c r="T506" i="2" s="1"/>
  <c r="AD506" i="2" s="1"/>
  <c r="AE506" i="2" s="1"/>
  <c r="Z832" i="2"/>
  <c r="P832" i="2"/>
  <c r="Y832" i="2"/>
  <c r="O832" i="2"/>
  <c r="T832" i="2" s="1"/>
  <c r="AD832" i="2" s="1"/>
  <c r="AE832" i="2" s="1"/>
  <c r="Y1342" i="2"/>
  <c r="P1342" i="2"/>
  <c r="O1342" i="2"/>
  <c r="Z1342" i="2"/>
  <c r="P613" i="2"/>
  <c r="O613" i="2"/>
  <c r="T613" i="2" s="1"/>
  <c r="Y613" i="2"/>
  <c r="Z613" i="2"/>
  <c r="Z672" i="2"/>
  <c r="Y672" i="2"/>
  <c r="P672" i="2"/>
  <c r="O672" i="2"/>
  <c r="T672" i="2" s="1"/>
  <c r="AD672" i="2" s="1"/>
  <c r="AE672" i="2" s="1"/>
  <c r="P308" i="2"/>
  <c r="Z308" i="2"/>
  <c r="O308" i="2"/>
  <c r="T308" i="2" s="1"/>
  <c r="AD308" i="2" s="1"/>
  <c r="AE308" i="2" s="1"/>
  <c r="Y308" i="2"/>
  <c r="P547" i="2"/>
  <c r="O547" i="2"/>
  <c r="Z547" i="2"/>
  <c r="Y547" i="2"/>
  <c r="P1344" i="2"/>
  <c r="Z1344" i="2"/>
  <c r="O1344" i="2"/>
  <c r="Y1344" i="2"/>
  <c r="Z739" i="2"/>
  <c r="O739" i="2"/>
  <c r="Y739" i="2"/>
  <c r="P739" i="2"/>
  <c r="Z1452" i="2"/>
  <c r="Y1452" i="2"/>
  <c r="O1452" i="2"/>
  <c r="P1452" i="2"/>
  <c r="Y1048" i="2"/>
  <c r="P1048" i="2"/>
  <c r="Z1048" i="2"/>
  <c r="O1048" i="2"/>
  <c r="T1048" i="2" s="1"/>
  <c r="AD1048" i="2" s="1"/>
  <c r="AE1048" i="2" s="1"/>
  <c r="O1405" i="2"/>
  <c r="P1405" i="2"/>
  <c r="Y1405" i="2"/>
  <c r="Z1405" i="2"/>
  <c r="O1120" i="2"/>
  <c r="T1120" i="2" s="1"/>
  <c r="AD1120" i="2" s="1"/>
  <c r="AE1120" i="2" s="1"/>
  <c r="Z1120" i="2"/>
  <c r="P1120" i="2"/>
  <c r="Y1120" i="2"/>
  <c r="O630" i="2"/>
  <c r="T630" i="2" s="1"/>
  <c r="AD630" i="2" s="1"/>
  <c r="AE630" i="2" s="1"/>
  <c r="Y630" i="2"/>
  <c r="Z630" i="2"/>
  <c r="P630" i="2"/>
  <c r="O980" i="2"/>
  <c r="T980" i="2" s="1"/>
  <c r="AD980" i="2" s="1"/>
  <c r="AE980" i="2" s="1"/>
  <c r="Y980" i="2"/>
  <c r="P980" i="2"/>
  <c r="Z980" i="2"/>
  <c r="Y563" i="2"/>
  <c r="P563" i="2"/>
  <c r="Z563" i="2"/>
  <c r="O563" i="2"/>
  <c r="Y344" i="2"/>
  <c r="O344" i="2"/>
  <c r="P344" i="2"/>
  <c r="Z344" i="2"/>
  <c r="O1153" i="2"/>
  <c r="T1153" i="2" s="1"/>
  <c r="AD1153" i="2" s="1"/>
  <c r="AE1153" i="2" s="1"/>
  <c r="Y1153" i="2"/>
  <c r="P1153" i="2"/>
  <c r="Z1153" i="2"/>
  <c r="Y260" i="2"/>
  <c r="O260" i="2"/>
  <c r="T260" i="2" s="1"/>
  <c r="AD260" i="2" s="1"/>
  <c r="AE260" i="2" s="1"/>
  <c r="Z260" i="2"/>
  <c r="P260" i="2"/>
  <c r="O332" i="2"/>
  <c r="T332" i="2" s="1"/>
  <c r="AD332" i="2" s="1"/>
  <c r="AE332" i="2" s="1"/>
  <c r="Y332" i="2"/>
  <c r="P332" i="2"/>
  <c r="Z332" i="2"/>
  <c r="Z642" i="2"/>
  <c r="P642" i="2"/>
  <c r="O642" i="2"/>
  <c r="Y642" i="2"/>
  <c r="P841" i="2"/>
  <c r="Y841" i="2"/>
  <c r="Z841" i="2"/>
  <c r="O841" i="2"/>
  <c r="T841" i="2" s="1"/>
  <c r="AD841" i="2" s="1"/>
  <c r="AE841" i="2" s="1"/>
  <c r="Y682" i="2"/>
  <c r="Z682" i="2"/>
  <c r="O682" i="2"/>
  <c r="T682" i="2" s="1"/>
  <c r="AD682" i="2" s="1"/>
  <c r="AE682" i="2" s="1"/>
  <c r="P682" i="2"/>
  <c r="Z1371" i="2"/>
  <c r="O1371" i="2"/>
  <c r="T1371" i="2" s="1"/>
  <c r="AD1371" i="2" s="1"/>
  <c r="AE1371" i="2" s="1"/>
  <c r="Y1371" i="2"/>
  <c r="P1371" i="2"/>
  <c r="Z1014" i="2"/>
  <c r="O1014" i="2"/>
  <c r="Y1014" i="2"/>
  <c r="P1014" i="2"/>
  <c r="Z956" i="2"/>
  <c r="O956" i="2"/>
  <c r="T956" i="2" s="1"/>
  <c r="AD956" i="2" s="1"/>
  <c r="AE956" i="2" s="1"/>
  <c r="Y956" i="2"/>
  <c r="P956" i="2"/>
  <c r="Z290" i="2"/>
  <c r="Y290" i="2"/>
  <c r="O290" i="2"/>
  <c r="T290" i="2" s="1"/>
  <c r="AD290" i="2" s="1"/>
  <c r="AE290" i="2" s="1"/>
  <c r="P290" i="2"/>
  <c r="O1067" i="2"/>
  <c r="T1067" i="2" s="1"/>
  <c r="AD1067" i="2" s="1"/>
  <c r="AE1067" i="2" s="1"/>
  <c r="P1067" i="2"/>
  <c r="Z1067" i="2"/>
  <c r="Y1067" i="2"/>
  <c r="Z472" i="2"/>
  <c r="O472" i="2"/>
  <c r="T472" i="2" s="1"/>
  <c r="AD472" i="2" s="1"/>
  <c r="AE472" i="2" s="1"/>
  <c r="Y472" i="2"/>
  <c r="P472" i="2"/>
  <c r="O562" i="2"/>
  <c r="T562" i="2" s="1"/>
  <c r="Y562" i="2"/>
  <c r="Z562" i="2"/>
  <c r="P562" i="2"/>
  <c r="O1247" i="2"/>
  <c r="T1247" i="2" s="1"/>
  <c r="AD1247" i="2" s="1"/>
  <c r="AE1247" i="2" s="1"/>
  <c r="P1247" i="2"/>
  <c r="Z1247" i="2"/>
  <c r="Y1247" i="2"/>
  <c r="P367" i="2"/>
  <c r="Y367" i="2"/>
  <c r="Z367" i="2"/>
  <c r="O367" i="2"/>
  <c r="T367" i="2" s="1"/>
  <c r="AD367" i="2" s="1"/>
  <c r="AE367" i="2" s="1"/>
  <c r="P690" i="2"/>
  <c r="Y690" i="2"/>
  <c r="Z690" i="2"/>
  <c r="O690" i="2"/>
  <c r="T690" i="2" s="1"/>
  <c r="AD690" i="2" s="1"/>
  <c r="AE690" i="2" s="1"/>
  <c r="Y396" i="2"/>
  <c r="P396" i="2"/>
  <c r="O396" i="2"/>
  <c r="T396" i="2" s="1"/>
  <c r="AD396" i="2" s="1"/>
  <c r="AE396" i="2" s="1"/>
  <c r="Z396" i="2"/>
  <c r="O273" i="2"/>
  <c r="P273" i="2"/>
  <c r="Y273" i="2"/>
  <c r="Z273" i="2"/>
  <c r="Y1090" i="2"/>
  <c r="O1090" i="2"/>
  <c r="Z1090" i="2"/>
  <c r="P1090" i="2"/>
  <c r="Y1126" i="2"/>
  <c r="Z1126" i="2"/>
  <c r="O1126" i="2"/>
  <c r="T1126" i="2" s="1"/>
  <c r="AD1126" i="2" s="1"/>
  <c r="AE1126" i="2" s="1"/>
  <c r="P1126" i="2"/>
  <c r="Z575" i="2"/>
  <c r="O575" i="2"/>
  <c r="T575" i="2" s="1"/>
  <c r="AD575" i="2" s="1"/>
  <c r="AE575" i="2" s="1"/>
  <c r="Y575" i="2"/>
  <c r="P575" i="2"/>
  <c r="P1290" i="2"/>
  <c r="Z1290" i="2"/>
  <c r="O1290" i="2"/>
  <c r="T1290" i="2" s="1"/>
  <c r="Y1290" i="2"/>
  <c r="Z1421" i="2"/>
  <c r="P1421" i="2"/>
  <c r="Y1421" i="2"/>
  <c r="O1421" i="2"/>
  <c r="O1181" i="2"/>
  <c r="T1181" i="2" s="1"/>
  <c r="AD1181" i="2" s="1"/>
  <c r="AE1181" i="2" s="1"/>
  <c r="Y1181" i="2"/>
  <c r="Z1181" i="2"/>
  <c r="P1181" i="2"/>
  <c r="Y597" i="2"/>
  <c r="P597" i="2"/>
  <c r="Z597" i="2"/>
  <c r="O597" i="2"/>
  <c r="P1085" i="2"/>
  <c r="Z1085" i="2"/>
  <c r="Y1085" i="2"/>
  <c r="O1085" i="2"/>
  <c r="O358" i="2"/>
  <c r="T358" i="2" s="1"/>
  <c r="AD358" i="2" s="1"/>
  <c r="AE358" i="2" s="1"/>
  <c r="P358" i="2"/>
  <c r="Z358" i="2"/>
  <c r="Y358" i="2"/>
  <c r="O1178" i="2"/>
  <c r="Y1178" i="2"/>
  <c r="Z1178" i="2"/>
  <c r="P1178" i="2"/>
  <c r="Y1309" i="2"/>
  <c r="P1309" i="2"/>
  <c r="Z1309" i="2"/>
  <c r="O1309" i="2"/>
  <c r="P467" i="2"/>
  <c r="Z467" i="2"/>
  <c r="Y467" i="2"/>
  <c r="O467" i="2"/>
  <c r="T467" i="2" s="1"/>
  <c r="AD467" i="2" s="1"/>
  <c r="AE467" i="2" s="1"/>
  <c r="Z777" i="2"/>
  <c r="Y777" i="2"/>
  <c r="P777" i="2"/>
  <c r="O777" i="2"/>
  <c r="T777" i="2" s="1"/>
  <c r="AD777" i="2" s="1"/>
  <c r="AE777" i="2" s="1"/>
  <c r="P626" i="2"/>
  <c r="Z626" i="2"/>
  <c r="Y626" i="2"/>
  <c r="O626" i="2"/>
  <c r="T626" i="2" s="1"/>
  <c r="AD626" i="2" s="1"/>
  <c r="AE626" i="2" s="1"/>
  <c r="P1001" i="2"/>
  <c r="Z1001" i="2"/>
  <c r="Y1001" i="2"/>
  <c r="O1001" i="2"/>
  <c r="T1001" i="2" s="1"/>
  <c r="AD1001" i="2" s="1"/>
  <c r="AE1001" i="2" s="1"/>
  <c r="Z1261" i="2"/>
  <c r="P1261" i="2"/>
  <c r="O1261" i="2"/>
  <c r="T1261" i="2" s="1"/>
  <c r="AD1261" i="2" s="1"/>
  <c r="AE1261" i="2" s="1"/>
  <c r="Y1261" i="2"/>
  <c r="Y470" i="2"/>
  <c r="O470" i="2"/>
  <c r="P470" i="2"/>
  <c r="Z470" i="2"/>
  <c r="AC298" i="2"/>
  <c r="Z298" i="2"/>
  <c r="O298" i="2"/>
  <c r="AB298" i="2"/>
  <c r="Y298" i="2"/>
  <c r="P298" i="2"/>
  <c r="Y703" i="2"/>
  <c r="P703" i="2"/>
  <c r="O703" i="2"/>
  <c r="Z703" i="2"/>
  <c r="Y1223" i="2"/>
  <c r="O1223" i="2"/>
  <c r="T1223" i="2" s="1"/>
  <c r="P1223" i="2"/>
  <c r="Z1223" i="2"/>
  <c r="P994" i="2"/>
  <c r="Z994" i="2"/>
  <c r="O994" i="2"/>
  <c r="T994" i="2" s="1"/>
  <c r="AD994" i="2" s="1"/>
  <c r="AE994" i="2" s="1"/>
  <c r="Y994" i="2"/>
  <c r="Z1009" i="2"/>
  <c r="Y1009" i="2"/>
  <c r="O1009" i="2"/>
  <c r="P1009" i="2"/>
  <c r="Y1403" i="2"/>
  <c r="O1403" i="2"/>
  <c r="T1403" i="2" s="1"/>
  <c r="AD1403" i="2" s="1"/>
  <c r="AE1403" i="2" s="1"/>
  <c r="Z1403" i="2"/>
  <c r="P1403" i="2"/>
  <c r="Z1361" i="2"/>
  <c r="AC1361" i="2"/>
  <c r="P1361" i="2"/>
  <c r="AB1361" i="2"/>
  <c r="Y1361" i="2"/>
  <c r="O1361" i="2"/>
  <c r="O1410" i="2"/>
  <c r="P1410" i="2"/>
  <c r="Z1410" i="2"/>
  <c r="Y1410" i="2"/>
  <c r="P605" i="2"/>
  <c r="O605" i="2"/>
  <c r="T605" i="2" s="1"/>
  <c r="AD605" i="2" s="1"/>
  <c r="AE605" i="2" s="1"/>
  <c r="Z605" i="2"/>
  <c r="Y605" i="2"/>
  <c r="Y1093" i="2"/>
  <c r="O1093" i="2"/>
  <c r="T1093" i="2" s="1"/>
  <c r="AD1093" i="2" s="1"/>
  <c r="AE1093" i="2" s="1"/>
  <c r="P1093" i="2"/>
  <c r="Z1093" i="2"/>
  <c r="Z929" i="2"/>
  <c r="P929" i="2"/>
  <c r="O929" i="2"/>
  <c r="Y929" i="2"/>
  <c r="Y395" i="2"/>
  <c r="P395" i="2"/>
  <c r="O395" i="2"/>
  <c r="Z395" i="2"/>
  <c r="O881" i="2"/>
  <c r="Y881" i="2"/>
  <c r="P881" i="2"/>
  <c r="Z881" i="2"/>
  <c r="Z356" i="2"/>
  <c r="P356" i="2"/>
  <c r="Y356" i="2"/>
  <c r="O356" i="2"/>
  <c r="O839" i="2"/>
  <c r="T839" i="2" s="1"/>
  <c r="Z839" i="2"/>
  <c r="P839" i="2"/>
  <c r="Y839" i="2"/>
  <c r="O950" i="2"/>
  <c r="Y950" i="2"/>
  <c r="P950" i="2"/>
  <c r="Z950" i="2"/>
  <c r="Y936" i="2"/>
  <c r="Z936" i="2"/>
  <c r="P936" i="2"/>
  <c r="O936" i="2"/>
  <c r="T936" i="2" s="1"/>
  <c r="AD936" i="2" s="1"/>
  <c r="AE936" i="2" s="1"/>
  <c r="O481" i="2"/>
  <c r="Y481" i="2"/>
  <c r="P481" i="2"/>
  <c r="Z481" i="2"/>
  <c r="O592" i="2"/>
  <c r="Y592" i="2"/>
  <c r="P592" i="2"/>
  <c r="Z592" i="2"/>
  <c r="Y1106" i="2"/>
  <c r="O1106" i="2"/>
  <c r="T1106" i="2" s="1"/>
  <c r="AD1106" i="2" s="1"/>
  <c r="AE1106" i="2" s="1"/>
  <c r="P1106" i="2"/>
  <c r="Z1106" i="2"/>
  <c r="Z1392" i="2"/>
  <c r="Y1392" i="2"/>
  <c r="P1392" i="2"/>
  <c r="O1392" i="2"/>
  <c r="O711" i="2"/>
  <c r="Y711" i="2"/>
  <c r="P711" i="2"/>
  <c r="Z711" i="2"/>
  <c r="P643" i="2"/>
  <c r="Y643" i="2"/>
  <c r="O643" i="2"/>
  <c r="T643" i="2" s="1"/>
  <c r="Z643" i="2"/>
  <c r="P737" i="2"/>
  <c r="O737" i="2"/>
  <c r="T737" i="2" s="1"/>
  <c r="AD737" i="2" s="1"/>
  <c r="AE737" i="2" s="1"/>
  <c r="Y737" i="2"/>
  <c r="Z737" i="2"/>
  <c r="Y405" i="2"/>
  <c r="O405" i="2"/>
  <c r="P405" i="2"/>
  <c r="Z405" i="2"/>
  <c r="Y438" i="2"/>
  <c r="P438" i="2"/>
  <c r="O438" i="2"/>
  <c r="T438" i="2" s="1"/>
  <c r="AD438" i="2" s="1"/>
  <c r="AE438" i="2" s="1"/>
  <c r="Z438" i="2"/>
  <c r="Z548" i="2"/>
  <c r="Y548" i="2"/>
  <c r="O548" i="2"/>
  <c r="T548" i="2" s="1"/>
  <c r="AD548" i="2" s="1"/>
  <c r="AE548" i="2" s="1"/>
  <c r="P548" i="2"/>
  <c r="Z657" i="2"/>
  <c r="Y657" i="2"/>
  <c r="P657" i="2"/>
  <c r="O657" i="2"/>
  <c r="O971" i="2"/>
  <c r="Y971" i="2"/>
  <c r="P971" i="2"/>
  <c r="Z971" i="2"/>
  <c r="Y1007" i="2"/>
  <c r="O1007" i="2"/>
  <c r="T1007" i="2" s="1"/>
  <c r="P1007" i="2"/>
  <c r="Z1007" i="2"/>
  <c r="Z1156" i="2"/>
  <c r="O1156" i="2"/>
  <c r="T1156" i="2" s="1"/>
  <c r="AD1156" i="2" s="1"/>
  <c r="AE1156" i="2" s="1"/>
  <c r="P1156" i="2"/>
  <c r="Y1156" i="2"/>
  <c r="Y986" i="2"/>
  <c r="P986" i="2"/>
  <c r="Z986" i="2"/>
  <c r="O986" i="2"/>
  <c r="P457" i="2"/>
  <c r="O457" i="2"/>
  <c r="Z457" i="2"/>
  <c r="Y457" i="2"/>
  <c r="Z1166" i="2"/>
  <c r="O1166" i="2"/>
  <c r="Y1166" i="2"/>
  <c r="P1166" i="2"/>
  <c r="P649" i="2"/>
  <c r="O649" i="2"/>
  <c r="T649" i="2" s="1"/>
  <c r="AD649" i="2" s="1"/>
  <c r="AE649" i="2" s="1"/>
  <c r="Y649" i="2"/>
  <c r="Z649" i="2"/>
  <c r="O699" i="2"/>
  <c r="T699" i="2" s="1"/>
  <c r="Y699" i="2"/>
  <c r="P699" i="2"/>
  <c r="Z699" i="2"/>
  <c r="P1326" i="2"/>
  <c r="Z1326" i="2"/>
  <c r="O1326" i="2"/>
  <c r="T1326" i="2" s="1"/>
  <c r="AD1326" i="2" s="1"/>
  <c r="AE1326" i="2" s="1"/>
  <c r="Y1326" i="2"/>
  <c r="P1278" i="2"/>
  <c r="Z1278" i="2"/>
  <c r="O1278" i="2"/>
  <c r="T1278" i="2" s="1"/>
  <c r="AD1278" i="2" s="1"/>
  <c r="AE1278" i="2" s="1"/>
  <c r="Y1278" i="2"/>
  <c r="Z939" i="2"/>
  <c r="P939" i="2"/>
  <c r="O939" i="2"/>
  <c r="T939" i="2" s="1"/>
  <c r="AD939" i="2" s="1"/>
  <c r="AE939" i="2" s="1"/>
  <c r="Y939" i="2"/>
  <c r="O499" i="2"/>
  <c r="P499" i="2"/>
  <c r="Z499" i="2"/>
  <c r="Y499" i="2"/>
  <c r="P900" i="2"/>
  <c r="Y900" i="2"/>
  <c r="Z900" i="2"/>
  <c r="O900" i="2"/>
  <c r="O566" i="2"/>
  <c r="T566" i="2" s="1"/>
  <c r="AD566" i="2" s="1"/>
  <c r="AE566" i="2" s="1"/>
  <c r="P566" i="2"/>
  <c r="Z566" i="2"/>
  <c r="Y566" i="2"/>
  <c r="Z343" i="2"/>
  <c r="O343" i="2"/>
  <c r="T343" i="2" s="1"/>
  <c r="AD343" i="2" s="1"/>
  <c r="AE343" i="2" s="1"/>
  <c r="Y343" i="2"/>
  <c r="P343" i="2"/>
  <c r="Z1059" i="2"/>
  <c r="O1059" i="2"/>
  <c r="P1059" i="2"/>
  <c r="AC1059" i="2"/>
  <c r="Y1059" i="2"/>
  <c r="AB1059" i="2"/>
  <c r="Z1005" i="2"/>
  <c r="O1005" i="2"/>
  <c r="T1005" i="2" s="1"/>
  <c r="AD1005" i="2" s="1"/>
  <c r="AE1005" i="2" s="1"/>
  <c r="Y1005" i="2"/>
  <c r="P1005" i="2"/>
  <c r="P969" i="2"/>
  <c r="Y969" i="2"/>
  <c r="Z969" i="2"/>
  <c r="O969" i="2"/>
  <c r="T969" i="2" s="1"/>
  <c r="O1406" i="2"/>
  <c r="P1406" i="2"/>
  <c r="Y1406" i="2"/>
  <c r="Z1406" i="2"/>
  <c r="O759" i="2"/>
  <c r="T759" i="2" s="1"/>
  <c r="AD759" i="2" s="1"/>
  <c r="AE759" i="2" s="1"/>
  <c r="Y759" i="2"/>
  <c r="P759" i="2"/>
  <c r="Z759" i="2"/>
  <c r="O1258" i="2"/>
  <c r="Z1258" i="2"/>
  <c r="P1258" i="2"/>
  <c r="Y1258" i="2"/>
  <c r="AC1258" i="2"/>
  <c r="AB1258" i="2"/>
  <c r="P1209" i="2"/>
  <c r="O1209" i="2"/>
  <c r="Y1209" i="2"/>
  <c r="Z1209" i="2"/>
  <c r="O1108" i="2"/>
  <c r="Z1108" i="2"/>
  <c r="P1108" i="2"/>
  <c r="Y1108" i="2"/>
  <c r="P1302" i="2"/>
  <c r="Z1302" i="2"/>
  <c r="O1302" i="2"/>
  <c r="T1302" i="2" s="1"/>
  <c r="AD1302" i="2" s="1"/>
  <c r="AE1302" i="2" s="1"/>
  <c r="Y1302" i="2"/>
  <c r="O715" i="2"/>
  <c r="Y715" i="2"/>
  <c r="Z715" i="2"/>
  <c r="P715" i="2"/>
  <c r="P1086" i="2"/>
  <c r="O1086" i="2"/>
  <c r="Z1086" i="2"/>
  <c r="Y1086" i="2"/>
  <c r="Y967" i="2"/>
  <c r="Z967" i="2"/>
  <c r="O967" i="2"/>
  <c r="P967" i="2"/>
  <c r="Y720" i="2"/>
  <c r="Z720" i="2"/>
  <c r="P720" i="2"/>
  <c r="O720" i="2"/>
  <c r="O272" i="2"/>
  <c r="T272" i="2" s="1"/>
  <c r="AD272" i="2" s="1"/>
  <c r="AE272" i="2" s="1"/>
  <c r="Y272" i="2"/>
  <c r="P272" i="2"/>
  <c r="Z272" i="2"/>
  <c r="Y1163" i="2"/>
  <c r="Z1163" i="2"/>
  <c r="P1163" i="2"/>
  <c r="O1163" i="2"/>
  <c r="T1163" i="2" s="1"/>
  <c r="AD1163" i="2" s="1"/>
  <c r="AE1163" i="2" s="1"/>
  <c r="Z869" i="2"/>
  <c r="O869" i="2"/>
  <c r="T869" i="2" s="1"/>
  <c r="AD869" i="2" s="1"/>
  <c r="AE869" i="2" s="1"/>
  <c r="Y869" i="2"/>
  <c r="P869" i="2"/>
  <c r="P526" i="2"/>
  <c r="O526" i="2"/>
  <c r="T526" i="2" s="1"/>
  <c r="AD526" i="2" s="1"/>
  <c r="AE526" i="2" s="1"/>
  <c r="Z526" i="2"/>
  <c r="Y526" i="2"/>
  <c r="Y882" i="2"/>
  <c r="Z882" i="2"/>
  <c r="O882" i="2"/>
  <c r="P882" i="2"/>
  <c r="P1119" i="2"/>
  <c r="Z1119" i="2"/>
  <c r="Y1119" i="2"/>
  <c r="O1119" i="2"/>
  <c r="T1119" i="2" s="1"/>
  <c r="AD1119" i="2" s="1"/>
  <c r="AE1119" i="2" s="1"/>
  <c r="P1471" i="2"/>
  <c r="Y1471" i="2"/>
  <c r="Z1471" i="2"/>
  <c r="O1471" i="2"/>
  <c r="T1471" i="2" s="1"/>
  <c r="AD1471" i="2" s="1"/>
  <c r="AE1471" i="2" s="1"/>
  <c r="Y584" i="2"/>
  <c r="Z584" i="2"/>
  <c r="P584" i="2"/>
  <c r="O584" i="2"/>
  <c r="T584" i="2" s="1"/>
  <c r="AD584" i="2" s="1"/>
  <c r="AE584" i="2" s="1"/>
  <c r="O586" i="2"/>
  <c r="Y586" i="2"/>
  <c r="P586" i="2"/>
  <c r="Z586" i="2"/>
  <c r="Z1041" i="2"/>
  <c r="O1041" i="2"/>
  <c r="T1041" i="2" s="1"/>
  <c r="AD1041" i="2" s="1"/>
  <c r="AE1041" i="2" s="1"/>
  <c r="P1041" i="2"/>
  <c r="Y1041" i="2"/>
  <c r="O578" i="2"/>
  <c r="T578" i="2" s="1"/>
  <c r="Z578" i="2"/>
  <c r="P578" i="2"/>
  <c r="Y578" i="2"/>
  <c r="Y658" i="2"/>
  <c r="P658" i="2"/>
  <c r="Z658" i="2"/>
  <c r="O658" i="2"/>
  <c r="T658" i="2" s="1"/>
  <c r="AD658" i="2" s="1"/>
  <c r="AE658" i="2" s="1"/>
  <c r="Z629" i="2"/>
  <c r="P629" i="2"/>
  <c r="O629" i="2"/>
  <c r="T629" i="2" s="1"/>
  <c r="AD629" i="2" s="1"/>
  <c r="AE629" i="2" s="1"/>
  <c r="Y629" i="2"/>
  <c r="Y925" i="2"/>
  <c r="P925" i="2"/>
  <c r="O925" i="2"/>
  <c r="T925" i="2" s="1"/>
  <c r="AD925" i="2" s="1"/>
  <c r="AE925" i="2" s="1"/>
  <c r="Z925" i="2"/>
  <c r="O785" i="2"/>
  <c r="T785" i="2" s="1"/>
  <c r="AD785" i="2" s="1"/>
  <c r="AE785" i="2" s="1"/>
  <c r="Y785" i="2"/>
  <c r="P785" i="2"/>
  <c r="Z785" i="2"/>
  <c r="Y423" i="2"/>
  <c r="P423" i="2"/>
  <c r="Z423" i="2"/>
  <c r="O423" i="2"/>
  <c r="P348" i="2"/>
  <c r="Z348" i="2"/>
  <c r="O348" i="2"/>
  <c r="Y348" i="2"/>
  <c r="O595" i="2"/>
  <c r="Y595" i="2"/>
  <c r="Z595" i="2"/>
  <c r="P595" i="2"/>
  <c r="Y813" i="2"/>
  <c r="O813" i="2"/>
  <c r="T813" i="2" s="1"/>
  <c r="Z813" i="2"/>
  <c r="P813" i="2"/>
  <c r="O846" i="2"/>
  <c r="T846" i="2" s="1"/>
  <c r="AD846" i="2" s="1"/>
  <c r="AE846" i="2" s="1"/>
  <c r="Y846" i="2"/>
  <c r="P846" i="2"/>
  <c r="Z846" i="2"/>
  <c r="O871" i="2"/>
  <c r="T871" i="2" s="1"/>
  <c r="AD871" i="2" s="1"/>
  <c r="AE871" i="2" s="1"/>
  <c r="Z871" i="2"/>
  <c r="Y871" i="2"/>
  <c r="P871" i="2"/>
  <c r="P1188" i="2"/>
  <c r="O1188" i="2"/>
  <c r="Y1188" i="2"/>
  <c r="Z1188" i="2"/>
  <c r="Z781" i="2"/>
  <c r="P781" i="2"/>
  <c r="Y781" i="2"/>
  <c r="O781" i="2"/>
  <c r="T781" i="2" s="1"/>
  <c r="AD781" i="2" s="1"/>
  <c r="AE781" i="2" s="1"/>
  <c r="O765" i="2"/>
  <c r="T765" i="2" s="1"/>
  <c r="AD765" i="2" s="1"/>
  <c r="AE765" i="2" s="1"/>
  <c r="Y765" i="2"/>
  <c r="P765" i="2"/>
  <c r="Z765" i="2"/>
  <c r="Z696" i="2"/>
  <c r="P696" i="2"/>
  <c r="O696" i="2"/>
  <c r="Y696" i="2"/>
  <c r="P1351" i="2"/>
  <c r="Z1351" i="2"/>
  <c r="Y1351" i="2"/>
  <c r="O1351" i="2"/>
  <c r="T1351" i="2" s="1"/>
  <c r="AD1351" i="2" s="1"/>
  <c r="AE1351" i="2" s="1"/>
  <c r="AB1076" i="2"/>
  <c r="AC1076" i="2"/>
  <c r="O1076" i="2"/>
  <c r="Y1076" i="2"/>
  <c r="P1076" i="2"/>
  <c r="Z1076" i="2"/>
  <c r="O863" i="2"/>
  <c r="T863" i="2" s="1"/>
  <c r="AD863" i="2" s="1"/>
  <c r="AE863" i="2" s="1"/>
  <c r="Y863" i="2"/>
  <c r="P863" i="2"/>
  <c r="Z863" i="2"/>
  <c r="O889" i="2"/>
  <c r="P889" i="2"/>
  <c r="Z889" i="2"/>
  <c r="Y889" i="2"/>
  <c r="Y590" i="2"/>
  <c r="P590" i="2"/>
  <c r="Z590" i="2"/>
  <c r="O590" i="2"/>
  <c r="O1215" i="2"/>
  <c r="T1215" i="2" s="1"/>
  <c r="AD1215" i="2" s="1"/>
  <c r="AE1215" i="2" s="1"/>
  <c r="Y1215" i="2"/>
  <c r="P1215" i="2"/>
  <c r="Z1215" i="2"/>
  <c r="P1233" i="2"/>
  <c r="Z1233" i="2"/>
  <c r="O1233" i="2"/>
  <c r="T1233" i="2" s="1"/>
  <c r="Y1233" i="2"/>
  <c r="O479" i="2"/>
  <c r="T479" i="2" s="1"/>
  <c r="AD479" i="2" s="1"/>
  <c r="AE479" i="2" s="1"/>
  <c r="Y479" i="2"/>
  <c r="P479" i="2"/>
  <c r="Z479" i="2"/>
  <c r="Y254" i="2"/>
  <c r="O254" i="2"/>
  <c r="Z254" i="2"/>
  <c r="P254" i="2"/>
  <c r="O361" i="2"/>
  <c r="Y361" i="2"/>
  <c r="Z361" i="2"/>
  <c r="P361" i="2"/>
  <c r="P689" i="2"/>
  <c r="Z689" i="2"/>
  <c r="O689" i="2"/>
  <c r="T689" i="2" s="1"/>
  <c r="AD689" i="2" s="1"/>
  <c r="AE689" i="2" s="1"/>
  <c r="Y689" i="2"/>
  <c r="Y351" i="2"/>
  <c r="P351" i="2"/>
  <c r="O351" i="2"/>
  <c r="T351" i="2" s="1"/>
  <c r="AD351" i="2" s="1"/>
  <c r="AE351" i="2" s="1"/>
  <c r="Z351" i="2"/>
  <c r="O671" i="2"/>
  <c r="T671" i="2" s="1"/>
  <c r="Y671" i="2"/>
  <c r="P671" i="2"/>
  <c r="Z671" i="2"/>
  <c r="P286" i="2"/>
  <c r="O286" i="2"/>
  <c r="Y286" i="2"/>
  <c r="Z286" i="2"/>
  <c r="O1368" i="2"/>
  <c r="T1368" i="2" s="1"/>
  <c r="AD1368" i="2" s="1"/>
  <c r="AE1368" i="2" s="1"/>
  <c r="Z1368" i="2"/>
  <c r="Y1368" i="2"/>
  <c r="P1368" i="2"/>
  <c r="O842" i="2"/>
  <c r="T842" i="2" s="1"/>
  <c r="AD842" i="2" s="1"/>
  <c r="AE842" i="2" s="1"/>
  <c r="Z842" i="2"/>
  <c r="Y842" i="2"/>
  <c r="P842" i="2"/>
  <c r="P490" i="2"/>
  <c r="Z490" i="2"/>
  <c r="O490" i="2"/>
  <c r="Y490" i="2"/>
  <c r="O1218" i="2"/>
  <c r="P1218" i="2"/>
  <c r="Z1218" i="2"/>
  <c r="Y1218" i="2"/>
  <c r="P783" i="2"/>
  <c r="Z783" i="2"/>
  <c r="O783" i="2"/>
  <c r="Y783" i="2"/>
  <c r="Y415" i="2"/>
  <c r="P415" i="2"/>
  <c r="Z415" i="2"/>
  <c r="O415" i="2"/>
  <c r="T415" i="2" s="1"/>
  <c r="AD415" i="2" s="1"/>
  <c r="AE415" i="2" s="1"/>
  <c r="O329" i="2"/>
  <c r="T329" i="2" s="1"/>
  <c r="AD329" i="2" s="1"/>
  <c r="AE329" i="2" s="1"/>
  <c r="Y329" i="2"/>
  <c r="Z329" i="2"/>
  <c r="P329" i="2"/>
  <c r="O688" i="2"/>
  <c r="T688" i="2" s="1"/>
  <c r="Y688" i="2"/>
  <c r="Z688" i="2"/>
  <c r="P688" i="2"/>
  <c r="P1265" i="2"/>
  <c r="Z1265" i="2"/>
  <c r="O1265" i="2"/>
  <c r="Y1265" i="2"/>
  <c r="O1008" i="2"/>
  <c r="T1008" i="2" s="1"/>
  <c r="AD1008" i="2" s="1"/>
  <c r="AE1008" i="2" s="1"/>
  <c r="Z1008" i="2"/>
  <c r="Y1008" i="2"/>
  <c r="P1008" i="2"/>
  <c r="P772" i="2"/>
  <c r="Y772" i="2"/>
  <c r="Z772" i="2"/>
  <c r="O772" i="2"/>
  <c r="O1196" i="2"/>
  <c r="Y1196" i="2"/>
  <c r="Z1196" i="2"/>
  <c r="P1196" i="2"/>
  <c r="O1238" i="2"/>
  <c r="T1238" i="2" s="1"/>
  <c r="AD1238" i="2" s="1"/>
  <c r="AE1238" i="2" s="1"/>
  <c r="Y1238" i="2"/>
  <c r="P1238" i="2"/>
  <c r="Z1238" i="2"/>
  <c r="P762" i="2"/>
  <c r="Z762" i="2"/>
  <c r="AB762" i="2"/>
  <c r="AC762" i="2"/>
  <c r="O762" i="2"/>
  <c r="Y762" i="2"/>
  <c r="Z1182" i="2"/>
  <c r="P1182" i="2"/>
  <c r="O1182" i="2"/>
  <c r="T1182" i="2" s="1"/>
  <c r="AD1182" i="2" s="1"/>
  <c r="AE1182" i="2" s="1"/>
  <c r="Y1182" i="2"/>
  <c r="Y341" i="2"/>
  <c r="P341" i="2"/>
  <c r="AB341" i="2"/>
  <c r="Z341" i="2"/>
  <c r="AC341" i="2"/>
  <c r="O341" i="2"/>
  <c r="O970" i="2"/>
  <c r="Y970" i="2"/>
  <c r="P970" i="2"/>
  <c r="Z970" i="2"/>
  <c r="Z1341" i="2"/>
  <c r="Y1341" i="2"/>
  <c r="P1341" i="2"/>
  <c r="O1341" i="2"/>
  <c r="T1341" i="2" s="1"/>
  <c r="AD1341" i="2" s="1"/>
  <c r="AE1341" i="2" s="1"/>
  <c r="Z1092" i="2"/>
  <c r="P1092" i="2"/>
  <c r="Y1092" i="2"/>
  <c r="O1092" i="2"/>
  <c r="Y906" i="2"/>
  <c r="P906" i="2"/>
  <c r="Z906" i="2"/>
  <c r="O906" i="2"/>
  <c r="P1254" i="2"/>
  <c r="Z1254" i="2"/>
  <c r="Y1254" i="2"/>
  <c r="O1254" i="2"/>
  <c r="T1254" i="2" s="1"/>
  <c r="AD1254" i="2" s="1"/>
  <c r="AE1254" i="2" s="1"/>
  <c r="P336" i="2"/>
  <c r="O336" i="2"/>
  <c r="Z336" i="2"/>
  <c r="Y336" i="2"/>
  <c r="Z823" i="2"/>
  <c r="O823" i="2"/>
  <c r="T823" i="2" s="1"/>
  <c r="AD823" i="2" s="1"/>
  <c r="AE823" i="2" s="1"/>
  <c r="Y823" i="2"/>
  <c r="P823" i="2"/>
  <c r="O293" i="2"/>
  <c r="T293" i="2" s="1"/>
  <c r="AD293" i="2" s="1"/>
  <c r="AE293" i="2" s="1"/>
  <c r="Z293" i="2"/>
  <c r="Y293" i="2"/>
  <c r="P293" i="2"/>
  <c r="Y948" i="2"/>
  <c r="Z948" i="2"/>
  <c r="P948" i="2"/>
  <c r="O948" i="2"/>
  <c r="P1173" i="2"/>
  <c r="O1173" i="2"/>
  <c r="T1173" i="2" s="1"/>
  <c r="AD1173" i="2" s="1"/>
  <c r="AE1173" i="2" s="1"/>
  <c r="Z1173" i="2"/>
  <c r="Y1173" i="2"/>
  <c r="O501" i="2"/>
  <c r="T501" i="2" s="1"/>
  <c r="Y501" i="2"/>
  <c r="P501" i="2"/>
  <c r="Z501" i="2"/>
  <c r="O1133" i="2"/>
  <c r="Y1133" i="2"/>
  <c r="Z1133" i="2"/>
  <c r="P1133" i="2"/>
  <c r="Y794" i="2"/>
  <c r="Z794" i="2"/>
  <c r="O794" i="2"/>
  <c r="P794" i="2"/>
  <c r="Z883" i="2"/>
  <c r="Y883" i="2"/>
  <c r="O883" i="2"/>
  <c r="P883" i="2"/>
  <c r="O1228" i="2"/>
  <c r="Y1228" i="2"/>
  <c r="Z1228" i="2"/>
  <c r="P1228" i="2"/>
  <c r="Y902" i="2"/>
  <c r="P902" i="2"/>
  <c r="Z902" i="2"/>
  <c r="O902" i="2"/>
  <c r="T902" i="2" s="1"/>
  <c r="AD902" i="2" s="1"/>
  <c r="AE902" i="2" s="1"/>
  <c r="Z531" i="2"/>
  <c r="P531" i="2"/>
  <c r="O531" i="2"/>
  <c r="Y531" i="2"/>
  <c r="P1380" i="2"/>
  <c r="Z1380" i="2"/>
  <c r="O1380" i="2"/>
  <c r="T1380" i="2" s="1"/>
  <c r="AD1380" i="2" s="1"/>
  <c r="AE1380" i="2" s="1"/>
  <c r="Y1380" i="2"/>
  <c r="P716" i="2"/>
  <c r="Z716" i="2"/>
  <c r="Y716" i="2"/>
  <c r="O716" i="2"/>
  <c r="P998" i="2"/>
  <c r="Z998" i="2"/>
  <c r="O998" i="2"/>
  <c r="T998" i="2" s="1"/>
  <c r="AD998" i="2" s="1"/>
  <c r="AE998" i="2" s="1"/>
  <c r="Y998" i="2"/>
  <c r="Y859" i="2"/>
  <c r="O859" i="2"/>
  <c r="Z859" i="2"/>
  <c r="P859" i="2"/>
  <c r="Z1000" i="2"/>
  <c r="Y1000" i="2"/>
  <c r="O1000" i="2"/>
  <c r="T1000" i="2" s="1"/>
  <c r="P1000" i="2"/>
  <c r="P493" i="2"/>
  <c r="Z493" i="2"/>
  <c r="Y493" i="2"/>
  <c r="O493" i="2"/>
  <c r="Y576" i="2"/>
  <c r="O576" i="2"/>
  <c r="P576" i="2"/>
  <c r="Z576" i="2"/>
  <c r="O878" i="2"/>
  <c r="Y878" i="2"/>
  <c r="P878" i="2"/>
  <c r="Z878" i="2"/>
  <c r="O1101" i="2"/>
  <c r="T1101" i="2" s="1"/>
  <c r="AD1101" i="2" s="1"/>
  <c r="AE1101" i="2" s="1"/>
  <c r="Y1101" i="2"/>
  <c r="P1101" i="2"/>
  <c r="Z1101" i="2"/>
  <c r="P907" i="2"/>
  <c r="Z907" i="2"/>
  <c r="Y907" i="2"/>
  <c r="O907" i="2"/>
  <c r="P553" i="2"/>
  <c r="Z553" i="2"/>
  <c r="O553" i="2"/>
  <c r="Y553" i="2"/>
  <c r="Y723" i="2"/>
  <c r="O723" i="2"/>
  <c r="T723" i="2" s="1"/>
  <c r="AD723" i="2" s="1"/>
  <c r="AE723" i="2" s="1"/>
  <c r="P723" i="2"/>
  <c r="Z723" i="2"/>
  <c r="Y440" i="2"/>
  <c r="O440" i="2"/>
  <c r="Z440" i="2"/>
  <c r="P440" i="2"/>
  <c r="Y734" i="2"/>
  <c r="O734" i="2"/>
  <c r="T734" i="2" s="1"/>
  <c r="AD734" i="2" s="1"/>
  <c r="AE734" i="2" s="1"/>
  <c r="P734" i="2"/>
  <c r="Z734" i="2"/>
  <c r="O650" i="2"/>
  <c r="Y650" i="2"/>
  <c r="P650" i="2"/>
  <c r="Z650" i="2"/>
  <c r="Z817" i="2"/>
  <c r="P817" i="2"/>
  <c r="O817" i="2"/>
  <c r="Y817" i="2"/>
  <c r="O625" i="2"/>
  <c r="T625" i="2" s="1"/>
  <c r="AD625" i="2" s="1"/>
  <c r="AE625" i="2" s="1"/>
  <c r="Z625" i="2"/>
  <c r="Y625" i="2"/>
  <c r="P625" i="2"/>
  <c r="Z612" i="2"/>
  <c r="O612" i="2"/>
  <c r="T612" i="2" s="1"/>
  <c r="AD612" i="2" s="1"/>
  <c r="AE612" i="2" s="1"/>
  <c r="P612" i="2"/>
  <c r="Y612" i="2"/>
  <c r="Y1297" i="2"/>
  <c r="O1297" i="2"/>
  <c r="P1297" i="2"/>
  <c r="Z1297" i="2"/>
  <c r="Z1183" i="2"/>
  <c r="P1183" i="2"/>
  <c r="Y1183" i="2"/>
  <c r="O1183" i="2"/>
  <c r="T1183" i="2" s="1"/>
  <c r="AD1183" i="2" s="1"/>
  <c r="AE1183" i="2" s="1"/>
  <c r="P373" i="2"/>
  <c r="O373" i="2"/>
  <c r="Z373" i="2"/>
  <c r="Y373" i="2"/>
  <c r="Z277" i="2"/>
  <c r="P277" i="2"/>
  <c r="O277" i="2"/>
  <c r="T277" i="2" s="1"/>
  <c r="AD277" i="2" s="1"/>
  <c r="AE277" i="2" s="1"/>
  <c r="Y277" i="2"/>
  <c r="P1444" i="2"/>
  <c r="Y1444" i="2"/>
  <c r="Z1444" i="2"/>
  <c r="O1444" i="2"/>
  <c r="P1345" i="2"/>
  <c r="Z1345" i="2"/>
  <c r="O1345" i="2"/>
  <c r="Y1345" i="2"/>
  <c r="Z545" i="2"/>
  <c r="Y545" i="2"/>
  <c r="O545" i="2"/>
  <c r="T545" i="2" s="1"/>
  <c r="AD545" i="2" s="1"/>
  <c r="AE545" i="2" s="1"/>
  <c r="P545" i="2"/>
  <c r="Z744" i="2"/>
  <c r="P744" i="2"/>
  <c r="O744" i="2"/>
  <c r="T744" i="2" s="1"/>
  <c r="Y744" i="2"/>
  <c r="Y542" i="2"/>
  <c r="O542" i="2"/>
  <c r="T542" i="2" s="1"/>
  <c r="AD542" i="2" s="1"/>
  <c r="AE542" i="2" s="1"/>
  <c r="P542" i="2"/>
  <c r="Z542" i="2"/>
  <c r="P448" i="2"/>
  <c r="Z448" i="2"/>
  <c r="O448" i="2"/>
  <c r="Y448" i="2"/>
  <c r="Y391" i="2"/>
  <c r="P391" i="2"/>
  <c r="O391" i="2"/>
  <c r="Z391" i="2"/>
  <c r="Y1149" i="2"/>
  <c r="P1149" i="2"/>
  <c r="O1149" i="2"/>
  <c r="T1149" i="2" s="1"/>
  <c r="Z1149" i="2"/>
  <c r="Y380" i="2"/>
  <c r="P380" i="2"/>
  <c r="Z380" i="2"/>
  <c r="O380" i="2"/>
  <c r="T380" i="2" s="1"/>
  <c r="Z1248" i="2"/>
  <c r="Y1248" i="2"/>
  <c r="O1248" i="2"/>
  <c r="T1248" i="2" s="1"/>
  <c r="AD1248" i="2" s="1"/>
  <c r="AE1248" i="2" s="1"/>
  <c r="P1248" i="2"/>
  <c r="O1442" i="2"/>
  <c r="Z1442" i="2"/>
  <c r="Y1442" i="2"/>
  <c r="P1442" i="2"/>
  <c r="Y1348" i="2"/>
  <c r="O1348" i="2"/>
  <c r="T1348" i="2" s="1"/>
  <c r="AD1348" i="2" s="1"/>
  <c r="AE1348" i="2" s="1"/>
  <c r="P1348" i="2"/>
  <c r="Z1348" i="2"/>
  <c r="O787" i="2"/>
  <c r="T787" i="2" s="1"/>
  <c r="AD787" i="2" s="1"/>
  <c r="AE787" i="2" s="1"/>
  <c r="Y787" i="2"/>
  <c r="P787" i="2"/>
  <c r="Z787" i="2"/>
  <c r="O1246" i="2"/>
  <c r="T1246" i="2" s="1"/>
  <c r="Z1246" i="2"/>
  <c r="Y1246" i="2"/>
  <c r="P1246" i="2"/>
  <c r="O738" i="2"/>
  <c r="Y738" i="2"/>
  <c r="Z738" i="2"/>
  <c r="P738" i="2"/>
  <c r="Y916" i="2"/>
  <c r="P916" i="2"/>
  <c r="O916" i="2"/>
  <c r="T916" i="2" s="1"/>
  <c r="AD916" i="2" s="1"/>
  <c r="AE916" i="2" s="1"/>
  <c r="Z916" i="2"/>
  <c r="O407" i="2"/>
  <c r="T407" i="2" s="1"/>
  <c r="AD407" i="2" s="1"/>
  <c r="AE407" i="2" s="1"/>
  <c r="Z407" i="2"/>
  <c r="P407" i="2"/>
  <c r="Y407" i="2"/>
  <c r="O644" i="2"/>
  <c r="T644" i="2" s="1"/>
  <c r="AD644" i="2" s="1"/>
  <c r="AE644" i="2" s="1"/>
  <c r="Y644" i="2"/>
  <c r="P644" i="2"/>
  <c r="Z644" i="2"/>
  <c r="P683" i="2"/>
  <c r="Z683" i="2"/>
  <c r="O683" i="2"/>
  <c r="T683" i="2" s="1"/>
  <c r="AD683" i="2" s="1"/>
  <c r="AE683" i="2" s="1"/>
  <c r="Y683" i="2"/>
  <c r="P1150" i="2"/>
  <c r="Y1150" i="2"/>
  <c r="O1150" i="2"/>
  <c r="T1150" i="2" s="1"/>
  <c r="AD1150" i="2" s="1"/>
  <c r="AE1150" i="2" s="1"/>
  <c r="Z1150" i="2"/>
  <c r="O549" i="2"/>
  <c r="Y549" i="2"/>
  <c r="P549" i="2"/>
  <c r="Z549" i="2"/>
  <c r="P801" i="2"/>
  <c r="O801" i="2"/>
  <c r="T801" i="2" s="1"/>
  <c r="AD801" i="2" s="1"/>
  <c r="AE801" i="2" s="1"/>
  <c r="Y801" i="2"/>
  <c r="Z801" i="2"/>
  <c r="P619" i="2"/>
  <c r="Z619" i="2"/>
  <c r="O619" i="2"/>
  <c r="Y619" i="2"/>
  <c r="Z442" i="2"/>
  <c r="Y442" i="2"/>
  <c r="O442" i="2"/>
  <c r="T442" i="2" s="1"/>
  <c r="AD442" i="2" s="1"/>
  <c r="AE442" i="2" s="1"/>
  <c r="P442" i="2"/>
  <c r="O1362" i="2"/>
  <c r="Y1362" i="2"/>
  <c r="P1362" i="2"/>
  <c r="Z1362" i="2"/>
  <c r="P1262" i="2"/>
  <c r="Z1262" i="2"/>
  <c r="O1262" i="2"/>
  <c r="Y1262" i="2"/>
  <c r="P1407" i="2"/>
  <c r="Z1407" i="2"/>
  <c r="O1407" i="2"/>
  <c r="Y1407" i="2"/>
  <c r="Y388" i="2"/>
  <c r="O388" i="2"/>
  <c r="T388" i="2" s="1"/>
  <c r="AD388" i="2" s="1"/>
  <c r="AE388" i="2" s="1"/>
  <c r="Z388" i="2"/>
  <c r="P388" i="2"/>
  <c r="P1019" i="2"/>
  <c r="Z1019" i="2"/>
  <c r="Y1019" i="2"/>
  <c r="O1019" i="2"/>
  <c r="O1308" i="2"/>
  <c r="T1308" i="2" s="1"/>
  <c r="Y1308" i="2"/>
  <c r="P1308" i="2"/>
  <c r="Z1308" i="2"/>
  <c r="P434" i="2"/>
  <c r="Y434" i="2"/>
  <c r="Z434" i="2"/>
  <c r="O434" i="2"/>
  <c r="O1394" i="2"/>
  <c r="Z1394" i="2"/>
  <c r="P1394" i="2"/>
  <c r="Y1394" i="2"/>
  <c r="P752" i="2"/>
  <c r="Y752" i="2"/>
  <c r="Z752" i="2"/>
  <c r="O752" i="2"/>
  <c r="O923" i="2"/>
  <c r="T923" i="2" s="1"/>
  <c r="AD923" i="2" s="1"/>
  <c r="AE923" i="2" s="1"/>
  <c r="Y923" i="2"/>
  <c r="P923" i="2"/>
  <c r="Z923" i="2"/>
  <c r="O1132" i="2"/>
  <c r="T1132" i="2" s="1"/>
  <c r="AD1132" i="2" s="1"/>
  <c r="AE1132" i="2" s="1"/>
  <c r="P1132" i="2"/>
  <c r="Z1132" i="2"/>
  <c r="Y1132" i="2"/>
  <c r="Z879" i="2"/>
  <c r="P879" i="2"/>
  <c r="Y879" i="2"/>
  <c r="O879" i="2"/>
  <c r="O805" i="2"/>
  <c r="T805" i="2" s="1"/>
  <c r="Y805" i="2"/>
  <c r="P805" i="2"/>
  <c r="Z805" i="2"/>
  <c r="Z544" i="2"/>
  <c r="Y544" i="2"/>
  <c r="P544" i="2"/>
  <c r="O544" i="2"/>
  <c r="T544" i="2" s="1"/>
  <c r="AD544" i="2" s="1"/>
  <c r="AE544" i="2" s="1"/>
  <c r="P1325" i="2"/>
  <c r="Z1325" i="2"/>
  <c r="O1325" i="2"/>
  <c r="T1325" i="2" s="1"/>
  <c r="Y1325" i="2"/>
  <c r="P1168" i="2"/>
  <c r="O1168" i="2"/>
  <c r="Y1168" i="2"/>
  <c r="Z1168" i="2"/>
  <c r="P591" i="2"/>
  <c r="Z591" i="2"/>
  <c r="O591" i="2"/>
  <c r="Y591" i="2"/>
  <c r="P1438" i="2"/>
  <c r="Z1438" i="2"/>
  <c r="Y1438" i="2"/>
  <c r="O1438" i="2"/>
  <c r="T1438" i="2" s="1"/>
  <c r="AD1438" i="2" s="1"/>
  <c r="AE1438" i="2" s="1"/>
  <c r="Z1336" i="2"/>
  <c r="O1336" i="2"/>
  <c r="T1336" i="2" s="1"/>
  <c r="AD1336" i="2" s="1"/>
  <c r="AE1336" i="2" s="1"/>
  <c r="Y1336" i="2"/>
  <c r="P1336" i="2"/>
  <c r="Y306" i="2"/>
  <c r="O306" i="2"/>
  <c r="T306" i="2" s="1"/>
  <c r="AD306" i="2" s="1"/>
  <c r="AE306" i="2" s="1"/>
  <c r="P306" i="2"/>
  <c r="Z306" i="2"/>
  <c r="O1445" i="2"/>
  <c r="T1445" i="2" s="1"/>
  <c r="AD1445" i="2" s="1"/>
  <c r="AE1445" i="2" s="1"/>
  <c r="Y1445" i="2"/>
  <c r="P1445" i="2"/>
  <c r="Z1445" i="2"/>
  <c r="O652" i="2"/>
  <c r="T652" i="2" s="1"/>
  <c r="AD652" i="2" s="1"/>
  <c r="AE652" i="2" s="1"/>
  <c r="Z652" i="2"/>
  <c r="P652" i="2"/>
  <c r="Y652" i="2"/>
  <c r="Y757" i="2"/>
  <c r="O757" i="2"/>
  <c r="Z757" i="2"/>
  <c r="P757" i="2"/>
  <c r="Z350" i="2"/>
  <c r="O350" i="2"/>
  <c r="T350" i="2" s="1"/>
  <c r="AD350" i="2" s="1"/>
  <c r="AE350" i="2" s="1"/>
  <c r="P350" i="2"/>
  <c r="Y350" i="2"/>
  <c r="O400" i="2"/>
  <c r="T400" i="2" s="1"/>
  <c r="AD400" i="2" s="1"/>
  <c r="AE400" i="2" s="1"/>
  <c r="P400" i="2"/>
  <c r="Y400" i="2"/>
  <c r="Z400" i="2"/>
  <c r="O1390" i="2"/>
  <c r="Z1390" i="2"/>
  <c r="P1390" i="2"/>
  <c r="Y1390" i="2"/>
  <c r="P1281" i="2"/>
  <c r="Z1281" i="2"/>
  <c r="Y1281" i="2"/>
  <c r="O1281" i="2"/>
  <c r="T1281" i="2" s="1"/>
  <c r="Z1198" i="2"/>
  <c r="P1198" i="2"/>
  <c r="O1198" i="2"/>
  <c r="T1198" i="2" s="1"/>
  <c r="Y1198" i="2"/>
  <c r="P862" i="2"/>
  <c r="Y862" i="2"/>
  <c r="Z862" i="2"/>
  <c r="O862" i="2"/>
  <c r="T862" i="2" s="1"/>
  <c r="O701" i="2"/>
  <c r="T701" i="2" s="1"/>
  <c r="AD701" i="2" s="1"/>
  <c r="AE701" i="2" s="1"/>
  <c r="Y701" i="2"/>
  <c r="P701" i="2"/>
  <c r="Z701" i="2"/>
  <c r="Y419" i="2"/>
  <c r="P419" i="2"/>
  <c r="O419" i="2"/>
  <c r="Z419" i="2"/>
  <c r="O1418" i="2"/>
  <c r="P1418" i="2"/>
  <c r="Y1418" i="2"/>
  <c r="Z1418" i="2"/>
  <c r="Y536" i="2"/>
  <c r="O536" i="2"/>
  <c r="T536" i="2" s="1"/>
  <c r="AD536" i="2" s="1"/>
  <c r="AE536" i="2" s="1"/>
  <c r="P536" i="2"/>
  <c r="Z536" i="2"/>
  <c r="Z1255" i="2"/>
  <c r="O1255" i="2"/>
  <c r="T1255" i="2" s="1"/>
  <c r="AD1255" i="2" s="1"/>
  <c r="AE1255" i="2" s="1"/>
  <c r="P1255" i="2"/>
  <c r="Y1255" i="2"/>
  <c r="P1295" i="2"/>
  <c r="Z1295" i="2"/>
  <c r="O1295" i="2"/>
  <c r="Y1295" i="2"/>
  <c r="P1461" i="2"/>
  <c r="Z1461" i="2"/>
  <c r="Y1461" i="2"/>
  <c r="O1461" i="2"/>
  <c r="O891" i="2"/>
  <c r="T891" i="2" s="1"/>
  <c r="AD891" i="2" s="1"/>
  <c r="AE891" i="2" s="1"/>
  <c r="Z891" i="2"/>
  <c r="Y891" i="2"/>
  <c r="P891" i="2"/>
  <c r="P496" i="2"/>
  <c r="Z496" i="2"/>
  <c r="Y496" i="2"/>
  <c r="O496" i="2"/>
  <c r="Z519" i="2"/>
  <c r="O519" i="2"/>
  <c r="T519" i="2" s="1"/>
  <c r="AD519" i="2" s="1"/>
  <c r="AE519" i="2" s="1"/>
  <c r="Y519" i="2"/>
  <c r="P519" i="2"/>
  <c r="Z1321" i="2"/>
  <c r="Y1321" i="2"/>
  <c r="P1321" i="2"/>
  <c r="O1321" i="2"/>
  <c r="O524" i="2"/>
  <c r="Y524" i="2"/>
  <c r="P524" i="2"/>
  <c r="Z524" i="2"/>
  <c r="P389" i="2"/>
  <c r="Z389" i="2"/>
  <c r="Y389" i="2"/>
  <c r="O389" i="2"/>
  <c r="Z462" i="2"/>
  <c r="Y462" i="2"/>
  <c r="O462" i="2"/>
  <c r="T462" i="2" s="1"/>
  <c r="AD462" i="2" s="1"/>
  <c r="AE462" i="2" s="1"/>
  <c r="P462" i="2"/>
  <c r="Y1187" i="2"/>
  <c r="Z1187" i="2"/>
  <c r="P1187" i="2"/>
  <c r="O1187" i="2"/>
  <c r="P417" i="2"/>
  <c r="O417" i="2"/>
  <c r="Y417" i="2"/>
  <c r="Z417" i="2"/>
  <c r="P849" i="2"/>
  <c r="Z849" i="2"/>
  <c r="O849" i="2"/>
  <c r="T849" i="2" s="1"/>
  <c r="AD849" i="2" s="1"/>
  <c r="AE849" i="2" s="1"/>
  <c r="Y849" i="2"/>
  <c r="O555" i="2"/>
  <c r="T555" i="2" s="1"/>
  <c r="AD555" i="2" s="1"/>
  <c r="AE555" i="2" s="1"/>
  <c r="P555" i="2"/>
  <c r="Z555" i="2"/>
  <c r="Y555" i="2"/>
  <c r="O482" i="2"/>
  <c r="T482" i="2" s="1"/>
  <c r="AD482" i="2" s="1"/>
  <c r="AE482" i="2" s="1"/>
  <c r="Y482" i="2"/>
  <c r="P482" i="2"/>
  <c r="Z482" i="2"/>
  <c r="P533" i="2"/>
  <c r="Z533" i="2"/>
  <c r="O533" i="2"/>
  <c r="T533" i="2" s="1"/>
  <c r="Y533" i="2"/>
  <c r="Y1357" i="2"/>
  <c r="O1357" i="2"/>
  <c r="T1357" i="2" s="1"/>
  <c r="AD1357" i="2" s="1"/>
  <c r="AE1357" i="2" s="1"/>
  <c r="Z1357" i="2"/>
  <c r="P1357" i="2"/>
  <c r="P512" i="2"/>
  <c r="O512" i="2"/>
  <c r="T512" i="2" s="1"/>
  <c r="AD512" i="2" s="1"/>
  <c r="AE512" i="2" s="1"/>
  <c r="Y512" i="2"/>
  <c r="Z512" i="2"/>
  <c r="P1323" i="2"/>
  <c r="Z1323" i="2"/>
  <c r="O1323" i="2"/>
  <c r="Y1323" i="2"/>
  <c r="Y368" i="2"/>
  <c r="P368" i="2"/>
  <c r="O368" i="2"/>
  <c r="T368" i="2" s="1"/>
  <c r="AD368" i="2" s="1"/>
  <c r="AE368" i="2" s="1"/>
  <c r="Z368" i="2"/>
  <c r="P430" i="2"/>
  <c r="Z430" i="2"/>
  <c r="O430" i="2"/>
  <c r="T430" i="2" s="1"/>
  <c r="AD430" i="2" s="1"/>
  <c r="AE430" i="2" s="1"/>
  <c r="Y430" i="2"/>
  <c r="P722" i="2"/>
  <c r="Z722" i="2"/>
  <c r="Y722" i="2"/>
  <c r="O722" i="2"/>
  <c r="T722" i="2" s="1"/>
  <c r="O943" i="2"/>
  <c r="T943" i="2" s="1"/>
  <c r="AD943" i="2" s="1"/>
  <c r="AE943" i="2" s="1"/>
  <c r="P943" i="2"/>
  <c r="Z943" i="2"/>
  <c r="Y943" i="2"/>
  <c r="O357" i="2"/>
  <c r="T357" i="2" s="1"/>
  <c r="AD357" i="2" s="1"/>
  <c r="AE357" i="2" s="1"/>
  <c r="Z357" i="2"/>
  <c r="P357" i="2"/>
  <c r="Y357" i="2"/>
  <c r="Z359" i="2"/>
  <c r="Y359" i="2"/>
  <c r="O359" i="2"/>
  <c r="T359" i="2" s="1"/>
  <c r="AD359" i="2" s="1"/>
  <c r="AE359" i="2" s="1"/>
  <c r="P359" i="2"/>
  <c r="O262" i="2"/>
  <c r="Y262" i="2"/>
  <c r="P262" i="2"/>
  <c r="Z262" i="2"/>
  <c r="Y416" i="2"/>
  <c r="Z416" i="2"/>
  <c r="O416" i="2"/>
  <c r="P416" i="2"/>
  <c r="Z740" i="2"/>
  <c r="O740" i="2"/>
  <c r="T740" i="2" s="1"/>
  <c r="P740" i="2"/>
  <c r="Y740" i="2"/>
  <c r="Y381" i="2"/>
  <c r="O381" i="2"/>
  <c r="Z381" i="2"/>
  <c r="P381" i="2"/>
  <c r="O489" i="2"/>
  <c r="Y489" i="2"/>
  <c r="Z489" i="2"/>
  <c r="P489" i="2"/>
  <c r="P453" i="2"/>
  <c r="Y453" i="2"/>
  <c r="O453" i="2"/>
  <c r="T453" i="2" s="1"/>
  <c r="AD453" i="2" s="1"/>
  <c r="AE453" i="2" s="1"/>
  <c r="Z453" i="2"/>
  <c r="O922" i="2"/>
  <c r="P922" i="2"/>
  <c r="Z922" i="2"/>
  <c r="Y922" i="2"/>
  <c r="P1031" i="2"/>
  <c r="Z1031" i="2"/>
  <c r="Y1031" i="2"/>
  <c r="O1031" i="2"/>
  <c r="AC1031" i="2"/>
  <c r="AB1031" i="2"/>
  <c r="O930" i="2"/>
  <c r="Z930" i="2"/>
  <c r="P930" i="2"/>
  <c r="Y930" i="2"/>
  <c r="Z1339" i="2"/>
  <c r="Y1339" i="2"/>
  <c r="AC1339" i="2"/>
  <c r="AB1339" i="2"/>
  <c r="O1339" i="2"/>
  <c r="P1339" i="2"/>
  <c r="O269" i="2"/>
  <c r="T269" i="2" s="1"/>
  <c r="AD269" i="2" s="1"/>
  <c r="AE269" i="2" s="1"/>
  <c r="Y269" i="2"/>
  <c r="Z269" i="2"/>
  <c r="P269" i="2"/>
  <c r="Z349" i="2"/>
  <c r="O349" i="2"/>
  <c r="Y349" i="2"/>
  <c r="P349" i="2"/>
  <c r="P624" i="2"/>
  <c r="Y624" i="2"/>
  <c r="O624" i="2"/>
  <c r="T624" i="2" s="1"/>
  <c r="AD624" i="2" s="1"/>
  <c r="AE624" i="2" s="1"/>
  <c r="Z624" i="2"/>
  <c r="Y1286" i="2"/>
  <c r="O1286" i="2"/>
  <c r="T1286" i="2" s="1"/>
  <c r="AD1286" i="2" s="1"/>
  <c r="AE1286" i="2" s="1"/>
  <c r="P1286" i="2"/>
  <c r="Z1286" i="2"/>
  <c r="Z938" i="2"/>
  <c r="O938" i="2"/>
  <c r="Y938" i="2"/>
  <c r="P938" i="2"/>
  <c r="Z432" i="2"/>
  <c r="O432" i="2"/>
  <c r="T432" i="2" s="1"/>
  <c r="AD432" i="2" s="1"/>
  <c r="AE432" i="2" s="1"/>
  <c r="P432" i="2"/>
  <c r="Y432" i="2"/>
  <c r="P426" i="2"/>
  <c r="Z426" i="2"/>
  <c r="O426" i="2"/>
  <c r="Y426" i="2"/>
  <c r="P893" i="2"/>
  <c r="Z893" i="2"/>
  <c r="O893" i="2"/>
  <c r="T893" i="2" s="1"/>
  <c r="Y893" i="2"/>
  <c r="Y403" i="2"/>
  <c r="O403" i="2"/>
  <c r="Z403" i="2"/>
  <c r="P403" i="2"/>
  <c r="O401" i="2"/>
  <c r="T401" i="2" s="1"/>
  <c r="AD401" i="2" s="1"/>
  <c r="AE401" i="2" s="1"/>
  <c r="Z401" i="2"/>
  <c r="P401" i="2"/>
  <c r="Y401" i="2"/>
  <c r="Y1148" i="2"/>
  <c r="Z1148" i="2"/>
  <c r="O1148" i="2"/>
  <c r="T1148" i="2" s="1"/>
  <c r="AD1148" i="2" s="1"/>
  <c r="AE1148" i="2" s="1"/>
  <c r="P1148" i="2"/>
  <c r="P825" i="2"/>
  <c r="Z825" i="2"/>
  <c r="O825" i="2"/>
  <c r="T825" i="2" s="1"/>
  <c r="AD825" i="2" s="1"/>
  <c r="AE825" i="2" s="1"/>
  <c r="Y825" i="2"/>
  <c r="Y302" i="2"/>
  <c r="P302" i="2"/>
  <c r="Z302" i="2"/>
  <c r="O302" i="2"/>
  <c r="Y822" i="2"/>
  <c r="P822" i="2"/>
  <c r="Z822" i="2"/>
  <c r="O822" i="2"/>
  <c r="T822" i="2" s="1"/>
  <c r="AD822" i="2" s="1"/>
  <c r="AE822" i="2" s="1"/>
  <c r="Z1036" i="2"/>
  <c r="P1036" i="2"/>
  <c r="O1036" i="2"/>
  <c r="Y1036" i="2"/>
  <c r="Y725" i="2"/>
  <c r="P725" i="2"/>
  <c r="Z725" i="2"/>
  <c r="O725" i="2"/>
  <c r="T725" i="2" s="1"/>
  <c r="AD725" i="2" s="1"/>
  <c r="AE725" i="2" s="1"/>
  <c r="O607" i="2"/>
  <c r="Y607" i="2"/>
  <c r="Z607" i="2"/>
  <c r="P607" i="2"/>
  <c r="Z383" i="2"/>
  <c r="P383" i="2"/>
  <c r="Y383" i="2"/>
  <c r="O383" i="2"/>
  <c r="T383" i="2" s="1"/>
  <c r="AD383" i="2" s="1"/>
  <c r="AE383" i="2" s="1"/>
  <c r="O1469" i="2"/>
  <c r="Z1469" i="2"/>
  <c r="P1469" i="2"/>
  <c r="Y1469" i="2"/>
  <c r="Y1423" i="2"/>
  <c r="Z1423" i="2"/>
  <c r="O1423" i="2"/>
  <c r="P1423" i="2"/>
  <c r="P952" i="2"/>
  <c r="Y952" i="2"/>
  <c r="O952" i="2"/>
  <c r="T952" i="2" s="1"/>
  <c r="Z952" i="2"/>
  <c r="O1020" i="2"/>
  <c r="T1020" i="2" s="1"/>
  <c r="Z1020" i="2"/>
  <c r="P1020" i="2"/>
  <c r="Y1020" i="2"/>
  <c r="P958" i="2"/>
  <c r="Z958" i="2"/>
  <c r="Y958" i="2"/>
  <c r="O958" i="2"/>
  <c r="O284" i="2"/>
  <c r="Y284" i="2"/>
  <c r="P284" i="2"/>
  <c r="Z284" i="2"/>
  <c r="P662" i="2"/>
  <c r="Z662" i="2"/>
  <c r="O662" i="2"/>
  <c r="Y662" i="2"/>
  <c r="P1443" i="2"/>
  <c r="Z1443" i="2"/>
  <c r="O1443" i="2"/>
  <c r="T1443" i="2" s="1"/>
  <c r="Y1443" i="2"/>
  <c r="Y420" i="2"/>
  <c r="O420" i="2"/>
  <c r="T420" i="2" s="1"/>
  <c r="AD420" i="2" s="1"/>
  <c r="AE420" i="2" s="1"/>
  <c r="P420" i="2"/>
  <c r="Z420" i="2"/>
  <c r="Y1025" i="2"/>
  <c r="O1025" i="2"/>
  <c r="P1025" i="2"/>
  <c r="Z1025" i="2"/>
  <c r="P1242" i="2"/>
  <c r="Z1242" i="2"/>
  <c r="Y1242" i="2"/>
  <c r="O1242" i="2"/>
  <c r="T1242" i="2" s="1"/>
  <c r="AD1242" i="2" s="1"/>
  <c r="AE1242" i="2" s="1"/>
  <c r="O543" i="2"/>
  <c r="T543" i="2" s="1"/>
  <c r="AD543" i="2" s="1"/>
  <c r="AE543" i="2" s="1"/>
  <c r="Y543" i="2"/>
  <c r="P543" i="2"/>
  <c r="Z543" i="2"/>
  <c r="Y1180" i="2"/>
  <c r="P1180" i="2"/>
  <c r="Z1180" i="2"/>
  <c r="O1180" i="2"/>
  <c r="T1180" i="2" s="1"/>
  <c r="AD1180" i="2" s="1"/>
  <c r="AE1180" i="2" s="1"/>
  <c r="Y382" i="2"/>
  <c r="O382" i="2"/>
  <c r="Z382" i="2"/>
  <c r="P382" i="2"/>
  <c r="Y1061" i="2"/>
  <c r="P1061" i="2"/>
  <c r="O1061" i="2"/>
  <c r="Z1061" i="2"/>
  <c r="Y1252" i="2"/>
  <c r="Z1252" i="2"/>
  <c r="P1252" i="2"/>
  <c r="O1252" i="2"/>
  <c r="T1252" i="2" s="1"/>
  <c r="P972" i="2"/>
  <c r="Z972" i="2"/>
  <c r="O972" i="2"/>
  <c r="Y972" i="2"/>
  <c r="Y931" i="2"/>
  <c r="O931" i="2"/>
  <c r="T931" i="2" s="1"/>
  <c r="P931" i="2"/>
  <c r="Z931" i="2"/>
  <c r="P1433" i="2"/>
  <c r="Y1433" i="2"/>
  <c r="O1433" i="2"/>
  <c r="Z1433" i="2"/>
  <c r="Y1472" i="2"/>
  <c r="Z1472" i="2"/>
  <c r="P1472" i="2"/>
  <c r="O1472" i="2"/>
  <c r="T1472" i="2" s="1"/>
  <c r="AD1472" i="2" s="1"/>
  <c r="AE1472" i="2" s="1"/>
  <c r="P844" i="2"/>
  <c r="Y844" i="2"/>
  <c r="Z844" i="2"/>
  <c r="O844" i="2"/>
  <c r="T844" i="2" s="1"/>
  <c r="AD844" i="2" s="1"/>
  <c r="AE844" i="2" s="1"/>
  <c r="O904" i="2"/>
  <c r="P904" i="2"/>
  <c r="Z904" i="2"/>
  <c r="Y904" i="2"/>
  <c r="Y596" i="2"/>
  <c r="P596" i="2"/>
  <c r="Z596" i="2"/>
  <c r="O596" i="2"/>
  <c r="P1305" i="2"/>
  <c r="Y1305" i="2"/>
  <c r="Z1305" i="2"/>
  <c r="O1305" i="2"/>
  <c r="T1305" i="2" s="1"/>
  <c r="AD1305" i="2" s="1"/>
  <c r="AE1305" i="2" s="1"/>
  <c r="Z793" i="2"/>
  <c r="Y793" i="2"/>
  <c r="O793" i="2"/>
  <c r="T793" i="2" s="1"/>
  <c r="P793" i="2"/>
  <c r="Z1151" i="2"/>
  <c r="P1151" i="2"/>
  <c r="O1151" i="2"/>
  <c r="Y1151" i="2"/>
  <c r="Z291" i="2"/>
  <c r="Y291" i="2"/>
  <c r="O291" i="2"/>
  <c r="T291" i="2" s="1"/>
  <c r="AD291" i="2" s="1"/>
  <c r="AE291" i="2" s="1"/>
  <c r="P291" i="2"/>
  <c r="O982" i="2"/>
  <c r="Y982" i="2"/>
  <c r="P982" i="2"/>
  <c r="Z982" i="2"/>
  <c r="O824" i="2"/>
  <c r="T824" i="2" s="1"/>
  <c r="P824" i="2"/>
  <c r="Z824" i="2"/>
  <c r="Y824" i="2"/>
  <c r="P422" i="2"/>
  <c r="Y422" i="2"/>
  <c r="Z422" i="2"/>
  <c r="O422" i="2"/>
  <c r="P476" i="2"/>
  <c r="Y476" i="2"/>
  <c r="Z476" i="2"/>
  <c r="O476" i="2"/>
  <c r="T476" i="2" s="1"/>
  <c r="AD476" i="2" s="1"/>
  <c r="AE476" i="2" s="1"/>
  <c r="O517" i="2"/>
  <c r="Y517" i="2"/>
  <c r="P517" i="2"/>
  <c r="Z517" i="2"/>
  <c r="Y962" i="2"/>
  <c r="P962" i="2"/>
  <c r="Z962" i="2"/>
  <c r="O962" i="2"/>
  <c r="Z508" i="2"/>
  <c r="O508" i="2"/>
  <c r="T508" i="2" s="1"/>
  <c r="AD508" i="2" s="1"/>
  <c r="AE508" i="2" s="1"/>
  <c r="Y508" i="2"/>
  <c r="P508" i="2"/>
  <c r="O1347" i="2"/>
  <c r="T1347" i="2" s="1"/>
  <c r="AD1347" i="2" s="1"/>
  <c r="AE1347" i="2" s="1"/>
  <c r="Z1347" i="2"/>
  <c r="Y1347" i="2"/>
  <c r="P1347" i="2"/>
  <c r="Y763" i="2"/>
  <c r="P763" i="2"/>
  <c r="Z763" i="2"/>
  <c r="O763" i="2"/>
  <c r="T763" i="2" s="1"/>
  <c r="Z1412" i="2"/>
  <c r="P1412" i="2"/>
  <c r="O1412" i="2"/>
  <c r="T1412" i="2" s="1"/>
  <c r="AD1412" i="2" s="1"/>
  <c r="AE1412" i="2" s="1"/>
  <c r="Y1412" i="2"/>
  <c r="O1244" i="2"/>
  <c r="T1244" i="2" s="1"/>
  <c r="Z1244" i="2"/>
  <c r="P1244" i="2"/>
  <c r="Y1244" i="2"/>
  <c r="Y1234" i="2"/>
  <c r="Z1234" i="2"/>
  <c r="P1234" i="2"/>
  <c r="O1234" i="2"/>
  <c r="T1234" i="2" s="1"/>
  <c r="AD1234" i="2" s="1"/>
  <c r="AE1234" i="2" s="1"/>
  <c r="Y1398" i="2"/>
  <c r="P1398" i="2"/>
  <c r="Z1398" i="2"/>
  <c r="O1398" i="2"/>
  <c r="Y267" i="2"/>
  <c r="Z267" i="2"/>
  <c r="O267" i="2"/>
  <c r="T267" i="2" s="1"/>
  <c r="AD267" i="2" s="1"/>
  <c r="AE267" i="2" s="1"/>
  <c r="P267" i="2"/>
  <c r="O909" i="2"/>
  <c r="T909" i="2" s="1"/>
  <c r="AD909" i="2" s="1"/>
  <c r="AE909" i="2" s="1"/>
  <c r="Z909" i="2"/>
  <c r="P909" i="2"/>
  <c r="Y909" i="2"/>
  <c r="Y951" i="2"/>
  <c r="O951" i="2"/>
  <c r="Z951" i="2"/>
  <c r="P951" i="2"/>
  <c r="P387" i="2"/>
  <c r="Z387" i="2"/>
  <c r="Y387" i="2"/>
  <c r="O387" i="2"/>
  <c r="O820" i="2"/>
  <c r="T820" i="2" s="1"/>
  <c r="AD820" i="2" s="1"/>
  <c r="AE820" i="2" s="1"/>
  <c r="P820" i="2"/>
  <c r="Z820" i="2"/>
  <c r="Y820" i="2"/>
  <c r="Y1124" i="2"/>
  <c r="O1124" i="2"/>
  <c r="P1124" i="2"/>
  <c r="Z1124" i="2"/>
  <c r="AB425" i="2"/>
  <c r="O425" i="2"/>
  <c r="Y425" i="2"/>
  <c r="Z425" i="2"/>
  <c r="P425" i="2"/>
  <c r="AC425" i="2"/>
  <c r="Z460" i="2"/>
  <c r="Y460" i="2"/>
  <c r="O460" i="2"/>
  <c r="T460" i="2" s="1"/>
  <c r="AD460" i="2" s="1"/>
  <c r="AE460" i="2" s="1"/>
  <c r="P460" i="2"/>
  <c r="O1201" i="2"/>
  <c r="T1201" i="2" s="1"/>
  <c r="AD1201" i="2" s="1"/>
  <c r="AE1201" i="2" s="1"/>
  <c r="Z1201" i="2"/>
  <c r="Y1201" i="2"/>
  <c r="P1201" i="2"/>
  <c r="Z1451" i="2"/>
  <c r="P1451" i="2"/>
  <c r="Y1451" i="2"/>
  <c r="O1451" i="2"/>
  <c r="Z718" i="2"/>
  <c r="Y718" i="2"/>
  <c r="O718" i="2"/>
  <c r="P718" i="2"/>
  <c r="Z810" i="2"/>
  <c r="O810" i="2"/>
  <c r="Y810" i="2"/>
  <c r="P810" i="2"/>
  <c r="Z1047" i="2"/>
  <c r="O1047" i="2"/>
  <c r="T1047" i="2" s="1"/>
  <c r="AD1047" i="2" s="1"/>
  <c r="AE1047" i="2" s="1"/>
  <c r="P1047" i="2"/>
  <c r="Y1047" i="2"/>
  <c r="Z560" i="2"/>
  <c r="P560" i="2"/>
  <c r="O560" i="2"/>
  <c r="Y560" i="2"/>
  <c r="O455" i="2"/>
  <c r="T455" i="2" s="1"/>
  <c r="AD455" i="2" s="1"/>
  <c r="AE455" i="2" s="1"/>
  <c r="Z455" i="2"/>
  <c r="Y455" i="2"/>
  <c r="P455" i="2"/>
  <c r="O372" i="2"/>
  <c r="Z372" i="2"/>
  <c r="P372" i="2"/>
  <c r="Y372" i="2"/>
  <c r="O365" i="2"/>
  <c r="P365" i="2"/>
  <c r="AC365" i="2"/>
  <c r="Y365" i="2"/>
  <c r="Z365" i="2"/>
  <c r="AB365" i="2"/>
  <c r="P1100" i="2"/>
  <c r="Z1100" i="2"/>
  <c r="Y1100" i="2"/>
  <c r="O1100" i="2"/>
  <c r="T1100" i="2" s="1"/>
  <c r="AD1100" i="2" s="1"/>
  <c r="AE1100" i="2" s="1"/>
  <c r="P709" i="2"/>
  <c r="Z709" i="2"/>
  <c r="Y709" i="2"/>
  <c r="O709" i="2"/>
  <c r="O920" i="2"/>
  <c r="Y920" i="2"/>
  <c r="P920" i="2"/>
  <c r="Z920" i="2"/>
  <c r="Z940" i="2"/>
  <c r="Y940" i="2"/>
  <c r="O940" i="2"/>
  <c r="P940" i="2"/>
  <c r="P1296" i="2"/>
  <c r="Z1296" i="2"/>
  <c r="O1296" i="2"/>
  <c r="Y1296" i="2"/>
  <c r="O297" i="2"/>
  <c r="T297" i="2" s="1"/>
  <c r="Y297" i="2"/>
  <c r="Z297" i="2"/>
  <c r="P297" i="2"/>
  <c r="O669" i="2"/>
  <c r="T669" i="2" s="1"/>
  <c r="AD669" i="2" s="1"/>
  <c r="AE669" i="2" s="1"/>
  <c r="Y669" i="2"/>
  <c r="P669" i="2"/>
  <c r="Z669" i="2"/>
  <c r="Y829" i="2"/>
  <c r="Z829" i="2"/>
  <c r="O829" i="2"/>
  <c r="P829" i="2"/>
  <c r="O695" i="2"/>
  <c r="Y695" i="2"/>
  <c r="AB695" i="2"/>
  <c r="AC695" i="2"/>
  <c r="P695" i="2"/>
  <c r="Z695" i="2"/>
  <c r="P274" i="2"/>
  <c r="O274" i="2"/>
  <c r="T274" i="2" s="1"/>
  <c r="AD274" i="2" s="1"/>
  <c r="AE274" i="2" s="1"/>
  <c r="Y274" i="2"/>
  <c r="Z274" i="2"/>
  <c r="P1177" i="2"/>
  <c r="Y1177" i="2"/>
  <c r="O1177" i="2"/>
  <c r="T1177" i="2" s="1"/>
  <c r="AD1177" i="2" s="1"/>
  <c r="AE1177" i="2" s="1"/>
  <c r="Z1177" i="2"/>
  <c r="Z831" i="2"/>
  <c r="O831" i="2"/>
  <c r="Y831" i="2"/>
  <c r="P831" i="2"/>
  <c r="O1208" i="2"/>
  <c r="Y1208" i="2"/>
  <c r="Z1208" i="2"/>
  <c r="P1208" i="2"/>
  <c r="P1125" i="2"/>
  <c r="Y1125" i="2"/>
  <c r="Z1125" i="2"/>
  <c r="O1125" i="2"/>
  <c r="T1125" i="2" s="1"/>
  <c r="Y1463" i="2"/>
  <c r="Z1463" i="2"/>
  <c r="P1463" i="2"/>
  <c r="O1463" i="2"/>
  <c r="Y1077" i="2"/>
  <c r="O1077" i="2"/>
  <c r="Z1077" i="2"/>
  <c r="P1077" i="2"/>
  <c r="P1226" i="2"/>
  <c r="Y1226" i="2"/>
  <c r="O1226" i="2"/>
  <c r="Z1226" i="2"/>
  <c r="P1408" i="2"/>
  <c r="Y1408" i="2"/>
  <c r="O1408" i="2"/>
  <c r="Z1408" i="2"/>
  <c r="Y309" i="2"/>
  <c r="O309" i="2"/>
  <c r="T309" i="2" s="1"/>
  <c r="AD309" i="2" s="1"/>
  <c r="AE309" i="2" s="1"/>
  <c r="P309" i="2"/>
  <c r="Z309" i="2"/>
  <c r="Y1314" i="2"/>
  <c r="P1314" i="2"/>
  <c r="Z1314" i="2"/>
  <c r="O1314" i="2"/>
  <c r="T1314" i="2" s="1"/>
  <c r="AD1314" i="2" s="1"/>
  <c r="AE1314" i="2" s="1"/>
  <c r="Y1458" i="2"/>
  <c r="O1458" i="2"/>
  <c r="P1458" i="2"/>
  <c r="Z1458" i="2"/>
  <c r="P370" i="2"/>
  <c r="Z370" i="2"/>
  <c r="O370" i="2"/>
  <c r="T370" i="2" s="1"/>
  <c r="AD370" i="2" s="1"/>
  <c r="AE370" i="2" s="1"/>
  <c r="Y370" i="2"/>
  <c r="O1107" i="2"/>
  <c r="Z1107" i="2"/>
  <c r="P1107" i="2"/>
  <c r="Y1107" i="2"/>
  <c r="O885" i="2"/>
  <c r="P885" i="2"/>
  <c r="Z885" i="2"/>
  <c r="Y885" i="2"/>
  <c r="P977" i="2"/>
  <c r="O977" i="2"/>
  <c r="Z977" i="2"/>
  <c r="Y977" i="2"/>
  <c r="Z441" i="2"/>
  <c r="P441" i="2"/>
  <c r="O441" i="2"/>
  <c r="T441" i="2" s="1"/>
  <c r="AD441" i="2" s="1"/>
  <c r="AE441" i="2" s="1"/>
  <c r="Y441" i="2"/>
  <c r="O767" i="2"/>
  <c r="T767" i="2" s="1"/>
  <c r="AD767" i="2" s="1"/>
  <c r="AE767" i="2" s="1"/>
  <c r="Y767" i="2"/>
  <c r="P767" i="2"/>
  <c r="Z767" i="2"/>
  <c r="O797" i="2"/>
  <c r="T797" i="2" s="1"/>
  <c r="P797" i="2"/>
  <c r="Y797" i="2"/>
  <c r="Z797" i="2"/>
  <c r="O404" i="2"/>
  <c r="T404" i="2" s="1"/>
  <c r="AD404" i="2" s="1"/>
  <c r="AE404" i="2" s="1"/>
  <c r="Z404" i="2"/>
  <c r="P404" i="2"/>
  <c r="Y404" i="2"/>
  <c r="O638" i="2"/>
  <c r="T638" i="2" s="1"/>
  <c r="AD638" i="2" s="1"/>
  <c r="AE638" i="2" s="1"/>
  <c r="Y638" i="2"/>
  <c r="P638" i="2"/>
  <c r="Z638" i="2"/>
  <c r="Y375" i="2"/>
  <c r="AB375" i="2"/>
  <c r="Z375" i="2"/>
  <c r="P375" i="2"/>
  <c r="O375" i="2"/>
  <c r="AC375" i="2"/>
  <c r="P1473" i="2"/>
  <c r="Z1473" i="2"/>
  <c r="O1473" i="2"/>
  <c r="T1473" i="2" s="1"/>
  <c r="Y1473" i="2"/>
  <c r="Y622" i="2"/>
  <c r="P622" i="2"/>
  <c r="O622" i="2"/>
  <c r="T622" i="2" s="1"/>
  <c r="AD622" i="2" s="1"/>
  <c r="AE622" i="2" s="1"/>
  <c r="Z622" i="2"/>
  <c r="Y608" i="2"/>
  <c r="P608" i="2"/>
  <c r="Z608" i="2"/>
  <c r="O608" i="2"/>
  <c r="T608" i="2" s="1"/>
  <c r="O1021" i="2"/>
  <c r="P1021" i="2"/>
  <c r="Z1021" i="2"/>
  <c r="Y1021" i="2"/>
  <c r="O1353" i="2"/>
  <c r="T1353" i="2" s="1"/>
  <c r="Y1353" i="2"/>
  <c r="P1353" i="2"/>
  <c r="Z1353" i="2"/>
  <c r="Y960" i="2"/>
  <c r="P960" i="2"/>
  <c r="Z960" i="2"/>
  <c r="O960" i="2"/>
  <c r="T960" i="2" s="1"/>
  <c r="AD960" i="2" s="1"/>
  <c r="AE960" i="2" s="1"/>
  <c r="O1245" i="2"/>
  <c r="T1245" i="2" s="1"/>
  <c r="AD1245" i="2" s="1"/>
  <c r="AE1245" i="2" s="1"/>
  <c r="Y1245" i="2"/>
  <c r="P1245" i="2"/>
  <c r="Z1245" i="2"/>
  <c r="O465" i="2"/>
  <c r="Y465" i="2"/>
  <c r="Z465" i="2"/>
  <c r="P465" i="2"/>
  <c r="Y484" i="2"/>
  <c r="O484" i="2"/>
  <c r="P484" i="2"/>
  <c r="Z484" i="2"/>
  <c r="O1267" i="2"/>
  <c r="T1267" i="2" s="1"/>
  <c r="AD1267" i="2" s="1"/>
  <c r="AE1267" i="2" s="1"/>
  <c r="Z1267" i="2"/>
  <c r="P1267" i="2"/>
  <c r="Y1267" i="2"/>
  <c r="Z827" i="2"/>
  <c r="Y827" i="2"/>
  <c r="O827" i="2"/>
  <c r="P827" i="2"/>
  <c r="P1038" i="2"/>
  <c r="Z1038" i="2"/>
  <c r="AB1038" i="2"/>
  <c r="O1038" i="2"/>
  <c r="AC1038" i="2"/>
  <c r="Y1038" i="2"/>
  <c r="Z1062" i="2"/>
  <c r="Y1062" i="2"/>
  <c r="P1062" i="2"/>
  <c r="O1062" i="2"/>
  <c r="T1062" i="2" s="1"/>
  <c r="O908" i="2"/>
  <c r="T908" i="2" s="1"/>
  <c r="AD908" i="2" s="1"/>
  <c r="AE908" i="2" s="1"/>
  <c r="Y908" i="2"/>
  <c r="P908" i="2"/>
  <c r="Z908" i="2"/>
  <c r="Y865" i="2"/>
  <c r="O865" i="2"/>
  <c r="P865" i="2"/>
  <c r="Z865" i="2"/>
  <c r="O483" i="2"/>
  <c r="Y483" i="2"/>
  <c r="P483" i="2"/>
  <c r="Z483" i="2"/>
  <c r="Y1460" i="2"/>
  <c r="P1460" i="2"/>
  <c r="Z1460" i="2"/>
  <c r="O1460" i="2"/>
  <c r="T1460" i="2" s="1"/>
  <c r="AD1460" i="2" s="1"/>
  <c r="AE1460" i="2" s="1"/>
  <c r="P292" i="2"/>
  <c r="O292" i="2"/>
  <c r="Y292" i="2"/>
  <c r="Z292" i="2"/>
  <c r="O1131" i="2"/>
  <c r="Z1131" i="2"/>
  <c r="Y1131" i="2"/>
  <c r="P1131" i="2"/>
  <c r="P1088" i="2"/>
  <c r="Z1088" i="2"/>
  <c r="Y1088" i="2"/>
  <c r="O1088" i="2"/>
  <c r="T1088" i="2" s="1"/>
  <c r="AD1088" i="2" s="1"/>
  <c r="AE1088" i="2" s="1"/>
  <c r="O654" i="2"/>
  <c r="T654" i="2" s="1"/>
  <c r="AD654" i="2" s="1"/>
  <c r="AE654" i="2" s="1"/>
  <c r="Y654" i="2"/>
  <c r="Z654" i="2"/>
  <c r="P654" i="2"/>
  <c r="Z301" i="2"/>
  <c r="O301" i="2"/>
  <c r="Y301" i="2"/>
  <c r="P301" i="2"/>
  <c r="Y976" i="2"/>
  <c r="O976" i="2"/>
  <c r="T976" i="2" s="1"/>
  <c r="Z976" i="2"/>
  <c r="P976" i="2"/>
  <c r="O1116" i="2"/>
  <c r="Z1116" i="2"/>
  <c r="P1116" i="2"/>
  <c r="Y1116" i="2"/>
  <c r="Y594" i="2"/>
  <c r="O594" i="2"/>
  <c r="T594" i="2" s="1"/>
  <c r="AD594" i="2" s="1"/>
  <c r="AE594" i="2" s="1"/>
  <c r="P594" i="2"/>
  <c r="Z594" i="2"/>
  <c r="Y1393" i="2"/>
  <c r="O1393" i="2"/>
  <c r="Z1393" i="2"/>
  <c r="AB1393" i="2"/>
  <c r="AC1393" i="2"/>
  <c r="P1393" i="2"/>
  <c r="P477" i="2"/>
  <c r="O477" i="2"/>
  <c r="T477" i="2" s="1"/>
  <c r="AD477" i="2" s="1"/>
  <c r="AE477" i="2" s="1"/>
  <c r="Y477" i="2"/>
  <c r="Z477" i="2"/>
  <c r="Z445" i="2"/>
  <c r="P445" i="2"/>
  <c r="O445" i="2"/>
  <c r="T445" i="2" s="1"/>
  <c r="AD445" i="2" s="1"/>
  <c r="AE445" i="2" s="1"/>
  <c r="Y445" i="2"/>
  <c r="Z983" i="2"/>
  <c r="Y983" i="2"/>
  <c r="O983" i="2"/>
  <c r="P983" i="2"/>
  <c r="O989" i="2"/>
  <c r="AB989" i="2"/>
  <c r="AC989" i="2"/>
  <c r="Y989" i="2"/>
  <c r="Z989" i="2"/>
  <c r="P989" i="2"/>
  <c r="O1239" i="2"/>
  <c r="Y1239" i="2"/>
  <c r="P1239" i="2"/>
  <c r="Z1239" i="2"/>
  <c r="P1141" i="2"/>
  <c r="Z1141" i="2"/>
  <c r="O1141" i="2"/>
  <c r="T1141" i="2" s="1"/>
  <c r="AD1141" i="2" s="1"/>
  <c r="AE1141" i="2" s="1"/>
  <c r="Y1141" i="2"/>
  <c r="Z1240" i="2"/>
  <c r="P1240" i="2"/>
  <c r="Y1240" i="2"/>
  <c r="O1240" i="2"/>
  <c r="O1428" i="2"/>
  <c r="T1428" i="2" s="1"/>
  <c r="AD1428" i="2" s="1"/>
  <c r="AE1428" i="2" s="1"/>
  <c r="P1428" i="2"/>
  <c r="Z1428" i="2"/>
  <c r="Y1428" i="2"/>
  <c r="P1164" i="2"/>
  <c r="O1164" i="2"/>
  <c r="Z1164" i="2"/>
  <c r="Y1164" i="2"/>
  <c r="P1334" i="2"/>
  <c r="Z1334" i="2"/>
  <c r="O1334" i="2"/>
  <c r="T1334" i="2" s="1"/>
  <c r="AD1334" i="2" s="1"/>
  <c r="AE1334" i="2" s="1"/>
  <c r="Y1334" i="2"/>
  <c r="Z670" i="2"/>
  <c r="Y670" i="2"/>
  <c r="P670" i="2"/>
  <c r="O670" i="2"/>
  <c r="T670" i="2" s="1"/>
  <c r="AD670" i="2" s="1"/>
  <c r="AE670" i="2" s="1"/>
  <c r="P550" i="2"/>
  <c r="Y550" i="2"/>
  <c r="Z550" i="2"/>
  <c r="O550" i="2"/>
  <c r="O872" i="2"/>
  <c r="T872" i="2" s="1"/>
  <c r="AD872" i="2" s="1"/>
  <c r="AE872" i="2" s="1"/>
  <c r="Y872" i="2"/>
  <c r="P872" i="2"/>
  <c r="Z872" i="2"/>
  <c r="O281" i="2"/>
  <c r="T281" i="2" s="1"/>
  <c r="AD281" i="2" s="1"/>
  <c r="AE281" i="2" s="1"/>
  <c r="P281" i="2"/>
  <c r="Y281" i="2"/>
  <c r="Z281" i="2"/>
  <c r="Y942" i="2"/>
  <c r="Z942" i="2"/>
  <c r="O942" i="2"/>
  <c r="T942" i="2" s="1"/>
  <c r="AD942" i="2" s="1"/>
  <c r="AE942" i="2" s="1"/>
  <c r="P942" i="2"/>
  <c r="Y1056" i="2"/>
  <c r="P1056" i="2"/>
  <c r="O1056" i="2"/>
  <c r="Z1056" i="2"/>
  <c r="P428" i="2"/>
  <c r="Z428" i="2"/>
  <c r="O428" i="2"/>
  <c r="T428" i="2" s="1"/>
  <c r="AD428" i="2" s="1"/>
  <c r="AE428" i="2" s="1"/>
  <c r="Y428" i="2"/>
  <c r="O1270" i="2"/>
  <c r="T1270" i="2" s="1"/>
  <c r="AD1270" i="2" s="1"/>
  <c r="AE1270" i="2" s="1"/>
  <c r="Y1270" i="2"/>
  <c r="Z1270" i="2"/>
  <c r="P1270" i="2"/>
  <c r="Y1074" i="2"/>
  <c r="O1074" i="2"/>
  <c r="T1074" i="2" s="1"/>
  <c r="AD1074" i="2" s="1"/>
  <c r="AE1074" i="2" s="1"/>
  <c r="Z1074" i="2"/>
  <c r="P1074" i="2"/>
  <c r="P1369" i="2"/>
  <c r="Y1369" i="2"/>
  <c r="Z1369" i="2"/>
  <c r="O1369" i="2"/>
  <c r="Z660" i="2"/>
  <c r="O660" i="2"/>
  <c r="T660" i="2" s="1"/>
  <c r="AD660" i="2" s="1"/>
  <c r="AE660" i="2" s="1"/>
  <c r="Y660" i="2"/>
  <c r="P660" i="2"/>
  <c r="P1190" i="2"/>
  <c r="O1190" i="2"/>
  <c r="T1190" i="2" s="1"/>
  <c r="AD1190" i="2" s="1"/>
  <c r="AE1190" i="2" s="1"/>
  <c r="Y1190" i="2"/>
  <c r="Z1190" i="2"/>
  <c r="Y697" i="2"/>
  <c r="O697" i="2"/>
  <c r="T697" i="2" s="1"/>
  <c r="AD697" i="2" s="1"/>
  <c r="AE697" i="2" s="1"/>
  <c r="Z697" i="2"/>
  <c r="P697" i="2"/>
  <c r="Y1079" i="2"/>
  <c r="P1079" i="2"/>
  <c r="Z1079" i="2"/>
  <c r="O1079" i="2"/>
  <c r="T1079" i="2" s="1"/>
  <c r="AD1079" i="2" s="1"/>
  <c r="AE1079" i="2" s="1"/>
  <c r="Z1274" i="2"/>
  <c r="P1274" i="2"/>
  <c r="Y1274" i="2"/>
  <c r="O1274" i="2"/>
  <c r="P961" i="2"/>
  <c r="Y961" i="2"/>
  <c r="Z961" i="2"/>
  <c r="O961" i="2"/>
  <c r="O667" i="2"/>
  <c r="T667" i="2" s="1"/>
  <c r="AD667" i="2" s="1"/>
  <c r="AE667" i="2" s="1"/>
  <c r="Y667" i="2"/>
  <c r="P667" i="2"/>
  <c r="Z667" i="2"/>
  <c r="P749" i="2"/>
  <c r="Y749" i="2"/>
  <c r="Z749" i="2"/>
  <c r="O749" i="2"/>
  <c r="Y945" i="2"/>
  <c r="P945" i="2"/>
  <c r="Z945" i="2"/>
  <c r="O945" i="2"/>
  <c r="T945" i="2" s="1"/>
  <c r="AD945" i="2" s="1"/>
  <c r="AE945" i="2" s="1"/>
  <c r="Y353" i="2"/>
  <c r="Z353" i="2"/>
  <c r="O353" i="2"/>
  <c r="T353" i="2" s="1"/>
  <c r="AD353" i="2" s="1"/>
  <c r="AE353" i="2" s="1"/>
  <c r="P353" i="2"/>
  <c r="O1050" i="2"/>
  <c r="Y1050" i="2"/>
  <c r="Z1050" i="2"/>
  <c r="P1050" i="2"/>
  <c r="P611" i="2"/>
  <c r="Z611" i="2"/>
  <c r="Y611" i="2"/>
  <c r="O611" i="2"/>
  <c r="T611" i="2" s="1"/>
  <c r="AD611" i="2" s="1"/>
  <c r="AE611" i="2" s="1"/>
  <c r="P733" i="2"/>
  <c r="Z733" i="2"/>
  <c r="O733" i="2"/>
  <c r="T733" i="2" s="1"/>
  <c r="AD733" i="2" s="1"/>
  <c r="AE733" i="2" s="1"/>
  <c r="Y733" i="2"/>
  <c r="O978" i="2"/>
  <c r="Z978" i="2"/>
  <c r="Y978" i="2"/>
  <c r="P978" i="2"/>
  <c r="Y685" i="2"/>
  <c r="O685" i="2"/>
  <c r="P685" i="2"/>
  <c r="Z685" i="2"/>
  <c r="Y552" i="2"/>
  <c r="O552" i="2"/>
  <c r="T552" i="2" s="1"/>
  <c r="AD552" i="2" s="1"/>
  <c r="AE552" i="2" s="1"/>
  <c r="P552" i="2"/>
  <c r="Z552" i="2"/>
  <c r="Z352" i="2"/>
  <c r="P352" i="2"/>
  <c r="O352" i="2"/>
  <c r="Y352" i="2"/>
  <c r="Y282" i="2"/>
  <c r="Z282" i="2"/>
  <c r="O282" i="2"/>
  <c r="T282" i="2" s="1"/>
  <c r="AD282" i="2" s="1"/>
  <c r="AE282" i="2" s="1"/>
  <c r="P282" i="2"/>
  <c r="P855" i="2"/>
  <c r="O855" i="2"/>
  <c r="T855" i="2" s="1"/>
  <c r="AD855" i="2" s="1"/>
  <c r="AE855" i="2" s="1"/>
  <c r="Y855" i="2"/>
  <c r="Z855" i="2"/>
  <c r="Z675" i="2"/>
  <c r="Y675" i="2"/>
  <c r="P675" i="2"/>
  <c r="O675" i="2"/>
  <c r="T675" i="2" s="1"/>
  <c r="AD675" i="2" s="1"/>
  <c r="AE675" i="2" s="1"/>
  <c r="O651" i="2"/>
  <c r="T651" i="2" s="1"/>
  <c r="Y651" i="2"/>
  <c r="Z651" i="2"/>
  <c r="P651" i="2"/>
  <c r="P847" i="2"/>
  <c r="Z847" i="2"/>
  <c r="O847" i="2"/>
  <c r="T847" i="2" s="1"/>
  <c r="AD847" i="2" s="1"/>
  <c r="AE847" i="2" s="1"/>
  <c r="Y847" i="2"/>
  <c r="Y1391" i="2"/>
  <c r="P1391" i="2"/>
  <c r="Z1391" i="2"/>
  <c r="O1391" i="2"/>
  <c r="Z1401" i="2"/>
  <c r="Y1401" i="2"/>
  <c r="O1401" i="2"/>
  <c r="P1401" i="2"/>
  <c r="P1327" i="2"/>
  <c r="Y1327" i="2"/>
  <c r="Z1327" i="2"/>
  <c r="O1327" i="2"/>
  <c r="T1327" i="2" s="1"/>
  <c r="AD1327" i="2" s="1"/>
  <c r="AE1327" i="2" s="1"/>
  <c r="P676" i="2"/>
  <c r="Z676" i="2"/>
  <c r="O676" i="2"/>
  <c r="T676" i="2" s="1"/>
  <c r="AD676" i="2" s="1"/>
  <c r="AE676" i="2" s="1"/>
  <c r="Y676" i="2"/>
  <c r="Y304" i="2"/>
  <c r="O304" i="2"/>
  <c r="T304" i="2" s="1"/>
  <c r="AD304" i="2" s="1"/>
  <c r="AE304" i="2" s="1"/>
  <c r="P304" i="2"/>
  <c r="Z304" i="2"/>
  <c r="Y788" i="2"/>
  <c r="Z788" i="2"/>
  <c r="O788" i="2"/>
  <c r="T788" i="2" s="1"/>
  <c r="P788" i="2"/>
  <c r="Y663" i="2"/>
  <c r="Z663" i="2"/>
  <c r="O663" i="2"/>
  <c r="T663" i="2" s="1"/>
  <c r="AD663" i="2" s="1"/>
  <c r="AE663" i="2" s="1"/>
  <c r="P663" i="2"/>
  <c r="Y447" i="2"/>
  <c r="P447" i="2"/>
  <c r="Z447" i="2"/>
  <c r="O447" i="2"/>
  <c r="P910" i="2"/>
  <c r="O910" i="2"/>
  <c r="Y910" i="2"/>
  <c r="Z910" i="2"/>
  <c r="O1332" i="2"/>
  <c r="T1332" i="2" s="1"/>
  <c r="AD1332" i="2" s="1"/>
  <c r="AE1332" i="2" s="1"/>
  <c r="Y1332" i="2"/>
  <c r="P1332" i="2"/>
  <c r="Z1332" i="2"/>
  <c r="Y1098" i="2"/>
  <c r="O1098" i="2"/>
  <c r="Z1098" i="2"/>
  <c r="P1098" i="2"/>
  <c r="Y726" i="2"/>
  <c r="Z726" i="2"/>
  <c r="O726" i="2"/>
  <c r="P726" i="2"/>
  <c r="O966" i="2"/>
  <c r="T966" i="2" s="1"/>
  <c r="Y966" i="2"/>
  <c r="Z966" i="2"/>
  <c r="P966" i="2"/>
  <c r="Z1171" i="2"/>
  <c r="Y1171" i="2"/>
  <c r="O1171" i="2"/>
  <c r="T1171" i="2" s="1"/>
  <c r="AD1171" i="2" s="1"/>
  <c r="AE1171" i="2" s="1"/>
  <c r="P1171" i="2"/>
  <c r="P325" i="2"/>
  <c r="AB325" i="2"/>
  <c r="AC325" i="2"/>
  <c r="Y325" i="2"/>
  <c r="O325" i="2"/>
  <c r="Z325" i="2"/>
  <c r="Y374" i="2"/>
  <c r="Z374" i="2"/>
  <c r="P374" i="2"/>
  <c r="O374" i="2"/>
  <c r="P890" i="2"/>
  <c r="Z890" i="2"/>
  <c r="O890" i="2"/>
  <c r="Y890" i="2"/>
  <c r="Y814" i="2"/>
  <c r="O814" i="2"/>
  <c r="T814" i="2" s="1"/>
  <c r="P814" i="2"/>
  <c r="Z814" i="2"/>
  <c r="P750" i="2"/>
  <c r="O750" i="2"/>
  <c r="Y750" i="2"/>
  <c r="Z750" i="2"/>
  <c r="O580" i="2"/>
  <c r="T580" i="2" s="1"/>
  <c r="AD580" i="2" s="1"/>
  <c r="AE580" i="2" s="1"/>
  <c r="P580" i="2"/>
  <c r="Y580" i="2"/>
  <c r="Z580" i="2"/>
  <c r="O1054" i="2"/>
  <c r="T1054" i="2" s="1"/>
  <c r="Y1054" i="2"/>
  <c r="P1054" i="2"/>
  <c r="Z1054" i="2"/>
  <c r="O964" i="2"/>
  <c r="P964" i="2"/>
  <c r="Y964" i="2"/>
  <c r="Z964" i="2"/>
  <c r="O464" i="2"/>
  <c r="T464" i="2" s="1"/>
  <c r="AD464" i="2" s="1"/>
  <c r="AE464" i="2" s="1"/>
  <c r="P464" i="2"/>
  <c r="Z464" i="2"/>
  <c r="Y464" i="2"/>
  <c r="P1082" i="2"/>
  <c r="Z1082" i="2"/>
  <c r="Y1082" i="2"/>
  <c r="O1082" i="2"/>
  <c r="Y503" i="2"/>
  <c r="Z503" i="2"/>
  <c r="P503" i="2"/>
  <c r="O503" i="2"/>
  <c r="T503" i="2" s="1"/>
  <c r="AD503" i="2" s="1"/>
  <c r="AE503" i="2" s="1"/>
  <c r="P527" i="2"/>
  <c r="Y527" i="2"/>
  <c r="Z527" i="2"/>
  <c r="O527" i="2"/>
  <c r="T527" i="2" s="1"/>
  <c r="AD527" i="2" s="1"/>
  <c r="AE527" i="2" s="1"/>
  <c r="Y258" i="2"/>
  <c r="O258" i="2"/>
  <c r="T258" i="2" s="1"/>
  <c r="AD258" i="2" s="1"/>
  <c r="AE258" i="2" s="1"/>
  <c r="Z258" i="2"/>
  <c r="P258" i="2"/>
  <c r="O1091" i="2"/>
  <c r="AB1091" i="2"/>
  <c r="P1091" i="2"/>
  <c r="Z1091" i="2"/>
  <c r="AC1091" i="2"/>
  <c r="Y1091" i="2"/>
  <c r="AB1409" i="2"/>
  <c r="P1409" i="2"/>
  <c r="O1409" i="2"/>
  <c r="AC1409" i="2"/>
  <c r="Z1409" i="2"/>
  <c r="Y1409" i="2"/>
  <c r="P1068" i="2"/>
  <c r="Y1068" i="2"/>
  <c r="Z1068" i="2"/>
  <c r="O1068" i="2"/>
  <c r="P534" i="2"/>
  <c r="O534" i="2"/>
  <c r="T534" i="2" s="1"/>
  <c r="AD534" i="2" s="1"/>
  <c r="AE534" i="2" s="1"/>
  <c r="Y534" i="2"/>
  <c r="Z534" i="2"/>
  <c r="Z522" i="2"/>
  <c r="P522" i="2"/>
  <c r="O522" i="2"/>
  <c r="Y522" i="2"/>
  <c r="O747" i="2"/>
  <c r="T747" i="2" s="1"/>
  <c r="AD747" i="2" s="1"/>
  <c r="AE747" i="2" s="1"/>
  <c r="Y747" i="2"/>
  <c r="Z747" i="2"/>
  <c r="P747" i="2"/>
  <c r="O540" i="2"/>
  <c r="Y540" i="2"/>
  <c r="P540" i="2"/>
  <c r="Z540" i="2"/>
  <c r="Y1022" i="2"/>
  <c r="P1022" i="2"/>
  <c r="Z1022" i="2"/>
  <c r="O1022" i="2"/>
  <c r="O516" i="2"/>
  <c r="T516" i="2" s="1"/>
  <c r="AD516" i="2" s="1"/>
  <c r="AE516" i="2" s="1"/>
  <c r="P516" i="2"/>
  <c r="Z516" i="2"/>
  <c r="Y516" i="2"/>
  <c r="Z1087" i="2"/>
  <c r="O1087" i="2"/>
  <c r="P1087" i="2"/>
  <c r="Y1087" i="2"/>
  <c r="Y411" i="2"/>
  <c r="O411" i="2"/>
  <c r="P411" i="2"/>
  <c r="Z411" i="2"/>
  <c r="Y1160" i="2"/>
  <c r="Z1160" i="2"/>
  <c r="P1160" i="2"/>
  <c r="O1160" i="2"/>
  <c r="T1160" i="2" s="1"/>
  <c r="AD1160" i="2" s="1"/>
  <c r="AE1160" i="2" s="1"/>
  <c r="O1045" i="2"/>
  <c r="Y1045" i="2"/>
  <c r="P1045" i="2"/>
  <c r="Z1045" i="2"/>
  <c r="O684" i="2"/>
  <c r="T684" i="2" s="1"/>
  <c r="Y684" i="2"/>
  <c r="Z684" i="2"/>
  <c r="P684" i="2"/>
  <c r="O1420" i="2"/>
  <c r="P1420" i="2"/>
  <c r="Z1420" i="2"/>
  <c r="Y1420" i="2"/>
  <c r="Z314" i="2"/>
  <c r="Y314" i="2"/>
  <c r="AC314" i="2"/>
  <c r="AB314" i="2"/>
  <c r="P314" i="2"/>
  <c r="O314" i="2"/>
  <c r="Y731" i="2"/>
  <c r="Z731" i="2"/>
  <c r="O731" i="2"/>
  <c r="P731" i="2"/>
  <c r="O500" i="2"/>
  <c r="T500" i="2" s="1"/>
  <c r="AD500" i="2" s="1"/>
  <c r="AE500" i="2" s="1"/>
  <c r="Y500" i="2"/>
  <c r="Z500" i="2"/>
  <c r="P500" i="2"/>
  <c r="Y728" i="2"/>
  <c r="Z728" i="2"/>
  <c r="O728" i="2"/>
  <c r="T728" i="2" s="1"/>
  <c r="P728" i="2"/>
  <c r="Y633" i="2"/>
  <c r="O633" i="2"/>
  <c r="T633" i="2" s="1"/>
  <c r="AD633" i="2" s="1"/>
  <c r="AE633" i="2" s="1"/>
  <c r="Z633" i="2"/>
  <c r="P633" i="2"/>
  <c r="Y1094" i="2"/>
  <c r="O1094" i="2"/>
  <c r="T1094" i="2" s="1"/>
  <c r="P1094" i="2"/>
  <c r="Z1094" i="2"/>
  <c r="O268" i="2"/>
  <c r="Y268" i="2"/>
  <c r="P268" i="2"/>
  <c r="Z268" i="2"/>
  <c r="O1417" i="2"/>
  <c r="Z1417" i="2"/>
  <c r="P1417" i="2"/>
  <c r="Y1417" i="2"/>
  <c r="O335" i="2"/>
  <c r="T335" i="2" s="1"/>
  <c r="AD335" i="2" s="1"/>
  <c r="AE335" i="2" s="1"/>
  <c r="Z335" i="2"/>
  <c r="P335" i="2"/>
  <c r="Y335" i="2"/>
  <c r="P463" i="2"/>
  <c r="Z463" i="2"/>
  <c r="Y463" i="2"/>
  <c r="O463" i="2"/>
  <c r="T463" i="2" s="1"/>
  <c r="AD463" i="2" s="1"/>
  <c r="AE463" i="2" s="1"/>
  <c r="P755" i="2"/>
  <c r="O755" i="2"/>
  <c r="T755" i="2" s="1"/>
  <c r="AD755" i="2" s="1"/>
  <c r="AE755" i="2" s="1"/>
  <c r="Z755" i="2"/>
  <c r="Y755" i="2"/>
  <c r="Z905" i="2"/>
  <c r="O905" i="2"/>
  <c r="Y905" i="2"/>
  <c r="P905" i="2"/>
  <c r="Y708" i="2"/>
  <c r="P708" i="2"/>
  <c r="O708" i="2"/>
  <c r="T708" i="2" s="1"/>
  <c r="AD708" i="2" s="1"/>
  <c r="AE708" i="2" s="1"/>
  <c r="Z708" i="2"/>
  <c r="Y987" i="2"/>
  <c r="P987" i="2"/>
  <c r="Z987" i="2"/>
  <c r="O987" i="2"/>
  <c r="Z746" i="2"/>
  <c r="P746" i="2"/>
  <c r="O746" i="2"/>
  <c r="T746" i="2" s="1"/>
  <c r="AD746" i="2" s="1"/>
  <c r="AE746" i="2" s="1"/>
  <c r="Y746" i="2"/>
  <c r="O585" i="2"/>
  <c r="Y585" i="2"/>
  <c r="P585" i="2"/>
  <c r="Z585" i="2"/>
  <c r="AB585" i="2"/>
  <c r="AC585" i="2"/>
  <c r="P704" i="2"/>
  <c r="Z704" i="2"/>
  <c r="Y704" i="2"/>
  <c r="O704" i="2"/>
  <c r="T704" i="2" s="1"/>
  <c r="AD704" i="2" s="1"/>
  <c r="AE704" i="2" s="1"/>
  <c r="Y975" i="2"/>
  <c r="P975" i="2"/>
  <c r="Z975" i="2"/>
  <c r="O975" i="2"/>
  <c r="T975" i="2" s="1"/>
  <c r="O444" i="2"/>
  <c r="T444" i="2" s="1"/>
  <c r="AD444" i="2" s="1"/>
  <c r="AE444" i="2" s="1"/>
  <c r="Z444" i="2"/>
  <c r="P444" i="2"/>
  <c r="Y444" i="2"/>
  <c r="P1453" i="2"/>
  <c r="Z1453" i="2"/>
  <c r="O1453" i="2"/>
  <c r="T1453" i="2" s="1"/>
  <c r="Y1453" i="2"/>
  <c r="P1158" i="2"/>
  <c r="O1158" i="2"/>
  <c r="T1158" i="2" s="1"/>
  <c r="Z1158" i="2"/>
  <c r="Y1158" i="2"/>
  <c r="P1288" i="2"/>
  <c r="O1288" i="2"/>
  <c r="Z1288" i="2"/>
  <c r="Y1288" i="2"/>
  <c r="O1206" i="2"/>
  <c r="T1206" i="2" s="1"/>
  <c r="AD1206" i="2" s="1"/>
  <c r="AE1206" i="2" s="1"/>
  <c r="P1206" i="2"/>
  <c r="Z1206" i="2"/>
  <c r="Y1206" i="2"/>
  <c r="Z877" i="2"/>
  <c r="Y877" i="2"/>
  <c r="P877" i="2"/>
  <c r="O877" i="2"/>
  <c r="O1464" i="2"/>
  <c r="Y1464" i="2"/>
  <c r="P1464" i="2"/>
  <c r="Z1464" i="2"/>
  <c r="P898" i="2"/>
  <c r="Y898" i="2"/>
  <c r="Z898" i="2"/>
  <c r="O898" i="2"/>
  <c r="T898" i="2" s="1"/>
  <c r="AD898" i="2" s="1"/>
  <c r="AE898" i="2" s="1"/>
  <c r="Y1112" i="2"/>
  <c r="Z1112" i="2"/>
  <c r="P1112" i="2"/>
  <c r="O1112" i="2"/>
  <c r="T1112" i="2" s="1"/>
  <c r="AD1112" i="2" s="1"/>
  <c r="AE1112" i="2" s="1"/>
  <c r="P681" i="2"/>
  <c r="Z681" i="2"/>
  <c r="O681" i="2"/>
  <c r="Y681" i="2"/>
  <c r="Y1395" i="2"/>
  <c r="O1395" i="2"/>
  <c r="T1395" i="2" s="1"/>
  <c r="P1395" i="2"/>
  <c r="Z1395" i="2"/>
  <c r="Y1287" i="2"/>
  <c r="P1287" i="2"/>
  <c r="Z1287" i="2"/>
  <c r="O1287" i="2"/>
  <c r="P1251" i="2"/>
  <c r="Z1251" i="2"/>
  <c r="O1251" i="2"/>
  <c r="Y1251" i="2"/>
  <c r="P1425" i="2"/>
  <c r="Z1425" i="2"/>
  <c r="O1425" i="2"/>
  <c r="AB1425" i="2"/>
  <c r="AC1425" i="2"/>
  <c r="Y1425" i="2"/>
  <c r="O1189" i="2"/>
  <c r="T1189" i="2" s="1"/>
  <c r="AD1189" i="2" s="1"/>
  <c r="AE1189" i="2" s="1"/>
  <c r="Z1189" i="2"/>
  <c r="P1189" i="2"/>
  <c r="Y1189" i="2"/>
  <c r="Y867" i="2"/>
  <c r="P867" i="2"/>
  <c r="O867" i="2"/>
  <c r="T867" i="2" s="1"/>
  <c r="AD867" i="2" s="1"/>
  <c r="AE867" i="2" s="1"/>
  <c r="Z867" i="2"/>
  <c r="Y1044" i="2"/>
  <c r="Z1044" i="2"/>
  <c r="P1044" i="2"/>
  <c r="O1044" i="2"/>
  <c r="Z974" i="2"/>
  <c r="Y974" i="2"/>
  <c r="P974" i="2"/>
  <c r="O974" i="2"/>
  <c r="Z1454" i="2"/>
  <c r="P1454" i="2"/>
  <c r="O1454" i="2"/>
  <c r="T1454" i="2" s="1"/>
  <c r="Y1454" i="2"/>
  <c r="P1450" i="2"/>
  <c r="Z1450" i="2"/>
  <c r="Y1450" i="2"/>
  <c r="O1450" i="2"/>
  <c r="T1450" i="2" s="1"/>
  <c r="AD1450" i="2" s="1"/>
  <c r="AE1450" i="2" s="1"/>
  <c r="P561" i="2"/>
  <c r="Z561" i="2"/>
  <c r="O561" i="2"/>
  <c r="T561" i="2" s="1"/>
  <c r="AD561" i="2" s="1"/>
  <c r="AE561" i="2" s="1"/>
  <c r="Y561" i="2"/>
  <c r="P1147" i="2"/>
  <c r="Y1147" i="2"/>
  <c r="O1147" i="2"/>
  <c r="Z1147" i="2"/>
  <c r="AC1024" i="2"/>
  <c r="O1024" i="2"/>
  <c r="Y1024" i="2"/>
  <c r="AB1024" i="2"/>
  <c r="P1024" i="2"/>
  <c r="Z1024" i="2"/>
  <c r="O366" i="2"/>
  <c r="T366" i="2" s="1"/>
  <c r="P366" i="2"/>
  <c r="Z366" i="2"/>
  <c r="Y366" i="2"/>
  <c r="O431" i="2"/>
  <c r="T431" i="2" s="1"/>
  <c r="AD431" i="2" s="1"/>
  <c r="AE431" i="2" s="1"/>
  <c r="Y431" i="2"/>
  <c r="Z431" i="2"/>
  <c r="P431" i="2"/>
  <c r="O537" i="2"/>
  <c r="P537" i="2"/>
  <c r="Z537" i="2"/>
  <c r="Y537" i="2"/>
  <c r="P565" i="2"/>
  <c r="Z565" i="2"/>
  <c r="O565" i="2"/>
  <c r="T565" i="2" s="1"/>
  <c r="AD565" i="2" s="1"/>
  <c r="AE565" i="2" s="1"/>
  <c r="Y565" i="2"/>
  <c r="P1224" i="2"/>
  <c r="Z1224" i="2"/>
  <c r="Y1224" i="2"/>
  <c r="O1224" i="2"/>
  <c r="Z570" i="2"/>
  <c r="Y570" i="2"/>
  <c r="P570" i="2"/>
  <c r="O570" i="2"/>
  <c r="Z1400" i="2"/>
  <c r="O1400" i="2"/>
  <c r="T1400" i="2" s="1"/>
  <c r="AD1400" i="2" s="1"/>
  <c r="AE1400" i="2" s="1"/>
  <c r="Y1400" i="2"/>
  <c r="P1400" i="2"/>
  <c r="Z1069" i="2"/>
  <c r="P1069" i="2"/>
  <c r="O1069" i="2"/>
  <c r="T1069" i="2" s="1"/>
  <c r="AD1069" i="2" s="1"/>
  <c r="AE1069" i="2" s="1"/>
  <c r="Y1069" i="2"/>
  <c r="Z393" i="2"/>
  <c r="P393" i="2"/>
  <c r="Y393" i="2"/>
  <c r="O393" i="2"/>
  <c r="T393" i="2" s="1"/>
  <c r="AD393" i="2" s="1"/>
  <c r="AE393" i="2" s="1"/>
  <c r="O1145" i="2"/>
  <c r="T1145" i="2" s="1"/>
  <c r="AD1145" i="2" s="1"/>
  <c r="AE1145" i="2" s="1"/>
  <c r="Z1145" i="2"/>
  <c r="P1145" i="2"/>
  <c r="Y1145" i="2"/>
  <c r="Y876" i="2"/>
  <c r="O876" i="2"/>
  <c r="P876" i="2"/>
  <c r="Z876" i="2"/>
  <c r="P954" i="2"/>
  <c r="Y954" i="2"/>
  <c r="O954" i="2"/>
  <c r="T954" i="2" s="1"/>
  <c r="AD954" i="2" s="1"/>
  <c r="AE954" i="2" s="1"/>
  <c r="Z954" i="2"/>
  <c r="O1363" i="2"/>
  <c r="T1363" i="2" s="1"/>
  <c r="Z1363" i="2"/>
  <c r="Y1363" i="2"/>
  <c r="P1363" i="2"/>
  <c r="Y317" i="2"/>
  <c r="Z317" i="2"/>
  <c r="P317" i="2"/>
  <c r="O317" i="2"/>
  <c r="T317" i="2" s="1"/>
  <c r="AD317" i="2" s="1"/>
  <c r="AE317" i="2" s="1"/>
  <c r="Y914" i="2"/>
  <c r="Z914" i="2"/>
  <c r="P914" i="2"/>
  <c r="O914" i="2"/>
  <c r="O984" i="2"/>
  <c r="Y984" i="2"/>
  <c r="P984" i="2"/>
  <c r="Z984" i="2"/>
  <c r="Y1273" i="2"/>
  <c r="O1273" i="2"/>
  <c r="T1273" i="2" s="1"/>
  <c r="AD1273" i="2" s="1"/>
  <c r="AE1273" i="2" s="1"/>
  <c r="Z1273" i="2"/>
  <c r="P1273" i="2"/>
  <c r="O377" i="2"/>
  <c r="P377" i="2"/>
  <c r="Y377" i="2"/>
  <c r="Z377" i="2"/>
  <c r="Y1373" i="2"/>
  <c r="Z1373" i="2"/>
  <c r="O1373" i="2"/>
  <c r="P1373" i="2"/>
  <c r="O1157" i="2"/>
  <c r="T1157" i="2" s="1"/>
  <c r="AD1157" i="2" s="1"/>
  <c r="AE1157" i="2" s="1"/>
  <c r="P1157" i="2"/>
  <c r="Y1157" i="2"/>
  <c r="Z1157" i="2"/>
  <c r="Y949" i="2"/>
  <c r="O949" i="2"/>
  <c r="Z949" i="2"/>
  <c r="P949" i="2"/>
  <c r="Y1435" i="2"/>
  <c r="P1435" i="2"/>
  <c r="Z1435" i="2"/>
  <c r="O1435" i="2"/>
  <c r="T1435" i="2" s="1"/>
  <c r="AD1435" i="2" s="1"/>
  <c r="AE1435" i="2" s="1"/>
  <c r="Z700" i="2"/>
  <c r="P700" i="2"/>
  <c r="Y700" i="2"/>
  <c r="O700" i="2"/>
  <c r="Y1300" i="2"/>
  <c r="P1300" i="2"/>
  <c r="AB1300" i="2"/>
  <c r="AC1300" i="2"/>
  <c r="Z1300" i="2"/>
  <c r="O1300" i="2"/>
  <c r="Z1455" i="2"/>
  <c r="O1455" i="2"/>
  <c r="Y1455" i="2"/>
  <c r="P1455" i="2"/>
  <c r="P399" i="2"/>
  <c r="Z399" i="2"/>
  <c r="O399" i="2"/>
  <c r="Y399" i="2"/>
  <c r="Z1029" i="2"/>
  <c r="O1029" i="2"/>
  <c r="P1029" i="2"/>
  <c r="Y1029" i="2"/>
  <c r="P280" i="2"/>
  <c r="O280" i="2"/>
  <c r="T280" i="2" s="1"/>
  <c r="AD280" i="2" s="1"/>
  <c r="AE280" i="2" s="1"/>
  <c r="Y280" i="2"/>
  <c r="Z280" i="2"/>
  <c r="O753" i="2"/>
  <c r="Y753" i="2"/>
  <c r="P753" i="2"/>
  <c r="Z753" i="2"/>
  <c r="P418" i="2"/>
  <c r="Z418" i="2"/>
  <c r="Y418" i="2"/>
  <c r="O418" i="2"/>
  <c r="T418" i="2" s="1"/>
  <c r="AD418" i="2" s="1"/>
  <c r="AE418" i="2" s="1"/>
  <c r="O556" i="2"/>
  <c r="Y556" i="2"/>
  <c r="P556" i="2"/>
  <c r="Z556" i="2"/>
  <c r="Y1037" i="2"/>
  <c r="O1037" i="2"/>
  <c r="Z1037" i="2"/>
  <c r="P1037" i="2"/>
  <c r="Y573" i="2"/>
  <c r="P573" i="2"/>
  <c r="Z573" i="2"/>
  <c r="O573" i="2"/>
  <c r="P1219" i="2"/>
  <c r="O1219" i="2"/>
  <c r="T1219" i="2" s="1"/>
  <c r="AD1219" i="2" s="1"/>
  <c r="AE1219" i="2" s="1"/>
  <c r="Y1219" i="2"/>
  <c r="Z1219" i="2"/>
  <c r="Y1459" i="2"/>
  <c r="P1459" i="2"/>
  <c r="Z1459" i="2"/>
  <c r="O1459" i="2"/>
  <c r="T1459" i="2" s="1"/>
  <c r="Y743" i="2"/>
  <c r="Z743" i="2"/>
  <c r="P743" i="2"/>
  <c r="O743" i="2"/>
  <c r="Z621" i="2"/>
  <c r="Y621" i="2"/>
  <c r="O621" i="2"/>
  <c r="T621" i="2" s="1"/>
  <c r="AD621" i="2" s="1"/>
  <c r="AE621" i="2" s="1"/>
  <c r="P621" i="2"/>
  <c r="P364" i="2"/>
  <c r="Z364" i="2"/>
  <c r="Y364" i="2"/>
  <c r="O364" i="2"/>
  <c r="T364" i="2" s="1"/>
  <c r="AD364" i="2" s="1"/>
  <c r="AE364" i="2" s="1"/>
  <c r="Z614" i="2"/>
  <c r="Y614" i="2"/>
  <c r="O614" i="2"/>
  <c r="T614" i="2" s="1"/>
  <c r="AD614" i="2" s="1"/>
  <c r="AE614" i="2" s="1"/>
  <c r="P614" i="2"/>
  <c r="O310" i="2"/>
  <c r="Y310" i="2"/>
  <c r="P310" i="2"/>
  <c r="Z310" i="2"/>
  <c r="Y559" i="2"/>
  <c r="P559" i="2"/>
  <c r="Z559" i="2"/>
  <c r="O559" i="2"/>
  <c r="T559" i="2" s="1"/>
  <c r="AD559" i="2" s="1"/>
  <c r="AE559" i="2" s="1"/>
  <c r="P748" i="2"/>
  <c r="Y748" i="2"/>
  <c r="Z748" i="2"/>
  <c r="O748" i="2"/>
  <c r="T748" i="2" s="1"/>
  <c r="AD748" i="2" s="1"/>
  <c r="AE748" i="2" s="1"/>
  <c r="O953" i="2"/>
  <c r="Y953" i="2"/>
  <c r="P953" i="2"/>
  <c r="Z953" i="2"/>
  <c r="O1205" i="2"/>
  <c r="Y1205" i="2"/>
  <c r="Z1205" i="2"/>
  <c r="P1205" i="2"/>
  <c r="P1012" i="2"/>
  <c r="Z1012" i="2"/>
  <c r="O1012" i="2"/>
  <c r="Y1012" i="2"/>
  <c r="Z641" i="2"/>
  <c r="O641" i="2"/>
  <c r="Y641" i="2"/>
  <c r="P641" i="2"/>
  <c r="Z627" i="2"/>
  <c r="P627" i="2"/>
  <c r="O627" i="2"/>
  <c r="T627" i="2" s="1"/>
  <c r="AD627" i="2" s="1"/>
  <c r="AE627" i="2" s="1"/>
  <c r="Y627" i="2"/>
  <c r="P1055" i="2"/>
  <c r="O1055" i="2"/>
  <c r="Y1055" i="2"/>
  <c r="Z1055" i="2"/>
  <c r="Z1470" i="2"/>
  <c r="Y1470" i="2"/>
  <c r="P1470" i="2"/>
  <c r="O1470" i="2"/>
  <c r="T1470" i="2" s="1"/>
  <c r="AD1470" i="2" s="1"/>
  <c r="AE1470" i="2" s="1"/>
  <c r="Z1095" i="2"/>
  <c r="P1095" i="2"/>
  <c r="Y1095" i="2"/>
  <c r="O1095" i="2"/>
  <c r="Y1370" i="2"/>
  <c r="Z1370" i="2"/>
  <c r="O1370" i="2"/>
  <c r="P1370" i="2"/>
  <c r="P557" i="2"/>
  <c r="Z557" i="2"/>
  <c r="O557" i="2"/>
  <c r="T557" i="2" s="1"/>
  <c r="AD557" i="2" s="1"/>
  <c r="AE557" i="2" s="1"/>
  <c r="Y557" i="2"/>
  <c r="Z1222" i="2"/>
  <c r="P1222" i="2"/>
  <c r="Y1222" i="2"/>
  <c r="O1222" i="2"/>
  <c r="T1222" i="2" s="1"/>
  <c r="AD1222" i="2" s="1"/>
  <c r="AE1222" i="2" s="1"/>
  <c r="Z694" i="2"/>
  <c r="O694" i="2"/>
  <c r="T694" i="2" s="1"/>
  <c r="AD694" i="2" s="1"/>
  <c r="AE694" i="2" s="1"/>
  <c r="Y694" i="2"/>
  <c r="P694" i="2"/>
  <c r="P1064" i="2"/>
  <c r="Z1064" i="2"/>
  <c r="O1064" i="2"/>
  <c r="T1064" i="2" s="1"/>
  <c r="AD1064" i="2" s="1"/>
  <c r="AE1064" i="2" s="1"/>
  <c r="Y1064" i="2"/>
  <c r="Z1272" i="2"/>
  <c r="Y1272" i="2"/>
  <c r="P1272" i="2"/>
  <c r="O1272" i="2"/>
  <c r="Y990" i="2"/>
  <c r="Z990" i="2"/>
  <c r="O990" i="2"/>
  <c r="P990" i="2"/>
  <c r="O521" i="2"/>
  <c r="T521" i="2" s="1"/>
  <c r="AD521" i="2" s="1"/>
  <c r="AE521" i="2" s="1"/>
  <c r="Y521" i="2"/>
  <c r="Z521" i="2"/>
  <c r="P521" i="2"/>
  <c r="Y468" i="2"/>
  <c r="Z468" i="2"/>
  <c r="O468" i="2"/>
  <c r="P468" i="2"/>
  <c r="O741" i="2"/>
  <c r="T741" i="2" s="1"/>
  <c r="Y741" i="2"/>
  <c r="Z741" i="2"/>
  <c r="P741" i="2"/>
  <c r="P252" i="2"/>
  <c r="Y252" i="2"/>
  <c r="Z252" i="2"/>
  <c r="O252" i="2"/>
  <c r="Z903" i="2"/>
  <c r="O903" i="2"/>
  <c r="P903" i="2"/>
  <c r="Y903" i="2"/>
  <c r="P1167" i="2"/>
  <c r="Y1167" i="2"/>
  <c r="O1167" i="2"/>
  <c r="Z1167" i="2"/>
  <c r="P530" i="2"/>
  <c r="Z530" i="2"/>
  <c r="O530" i="2"/>
  <c r="T530" i="2" s="1"/>
  <c r="AD530" i="2" s="1"/>
  <c r="AE530" i="2" s="1"/>
  <c r="Y530" i="2"/>
  <c r="O941" i="2"/>
  <c r="Y941" i="2"/>
  <c r="P941" i="2"/>
  <c r="Z941" i="2"/>
  <c r="Y340" i="2"/>
  <c r="O340" i="2"/>
  <c r="T340" i="2" s="1"/>
  <c r="AD340" i="2" s="1"/>
  <c r="AE340" i="2" s="1"/>
  <c r="Z340" i="2"/>
  <c r="P340" i="2"/>
  <c r="Z1202" i="2"/>
  <c r="O1202" i="2"/>
  <c r="T1202" i="2" s="1"/>
  <c r="AD1202" i="2" s="1"/>
  <c r="AE1202" i="2" s="1"/>
  <c r="Y1202" i="2"/>
  <c r="P1202" i="2"/>
  <c r="P1354" i="2"/>
  <c r="Y1354" i="2"/>
  <c r="O1354" i="2"/>
  <c r="Z1354" i="2"/>
  <c r="Y1387" i="2"/>
  <c r="O1387" i="2"/>
  <c r="Z1387" i="2"/>
  <c r="P1387" i="2"/>
  <c r="P1146" i="2"/>
  <c r="O1146" i="2"/>
  <c r="Z1146" i="2"/>
  <c r="Y1146" i="2"/>
  <c r="Z1424" i="2"/>
  <c r="P1424" i="2"/>
  <c r="Y1424" i="2"/>
  <c r="O1424" i="2"/>
  <c r="Y392" i="2"/>
  <c r="P392" i="2"/>
  <c r="O392" i="2"/>
  <c r="T392" i="2" s="1"/>
  <c r="AD392" i="2" s="1"/>
  <c r="AE392" i="2" s="1"/>
  <c r="Z392" i="2"/>
  <c r="Z798" i="2"/>
  <c r="O798" i="2"/>
  <c r="Y798" i="2"/>
  <c r="P798" i="2"/>
  <c r="O816" i="2"/>
  <c r="T816" i="2" s="1"/>
  <c r="Y816" i="2"/>
  <c r="P816" i="2"/>
  <c r="Z816" i="2"/>
  <c r="Z436" i="2"/>
  <c r="O436" i="2"/>
  <c r="P436" i="2"/>
  <c r="Y436" i="2"/>
  <c r="P991" i="2"/>
  <c r="Y991" i="2"/>
  <c r="Z991" i="2"/>
  <c r="O991" i="2"/>
  <c r="T991" i="2" s="1"/>
  <c r="P520" i="2"/>
  <c r="Z520" i="2"/>
  <c r="Y520" i="2"/>
  <c r="O520" i="2"/>
  <c r="T520" i="2" s="1"/>
  <c r="AD520" i="2" s="1"/>
  <c r="AE520" i="2" s="1"/>
  <c r="Z568" i="2"/>
  <c r="O568" i="2"/>
  <c r="T568" i="2" s="1"/>
  <c r="AD568" i="2" s="1"/>
  <c r="AE568" i="2" s="1"/>
  <c r="Y568" i="2"/>
  <c r="P568" i="2"/>
  <c r="P1191" i="2"/>
  <c r="Z1191" i="2"/>
  <c r="Y1191" i="2"/>
  <c r="O1191" i="2"/>
  <c r="Y1010" i="2"/>
  <c r="Z1010" i="2"/>
  <c r="P1010" i="2"/>
  <c r="O1010" i="2"/>
  <c r="Y1174" i="2"/>
  <c r="O1174" i="2"/>
  <c r="P1174" i="2"/>
  <c r="Z1174" i="2"/>
  <c r="Y1322" i="2"/>
  <c r="P1322" i="2"/>
  <c r="Z1322" i="2"/>
  <c r="O1322" i="2"/>
  <c r="T1322" i="2" s="1"/>
  <c r="AD1322" i="2" s="1"/>
  <c r="AE1322" i="2" s="1"/>
  <c r="Z775" i="2"/>
  <c r="O775" i="2"/>
  <c r="T775" i="2" s="1"/>
  <c r="AD775" i="2" s="1"/>
  <c r="AE775" i="2" s="1"/>
  <c r="Y775" i="2"/>
  <c r="P775" i="2"/>
  <c r="Y1264" i="2"/>
  <c r="P1264" i="2"/>
  <c r="O1264" i="2"/>
  <c r="Z1264" i="2"/>
  <c r="Y1042" i="2"/>
  <c r="P1042" i="2"/>
  <c r="Z1042" i="2"/>
  <c r="O1042" i="2"/>
  <c r="T1042" i="2" s="1"/>
  <c r="P1430" i="2"/>
  <c r="Z1430" i="2"/>
  <c r="Y1430" i="2"/>
  <c r="O1430" i="2"/>
  <c r="T1430" i="2" s="1"/>
  <c r="AD1430" i="2" s="1"/>
  <c r="AE1430" i="2" s="1"/>
  <c r="O1298" i="2"/>
  <c r="Z1298" i="2"/>
  <c r="Y1298" i="2"/>
  <c r="P1298" i="2"/>
  <c r="O789" i="2"/>
  <c r="T789" i="2" s="1"/>
  <c r="AD789" i="2" s="1"/>
  <c r="AE789" i="2" s="1"/>
  <c r="P789" i="2"/>
  <c r="Z789" i="2"/>
  <c r="Y789" i="2"/>
  <c r="O884" i="2"/>
  <c r="Y884" i="2"/>
  <c r="P884" i="2"/>
  <c r="Z884" i="2"/>
  <c r="P331" i="2"/>
  <c r="Y331" i="2"/>
  <c r="Z331" i="2"/>
  <c r="O331" i="2"/>
  <c r="P461" i="2"/>
  <c r="Z461" i="2"/>
  <c r="Y461" i="2"/>
  <c r="O461" i="2"/>
  <c r="AB305" i="2"/>
  <c r="AC305" i="2"/>
  <c r="Z305" i="2"/>
  <c r="Y305" i="2"/>
  <c r="O305" i="2"/>
  <c r="P305" i="2"/>
  <c r="P443" i="2"/>
  <c r="Z443" i="2"/>
  <c r="O443" i="2"/>
  <c r="T443" i="2" s="1"/>
  <c r="AD443" i="2" s="1"/>
  <c r="AE443" i="2" s="1"/>
  <c r="Y443" i="2"/>
  <c r="Z333" i="2"/>
  <c r="Y333" i="2"/>
  <c r="AB333" i="2"/>
  <c r="AC333" i="2"/>
  <c r="P333" i="2"/>
  <c r="O333" i="2"/>
  <c r="P478" i="2"/>
  <c r="Z478" i="2"/>
  <c r="O478" i="2"/>
  <c r="T478" i="2" s="1"/>
  <c r="Y478" i="2"/>
  <c r="P637" i="2"/>
  <c r="O637" i="2"/>
  <c r="T637" i="2" s="1"/>
  <c r="AD637" i="2" s="1"/>
  <c r="AE637" i="2" s="1"/>
  <c r="Y637" i="2"/>
  <c r="Z637" i="2"/>
  <c r="O599" i="2"/>
  <c r="P599" i="2"/>
  <c r="Z599" i="2"/>
  <c r="Y599" i="2"/>
  <c r="P1475" i="2"/>
  <c r="Z1475" i="2"/>
  <c r="O1475" i="2"/>
  <c r="T1475" i="2" s="1"/>
  <c r="AD1475" i="2" s="1"/>
  <c r="AE1475" i="2" s="1"/>
  <c r="Y1475" i="2"/>
  <c r="Y851" i="2"/>
  <c r="P851" i="2"/>
  <c r="Z851" i="2"/>
  <c r="O851" i="2"/>
  <c r="T851" i="2" s="1"/>
  <c r="AD851" i="2" s="1"/>
  <c r="AE851" i="2" s="1"/>
  <c r="Y1271" i="2"/>
  <c r="O1271" i="2"/>
  <c r="T1271" i="2" s="1"/>
  <c r="P1271" i="2"/>
  <c r="Z1271" i="2"/>
  <c r="Z628" i="2"/>
  <c r="O628" i="2"/>
  <c r="T628" i="2" s="1"/>
  <c r="AD628" i="2" s="1"/>
  <c r="AE628" i="2" s="1"/>
  <c r="P628" i="2"/>
  <c r="Y628" i="2"/>
  <c r="P874" i="2"/>
  <c r="Z874" i="2"/>
  <c r="O874" i="2"/>
  <c r="Y874" i="2"/>
  <c r="Y609" i="2"/>
  <c r="P609" i="2"/>
  <c r="Z609" i="2"/>
  <c r="O609" i="2"/>
  <c r="T609" i="2" s="1"/>
  <c r="AD609" i="2" s="1"/>
  <c r="AE609" i="2" s="1"/>
  <c r="O494" i="2"/>
  <c r="T494" i="2" s="1"/>
  <c r="AD494" i="2" s="1"/>
  <c r="AE494" i="2" s="1"/>
  <c r="Y494" i="2"/>
  <c r="Z494" i="2"/>
  <c r="P494" i="2"/>
  <c r="O259" i="2"/>
  <c r="T259" i="2" s="1"/>
  <c r="AD259" i="2" s="1"/>
  <c r="AE259" i="2" s="1"/>
  <c r="Y259" i="2"/>
  <c r="P259" i="2"/>
  <c r="Z259" i="2"/>
  <c r="Z475" i="2"/>
  <c r="P475" i="2"/>
  <c r="Y475" i="2"/>
  <c r="O475" i="2"/>
  <c r="T475" i="2" s="1"/>
  <c r="AD475" i="2" s="1"/>
  <c r="AE475" i="2" s="1"/>
  <c r="Y541" i="2"/>
  <c r="Z541" i="2"/>
  <c r="O541" i="2"/>
  <c r="T541" i="2" s="1"/>
  <c r="AD541" i="2" s="1"/>
  <c r="AE541" i="2" s="1"/>
  <c r="P541" i="2"/>
  <c r="P1016" i="2"/>
  <c r="Z1016" i="2"/>
  <c r="Y1016" i="2"/>
  <c r="O1016" i="2"/>
  <c r="P398" i="2"/>
  <c r="Y398" i="2"/>
  <c r="O398" i="2"/>
  <c r="T398" i="2" s="1"/>
  <c r="AD398" i="2" s="1"/>
  <c r="AE398" i="2" s="1"/>
  <c r="Z398" i="2"/>
  <c r="P600" i="2"/>
  <c r="Z600" i="2"/>
  <c r="Y600" i="2"/>
  <c r="O600" i="2"/>
  <c r="T600" i="2" s="1"/>
  <c r="AD600" i="2" s="1"/>
  <c r="AE600" i="2" s="1"/>
  <c r="P339" i="2"/>
  <c r="O339" i="2"/>
  <c r="T339" i="2" s="1"/>
  <c r="AD339" i="2" s="1"/>
  <c r="AE339" i="2" s="1"/>
  <c r="Z339" i="2"/>
  <c r="Y339" i="2"/>
  <c r="O1436" i="2"/>
  <c r="P1436" i="2"/>
  <c r="Z1436" i="2"/>
  <c r="Y1436" i="2"/>
  <c r="P1396" i="2"/>
  <c r="Z1396" i="2"/>
  <c r="O1396" i="2"/>
  <c r="T1396" i="2" s="1"/>
  <c r="AD1396" i="2" s="1"/>
  <c r="AE1396" i="2" s="1"/>
  <c r="Y1396" i="2"/>
  <c r="P1365" i="2"/>
  <c r="Z1365" i="2"/>
  <c r="Y1365" i="2"/>
  <c r="O1365" i="2"/>
  <c r="T1365" i="2" s="1"/>
  <c r="AD1365" i="2" s="1"/>
  <c r="AE1365" i="2" s="1"/>
  <c r="Z1114" i="2"/>
  <c r="P1114" i="2"/>
  <c r="Y1114" i="2"/>
  <c r="O1114" i="2"/>
  <c r="T1114" i="2" s="1"/>
  <c r="Z1017" i="2"/>
  <c r="P1017" i="2"/>
  <c r="O1017" i="2"/>
  <c r="Y1017" i="2"/>
  <c r="O495" i="2"/>
  <c r="T495" i="2" s="1"/>
  <c r="AD495" i="2" s="1"/>
  <c r="AE495" i="2" s="1"/>
  <c r="Y495" i="2"/>
  <c r="Z495" i="2"/>
  <c r="P495" i="2"/>
  <c r="O1139" i="2"/>
  <c r="T1139" i="2" s="1"/>
  <c r="AD1139" i="2" s="1"/>
  <c r="AE1139" i="2" s="1"/>
  <c r="Y1139" i="2"/>
  <c r="Z1139" i="2"/>
  <c r="P1139" i="2"/>
  <c r="P1161" i="2"/>
  <c r="O1161" i="2"/>
  <c r="T1161" i="2" s="1"/>
  <c r="AD1161" i="2" s="1"/>
  <c r="AE1161" i="2" s="1"/>
  <c r="Z1161" i="2"/>
  <c r="Y1161" i="2"/>
  <c r="P897" i="2"/>
  <c r="Y897" i="2"/>
  <c r="O897" i="2"/>
  <c r="Z897" i="2"/>
  <c r="Y837" i="2"/>
  <c r="Z837" i="2"/>
  <c r="O837" i="2"/>
  <c r="T837" i="2" s="1"/>
  <c r="AD837" i="2" s="1"/>
  <c r="AE837" i="2" s="1"/>
  <c r="P837" i="2"/>
  <c r="O985" i="2"/>
  <c r="P985" i="2"/>
  <c r="Y985" i="2"/>
  <c r="Z985" i="2"/>
  <c r="P402" i="2"/>
  <c r="Z402" i="2"/>
  <c r="O402" i="2"/>
  <c r="T402" i="2" s="1"/>
  <c r="AD402" i="2" s="1"/>
  <c r="AE402" i="2" s="1"/>
  <c r="Y402" i="2"/>
  <c r="Y491" i="2"/>
  <c r="Z491" i="2"/>
  <c r="P491" i="2"/>
  <c r="O491" i="2"/>
  <c r="O1292" i="2"/>
  <c r="T1292" i="2" s="1"/>
  <c r="AD1292" i="2" s="1"/>
  <c r="AE1292" i="2" s="1"/>
  <c r="Z1292" i="2"/>
  <c r="Y1292" i="2"/>
  <c r="P1292" i="2"/>
  <c r="Y710" i="2"/>
  <c r="O710" i="2"/>
  <c r="P710" i="2"/>
  <c r="Z710" i="2"/>
  <c r="Y346" i="2"/>
  <c r="P346" i="2"/>
  <c r="Z346" i="2"/>
  <c r="O346" i="2"/>
  <c r="O707" i="2"/>
  <c r="T707" i="2" s="1"/>
  <c r="AD707" i="2" s="1"/>
  <c r="AE707" i="2" s="1"/>
  <c r="P707" i="2"/>
  <c r="Z707" i="2"/>
  <c r="Y707" i="2"/>
  <c r="O1356" i="2"/>
  <c r="T1356" i="2" s="1"/>
  <c r="AD1356" i="2" s="1"/>
  <c r="AE1356" i="2" s="1"/>
  <c r="Y1356" i="2"/>
  <c r="P1356" i="2"/>
  <c r="Z1356" i="2"/>
  <c r="O505" i="2"/>
  <c r="P505" i="2"/>
  <c r="Z505" i="2"/>
  <c r="Y505" i="2"/>
  <c r="Z808" i="2"/>
  <c r="O808" i="2"/>
  <c r="T808" i="2" s="1"/>
  <c r="Y808" i="2"/>
  <c r="P808" i="2"/>
  <c r="P1237" i="2"/>
  <c r="Y1237" i="2"/>
  <c r="Z1237" i="2"/>
  <c r="O1237" i="2"/>
  <c r="T1237" i="2" s="1"/>
  <c r="AD1237" i="2" s="1"/>
  <c r="AE1237" i="2" s="1"/>
  <c r="O466" i="2"/>
  <c r="P466" i="2"/>
  <c r="Y466" i="2"/>
  <c r="Z466" i="2"/>
  <c r="P1446" i="2"/>
  <c r="Z1446" i="2"/>
  <c r="O1446" i="2"/>
  <c r="Y1446" i="2"/>
  <c r="O1066" i="2"/>
  <c r="P1066" i="2"/>
  <c r="Z1066" i="2"/>
  <c r="Y1066" i="2"/>
  <c r="P780" i="2"/>
  <c r="O780" i="2"/>
  <c r="T780" i="2" s="1"/>
  <c r="Y780" i="2"/>
  <c r="Z780" i="2"/>
  <c r="Y315" i="2"/>
  <c r="P315" i="2"/>
  <c r="Z315" i="2"/>
  <c r="O315" i="2"/>
  <c r="O1172" i="2"/>
  <c r="T1172" i="2" s="1"/>
  <c r="AD1172" i="2" s="1"/>
  <c r="AE1172" i="2" s="1"/>
  <c r="Y1172" i="2"/>
  <c r="Z1172" i="2"/>
  <c r="P1172" i="2"/>
  <c r="Z693" i="2"/>
  <c r="O693" i="2"/>
  <c r="T693" i="2" s="1"/>
  <c r="AD693" i="2" s="1"/>
  <c r="AE693" i="2" s="1"/>
  <c r="Y693" i="2"/>
  <c r="P693" i="2"/>
  <c r="P640" i="2"/>
  <c r="O640" i="2"/>
  <c r="T640" i="2" s="1"/>
  <c r="AD640" i="2" s="1"/>
  <c r="AE640" i="2" s="1"/>
  <c r="Z640" i="2"/>
  <c r="Y640" i="2"/>
  <c r="P1211" i="2"/>
  <c r="Z1211" i="2"/>
  <c r="Y1211" i="2"/>
  <c r="O1211" i="2"/>
  <c r="O1457" i="2"/>
  <c r="T1457" i="2" s="1"/>
  <c r="AD1457" i="2" s="1"/>
  <c r="AE1457" i="2" s="1"/>
  <c r="P1457" i="2"/>
  <c r="Z1457" i="2"/>
  <c r="Y1457" i="2"/>
  <c r="P498" i="2"/>
  <c r="O498" i="2"/>
  <c r="T498" i="2" s="1"/>
  <c r="AD498" i="2" s="1"/>
  <c r="AE498" i="2" s="1"/>
  <c r="Y498" i="2"/>
  <c r="Z498" i="2"/>
  <c r="P1221" i="2"/>
  <c r="Z1221" i="2"/>
  <c r="O1221" i="2"/>
  <c r="T1221" i="2" s="1"/>
  <c r="AD1221" i="2" s="1"/>
  <c r="AE1221" i="2" s="1"/>
  <c r="Y1221" i="2"/>
  <c r="Y1075" i="2"/>
  <c r="O1075" i="2"/>
  <c r="Z1075" i="2"/>
  <c r="P1075" i="2"/>
  <c r="P714" i="2"/>
  <c r="O714" i="2"/>
  <c r="Y714" i="2"/>
  <c r="Z714" i="2"/>
  <c r="O959" i="2"/>
  <c r="T959" i="2" s="1"/>
  <c r="AD959" i="2" s="1"/>
  <c r="AE959" i="2" s="1"/>
  <c r="Y959" i="2"/>
  <c r="P959" i="2"/>
  <c r="Z959" i="2"/>
  <c r="O702" i="2"/>
  <c r="Y702" i="2"/>
  <c r="Z702" i="2"/>
  <c r="P702" i="2"/>
  <c r="P1195" i="2"/>
  <c r="Z1195" i="2"/>
  <c r="Y1195" i="2"/>
  <c r="O1195" i="2"/>
  <c r="T1195" i="2" s="1"/>
  <c r="O892" i="2"/>
  <c r="T892" i="2" s="1"/>
  <c r="AD892" i="2" s="1"/>
  <c r="AE892" i="2" s="1"/>
  <c r="P892" i="2"/>
  <c r="Z892" i="2"/>
  <c r="Y892" i="2"/>
  <c r="Y834" i="2"/>
  <c r="O834" i="2"/>
  <c r="T834" i="2" s="1"/>
  <c r="P834" i="2"/>
  <c r="Z834" i="2"/>
  <c r="O617" i="2"/>
  <c r="T617" i="2" s="1"/>
  <c r="AD617" i="2" s="1"/>
  <c r="AE617" i="2" s="1"/>
  <c r="P617" i="2"/>
  <c r="Y617" i="2"/>
  <c r="Z617" i="2"/>
  <c r="Y1343" i="2"/>
  <c r="O1343" i="2"/>
  <c r="T1343" i="2" s="1"/>
  <c r="Z1343" i="2"/>
  <c r="P1343" i="2"/>
  <c r="O1372" i="2"/>
  <c r="Z1372" i="2"/>
  <c r="P1372" i="2"/>
  <c r="Y1372" i="2"/>
  <c r="Y661" i="2"/>
  <c r="O661" i="2"/>
  <c r="P661" i="2"/>
  <c r="Z661" i="2"/>
  <c r="P632" i="2"/>
  <c r="Z632" i="2"/>
  <c r="Y632" i="2"/>
  <c r="O632" i="2"/>
  <c r="T632" i="2" s="1"/>
  <c r="AD632" i="2" s="1"/>
  <c r="AE632" i="2" s="1"/>
  <c r="P1277" i="2"/>
  <c r="Z1277" i="2"/>
  <c r="O1277" i="2"/>
  <c r="T1277" i="2" s="1"/>
  <c r="AD1277" i="2" s="1"/>
  <c r="AE1277" i="2" s="1"/>
  <c r="Y1277" i="2"/>
  <c r="Y727" i="2"/>
  <c r="Z727" i="2"/>
  <c r="P727" i="2"/>
  <c r="O727" i="2"/>
  <c r="O266" i="2"/>
  <c r="T266" i="2" s="1"/>
  <c r="AD266" i="2" s="1"/>
  <c r="AE266" i="2" s="1"/>
  <c r="Y266" i="2"/>
  <c r="P266" i="2"/>
  <c r="Z266" i="2"/>
  <c r="Y355" i="2"/>
  <c r="P355" i="2"/>
  <c r="Z355" i="2"/>
  <c r="O355" i="2"/>
  <c r="Y615" i="2"/>
  <c r="Z615" i="2"/>
  <c r="O615" i="2"/>
  <c r="P615" i="2"/>
  <c r="P1317" i="2"/>
  <c r="Z1317" i="2"/>
  <c r="O1317" i="2"/>
  <c r="T1317" i="2" s="1"/>
  <c r="Y1317" i="2"/>
  <c r="P474" i="2"/>
  <c r="Z474" i="2"/>
  <c r="O474" i="2"/>
  <c r="Y474" i="2"/>
  <c r="Z947" i="2"/>
  <c r="O947" i="2"/>
  <c r="P947" i="2"/>
  <c r="Y947" i="2"/>
  <c r="P1284" i="2"/>
  <c r="Z1284" i="2"/>
  <c r="O1284" i="2"/>
  <c r="T1284" i="2" s="1"/>
  <c r="Y1284" i="2"/>
  <c r="Z1310" i="2"/>
  <c r="O1310" i="2"/>
  <c r="Y1310" i="2"/>
  <c r="P1310" i="2"/>
  <c r="Y409" i="2"/>
  <c r="O409" i="2"/>
  <c r="T409" i="2" s="1"/>
  <c r="AD409" i="2" s="1"/>
  <c r="AE409" i="2" s="1"/>
  <c r="Z409" i="2"/>
  <c r="P409" i="2"/>
  <c r="Y1213" i="2"/>
  <c r="O1213" i="2"/>
  <c r="T1213" i="2" s="1"/>
  <c r="AD1213" i="2" s="1"/>
  <c r="AE1213" i="2" s="1"/>
  <c r="Z1213" i="2"/>
  <c r="P1213" i="2"/>
  <c r="Y1318" i="2"/>
  <c r="Z1318" i="2"/>
  <c r="O1318" i="2"/>
  <c r="T1318" i="2" s="1"/>
  <c r="AD1318" i="2" s="1"/>
  <c r="AE1318" i="2" s="1"/>
  <c r="P1318" i="2"/>
  <c r="P1466" i="2"/>
  <c r="O1466" i="2"/>
  <c r="Y1466" i="2"/>
  <c r="Z1466" i="2"/>
  <c r="Z928" i="2"/>
  <c r="P928" i="2"/>
  <c r="O928" i="2"/>
  <c r="Y928" i="2"/>
  <c r="Z1447" i="2"/>
  <c r="P1447" i="2"/>
  <c r="Y1447" i="2"/>
  <c r="O1447" i="2"/>
  <c r="Y371" i="2"/>
  <c r="P371" i="2"/>
  <c r="O371" i="2"/>
  <c r="T371" i="2" s="1"/>
  <c r="AD371" i="2" s="1"/>
  <c r="AE371" i="2" s="1"/>
  <c r="Z371" i="2"/>
  <c r="O1199" i="2"/>
  <c r="T1199" i="2" s="1"/>
  <c r="AD1199" i="2" s="1"/>
  <c r="AE1199" i="2" s="1"/>
  <c r="Y1199" i="2"/>
  <c r="Z1199" i="2"/>
  <c r="P1199" i="2"/>
  <c r="O946" i="2"/>
  <c r="T946" i="2" s="1"/>
  <c r="AD946" i="2" s="1"/>
  <c r="AE946" i="2" s="1"/>
  <c r="P946" i="2"/>
  <c r="Z946" i="2"/>
  <c r="Y946" i="2"/>
  <c r="O668" i="2"/>
  <c r="Y668" i="2"/>
  <c r="P668" i="2"/>
  <c r="Z668" i="2"/>
  <c r="P761" i="2"/>
  <c r="Z761" i="2"/>
  <c r="O761" i="2"/>
  <c r="Y761" i="2"/>
  <c r="P1266" i="2"/>
  <c r="Y1266" i="2"/>
  <c r="Z1266" i="2"/>
  <c r="O1266" i="2"/>
  <c r="T1266" i="2" s="1"/>
  <c r="AD1266" i="2" s="1"/>
  <c r="AE1266" i="2" s="1"/>
  <c r="Z760" i="2"/>
  <c r="P760" i="2"/>
  <c r="Y760" i="2"/>
  <c r="O760" i="2"/>
  <c r="Y558" i="2"/>
  <c r="P558" i="2"/>
  <c r="Z558" i="2"/>
  <c r="O558" i="2"/>
  <c r="T558" i="2" s="1"/>
  <c r="AD558" i="2" s="1"/>
  <c r="AE558" i="2" s="1"/>
  <c r="O1324" i="2"/>
  <c r="P1324" i="2"/>
  <c r="Y1324" i="2"/>
  <c r="Z1324" i="2"/>
  <c r="P1127" i="2"/>
  <c r="Z1127" i="2"/>
  <c r="O1127" i="2"/>
  <c r="Y1127" i="2"/>
  <c r="Y616" i="2"/>
  <c r="Z616" i="2"/>
  <c r="P616" i="2"/>
  <c r="O616" i="2"/>
  <c r="T616" i="2" s="1"/>
  <c r="AD616" i="2" s="1"/>
  <c r="AE616" i="2" s="1"/>
  <c r="Y1276" i="2"/>
  <c r="Z1276" i="2"/>
  <c r="O1276" i="2"/>
  <c r="T1276" i="2" s="1"/>
  <c r="AD1276" i="2" s="1"/>
  <c r="AE1276" i="2" s="1"/>
  <c r="P1276" i="2"/>
  <c r="Z1051" i="2"/>
  <c r="P1051" i="2"/>
  <c r="O1051" i="2"/>
  <c r="T1051" i="2" s="1"/>
  <c r="AD1051" i="2" s="1"/>
  <c r="AE1051" i="2" s="1"/>
  <c r="Y1051" i="2"/>
  <c r="Y1105" i="2"/>
  <c r="Z1105" i="2"/>
  <c r="O1105" i="2"/>
  <c r="P1105" i="2"/>
  <c r="O917" i="2"/>
  <c r="Y917" i="2"/>
  <c r="P917" i="2"/>
  <c r="Z917" i="2"/>
  <c r="P1204" i="2"/>
  <c r="Y1204" i="2"/>
  <c r="AB1204" i="2"/>
  <c r="O1204" i="2"/>
  <c r="Z1204" i="2"/>
  <c r="AC1204" i="2"/>
  <c r="Z927" i="2"/>
  <c r="Y927" i="2"/>
  <c r="O927" i="2"/>
  <c r="T927" i="2" s="1"/>
  <c r="AD927" i="2" s="1"/>
  <c r="AE927" i="2" s="1"/>
  <c r="P927" i="2"/>
  <c r="Y473" i="2"/>
  <c r="P473" i="2"/>
  <c r="Z473" i="2"/>
  <c r="O473" i="2"/>
  <c r="T473" i="2" s="1"/>
  <c r="AD473" i="2" s="1"/>
  <c r="AE473" i="2" s="1"/>
  <c r="O1230" i="2"/>
  <c r="T1230" i="2" s="1"/>
  <c r="P1230" i="2"/>
  <c r="Z1230" i="2"/>
  <c r="Y1230" i="2"/>
  <c r="Z451" i="2"/>
  <c r="P451" i="2"/>
  <c r="Y451" i="2"/>
  <c r="O451" i="2"/>
  <c r="Z1432" i="2"/>
  <c r="O1432" i="2"/>
  <c r="T1432" i="2" s="1"/>
  <c r="Y1432" i="2"/>
  <c r="P1432" i="2"/>
  <c r="P1097" i="2"/>
  <c r="Y1097" i="2"/>
  <c r="O1097" i="2"/>
  <c r="T1097" i="2" s="1"/>
  <c r="AD1097" i="2" s="1"/>
  <c r="AE1097" i="2" s="1"/>
  <c r="Z1097" i="2"/>
  <c r="Z957" i="2"/>
  <c r="Y957" i="2"/>
  <c r="P957" i="2"/>
  <c r="O957" i="2"/>
  <c r="P1159" i="2"/>
  <c r="O1159" i="2"/>
  <c r="Z1159" i="2"/>
  <c r="Y1159" i="2"/>
  <c r="P887" i="2"/>
  <c r="Z887" i="2"/>
  <c r="O887" i="2"/>
  <c r="T887" i="2" s="1"/>
  <c r="AD887" i="2" s="1"/>
  <c r="AE887" i="2" s="1"/>
  <c r="Y887" i="2"/>
  <c r="Y458" i="2"/>
  <c r="P458" i="2"/>
  <c r="O458" i="2"/>
  <c r="T458" i="2" s="1"/>
  <c r="AD458" i="2" s="1"/>
  <c r="AE458" i="2" s="1"/>
  <c r="Z458" i="2"/>
  <c r="P646" i="2"/>
  <c r="O646" i="2"/>
  <c r="Y646" i="2"/>
  <c r="Z646" i="2"/>
  <c r="Y724" i="2"/>
  <c r="P724" i="2"/>
  <c r="O724" i="2"/>
  <c r="T724" i="2" s="1"/>
  <c r="Z724" i="2"/>
  <c r="P1316" i="2"/>
  <c r="Y1316" i="2"/>
  <c r="Z1316" i="2"/>
  <c r="O1316" i="2"/>
  <c r="P1338" i="2"/>
  <c r="Z1338" i="2"/>
  <c r="O1338" i="2"/>
  <c r="Y1338" i="2"/>
  <c r="Z979" i="2"/>
  <c r="P979" i="2"/>
  <c r="Y979" i="2"/>
  <c r="O979" i="2"/>
  <c r="Z1018" i="2"/>
  <c r="O1018" i="2"/>
  <c r="P1018" i="2"/>
  <c r="Y1018" i="2"/>
  <c r="P870" i="2"/>
  <c r="Y870" i="2"/>
  <c r="Z870" i="2"/>
  <c r="O870" i="2"/>
  <c r="T870" i="2" s="1"/>
  <c r="AD870" i="2" s="1"/>
  <c r="AE870" i="2" s="1"/>
  <c r="P719" i="2"/>
  <c r="Z719" i="2"/>
  <c r="O719" i="2"/>
  <c r="T719" i="2" s="1"/>
  <c r="AD719" i="2" s="1"/>
  <c r="AE719" i="2" s="1"/>
  <c r="Y719" i="2"/>
  <c r="Z1210" i="2"/>
  <c r="P1210" i="2"/>
  <c r="O1210" i="2"/>
  <c r="T1210" i="2" s="1"/>
  <c r="AD1210" i="2" s="1"/>
  <c r="AE1210" i="2" s="1"/>
  <c r="Y1210" i="2"/>
  <c r="P603" i="2"/>
  <c r="Z603" i="2"/>
  <c r="O603" i="2"/>
  <c r="T603" i="2" s="1"/>
  <c r="AD603" i="2" s="1"/>
  <c r="AE603" i="2" s="1"/>
  <c r="Y603" i="2"/>
  <c r="Z995" i="2"/>
  <c r="Y995" i="2"/>
  <c r="O995" i="2"/>
  <c r="T995" i="2" s="1"/>
  <c r="AD995" i="2" s="1"/>
  <c r="AE995" i="2" s="1"/>
  <c r="P995" i="2"/>
  <c r="Y647" i="2"/>
  <c r="P647" i="2"/>
  <c r="Z647" i="2"/>
  <c r="O647" i="2"/>
  <c r="T647" i="2" s="1"/>
  <c r="AD647" i="2" s="1"/>
  <c r="AE647" i="2" s="1"/>
  <c r="P1236" i="2"/>
  <c r="Z1236" i="2"/>
  <c r="Y1236" i="2"/>
  <c r="O1236" i="2"/>
  <c r="T1236" i="2" s="1"/>
  <c r="O337" i="2"/>
  <c r="Y337" i="2"/>
  <c r="P337" i="2"/>
  <c r="Z337" i="2"/>
  <c r="P1448" i="2"/>
  <c r="O1448" i="2"/>
  <c r="Y1448" i="2"/>
  <c r="Z1448" i="2"/>
  <c r="Y1383" i="2"/>
  <c r="Z1383" i="2"/>
  <c r="O1383" i="2"/>
  <c r="P1383" i="2"/>
  <c r="Y965" i="2"/>
  <c r="P965" i="2"/>
  <c r="Z965" i="2"/>
  <c r="O965" i="2"/>
  <c r="T965" i="2" s="1"/>
  <c r="AD965" i="2" s="1"/>
  <c r="AE965" i="2" s="1"/>
  <c r="Y1301" i="2"/>
  <c r="P1301" i="2"/>
  <c r="Z1301" i="2"/>
  <c r="O1301" i="2"/>
  <c r="Y886" i="2"/>
  <c r="O886" i="2"/>
  <c r="P886" i="2"/>
  <c r="Z886" i="2"/>
  <c r="P1185" i="2"/>
  <c r="O1185" i="2"/>
  <c r="Z1185" i="2"/>
  <c r="Y1185" i="2"/>
  <c r="O285" i="2"/>
  <c r="T285" i="2" s="1"/>
  <c r="AD285" i="2" s="1"/>
  <c r="AE285" i="2" s="1"/>
  <c r="P285" i="2"/>
  <c r="Z285" i="2"/>
  <c r="Y285" i="2"/>
  <c r="O439" i="2"/>
  <c r="T439" i="2" s="1"/>
  <c r="AD439" i="2" s="1"/>
  <c r="AE439" i="2" s="1"/>
  <c r="Z439" i="2"/>
  <c r="P439" i="2"/>
  <c r="Y439" i="2"/>
  <c r="O821" i="2"/>
  <c r="P821" i="2"/>
  <c r="Y821" i="2"/>
  <c r="Z821" i="2"/>
  <c r="Y327" i="2"/>
  <c r="P327" i="2"/>
  <c r="O327" i="2"/>
  <c r="T327" i="2" s="1"/>
  <c r="AD327" i="2" s="1"/>
  <c r="AE327" i="2" s="1"/>
  <c r="Z327" i="2"/>
  <c r="Y1121" i="2"/>
  <c r="O1121" i="2"/>
  <c r="P1121" i="2"/>
  <c r="Z1121" i="2"/>
  <c r="Y295" i="2"/>
  <c r="P295" i="2"/>
  <c r="Z295" i="2"/>
  <c r="O295" i="2"/>
  <c r="T295" i="2" s="1"/>
  <c r="AD295" i="2" s="1"/>
  <c r="AE295" i="2" s="1"/>
  <c r="O408" i="2"/>
  <c r="Y408" i="2"/>
  <c r="P408" i="2"/>
  <c r="Z408" i="2"/>
  <c r="Y303" i="2"/>
  <c r="O303" i="2"/>
  <c r="P303" i="2"/>
  <c r="Z303" i="2"/>
  <c r="P1039" i="2"/>
  <c r="Z1039" i="2"/>
  <c r="O1039" i="2"/>
  <c r="Y1039" i="2"/>
  <c r="Y1003" i="2"/>
  <c r="P1003" i="2"/>
  <c r="Z1003" i="2"/>
  <c r="O1003" i="2"/>
  <c r="O321" i="2"/>
  <c r="T321" i="2" s="1"/>
  <c r="AD321" i="2" s="1"/>
  <c r="AE321" i="2" s="1"/>
  <c r="Z321" i="2"/>
  <c r="P321" i="2"/>
  <c r="Y321" i="2"/>
  <c r="Z1084" i="2"/>
  <c r="P1084" i="2"/>
  <c r="Y1084" i="2"/>
  <c r="O1084" i="2"/>
  <c r="T1084" i="2" s="1"/>
  <c r="AD1084" i="2" s="1"/>
  <c r="AE1084" i="2" s="1"/>
  <c r="O1329" i="2"/>
  <c r="Y1329" i="2"/>
  <c r="P1329" i="2"/>
  <c r="Z1329" i="2"/>
  <c r="Y270" i="2"/>
  <c r="O270" i="2"/>
  <c r="P270" i="2"/>
  <c r="Z270" i="2"/>
  <c r="Y1431" i="2"/>
  <c r="O1431" i="2"/>
  <c r="T1431" i="2" s="1"/>
  <c r="AD1431" i="2" s="1"/>
  <c r="AE1431" i="2" s="1"/>
  <c r="P1431" i="2"/>
  <c r="Z1431" i="2"/>
  <c r="Y873" i="2"/>
  <c r="O873" i="2"/>
  <c r="P873" i="2"/>
  <c r="Z873" i="2"/>
  <c r="O424" i="2"/>
  <c r="P424" i="2"/>
  <c r="Y424" i="2"/>
  <c r="Z424" i="2"/>
  <c r="P379" i="2"/>
  <c r="O379" i="2"/>
  <c r="Y379" i="2"/>
  <c r="Z379" i="2"/>
  <c r="Z680" i="2"/>
  <c r="Y680" i="2"/>
  <c r="P680" i="2"/>
  <c r="O680" i="2"/>
  <c r="O1416" i="2"/>
  <c r="P1416" i="2"/>
  <c r="Z1416" i="2"/>
  <c r="Y1416" i="2"/>
  <c r="O1184" i="2"/>
  <c r="T1184" i="2" s="1"/>
  <c r="AD1184" i="2" s="1"/>
  <c r="AE1184" i="2" s="1"/>
  <c r="Y1184" i="2"/>
  <c r="Z1184" i="2"/>
  <c r="P1184" i="2"/>
  <c r="Z363" i="2"/>
  <c r="P363" i="2"/>
  <c r="Y363" i="2"/>
  <c r="O363" i="2"/>
  <c r="T363" i="2" s="1"/>
  <c r="AD363" i="2" s="1"/>
  <c r="AE363" i="2" s="1"/>
  <c r="P345" i="2"/>
  <c r="Z345" i="2"/>
  <c r="O345" i="2"/>
  <c r="Y345" i="2"/>
  <c r="P1109" i="2"/>
  <c r="Z1109" i="2"/>
  <c r="Y1109" i="2"/>
  <c r="O1109" i="2"/>
  <c r="Y800" i="2"/>
  <c r="Z800" i="2"/>
  <c r="O800" i="2"/>
  <c r="T800" i="2" s="1"/>
  <c r="AD800" i="2" s="1"/>
  <c r="AE800" i="2" s="1"/>
  <c r="P800" i="2"/>
  <c r="Z799" i="2"/>
  <c r="O799" i="2"/>
  <c r="T799" i="2" s="1"/>
  <c r="Y799" i="2"/>
  <c r="P799" i="2"/>
  <c r="O912" i="2"/>
  <c r="P912" i="2"/>
  <c r="Z912" i="2"/>
  <c r="Y912" i="2"/>
  <c r="P1135" i="2"/>
  <c r="Z1135" i="2"/>
  <c r="Y1135" i="2"/>
  <c r="O1135" i="2"/>
  <c r="O896" i="2"/>
  <c r="Y896" i="2"/>
  <c r="P896" i="2"/>
  <c r="Z896" i="2"/>
  <c r="O275" i="2"/>
  <c r="T275" i="2" s="1"/>
  <c r="AD275" i="2" s="1"/>
  <c r="AE275" i="2" s="1"/>
  <c r="Y275" i="2"/>
  <c r="P275" i="2"/>
  <c r="Z275" i="2"/>
  <c r="Y546" i="2"/>
  <c r="O546" i="2"/>
  <c r="T546" i="2" s="1"/>
  <c r="AD546" i="2" s="1"/>
  <c r="AE546" i="2" s="1"/>
  <c r="P546" i="2"/>
  <c r="Z546" i="2"/>
  <c r="Y1419" i="2"/>
  <c r="P1419" i="2"/>
  <c r="Z1419" i="2"/>
  <c r="O1419" i="2"/>
  <c r="T1419" i="2" s="1"/>
  <c r="AD1419" i="2" s="1"/>
  <c r="AE1419" i="2" s="1"/>
  <c r="O901" i="2"/>
  <c r="T901" i="2" s="1"/>
  <c r="AD901" i="2" s="1"/>
  <c r="AE901" i="2" s="1"/>
  <c r="P901" i="2"/>
  <c r="Z901" i="2"/>
  <c r="Y901" i="2"/>
  <c r="P437" i="2"/>
  <c r="Z437" i="2"/>
  <c r="O437" i="2"/>
  <c r="T437" i="2" s="1"/>
  <c r="AD437" i="2" s="1"/>
  <c r="AE437" i="2" s="1"/>
  <c r="Y437" i="2"/>
  <c r="Z779" i="2"/>
  <c r="O779" i="2"/>
  <c r="Y779" i="2"/>
  <c r="P779" i="2"/>
  <c r="P1439" i="2"/>
  <c r="Y1439" i="2"/>
  <c r="Z1439" i="2"/>
  <c r="O1439" i="2"/>
  <c r="O963" i="2"/>
  <c r="Z963" i="2"/>
  <c r="P963" i="2"/>
  <c r="Y963" i="2"/>
  <c r="Z792" i="2"/>
  <c r="O792" i="2"/>
  <c r="T792" i="2" s="1"/>
  <c r="AD792" i="2" s="1"/>
  <c r="AE792" i="2" s="1"/>
  <c r="Y792" i="2"/>
  <c r="P792" i="2"/>
  <c r="P1140" i="2"/>
  <c r="O1140" i="2"/>
  <c r="T1140" i="2" s="1"/>
  <c r="AD1140" i="2" s="1"/>
  <c r="AE1140" i="2" s="1"/>
  <c r="Z1140" i="2"/>
  <c r="Y1140" i="2"/>
  <c r="P679" i="2"/>
  <c r="Y679" i="2"/>
  <c r="O679" i="2"/>
  <c r="Z679" i="2"/>
  <c r="O1402" i="2"/>
  <c r="Z1402" i="2"/>
  <c r="P1402" i="2"/>
  <c r="Y1402" i="2"/>
  <c r="P271" i="2"/>
  <c r="O271" i="2"/>
  <c r="T271" i="2" s="1"/>
  <c r="AD271" i="2" s="1"/>
  <c r="AE271" i="2" s="1"/>
  <c r="Y271" i="2"/>
  <c r="Z271" i="2"/>
  <c r="Y933" i="2"/>
  <c r="Z933" i="2"/>
  <c r="P933" i="2"/>
  <c r="O933" i="2"/>
  <c r="T933" i="2" s="1"/>
  <c r="AD933" i="2" s="1"/>
  <c r="AE933" i="2" s="1"/>
  <c r="O256" i="2"/>
  <c r="Y256" i="2"/>
  <c r="P256" i="2"/>
  <c r="Z256" i="2"/>
  <c r="Y492" i="2"/>
  <c r="O492" i="2"/>
  <c r="T492" i="2" s="1"/>
  <c r="AD492" i="2" s="1"/>
  <c r="AE492" i="2" s="1"/>
  <c r="Z492" i="2"/>
  <c r="P492" i="2"/>
  <c r="P433" i="2"/>
  <c r="Y433" i="2"/>
  <c r="O433" i="2"/>
  <c r="T433" i="2" s="1"/>
  <c r="AD433" i="2" s="1"/>
  <c r="AE433" i="2" s="1"/>
  <c r="Z433" i="2"/>
  <c r="P1434" i="2"/>
  <c r="Z1434" i="2"/>
  <c r="Y1434" i="2"/>
  <c r="O1434" i="2"/>
  <c r="T1434" i="2" s="1"/>
  <c r="O784" i="2"/>
  <c r="T784" i="2" s="1"/>
  <c r="AD784" i="2" s="1"/>
  <c r="AE784" i="2" s="1"/>
  <c r="Y784" i="2"/>
  <c r="Z784" i="2"/>
  <c r="P784" i="2"/>
  <c r="Y833" i="2"/>
  <c r="O833" i="2"/>
  <c r="P833" i="2"/>
  <c r="Z833" i="2"/>
  <c r="P582" i="2"/>
  <c r="Z582" i="2"/>
  <c r="O582" i="2"/>
  <c r="Y582" i="2"/>
  <c r="O996" i="2"/>
  <c r="T996" i="2" s="1"/>
  <c r="AD996" i="2" s="1"/>
  <c r="AE996" i="2" s="1"/>
  <c r="Y996" i="2"/>
  <c r="P996" i="2"/>
  <c r="Z996" i="2"/>
  <c r="P1331" i="2"/>
  <c r="Y1331" i="2"/>
  <c r="Z1331" i="2"/>
  <c r="O1331" i="2"/>
  <c r="T1331" i="2" s="1"/>
  <c r="Y735" i="2"/>
  <c r="P735" i="2"/>
  <c r="O735" i="2"/>
  <c r="Z735" i="2"/>
  <c r="Z513" i="2"/>
  <c r="P513" i="2"/>
  <c r="O513" i="2"/>
  <c r="Y513" i="2"/>
  <c r="P1253" i="2"/>
  <c r="Z1253" i="2"/>
  <c r="Y1253" i="2"/>
  <c r="O1253" i="2"/>
  <c r="O1366" i="2"/>
  <c r="Z1366" i="2"/>
  <c r="P1366" i="2"/>
  <c r="Y1366" i="2"/>
  <c r="Z754" i="2"/>
  <c r="P754" i="2"/>
  <c r="Y754" i="2"/>
  <c r="O754" i="2"/>
  <c r="T754" i="2" s="1"/>
  <c r="AD754" i="2" s="1"/>
  <c r="AE754" i="2" s="1"/>
  <c r="Z1293" i="2"/>
  <c r="P1293" i="2"/>
  <c r="O1293" i="2"/>
  <c r="T1293" i="2" s="1"/>
  <c r="AD1293" i="2" s="1"/>
  <c r="AE1293" i="2" s="1"/>
  <c r="Y1293" i="2"/>
  <c r="O452" i="2"/>
  <c r="T452" i="2" s="1"/>
  <c r="AD452" i="2" s="1"/>
  <c r="AE452" i="2" s="1"/>
  <c r="Y452" i="2"/>
  <c r="P452" i="2"/>
  <c r="Z452" i="2"/>
  <c r="O678" i="2"/>
  <c r="T678" i="2" s="1"/>
  <c r="Y678" i="2"/>
  <c r="P678" i="2"/>
  <c r="Z678" i="2"/>
  <c r="O360" i="2"/>
  <c r="T360" i="2" s="1"/>
  <c r="AD360" i="2" s="1"/>
  <c r="AE360" i="2" s="1"/>
  <c r="Z360" i="2"/>
  <c r="P360" i="2"/>
  <c r="Y360" i="2"/>
  <c r="Y666" i="2"/>
  <c r="P666" i="2"/>
  <c r="Z666" i="2"/>
  <c r="O666" i="2"/>
  <c r="T666" i="2" s="1"/>
  <c r="AD666" i="2" s="1"/>
  <c r="AE666" i="2" s="1"/>
  <c r="Y567" i="2"/>
  <c r="P567" i="2"/>
  <c r="Z567" i="2"/>
  <c r="O567" i="2"/>
  <c r="T567" i="2" s="1"/>
  <c r="AD567" i="2" s="1"/>
  <c r="AE567" i="2" s="1"/>
  <c r="O926" i="2"/>
  <c r="T926" i="2" s="1"/>
  <c r="AD926" i="2" s="1"/>
  <c r="AE926" i="2" s="1"/>
  <c r="Y926" i="2"/>
  <c r="Z926" i="2"/>
  <c r="P926" i="2"/>
  <c r="Z868" i="2"/>
  <c r="P868" i="2"/>
  <c r="O868" i="2"/>
  <c r="T868" i="2" s="1"/>
  <c r="AD868" i="2" s="1"/>
  <c r="AE868" i="2" s="1"/>
  <c r="Y868" i="2"/>
  <c r="Z745" i="2"/>
  <c r="Y745" i="2"/>
  <c r="O745" i="2"/>
  <c r="T745" i="2" s="1"/>
  <c r="AD745" i="2" s="1"/>
  <c r="AE745" i="2" s="1"/>
  <c r="P745" i="2"/>
  <c r="Y554" i="2"/>
  <c r="O554" i="2"/>
  <c r="T554" i="2" s="1"/>
  <c r="AD554" i="2" s="1"/>
  <c r="AE554" i="2" s="1"/>
  <c r="P554" i="2"/>
  <c r="Z554" i="2"/>
  <c r="Z1388" i="2"/>
  <c r="Y1388" i="2"/>
  <c r="O1388" i="2"/>
  <c r="P1388" i="2"/>
  <c r="Y1099" i="2"/>
  <c r="O1099" i="2"/>
  <c r="T1099" i="2" s="1"/>
  <c r="AD1099" i="2" s="1"/>
  <c r="AE1099" i="2" s="1"/>
  <c r="Z1099" i="2"/>
  <c r="P1099" i="2"/>
  <c r="O1142" i="2"/>
  <c r="T1142" i="2" s="1"/>
  <c r="Y1142" i="2"/>
  <c r="Z1142" i="2"/>
  <c r="P1142" i="2"/>
  <c r="P1259" i="2"/>
  <c r="Z1259" i="2"/>
  <c r="Y1259" i="2"/>
  <c r="O1259" i="2"/>
  <c r="P776" i="2"/>
  <c r="Z776" i="2"/>
  <c r="O776" i="2"/>
  <c r="T776" i="2" s="1"/>
  <c r="AD776" i="2" s="1"/>
  <c r="AE776" i="2" s="1"/>
  <c r="Y776" i="2"/>
  <c r="O263" i="2"/>
  <c r="T263" i="2" s="1"/>
  <c r="AD263" i="2" s="1"/>
  <c r="AE263" i="2" s="1"/>
  <c r="Y263" i="2"/>
  <c r="P263" i="2"/>
  <c r="Z263" i="2"/>
  <c r="O819" i="2"/>
  <c r="Y819" i="2"/>
  <c r="P819" i="2"/>
  <c r="Z819" i="2"/>
  <c r="O488" i="2"/>
  <c r="T488" i="2" s="1"/>
  <c r="AD488" i="2" s="1"/>
  <c r="AE488" i="2" s="1"/>
  <c r="P488" i="2"/>
  <c r="Z488" i="2"/>
  <c r="Y488" i="2"/>
  <c r="O1411" i="2"/>
  <c r="T1411" i="2" s="1"/>
  <c r="Z1411" i="2"/>
  <c r="Y1411" i="2"/>
  <c r="P1411" i="2"/>
  <c r="O636" i="2"/>
  <c r="Y636" i="2"/>
  <c r="Z636" i="2"/>
  <c r="P636" i="2"/>
  <c r="P944" i="2"/>
  <c r="Z944" i="2"/>
  <c r="Y944" i="2"/>
  <c r="O944" i="2"/>
  <c r="T944" i="2" s="1"/>
  <c r="AD944" i="2" s="1"/>
  <c r="AE944" i="2" s="1"/>
  <c r="Y880" i="2"/>
  <c r="Z880" i="2"/>
  <c r="O880" i="2"/>
  <c r="P880" i="2"/>
  <c r="Y1282" i="2"/>
  <c r="O1282" i="2"/>
  <c r="T1282" i="2" s="1"/>
  <c r="AD1282" i="2" s="1"/>
  <c r="AE1282" i="2" s="1"/>
  <c r="P1282" i="2"/>
  <c r="Z1282" i="2"/>
  <c r="P999" i="2"/>
  <c r="O999" i="2"/>
  <c r="T999" i="2" s="1"/>
  <c r="Y999" i="2"/>
  <c r="Z999" i="2"/>
  <c r="P1289" i="2"/>
  <c r="Z1289" i="2"/>
  <c r="Y1289" i="2"/>
  <c r="O1289" i="2"/>
  <c r="T1289" i="2" s="1"/>
  <c r="AD1289" i="2" s="1"/>
  <c r="AE1289" i="2" s="1"/>
  <c r="Z1113" i="2"/>
  <c r="Y1113" i="2"/>
  <c r="O1113" i="2"/>
  <c r="T1113" i="2" s="1"/>
  <c r="AD1113" i="2" s="1"/>
  <c r="AE1113" i="2" s="1"/>
  <c r="P1113" i="2"/>
  <c r="Y1002" i="2"/>
  <c r="Z1002" i="2"/>
  <c r="O1002" i="2"/>
  <c r="P1002" i="2"/>
  <c r="O598" i="2"/>
  <c r="Y598" i="2"/>
  <c r="P598" i="2"/>
  <c r="Z598" i="2"/>
  <c r="O1143" i="2"/>
  <c r="Z1143" i="2"/>
  <c r="P1143" i="2"/>
  <c r="Y1143" i="2"/>
  <c r="Y1071" i="2"/>
  <c r="Z1071" i="2"/>
  <c r="O1071" i="2"/>
  <c r="P1071" i="2"/>
  <c r="P319" i="2"/>
  <c r="Z319" i="2"/>
  <c r="Y319" i="2"/>
  <c r="O319" i="2"/>
  <c r="T319" i="2" s="1"/>
  <c r="AD319" i="2" s="1"/>
  <c r="AE319" i="2" s="1"/>
  <c r="O830" i="2"/>
  <c r="P830" i="2"/>
  <c r="Z830" i="2"/>
  <c r="Y830" i="2"/>
  <c r="Y514" i="2"/>
  <c r="O514" i="2"/>
  <c r="T514" i="2" s="1"/>
  <c r="AD514" i="2" s="1"/>
  <c r="AE514" i="2" s="1"/>
  <c r="P514" i="2"/>
  <c r="Z514" i="2"/>
  <c r="O323" i="2"/>
  <c r="Y323" i="2"/>
  <c r="Z323" i="2"/>
  <c r="P323" i="2"/>
  <c r="Y1378" i="2"/>
  <c r="P1378" i="2"/>
  <c r="O1378" i="2"/>
  <c r="Z1378" i="2"/>
  <c r="P1136" i="2"/>
  <c r="O1136" i="2"/>
  <c r="Y1136" i="2"/>
  <c r="Z1136" i="2"/>
  <c r="P535" i="2"/>
  <c r="Y535" i="2"/>
  <c r="O535" i="2"/>
  <c r="T535" i="2" s="1"/>
  <c r="AD535" i="2" s="1"/>
  <c r="AE535" i="2" s="1"/>
  <c r="Z535" i="2"/>
  <c r="P1335" i="2"/>
  <c r="Z1335" i="2"/>
  <c r="O1335" i="2"/>
  <c r="T1335" i="2" s="1"/>
  <c r="Y1335" i="2"/>
  <c r="P674" i="2"/>
  <c r="Z674" i="2"/>
  <c r="Y674" i="2"/>
  <c r="O674" i="2"/>
  <c r="O313" i="2"/>
  <c r="T313" i="2" s="1"/>
  <c r="AD313" i="2" s="1"/>
  <c r="AE313" i="2" s="1"/>
  <c r="P313" i="2"/>
  <c r="Z313" i="2"/>
  <c r="Y313" i="2"/>
  <c r="O338" i="2"/>
  <c r="T338" i="2" s="1"/>
  <c r="AD338" i="2" s="1"/>
  <c r="Y338" i="2"/>
  <c r="P338" i="2"/>
  <c r="Z338" i="2"/>
  <c r="Y253" i="2"/>
  <c r="O253" i="2"/>
  <c r="Z253" i="2"/>
  <c r="P253" i="2"/>
  <c r="O538" i="2"/>
  <c r="AB538" i="2"/>
  <c r="Z538" i="2"/>
  <c r="Y538" i="2"/>
  <c r="AC538" i="2"/>
  <c r="P538" i="2"/>
  <c r="P1241" i="2"/>
  <c r="Z1241" i="2"/>
  <c r="Y1241" i="2"/>
  <c r="O1241" i="2"/>
  <c r="T1241" i="2" s="1"/>
  <c r="AD1241" i="2" s="1"/>
  <c r="AE1241" i="2" s="1"/>
  <c r="Y1102" i="2"/>
  <c r="O1102" i="2"/>
  <c r="T1102" i="2" s="1"/>
  <c r="AD1102" i="2" s="1"/>
  <c r="AE1102" i="2" s="1"/>
  <c r="Z1102" i="2"/>
  <c r="P1102" i="2"/>
  <c r="O604" i="2"/>
  <c r="T604" i="2" s="1"/>
  <c r="AD604" i="2" s="1"/>
  <c r="AE604" i="2" s="1"/>
  <c r="Y604" i="2"/>
  <c r="P604" i="2"/>
  <c r="Z604" i="2"/>
  <c r="Z450" i="2"/>
  <c r="Y450" i="2"/>
  <c r="O450" i="2"/>
  <c r="T450" i="2" s="1"/>
  <c r="AD450" i="2" s="1"/>
  <c r="AE450" i="2" s="1"/>
  <c r="P450" i="2"/>
  <c r="O771" i="2"/>
  <c r="T771" i="2" s="1"/>
  <c r="AD771" i="2" s="1"/>
  <c r="AE771" i="2" s="1"/>
  <c r="Y771" i="2"/>
  <c r="P771" i="2"/>
  <c r="Z771" i="2"/>
  <c r="P265" i="2"/>
  <c r="O265" i="2"/>
  <c r="Y265" i="2"/>
  <c r="Z265" i="2"/>
  <c r="Y593" i="2"/>
  <c r="P593" i="2"/>
  <c r="Z593" i="2"/>
  <c r="O593" i="2"/>
  <c r="T593" i="2" s="1"/>
  <c r="AD593" i="2" s="1"/>
  <c r="AE593" i="2" s="1"/>
  <c r="O742" i="2"/>
  <c r="T742" i="2" s="1"/>
  <c r="AD742" i="2" s="1"/>
  <c r="AE742" i="2" s="1"/>
  <c r="P742" i="2"/>
  <c r="Z742" i="2"/>
  <c r="Y742" i="2"/>
  <c r="Y1275" i="2"/>
  <c r="O1275" i="2"/>
  <c r="P1275" i="2"/>
  <c r="Z1275" i="2"/>
  <c r="O601" i="2"/>
  <c r="T601" i="2" s="1"/>
  <c r="AD601" i="2" s="1"/>
  <c r="AE601" i="2" s="1"/>
  <c r="Y601" i="2"/>
  <c r="Z601" i="2"/>
  <c r="P601" i="2"/>
  <c r="Y510" i="2"/>
  <c r="Z510" i="2"/>
  <c r="O510" i="2"/>
  <c r="T510" i="2" s="1"/>
  <c r="AD510" i="2" s="1"/>
  <c r="AE510" i="2" s="1"/>
  <c r="P510" i="2"/>
  <c r="O826" i="2"/>
  <c r="Y826" i="2"/>
  <c r="P826" i="2"/>
  <c r="Z826" i="2"/>
  <c r="Z1225" i="2"/>
  <c r="P1225" i="2"/>
  <c r="O1225" i="2"/>
  <c r="Y1225" i="2"/>
  <c r="P861" i="2"/>
  <c r="O861" i="2"/>
  <c r="T861" i="2" s="1"/>
  <c r="AD861" i="2" s="1"/>
  <c r="AE861" i="2" s="1"/>
  <c r="Z861" i="2"/>
  <c r="Y861" i="2"/>
  <c r="P828" i="2"/>
  <c r="Z828" i="2"/>
  <c r="O828" i="2"/>
  <c r="T828" i="2" s="1"/>
  <c r="AD828" i="2" s="1"/>
  <c r="AE828" i="2" s="1"/>
  <c r="Y828" i="2"/>
  <c r="Y934" i="2"/>
  <c r="O934" i="2"/>
  <c r="T934" i="2" s="1"/>
  <c r="AD934" i="2" s="1"/>
  <c r="AE934" i="2" s="1"/>
  <c r="Z934" i="2"/>
  <c r="P934" i="2"/>
  <c r="O1096" i="2"/>
  <c r="T1096" i="2" s="1"/>
  <c r="Z1096" i="2"/>
  <c r="P1096" i="2"/>
  <c r="Y1096" i="2"/>
  <c r="O866" i="2"/>
  <c r="P866" i="2"/>
  <c r="Y866" i="2"/>
  <c r="Z866" i="2"/>
  <c r="Y1404" i="2"/>
  <c r="O1404" i="2"/>
  <c r="P1404" i="2"/>
  <c r="Z1404" i="2"/>
  <c r="O803" i="2"/>
  <c r="P803" i="2"/>
  <c r="Y803" i="2"/>
  <c r="Z803" i="2"/>
  <c r="P390" i="2"/>
  <c r="Z390" i="2"/>
  <c r="O390" i="2"/>
  <c r="T390" i="2" s="1"/>
  <c r="AD390" i="2" s="1"/>
  <c r="AE390" i="2" s="1"/>
  <c r="Y390" i="2"/>
  <c r="Z858" i="2"/>
  <c r="O858" i="2"/>
  <c r="T858" i="2" s="1"/>
  <c r="AD858" i="2" s="1"/>
  <c r="AE858" i="2" s="1"/>
  <c r="Y858" i="2"/>
  <c r="P858" i="2"/>
  <c r="P692" i="2"/>
  <c r="Z692" i="2"/>
  <c r="Y692" i="2"/>
  <c r="O692" i="2"/>
  <c r="P406" i="2"/>
  <c r="O406" i="2"/>
  <c r="T406" i="2" s="1"/>
  <c r="AD406" i="2" s="1"/>
  <c r="AE406" i="2" s="1"/>
  <c r="Y406" i="2"/>
  <c r="Z406" i="2"/>
  <c r="P1349" i="2"/>
  <c r="Y1349" i="2"/>
  <c r="O1349" i="2"/>
  <c r="Z1349" i="2"/>
  <c r="Y334" i="2"/>
  <c r="O334" i="2"/>
  <c r="T334" i="2" s="1"/>
  <c r="AD334" i="2" s="1"/>
  <c r="AE334" i="2" s="1"/>
  <c r="P334" i="2"/>
  <c r="Z334" i="2"/>
  <c r="O639" i="2"/>
  <c r="T639" i="2" s="1"/>
  <c r="AD639" i="2" s="1"/>
  <c r="AE639" i="2" s="1"/>
  <c r="Y639" i="2"/>
  <c r="Z639" i="2"/>
  <c r="P639" i="2"/>
  <c r="Y850" i="2"/>
  <c r="Z850" i="2"/>
  <c r="P850" i="2"/>
  <c r="O850" i="2"/>
  <c r="T850" i="2" s="1"/>
  <c r="AD850" i="2" s="1"/>
  <c r="AE850" i="2" s="1"/>
  <c r="O796" i="2"/>
  <c r="Y796" i="2"/>
  <c r="P796" i="2"/>
  <c r="Z796" i="2"/>
  <c r="O1364" i="2"/>
  <c r="Z1364" i="2"/>
  <c r="Y1364" i="2"/>
  <c r="P1364" i="2"/>
  <c r="Y1386" i="2"/>
  <c r="O1386" i="2"/>
  <c r="P1386" i="2"/>
  <c r="Z1386" i="2"/>
  <c r="Z1385" i="2"/>
  <c r="Y1385" i="2"/>
  <c r="O1385" i="2"/>
  <c r="P1385" i="2"/>
  <c r="O1232" i="2"/>
  <c r="Y1232" i="2"/>
  <c r="P1232" i="2"/>
  <c r="Z1232" i="2"/>
  <c r="Z1355" i="2"/>
  <c r="O1355" i="2"/>
  <c r="Y1355" i="2"/>
  <c r="P1355" i="2"/>
  <c r="Z712" i="2"/>
  <c r="O712" i="2"/>
  <c r="T712" i="2" s="1"/>
  <c r="AD712" i="2" s="1"/>
  <c r="AE712" i="2" s="1"/>
  <c r="Y712" i="2"/>
  <c r="P712" i="2"/>
  <c r="O525" i="2"/>
  <c r="Y525" i="2"/>
  <c r="Z525" i="2"/>
  <c r="P525" i="2"/>
  <c r="P1040" i="2"/>
  <c r="Z1040" i="2"/>
  <c r="O1040" i="2"/>
  <c r="T1040" i="2" s="1"/>
  <c r="Y1040" i="2"/>
  <c r="Y279" i="2"/>
  <c r="P279" i="2"/>
  <c r="Z279" i="2"/>
  <c r="O279" i="2"/>
  <c r="Y1118" i="2"/>
  <c r="O1118" i="2"/>
  <c r="P1118" i="2"/>
  <c r="Z1118" i="2"/>
  <c r="Y791" i="2"/>
  <c r="O791" i="2"/>
  <c r="P791" i="2"/>
  <c r="Z791" i="2"/>
  <c r="O836" i="2"/>
  <c r="T836" i="2" s="1"/>
  <c r="AD836" i="2" s="1"/>
  <c r="AE836" i="2" s="1"/>
  <c r="Y836" i="2"/>
  <c r="Z836" i="2"/>
  <c r="P836" i="2"/>
  <c r="O1057" i="2"/>
  <c r="Y1057" i="2"/>
  <c r="Z1057" i="2"/>
  <c r="P1057" i="2"/>
  <c r="O1440" i="2"/>
  <c r="P1440" i="2"/>
  <c r="Z1440" i="2"/>
  <c r="Y1440" i="2"/>
  <c r="Z1227" i="2"/>
  <c r="P1227" i="2"/>
  <c r="O1227" i="2"/>
  <c r="Y1227" i="2"/>
  <c r="Y312" i="2"/>
  <c r="O312" i="2"/>
  <c r="P312" i="2"/>
  <c r="Z312" i="2"/>
  <c r="O1175" i="2"/>
  <c r="Y1175" i="2"/>
  <c r="Z1175" i="2"/>
  <c r="P1175" i="2"/>
  <c r="Z1212" i="2"/>
  <c r="Y1212" i="2"/>
  <c r="O1212" i="2"/>
  <c r="T1212" i="2" s="1"/>
  <c r="AD1212" i="2" s="1"/>
  <c r="AE1212" i="2" s="1"/>
  <c r="P1212" i="2"/>
  <c r="O1130" i="2"/>
  <c r="Z1130" i="2"/>
  <c r="Y1130" i="2"/>
  <c r="P1130" i="2"/>
  <c r="Y773" i="2"/>
  <c r="P773" i="2"/>
  <c r="Z773" i="2"/>
  <c r="O773" i="2"/>
  <c r="T773" i="2" s="1"/>
  <c r="AD773" i="2" s="1"/>
  <c r="AE773" i="2" s="1"/>
  <c r="Y768" i="2"/>
  <c r="P768" i="2"/>
  <c r="Z768" i="2"/>
  <c r="O768" i="2"/>
  <c r="T768" i="2" s="1"/>
  <c r="AD768" i="2" s="1"/>
  <c r="AE768" i="2" s="1"/>
  <c r="Z1006" i="2"/>
  <c r="P1006" i="2"/>
  <c r="O1006" i="2"/>
  <c r="T1006" i="2" s="1"/>
  <c r="AD1006" i="2" s="1"/>
  <c r="AE1006" i="2" s="1"/>
  <c r="Y1006" i="2"/>
  <c r="AB1117" i="2"/>
  <c r="Y1117" i="2"/>
  <c r="O1117" i="2"/>
  <c r="Z1117" i="2"/>
  <c r="P1117" i="2"/>
  <c r="AC1117" i="2"/>
  <c r="O1104" i="2"/>
  <c r="Z1104" i="2"/>
  <c r="P1104" i="2"/>
  <c r="Y1104" i="2"/>
  <c r="Z1004" i="2"/>
  <c r="P1004" i="2"/>
  <c r="Y1004" i="2"/>
  <c r="O1004" i="2"/>
  <c r="T1004" i="2" s="1"/>
  <c r="O968" i="2"/>
  <c r="Y968" i="2"/>
  <c r="Z968" i="2"/>
  <c r="P968" i="2"/>
  <c r="Y509" i="2"/>
  <c r="Z509" i="2"/>
  <c r="P509" i="2"/>
  <c r="O509" i="2"/>
  <c r="T509" i="2" s="1"/>
  <c r="AD509" i="2" s="1"/>
  <c r="AE509" i="2" s="1"/>
  <c r="O698" i="2"/>
  <c r="P698" i="2"/>
  <c r="Z698" i="2"/>
  <c r="Y698" i="2"/>
  <c r="P564" i="2"/>
  <c r="Z564" i="2"/>
  <c r="O564" i="2"/>
  <c r="T564" i="2" s="1"/>
  <c r="AD564" i="2" s="1"/>
  <c r="AE564" i="2" s="1"/>
  <c r="Y564" i="2"/>
  <c r="O899" i="2"/>
  <c r="Y899" i="2"/>
  <c r="P899" i="2"/>
  <c r="Z899" i="2"/>
  <c r="O845" i="2"/>
  <c r="T845" i="2" s="1"/>
  <c r="AD845" i="2" s="1"/>
  <c r="AE845" i="2" s="1"/>
  <c r="Y845" i="2"/>
  <c r="P845" i="2"/>
  <c r="Z845" i="2"/>
  <c r="Y1257" i="2"/>
  <c r="P1257" i="2"/>
  <c r="Z1257" i="2"/>
  <c r="O1257" i="2"/>
  <c r="Z1110" i="2"/>
  <c r="P1110" i="2"/>
  <c r="Y1110" i="2"/>
  <c r="O1110" i="2"/>
  <c r="P1449" i="2"/>
  <c r="Z1449" i="2"/>
  <c r="Y1449" i="2"/>
  <c r="O1449" i="2"/>
  <c r="P289" i="2"/>
  <c r="O289" i="2"/>
  <c r="T289" i="2" s="1"/>
  <c r="AD289" i="2" s="1"/>
  <c r="AE289" i="2" s="1"/>
  <c r="Y289" i="2"/>
  <c r="Z289" i="2"/>
  <c r="AB22" i="2"/>
  <c r="Y210" i="2"/>
  <c r="Z210" i="2"/>
  <c r="P210" i="2"/>
  <c r="O210" i="2"/>
  <c r="Y81" i="2"/>
  <c r="O81" i="2"/>
  <c r="T81" i="2" s="1"/>
  <c r="AD81" i="2" s="1"/>
  <c r="AE81" i="2" s="1"/>
  <c r="Z81" i="2"/>
  <c r="P81" i="2"/>
  <c r="P214" i="2"/>
  <c r="Z214" i="2"/>
  <c r="O214" i="2"/>
  <c r="Y214" i="2"/>
  <c r="Z52" i="2"/>
  <c r="O52" i="2"/>
  <c r="Y52" i="2"/>
  <c r="P52" i="2"/>
  <c r="O232" i="2"/>
  <c r="T232" i="2" s="1"/>
  <c r="AD232" i="2" s="1"/>
  <c r="AE232" i="2" s="1"/>
  <c r="Y232" i="2"/>
  <c r="P232" i="2"/>
  <c r="Z232" i="2"/>
  <c r="Y112" i="2"/>
  <c r="P112" i="2"/>
  <c r="O112" i="2"/>
  <c r="Z112" i="2"/>
  <c r="Z215" i="2"/>
  <c r="Y215" i="2"/>
  <c r="P215" i="2"/>
  <c r="O215" i="2"/>
  <c r="O65" i="2"/>
  <c r="Y65" i="2"/>
  <c r="P65" i="2"/>
  <c r="Z65" i="2"/>
  <c r="O85" i="2"/>
  <c r="Z85" i="2"/>
  <c r="P85" i="2"/>
  <c r="Y85" i="2"/>
  <c r="O41" i="2"/>
  <c r="Z41" i="2"/>
  <c r="P41" i="2"/>
  <c r="Y41" i="2"/>
  <c r="Z101" i="2"/>
  <c r="O101" i="2"/>
  <c r="Y101" i="2"/>
  <c r="P101" i="2"/>
  <c r="O225" i="2"/>
  <c r="Y225" i="2"/>
  <c r="Z225" i="2"/>
  <c r="P225" i="2"/>
  <c r="O228" i="2"/>
  <c r="T228" i="2" s="1"/>
  <c r="AD228" i="2" s="1"/>
  <c r="AE228" i="2" s="1"/>
  <c r="Y228" i="2"/>
  <c r="Z228" i="2"/>
  <c r="P228" i="2"/>
  <c r="Y28" i="2"/>
  <c r="Z28" i="2"/>
  <c r="P28" i="2"/>
  <c r="O28" i="2"/>
  <c r="T28" i="2" s="1"/>
  <c r="AD28" i="2" s="1"/>
  <c r="AE28" i="2" s="1"/>
  <c r="Y139" i="2"/>
  <c r="P139" i="2"/>
  <c r="Z139" i="2"/>
  <c r="O139" i="2"/>
  <c r="Y206" i="2"/>
  <c r="O206" i="2"/>
  <c r="P206" i="2"/>
  <c r="Z206" i="2"/>
  <c r="P162" i="2"/>
  <c r="Y162" i="2"/>
  <c r="Z162" i="2"/>
  <c r="O162" i="2"/>
  <c r="P30" i="2"/>
  <c r="Z30" i="2"/>
  <c r="O30" i="2"/>
  <c r="T30" i="2" s="1"/>
  <c r="AD30" i="2" s="1"/>
  <c r="AE30" i="2" s="1"/>
  <c r="Y30" i="2"/>
  <c r="Z144" i="2"/>
  <c r="O144" i="2"/>
  <c r="Y144" i="2"/>
  <c r="P144" i="2"/>
  <c r="Y102" i="2"/>
  <c r="P102" i="2"/>
  <c r="Z102" i="2"/>
  <c r="O102" i="2"/>
  <c r="Y130" i="2"/>
  <c r="P130" i="2"/>
  <c r="Z130" i="2"/>
  <c r="O130" i="2"/>
  <c r="Z220" i="2"/>
  <c r="O220" i="2"/>
  <c r="Y220" i="2"/>
  <c r="P220" i="2"/>
  <c r="O78" i="2"/>
  <c r="T78" i="2" s="1"/>
  <c r="AD78" i="2" s="1"/>
  <c r="AE78" i="2" s="1"/>
  <c r="Z78" i="2"/>
  <c r="P78" i="2"/>
  <c r="Y78" i="2"/>
  <c r="O240" i="2"/>
  <c r="T240" i="2" s="1"/>
  <c r="AD240" i="2" s="1"/>
  <c r="AE240" i="2" s="1"/>
  <c r="Y240" i="2"/>
  <c r="Z240" i="2"/>
  <c r="P240" i="2"/>
  <c r="Y25" i="2"/>
  <c r="P25" i="2"/>
  <c r="Z25" i="2"/>
  <c r="O25" i="2"/>
  <c r="T25" i="2" s="1"/>
  <c r="AD25" i="2" s="1"/>
  <c r="AE25" i="2" s="1"/>
  <c r="O189" i="2"/>
  <c r="P189" i="2"/>
  <c r="Z189" i="2"/>
  <c r="Y189" i="2"/>
  <c r="P26" i="2"/>
  <c r="Z26" i="2"/>
  <c r="O26" i="2"/>
  <c r="T26" i="2" s="1"/>
  <c r="AD26" i="2" s="1"/>
  <c r="AE26" i="2" s="1"/>
  <c r="Y26" i="2"/>
  <c r="P183" i="2"/>
  <c r="O183" i="2"/>
  <c r="T183" i="2" s="1"/>
  <c r="AD183" i="2" s="1"/>
  <c r="AE183" i="2" s="1"/>
  <c r="Y183" i="2"/>
  <c r="Z183" i="2"/>
  <c r="O62" i="2"/>
  <c r="Y62" i="2"/>
  <c r="P62" i="2"/>
  <c r="Z62" i="2"/>
  <c r="P132" i="2"/>
  <c r="Z132" i="2"/>
  <c r="O132" i="2"/>
  <c r="Y132" i="2"/>
  <c r="Z147" i="2"/>
  <c r="P147" i="2"/>
  <c r="Y147" i="2"/>
  <c r="O147" i="2"/>
  <c r="Y71" i="2"/>
  <c r="Z71" i="2"/>
  <c r="P71" i="2"/>
  <c r="O71" i="2"/>
  <c r="Z172" i="2"/>
  <c r="O172" i="2"/>
  <c r="Y172" i="2"/>
  <c r="P172" i="2"/>
  <c r="O75" i="2"/>
  <c r="Y75" i="2"/>
  <c r="Z75" i="2"/>
  <c r="P75" i="2"/>
  <c r="O186" i="2"/>
  <c r="T186" i="2" s="1"/>
  <c r="AD186" i="2" s="1"/>
  <c r="AE186" i="2" s="1"/>
  <c r="Y186" i="2"/>
  <c r="P186" i="2"/>
  <c r="Z186" i="2"/>
  <c r="Y248" i="2"/>
  <c r="P248" i="2"/>
  <c r="Z248" i="2"/>
  <c r="O248" i="2"/>
  <c r="T248" i="2" s="1"/>
  <c r="AD248" i="2" s="1"/>
  <c r="AE248" i="2" s="1"/>
  <c r="P89" i="2"/>
  <c r="O89" i="2"/>
  <c r="Y89" i="2"/>
  <c r="Z89" i="2"/>
  <c r="P250" i="2"/>
  <c r="Z250" i="2"/>
  <c r="Y250" i="2"/>
  <c r="O250" i="2"/>
  <c r="T250" i="2" s="1"/>
  <c r="AD250" i="2" s="1"/>
  <c r="AE250" i="2" s="1"/>
  <c r="P200" i="2"/>
  <c r="Y200" i="2"/>
  <c r="O200" i="2"/>
  <c r="Z200" i="2"/>
  <c r="O96" i="2"/>
  <c r="Z96" i="2"/>
  <c r="P96" i="2"/>
  <c r="Y96" i="2"/>
  <c r="Z241" i="2"/>
  <c r="O241" i="2"/>
  <c r="T241" i="2" s="1"/>
  <c r="AD241" i="2" s="1"/>
  <c r="AE241" i="2" s="1"/>
  <c r="Y241" i="2"/>
  <c r="P241" i="2"/>
  <c r="Z216" i="2"/>
  <c r="Y216" i="2"/>
  <c r="P216" i="2"/>
  <c r="O216" i="2"/>
  <c r="O138" i="2"/>
  <c r="Y138" i="2"/>
  <c r="P138" i="2"/>
  <c r="Z138" i="2"/>
  <c r="Z127" i="2"/>
  <c r="Y127" i="2"/>
  <c r="P127" i="2"/>
  <c r="O127" i="2"/>
  <c r="O51" i="2"/>
  <c r="Y51" i="2"/>
  <c r="P51" i="2"/>
  <c r="Z51" i="2"/>
  <c r="O73" i="2"/>
  <c r="Z73" i="2"/>
  <c r="P73" i="2"/>
  <c r="Y73" i="2"/>
  <c r="Y59" i="2"/>
  <c r="O59" i="2"/>
  <c r="T59" i="2" s="1"/>
  <c r="AD59" i="2" s="1"/>
  <c r="AE59" i="2" s="1"/>
  <c r="Z59" i="2"/>
  <c r="P59" i="2"/>
  <c r="P108" i="2"/>
  <c r="Z108" i="2"/>
  <c r="O108" i="2"/>
  <c r="Y108" i="2"/>
  <c r="Y243" i="2"/>
  <c r="P243" i="2"/>
  <c r="Z243" i="2"/>
  <c r="O243" i="2"/>
  <c r="T243" i="2" s="1"/>
  <c r="AD243" i="2" s="1"/>
  <c r="AE243" i="2" s="1"/>
  <c r="Z157" i="2"/>
  <c r="O157" i="2"/>
  <c r="T157" i="2" s="1"/>
  <c r="AD157" i="2" s="1"/>
  <c r="AE157" i="2" s="1"/>
  <c r="Y157" i="2"/>
  <c r="P157" i="2"/>
  <c r="Y35" i="2"/>
  <c r="O35" i="2"/>
  <c r="P35" i="2"/>
  <c r="Z35" i="2"/>
  <c r="P63" i="2"/>
  <c r="Z63" i="2"/>
  <c r="O63" i="2"/>
  <c r="T63" i="2" s="1"/>
  <c r="AD63" i="2" s="1"/>
  <c r="AE63" i="2" s="1"/>
  <c r="Y63" i="2"/>
  <c r="Z50" i="2"/>
  <c r="O50" i="2"/>
  <c r="Y50" i="2"/>
  <c r="P50" i="2"/>
  <c r="Z188" i="2"/>
  <c r="Y188" i="2"/>
  <c r="P188" i="2"/>
  <c r="O188" i="2"/>
  <c r="Z119" i="2"/>
  <c r="O119" i="2"/>
  <c r="Y119" i="2"/>
  <c r="P119" i="2"/>
  <c r="O199" i="2"/>
  <c r="Y199" i="2"/>
  <c r="P199" i="2"/>
  <c r="Z199" i="2"/>
  <c r="O87" i="2"/>
  <c r="P87" i="2"/>
  <c r="Z87" i="2"/>
  <c r="Y87" i="2"/>
  <c r="Y82" i="2"/>
  <c r="O82" i="2"/>
  <c r="T82" i="2" s="1"/>
  <c r="AD82" i="2" s="1"/>
  <c r="AE82" i="2" s="1"/>
  <c r="P82" i="2"/>
  <c r="Z82" i="2"/>
  <c r="O207" i="2"/>
  <c r="T207" i="2" s="1"/>
  <c r="AD207" i="2" s="1"/>
  <c r="AE207" i="2" s="1"/>
  <c r="P207" i="2"/>
  <c r="Y207" i="2"/>
  <c r="Z207" i="2"/>
  <c r="O107" i="2"/>
  <c r="T107" i="2" s="1"/>
  <c r="AD107" i="2" s="1"/>
  <c r="AE107" i="2" s="1"/>
  <c r="Y107" i="2"/>
  <c r="P107" i="2"/>
  <c r="Z107" i="2"/>
  <c r="Z29" i="2"/>
  <c r="O29" i="2"/>
  <c r="T29" i="2" s="1"/>
  <c r="AD29" i="2" s="1"/>
  <c r="AE29" i="2" s="1"/>
  <c r="Y29" i="2"/>
  <c r="P29" i="2"/>
  <c r="Y98" i="2"/>
  <c r="O98" i="2"/>
  <c r="Z98" i="2"/>
  <c r="P98" i="2"/>
  <c r="Z152" i="2"/>
  <c r="O152" i="2"/>
  <c r="T152" i="2" s="1"/>
  <c r="AD152" i="2" s="1"/>
  <c r="AE152" i="2" s="1"/>
  <c r="Y152" i="2"/>
  <c r="P152" i="2"/>
  <c r="Y39" i="2"/>
  <c r="Z39" i="2"/>
  <c r="P39" i="2"/>
  <c r="O39" i="2"/>
  <c r="Y156" i="2"/>
  <c r="O156" i="2"/>
  <c r="Z156" i="2"/>
  <c r="P156" i="2"/>
  <c r="O193" i="2"/>
  <c r="Y193" i="2"/>
  <c r="P193" i="2"/>
  <c r="Z193" i="2"/>
  <c r="Z226" i="2"/>
  <c r="O226" i="2"/>
  <c r="Y226" i="2"/>
  <c r="P226" i="2"/>
  <c r="P133" i="2"/>
  <c r="Y133" i="2"/>
  <c r="O133" i="2"/>
  <c r="T133" i="2" s="1"/>
  <c r="AD133" i="2" s="1"/>
  <c r="AE133" i="2" s="1"/>
  <c r="Z133" i="2"/>
  <c r="P179" i="2"/>
  <c r="Y179" i="2"/>
  <c r="Z179" i="2"/>
  <c r="O179" i="2"/>
  <c r="P227" i="2"/>
  <c r="Z227" i="2"/>
  <c r="O227" i="2"/>
  <c r="Y227" i="2"/>
  <c r="Y180" i="2"/>
  <c r="Z180" i="2"/>
  <c r="O180" i="2"/>
  <c r="P180" i="2"/>
  <c r="Y168" i="2"/>
  <c r="O168" i="2"/>
  <c r="P168" i="2"/>
  <c r="Z168" i="2"/>
  <c r="P192" i="2"/>
  <c r="O192" i="2"/>
  <c r="Z192" i="2"/>
  <c r="Y192" i="2"/>
  <c r="O55" i="2"/>
  <c r="T55" i="2" s="1"/>
  <c r="AD55" i="2" s="1"/>
  <c r="AE55" i="2" s="1"/>
  <c r="Y55" i="2"/>
  <c r="P55" i="2"/>
  <c r="Z55" i="2"/>
  <c r="Y124" i="2"/>
  <c r="P124" i="2"/>
  <c r="Z124" i="2"/>
  <c r="O124" i="2"/>
  <c r="T124" i="2" s="1"/>
  <c r="AD124" i="2" s="1"/>
  <c r="AE124" i="2" s="1"/>
  <c r="O68" i="2"/>
  <c r="Y68" i="2"/>
  <c r="P68" i="2"/>
  <c r="Z68" i="2"/>
  <c r="P120" i="2"/>
  <c r="Z120" i="2"/>
  <c r="Y120" i="2"/>
  <c r="O120" i="2"/>
  <c r="O131" i="2"/>
  <c r="Y131" i="2"/>
  <c r="P131" i="2"/>
  <c r="Z131" i="2"/>
  <c r="O142" i="2"/>
  <c r="T142" i="2" s="1"/>
  <c r="AD142" i="2" s="1"/>
  <c r="AE142" i="2" s="1"/>
  <c r="P142" i="2"/>
  <c r="Y142" i="2"/>
  <c r="Z142" i="2"/>
  <c r="P208" i="2"/>
  <c r="Z208" i="2"/>
  <c r="Y208" i="2"/>
  <c r="O208" i="2"/>
  <c r="O83" i="2"/>
  <c r="Y83" i="2"/>
  <c r="P83" i="2"/>
  <c r="Z83" i="2"/>
  <c r="P106" i="2"/>
  <c r="Z106" i="2"/>
  <c r="O106" i="2"/>
  <c r="T106" i="2" s="1"/>
  <c r="AD106" i="2" s="1"/>
  <c r="AE106" i="2" s="1"/>
  <c r="Y106" i="2"/>
  <c r="Y244" i="2"/>
  <c r="P244" i="2"/>
  <c r="O244" i="2"/>
  <c r="Z244" i="2"/>
  <c r="P48" i="2"/>
  <c r="Z48" i="2"/>
  <c r="O48" i="2"/>
  <c r="Y48" i="2"/>
  <c r="Z165" i="2"/>
  <c r="O165" i="2"/>
  <c r="Y165" i="2"/>
  <c r="P165" i="2"/>
  <c r="Y237" i="2"/>
  <c r="O237" i="2"/>
  <c r="T237" i="2" s="1"/>
  <c r="AD237" i="2" s="1"/>
  <c r="AE237" i="2" s="1"/>
  <c r="P237" i="2"/>
  <c r="Z237" i="2"/>
  <c r="Z129" i="2"/>
  <c r="P129" i="2"/>
  <c r="Y129" i="2"/>
  <c r="O129" i="2"/>
  <c r="T129" i="2" s="1"/>
  <c r="AD129" i="2" s="1"/>
  <c r="AE129" i="2" s="1"/>
  <c r="Z209" i="2"/>
  <c r="P209" i="2"/>
  <c r="Y209" i="2"/>
  <c r="O209" i="2"/>
  <c r="Y46" i="2"/>
  <c r="O46" i="2"/>
  <c r="T46" i="2" s="1"/>
  <c r="AD46" i="2" s="1"/>
  <c r="AE46" i="2" s="1"/>
  <c r="Z46" i="2"/>
  <c r="P46" i="2"/>
  <c r="Y93" i="2"/>
  <c r="O93" i="2"/>
  <c r="P93" i="2"/>
  <c r="Z93" i="2"/>
  <c r="Z141" i="2"/>
  <c r="Y141" i="2"/>
  <c r="O141" i="2"/>
  <c r="T141" i="2" s="1"/>
  <c r="AD141" i="2" s="1"/>
  <c r="AE141" i="2" s="1"/>
  <c r="P141" i="2"/>
  <c r="O163" i="2"/>
  <c r="Y163" i="2"/>
  <c r="P163" i="2"/>
  <c r="Z163" i="2"/>
  <c r="Z201" i="2"/>
  <c r="O201" i="2"/>
  <c r="P201" i="2"/>
  <c r="Y201" i="2"/>
  <c r="Z24" i="2"/>
  <c r="O24" i="2"/>
  <c r="T24" i="2" s="1"/>
  <c r="AD24" i="2" s="1"/>
  <c r="AE24" i="2" s="1"/>
  <c r="Y24" i="2"/>
  <c r="P117" i="2"/>
  <c r="Y117" i="2"/>
  <c r="Z117" i="2"/>
  <c r="O117" i="2"/>
  <c r="T117" i="2" s="1"/>
  <c r="AD117" i="2" s="1"/>
  <c r="AE117" i="2" s="1"/>
  <c r="P44" i="2"/>
  <c r="Y44" i="2"/>
  <c r="Z44" i="2"/>
  <c r="O44" i="2"/>
  <c r="O105" i="2"/>
  <c r="Y105" i="2"/>
  <c r="P105" i="2"/>
  <c r="Z105" i="2"/>
  <c r="P49" i="2"/>
  <c r="Z49" i="2"/>
  <c r="Y49" i="2"/>
  <c r="O49" i="2"/>
  <c r="P126" i="2"/>
  <c r="O126" i="2"/>
  <c r="Y126" i="2"/>
  <c r="Z126" i="2"/>
  <c r="P149" i="2"/>
  <c r="Z149" i="2"/>
  <c r="Y149" i="2"/>
  <c r="O149" i="2"/>
  <c r="Z196" i="2"/>
  <c r="O196" i="2"/>
  <c r="P196" i="2"/>
  <c r="Y196" i="2"/>
  <c r="P217" i="2"/>
  <c r="Z217" i="2"/>
  <c r="O217" i="2"/>
  <c r="Y217" i="2"/>
  <c r="O173" i="2"/>
  <c r="Z173" i="2"/>
  <c r="P173" i="2"/>
  <c r="Y173" i="2"/>
  <c r="Y219" i="2"/>
  <c r="O219" i="2"/>
  <c r="T219" i="2" s="1"/>
  <c r="AD219" i="2" s="1"/>
  <c r="AE219" i="2" s="1"/>
  <c r="P219" i="2"/>
  <c r="Z219" i="2"/>
  <c r="P148" i="2"/>
  <c r="Z148" i="2"/>
  <c r="Y148" i="2"/>
  <c r="O148" i="2"/>
  <c r="P47" i="2"/>
  <c r="Y47" i="2"/>
  <c r="Z47" i="2"/>
  <c r="O47" i="2"/>
  <c r="P181" i="2"/>
  <c r="Z181" i="2"/>
  <c r="O181" i="2"/>
  <c r="Y181" i="2"/>
  <c r="P231" i="2"/>
  <c r="Z231" i="2"/>
  <c r="Y231" i="2"/>
  <c r="O231" i="2"/>
  <c r="T231" i="2" s="1"/>
  <c r="AD231" i="2" s="1"/>
  <c r="AE231" i="2" s="1"/>
  <c r="Z116" i="2"/>
  <c r="O116" i="2"/>
  <c r="Y116" i="2"/>
  <c r="P116" i="2"/>
  <c r="Y234" i="2"/>
  <c r="Z234" i="2"/>
  <c r="P234" i="2"/>
  <c r="O234" i="2"/>
  <c r="Z222" i="2"/>
  <c r="Y222" i="2"/>
  <c r="O222" i="2"/>
  <c r="T222" i="2" s="1"/>
  <c r="AD222" i="2" s="1"/>
  <c r="AE222" i="2" s="1"/>
  <c r="P222" i="2"/>
  <c r="P57" i="2"/>
  <c r="Z57" i="2"/>
  <c r="Y57" i="2"/>
  <c r="O57" i="2"/>
  <c r="Y151" i="2"/>
  <c r="Z151" i="2"/>
  <c r="O151" i="2"/>
  <c r="P151" i="2"/>
  <c r="O115" i="2"/>
  <c r="Y115" i="2"/>
  <c r="Z115" i="2"/>
  <c r="P115" i="2"/>
  <c r="O60" i="2"/>
  <c r="P60" i="2"/>
  <c r="Y60" i="2"/>
  <c r="Z60" i="2"/>
  <c r="O104" i="2"/>
  <c r="Y104" i="2"/>
  <c r="Z104" i="2"/>
  <c r="P104" i="2"/>
  <c r="O27" i="2"/>
  <c r="T27" i="2" s="1"/>
  <c r="AD27" i="2" s="1"/>
  <c r="AE27" i="2" s="1"/>
  <c r="Y27" i="2"/>
  <c r="P27" i="2"/>
  <c r="Z27" i="2"/>
  <c r="Y158" i="2"/>
  <c r="Z158" i="2"/>
  <c r="P158" i="2"/>
  <c r="O158" i="2"/>
  <c r="Z111" i="2"/>
  <c r="Y111" i="2"/>
  <c r="O111" i="2"/>
  <c r="T111" i="2" s="1"/>
  <c r="AD111" i="2" s="1"/>
  <c r="AE111" i="2" s="1"/>
  <c r="P111" i="2"/>
  <c r="Z176" i="2"/>
  <c r="O176" i="2"/>
  <c r="Y176" i="2"/>
  <c r="P176" i="2"/>
  <c r="P64" i="2"/>
  <c r="Z64" i="2"/>
  <c r="O64" i="2"/>
  <c r="Y64" i="2"/>
  <c r="P34" i="2"/>
  <c r="Z34" i="2"/>
  <c r="Y34" i="2"/>
  <c r="O34" i="2"/>
  <c r="O110" i="2"/>
  <c r="Y110" i="2"/>
  <c r="P110" i="2"/>
  <c r="Z110" i="2"/>
  <c r="Y118" i="2"/>
  <c r="Z118" i="2"/>
  <c r="P118" i="2"/>
  <c r="O118" i="2"/>
  <c r="T118" i="2" s="1"/>
  <c r="AD118" i="2" s="1"/>
  <c r="AE118" i="2" s="1"/>
  <c r="O92" i="2"/>
  <c r="P92" i="2"/>
  <c r="Y92" i="2"/>
  <c r="Z92" i="2"/>
  <c r="O123" i="2"/>
  <c r="Y123" i="2"/>
  <c r="P123" i="2"/>
  <c r="Z123" i="2"/>
  <c r="O247" i="2"/>
  <c r="T247" i="2" s="1"/>
  <c r="AD247" i="2" s="1"/>
  <c r="AE247" i="2" s="1"/>
  <c r="Y247" i="2"/>
  <c r="P247" i="2"/>
  <c r="Z247" i="2"/>
  <c r="O40" i="2"/>
  <c r="Y40" i="2"/>
  <c r="P40" i="2"/>
  <c r="Z40" i="2"/>
  <c r="P128" i="2"/>
  <c r="Z128" i="2"/>
  <c r="Y128" i="2"/>
  <c r="O128" i="2"/>
  <c r="T128" i="2" s="1"/>
  <c r="AD128" i="2" s="1"/>
  <c r="AE128" i="2" s="1"/>
  <c r="Z109" i="2"/>
  <c r="P109" i="2"/>
  <c r="O109" i="2"/>
  <c r="Y109" i="2"/>
  <c r="P175" i="2"/>
  <c r="Z175" i="2"/>
  <c r="O175" i="2"/>
  <c r="Y175" i="2"/>
  <c r="P94" i="2"/>
  <c r="Z94" i="2"/>
  <c r="O94" i="2"/>
  <c r="T94" i="2" s="1"/>
  <c r="AD94" i="2" s="1"/>
  <c r="AE94" i="2" s="1"/>
  <c r="Y94" i="2"/>
  <c r="O56" i="2"/>
  <c r="P56" i="2"/>
  <c r="Y56" i="2"/>
  <c r="Z56" i="2"/>
  <c r="P205" i="2"/>
  <c r="Z205" i="2"/>
  <c r="O205" i="2"/>
  <c r="Y205" i="2"/>
  <c r="P174" i="2"/>
  <c r="Z174" i="2"/>
  <c r="Y174" i="2"/>
  <c r="O174" i="2"/>
  <c r="Y90" i="2"/>
  <c r="Z90" i="2"/>
  <c r="O90" i="2"/>
  <c r="P90" i="2"/>
  <c r="P195" i="2"/>
  <c r="Z195" i="2"/>
  <c r="O195" i="2"/>
  <c r="T195" i="2" s="1"/>
  <c r="AD195" i="2" s="1"/>
  <c r="AE195" i="2" s="1"/>
  <c r="Y195" i="2"/>
  <c r="Z155" i="2"/>
  <c r="P155" i="2"/>
  <c r="O155" i="2"/>
  <c r="Y155" i="2"/>
  <c r="Z242" i="2"/>
  <c r="O242" i="2"/>
  <c r="T242" i="2" s="1"/>
  <c r="AD242" i="2" s="1"/>
  <c r="AE242" i="2" s="1"/>
  <c r="Y242" i="2"/>
  <c r="P242" i="2"/>
  <c r="Y164" i="2"/>
  <c r="P164" i="2"/>
  <c r="Z164" i="2"/>
  <c r="O164" i="2"/>
  <c r="P184" i="2"/>
  <c r="Z184" i="2"/>
  <c r="O184" i="2"/>
  <c r="Y184" i="2"/>
  <c r="O146" i="2"/>
  <c r="Y146" i="2"/>
  <c r="P146" i="2"/>
  <c r="Z146" i="2"/>
  <c r="P190" i="2"/>
  <c r="O190" i="2"/>
  <c r="Z190" i="2"/>
  <c r="Y190" i="2"/>
  <c r="Z185" i="2"/>
  <c r="O185" i="2"/>
  <c r="Y185" i="2"/>
  <c r="P185" i="2"/>
  <c r="O37" i="2"/>
  <c r="Z37" i="2"/>
  <c r="Y37" i="2"/>
  <c r="P37" i="2"/>
  <c r="Y76" i="2"/>
  <c r="O76" i="2"/>
  <c r="T76" i="2" s="1"/>
  <c r="AD76" i="2" s="1"/>
  <c r="AE76" i="2" s="1"/>
  <c r="Z76" i="2"/>
  <c r="P76" i="2"/>
  <c r="Y32" i="2"/>
  <c r="P32" i="2"/>
  <c r="Z32" i="2"/>
  <c r="O32" i="2"/>
  <c r="T32" i="2" s="1"/>
  <c r="AD32" i="2" s="1"/>
  <c r="AE32" i="2" s="1"/>
  <c r="O74" i="2"/>
  <c r="Y74" i="2"/>
  <c r="Z74" i="2"/>
  <c r="P74" i="2"/>
  <c r="O23" i="2"/>
  <c r="Y23" i="2"/>
  <c r="Z23" i="2"/>
  <c r="P23" i="2"/>
  <c r="P221" i="2"/>
  <c r="Z221" i="2"/>
  <c r="Y221" i="2"/>
  <c r="O221" i="2"/>
  <c r="Z150" i="2"/>
  <c r="P150" i="2"/>
  <c r="O150" i="2"/>
  <c r="T150" i="2" s="1"/>
  <c r="AD150" i="2" s="1"/>
  <c r="AE150" i="2" s="1"/>
  <c r="Y150" i="2"/>
  <c r="O143" i="2"/>
  <c r="Y143" i="2"/>
  <c r="P143" i="2"/>
  <c r="Z143" i="2"/>
  <c r="P161" i="2"/>
  <c r="O161" i="2"/>
  <c r="Y161" i="2"/>
  <c r="Z161" i="2"/>
  <c r="Z182" i="2"/>
  <c r="Y182" i="2"/>
  <c r="O182" i="2"/>
  <c r="T182" i="2" s="1"/>
  <c r="AD182" i="2" s="1"/>
  <c r="AE182" i="2" s="1"/>
  <c r="P182" i="2"/>
  <c r="Z99" i="2"/>
  <c r="O99" i="2"/>
  <c r="Y99" i="2"/>
  <c r="P99" i="2"/>
  <c r="Y169" i="2"/>
  <c r="P169" i="2"/>
  <c r="Z169" i="2"/>
  <c r="O169" i="2"/>
  <c r="Z70" i="2"/>
  <c r="O70" i="2"/>
  <c r="P70" i="2"/>
  <c r="Y70" i="2"/>
  <c r="Y114" i="2"/>
  <c r="O114" i="2"/>
  <c r="Z114" i="2"/>
  <c r="P114" i="2"/>
  <c r="Z223" i="2"/>
  <c r="O223" i="2"/>
  <c r="P223" i="2"/>
  <c r="Y223" i="2"/>
  <c r="O58" i="2"/>
  <c r="Y58" i="2"/>
  <c r="P58" i="2"/>
  <c r="Z58" i="2"/>
  <c r="O77" i="2"/>
  <c r="Y77" i="2"/>
  <c r="P77" i="2"/>
  <c r="Z77" i="2"/>
  <c r="P187" i="2"/>
  <c r="Z187" i="2"/>
  <c r="Y187" i="2"/>
  <c r="O187" i="2"/>
  <c r="O236" i="2"/>
  <c r="Z236" i="2"/>
  <c r="Y236" i="2"/>
  <c r="P236" i="2"/>
  <c r="O84" i="2"/>
  <c r="T84" i="2" s="1"/>
  <c r="AD84" i="2" s="1"/>
  <c r="AE84" i="2" s="1"/>
  <c r="Y84" i="2"/>
  <c r="P84" i="2"/>
  <c r="Z84" i="2"/>
  <c r="O159" i="2"/>
  <c r="T159" i="2" s="1"/>
  <c r="AD159" i="2" s="1"/>
  <c r="AE159" i="2" s="1"/>
  <c r="Y159" i="2"/>
  <c r="P159" i="2"/>
  <c r="Z159" i="2"/>
  <c r="O213" i="2"/>
  <c r="P213" i="2"/>
  <c r="Y213" i="2"/>
  <c r="Z213" i="2"/>
  <c r="O137" i="2"/>
  <c r="T137" i="2" s="1"/>
  <c r="AD137" i="2" s="1"/>
  <c r="AE137" i="2" s="1"/>
  <c r="Y137" i="2"/>
  <c r="P137" i="2"/>
  <c r="Z137" i="2"/>
  <c r="P88" i="2"/>
  <c r="Z88" i="2"/>
  <c r="O88" i="2"/>
  <c r="Y88" i="2"/>
  <c r="Z80" i="2"/>
  <c r="O80" i="2"/>
  <c r="Y80" i="2"/>
  <c r="P80" i="2"/>
  <c r="Y251" i="2"/>
  <c r="O251" i="2"/>
  <c r="T251" i="2" s="1"/>
  <c r="AD251" i="2" s="1"/>
  <c r="AE251" i="2" s="1"/>
  <c r="Z251" i="2"/>
  <c r="P251" i="2"/>
  <c r="O38" i="2"/>
  <c r="T38" i="2" s="1"/>
  <c r="AD38" i="2" s="1"/>
  <c r="AE38" i="2" s="1"/>
  <c r="Y38" i="2"/>
  <c r="P38" i="2"/>
  <c r="Z38" i="2"/>
  <c r="P153" i="2"/>
  <c r="Y153" i="2"/>
  <c r="O153" i="2"/>
  <c r="Z153" i="2"/>
  <c r="P197" i="2"/>
  <c r="Z197" i="2"/>
  <c r="O197" i="2"/>
  <c r="Y197" i="2"/>
  <c r="Z67" i="2"/>
  <c r="O67" i="2"/>
  <c r="T67" i="2" s="1"/>
  <c r="AD67" i="2" s="1"/>
  <c r="AE67" i="2" s="1"/>
  <c r="P67" i="2"/>
  <c r="Y67" i="2"/>
  <c r="Z140" i="2"/>
  <c r="O140" i="2"/>
  <c r="T140" i="2" s="1"/>
  <c r="AD140" i="2" s="1"/>
  <c r="AE140" i="2" s="1"/>
  <c r="Y140" i="2"/>
  <c r="P140" i="2"/>
  <c r="Z100" i="2"/>
  <c r="O100" i="2"/>
  <c r="Y100" i="2"/>
  <c r="P100" i="2"/>
  <c r="O191" i="2"/>
  <c r="Y191" i="2"/>
  <c r="P191" i="2"/>
  <c r="Z191" i="2"/>
  <c r="Y135" i="2"/>
  <c r="O135" i="2"/>
  <c r="P135" i="2"/>
  <c r="Z135" i="2"/>
  <c r="Z170" i="2"/>
  <c r="O170" i="2"/>
  <c r="Y170" i="2"/>
  <c r="P170" i="2"/>
  <c r="P42" i="2"/>
  <c r="Z42" i="2"/>
  <c r="Y42" i="2"/>
  <c r="O42" i="2"/>
  <c r="T42" i="2" s="1"/>
  <c r="AD42" i="2" s="1"/>
  <c r="AE42" i="2" s="1"/>
  <c r="Y53" i="2"/>
  <c r="O53" i="2"/>
  <c r="Z53" i="2"/>
  <c r="P53" i="2"/>
  <c r="Y224" i="2"/>
  <c r="O224" i="2"/>
  <c r="T224" i="2" s="1"/>
  <c r="AD224" i="2" s="1"/>
  <c r="AE224" i="2" s="1"/>
  <c r="Z224" i="2"/>
  <c r="P224" i="2"/>
  <c r="P113" i="2"/>
  <c r="Z113" i="2"/>
  <c r="O113" i="2"/>
  <c r="Y113" i="2"/>
  <c r="O239" i="2"/>
  <c r="Y239" i="2"/>
  <c r="P239" i="2"/>
  <c r="Z239" i="2"/>
  <c r="Y45" i="2"/>
  <c r="P45" i="2"/>
  <c r="Z45" i="2"/>
  <c r="O45" i="2"/>
  <c r="Z218" i="2"/>
  <c r="O218" i="2"/>
  <c r="Y218" i="2"/>
  <c r="P218" i="2"/>
  <c r="Y171" i="2"/>
  <c r="O171" i="2"/>
  <c r="P171" i="2"/>
  <c r="Z171" i="2"/>
  <c r="O134" i="2"/>
  <c r="Y134" i="2"/>
  <c r="P134" i="2"/>
  <c r="Z134" i="2"/>
  <c r="Y79" i="2"/>
  <c r="O79" i="2"/>
  <c r="T79" i="2" s="1"/>
  <c r="AD79" i="2" s="1"/>
  <c r="AE79" i="2" s="1"/>
  <c r="P79" i="2"/>
  <c r="Z79" i="2"/>
  <c r="Y103" i="2"/>
  <c r="P103" i="2"/>
  <c r="Z103" i="2"/>
  <c r="O103" i="2"/>
  <c r="Z230" i="2"/>
  <c r="O230" i="2"/>
  <c r="T230" i="2" s="1"/>
  <c r="AD230" i="2" s="1"/>
  <c r="AE230" i="2" s="1"/>
  <c r="P230" i="2"/>
  <c r="Y230" i="2"/>
  <c r="Y246" i="2"/>
  <c r="P246" i="2"/>
  <c r="Z246" i="2"/>
  <c r="O246" i="2"/>
  <c r="T246" i="2" s="1"/>
  <c r="AD246" i="2" s="1"/>
  <c r="AE246" i="2" s="1"/>
  <c r="O233" i="2"/>
  <c r="T233" i="2" s="1"/>
  <c r="AD233" i="2" s="1"/>
  <c r="AE233" i="2" s="1"/>
  <c r="Y233" i="2"/>
  <c r="P233" i="2"/>
  <c r="Z233" i="2"/>
  <c r="Z202" i="2"/>
  <c r="O202" i="2"/>
  <c r="P202" i="2"/>
  <c r="Y202" i="2"/>
  <c r="O194" i="2"/>
  <c r="Y194" i="2"/>
  <c r="Z194" i="2"/>
  <c r="P194" i="2"/>
  <c r="O167" i="2"/>
  <c r="Z167" i="2"/>
  <c r="Y167" i="2"/>
  <c r="P167" i="2"/>
  <c r="Z198" i="2"/>
  <c r="Y198" i="2"/>
  <c r="O198" i="2"/>
  <c r="T198" i="2" s="1"/>
  <c r="AD198" i="2" s="1"/>
  <c r="AE198" i="2" s="1"/>
  <c r="P198" i="2"/>
  <c r="P235" i="2"/>
  <c r="Z235" i="2"/>
  <c r="Y235" i="2"/>
  <c r="O235" i="2"/>
  <c r="P166" i="2"/>
  <c r="Z166" i="2"/>
  <c r="Y166" i="2"/>
  <c r="O166" i="2"/>
  <c r="T166" i="2" s="1"/>
  <c r="AD166" i="2" s="1"/>
  <c r="AE166" i="2" s="1"/>
  <c r="O160" i="2"/>
  <c r="Y160" i="2"/>
  <c r="P160" i="2"/>
  <c r="Z160" i="2"/>
  <c r="P154" i="2"/>
  <c r="Z154" i="2"/>
  <c r="Y154" i="2"/>
  <c r="O154" i="2"/>
  <c r="O33" i="2"/>
  <c r="T33" i="2" s="1"/>
  <c r="AD33" i="2" s="1"/>
  <c r="AE33" i="2" s="1"/>
  <c r="Y33" i="2"/>
  <c r="P33" i="2"/>
  <c r="Z33" i="2"/>
  <c r="P145" i="2"/>
  <c r="Z145" i="2"/>
  <c r="Y145" i="2"/>
  <c r="O145" i="2"/>
  <c r="P54" i="2"/>
  <c r="Z54" i="2"/>
  <c r="O54" i="2"/>
  <c r="Y54" i="2"/>
  <c r="O43" i="2"/>
  <c r="Z43" i="2"/>
  <c r="Y43" i="2"/>
  <c r="P43" i="2"/>
  <c r="O203" i="2"/>
  <c r="Z203" i="2"/>
  <c r="P203" i="2"/>
  <c r="Y203" i="2"/>
  <c r="O66" i="2"/>
  <c r="Y66" i="2"/>
  <c r="P66" i="2"/>
  <c r="Z66" i="2"/>
  <c r="Y125" i="2"/>
  <c r="O125" i="2"/>
  <c r="Z125" i="2"/>
  <c r="P125" i="2"/>
  <c r="O238" i="2"/>
  <c r="P238" i="2"/>
  <c r="Y238" i="2"/>
  <c r="Z238" i="2"/>
  <c r="O229" i="2"/>
  <c r="Y229" i="2"/>
  <c r="P229" i="2"/>
  <c r="Z229" i="2"/>
  <c r="O91" i="2"/>
  <c r="P91" i="2"/>
  <c r="Z91" i="2"/>
  <c r="Y91" i="2"/>
  <c r="O95" i="2"/>
  <c r="T95" i="2" s="1"/>
  <c r="AD95" i="2" s="1"/>
  <c r="AE95" i="2" s="1"/>
  <c r="Z95" i="2"/>
  <c r="P95" i="2"/>
  <c r="Y95" i="2"/>
  <c r="P36" i="2"/>
  <c r="Y36" i="2"/>
  <c r="Z36" i="2"/>
  <c r="O36" i="2"/>
  <c r="O69" i="2"/>
  <c r="Y69" i="2"/>
  <c r="P69" i="2"/>
  <c r="Z69" i="2"/>
  <c r="Z86" i="2"/>
  <c r="P86" i="2"/>
  <c r="Y86" i="2"/>
  <c r="O86" i="2"/>
  <c r="O31" i="2"/>
  <c r="T31" i="2" s="1"/>
  <c r="AD31" i="2" s="1"/>
  <c r="AE31" i="2" s="1"/>
  <c r="Z31" i="2"/>
  <c r="Y31" i="2"/>
  <c r="P31" i="2"/>
  <c r="Y97" i="2"/>
  <c r="P97" i="2"/>
  <c r="O97" i="2"/>
  <c r="Z97" i="2"/>
  <c r="P204" i="2"/>
  <c r="O204" i="2"/>
  <c r="T204" i="2" s="1"/>
  <c r="AD204" i="2" s="1"/>
  <c r="AE204" i="2" s="1"/>
  <c r="Y204" i="2"/>
  <c r="Z204" i="2"/>
  <c r="P249" i="2"/>
  <c r="O249" i="2"/>
  <c r="T249" i="2" s="1"/>
  <c r="AD249" i="2" s="1"/>
  <c r="AE249" i="2" s="1"/>
  <c r="Y249" i="2"/>
  <c r="Z249" i="2"/>
  <c r="P211" i="2"/>
  <c r="Z211" i="2"/>
  <c r="O211" i="2"/>
  <c r="Y211" i="2"/>
  <c r="P177" i="2"/>
  <c r="Y177" i="2"/>
  <c r="O177" i="2"/>
  <c r="T177" i="2" s="1"/>
  <c r="AD177" i="2" s="1"/>
  <c r="AE177" i="2" s="1"/>
  <c r="Z177" i="2"/>
  <c r="Z245" i="2"/>
  <c r="O245" i="2"/>
  <c r="P245" i="2"/>
  <c r="Y245" i="2"/>
  <c r="Z212" i="2"/>
  <c r="O212" i="2"/>
  <c r="Y212" i="2"/>
  <c r="P212" i="2"/>
  <c r="P178" i="2"/>
  <c r="Z178" i="2"/>
  <c r="O178" i="2"/>
  <c r="Y178" i="2"/>
  <c r="Z122" i="2"/>
  <c r="O122" i="2"/>
  <c r="Y122" i="2"/>
  <c r="P122" i="2"/>
  <c r="P72" i="2"/>
  <c r="O72" i="2"/>
  <c r="Y72" i="2"/>
  <c r="Z72" i="2"/>
  <c r="P61" i="2"/>
  <c r="Y61" i="2"/>
  <c r="O61" i="2"/>
  <c r="Z61" i="2"/>
  <c r="Y136" i="2"/>
  <c r="Z136" i="2"/>
  <c r="P136" i="2"/>
  <c r="O136" i="2"/>
  <c r="T136" i="2" s="1"/>
  <c r="AD136" i="2" s="1"/>
  <c r="AE136" i="2" s="1"/>
  <c r="O121" i="2"/>
  <c r="P121" i="2"/>
  <c r="Z121" i="2"/>
  <c r="Y121" i="2"/>
  <c r="T372" i="2"/>
  <c r="AD372" i="2" s="1"/>
  <c r="AE372" i="2" s="1"/>
  <c r="AC22" i="2"/>
  <c r="T918" i="2"/>
  <c r="AD918" i="2" s="1"/>
  <c r="T854" i="2"/>
  <c r="AD854" i="2" s="1"/>
  <c r="AE854" i="2" s="1"/>
  <c r="T919" i="2"/>
  <c r="AD919" i="2" s="1"/>
  <c r="AE919" i="2" s="1"/>
  <c r="H1909" i="5"/>
  <c r="K1796" i="5"/>
  <c r="K1946" i="5"/>
  <c r="K1952" i="5"/>
  <c r="K1945" i="5"/>
  <c r="K1993" i="5"/>
  <c r="H1941" i="5"/>
  <c r="K1941" i="5"/>
  <c r="K1765" i="5"/>
  <c r="K1854" i="5"/>
  <c r="K1646" i="5"/>
  <c r="K1504" i="5"/>
  <c r="K1604" i="5"/>
  <c r="K1687" i="5"/>
  <c r="K1885" i="5"/>
  <c r="K1986" i="5"/>
  <c r="K1994" i="5"/>
  <c r="K1830" i="5"/>
  <c r="K1933" i="5"/>
  <c r="H1907" i="5"/>
  <c r="H1903" i="5"/>
  <c r="H1727" i="5"/>
  <c r="K1511" i="5"/>
  <c r="K1676" i="5"/>
  <c r="K1914" i="5"/>
  <c r="H1978" i="5"/>
  <c r="K1774" i="5"/>
  <c r="K1855" i="5"/>
  <c r="H1687" i="5"/>
  <c r="H1831" i="5"/>
  <c r="K1951" i="5"/>
  <c r="K1560" i="5"/>
  <c r="K1768" i="5"/>
  <c r="K1727" i="5"/>
  <c r="K1523" i="5"/>
  <c r="H1842" i="5"/>
  <c r="K1738" i="5"/>
  <c r="K1902" i="5"/>
  <c r="K1832" i="5"/>
  <c r="K1862" i="5"/>
  <c r="K1588" i="5"/>
  <c r="K1907" i="5"/>
  <c r="K1775" i="5"/>
  <c r="K1983" i="5"/>
  <c r="K1880" i="5"/>
  <c r="K1532" i="5"/>
  <c r="K1722" i="5"/>
  <c r="K1585" i="5"/>
  <c r="K1968" i="5"/>
  <c r="K1999" i="5"/>
  <c r="K1799" i="5"/>
  <c r="K1805" i="5"/>
  <c r="K1848" i="5"/>
  <c r="K1867" i="5"/>
  <c r="K1903" i="5"/>
  <c r="K1517" i="5"/>
  <c r="K1896" i="5"/>
  <c r="K1906" i="5"/>
  <c r="K1842" i="5"/>
  <c r="K1822" i="5"/>
  <c r="K1841" i="5"/>
  <c r="K1884" i="5"/>
  <c r="K1702" i="5"/>
  <c r="K1858" i="5"/>
  <c r="K1978" i="5"/>
  <c r="K1808" i="5"/>
  <c r="K1826" i="5"/>
  <c r="K1522" i="5"/>
  <c r="K1857" i="5"/>
  <c r="K1531" i="5"/>
  <c r="K1659" i="5"/>
  <c r="K1672" i="5"/>
  <c r="K1893" i="5"/>
  <c r="K1555" i="5"/>
  <c r="K1718" i="5"/>
  <c r="K1825" i="5"/>
  <c r="K1640" i="5"/>
  <c r="K1847" i="5"/>
  <c r="K1898" i="5"/>
  <c r="K1487" i="5"/>
  <c r="K1556" i="5"/>
  <c r="K1852" i="5"/>
  <c r="K1748" i="5"/>
  <c r="K1790" i="5"/>
  <c r="K1760" i="5"/>
  <c r="K1526" i="5"/>
  <c r="K1632" i="5"/>
  <c r="K1819" i="5"/>
  <c r="K1850" i="5"/>
  <c r="K1987" i="5"/>
  <c r="K1501" i="5"/>
  <c r="K1582" i="5"/>
  <c r="K1888" i="5"/>
  <c r="K1580" i="5"/>
  <c r="K1696" i="5"/>
  <c r="K1510" i="5"/>
  <c r="K1816" i="5"/>
  <c r="K1886" i="5"/>
  <c r="K1597" i="5"/>
  <c r="K1695" i="5"/>
  <c r="K1803" i="5"/>
  <c r="K1892" i="5"/>
  <c r="K1874" i="5"/>
  <c r="K1835" i="5"/>
  <c r="K1516" i="5"/>
  <c r="K1578" i="5"/>
  <c r="K1625" i="5"/>
  <c r="K1742" i="5"/>
  <c r="K1628" i="5"/>
  <c r="K1798" i="5"/>
  <c r="K1846" i="5"/>
  <c r="K1821" i="5"/>
  <c r="K1591" i="5"/>
  <c r="K1812" i="5"/>
  <c r="K1930" i="5"/>
  <c r="K1602" i="5"/>
  <c r="K1486" i="5"/>
  <c r="K1559" i="5"/>
  <c r="K1606" i="5"/>
  <c r="K1540" i="5"/>
  <c r="K1570" i="5"/>
  <c r="K1496" i="5"/>
  <c r="K1713" i="5"/>
  <c r="K1831" i="5"/>
  <c r="K1828" i="5"/>
  <c r="K1784" i="5"/>
  <c r="K1541" i="5"/>
  <c r="K1547" i="5"/>
  <c r="K1807" i="5"/>
  <c r="K1891" i="5"/>
  <c r="K1794" i="5"/>
  <c r="K1648" i="5"/>
  <c r="K1901" i="5"/>
  <c r="K1957" i="5"/>
  <c r="K1970" i="5"/>
  <c r="K1550" i="5"/>
  <c r="K1645" i="5"/>
  <c r="K1489" i="5"/>
  <c r="K1528" i="5"/>
  <c r="K1610" i="5"/>
  <c r="K1797" i="5"/>
  <c r="K1584" i="5"/>
  <c r="K1900" i="5"/>
  <c r="K1849" i="5"/>
  <c r="K1984" i="5"/>
  <c r="K1493" i="5"/>
  <c r="K1630" i="5"/>
  <c r="K1758" i="5"/>
  <c r="K1973" i="5"/>
  <c r="K1621" i="5"/>
  <c r="K1820" i="5"/>
  <c r="K1811" i="5"/>
  <c r="K1612" i="5"/>
  <c r="K1668" i="5"/>
  <c r="K1747" i="5"/>
  <c r="K1897" i="5"/>
  <c r="K1873" i="5"/>
  <c r="K1653" i="5"/>
  <c r="K1764" i="5"/>
  <c r="K1594" i="5"/>
  <c r="K1544" i="5"/>
  <c r="K1633" i="5"/>
  <c r="K1499" i="5"/>
  <c r="K1810" i="5"/>
  <c r="K1709" i="5"/>
  <c r="K1864" i="5"/>
  <c r="K1661" i="5"/>
  <c r="K1925" i="5"/>
  <c r="K1990" i="5"/>
  <c r="K1783" i="5"/>
  <c r="K1678" i="5"/>
  <c r="K1603" i="5"/>
  <c r="K1829" i="5"/>
  <c r="K1488" i="5"/>
  <c r="K1781" i="5"/>
  <c r="K1564" i="5"/>
  <c r="K1975" i="5"/>
  <c r="K1520" i="5"/>
  <c r="K1992" i="5"/>
  <c r="K1924" i="5"/>
  <c r="K1537" i="5"/>
  <c r="K1502" i="5"/>
  <c r="K1533" i="5"/>
  <c r="K1567" i="5"/>
  <c r="K1766" i="5"/>
  <c r="K1823" i="5"/>
  <c r="K1883" i="5"/>
  <c r="K1895" i="5"/>
  <c r="K1910" i="5"/>
  <c r="K1838" i="5"/>
  <c r="K1859" i="5"/>
  <c r="K1644" i="5"/>
  <c r="K1656" i="5"/>
  <c r="K1779" i="5"/>
  <c r="K1498" i="5"/>
  <c r="K1507" i="5"/>
  <c r="K1525" i="5"/>
  <c r="K1609" i="5"/>
  <c r="K1733" i="5"/>
  <c r="K1549" i="5"/>
  <c r="K1937" i="5"/>
  <c r="K1918" i="5"/>
  <c r="K1786" i="5"/>
  <c r="K1861" i="5"/>
  <c r="K1623" i="5"/>
  <c r="K1700" i="5"/>
  <c r="K1949" i="5"/>
  <c r="K1866" i="5"/>
  <c r="K1686" i="5"/>
  <c r="K1519" i="5"/>
  <c r="K1960" i="5"/>
  <c r="K1675" i="5"/>
  <c r="K1759" i="5"/>
  <c r="K1739" i="5"/>
  <c r="K1753" i="5"/>
  <c r="K1589" i="5"/>
  <c r="K1616" i="5"/>
  <c r="K1856" i="5"/>
  <c r="K1868" i="5"/>
  <c r="K1969" i="5"/>
  <c r="K1840" i="5"/>
  <c r="K1642" i="5"/>
  <c r="K1889" i="5"/>
  <c r="K1966" i="5"/>
  <c r="K1963" i="5"/>
  <c r="K1534" i="5"/>
  <c r="K1780" i="5"/>
  <c r="K1736" i="5"/>
  <c r="K1912" i="5"/>
  <c r="K1666" i="5"/>
  <c r="K1996" i="5"/>
  <c r="K1792" i="5"/>
  <c r="K1636" i="5"/>
  <c r="K1699" i="5"/>
  <c r="K1735" i="5"/>
  <c r="K1839" i="5"/>
  <c r="K1939" i="5"/>
  <c r="K1724" i="5"/>
  <c r="K1639" i="5"/>
  <c r="K1749" i="5"/>
  <c r="K1913" i="5"/>
  <c r="K1704" i="5"/>
  <c r="K1514" i="5"/>
  <c r="K1875" i="5"/>
  <c r="K1787" i="5"/>
  <c r="K1682" i="5"/>
  <c r="K1741" i="5"/>
  <c r="K1879" i="5"/>
  <c r="K1882" i="5"/>
  <c r="K1583" i="5"/>
  <c r="K1761" i="5"/>
  <c r="K1600" i="5"/>
  <c r="K1568" i="5"/>
  <c r="K1714" i="5"/>
  <c r="K1553" i="5"/>
  <c r="K1706" i="5"/>
  <c r="K1705" i="5"/>
  <c r="K1691" i="5"/>
  <c r="K1745" i="5"/>
  <c r="K1576" i="5"/>
  <c r="K1571" i="5"/>
  <c r="K1712" i="5"/>
  <c r="K1817" i="5"/>
  <c r="K1773" i="5"/>
  <c r="K1710" i="5"/>
  <c r="K1720" i="5"/>
  <c r="K1573" i="5"/>
  <c r="K1853" i="5"/>
  <c r="K1565" i="5"/>
  <c r="K1917" i="5"/>
  <c r="K1776" i="5"/>
  <c r="K1785" i="5"/>
  <c r="K1754" i="5"/>
  <c r="K1870" i="5"/>
  <c r="K1506" i="5"/>
  <c r="K1552" i="5"/>
  <c r="K1579" i="5"/>
  <c r="K1894" i="5"/>
  <c r="K1508" i="5"/>
  <c r="K1703" i="5"/>
  <c r="K1598" i="5"/>
  <c r="K1618" i="5"/>
  <c r="K1513" i="5"/>
  <c r="K1592" i="5"/>
  <c r="K1778" i="5"/>
  <c r="K1844" i="5"/>
  <c r="K1904" i="5"/>
  <c r="K1772" i="5"/>
  <c r="K1802" i="5"/>
  <c r="K1771" i="5"/>
  <c r="K1726" i="5"/>
  <c r="K1619" i="5"/>
  <c r="K1479" i="5"/>
  <c r="K1624" i="5"/>
  <c r="K1596" i="5"/>
  <c r="K1677" i="5"/>
  <c r="K1660" i="5"/>
  <c r="K1605" i="5"/>
  <c r="K1650" i="5"/>
  <c r="K1480" i="5"/>
  <c r="K1865" i="5"/>
  <c r="K1484" i="5"/>
  <c r="K1561" i="5"/>
  <c r="K1684" i="5"/>
  <c r="K1614" i="5"/>
  <c r="K1637" i="5"/>
  <c r="K1679" i="5"/>
  <c r="K1715" i="5"/>
  <c r="K1877" i="5"/>
  <c r="K1801" i="5"/>
  <c r="A24" i="5"/>
  <c r="H1697" i="5"/>
  <c r="H1828" i="5"/>
  <c r="H1975" i="5"/>
  <c r="H1841" i="5"/>
  <c r="H1850" i="5"/>
  <c r="K1744" i="5"/>
  <c r="K1915" i="5"/>
  <c r="H1973" i="5"/>
  <c r="H1802" i="5"/>
  <c r="H1840" i="5"/>
  <c r="K1681" i="5"/>
  <c r="H1796" i="5"/>
  <c r="H1511" i="5"/>
  <c r="K1767" i="5"/>
  <c r="K1669" i="5"/>
  <c r="K1643" i="5"/>
  <c r="K1631" i="5"/>
  <c r="H1891" i="5"/>
  <c r="H1938" i="5"/>
  <c r="K1657" i="5"/>
  <c r="H1947" i="5"/>
  <c r="H1960" i="5"/>
  <c r="H1946" i="5"/>
  <c r="H1852" i="5"/>
  <c r="H1994" i="5"/>
  <c r="H1825" i="5"/>
  <c r="H1797" i="5"/>
  <c r="H1983" i="5"/>
  <c r="H1524" i="5"/>
  <c r="H1741" i="5"/>
  <c r="H1478" i="5"/>
  <c r="H1487" i="5"/>
  <c r="H1587" i="5"/>
  <c r="H1732" i="5"/>
  <c r="H1593" i="5"/>
  <c r="H1789" i="5"/>
  <c r="H1716" i="5"/>
  <c r="H1902" i="5"/>
  <c r="K1789" i="5"/>
  <c r="K1795" i="5"/>
  <c r="K1837" i="5"/>
  <c r="H1936" i="5"/>
  <c r="H1917" i="5"/>
  <c r="H1532" i="5"/>
  <c r="K1911" i="5"/>
  <c r="H1498" i="5"/>
  <c r="H1720" i="5"/>
  <c r="H1781" i="5"/>
  <c r="H1610" i="5"/>
  <c r="H1582" i="5"/>
  <c r="H1661" i="5"/>
  <c r="H1772" i="5"/>
  <c r="H1695" i="5"/>
  <c r="H1672" i="5"/>
  <c r="H1499" i="5"/>
  <c r="H1684" i="5"/>
  <c r="H1729" i="5"/>
  <c r="H1688" i="5"/>
  <c r="H1645" i="5"/>
  <c r="H1774" i="5"/>
  <c r="H1706" i="5"/>
  <c r="H1551" i="5"/>
  <c r="H1606" i="5"/>
  <c r="H1520" i="5"/>
  <c r="H1502" i="5"/>
  <c r="H1660" i="5"/>
  <c r="H1568" i="5"/>
  <c r="H1526" i="5"/>
  <c r="H1614" i="5"/>
  <c r="H1650" i="5"/>
  <c r="H1519" i="5"/>
  <c r="H1790" i="5"/>
  <c r="H1714" i="5"/>
  <c r="H1508" i="5"/>
  <c r="H1621" i="5"/>
  <c r="H1631" i="5"/>
  <c r="H1589" i="5"/>
  <c r="H1648" i="5"/>
  <c r="H1600" i="5"/>
  <c r="H1699" i="5"/>
  <c r="H1533" i="5"/>
  <c r="H1739" i="5"/>
  <c r="H1733" i="5"/>
  <c r="H1625" i="5"/>
  <c r="H1747" i="5"/>
  <c r="H1759" i="5"/>
  <c r="H1493" i="5"/>
  <c r="H1700" i="5"/>
  <c r="H1618" i="5"/>
  <c r="H1561" i="5"/>
  <c r="H1633" i="5"/>
  <c r="H1785" i="5"/>
  <c r="H1761" i="5"/>
  <c r="H1777" i="5"/>
  <c r="H1768" i="5"/>
  <c r="H1488" i="5"/>
  <c r="H1630" i="5"/>
  <c r="H1636" i="5"/>
  <c r="H1748" i="5"/>
  <c r="H1653" i="5"/>
  <c r="H1682" i="5"/>
  <c r="H1624" i="5"/>
  <c r="H1726" i="5"/>
  <c r="H1736" i="5"/>
  <c r="H1507" i="5"/>
  <c r="H1651" i="5"/>
  <c r="H1704" i="5"/>
  <c r="H1559" i="5"/>
  <c r="H1659" i="5"/>
  <c r="H1676" i="5"/>
  <c r="H1510" i="5"/>
  <c r="H1564" i="5"/>
  <c r="H1710" i="5"/>
  <c r="H1764" i="5"/>
  <c r="H1584" i="5"/>
  <c r="K1814" i="5"/>
  <c r="H1615" i="5"/>
  <c r="H1641" i="5"/>
  <c r="H1549" i="5"/>
  <c r="H1675" i="5"/>
  <c r="H1640" i="5"/>
  <c r="H1744" i="5"/>
  <c r="H1783" i="5"/>
  <c r="H1569" i="5"/>
  <c r="H1602" i="5"/>
  <c r="H1585" i="5"/>
  <c r="H1644" i="5"/>
  <c r="H1578" i="5"/>
  <c r="H1604" i="5"/>
  <c r="K1688" i="5"/>
  <c r="K1690" i="5"/>
  <c r="H1481" i="5"/>
  <c r="H1931" i="5"/>
  <c r="H1497" i="5"/>
  <c r="K1947" i="5"/>
  <c r="H1827" i="5"/>
  <c r="H1652" i="5"/>
  <c r="H1543" i="5"/>
  <c r="H1908" i="5"/>
  <c r="H1928" i="5"/>
  <c r="H1958" i="5"/>
  <c r="H1696" i="5"/>
  <c r="H1521" i="5"/>
  <c r="H1482" i="5"/>
  <c r="H1723" i="5"/>
  <c r="H1837" i="5"/>
  <c r="H1984" i="5"/>
  <c r="H1601" i="5"/>
  <c r="H1881" i="5"/>
  <c r="H1985" i="5"/>
  <c r="H1926" i="5"/>
  <c r="H1920" i="5"/>
  <c r="H1795" i="5"/>
  <c r="H1690" i="5"/>
  <c r="H1667" i="5"/>
  <c r="H1528" i="5"/>
  <c r="K1708" i="5"/>
  <c r="K1981" i="5"/>
  <c r="K1818" i="5"/>
  <c r="K1804" i="5"/>
  <c r="K1543" i="5"/>
  <c r="K1652" i="5"/>
  <c r="H1778" i="5"/>
  <c r="H1758" i="5"/>
  <c r="H1588" i="5"/>
  <c r="K1694" i="5"/>
  <c r="K1871" i="5"/>
  <c r="H1742" i="5"/>
  <c r="H1598" i="5"/>
  <c r="H1856" i="5"/>
  <c r="H1855" i="5"/>
  <c r="H1506" i="5"/>
  <c r="K1634" i="5"/>
  <c r="H1605" i="5"/>
  <c r="H1775" i="5"/>
  <c r="H1912" i="5"/>
  <c r="H1910" i="5"/>
  <c r="H1484" i="5"/>
  <c r="H1562" i="5"/>
  <c r="H1819" i="5"/>
  <c r="H1536" i="5"/>
  <c r="H1575" i="5"/>
  <c r="H1531" i="5"/>
  <c r="H1548" i="5"/>
  <c r="H1509" i="5"/>
  <c r="H1500" i="5"/>
  <c r="H1836" i="5"/>
  <c r="H1746" i="5"/>
  <c r="H1959" i="5"/>
  <c r="H1705" i="5"/>
  <c r="H1923" i="5"/>
  <c r="H1791" i="5"/>
  <c r="H1638" i="5"/>
  <c r="H1698" i="5"/>
  <c r="K1961" i="5"/>
  <c r="K1478" i="5"/>
  <c r="H1530" i="5"/>
  <c r="H1683" i="5"/>
  <c r="H1989" i="5"/>
  <c r="O22" i="2"/>
  <c r="Z22" i="2"/>
  <c r="Y22" i="2"/>
  <c r="P22" i="2"/>
  <c r="K1721" i="5"/>
  <c r="K1655" i="5"/>
  <c r="K1769" i="5"/>
  <c r="K1793" i="5"/>
  <c r="K1497" i="5"/>
  <c r="K1558" i="5"/>
  <c r="K1505" i="5"/>
  <c r="K1483" i="5"/>
  <c r="K1932" i="5"/>
  <c r="K1693" i="5"/>
  <c r="K1777" i="5"/>
  <c r="K1763" i="5"/>
  <c r="K1756" i="5"/>
  <c r="K1574" i="5"/>
  <c r="K1938" i="5"/>
  <c r="K1729" i="5"/>
  <c r="K1663" i="5"/>
  <c r="K1615" i="5"/>
  <c r="K1909" i="5"/>
  <c r="K1586" i="5"/>
  <c r="K1654" i="5"/>
  <c r="K1601" i="5"/>
  <c r="K1551" i="5"/>
  <c r="K1607" i="5"/>
  <c r="K1757" i="5"/>
  <c r="K1974" i="5"/>
  <c r="T221" i="2" l="1"/>
  <c r="AD221" i="2" s="1"/>
  <c r="AE221" i="2" s="1"/>
  <c r="H1262" i="5"/>
  <c r="T74" i="2"/>
  <c r="AD74" i="2" s="1"/>
  <c r="AE74" i="2" s="1"/>
  <c r="X74" i="2" s="1"/>
  <c r="K74" i="5" s="1"/>
  <c r="T173" i="2"/>
  <c r="AD173" i="2" s="1"/>
  <c r="AE173" i="2" s="1"/>
  <c r="X173" i="2" s="1"/>
  <c r="K174" i="5" s="1"/>
  <c r="T226" i="2"/>
  <c r="AD226" i="2" s="1"/>
  <c r="AE226" i="2" s="1"/>
  <c r="X226" i="2" s="1"/>
  <c r="K227" i="5" s="1"/>
  <c r="T214" i="2"/>
  <c r="AD214" i="2" s="1"/>
  <c r="AE214" i="2" s="1"/>
  <c r="X214" i="2" s="1"/>
  <c r="K215" i="5" s="1"/>
  <c r="T77" i="2"/>
  <c r="AD77" i="2" s="1"/>
  <c r="AE77" i="2" s="1"/>
  <c r="X77" i="2" s="1"/>
  <c r="T37" i="2"/>
  <c r="AD37" i="2" s="1"/>
  <c r="AE37" i="2" s="1"/>
  <c r="X37" i="2" s="1"/>
  <c r="K37" i="5" s="1"/>
  <c r="T75" i="2"/>
  <c r="AD75" i="2" s="1"/>
  <c r="AE75" i="2" s="1"/>
  <c r="T146" i="2"/>
  <c r="AD146" i="2" s="1"/>
  <c r="AE146" i="2" s="1"/>
  <c r="X146" i="2" s="1"/>
  <c r="K147" i="5" s="1"/>
  <c r="T105" i="2"/>
  <c r="AD105" i="2" s="1"/>
  <c r="AE105" i="2" s="1"/>
  <c r="X105" i="2" s="1"/>
  <c r="K105" i="5" s="1"/>
  <c r="T139" i="2"/>
  <c r="AD139" i="2" s="1"/>
  <c r="AE139" i="2" s="1"/>
  <c r="X139" i="2" s="1"/>
  <c r="K140" i="5" s="1"/>
  <c r="H1041" i="5"/>
  <c r="AD1040" i="2"/>
  <c r="AE1040" i="2" s="1"/>
  <c r="X1040" i="2" s="1"/>
  <c r="K1041" i="5" s="1"/>
  <c r="H1115" i="5"/>
  <c r="AD1114" i="2"/>
  <c r="AE1114" i="2" s="1"/>
  <c r="X1114" i="2" s="1"/>
  <c r="K1115" i="5" s="1"/>
  <c r="H479" i="5"/>
  <c r="AD478" i="2"/>
  <c r="AE478" i="2" s="1"/>
  <c r="H817" i="5"/>
  <c r="AD816" i="2"/>
  <c r="AE816" i="2" s="1"/>
  <c r="X816" i="2" s="1"/>
  <c r="K817" i="5" s="1"/>
  <c r="H1460" i="5"/>
  <c r="AD1459" i="2"/>
  <c r="AE1459" i="2" s="1"/>
  <c r="X1459" i="2" s="1"/>
  <c r="K1460" i="5" s="1"/>
  <c r="T727" i="2"/>
  <c r="AF727" i="2" s="1"/>
  <c r="AD728" i="2"/>
  <c r="AE728" i="2" s="1"/>
  <c r="X728" i="2" s="1"/>
  <c r="K729" i="5" s="1"/>
  <c r="H1055" i="5"/>
  <c r="AD1054" i="2"/>
  <c r="AE1054" i="2" s="1"/>
  <c r="X1054" i="2" s="1"/>
  <c r="K1055" i="5" s="1"/>
  <c r="H652" i="5"/>
  <c r="AD651" i="2"/>
  <c r="AE651" i="2" s="1"/>
  <c r="X651" i="2" s="1"/>
  <c r="K652" i="5" s="1"/>
  <c r="H798" i="5"/>
  <c r="AD797" i="2"/>
  <c r="AE797" i="2" s="1"/>
  <c r="X797" i="2" s="1"/>
  <c r="K798" i="5" s="1"/>
  <c r="H298" i="5"/>
  <c r="AD297" i="2"/>
  <c r="AE297" i="2" s="1"/>
  <c r="X297" i="2" s="1"/>
  <c r="K298" i="5" s="1"/>
  <c r="H1253" i="5"/>
  <c r="AD1252" i="2"/>
  <c r="AE1252" i="2" s="1"/>
  <c r="X1252" i="2" s="1"/>
  <c r="K1253" i="5" s="1"/>
  <c r="H1150" i="5"/>
  <c r="AD1149" i="2"/>
  <c r="AE1149" i="2" s="1"/>
  <c r="X1149" i="2" s="1"/>
  <c r="K1150" i="5" s="1"/>
  <c r="H1457" i="5"/>
  <c r="AD1456" i="2"/>
  <c r="AE1456" i="2" s="1"/>
  <c r="X1456" i="2" s="1"/>
  <c r="K1457" i="5" s="1"/>
  <c r="H1155" i="5"/>
  <c r="AD1154" i="2"/>
  <c r="AE1154" i="2" s="1"/>
  <c r="X1154" i="2" s="1"/>
  <c r="K1155" i="5" s="1"/>
  <c r="T377" i="2"/>
  <c r="AD377" i="2" s="1"/>
  <c r="AE377" i="2" s="1"/>
  <c r="X377" i="2" s="1"/>
  <c r="K378" i="5" s="1"/>
  <c r="AD378" i="2"/>
  <c r="AE378" i="2" s="1"/>
  <c r="H1005" i="5"/>
  <c r="AD1004" i="2"/>
  <c r="AE1004" i="2" s="1"/>
  <c r="X1004" i="2" s="1"/>
  <c r="K1005" i="5" s="1"/>
  <c r="H1097" i="5"/>
  <c r="AD1096" i="2"/>
  <c r="AE1096" i="2" s="1"/>
  <c r="X1096" i="2" s="1"/>
  <c r="K1097" i="5" s="1"/>
  <c r="H1435" i="5"/>
  <c r="AD1434" i="2"/>
  <c r="AE1434" i="2" s="1"/>
  <c r="X1434" i="2" s="1"/>
  <c r="K1435" i="5" s="1"/>
  <c r="H1237" i="5"/>
  <c r="AD1236" i="2"/>
  <c r="AE1236" i="2" s="1"/>
  <c r="X1236" i="2" s="1"/>
  <c r="K1237" i="5" s="1"/>
  <c r="H725" i="5"/>
  <c r="AD724" i="2"/>
  <c r="AE724" i="2" s="1"/>
  <c r="X724" i="2" s="1"/>
  <c r="K725" i="5" s="1"/>
  <c r="H809" i="5"/>
  <c r="AD808" i="2"/>
  <c r="AE808" i="2" s="1"/>
  <c r="X808" i="2" s="1"/>
  <c r="K809" i="5" s="1"/>
  <c r="H1063" i="5"/>
  <c r="AD1062" i="2"/>
  <c r="AE1062" i="2" s="1"/>
  <c r="X1062" i="2" s="1"/>
  <c r="K1063" i="5" s="1"/>
  <c r="H764" i="5"/>
  <c r="AD763" i="2"/>
  <c r="AE763" i="2" s="1"/>
  <c r="X763" i="2" s="1"/>
  <c r="K764" i="5" s="1"/>
  <c r="H794" i="5"/>
  <c r="AD793" i="2"/>
  <c r="AE793" i="2" s="1"/>
  <c r="X793" i="2" s="1"/>
  <c r="K794" i="5" s="1"/>
  <c r="H534" i="5"/>
  <c r="AD533" i="2"/>
  <c r="AE533" i="2" s="1"/>
  <c r="X533" i="2" s="1"/>
  <c r="K534" i="5" s="1"/>
  <c r="H1001" i="5"/>
  <c r="AD1000" i="2"/>
  <c r="AE1000" i="2" s="1"/>
  <c r="X1000" i="2" s="1"/>
  <c r="K1001" i="5" s="1"/>
  <c r="H689" i="5"/>
  <c r="AD688" i="2"/>
  <c r="AE688" i="2" s="1"/>
  <c r="X688" i="2" s="1"/>
  <c r="K689" i="5" s="1"/>
  <c r="H672" i="5"/>
  <c r="AD671" i="2"/>
  <c r="AE671" i="2" s="1"/>
  <c r="X671" i="2" s="1"/>
  <c r="K672" i="5" s="1"/>
  <c r="H1008" i="5"/>
  <c r="AD1007" i="2"/>
  <c r="AE1007" i="2" s="1"/>
  <c r="X1007" i="2" s="1"/>
  <c r="K1008" i="5" s="1"/>
  <c r="H644" i="5"/>
  <c r="AD643" i="2"/>
  <c r="AE643" i="2" s="1"/>
  <c r="X643" i="2" s="1"/>
  <c r="K644" i="5" s="1"/>
  <c r="H1359" i="5"/>
  <c r="AD1358" i="2"/>
  <c r="AE1358" i="2" s="1"/>
  <c r="X1358" i="2" s="1"/>
  <c r="K1359" i="5" s="1"/>
  <c r="H844" i="5"/>
  <c r="AD843" i="2"/>
  <c r="AE843" i="2" s="1"/>
  <c r="X843" i="2" s="1"/>
  <c r="K844" i="5" s="1"/>
  <c r="H1138" i="5"/>
  <c r="AD1137" i="2"/>
  <c r="AE1137" i="2" s="1"/>
  <c r="X1137" i="2" s="1"/>
  <c r="K1138" i="5" s="1"/>
  <c r="H1257" i="5"/>
  <c r="AD1256" i="2"/>
  <c r="AE1256" i="2" s="1"/>
  <c r="X1256" i="2" s="1"/>
  <c r="K1257" i="5" s="1"/>
  <c r="H857" i="5"/>
  <c r="AD856" i="2"/>
  <c r="AE856" i="2" s="1"/>
  <c r="X856" i="2" s="1"/>
  <c r="K857" i="5" s="1"/>
  <c r="H1000" i="5"/>
  <c r="AD999" i="2"/>
  <c r="AE999" i="2" s="1"/>
  <c r="X999" i="2" s="1"/>
  <c r="K1000" i="5" s="1"/>
  <c r="H1143" i="5"/>
  <c r="AD1142" i="2"/>
  <c r="AE1142" i="2" s="1"/>
  <c r="X1142" i="2" s="1"/>
  <c r="K1143" i="5" s="1"/>
  <c r="H1318" i="5"/>
  <c r="AD1317" i="2"/>
  <c r="AE1317" i="2" s="1"/>
  <c r="X1317" i="2" s="1"/>
  <c r="K1318" i="5" s="1"/>
  <c r="H835" i="5"/>
  <c r="AD834" i="2"/>
  <c r="AE834" i="2" s="1"/>
  <c r="X834" i="2" s="1"/>
  <c r="K835" i="5" s="1"/>
  <c r="H742" i="5"/>
  <c r="AD741" i="2"/>
  <c r="AE741" i="2" s="1"/>
  <c r="X741" i="2" s="1"/>
  <c r="K742" i="5" s="1"/>
  <c r="H1095" i="5"/>
  <c r="AD1094" i="2"/>
  <c r="AE1094" i="2" s="1"/>
  <c r="X1094" i="2" s="1"/>
  <c r="K1095" i="5" s="1"/>
  <c r="H815" i="5"/>
  <c r="AD814" i="2"/>
  <c r="AE814" i="2" s="1"/>
  <c r="X814" i="2" s="1"/>
  <c r="K815" i="5" s="1"/>
  <c r="H1354" i="5"/>
  <c r="AD1353" i="2"/>
  <c r="AE1353" i="2" s="1"/>
  <c r="X1353" i="2" s="1"/>
  <c r="K1354" i="5" s="1"/>
  <c r="H1326" i="5"/>
  <c r="AD1325" i="2"/>
  <c r="AE1325" i="2" s="1"/>
  <c r="X1325" i="2" s="1"/>
  <c r="K1326" i="5" s="1"/>
  <c r="H502" i="5"/>
  <c r="AD501" i="2"/>
  <c r="AE501" i="2" s="1"/>
  <c r="X501" i="2" s="1"/>
  <c r="K502" i="5" s="1"/>
  <c r="H614" i="5"/>
  <c r="AD613" i="2"/>
  <c r="AE613" i="2" s="1"/>
  <c r="X613" i="2" s="1"/>
  <c r="K614" i="5" s="1"/>
  <c r="H582" i="5"/>
  <c r="AD581" i="2"/>
  <c r="AE581" i="2" s="1"/>
  <c r="H1438" i="5"/>
  <c r="AD1437" i="2"/>
  <c r="AE1437" i="2" s="1"/>
  <c r="X1437" i="2" s="1"/>
  <c r="K1438" i="5" s="1"/>
  <c r="H1221" i="5"/>
  <c r="AD1220" i="2"/>
  <c r="AE1220" i="2" s="1"/>
  <c r="X1220" i="2" s="1"/>
  <c r="K1221" i="5" s="1"/>
  <c r="H1073" i="5"/>
  <c r="AD1072" i="2"/>
  <c r="AE1072" i="2" s="1"/>
  <c r="X1072" i="2" s="1"/>
  <c r="K1073" i="5" s="1"/>
  <c r="H1433" i="5"/>
  <c r="AD1432" i="2"/>
  <c r="AE1432" i="2" s="1"/>
  <c r="X1432" i="2" s="1"/>
  <c r="K1433" i="5" s="1"/>
  <c r="H1231" i="5"/>
  <c r="AD1230" i="2"/>
  <c r="AE1230" i="2" s="1"/>
  <c r="X1230" i="2" s="1"/>
  <c r="K1231" i="5" s="1"/>
  <c r="H1344" i="5"/>
  <c r="AD1343" i="2"/>
  <c r="AE1343" i="2" s="1"/>
  <c r="X1343" i="2" s="1"/>
  <c r="K1344" i="5" s="1"/>
  <c r="H1364" i="5"/>
  <c r="AD1363" i="2"/>
  <c r="AE1363" i="2" s="1"/>
  <c r="X1363" i="2" s="1"/>
  <c r="K1364" i="5" s="1"/>
  <c r="H1159" i="5"/>
  <c r="AD1158" i="2"/>
  <c r="AE1158" i="2" s="1"/>
  <c r="H932" i="5"/>
  <c r="AD931" i="2"/>
  <c r="AE931" i="2" s="1"/>
  <c r="X931" i="2" s="1"/>
  <c r="K932" i="5" s="1"/>
  <c r="H723" i="5"/>
  <c r="AD722" i="2"/>
  <c r="AE722" i="2" s="1"/>
  <c r="X722" i="2" s="1"/>
  <c r="K723" i="5" s="1"/>
  <c r="H806" i="5"/>
  <c r="AD805" i="2"/>
  <c r="AE805" i="2" s="1"/>
  <c r="X805" i="2" s="1"/>
  <c r="K806" i="5" s="1"/>
  <c r="H579" i="5"/>
  <c r="AD578" i="2"/>
  <c r="AE578" i="2" s="1"/>
  <c r="X578" i="2" s="1"/>
  <c r="K579" i="5" s="1"/>
  <c r="H1224" i="5"/>
  <c r="AD1223" i="2"/>
  <c r="AE1223" i="2" s="1"/>
  <c r="X1223" i="2" s="1"/>
  <c r="K1224" i="5" s="1"/>
  <c r="H430" i="5"/>
  <c r="AD429" i="2"/>
  <c r="AE429" i="2" s="1"/>
  <c r="H1074" i="5"/>
  <c r="AD1073" i="2"/>
  <c r="AE1073" i="2" s="1"/>
  <c r="X1073" i="2" s="1"/>
  <c r="K1074" i="5" s="1"/>
  <c r="H976" i="5"/>
  <c r="AD975" i="2"/>
  <c r="AE975" i="2" s="1"/>
  <c r="X975" i="2" s="1"/>
  <c r="K976" i="5" s="1"/>
  <c r="H1199" i="5"/>
  <c r="AD1198" i="2"/>
  <c r="AE1198" i="2" s="1"/>
  <c r="X1198" i="2" s="1"/>
  <c r="K1199" i="5" s="1"/>
  <c r="H1309" i="5"/>
  <c r="AD1308" i="2"/>
  <c r="AE1308" i="2" s="1"/>
  <c r="X1308" i="2" s="1"/>
  <c r="K1309" i="5" s="1"/>
  <c r="T379" i="2"/>
  <c r="AD379" i="2" s="1"/>
  <c r="AE379" i="2" s="1"/>
  <c r="X379" i="2" s="1"/>
  <c r="K380" i="5" s="1"/>
  <c r="AD380" i="2"/>
  <c r="AE380" i="2" s="1"/>
  <c r="X380" i="2" s="1"/>
  <c r="K381" i="5" s="1"/>
  <c r="H343" i="5"/>
  <c r="AD342" i="2"/>
  <c r="AE342" i="2" s="1"/>
  <c r="H1047" i="5"/>
  <c r="AD1046" i="2"/>
  <c r="AE1046" i="2" s="1"/>
  <c r="X1046" i="2" s="1"/>
  <c r="K1047" i="5" s="1"/>
  <c r="H1353" i="5"/>
  <c r="AD1352" i="2"/>
  <c r="AE1352" i="2" s="1"/>
  <c r="X1352" i="2" s="1"/>
  <c r="K1353" i="5" s="1"/>
  <c r="H656" i="5"/>
  <c r="AD655" i="2"/>
  <c r="AE655" i="2" s="1"/>
  <c r="X655" i="2" s="1"/>
  <c r="K656" i="5" s="1"/>
  <c r="H1314" i="5"/>
  <c r="AD1313" i="2"/>
  <c r="AE1313" i="2" s="1"/>
  <c r="X1313" i="2" s="1"/>
  <c r="K1314" i="5" s="1"/>
  <c r="H1316" i="5"/>
  <c r="AD1315" i="2"/>
  <c r="AE1315" i="2" s="1"/>
  <c r="X1315" i="2" s="1"/>
  <c r="K1316" i="5" s="1"/>
  <c r="H1412" i="5"/>
  <c r="AD1411" i="2"/>
  <c r="AE1411" i="2" s="1"/>
  <c r="X1411" i="2" s="1"/>
  <c r="K1412" i="5" s="1"/>
  <c r="H1245" i="5"/>
  <c r="AD1244" i="2"/>
  <c r="AE1244" i="2" s="1"/>
  <c r="X1244" i="2" s="1"/>
  <c r="K1245" i="5" s="1"/>
  <c r="H825" i="5"/>
  <c r="AD824" i="2"/>
  <c r="AE824" i="2" s="1"/>
  <c r="X824" i="2" s="1"/>
  <c r="K825" i="5" s="1"/>
  <c r="H1247" i="5"/>
  <c r="AD1246" i="2"/>
  <c r="AE1246" i="2" s="1"/>
  <c r="X1246" i="2" s="1"/>
  <c r="K1247" i="5" s="1"/>
  <c r="H1234" i="5"/>
  <c r="AD1233" i="2"/>
  <c r="AE1233" i="2" s="1"/>
  <c r="X1233" i="2" s="1"/>
  <c r="K1234" i="5" s="1"/>
  <c r="H970" i="5"/>
  <c r="AD969" i="2"/>
  <c r="AE969" i="2" s="1"/>
  <c r="X969" i="2" s="1"/>
  <c r="K970" i="5" s="1"/>
  <c r="H700" i="5"/>
  <c r="AD699" i="2"/>
  <c r="AE699" i="2" s="1"/>
  <c r="H1291" i="5"/>
  <c r="AD1290" i="2"/>
  <c r="AE1290" i="2" s="1"/>
  <c r="X1290" i="2" s="1"/>
  <c r="K1291" i="5" s="1"/>
  <c r="H573" i="5"/>
  <c r="AD572" i="2"/>
  <c r="AE572" i="2" s="1"/>
  <c r="X572" i="2" s="1"/>
  <c r="K573" i="5" s="1"/>
  <c r="H775" i="5"/>
  <c r="AD774" i="2"/>
  <c r="AE774" i="2" s="1"/>
  <c r="X774" i="2" s="1"/>
  <c r="K775" i="5" s="1"/>
  <c r="H796" i="5"/>
  <c r="AD795" i="2"/>
  <c r="AE795" i="2" s="1"/>
  <c r="H707" i="5"/>
  <c r="AD706" i="2"/>
  <c r="AE706" i="2" s="1"/>
  <c r="X706" i="2" s="1"/>
  <c r="K707" i="5" s="1"/>
  <c r="H1250" i="5"/>
  <c r="AD1249" i="2"/>
  <c r="AE1249" i="2" s="1"/>
  <c r="X1249" i="2" s="1"/>
  <c r="K1250" i="5" s="1"/>
  <c r="H1269" i="5"/>
  <c r="AD1268" i="2"/>
  <c r="AE1268" i="2" s="1"/>
  <c r="X1268" i="2" s="1"/>
  <c r="K1269" i="5" s="1"/>
  <c r="H679" i="5"/>
  <c r="AD678" i="2"/>
  <c r="AE678" i="2" s="1"/>
  <c r="X678" i="2" s="1"/>
  <c r="K679" i="5" s="1"/>
  <c r="H800" i="5"/>
  <c r="AD799" i="2"/>
  <c r="AE799" i="2" s="1"/>
  <c r="X799" i="2" s="1"/>
  <c r="K800" i="5" s="1"/>
  <c r="H367" i="5"/>
  <c r="AD366" i="2"/>
  <c r="AE366" i="2" s="1"/>
  <c r="X366" i="2" s="1"/>
  <c r="K367" i="5" s="1"/>
  <c r="H1454" i="5"/>
  <c r="AD1453" i="2"/>
  <c r="AE1453" i="2" s="1"/>
  <c r="X1453" i="2" s="1"/>
  <c r="K1454" i="5" s="1"/>
  <c r="H685" i="5"/>
  <c r="AD684" i="2"/>
  <c r="AE684" i="2" s="1"/>
  <c r="X684" i="2" s="1"/>
  <c r="K685" i="5" s="1"/>
  <c r="H789" i="5"/>
  <c r="AD788" i="2"/>
  <c r="AE788" i="2" s="1"/>
  <c r="X788" i="2" s="1"/>
  <c r="K789" i="5" s="1"/>
  <c r="H1444" i="5"/>
  <c r="AD1443" i="2"/>
  <c r="AE1443" i="2" s="1"/>
  <c r="X1443" i="2" s="1"/>
  <c r="K1444" i="5" s="1"/>
  <c r="H1021" i="5"/>
  <c r="AD1020" i="2"/>
  <c r="AE1020" i="2" s="1"/>
  <c r="X1020" i="2" s="1"/>
  <c r="K1021" i="5" s="1"/>
  <c r="H894" i="5"/>
  <c r="AD893" i="2"/>
  <c r="AE893" i="2" s="1"/>
  <c r="X893" i="2" s="1"/>
  <c r="K894" i="5" s="1"/>
  <c r="H814" i="5"/>
  <c r="AD813" i="2"/>
  <c r="AE813" i="2" s="1"/>
  <c r="X813" i="2" s="1"/>
  <c r="K814" i="5" s="1"/>
  <c r="H752" i="5"/>
  <c r="AD751" i="2"/>
  <c r="AE751" i="2" s="1"/>
  <c r="X751" i="2" s="1"/>
  <c r="K752" i="5" s="1"/>
  <c r="H666" i="5"/>
  <c r="AD665" i="2"/>
  <c r="AE665" i="2" s="1"/>
  <c r="X665" i="2" s="1"/>
  <c r="K666" i="5" s="1"/>
  <c r="H688" i="5"/>
  <c r="AD687" i="2"/>
  <c r="AE687" i="2" s="1"/>
  <c r="X687" i="2" s="1"/>
  <c r="K688" i="5" s="1"/>
  <c r="H1043" i="5"/>
  <c r="AD1042" i="2"/>
  <c r="AE1042" i="2" s="1"/>
  <c r="X1042" i="2" s="1"/>
  <c r="K1043" i="5" s="1"/>
  <c r="H992" i="5"/>
  <c r="AD991" i="2"/>
  <c r="AE991" i="2" s="1"/>
  <c r="X991" i="2" s="1"/>
  <c r="K992" i="5" s="1"/>
  <c r="H1396" i="5"/>
  <c r="AD1395" i="2"/>
  <c r="AE1395" i="2" s="1"/>
  <c r="X1395" i="2" s="1"/>
  <c r="K1396" i="5" s="1"/>
  <c r="H967" i="5"/>
  <c r="AD966" i="2"/>
  <c r="AE966" i="2" s="1"/>
  <c r="X966" i="2" s="1"/>
  <c r="K967" i="5" s="1"/>
  <c r="H609" i="5"/>
  <c r="AD608" i="2"/>
  <c r="AE608" i="2" s="1"/>
  <c r="X608" i="2" s="1"/>
  <c r="K609" i="5" s="1"/>
  <c r="H1474" i="5"/>
  <c r="AD1473" i="2"/>
  <c r="AE1473" i="2" s="1"/>
  <c r="X1473" i="2" s="1"/>
  <c r="K1474" i="5" s="1"/>
  <c r="H1282" i="5"/>
  <c r="AD1281" i="2"/>
  <c r="AE1281" i="2" s="1"/>
  <c r="X1281" i="2" s="1"/>
  <c r="K1282" i="5" s="1"/>
  <c r="H745" i="5"/>
  <c r="AD744" i="2"/>
  <c r="AE744" i="2" s="1"/>
  <c r="X744" i="2" s="1"/>
  <c r="K745" i="5" s="1"/>
  <c r="H563" i="5"/>
  <c r="AD562" i="2"/>
  <c r="AE562" i="2" s="1"/>
  <c r="X562" i="2" s="1"/>
  <c r="K563" i="5" s="1"/>
  <c r="H1331" i="5"/>
  <c r="AD1330" i="2"/>
  <c r="AE1330" i="2" s="1"/>
  <c r="X1330" i="2" s="1"/>
  <c r="K1331" i="5" s="1"/>
  <c r="H1251" i="5"/>
  <c r="AD1250" i="2"/>
  <c r="AE1250" i="2" s="1"/>
  <c r="X1250" i="2" s="1"/>
  <c r="K1251" i="5" s="1"/>
  <c r="H714" i="5"/>
  <c r="AD713" i="2"/>
  <c r="AE713" i="2" s="1"/>
  <c r="H1064" i="5"/>
  <c r="AD1063" i="2"/>
  <c r="AE1063" i="2" s="1"/>
  <c r="X1063" i="2" s="1"/>
  <c r="K1064" i="5" s="1"/>
  <c r="H678" i="5"/>
  <c r="AD677" i="2"/>
  <c r="AE677" i="2" s="1"/>
  <c r="X677" i="2" s="1"/>
  <c r="K678" i="5" s="1"/>
  <c r="H1336" i="5"/>
  <c r="AD1335" i="2"/>
  <c r="AE1335" i="2" s="1"/>
  <c r="X1335" i="2" s="1"/>
  <c r="K1336" i="5" s="1"/>
  <c r="H1332" i="5"/>
  <c r="AD1331" i="2"/>
  <c r="AE1331" i="2" s="1"/>
  <c r="H1285" i="5"/>
  <c r="AD1284" i="2"/>
  <c r="AE1284" i="2" s="1"/>
  <c r="X1284" i="2" s="1"/>
  <c r="K1285" i="5" s="1"/>
  <c r="H1196" i="5"/>
  <c r="AD1195" i="2"/>
  <c r="AE1195" i="2" s="1"/>
  <c r="X1195" i="2" s="1"/>
  <c r="K1196" i="5" s="1"/>
  <c r="H781" i="5"/>
  <c r="AD780" i="2"/>
  <c r="AE780" i="2" s="1"/>
  <c r="X780" i="2" s="1"/>
  <c r="K781" i="5" s="1"/>
  <c r="H1272" i="5"/>
  <c r="AD1271" i="2"/>
  <c r="AE1271" i="2" s="1"/>
  <c r="X1271" i="2" s="1"/>
  <c r="K1272" i="5" s="1"/>
  <c r="H1455" i="5"/>
  <c r="AD1454" i="2"/>
  <c r="AE1454" i="2" s="1"/>
  <c r="X1454" i="2" s="1"/>
  <c r="K1455" i="5" s="1"/>
  <c r="H977" i="5"/>
  <c r="AD976" i="2"/>
  <c r="AE976" i="2" s="1"/>
  <c r="X976" i="2" s="1"/>
  <c r="K977" i="5" s="1"/>
  <c r="H1126" i="5"/>
  <c r="AD1125" i="2"/>
  <c r="AE1125" i="2" s="1"/>
  <c r="X1125" i="2" s="1"/>
  <c r="K1126" i="5" s="1"/>
  <c r="H953" i="5"/>
  <c r="AD952" i="2"/>
  <c r="AE952" i="2" s="1"/>
  <c r="H741" i="5"/>
  <c r="AD740" i="2"/>
  <c r="AE740" i="2" s="1"/>
  <c r="X740" i="2" s="1"/>
  <c r="K741" i="5" s="1"/>
  <c r="H863" i="5"/>
  <c r="AD862" i="2"/>
  <c r="AE862" i="2" s="1"/>
  <c r="X862" i="2" s="1"/>
  <c r="K863" i="5" s="1"/>
  <c r="H840" i="5"/>
  <c r="AD839" i="2"/>
  <c r="AE839" i="2" s="1"/>
  <c r="X839" i="2" s="1"/>
  <c r="K840" i="5" s="1"/>
  <c r="H1442" i="5"/>
  <c r="AD1441" i="2"/>
  <c r="AE1441" i="2" s="1"/>
  <c r="X1441" i="2" s="1"/>
  <c r="K1442" i="5" s="1"/>
  <c r="H1054" i="5"/>
  <c r="AD1053" i="2"/>
  <c r="AE1053" i="2" s="1"/>
  <c r="X1053" i="2" s="1"/>
  <c r="K1054" i="5" s="1"/>
  <c r="H993" i="5"/>
  <c r="AD992" i="2"/>
  <c r="AE992" i="2" s="1"/>
  <c r="X992" i="2" s="1"/>
  <c r="K993" i="5" s="1"/>
  <c r="H1307" i="5"/>
  <c r="AD1306" i="2"/>
  <c r="AE1306" i="2" s="1"/>
  <c r="X1306" i="2" s="1"/>
  <c r="K1307" i="5" s="1"/>
  <c r="T1320" i="2"/>
  <c r="AD1320" i="2" s="1"/>
  <c r="AE1320" i="2" s="1"/>
  <c r="X1320" i="2" s="1"/>
  <c r="K1321" i="5" s="1"/>
  <c r="Q264" i="2"/>
  <c r="Q769" i="2"/>
  <c r="Q261" i="2"/>
  <c r="Q589" i="2"/>
  <c r="Q511" i="2"/>
  <c r="T764" i="2"/>
  <c r="T762" i="2" s="1"/>
  <c r="AD762" i="2" s="1"/>
  <c r="AE762" i="2" s="1"/>
  <c r="X762" i="2" s="1"/>
  <c r="K763" i="5" s="1"/>
  <c r="Q918" i="2"/>
  <c r="Q575" i="2"/>
  <c r="Q378" i="2"/>
  <c r="Q377" i="2" s="1"/>
  <c r="T589" i="2"/>
  <c r="Q942" i="2"/>
  <c r="Q933" i="2"/>
  <c r="Q500" i="2"/>
  <c r="Q812" i="2"/>
  <c r="Q758" i="2"/>
  <c r="Q854" i="2"/>
  <c r="Q771" i="2"/>
  <c r="Q691" i="2"/>
  <c r="Q782" i="2"/>
  <c r="Q254" i="2"/>
  <c r="Q353" i="2"/>
  <c r="Q336" i="2"/>
  <c r="Q766" i="2"/>
  <c r="Q392" i="2"/>
  <c r="Q280" i="2"/>
  <c r="Q565" i="2"/>
  <c r="Q733" i="2"/>
  <c r="Q326" i="2"/>
  <c r="Q316" i="2"/>
  <c r="T336" i="2"/>
  <c r="Q566" i="2"/>
  <c r="T571" i="2"/>
  <c r="Q271" i="2"/>
  <c r="T254" i="2"/>
  <c r="Q372" i="2"/>
  <c r="Q417" i="2"/>
  <c r="Q786" i="2"/>
  <c r="Q393" i="2"/>
  <c r="Q945" i="2"/>
  <c r="Q1428" i="2"/>
  <c r="Q318" i="2"/>
  <c r="Q837" i="2"/>
  <c r="Q637" i="2"/>
  <c r="Q411" i="2"/>
  <c r="Q587" i="2"/>
  <c r="Q586" i="2" s="1"/>
  <c r="Q616" i="2"/>
  <c r="Q801" i="2"/>
  <c r="X683" i="2"/>
  <c r="K684" i="5" s="1"/>
  <c r="Q523" i="2"/>
  <c r="Q968" i="2"/>
  <c r="Q683" i="2"/>
  <c r="Q434" i="2"/>
  <c r="Q526" i="2"/>
  <c r="T417" i="2"/>
  <c r="X1113" i="2"/>
  <c r="K1114" i="5" s="1"/>
  <c r="X1475" i="2"/>
  <c r="K1476" i="5" s="1"/>
  <c r="Q302" i="2"/>
  <c r="Q339" i="2"/>
  <c r="Q285" i="2"/>
  <c r="Q505" i="2"/>
  <c r="Q1342" i="2"/>
  <c r="Q664" i="2"/>
  <c r="Q828" i="2"/>
  <c r="Q367" i="2"/>
  <c r="Q601" i="2"/>
  <c r="Q784" i="2"/>
  <c r="Q1271" i="2"/>
  <c r="Q495" i="2"/>
  <c r="Q787" i="2"/>
  <c r="Q590" i="2"/>
  <c r="Q765" i="2"/>
  <c r="X1001" i="2"/>
  <c r="K1002" i="5" s="1"/>
  <c r="Q260" i="2"/>
  <c r="Q529" i="2"/>
  <c r="X1241" i="2"/>
  <c r="K1242" i="5" s="1"/>
  <c r="Q514" i="2"/>
  <c r="Q887" i="2"/>
  <c r="Q661" i="2"/>
  <c r="Q541" i="2"/>
  <c r="Q1357" i="2"/>
  <c r="Q482" i="2"/>
  <c r="Q459" i="2"/>
  <c r="Q1185" i="2"/>
  <c r="Q1152" i="2"/>
  <c r="Q267" i="2"/>
  <c r="Q1467" i="2"/>
  <c r="Q350" i="2"/>
  <c r="Q1064" i="2"/>
  <c r="X1286" i="2"/>
  <c r="K1287" i="5" s="1"/>
  <c r="Q842" i="2"/>
  <c r="Q371" i="2"/>
  <c r="Q345" i="2"/>
  <c r="X494" i="2"/>
  <c r="K495" i="5" s="1"/>
  <c r="Q520" i="2"/>
  <c r="X324" i="2"/>
  <c r="K325" i="5" s="1"/>
  <c r="Q289" i="2"/>
  <c r="Q525" i="2"/>
  <c r="X754" i="2"/>
  <c r="K755" i="5" s="1"/>
  <c r="Q735" i="2"/>
  <c r="Q1167" i="2"/>
  <c r="Q272" i="2"/>
  <c r="Q1429" i="2"/>
  <c r="Q1322" i="2"/>
  <c r="Q820" i="2"/>
  <c r="Q548" i="2"/>
  <c r="Q553" i="2"/>
  <c r="Q1312" i="2"/>
  <c r="Q397" i="2"/>
  <c r="T434" i="2"/>
  <c r="Q604" i="2"/>
  <c r="X266" i="2"/>
  <c r="K267" i="5" s="1"/>
  <c r="Q1277" i="2"/>
  <c r="Q827" i="2"/>
  <c r="Q718" i="2"/>
  <c r="Q725" i="2"/>
  <c r="Q860" i="2"/>
  <c r="Q403" i="2"/>
  <c r="Q624" i="2"/>
  <c r="Q489" i="2"/>
  <c r="Q255" i="2"/>
  <c r="Q638" i="2"/>
  <c r="T525" i="2"/>
  <c r="Q1432" i="2"/>
  <c r="Q527" i="2"/>
  <c r="Q793" i="2"/>
  <c r="Q1036" i="2"/>
  <c r="Q1442" i="2"/>
  <c r="Q448" i="2"/>
  <c r="Q1229" i="2"/>
  <c r="Q362" i="2"/>
  <c r="Q460" i="2"/>
  <c r="Q1379" i="2"/>
  <c r="Q443" i="2"/>
  <c r="Q348" i="2"/>
  <c r="Q694" i="2"/>
  <c r="Q419" i="2"/>
  <c r="Q400" i="2"/>
  <c r="X1438" i="2"/>
  <c r="K1439" i="5" s="1"/>
  <c r="Q817" i="2"/>
  <c r="Q924" i="2"/>
  <c r="X770" i="2"/>
  <c r="K771" i="5" s="1"/>
  <c r="T375" i="2"/>
  <c r="T374" i="2"/>
  <c r="Q502" i="2"/>
  <c r="T411" i="2"/>
  <c r="Q1142" i="2"/>
  <c r="Q1416" i="2"/>
  <c r="X1254" i="2"/>
  <c r="K1255" i="5" s="1"/>
  <c r="Q497" i="2"/>
  <c r="Q852" i="2"/>
  <c r="Q273" i="2"/>
  <c r="Q665" i="2"/>
  <c r="X690" i="2"/>
  <c r="K691" i="5" s="1"/>
  <c r="Q698" i="2"/>
  <c r="X604" i="2"/>
  <c r="K605" i="5" s="1"/>
  <c r="Q1356" i="2"/>
  <c r="Q499" i="2"/>
  <c r="X1235" i="2"/>
  <c r="K1236" i="5" s="1"/>
  <c r="Q721" i="2"/>
  <c r="Q655" i="2"/>
  <c r="T1175" i="2"/>
  <c r="Q340" i="2"/>
  <c r="Q866" i="2"/>
  <c r="X771" i="2"/>
  <c r="K772" i="5" s="1"/>
  <c r="T1416" i="2"/>
  <c r="Q270" i="2"/>
  <c r="Q439" i="2"/>
  <c r="Q917" i="2"/>
  <c r="X747" i="2"/>
  <c r="K748" i="5" s="1"/>
  <c r="Q534" i="2"/>
  <c r="Q844" i="2"/>
  <c r="X1357" i="2"/>
  <c r="K1358" i="5" s="1"/>
  <c r="Q859" i="2"/>
  <c r="Q902" i="2"/>
  <c r="X649" i="2"/>
  <c r="K650" i="5" s="1"/>
  <c r="Q320" i="2"/>
  <c r="Q1162" i="2"/>
  <c r="T590" i="2"/>
  <c r="Q412" i="2"/>
  <c r="Q776" i="2"/>
  <c r="Q734" i="2"/>
  <c r="X390" i="2"/>
  <c r="Q799" i="2"/>
  <c r="X558" i="2"/>
  <c r="K559" i="5" s="1"/>
  <c r="Q746" i="2"/>
  <c r="Q660" i="2"/>
  <c r="X872" i="2"/>
  <c r="K873" i="5" s="1"/>
  <c r="Q767" i="2"/>
  <c r="Q560" i="2"/>
  <c r="Q591" i="2"/>
  <c r="Q542" i="2"/>
  <c r="Q423" i="2"/>
  <c r="Q715" i="2"/>
  <c r="Q1108" i="2"/>
  <c r="Q343" i="2"/>
  <c r="Q1128" i="2"/>
  <c r="Q815" i="2"/>
  <c r="Q1364" i="2"/>
  <c r="Q338" i="2"/>
  <c r="X535" i="2"/>
  <c r="K536" i="5" s="1"/>
  <c r="Q1159" i="2"/>
  <c r="X1322" i="2"/>
  <c r="K1323" i="5" s="1"/>
  <c r="X660" i="2"/>
  <c r="K661" i="5" s="1"/>
  <c r="Q654" i="2"/>
  <c r="X1460" i="2"/>
  <c r="K1461" i="5" s="1"/>
  <c r="Q404" i="2"/>
  <c r="X767" i="2"/>
  <c r="K768" i="5" s="1"/>
  <c r="Q1100" i="2"/>
  <c r="Q1252" i="2"/>
  <c r="Q689" i="2"/>
  <c r="Q659" i="2"/>
  <c r="Q278" i="2"/>
  <c r="Q663" i="2"/>
  <c r="Q545" i="2"/>
  <c r="Q1444" i="2"/>
  <c r="Q480" i="2"/>
  <c r="Q1280" i="2"/>
  <c r="Q539" i="2"/>
  <c r="T827" i="2"/>
  <c r="Q330" i="2"/>
  <c r="Q712" i="2"/>
  <c r="X712" i="2"/>
  <c r="K713" i="5" s="1"/>
  <c r="X321" i="2"/>
  <c r="Q1199" i="2"/>
  <c r="Q1211" i="2"/>
  <c r="X837" i="2"/>
  <c r="K838" i="5" s="1"/>
  <c r="Q741" i="2"/>
  <c r="X1145" i="2"/>
  <c r="K1146" i="5" s="1"/>
  <c r="Q910" i="2"/>
  <c r="Q428" i="2"/>
  <c r="X1100" i="2"/>
  <c r="K1101" i="5" s="1"/>
  <c r="T591" i="2"/>
  <c r="Q1265" i="2"/>
  <c r="X869" i="2"/>
  <c r="K870" i="5" s="1"/>
  <c r="X1156" i="2"/>
  <c r="K1157" i="5" s="1"/>
  <c r="Q686" i="2"/>
  <c r="T278" i="2"/>
  <c r="Q708" i="2"/>
  <c r="Q755" i="2"/>
  <c r="T859" i="2"/>
  <c r="Q312" i="2"/>
  <c r="Q424" i="2"/>
  <c r="Q1237" i="2"/>
  <c r="Q317" i="2"/>
  <c r="Q1400" i="2"/>
  <c r="Q1158" i="2"/>
  <c r="X633" i="2"/>
  <c r="K634" i="5" s="1"/>
  <c r="Q676" i="2"/>
  <c r="Q1295" i="2"/>
  <c r="Q1341" i="2"/>
  <c r="X479" i="2"/>
  <c r="T1128" i="2"/>
  <c r="X631" i="2"/>
  <c r="K632" i="5" s="1"/>
  <c r="Q955" i="2"/>
  <c r="Q559" i="2"/>
  <c r="T1364" i="2"/>
  <c r="Q850" i="2"/>
  <c r="X406" i="2"/>
  <c r="K407" i="5" s="1"/>
  <c r="T424" i="2"/>
  <c r="Q321" i="2"/>
  <c r="X1221" i="2"/>
  <c r="K1222" i="5" s="1"/>
  <c r="X640" i="2"/>
  <c r="K641" i="5" s="1"/>
  <c r="T505" i="2"/>
  <c r="X707" i="2"/>
  <c r="Q461" i="2"/>
  <c r="Q953" i="2"/>
  <c r="Q954" i="2"/>
  <c r="Q537" i="2"/>
  <c r="Q867" i="2"/>
  <c r="Q728" i="2"/>
  <c r="Q727" i="2" s="1"/>
  <c r="X1270" i="2"/>
  <c r="K1271" i="5" s="1"/>
  <c r="X1267" i="2"/>
  <c r="K1268" i="5" s="1"/>
  <c r="Q1021" i="2"/>
  <c r="Q349" i="2"/>
  <c r="Q849" i="2"/>
  <c r="X1341" i="2"/>
  <c r="K1342" i="5" s="1"/>
  <c r="T423" i="2"/>
  <c r="Q925" i="2"/>
  <c r="Q737" i="2"/>
  <c r="X1403" i="2"/>
  <c r="K1404" i="5" s="1"/>
  <c r="T664" i="2"/>
  <c r="Q1193" i="2"/>
  <c r="Q1170" i="2"/>
  <c r="Q1311" i="2"/>
  <c r="Q359" i="2"/>
  <c r="Q323" i="2"/>
  <c r="Q558" i="2"/>
  <c r="Q1227" i="2"/>
  <c r="Q303" i="2"/>
  <c r="Q927" i="2"/>
  <c r="Q748" i="2"/>
  <c r="Q465" i="2"/>
  <c r="Q309" i="2"/>
  <c r="Q607" i="2"/>
  <c r="Q1198" i="2"/>
  <c r="X734" i="2"/>
  <c r="K735" i="5" s="1"/>
  <c r="Q823" i="2"/>
  <c r="T499" i="2"/>
  <c r="Q481" i="2"/>
  <c r="Q618" i="2"/>
  <c r="X326" i="2"/>
  <c r="K327" i="5" s="1"/>
  <c r="T539" i="2"/>
  <c r="AD539" i="2" s="1"/>
  <c r="AE539" i="2" s="1"/>
  <c r="X539" i="2" s="1"/>
  <c r="K540" i="5" s="1"/>
  <c r="Q754" i="2"/>
  <c r="Q692" i="2"/>
  <c r="X1051" i="2"/>
  <c r="K1052" i="5" s="1"/>
  <c r="Q1292" i="2"/>
  <c r="X609" i="2"/>
  <c r="Q1327" i="2"/>
  <c r="Q1473" i="2"/>
  <c r="T718" i="2"/>
  <c r="Q543" i="2"/>
  <c r="Q1469" i="2"/>
  <c r="Q1019" i="2"/>
  <c r="X689" i="2"/>
  <c r="K690" i="5" s="1"/>
  <c r="Q583" i="2"/>
  <c r="X469" i="2"/>
  <c r="K470" i="5" s="1"/>
  <c r="Q287" i="2"/>
  <c r="X1026" i="2"/>
  <c r="T403" i="2"/>
  <c r="Q674" i="2"/>
  <c r="Q310" i="2"/>
  <c r="X867" i="2"/>
  <c r="K868" i="5" s="1"/>
  <c r="X444" i="2"/>
  <c r="K445" i="5" s="1"/>
  <c r="Q704" i="2"/>
  <c r="X534" i="2"/>
  <c r="K535" i="5" s="1"/>
  <c r="X1234" i="2"/>
  <c r="K1235" i="5" s="1"/>
  <c r="Q662" i="2"/>
  <c r="X943" i="2"/>
  <c r="K944" i="5" s="1"/>
  <c r="Q496" i="2"/>
  <c r="X544" i="2"/>
  <c r="K545" i="5" s="1"/>
  <c r="Q752" i="2"/>
  <c r="Q493" i="2"/>
  <c r="Q531" i="2"/>
  <c r="X823" i="2"/>
  <c r="K824" i="5" s="1"/>
  <c r="Q871" i="2"/>
  <c r="Q967" i="2"/>
  <c r="X290" i="2"/>
  <c r="K291" i="5" s="1"/>
  <c r="Q563" i="2"/>
  <c r="X838" i="2"/>
  <c r="K839" i="5" s="1"/>
  <c r="X848" i="2"/>
  <c r="K849" i="5" s="1"/>
  <c r="Q843" i="2"/>
  <c r="T815" i="2"/>
  <c r="Q469" i="2"/>
  <c r="Q856" i="2"/>
  <c r="Q802" i="2"/>
  <c r="X933" i="2"/>
  <c r="K934" i="5" s="1"/>
  <c r="X473" i="2"/>
  <c r="K474" i="5" s="1"/>
  <c r="T917" i="2"/>
  <c r="Q1447" i="2"/>
  <c r="T1224" i="2"/>
  <c r="Q1224" i="2"/>
  <c r="T749" i="2"/>
  <c r="Q749" i="2"/>
  <c r="T968" i="2"/>
  <c r="X1006" i="2"/>
  <c r="K1007" i="5" s="1"/>
  <c r="Q826" i="2"/>
  <c r="Q535" i="2"/>
  <c r="Q833" i="2"/>
  <c r="T345" i="2"/>
  <c r="T270" i="2"/>
  <c r="T1185" i="2"/>
  <c r="Q714" i="2"/>
  <c r="Q491" i="2"/>
  <c r="Q599" i="2"/>
  <c r="T461" i="2"/>
  <c r="Q977" i="2"/>
  <c r="T977" i="2"/>
  <c r="Q1212" i="2"/>
  <c r="Q1335" i="2"/>
  <c r="Q1113" i="2"/>
  <c r="T735" i="2"/>
  <c r="Q437" i="2"/>
  <c r="T1159" i="2"/>
  <c r="Q1317" i="2"/>
  <c r="X1237" i="2"/>
  <c r="K1238" i="5" s="1"/>
  <c r="Q1396" i="2"/>
  <c r="Q884" i="2"/>
  <c r="T310" i="2"/>
  <c r="X845" i="2"/>
  <c r="Q858" i="2"/>
  <c r="Q1136" i="2"/>
  <c r="X433" i="2"/>
  <c r="K434" i="5" s="1"/>
  <c r="Q1184" i="2"/>
  <c r="X285" i="2"/>
  <c r="K286" i="5" s="1"/>
  <c r="Q1318" i="2"/>
  <c r="Q409" i="2"/>
  <c r="Q640" i="2"/>
  <c r="X600" i="2"/>
  <c r="K601" i="5" s="1"/>
  <c r="Q1363" i="2"/>
  <c r="X1470" i="2"/>
  <c r="K1471" i="5" s="1"/>
  <c r="T312" i="2"/>
  <c r="AD312" i="2" s="1"/>
  <c r="AE312" i="2" s="1"/>
  <c r="X312" i="2" s="1"/>
  <c r="K313" i="5" s="1"/>
  <c r="Q880" i="2"/>
  <c r="X360" i="2"/>
  <c r="K361" i="5" s="1"/>
  <c r="Q492" i="2"/>
  <c r="Q800" i="2"/>
  <c r="Q1236" i="2"/>
  <c r="Q1097" i="2"/>
  <c r="Q760" i="2"/>
  <c r="Q693" i="2"/>
  <c r="T1167" i="2"/>
  <c r="Q265" i="2"/>
  <c r="Q450" i="2"/>
  <c r="Q488" i="2"/>
  <c r="Q263" i="2"/>
  <c r="X1097" i="2"/>
  <c r="K1098" i="5" s="1"/>
  <c r="Q266" i="2"/>
  <c r="T1211" i="2"/>
  <c r="Q600" i="2"/>
  <c r="X628" i="2"/>
  <c r="K629" i="5" s="1"/>
  <c r="Q431" i="2"/>
  <c r="X1206" i="2"/>
  <c r="K1207" i="5" s="1"/>
  <c r="X746" i="2"/>
  <c r="K747" i="5" s="1"/>
  <c r="T692" i="2"/>
  <c r="X450" i="2"/>
  <c r="K451" i="5" s="1"/>
  <c r="T674" i="2"/>
  <c r="Q636" i="2"/>
  <c r="X568" i="2"/>
  <c r="K569" i="5" s="1"/>
  <c r="Q281" i="2"/>
  <c r="X825" i="2"/>
  <c r="K826" i="5" s="1"/>
  <c r="Q407" i="2"/>
  <c r="Q623" i="2"/>
  <c r="Q1328" i="2"/>
  <c r="X464" i="2"/>
  <c r="K465" i="5" s="1"/>
  <c r="X611" i="2"/>
  <c r="K612" i="5" s="1"/>
  <c r="X309" i="2"/>
  <c r="K310" i="5" s="1"/>
  <c r="X555" i="2"/>
  <c r="K556" i="5" s="1"/>
  <c r="X1248" i="2"/>
  <c r="K1249" i="5" s="1"/>
  <c r="T817" i="2"/>
  <c r="X293" i="2"/>
  <c r="K294" i="5" s="1"/>
  <c r="Q1207" i="2"/>
  <c r="Q486" i="2"/>
  <c r="Q354" i="2"/>
  <c r="Q732" i="2"/>
  <c r="X1194" i="2"/>
  <c r="K1195" i="5" s="1"/>
  <c r="Q1098" i="2"/>
  <c r="X1445" i="2"/>
  <c r="K1446" i="5" s="1"/>
  <c r="X1302" i="2"/>
  <c r="K1303" i="5" s="1"/>
  <c r="Q1001" i="2"/>
  <c r="Q751" i="2"/>
  <c r="T1193" i="2"/>
  <c r="Q635" i="2"/>
  <c r="Q1137" i="2"/>
  <c r="Q770" i="2"/>
  <c r="T1152" i="2"/>
  <c r="Q1157" i="2"/>
  <c r="X1112" i="2"/>
  <c r="K1113" i="5" s="1"/>
  <c r="X503" i="2"/>
  <c r="K504" i="5" s="1"/>
  <c r="X552" i="2"/>
  <c r="K553" i="5" s="1"/>
  <c r="Q1190" i="2"/>
  <c r="X281" i="2"/>
  <c r="K282" i="5" s="1"/>
  <c r="X1428" i="2"/>
  <c r="K1429" i="5" s="1"/>
  <c r="X1141" i="2"/>
  <c r="K1142" i="5" s="1"/>
  <c r="X477" i="2"/>
  <c r="K478" i="5" s="1"/>
  <c r="T465" i="2"/>
  <c r="T560" i="2"/>
  <c r="Q1412" i="2"/>
  <c r="Q1347" i="2"/>
  <c r="X291" i="2"/>
  <c r="K292" i="5" s="1"/>
  <c r="Q931" i="2"/>
  <c r="X383" i="2"/>
  <c r="K384" i="5" s="1"/>
  <c r="Q1286" i="2"/>
  <c r="Q416" i="2"/>
  <c r="T752" i="2"/>
  <c r="Q549" i="2"/>
  <c r="Q1351" i="2"/>
  <c r="Q658" i="2"/>
  <c r="T481" i="2"/>
  <c r="Q1290" i="2"/>
  <c r="Q332" i="2"/>
  <c r="Q1153" i="2"/>
  <c r="Q506" i="2"/>
  <c r="Q1078" i="2"/>
  <c r="Q993" i="2"/>
  <c r="Q577" i="2"/>
  <c r="Q385" i="2"/>
  <c r="X756" i="2"/>
  <c r="K757" i="5" s="1"/>
  <c r="X932" i="2"/>
  <c r="K933" i="5" s="1"/>
  <c r="Q384" i="2"/>
  <c r="Q1269" i="2"/>
  <c r="Q1352" i="2"/>
  <c r="Q446" i="2"/>
  <c r="Q806" i="2"/>
  <c r="T910" i="2"/>
  <c r="X1079" i="2"/>
  <c r="K1080" i="5" s="1"/>
  <c r="X274" i="2"/>
  <c r="K275" i="5" s="1"/>
  <c r="X1347" i="2"/>
  <c r="K1348" i="5" s="1"/>
  <c r="Q1242" i="2"/>
  <c r="X625" i="2"/>
  <c r="K626" i="5" s="1"/>
  <c r="Q1106" i="2"/>
  <c r="Q642" i="2"/>
  <c r="Q630" i="2"/>
  <c r="T1342" i="2"/>
  <c r="Q1337" i="2"/>
  <c r="X602" i="2"/>
  <c r="K603" i="5" s="1"/>
  <c r="T618" i="2"/>
  <c r="X1138" i="2"/>
  <c r="K1139" i="5" s="1"/>
  <c r="X1216" i="2"/>
  <c r="K1217" i="5" s="1"/>
  <c r="T264" i="2"/>
  <c r="T691" i="2"/>
  <c r="Q561" i="2"/>
  <c r="X500" i="2"/>
  <c r="K501" i="5" s="1"/>
  <c r="Q684" i="2"/>
  <c r="Q1087" i="2"/>
  <c r="Q258" i="2"/>
  <c r="Q726" i="2"/>
  <c r="Q670" i="2"/>
  <c r="Q477" i="2"/>
  <c r="X1245" i="2"/>
  <c r="K1246" i="5" s="1"/>
  <c r="Q274" i="2"/>
  <c r="Q1151" i="2"/>
  <c r="X453" i="2"/>
  <c r="K454" i="5" s="1"/>
  <c r="Q722" i="2"/>
  <c r="Q1461" i="2"/>
  <c r="T1442" i="2"/>
  <c r="Q1163" i="2"/>
  <c r="Q980" i="2"/>
  <c r="Q739" i="2"/>
  <c r="Q1303" i="2"/>
  <c r="Q515" i="2"/>
  <c r="X786" i="2"/>
  <c r="K787" i="5" s="1"/>
  <c r="Q610" i="2"/>
  <c r="Q1089" i="2"/>
  <c r="Q1080" i="2"/>
  <c r="Q1450" i="2"/>
  <c r="X945" i="2"/>
  <c r="K946" i="5" s="1"/>
  <c r="X667" i="2"/>
  <c r="K668" i="5" s="1"/>
  <c r="X445" i="2"/>
  <c r="K446" i="5" s="1"/>
  <c r="X441" i="2"/>
  <c r="K442" i="5" s="1"/>
  <c r="Q1047" i="2"/>
  <c r="T496" i="2"/>
  <c r="X388" i="2"/>
  <c r="K389" i="5" s="1"/>
  <c r="X442" i="2"/>
  <c r="K443" i="5" s="1"/>
  <c r="X1150" i="2"/>
  <c r="K1151" i="5" s="1"/>
  <c r="X644" i="2"/>
  <c r="K645" i="5" s="1"/>
  <c r="Q907" i="2"/>
  <c r="Q501" i="2"/>
  <c r="Q1196" i="2"/>
  <c r="X351" i="2"/>
  <c r="K352" i="5" s="1"/>
  <c r="Q361" i="2"/>
  <c r="Q936" i="2"/>
  <c r="Q956" i="2"/>
  <c r="T642" i="2"/>
  <c r="H643" i="5" s="1"/>
  <c r="Q1427" i="2"/>
  <c r="Q809" i="2"/>
  <c r="X1280" i="2"/>
  <c r="K1281" i="5" s="1"/>
  <c r="T354" i="2"/>
  <c r="Q915" i="2"/>
  <c r="X318" i="2"/>
  <c r="K319" i="5" s="1"/>
  <c r="Q778" i="2"/>
  <c r="Q369" i="2"/>
  <c r="T1467" i="2"/>
  <c r="Q713" i="2"/>
  <c r="Q1387" i="2"/>
  <c r="Q1202" i="2"/>
  <c r="Q366" i="2"/>
  <c r="Q1189" i="2"/>
  <c r="X1171" i="2"/>
  <c r="K1172" i="5" s="1"/>
  <c r="Q1332" i="2"/>
  <c r="Q675" i="2"/>
  <c r="X697" i="2"/>
  <c r="K698" i="5" s="1"/>
  <c r="X942" i="2"/>
  <c r="K943" i="5" s="1"/>
  <c r="Q872" i="2"/>
  <c r="X654" i="2"/>
  <c r="K655" i="5" s="1"/>
  <c r="Q1433" i="2"/>
  <c r="X543" i="2"/>
  <c r="K544" i="5" s="1"/>
  <c r="Q1336" i="2"/>
  <c r="X542" i="2"/>
  <c r="K543" i="5" s="1"/>
  <c r="T1196" i="2"/>
  <c r="T1265" i="2"/>
  <c r="Q1233" i="2"/>
  <c r="T348" i="2"/>
  <c r="Q629" i="2"/>
  <c r="X566" i="2"/>
  <c r="K567" i="5" s="1"/>
  <c r="Q344" i="2"/>
  <c r="Q572" i="2"/>
  <c r="Q571" i="2" s="1"/>
  <c r="Q296" i="2"/>
  <c r="Q1384" i="2"/>
  <c r="Q1243" i="2"/>
  <c r="Q394" i="2"/>
  <c r="Q518" i="2"/>
  <c r="Q307" i="2"/>
  <c r="Q932" i="2"/>
  <c r="T1312" i="2"/>
  <c r="X511" i="2"/>
  <c r="K512" i="5" s="1"/>
  <c r="X1346" i="2"/>
  <c r="K1347" i="5" s="1"/>
  <c r="X1229" i="2"/>
  <c r="K1230" i="5" s="1"/>
  <c r="T1162" i="2"/>
  <c r="X1260" i="2"/>
  <c r="K1261" i="5" s="1"/>
  <c r="X1311" i="2"/>
  <c r="K1312" i="5" s="1"/>
  <c r="T1257" i="2"/>
  <c r="Q1006" i="2"/>
  <c r="X768" i="2"/>
  <c r="K769" i="5" s="1"/>
  <c r="X639" i="2"/>
  <c r="X313" i="2"/>
  <c r="K314" i="5" s="1"/>
  <c r="Q319" i="2"/>
  <c r="Q944" i="2"/>
  <c r="T636" i="2"/>
  <c r="Q745" i="2"/>
  <c r="Q926" i="2"/>
  <c r="Q1253" i="2"/>
  <c r="T1253" i="2"/>
  <c r="Q433" i="2"/>
  <c r="Q256" i="2"/>
  <c r="T256" i="2"/>
  <c r="Q363" i="2"/>
  <c r="X1431" i="2"/>
  <c r="K1432" i="5" s="1"/>
  <c r="X965" i="2"/>
  <c r="K966" i="5" s="1"/>
  <c r="X995" i="2"/>
  <c r="K996" i="5" s="1"/>
  <c r="Q1210" i="2"/>
  <c r="T1447" i="2"/>
  <c r="Q1466" i="2"/>
  <c r="T1466" i="2"/>
  <c r="X693" i="2"/>
  <c r="K694" i="5" s="1"/>
  <c r="T1387" i="2"/>
  <c r="X1201" i="2"/>
  <c r="K1202" i="5" s="1"/>
  <c r="Q517" i="2"/>
  <c r="T517" i="2"/>
  <c r="Q796" i="2"/>
  <c r="Q1329" i="2"/>
  <c r="Q1316" i="2"/>
  <c r="T1316" i="2"/>
  <c r="Q947" i="2"/>
  <c r="T947" i="2"/>
  <c r="Q252" i="2"/>
  <c r="T252" i="2"/>
  <c r="Q550" i="2"/>
  <c r="T550" i="2"/>
  <c r="AB15" i="2"/>
  <c r="Q82" i="2"/>
  <c r="T698" i="2"/>
  <c r="X509" i="2"/>
  <c r="K510" i="5" s="1"/>
  <c r="T866" i="2"/>
  <c r="X861" i="2"/>
  <c r="K862" i="5" s="1"/>
  <c r="Q1241" i="2"/>
  <c r="Q313" i="2"/>
  <c r="X1282" i="2"/>
  <c r="K1283" i="5" s="1"/>
  <c r="T833" i="2"/>
  <c r="T1329" i="2"/>
  <c r="Q647" i="2"/>
  <c r="Q1436" i="2"/>
  <c r="T1436" i="2"/>
  <c r="T468" i="2"/>
  <c r="Q468" i="2"/>
  <c r="Q301" i="2"/>
  <c r="T301" i="2"/>
  <c r="T265" i="2"/>
  <c r="X319" i="2"/>
  <c r="K320" i="5" s="1"/>
  <c r="T760" i="2"/>
  <c r="Q928" i="2"/>
  <c r="Q702" i="2"/>
  <c r="T702" i="2"/>
  <c r="Q402" i="2"/>
  <c r="X495" i="2"/>
  <c r="K496" i="5" s="1"/>
  <c r="X339" i="2"/>
  <c r="K340" i="5" s="1"/>
  <c r="Q1298" i="2"/>
  <c r="T1298" i="2"/>
  <c r="Q621" i="2"/>
  <c r="Q1455" i="2"/>
  <c r="T1455" i="2"/>
  <c r="Q447" i="2"/>
  <c r="T447" i="2"/>
  <c r="T920" i="2"/>
  <c r="Q920" i="2"/>
  <c r="Q773" i="2"/>
  <c r="X514" i="2"/>
  <c r="K515" i="5" s="1"/>
  <c r="X996" i="2"/>
  <c r="K997" i="5" s="1"/>
  <c r="Q408" i="2"/>
  <c r="T408" i="2"/>
  <c r="T714" i="2"/>
  <c r="Q1172" i="2"/>
  <c r="Q1174" i="2"/>
  <c r="T1174" i="2"/>
  <c r="Q1272" i="2"/>
  <c r="T1272" i="2"/>
  <c r="Q1029" i="2"/>
  <c r="T1029" i="2"/>
  <c r="AD1029" i="2" s="1"/>
  <c r="AE1029" i="2" s="1"/>
  <c r="X1029" i="2" s="1"/>
  <c r="K1030" i="5" s="1"/>
  <c r="T726" i="2"/>
  <c r="Q352" i="2"/>
  <c r="T352" i="2"/>
  <c r="Q1458" i="2"/>
  <c r="T1458" i="2"/>
  <c r="Q709" i="2"/>
  <c r="T709" i="2"/>
  <c r="Q768" i="2"/>
  <c r="T1227" i="2"/>
  <c r="Q861" i="2"/>
  <c r="T826" i="2"/>
  <c r="Q742" i="2"/>
  <c r="T1136" i="2"/>
  <c r="T323" i="2"/>
  <c r="AD323" i="2" s="1"/>
  <c r="AE323" i="2" s="1"/>
  <c r="X323" i="2" s="1"/>
  <c r="K324" i="5" s="1"/>
  <c r="Q999" i="2"/>
  <c r="T880" i="2"/>
  <c r="Q1411" i="2"/>
  <c r="Q554" i="2"/>
  <c r="Q868" i="2"/>
  <c r="Q1331" i="2"/>
  <c r="Q1434" i="2"/>
  <c r="X492" i="2"/>
  <c r="K493" i="5" s="1"/>
  <c r="T303" i="2"/>
  <c r="T661" i="2"/>
  <c r="Q1446" i="2"/>
  <c r="T1446" i="2"/>
  <c r="T491" i="2"/>
  <c r="Q1114" i="2"/>
  <c r="T953" i="2"/>
  <c r="Q1251" i="2"/>
  <c r="T1251" i="2"/>
  <c r="Q1068" i="2"/>
  <c r="T1068" i="2"/>
  <c r="Q426" i="2"/>
  <c r="T426" i="2"/>
  <c r="T796" i="2"/>
  <c r="X850" i="2"/>
  <c r="K851" i="5" s="1"/>
  <c r="Q334" i="2"/>
  <c r="Q1096" i="2"/>
  <c r="X934" i="2"/>
  <c r="K935" i="5" s="1"/>
  <c r="Q1289" i="2"/>
  <c r="Q678" i="2"/>
  <c r="Q1293" i="2"/>
  <c r="X546" i="2"/>
  <c r="Q1135" i="2"/>
  <c r="T1135" i="2"/>
  <c r="T821" i="2"/>
  <c r="AD821" i="2" s="1"/>
  <c r="AE821" i="2" s="1"/>
  <c r="X821" i="2" s="1"/>
  <c r="K822" i="5" s="1"/>
  <c r="Q821" i="2"/>
  <c r="Q1127" i="2"/>
  <c r="T1127" i="2"/>
  <c r="Q1266" i="2"/>
  <c r="T928" i="2"/>
  <c r="Q628" i="2"/>
  <c r="Q1430" i="2"/>
  <c r="Q556" i="2"/>
  <c r="Q753" i="2"/>
  <c r="T753" i="2"/>
  <c r="Q268" i="2"/>
  <c r="T268" i="2"/>
  <c r="T865" i="2"/>
  <c r="Q865" i="2"/>
  <c r="Q1107" i="2"/>
  <c r="T1107" i="2"/>
  <c r="Q845" i="2"/>
  <c r="Q564" i="2"/>
  <c r="Q639" i="2"/>
  <c r="Q406" i="2"/>
  <c r="X452" i="2"/>
  <c r="K453" i="5" s="1"/>
  <c r="Q355" i="2"/>
  <c r="T355" i="2"/>
  <c r="X632" i="2"/>
  <c r="K633" i="5" s="1"/>
  <c r="T599" i="2"/>
  <c r="T436" i="2"/>
  <c r="Q436" i="2"/>
  <c r="Q798" i="2"/>
  <c r="T798" i="2"/>
  <c r="AD798" i="2" s="1"/>
  <c r="AE798" i="2" s="1"/>
  <c r="X798" i="2" s="1"/>
  <c r="K799" i="5" s="1"/>
  <c r="Q522" i="2"/>
  <c r="T522" i="2"/>
  <c r="Q890" i="2"/>
  <c r="T890" i="2"/>
  <c r="Q315" i="2"/>
  <c r="T315" i="2"/>
  <c r="Q1016" i="2"/>
  <c r="T1016" i="2"/>
  <c r="Q475" i="2"/>
  <c r="Q418" i="2"/>
  <c r="X704" i="2"/>
  <c r="K705" i="5" s="1"/>
  <c r="X926" i="2"/>
  <c r="X271" i="2"/>
  <c r="K272" i="5" s="1"/>
  <c r="X792" i="2"/>
  <c r="K793" i="5" s="1"/>
  <c r="Q327" i="2"/>
  <c r="Q473" i="2"/>
  <c r="X927" i="2"/>
  <c r="K928" i="5" s="1"/>
  <c r="Q1276" i="2"/>
  <c r="Q808" i="2"/>
  <c r="X402" i="2"/>
  <c r="K403" i="5" s="1"/>
  <c r="Q494" i="2"/>
  <c r="Q1475" i="2"/>
  <c r="X557" i="2"/>
  <c r="Q627" i="2"/>
  <c r="X748" i="2"/>
  <c r="K749" i="5" s="1"/>
  <c r="X1400" i="2"/>
  <c r="K1401" i="5" s="1"/>
  <c r="X561" i="2"/>
  <c r="Q898" i="2"/>
  <c r="Q975" i="2"/>
  <c r="X755" i="2"/>
  <c r="K756" i="5" s="1"/>
  <c r="Q503" i="2"/>
  <c r="Q580" i="2"/>
  <c r="Q855" i="2"/>
  <c r="X1334" i="2"/>
  <c r="K1335" i="5" s="1"/>
  <c r="Q594" i="2"/>
  <c r="X1088" i="2"/>
  <c r="K1089" i="5" s="1"/>
  <c r="Q908" i="2"/>
  <c r="X960" i="2"/>
  <c r="K961" i="5" s="1"/>
  <c r="T1021" i="2"/>
  <c r="Q622" i="2"/>
  <c r="Q441" i="2"/>
  <c r="X370" i="2"/>
  <c r="K371" i="5" s="1"/>
  <c r="Q1244" i="2"/>
  <c r="Q763" i="2"/>
  <c r="T1151" i="2"/>
  <c r="T1433" i="2"/>
  <c r="T662" i="2"/>
  <c r="Q825" i="2"/>
  <c r="Q401" i="2"/>
  <c r="T349" i="2"/>
  <c r="Q740" i="2"/>
  <c r="X359" i="2"/>
  <c r="K360" i="5" s="1"/>
  <c r="X430" i="2"/>
  <c r="K431" i="5" s="1"/>
  <c r="Q533" i="2"/>
  <c r="Q738" i="2"/>
  <c r="T738" i="2"/>
  <c r="T391" i="2"/>
  <c r="Q391" i="2"/>
  <c r="Q723" i="2"/>
  <c r="T907" i="2"/>
  <c r="Q783" i="2"/>
  <c r="T783" i="2"/>
  <c r="Q816" i="2"/>
  <c r="Q1095" i="2"/>
  <c r="T537" i="2"/>
  <c r="Q1160" i="2"/>
  <c r="Q540" i="2"/>
  <c r="Q814" i="2"/>
  <c r="Q788" i="2"/>
  <c r="Q508" i="2"/>
  <c r="Q822" i="2"/>
  <c r="T416" i="2"/>
  <c r="Q462" i="2"/>
  <c r="Q757" i="2"/>
  <c r="T1019" i="2"/>
  <c r="X1276" i="2"/>
  <c r="K1277" i="5" s="1"/>
  <c r="X1318" i="2"/>
  <c r="K1319" i="5" s="1"/>
  <c r="X498" i="2"/>
  <c r="K499" i="5" s="1"/>
  <c r="X1356" i="2"/>
  <c r="K1357" i="5" s="1"/>
  <c r="Q1042" i="2"/>
  <c r="Q521" i="2"/>
  <c r="X1219" i="2"/>
  <c r="K1220" i="5" s="1"/>
  <c r="T556" i="2"/>
  <c r="Q335" i="2"/>
  <c r="X580" i="2"/>
  <c r="K581" i="5" s="1"/>
  <c r="T1098" i="2"/>
  <c r="X304" i="2"/>
  <c r="K305" i="5" s="1"/>
  <c r="X1327" i="2"/>
  <c r="K1328" i="5" s="1"/>
  <c r="Q669" i="2"/>
  <c r="Q455" i="2"/>
  <c r="X476" i="2"/>
  <c r="K477" i="5" s="1"/>
  <c r="X1305" i="2"/>
  <c r="K1306" i="5" s="1"/>
  <c r="Q1180" i="2"/>
  <c r="X822" i="2"/>
  <c r="K823" i="5" s="1"/>
  <c r="Q432" i="2"/>
  <c r="Q943" i="2"/>
  <c r="Q430" i="2"/>
  <c r="Q544" i="2"/>
  <c r="Q794" i="2"/>
  <c r="T794" i="2"/>
  <c r="Q1419" i="2"/>
  <c r="X647" i="2"/>
  <c r="K648" i="5" s="1"/>
  <c r="Q719" i="2"/>
  <c r="Q1213" i="2"/>
  <c r="X409" i="2"/>
  <c r="K410" i="5" s="1"/>
  <c r="Q498" i="2"/>
  <c r="Q1161" i="2"/>
  <c r="Q331" i="2"/>
  <c r="T884" i="2"/>
  <c r="Q775" i="2"/>
  <c r="T1095" i="2"/>
  <c r="Q614" i="2"/>
  <c r="Q364" i="2"/>
  <c r="Q1219" i="2"/>
  <c r="Q1395" i="2"/>
  <c r="Q1453" i="2"/>
  <c r="T1087" i="2"/>
  <c r="X258" i="2"/>
  <c r="K259" i="5" s="1"/>
  <c r="X1074" i="2"/>
  <c r="K1075" i="5" s="1"/>
  <c r="Q1460" i="2"/>
  <c r="X908" i="2"/>
  <c r="K909" i="5" s="1"/>
  <c r="Q1245" i="2"/>
  <c r="X669" i="2"/>
  <c r="K670" i="5" s="1"/>
  <c r="Q476" i="2"/>
  <c r="Q1305" i="2"/>
  <c r="Q1061" i="2"/>
  <c r="Q1443" i="2"/>
  <c r="T1036" i="2"/>
  <c r="T302" i="2"/>
  <c r="Q893" i="2"/>
  <c r="T489" i="2"/>
  <c r="T757" i="2"/>
  <c r="T549" i="2"/>
  <c r="Q1150" i="2"/>
  <c r="Q644" i="2"/>
  <c r="Q916" i="2"/>
  <c r="X545" i="2"/>
  <c r="K546" i="5" s="1"/>
  <c r="Q651" i="2"/>
  <c r="Q1270" i="2"/>
  <c r="Q1141" i="2"/>
  <c r="Q1314" i="2"/>
  <c r="Q387" i="2"/>
  <c r="X1412" i="2"/>
  <c r="K1413" i="5" s="1"/>
  <c r="Q422" i="2"/>
  <c r="Q596" i="2"/>
  <c r="Q595" i="2" s="1"/>
  <c r="X350" i="2"/>
  <c r="K351" i="5" s="1"/>
  <c r="T1444" i="2"/>
  <c r="Q373" i="2"/>
  <c r="T373" i="2"/>
  <c r="X1189" i="2"/>
  <c r="K1190" i="5" s="1"/>
  <c r="Q633" i="2"/>
  <c r="X282" i="2"/>
  <c r="K283" i="5" s="1"/>
  <c r="Q960" i="2"/>
  <c r="X267" i="2"/>
  <c r="K268" i="5" s="1"/>
  <c r="T596" i="2"/>
  <c r="T1469" i="2"/>
  <c r="X462" i="2"/>
  <c r="K463" i="5" s="1"/>
  <c r="Q524" i="2"/>
  <c r="T524" i="2"/>
  <c r="T1295" i="2"/>
  <c r="X652" i="2"/>
  <c r="K653" i="5" s="1"/>
  <c r="X923" i="2"/>
  <c r="K924" i="5" s="1"/>
  <c r="T448" i="2"/>
  <c r="Q440" i="2"/>
  <c r="T440" i="2"/>
  <c r="Q1228" i="2"/>
  <c r="T1228" i="2"/>
  <c r="Q1084" i="2"/>
  <c r="Q295" i="2"/>
  <c r="Q724" i="2"/>
  <c r="Q458" i="2"/>
  <c r="Q632" i="2"/>
  <c r="Q1195" i="2"/>
  <c r="T331" i="2"/>
  <c r="Q568" i="2"/>
  <c r="Q1470" i="2"/>
  <c r="Q1273" i="2"/>
  <c r="Q516" i="2"/>
  <c r="T540" i="2"/>
  <c r="Q1054" i="2"/>
  <c r="Q552" i="2"/>
  <c r="Q667" i="2"/>
  <c r="Q608" i="2"/>
  <c r="Q1201" i="2"/>
  <c r="T387" i="2"/>
  <c r="T422" i="2"/>
  <c r="T1061" i="2"/>
  <c r="T607" i="2"/>
  <c r="Q453" i="2"/>
  <c r="Q357" i="2"/>
  <c r="Q368" i="2"/>
  <c r="Q891" i="2"/>
  <c r="T419" i="2"/>
  <c r="Q701" i="2"/>
  <c r="Q923" i="2"/>
  <c r="Q744" i="2"/>
  <c r="Q277" i="2"/>
  <c r="Q625" i="2"/>
  <c r="X1101" i="2"/>
  <c r="K1102" i="5" s="1"/>
  <c r="T1461" i="2"/>
  <c r="X536" i="2"/>
  <c r="X277" i="2"/>
  <c r="K278" i="5" s="1"/>
  <c r="Q650" i="2"/>
  <c r="T650" i="2"/>
  <c r="T553" i="2"/>
  <c r="T493" i="2"/>
  <c r="Q998" i="2"/>
  <c r="Q1380" i="2"/>
  <c r="Q883" i="2"/>
  <c r="T883" i="2"/>
  <c r="Q1182" i="2"/>
  <c r="T286" i="2"/>
  <c r="Q286" i="2"/>
  <c r="Q1255" i="2"/>
  <c r="Q1325" i="2"/>
  <c r="Q442" i="2"/>
  <c r="Q380" i="2"/>
  <c r="Q379" i="2" s="1"/>
  <c r="Q612" i="2"/>
  <c r="Q351" i="2"/>
  <c r="T361" i="2"/>
  <c r="Q813" i="2"/>
  <c r="Q1041" i="2"/>
  <c r="T715" i="2"/>
  <c r="T1108" i="2"/>
  <c r="Q759" i="2"/>
  <c r="Q939" i="2"/>
  <c r="Q649" i="2"/>
  <c r="Q438" i="2"/>
  <c r="Q1261" i="2"/>
  <c r="T273" i="2"/>
  <c r="Q690" i="2"/>
  <c r="Q1048" i="2"/>
  <c r="Q672" i="2"/>
  <c r="T1078" i="2"/>
  <c r="Q1456" i="2"/>
  <c r="T1303" i="2"/>
  <c r="T515" i="2"/>
  <c r="Q648" i="2"/>
  <c r="Q1319" i="2"/>
  <c r="T385" i="2"/>
  <c r="Q774" i="2"/>
  <c r="Q1214" i="2"/>
  <c r="Q935" i="2"/>
  <c r="Q756" i="2"/>
  <c r="Q1046" i="2"/>
  <c r="T659" i="2"/>
  <c r="Q795" i="2"/>
  <c r="Q471" i="2"/>
  <c r="T446" i="2"/>
  <c r="Q717" i="2"/>
  <c r="Q322" i="2"/>
  <c r="Q421" i="2"/>
  <c r="Q1026" i="2"/>
  <c r="Q835" i="2"/>
  <c r="Q435" i="2"/>
  <c r="T802" i="2"/>
  <c r="Q1326" i="2"/>
  <c r="Q839" i="2"/>
  <c r="Q605" i="2"/>
  <c r="Q703" i="2"/>
  <c r="Q294" i="2"/>
  <c r="X721" i="2"/>
  <c r="K722" i="5" s="1"/>
  <c r="T686" i="2"/>
  <c r="AD686" i="2" s="1"/>
  <c r="AE686" i="2" s="1"/>
  <c r="X686" i="2" s="1"/>
  <c r="K687" i="5" s="1"/>
  <c r="T955" i="2"/>
  <c r="Q479" i="2"/>
  <c r="Q1009" i="2"/>
  <c r="Q470" i="2"/>
  <c r="T344" i="2"/>
  <c r="Q631" i="2"/>
  <c r="T924" i="2"/>
  <c r="T1379" i="2"/>
  <c r="Q1346" i="2"/>
  <c r="X846" i="2"/>
  <c r="K847" i="5" s="1"/>
  <c r="X936" i="2"/>
  <c r="K937" i="5" s="1"/>
  <c r="Q682" i="2"/>
  <c r="X841" i="2"/>
  <c r="K842" i="5" s="1"/>
  <c r="Q386" i="2"/>
  <c r="T1427" i="2"/>
  <c r="Q911" i="2"/>
  <c r="Q1437" i="2"/>
  <c r="X648" i="2"/>
  <c r="K649" i="5" s="1"/>
  <c r="T577" i="2"/>
  <c r="T486" i="2"/>
  <c r="T497" i="2"/>
  <c r="T394" i="2"/>
  <c r="Q853" i="2"/>
  <c r="T610" i="2"/>
  <c r="T1089" i="2"/>
  <c r="X311" i="2"/>
  <c r="K312" i="5" s="1"/>
  <c r="X1269" i="2"/>
  <c r="K1270" i="5" s="1"/>
  <c r="X732" i="2"/>
  <c r="K733" i="5" s="1"/>
  <c r="T852" i="2"/>
  <c r="X1283" i="2"/>
  <c r="K1284" i="5" s="1"/>
  <c r="Q705" i="2"/>
  <c r="T1170" i="2"/>
  <c r="T1328" i="2"/>
  <c r="X330" i="2"/>
  <c r="K331" i="5" s="1"/>
  <c r="X919" i="2"/>
  <c r="K920" i="5" s="1"/>
  <c r="X1333" i="2"/>
  <c r="T1080" i="2"/>
  <c r="X378" i="2"/>
  <c r="K379" i="5" s="1"/>
  <c r="Q1149" i="2"/>
  <c r="X723" i="2"/>
  <c r="K724" i="5" s="1"/>
  <c r="T531" i="2"/>
  <c r="X1238" i="2"/>
  <c r="K1239" i="5" s="1"/>
  <c r="Q415" i="2"/>
  <c r="Q1368" i="2"/>
  <c r="X781" i="2"/>
  <c r="K782" i="5" s="1"/>
  <c r="X1005" i="2"/>
  <c r="K1006" i="5" s="1"/>
  <c r="Q1278" i="2"/>
  <c r="X438" i="2"/>
  <c r="K439" i="5" s="1"/>
  <c r="Q1093" i="2"/>
  <c r="T1009" i="2"/>
  <c r="Q1223" i="2"/>
  <c r="T470" i="2"/>
  <c r="AD470" i="2" s="1"/>
  <c r="AE470" i="2" s="1"/>
  <c r="X470" i="2" s="1"/>
  <c r="X777" i="2"/>
  <c r="K778" i="5" s="1"/>
  <c r="Q396" i="2"/>
  <c r="X1067" i="2"/>
  <c r="K1068" i="5" s="1"/>
  <c r="Q841" i="2"/>
  <c r="X1153" i="2"/>
  <c r="K1154" i="5" s="1"/>
  <c r="T563" i="2"/>
  <c r="X980" i="2"/>
  <c r="K981" i="5" s="1"/>
  <c r="X308" i="2"/>
  <c r="K309" i="5" s="1"/>
  <c r="T386" i="2"/>
  <c r="T911" i="2"/>
  <c r="Q1397" i="2"/>
  <c r="T583" i="2"/>
  <c r="Q574" i="2"/>
  <c r="X769" i="2"/>
  <c r="K770" i="5" s="1"/>
  <c r="X587" i="2"/>
  <c r="K588" i="5" s="1"/>
  <c r="X620" i="2"/>
  <c r="K621" i="5" s="1"/>
  <c r="X1304" i="2"/>
  <c r="K1305" i="5" s="1"/>
  <c r="X1468" i="2"/>
  <c r="K1469" i="5" s="1"/>
  <c r="Q293" i="2"/>
  <c r="Q1238" i="2"/>
  <c r="Q781" i="2"/>
  <c r="Q578" i="2"/>
  <c r="X1093" i="2"/>
  <c r="K1094" i="5" s="1"/>
  <c r="Q1111" i="2"/>
  <c r="T993" i="2"/>
  <c r="AD993" i="2" s="1"/>
  <c r="AE993" i="2" s="1"/>
  <c r="X993" i="2" s="1"/>
  <c r="K994" i="5" s="1"/>
  <c r="Q1294" i="2"/>
  <c r="Q1186" i="2"/>
  <c r="X1465" i="2"/>
  <c r="K1466" i="5" s="1"/>
  <c r="T296" i="2"/>
  <c r="X809" i="2"/>
  <c r="K810" i="5" s="1"/>
  <c r="T1319" i="2"/>
  <c r="Q602" i="2"/>
  <c r="T1243" i="2"/>
  <c r="T915" i="2"/>
  <c r="Q736" i="2"/>
  <c r="T1214" i="2"/>
  <c r="Q311" i="2"/>
  <c r="T778" i="2"/>
  <c r="X758" i="2"/>
  <c r="K759" i="5" s="1"/>
  <c r="Q1256" i="2"/>
  <c r="X864" i="2"/>
  <c r="K865" i="5" s="1"/>
  <c r="Q1283" i="2"/>
  <c r="X376" i="2"/>
  <c r="K377" i="5" s="1"/>
  <c r="X485" i="2"/>
  <c r="K486" i="5" s="1"/>
  <c r="X854" i="2"/>
  <c r="K855" i="5" s="1"/>
  <c r="Q706" i="2"/>
  <c r="T421" i="2"/>
  <c r="Q1413" i="2"/>
  <c r="Q1220" i="2"/>
  <c r="T397" i="2"/>
  <c r="T782" i="2"/>
  <c r="Q329" i="2"/>
  <c r="X396" i="2"/>
  <c r="K397" i="5" s="1"/>
  <c r="Q653" i="2"/>
  <c r="Q1250" i="2"/>
  <c r="Q864" i="2"/>
  <c r="T502" i="2"/>
  <c r="Q687" i="2"/>
  <c r="X287" i="2"/>
  <c r="K288" i="5" s="1"/>
  <c r="Q1313" i="2"/>
  <c r="Q324" i="2"/>
  <c r="X997" i="2"/>
  <c r="K998" i="5" s="1"/>
  <c r="Q677" i="2"/>
  <c r="X1043" i="2"/>
  <c r="K1044" i="5" s="1"/>
  <c r="Q1173" i="2"/>
  <c r="Q1008" i="2"/>
  <c r="Q785" i="2"/>
  <c r="Q1119" i="2"/>
  <c r="X272" i="2"/>
  <c r="K273" i="5" s="1"/>
  <c r="T967" i="2"/>
  <c r="X759" i="2"/>
  <c r="K760" i="5" s="1"/>
  <c r="Q994" i="2"/>
  <c r="T703" i="2"/>
  <c r="X1247" i="2"/>
  <c r="K1248" i="5" s="1"/>
  <c r="Q562" i="2"/>
  <c r="Q1371" i="2"/>
  <c r="T739" i="2"/>
  <c r="Q308" i="2"/>
  <c r="Q613" i="2"/>
  <c r="X832" i="2"/>
  <c r="K833" i="5" s="1"/>
  <c r="X506" i="2"/>
  <c r="X981" i="2"/>
  <c r="T480" i="2"/>
  <c r="T255" i="2"/>
  <c r="T294" i="2"/>
  <c r="Q454" i="2"/>
  <c r="T653" i="2"/>
  <c r="AD653" i="2" s="1"/>
  <c r="AE653" i="2" s="1"/>
  <c r="X653" i="2" s="1"/>
  <c r="K654" i="5" s="1"/>
  <c r="T1207" i="2"/>
  <c r="Q429" i="2"/>
  <c r="Q342" i="2"/>
  <c r="X935" i="2"/>
  <c r="K936" i="5" s="1"/>
  <c r="Q1216" i="2"/>
  <c r="Q997" i="2"/>
  <c r="Q1474" i="2"/>
  <c r="AF94" i="2"/>
  <c r="AF152" i="2"/>
  <c r="AF996" i="2"/>
  <c r="AF275" i="2"/>
  <c r="AF398" i="2"/>
  <c r="AF1475" i="2"/>
  <c r="AF317" i="2"/>
  <c r="AF954" i="2"/>
  <c r="AF708" i="2"/>
  <c r="AF503" i="2"/>
  <c r="AF1327" i="2"/>
  <c r="AF552" i="2"/>
  <c r="AF1079" i="2"/>
  <c r="AF1190" i="2"/>
  <c r="AF428" i="2"/>
  <c r="AF508" i="2"/>
  <c r="AF793" i="2"/>
  <c r="AF401" i="2"/>
  <c r="T937" i="2"/>
  <c r="AF357" i="2"/>
  <c r="AF1357" i="2"/>
  <c r="AF462" i="2"/>
  <c r="AF519" i="2"/>
  <c r="H520" i="5"/>
  <c r="AF1281" i="2"/>
  <c r="AF545" i="2"/>
  <c r="AF1183" i="2"/>
  <c r="AF1101" i="2"/>
  <c r="AF1173" i="2"/>
  <c r="AF1008" i="2"/>
  <c r="AF482" i="2"/>
  <c r="AF784" i="2"/>
  <c r="AF541" i="2"/>
  <c r="AF240" i="2"/>
  <c r="AF1293" i="2"/>
  <c r="AF1277" i="2"/>
  <c r="AF617" i="2"/>
  <c r="AF350" i="2"/>
  <c r="AF526" i="2"/>
  <c r="AF776" i="2"/>
  <c r="AF316" i="2"/>
  <c r="AF854" i="2"/>
  <c r="AF787" i="2"/>
  <c r="AF801" i="2"/>
  <c r="AF712" i="2"/>
  <c r="AF204" i="2"/>
  <c r="AF182" i="2"/>
  <c r="AF76" i="2"/>
  <c r="AF29" i="2"/>
  <c r="AF243" i="2"/>
  <c r="AF186" i="2"/>
  <c r="AF78" i="2"/>
  <c r="H1278" i="5"/>
  <c r="AF339" i="2"/>
  <c r="AF559" i="2"/>
  <c r="AF837" i="2"/>
  <c r="AF725" i="2"/>
  <c r="AF500" i="2"/>
  <c r="AF460" i="2"/>
  <c r="AF754" i="2"/>
  <c r="H509" i="5"/>
  <c r="AF233" i="2"/>
  <c r="AF42" i="2"/>
  <c r="AF32" i="2"/>
  <c r="AF242" i="2"/>
  <c r="AF219" i="2"/>
  <c r="AF237" i="2"/>
  <c r="AF207" i="2"/>
  <c r="AF30" i="2"/>
  <c r="AF224" i="2"/>
  <c r="AF55" i="2"/>
  <c r="AF81" i="2"/>
  <c r="AF768" i="2"/>
  <c r="AF1096" i="2"/>
  <c r="AF1434" i="2"/>
  <c r="AF473" i="2"/>
  <c r="AF95" i="2"/>
  <c r="AF137" i="2"/>
  <c r="AF128" i="2"/>
  <c r="AF868" i="2"/>
  <c r="AF330" i="2"/>
  <c r="AF159" i="2"/>
  <c r="AF28" i="2"/>
  <c r="AF799" i="2"/>
  <c r="AF271" i="2"/>
  <c r="AF733" i="2"/>
  <c r="AF945" i="2"/>
  <c r="AF828" i="2"/>
  <c r="AF887" i="2"/>
  <c r="AF124" i="2"/>
  <c r="AF765" i="2"/>
  <c r="AF616" i="2"/>
  <c r="AF400" i="2"/>
  <c r="AF919" i="2"/>
  <c r="AF683" i="2"/>
  <c r="AF118" i="2"/>
  <c r="AF280" i="2"/>
  <c r="AF340" i="2"/>
  <c r="AF404" i="2"/>
  <c r="AF566" i="2"/>
  <c r="AF183" i="2"/>
  <c r="AF326" i="2"/>
  <c r="AF248" i="2"/>
  <c r="AF359" i="2"/>
  <c r="AF249" i="2"/>
  <c r="AF166" i="2"/>
  <c r="AF250" i="2"/>
  <c r="AF232" i="2"/>
  <c r="H546" i="5"/>
  <c r="AF786" i="2"/>
  <c r="AF520" i="2"/>
  <c r="AF392" i="2"/>
  <c r="AF548" i="2"/>
  <c r="AF393" i="2"/>
  <c r="H399" i="5"/>
  <c r="AF272" i="2"/>
  <c r="AF285" i="2"/>
  <c r="AF601" i="2"/>
  <c r="AF479" i="2"/>
  <c r="AF584" i="2"/>
  <c r="AF969" i="2"/>
  <c r="AF1007" i="2"/>
  <c r="AF1403" i="2"/>
  <c r="AF994" i="2"/>
  <c r="AF1247" i="2"/>
  <c r="AF956" i="2"/>
  <c r="AF613" i="2"/>
  <c r="AF832" i="2"/>
  <c r="AF581" i="2"/>
  <c r="AF1441" i="2"/>
  <c r="AF1250" i="2"/>
  <c r="AF518" i="2"/>
  <c r="AF342" i="2"/>
  <c r="AF1220" i="2"/>
  <c r="H1404" i="5"/>
  <c r="AF459" i="2"/>
  <c r="AF694" i="2"/>
  <c r="AF565" i="2"/>
  <c r="AF523" i="2"/>
  <c r="AF111" i="2"/>
  <c r="AF769" i="2"/>
  <c r="AF721" i="2"/>
  <c r="AF367" i="2"/>
  <c r="AF412" i="2"/>
  <c r="AF198" i="2"/>
  <c r="AF79" i="2"/>
  <c r="AF247" i="2"/>
  <c r="AF222" i="2"/>
  <c r="AF141" i="2"/>
  <c r="AF63" i="2"/>
  <c r="AF26" i="2"/>
  <c r="AF25" i="2"/>
  <c r="T1404" i="2"/>
  <c r="T1398" i="2"/>
  <c r="AF564" i="2"/>
  <c r="AF509" i="2"/>
  <c r="AF313" i="2"/>
  <c r="AF1289" i="2"/>
  <c r="AF1282" i="2"/>
  <c r="AF944" i="2"/>
  <c r="AF800" i="2"/>
  <c r="AF1184" i="2"/>
  <c r="AF439" i="2"/>
  <c r="AF603" i="2"/>
  <c r="AF1432" i="2"/>
  <c r="AF1266" i="2"/>
  <c r="AF498" i="2"/>
  <c r="AF1161" i="2"/>
  <c r="AF475" i="2"/>
  <c r="AF851" i="2"/>
  <c r="AF478" i="2"/>
  <c r="AF1042" i="2"/>
  <c r="AF1222" i="2"/>
  <c r="AF418" i="2"/>
  <c r="AF1273" i="2"/>
  <c r="AF755" i="2"/>
  <c r="AF335" i="2"/>
  <c r="AF633" i="2"/>
  <c r="AF1054" i="2"/>
  <c r="AF1171" i="2"/>
  <c r="AF1245" i="2"/>
  <c r="AF1353" i="2"/>
  <c r="AF608" i="2"/>
  <c r="AF274" i="2"/>
  <c r="AF763" i="2"/>
  <c r="AF269" i="2"/>
  <c r="AF849" i="2"/>
  <c r="AF891" i="2"/>
  <c r="AF544" i="2"/>
  <c r="T1406" i="2"/>
  <c r="AF916" i="2"/>
  <c r="AF998" i="2"/>
  <c r="AF1380" i="2"/>
  <c r="AF1182" i="2"/>
  <c r="AF688" i="2"/>
  <c r="AF1119" i="2"/>
  <c r="AF358" i="2"/>
  <c r="AF472" i="2"/>
  <c r="AF840" i="2"/>
  <c r="AF648" i="2"/>
  <c r="AF1384" i="2"/>
  <c r="AF454" i="2"/>
  <c r="AF848" i="2"/>
  <c r="AF935" i="2"/>
  <c r="AF1346" i="2"/>
  <c r="AF620" i="2"/>
  <c r="AF713" i="2"/>
  <c r="AF1043" i="2"/>
  <c r="AF856" i="2"/>
  <c r="H957" i="5"/>
  <c r="AF637" i="2"/>
  <c r="AF177" i="2"/>
  <c r="AF734" i="2"/>
  <c r="AF746" i="2"/>
  <c r="AF638" i="2"/>
  <c r="AF758" i="2"/>
  <c r="AF371" i="2"/>
  <c r="AF587" i="2"/>
  <c r="H339" i="5"/>
  <c r="AF230" i="2"/>
  <c r="AF67" i="2"/>
  <c r="AF195" i="2"/>
  <c r="AF46" i="2"/>
  <c r="AF129" i="2"/>
  <c r="AF142" i="2"/>
  <c r="AF107" i="2"/>
  <c r="AF157" i="2"/>
  <c r="AF228" i="2"/>
  <c r="AF845" i="2"/>
  <c r="AF510" i="2"/>
  <c r="AF1113" i="2"/>
  <c r="AF488" i="2"/>
  <c r="AF567" i="2"/>
  <c r="AF360" i="2"/>
  <c r="AF1084" i="2"/>
  <c r="AF1210" i="2"/>
  <c r="AF1199" i="2"/>
  <c r="AF892" i="2"/>
  <c r="AF707" i="2"/>
  <c r="AF600" i="2"/>
  <c r="AF609" i="2"/>
  <c r="AF1069" i="2"/>
  <c r="AF704" i="2"/>
  <c r="AF464" i="2"/>
  <c r="AF697" i="2"/>
  <c r="AF660" i="2"/>
  <c r="AF908" i="2"/>
  <c r="AF1267" i="2"/>
  <c r="AF1472" i="2"/>
  <c r="AF1242" i="2"/>
  <c r="T1422" i="2"/>
  <c r="AF1148" i="2"/>
  <c r="AF1286" i="2"/>
  <c r="AF923" i="2"/>
  <c r="AF442" i="2"/>
  <c r="AF625" i="2"/>
  <c r="AF1254" i="2"/>
  <c r="AF1238" i="2"/>
  <c r="AF605" i="2"/>
  <c r="AF1001" i="2"/>
  <c r="AF290" i="2"/>
  <c r="AF841" i="2"/>
  <c r="AF260" i="2"/>
  <c r="AF630" i="2"/>
  <c r="AF283" i="2"/>
  <c r="AF894" i="2"/>
  <c r="AF838" i="2"/>
  <c r="AF257" i="2"/>
  <c r="AF809" i="2"/>
  <c r="AF307" i="2"/>
  <c r="AF807" i="2"/>
  <c r="AF631" i="2"/>
  <c r="AF369" i="2"/>
  <c r="AF1052" i="2"/>
  <c r="AF705" i="2"/>
  <c r="AF1155" i="2"/>
  <c r="AF435" i="2"/>
  <c r="AF449" i="2"/>
  <c r="AF1333" i="2"/>
  <c r="AF511" i="2"/>
  <c r="AF812" i="2"/>
  <c r="AF267" i="2"/>
  <c r="AF689" i="2"/>
  <c r="AF860" i="2"/>
  <c r="AF318" i="2"/>
  <c r="AF59" i="2"/>
  <c r="AF261" i="2"/>
  <c r="AF246" i="2"/>
  <c r="AF38" i="2"/>
  <c r="AF251" i="2"/>
  <c r="AF84" i="2"/>
  <c r="AF117" i="2"/>
  <c r="AF1004" i="2"/>
  <c r="AF858" i="2"/>
  <c r="AF450" i="2"/>
  <c r="AF604" i="2"/>
  <c r="AF926" i="2"/>
  <c r="AF452" i="2"/>
  <c r="AF1331" i="2"/>
  <c r="AF492" i="2"/>
  <c r="AF1114" i="2"/>
  <c r="AF775" i="2"/>
  <c r="AF1459" i="2"/>
  <c r="AF898" i="2"/>
  <c r="AF1158" i="2"/>
  <c r="AF747" i="2"/>
  <c r="AF534" i="2"/>
  <c r="AF814" i="2"/>
  <c r="AF855" i="2"/>
  <c r="AF282" i="2"/>
  <c r="AF1270" i="2"/>
  <c r="AF594" i="2"/>
  <c r="AF654" i="2"/>
  <c r="AF1177" i="2"/>
  <c r="AF432" i="2"/>
  <c r="AF1445" i="2"/>
  <c r="AF1348" i="2"/>
  <c r="AF744" i="2"/>
  <c r="AF902" i="2"/>
  <c r="AF823" i="2"/>
  <c r="AF415" i="2"/>
  <c r="AF351" i="2"/>
  <c r="AF781" i="2"/>
  <c r="AF846" i="2"/>
  <c r="AF629" i="2"/>
  <c r="AF578" i="2"/>
  <c r="AF1471" i="2"/>
  <c r="AF1302" i="2"/>
  <c r="AF438" i="2"/>
  <c r="AF936" i="2"/>
  <c r="AF1223" i="2"/>
  <c r="AF467" i="2"/>
  <c r="AF332" i="2"/>
  <c r="AF1358" i="2"/>
  <c r="AF1330" i="2"/>
  <c r="AF1437" i="2"/>
  <c r="AF751" i="2"/>
  <c r="AF774" i="2"/>
  <c r="AF1115" i="2"/>
  <c r="AF843" i="2"/>
  <c r="AF429" i="2"/>
  <c r="AF857" i="2"/>
  <c r="AF1307" i="2"/>
  <c r="AF1256" i="2"/>
  <c r="AF1283" i="2"/>
  <c r="AF806" i="2"/>
  <c r="AF1216" i="2"/>
  <c r="AF1129" i="2"/>
  <c r="AF1462" i="2"/>
  <c r="AF645" i="2"/>
  <c r="AF378" i="2"/>
  <c r="AF773" i="2"/>
  <c r="AF639" i="2"/>
  <c r="AF934" i="2"/>
  <c r="AF319" i="2"/>
  <c r="AF745" i="2"/>
  <c r="AF546" i="2"/>
  <c r="AF1276" i="2"/>
  <c r="AF1213" i="2"/>
  <c r="AF1317" i="2"/>
  <c r="AF693" i="2"/>
  <c r="AF495" i="2"/>
  <c r="AF494" i="2"/>
  <c r="AF568" i="2"/>
  <c r="AF816" i="2"/>
  <c r="AF1202" i="2"/>
  <c r="AF530" i="2"/>
  <c r="AF444" i="2"/>
  <c r="AF527" i="2"/>
  <c r="AF304" i="2"/>
  <c r="AF676" i="2"/>
  <c r="AF281" i="2"/>
  <c r="AF1088" i="2"/>
  <c r="AF1460" i="2"/>
  <c r="AF960" i="2"/>
  <c r="AF652" i="2"/>
  <c r="AF542" i="2"/>
  <c r="AF723" i="2"/>
  <c r="AF1005" i="2"/>
  <c r="AF1278" i="2"/>
  <c r="AF649" i="2"/>
  <c r="AF737" i="2"/>
  <c r="AF839" i="2"/>
  <c r="AF1181" i="2"/>
  <c r="AF308" i="2"/>
  <c r="AF1053" i="2"/>
  <c r="AF1294" i="2"/>
  <c r="AF623" i="2"/>
  <c r="AF1235" i="2"/>
  <c r="AF413" i="2"/>
  <c r="AF1197" i="2"/>
  <c r="AF1279" i="2"/>
  <c r="AF606" i="2"/>
  <c r="AF427" i="2"/>
  <c r="AF469" i="2"/>
  <c r="AF1285" i="2"/>
  <c r="AF1268" i="2"/>
  <c r="AF1306" i="2"/>
  <c r="AF1040" i="2"/>
  <c r="AF1335" i="2"/>
  <c r="AF999" i="2"/>
  <c r="AF1411" i="2"/>
  <c r="AF263" i="2"/>
  <c r="AF554" i="2"/>
  <c r="AF363" i="2"/>
  <c r="AF1431" i="2"/>
  <c r="AF870" i="2"/>
  <c r="AF1097" i="2"/>
  <c r="AF1230" i="2"/>
  <c r="AF927" i="2"/>
  <c r="AF1343" i="2"/>
  <c r="AF640" i="2"/>
  <c r="AF789" i="2"/>
  <c r="AF621" i="2"/>
  <c r="AF431" i="2"/>
  <c r="AF516" i="2"/>
  <c r="AF258" i="2"/>
  <c r="AF651" i="2"/>
  <c r="AF611" i="2"/>
  <c r="AF1074" i="2"/>
  <c r="AF797" i="2"/>
  <c r="AF441" i="2"/>
  <c r="AF1125" i="2"/>
  <c r="AF297" i="2"/>
  <c r="AF931" i="2"/>
  <c r="AF543" i="2"/>
  <c r="AF1020" i="2"/>
  <c r="AF943" i="2"/>
  <c r="AF722" i="2"/>
  <c r="AF368" i="2"/>
  <c r="AF512" i="2"/>
  <c r="AF306" i="2"/>
  <c r="AF1336" i="2"/>
  <c r="AF388" i="2"/>
  <c r="AF277" i="2"/>
  <c r="AF501" i="2"/>
  <c r="AF1233" i="2"/>
  <c r="AF759" i="2"/>
  <c r="AF672" i="2"/>
  <c r="AF1033" i="2"/>
  <c r="AF1111" i="2"/>
  <c r="AF300" i="2"/>
  <c r="AF1103" i="2"/>
  <c r="AF736" i="2"/>
  <c r="AF853" i="2"/>
  <c r="AF665" i="2"/>
  <c r="AF311" i="2"/>
  <c r="AF1137" i="2"/>
  <c r="AF471" i="2"/>
  <c r="AF485" i="2"/>
  <c r="AF706" i="2"/>
  <c r="AF1429" i="2"/>
  <c r="AF287" i="2"/>
  <c r="AF1313" i="2"/>
  <c r="AF933" i="2"/>
  <c r="AF942" i="2"/>
  <c r="AF320" i="2"/>
  <c r="AF82" i="2"/>
  <c r="AF624" i="2"/>
  <c r="AF529" i="2"/>
  <c r="AF443" i="2"/>
  <c r="AF575" i="2"/>
  <c r="AF372" i="2"/>
  <c r="AF136" i="2"/>
  <c r="AF33" i="2"/>
  <c r="AF140" i="2"/>
  <c r="AF231" i="2"/>
  <c r="AF24" i="2"/>
  <c r="AF106" i="2"/>
  <c r="AF133" i="2"/>
  <c r="AF241" i="2"/>
  <c r="AF836" i="2"/>
  <c r="AF390" i="2"/>
  <c r="AF861" i="2"/>
  <c r="AF1142" i="2"/>
  <c r="AF433" i="2"/>
  <c r="AF647" i="2"/>
  <c r="AF724" i="2"/>
  <c r="AF458" i="2"/>
  <c r="AF409" i="2"/>
  <c r="AF834" i="2"/>
  <c r="AF1457" i="2"/>
  <c r="AF1172" i="2"/>
  <c r="AF1292" i="2"/>
  <c r="AF741" i="2"/>
  <c r="AF521" i="2"/>
  <c r="AF1219" i="2"/>
  <c r="AF1157" i="2"/>
  <c r="AF1395" i="2"/>
  <c r="AF1453" i="2"/>
  <c r="AF463" i="2"/>
  <c r="AF728" i="2"/>
  <c r="AF663" i="2"/>
  <c r="AF847" i="2"/>
  <c r="AF353" i="2"/>
  <c r="AF1473" i="2"/>
  <c r="AF669" i="2"/>
  <c r="AF476" i="2"/>
  <c r="AF844" i="2"/>
  <c r="AF420" i="2"/>
  <c r="AF822" i="2"/>
  <c r="AF555" i="2"/>
  <c r="AF1198" i="2"/>
  <c r="AF1132" i="2"/>
  <c r="AF1308" i="2"/>
  <c r="AF407" i="2"/>
  <c r="AF1246" i="2"/>
  <c r="AF1149" i="2"/>
  <c r="AF612" i="2"/>
  <c r="AF329" i="2"/>
  <c r="AF871" i="2"/>
  <c r="AF813" i="2"/>
  <c r="AF658" i="2"/>
  <c r="AF869" i="2"/>
  <c r="AF1106" i="2"/>
  <c r="AF777" i="2"/>
  <c r="AF1290" i="2"/>
  <c r="AF396" i="2"/>
  <c r="AF1067" i="2"/>
  <c r="AF981" i="2"/>
  <c r="AF572" i="2"/>
  <c r="AF635" i="2"/>
  <c r="AF732" i="2"/>
  <c r="AF655" i="2"/>
  <c r="AF770" i="2"/>
  <c r="AF687" i="2"/>
  <c r="AF1138" i="2"/>
  <c r="AF1468" i="2"/>
  <c r="AF1315" i="2"/>
  <c r="AF324" i="2"/>
  <c r="AF677" i="2"/>
  <c r="AF1249" i="2"/>
  <c r="AF850" i="2"/>
  <c r="AF334" i="2"/>
  <c r="AF771" i="2"/>
  <c r="AF678" i="2"/>
  <c r="AF437" i="2"/>
  <c r="AF901" i="2"/>
  <c r="AF327" i="2"/>
  <c r="AF965" i="2"/>
  <c r="AF558" i="2"/>
  <c r="AF1284" i="2"/>
  <c r="AF266" i="2"/>
  <c r="AF632" i="2"/>
  <c r="AF1195" i="2"/>
  <c r="AF780" i="2"/>
  <c r="AF1356" i="2"/>
  <c r="AF1139" i="2"/>
  <c r="AF1365" i="2"/>
  <c r="AF259" i="2"/>
  <c r="AF1271" i="2"/>
  <c r="AF1430" i="2"/>
  <c r="AF1322" i="2"/>
  <c r="AF627" i="2"/>
  <c r="AF748" i="2"/>
  <c r="AF364" i="2"/>
  <c r="AF1400" i="2"/>
  <c r="AF1454" i="2"/>
  <c r="AF1112" i="2"/>
  <c r="AF1062" i="2"/>
  <c r="AF309" i="2"/>
  <c r="AF455" i="2"/>
  <c r="AF1201" i="2"/>
  <c r="AF909" i="2"/>
  <c r="AF1244" i="2"/>
  <c r="AF1252" i="2"/>
  <c r="AF383" i="2"/>
  <c r="AF430" i="2"/>
  <c r="AF1255" i="2"/>
  <c r="AF536" i="2"/>
  <c r="AF862" i="2"/>
  <c r="AF1438" i="2"/>
  <c r="AF1325" i="2"/>
  <c r="AF805" i="2"/>
  <c r="AF671" i="2"/>
  <c r="AF863" i="2"/>
  <c r="AF925" i="2"/>
  <c r="AF939" i="2"/>
  <c r="AF1093" i="2"/>
  <c r="AF1261" i="2"/>
  <c r="AF626" i="2"/>
  <c r="AF1126" i="2"/>
  <c r="AF562" i="2"/>
  <c r="AF682" i="2"/>
  <c r="AF1153" i="2"/>
  <c r="AF506" i="2"/>
  <c r="AF756" i="2"/>
  <c r="AF574" i="2"/>
  <c r="AF1073" i="2"/>
  <c r="AF1026" i="2"/>
  <c r="AF1063" i="2"/>
  <c r="AF1200" i="2"/>
  <c r="AF1311" i="2"/>
  <c r="AF1072" i="2"/>
  <c r="AF31" i="2"/>
  <c r="AF150" i="2"/>
  <c r="AF27" i="2"/>
  <c r="AF742" i="2"/>
  <c r="AF593" i="2"/>
  <c r="AF666" i="2"/>
  <c r="AF792" i="2"/>
  <c r="AF321" i="2"/>
  <c r="AF1236" i="2"/>
  <c r="AF719" i="2"/>
  <c r="AF1237" i="2"/>
  <c r="AF808" i="2"/>
  <c r="AF402" i="2"/>
  <c r="AF628" i="2"/>
  <c r="AF557" i="2"/>
  <c r="AF1435" i="2"/>
  <c r="AF1363" i="2"/>
  <c r="AF366" i="2"/>
  <c r="AF561" i="2"/>
  <c r="AF867" i="2"/>
  <c r="AF975" i="2"/>
  <c r="AF1094" i="2"/>
  <c r="AF684" i="2"/>
  <c r="AF966" i="2"/>
  <c r="AF788" i="2"/>
  <c r="AF667" i="2"/>
  <c r="AF872" i="2"/>
  <c r="AF1334" i="2"/>
  <c r="AF445" i="2"/>
  <c r="AF976" i="2"/>
  <c r="AF622" i="2"/>
  <c r="AF767" i="2"/>
  <c r="AF370" i="2"/>
  <c r="AF820" i="2"/>
  <c r="AF824" i="2"/>
  <c r="AF291" i="2"/>
  <c r="AF1443" i="2"/>
  <c r="AF952" i="2"/>
  <c r="AF825" i="2"/>
  <c r="AF893" i="2"/>
  <c r="AF740" i="2"/>
  <c r="AF533" i="2"/>
  <c r="AF1150" i="2"/>
  <c r="AF644" i="2"/>
  <c r="AF380" i="2"/>
  <c r="AF1000" i="2"/>
  <c r="AF293" i="2"/>
  <c r="AF842" i="2"/>
  <c r="AF1351" i="2"/>
  <c r="AF343" i="2"/>
  <c r="AF699" i="2"/>
  <c r="AF1156" i="2"/>
  <c r="AF643" i="2"/>
  <c r="AF690" i="2"/>
  <c r="AF1048" i="2"/>
  <c r="AF1186" i="2"/>
  <c r="AF1465" i="2"/>
  <c r="AF1280" i="2"/>
  <c r="AF602" i="2"/>
  <c r="AF1046" i="2"/>
  <c r="AF932" i="2"/>
  <c r="AF384" i="2"/>
  <c r="AF795" i="2"/>
  <c r="AF992" i="2"/>
  <c r="AF1154" i="2"/>
  <c r="AF864" i="2"/>
  <c r="AF376" i="2"/>
  <c r="AF1381" i="2"/>
  <c r="AF1229" i="2"/>
  <c r="AF362" i="2"/>
  <c r="AF1260" i="2"/>
  <c r="X1212" i="2"/>
  <c r="K1213" i="5" s="1"/>
  <c r="X334" i="2"/>
  <c r="K335" i="5" s="1"/>
  <c r="X828" i="2"/>
  <c r="K829" i="5" s="1"/>
  <c r="X601" i="2"/>
  <c r="K602" i="5" s="1"/>
  <c r="X742" i="2"/>
  <c r="K743" i="5" s="1"/>
  <c r="X1289" i="2"/>
  <c r="K1290" i="5" s="1"/>
  <c r="X488" i="2"/>
  <c r="X554" i="2"/>
  <c r="K555" i="5" s="1"/>
  <c r="X1140" i="2"/>
  <c r="K1141" i="5" s="1"/>
  <c r="X800" i="2"/>
  <c r="K801" i="5" s="1"/>
  <c r="X327" i="2"/>
  <c r="K328" i="5" s="1"/>
  <c r="X1266" i="2"/>
  <c r="K1267" i="5" s="1"/>
  <c r="X1199" i="2"/>
  <c r="K1200" i="5" s="1"/>
  <c r="X1172" i="2"/>
  <c r="K1173" i="5" s="1"/>
  <c r="X1365" i="2"/>
  <c r="K1366" i="5" s="1"/>
  <c r="X541" i="2"/>
  <c r="K542" i="5" s="1"/>
  <c r="X259" i="2"/>
  <c r="K260" i="5" s="1"/>
  <c r="X530" i="2"/>
  <c r="X1069" i="2"/>
  <c r="K1070" i="5" s="1"/>
  <c r="X858" i="2"/>
  <c r="K859" i="5" s="1"/>
  <c r="X1084" i="2"/>
  <c r="K1085" i="5" s="1"/>
  <c r="X789" i="2"/>
  <c r="K790" i="5" s="1"/>
  <c r="X775" i="2"/>
  <c r="K776" i="5" s="1"/>
  <c r="X1064" i="2"/>
  <c r="K1065" i="5" s="1"/>
  <c r="X516" i="2"/>
  <c r="K517" i="5" s="1"/>
  <c r="X460" i="2"/>
  <c r="K461" i="5" s="1"/>
  <c r="X478" i="2"/>
  <c r="K479" i="5" s="1"/>
  <c r="X565" i="2"/>
  <c r="K566" i="5" s="1"/>
  <c r="X944" i="2"/>
  <c r="K945" i="5" s="1"/>
  <c r="X263" i="2"/>
  <c r="K264" i="5" s="1"/>
  <c r="X745" i="2"/>
  <c r="K746" i="5" s="1"/>
  <c r="X567" i="2"/>
  <c r="K568" i="5" s="1"/>
  <c r="X901" i="2"/>
  <c r="K902" i="5" s="1"/>
  <c r="X1419" i="2"/>
  <c r="K1420" i="5" s="1"/>
  <c r="X275" i="2"/>
  <c r="K276" i="5" s="1"/>
  <c r="X1184" i="2"/>
  <c r="K1185" i="5" s="1"/>
  <c r="X1210" i="2"/>
  <c r="K1211" i="5" s="1"/>
  <c r="X616" i="2"/>
  <c r="K617" i="5" s="1"/>
  <c r="X946" i="2"/>
  <c r="K947" i="5" s="1"/>
  <c r="X1213" i="2"/>
  <c r="K1214" i="5" s="1"/>
  <c r="X1457" i="2"/>
  <c r="K1458" i="5" s="1"/>
  <c r="X836" i="2"/>
  <c r="K837" i="5" s="1"/>
  <c r="X1331" i="2"/>
  <c r="K1332" i="5" s="1"/>
  <c r="X784" i="2"/>
  <c r="K785" i="5" s="1"/>
  <c r="X458" i="2"/>
  <c r="K459" i="5" s="1"/>
  <c r="X1139" i="2"/>
  <c r="K1140" i="5" s="1"/>
  <c r="X627" i="2"/>
  <c r="K628" i="5" s="1"/>
  <c r="X1157" i="2"/>
  <c r="K1158" i="5" s="1"/>
  <c r="X242" i="2"/>
  <c r="K243" i="5" s="1"/>
  <c r="X776" i="2"/>
  <c r="K777" i="5" s="1"/>
  <c r="X1099" i="2"/>
  <c r="K1100" i="5" s="1"/>
  <c r="X868" i="2"/>
  <c r="K869" i="5" s="1"/>
  <c r="X363" i="2"/>
  <c r="K364" i="5" s="1"/>
  <c r="X603" i="2"/>
  <c r="K604" i="5" s="1"/>
  <c r="X870" i="2"/>
  <c r="K871" i="5" s="1"/>
  <c r="X1202" i="2"/>
  <c r="K1203" i="5" s="1"/>
  <c r="X364" i="2"/>
  <c r="K365" i="5" s="1"/>
  <c r="X393" i="2"/>
  <c r="K394" i="5" s="1"/>
  <c r="X431" i="2"/>
  <c r="K432" i="5" s="1"/>
  <c r="T592" i="2"/>
  <c r="X289" i="2"/>
  <c r="K290" i="5" s="1"/>
  <c r="X773" i="2"/>
  <c r="K774" i="5" s="1"/>
  <c r="X593" i="2"/>
  <c r="K594" i="5" s="1"/>
  <c r="X1102" i="2"/>
  <c r="K1103" i="5" s="1"/>
  <c r="X666" i="2"/>
  <c r="K667" i="5" s="1"/>
  <c r="X1293" i="2"/>
  <c r="K1294" i="5" s="1"/>
  <c r="X295" i="2"/>
  <c r="K296" i="5" s="1"/>
  <c r="X564" i="2"/>
  <c r="K565" i="5" s="1"/>
  <c r="X437" i="2"/>
  <c r="K438" i="5" s="1"/>
  <c r="X439" i="2"/>
  <c r="K440" i="5" s="1"/>
  <c r="X404" i="2"/>
  <c r="K405" i="5" s="1"/>
  <c r="X1047" i="2"/>
  <c r="K1048" i="5" s="1"/>
  <c r="X508" i="2"/>
  <c r="K509" i="5" s="1"/>
  <c r="X1158" i="2"/>
  <c r="K1159" i="5" s="1"/>
  <c r="X1160" i="2"/>
  <c r="K1161" i="5" s="1"/>
  <c r="X676" i="2"/>
  <c r="K677" i="5" s="1"/>
  <c r="X675" i="2"/>
  <c r="K676" i="5" s="1"/>
  <c r="X455" i="2"/>
  <c r="K456" i="5" s="1"/>
  <c r="X952" i="2"/>
  <c r="K953" i="5" s="1"/>
  <c r="X432" i="2"/>
  <c r="K433" i="5" s="1"/>
  <c r="X801" i="2"/>
  <c r="K802" i="5" s="1"/>
  <c r="X787" i="2"/>
  <c r="K788" i="5" s="1"/>
  <c r="X998" i="2"/>
  <c r="K999" i="5" s="1"/>
  <c r="X1380" i="2"/>
  <c r="K1381" i="5" s="1"/>
  <c r="X1182" i="2"/>
  <c r="K1183" i="5" s="1"/>
  <c r="X329" i="2"/>
  <c r="K330" i="5" s="1"/>
  <c r="X785" i="2"/>
  <c r="K786" i="5" s="1"/>
  <c r="X629" i="2"/>
  <c r="K630" i="5" s="1"/>
  <c r="X1119" i="2"/>
  <c r="K1120" i="5" s="1"/>
  <c r="X605" i="2"/>
  <c r="K606" i="5" s="1"/>
  <c r="X626" i="2"/>
  <c r="X467" i="2"/>
  <c r="K468" i="5" s="1"/>
  <c r="X1126" i="2"/>
  <c r="K1127" i="5" s="1"/>
  <c r="X1371" i="2"/>
  <c r="K1372" i="5" s="1"/>
  <c r="X682" i="2"/>
  <c r="K683" i="5" s="1"/>
  <c r="X630" i="2"/>
  <c r="K631" i="5" s="1"/>
  <c r="X1111" i="2"/>
  <c r="K1112" i="5" s="1"/>
  <c r="X320" i="2"/>
  <c r="K321" i="5" s="1"/>
  <c r="X1186" i="2"/>
  <c r="K1187" i="5" s="1"/>
  <c r="X1384" i="2"/>
  <c r="K1385" i="5" s="1"/>
  <c r="X454" i="2"/>
  <c r="X1081" i="2"/>
  <c r="K1082" i="5" s="1"/>
  <c r="X429" i="2"/>
  <c r="K430" i="5" s="1"/>
  <c r="X736" i="2"/>
  <c r="K737" i="5" s="1"/>
  <c r="X307" i="2"/>
  <c r="K308" i="5" s="1"/>
  <c r="X635" i="2"/>
  <c r="K636" i="5" s="1"/>
  <c r="X529" i="2"/>
  <c r="K530" i="5" s="1"/>
  <c r="X574" i="2"/>
  <c r="K575" i="5" s="1"/>
  <c r="X705" i="2"/>
  <c r="K706" i="5" s="1"/>
  <c r="X362" i="2"/>
  <c r="X1155" i="2"/>
  <c r="K1156" i="5" s="1"/>
  <c r="X713" i="2"/>
  <c r="K714" i="5" s="1"/>
  <c r="X1474" i="2"/>
  <c r="K1475" i="5" s="1"/>
  <c r="X624" i="2"/>
  <c r="K625" i="5" s="1"/>
  <c r="X1008" i="2"/>
  <c r="K1009" i="5" s="1"/>
  <c r="X1351" i="2"/>
  <c r="K1352" i="5" s="1"/>
  <c r="X765" i="2"/>
  <c r="K766" i="5" s="1"/>
  <c r="X658" i="2"/>
  <c r="K659" i="5" s="1"/>
  <c r="X526" i="2"/>
  <c r="K527" i="5" s="1"/>
  <c r="X260" i="2"/>
  <c r="K261" i="5" s="1"/>
  <c r="X257" i="2"/>
  <c r="K258" i="5" s="1"/>
  <c r="X1115" i="2"/>
  <c r="K1116" i="5" s="1"/>
  <c r="X807" i="2"/>
  <c r="K808" i="5" s="1"/>
  <c r="X1307" i="2"/>
  <c r="K1308" i="5" s="1"/>
  <c r="X427" i="2"/>
  <c r="K428" i="5" s="1"/>
  <c r="X795" i="2"/>
  <c r="K796" i="5" s="1"/>
  <c r="X1381" i="2"/>
  <c r="K1382" i="5" s="1"/>
  <c r="X1052" i="2"/>
  <c r="K1053" i="5" s="1"/>
  <c r="X849" i="2"/>
  <c r="K850" i="5" s="1"/>
  <c r="X519" i="2"/>
  <c r="K520" i="5" s="1"/>
  <c r="X1336" i="2"/>
  <c r="K1337" i="5" s="1"/>
  <c r="X575" i="2"/>
  <c r="K576" i="5" s="1"/>
  <c r="X472" i="2"/>
  <c r="K473" i="5" s="1"/>
  <c r="X840" i="2"/>
  <c r="K841" i="5" s="1"/>
  <c r="X316" i="2"/>
  <c r="K317" i="5" s="1"/>
  <c r="X806" i="2"/>
  <c r="K807" i="5" s="1"/>
  <c r="X1129" i="2"/>
  <c r="K1130" i="5" s="1"/>
  <c r="X1462" i="2"/>
  <c r="K1463" i="5" s="1"/>
  <c r="X645" i="2"/>
  <c r="K646" i="5" s="1"/>
  <c r="X1396" i="2"/>
  <c r="K1397" i="5" s="1"/>
  <c r="X475" i="2"/>
  <c r="K476" i="5" s="1"/>
  <c r="X443" i="2"/>
  <c r="K444" i="5" s="1"/>
  <c r="X1430" i="2"/>
  <c r="K1431" i="5" s="1"/>
  <c r="X340" i="2"/>
  <c r="K341" i="5" s="1"/>
  <c r="X1222" i="2"/>
  <c r="K1223" i="5" s="1"/>
  <c r="X559" i="2"/>
  <c r="K560" i="5" s="1"/>
  <c r="X614" i="2"/>
  <c r="K615" i="5" s="1"/>
  <c r="X621" i="2"/>
  <c r="K622" i="5" s="1"/>
  <c r="X418" i="2"/>
  <c r="X280" i="2"/>
  <c r="K281" i="5" s="1"/>
  <c r="X317" i="2"/>
  <c r="K318" i="5" s="1"/>
  <c r="X954" i="2"/>
  <c r="K955" i="5" s="1"/>
  <c r="X1450" i="2"/>
  <c r="K1451" i="5" s="1"/>
  <c r="X463" i="2"/>
  <c r="K464" i="5" s="1"/>
  <c r="X527" i="2"/>
  <c r="K528" i="5" s="1"/>
  <c r="X670" i="2"/>
  <c r="K671" i="5" s="1"/>
  <c r="X1314" i="2"/>
  <c r="K1315" i="5" s="1"/>
  <c r="X372" i="2"/>
  <c r="K373" i="5" s="1"/>
  <c r="X909" i="2"/>
  <c r="K910" i="5" s="1"/>
  <c r="X1472" i="2"/>
  <c r="K1473" i="5" s="1"/>
  <c r="X1180" i="2"/>
  <c r="K1181" i="5" s="1"/>
  <c r="X1242" i="2"/>
  <c r="K1243" i="5" s="1"/>
  <c r="X269" i="2"/>
  <c r="K270" i="5" s="1"/>
  <c r="X482" i="2"/>
  <c r="K483" i="5" s="1"/>
  <c r="X891" i="2"/>
  <c r="K892" i="5" s="1"/>
  <c r="X701" i="2"/>
  <c r="K702" i="5" s="1"/>
  <c r="X1368" i="2"/>
  <c r="K1369" i="5" s="1"/>
  <c r="X1215" i="2"/>
  <c r="K1216" i="5" s="1"/>
  <c r="X1278" i="2"/>
  <c r="K1279" i="5" s="1"/>
  <c r="X737" i="2"/>
  <c r="K738" i="5" s="1"/>
  <c r="X1120" i="2"/>
  <c r="K1121" i="5" s="1"/>
  <c r="X672" i="2"/>
  <c r="K673" i="5" s="1"/>
  <c r="X283" i="2"/>
  <c r="K284" i="5" s="1"/>
  <c r="X860" i="2"/>
  <c r="K861" i="5" s="1"/>
  <c r="X300" i="2"/>
  <c r="K301" i="5" s="1"/>
  <c r="X1294" i="2"/>
  <c r="K1295" i="5" s="1"/>
  <c r="X412" i="2"/>
  <c r="K413" i="5" s="1"/>
  <c r="X623" i="2"/>
  <c r="K624" i="5" s="1"/>
  <c r="X518" i="2"/>
  <c r="K519" i="5" s="1"/>
  <c r="X1197" i="2"/>
  <c r="K1198" i="5" s="1"/>
  <c r="X606" i="2"/>
  <c r="K607" i="5" s="1"/>
  <c r="X471" i="2"/>
  <c r="K472" i="5" s="1"/>
  <c r="X523" i="2"/>
  <c r="K524" i="5" s="1"/>
  <c r="X261" i="2"/>
  <c r="K262" i="5" s="1"/>
  <c r="X1429" i="2"/>
  <c r="X1285" i="2"/>
  <c r="K1286" i="5" s="1"/>
  <c r="X898" i="2"/>
  <c r="K899" i="5" s="1"/>
  <c r="X663" i="2"/>
  <c r="K664" i="5" s="1"/>
  <c r="X847" i="2"/>
  <c r="X855" i="2"/>
  <c r="K856" i="5" s="1"/>
  <c r="X353" i="2"/>
  <c r="K354" i="5" s="1"/>
  <c r="X820" i="2"/>
  <c r="K821" i="5" s="1"/>
  <c r="X844" i="2"/>
  <c r="K845" i="5" s="1"/>
  <c r="X420" i="2"/>
  <c r="K421" i="5" s="1"/>
  <c r="X1148" i="2"/>
  <c r="K1149" i="5" s="1"/>
  <c r="X407" i="2"/>
  <c r="K408" i="5" s="1"/>
  <c r="X916" i="2"/>
  <c r="K917" i="5" s="1"/>
  <c r="X1163" i="2"/>
  <c r="K1164" i="5" s="1"/>
  <c r="X332" i="2"/>
  <c r="K333" i="5" s="1"/>
  <c r="X812" i="2"/>
  <c r="K813" i="5" s="1"/>
  <c r="X413" i="2"/>
  <c r="K414" i="5" s="1"/>
  <c r="X449" i="2"/>
  <c r="K450" i="5" s="1"/>
  <c r="X766" i="2"/>
  <c r="K767" i="5" s="1"/>
  <c r="X733" i="2"/>
  <c r="X428" i="2"/>
  <c r="K429" i="5" s="1"/>
  <c r="X638" i="2"/>
  <c r="K639" i="5" s="1"/>
  <c r="X1177" i="2"/>
  <c r="K1178" i="5" s="1"/>
  <c r="X368" i="2"/>
  <c r="X512" i="2"/>
  <c r="K513" i="5" s="1"/>
  <c r="X1348" i="2"/>
  <c r="K1349" i="5" s="1"/>
  <c r="X1183" i="2"/>
  <c r="K1184" i="5" s="1"/>
  <c r="X902" i="2"/>
  <c r="K903" i="5" s="1"/>
  <c r="X1173" i="2"/>
  <c r="K1174" i="5" s="1"/>
  <c r="X415" i="2"/>
  <c r="K416" i="5" s="1"/>
  <c r="X842" i="2"/>
  <c r="X1471" i="2"/>
  <c r="K1472" i="5" s="1"/>
  <c r="X699" i="2"/>
  <c r="K700" i="5" s="1"/>
  <c r="X1261" i="2"/>
  <c r="K1262" i="5" s="1"/>
  <c r="X1337" i="2"/>
  <c r="K1338" i="5" s="1"/>
  <c r="X1397" i="2"/>
  <c r="K1398" i="5" s="1"/>
  <c r="X459" i="2"/>
  <c r="K460" i="5" s="1"/>
  <c r="X1200" i="2"/>
  <c r="K1201" i="5" s="1"/>
  <c r="X719" i="2"/>
  <c r="K720" i="5" s="1"/>
  <c r="X887" i="2"/>
  <c r="K888" i="5" s="1"/>
  <c r="X1277" i="2"/>
  <c r="K1278" i="5" s="1"/>
  <c r="X617" i="2"/>
  <c r="K618" i="5" s="1"/>
  <c r="X892" i="2"/>
  <c r="K893" i="5" s="1"/>
  <c r="X959" i="2"/>
  <c r="K960" i="5" s="1"/>
  <c r="X1292" i="2"/>
  <c r="K1293" i="5" s="1"/>
  <c r="X1161" i="2"/>
  <c r="K1162" i="5" s="1"/>
  <c r="X398" i="2"/>
  <c r="K399" i="5" s="1"/>
  <c r="X637" i="2"/>
  <c r="K638" i="5" s="1"/>
  <c r="X520" i="2"/>
  <c r="X392" i="2"/>
  <c r="K393" i="5" s="1"/>
  <c r="X521" i="2"/>
  <c r="K522" i="5" s="1"/>
  <c r="X694" i="2"/>
  <c r="K695" i="5" s="1"/>
  <c r="X1435" i="2"/>
  <c r="K1436" i="5" s="1"/>
  <c r="X335" i="2"/>
  <c r="K336" i="5" s="1"/>
  <c r="X1332" i="2"/>
  <c r="K1333" i="5" s="1"/>
  <c r="X1190" i="2"/>
  <c r="K1191" i="5" s="1"/>
  <c r="X594" i="2"/>
  <c r="X725" i="2"/>
  <c r="K726" i="5" s="1"/>
  <c r="X401" i="2"/>
  <c r="K402" i="5" s="1"/>
  <c r="X1132" i="2"/>
  <c r="K1133" i="5" s="1"/>
  <c r="X612" i="2"/>
  <c r="K613" i="5" s="1"/>
  <c r="X871" i="2"/>
  <c r="K872" i="5" s="1"/>
  <c r="X1041" i="2"/>
  <c r="K1042" i="5" s="1"/>
  <c r="X343" i="2"/>
  <c r="K344" i="5" s="1"/>
  <c r="X548" i="2"/>
  <c r="K549" i="5" s="1"/>
  <c r="X994" i="2"/>
  <c r="K995" i="5" s="1"/>
  <c r="X358" i="2"/>
  <c r="K359" i="5" s="1"/>
  <c r="X1181" i="2"/>
  <c r="K1182" i="5" s="1"/>
  <c r="X956" i="2"/>
  <c r="K957" i="5" s="1"/>
  <c r="X1048" i="2"/>
  <c r="K1049" i="5" s="1"/>
  <c r="X581" i="2"/>
  <c r="K582" i="5" s="1"/>
  <c r="X894" i="2"/>
  <c r="K895" i="5" s="1"/>
  <c r="X875" i="2"/>
  <c r="K876" i="5" s="1"/>
  <c r="X1103" i="2"/>
  <c r="K1104" i="5" s="1"/>
  <c r="X857" i="2"/>
  <c r="K858" i="5" s="1"/>
  <c r="X342" i="2"/>
  <c r="K343" i="5" s="1"/>
  <c r="X384" i="2"/>
  <c r="K385" i="5" s="1"/>
  <c r="X1413" i="2"/>
  <c r="K1414" i="5" s="1"/>
  <c r="X357" i="2"/>
  <c r="K358" i="5" s="1"/>
  <c r="X1255" i="2"/>
  <c r="K1256" i="5" s="1"/>
  <c r="X925" i="2"/>
  <c r="K926" i="5" s="1"/>
  <c r="X939" i="2"/>
  <c r="K940" i="5" s="1"/>
  <c r="X1326" i="2"/>
  <c r="K1327" i="5" s="1"/>
  <c r="X1106" i="2"/>
  <c r="K1107" i="5" s="1"/>
  <c r="X717" i="2"/>
  <c r="K718" i="5" s="1"/>
  <c r="X322" i="2"/>
  <c r="K323" i="5" s="1"/>
  <c r="X835" i="2"/>
  <c r="K836" i="5" s="1"/>
  <c r="X435" i="2"/>
  <c r="K436" i="5" s="1"/>
  <c r="AF535" i="2"/>
  <c r="AF1064" i="2"/>
  <c r="H1065" i="5"/>
  <c r="AF1241" i="2"/>
  <c r="H1053" i="5"/>
  <c r="H808" i="5"/>
  <c r="AF1051" i="2"/>
  <c r="AF614" i="2"/>
  <c r="H615" i="5"/>
  <c r="AF1145" i="2"/>
  <c r="T986" i="2"/>
  <c r="T982" i="2"/>
  <c r="AF1180" i="2"/>
  <c r="AF453" i="2"/>
  <c r="T451" i="2"/>
  <c r="AF1341" i="2"/>
  <c r="H1342" i="5"/>
  <c r="AF1368" i="2"/>
  <c r="T1366" i="2"/>
  <c r="AD1366" i="2" s="1"/>
  <c r="AE1366" i="2" s="1"/>
  <c r="X1366" i="2" s="1"/>
  <c r="K1367" i="5" s="1"/>
  <c r="AF785" i="2"/>
  <c r="H786" i="5"/>
  <c r="X584" i="2"/>
  <c r="K585" i="5" s="1"/>
  <c r="AF1371" i="2"/>
  <c r="T1369" i="2"/>
  <c r="AF1456" i="2"/>
  <c r="AF1269" i="2"/>
  <c r="H1270" i="5"/>
  <c r="AF1352" i="2"/>
  <c r="T1349" i="2"/>
  <c r="AF717" i="2"/>
  <c r="H718" i="5"/>
  <c r="AF322" i="2"/>
  <c r="H323" i="5"/>
  <c r="AF835" i="2"/>
  <c r="H836" i="5"/>
  <c r="AF1163" i="2"/>
  <c r="H1164" i="5"/>
  <c r="AF766" i="2"/>
  <c r="H767" i="5"/>
  <c r="H1214" i="5"/>
  <c r="H1243" i="5"/>
  <c r="H1114" i="5"/>
  <c r="H1277" i="5"/>
  <c r="AF946" i="2"/>
  <c r="H947" i="5"/>
  <c r="AF580" i="2"/>
  <c r="T579" i="2"/>
  <c r="AD579" i="2" s="1"/>
  <c r="AE579" i="2" s="1"/>
  <c r="X579" i="2" s="1"/>
  <c r="K580" i="5" s="1"/>
  <c r="AF675" i="2"/>
  <c r="AF1141" i="2"/>
  <c r="AF1314" i="2"/>
  <c r="H1315" i="5"/>
  <c r="AF1047" i="2"/>
  <c r="T1044" i="2"/>
  <c r="AF1234" i="2"/>
  <c r="H1235" i="5"/>
  <c r="H581" i="5"/>
  <c r="AF1006" i="2"/>
  <c r="H1007" i="5"/>
  <c r="T1231" i="2"/>
  <c r="AD1231" i="2" s="1"/>
  <c r="AE1231" i="2" s="1"/>
  <c r="X1231" i="2" s="1"/>
  <c r="K1232" i="5" s="1"/>
  <c r="T1401" i="2"/>
  <c r="AF295" i="2"/>
  <c r="AF959" i="2"/>
  <c r="T957" i="2"/>
  <c r="AF1221" i="2"/>
  <c r="T984" i="2"/>
  <c r="AF1396" i="2"/>
  <c r="T1392" i="2"/>
  <c r="AF991" i="2"/>
  <c r="AF670" i="2"/>
  <c r="T668" i="2"/>
  <c r="AD668" i="2" s="1"/>
  <c r="AE668" i="2" s="1"/>
  <c r="X668" i="2" s="1"/>
  <c r="K669" i="5" s="1"/>
  <c r="AF477" i="2"/>
  <c r="H478" i="5"/>
  <c r="AF1100" i="2"/>
  <c r="H1101" i="5"/>
  <c r="AF1412" i="2"/>
  <c r="H1413" i="5"/>
  <c r="AF701" i="2"/>
  <c r="H702" i="5"/>
  <c r="T1344" i="2"/>
  <c r="AF980" i="2"/>
  <c r="AF1291" i="2"/>
  <c r="H1292" i="5"/>
  <c r="AF875" i="2"/>
  <c r="H876" i="5"/>
  <c r="T803" i="2"/>
  <c r="AD803" i="2" s="1"/>
  <c r="AE803" i="2" s="1"/>
  <c r="X803" i="2" s="1"/>
  <c r="K804" i="5" s="1"/>
  <c r="AF514" i="2"/>
  <c r="H515" i="5"/>
  <c r="H981" i="5"/>
  <c r="T1109" i="2"/>
  <c r="AD1109" i="2" s="1"/>
  <c r="AE1109" i="2" s="1"/>
  <c r="X1109" i="2" s="1"/>
  <c r="K1110" i="5" s="1"/>
  <c r="T1082" i="2"/>
  <c r="AD1082" i="2" s="1"/>
  <c r="AE1082" i="2" s="1"/>
  <c r="X1082" i="2" s="1"/>
  <c r="K1083" i="5" s="1"/>
  <c r="T1390" i="2"/>
  <c r="AF406" i="2"/>
  <c r="H1002" i="5"/>
  <c r="AF289" i="2"/>
  <c r="T288" i="2"/>
  <c r="AD288" i="2" s="1"/>
  <c r="AE288" i="2" s="1"/>
  <c r="X288" i="2" s="1"/>
  <c r="K289" i="5" s="1"/>
  <c r="X371" i="2"/>
  <c r="K372" i="5" s="1"/>
  <c r="X708" i="2"/>
  <c r="K709" i="5" s="1"/>
  <c r="X622" i="2"/>
  <c r="K623" i="5" s="1"/>
  <c r="X863" i="2"/>
  <c r="K864" i="5" s="1"/>
  <c r="X369" i="2"/>
  <c r="K370" i="5" s="1"/>
  <c r="Y21" i="2"/>
  <c r="C7" i="5" s="1"/>
  <c r="Q1004" i="2"/>
  <c r="Q390" i="2"/>
  <c r="X510" i="2"/>
  <c r="K511" i="5" s="1"/>
  <c r="Q593" i="2"/>
  <c r="Q360" i="2"/>
  <c r="Q996" i="2"/>
  <c r="AF995" i="2"/>
  <c r="H996" i="5"/>
  <c r="Q1051" i="2"/>
  <c r="AF1318" i="2"/>
  <c r="H1319" i="5"/>
  <c r="Q892" i="2"/>
  <c r="Q398" i="2"/>
  <c r="X851" i="2"/>
  <c r="K852" i="5" s="1"/>
  <c r="Q1145" i="2"/>
  <c r="Q1454" i="2"/>
  <c r="Q1112" i="2"/>
  <c r="Q463" i="2"/>
  <c r="Q464" i="2"/>
  <c r="Q697" i="2"/>
  <c r="Q976" i="2"/>
  <c r="Q1088" i="2"/>
  <c r="Q1267" i="2"/>
  <c r="Q1353" i="2"/>
  <c r="Q952" i="2"/>
  <c r="X400" i="2"/>
  <c r="K401" i="5" s="1"/>
  <c r="Q467" i="2"/>
  <c r="X367" i="2"/>
  <c r="K368" i="5" s="1"/>
  <c r="Q832" i="2"/>
  <c r="Q981" i="2"/>
  <c r="Q283" i="2"/>
  <c r="Q838" i="2"/>
  <c r="Q848" i="2"/>
  <c r="Q807" i="2"/>
  <c r="Q1307" i="2"/>
  <c r="AF1194" i="2"/>
  <c r="H1195" i="5"/>
  <c r="Q1381" i="2"/>
  <c r="Q1304" i="2"/>
  <c r="Q1155" i="2"/>
  <c r="AF1413" i="2"/>
  <c r="H1414" i="5"/>
  <c r="Q1462" i="2"/>
  <c r="AF1326" i="2"/>
  <c r="H1327" i="5"/>
  <c r="AF1212" i="2"/>
  <c r="H1213" i="5"/>
  <c r="Q901" i="2"/>
  <c r="Q1431" i="2"/>
  <c r="Q304" i="2"/>
  <c r="AF1347" i="2"/>
  <c r="H1348" i="5"/>
  <c r="Q824" i="2"/>
  <c r="Q291" i="2"/>
  <c r="Q420" i="2"/>
  <c r="Q512" i="2"/>
  <c r="Q1441" i="2"/>
  <c r="Q1102" i="2"/>
  <c r="Q1099" i="2"/>
  <c r="Q666" i="2"/>
  <c r="Q452" i="2"/>
  <c r="Q792" i="2"/>
  <c r="Q546" i="2"/>
  <c r="Q1343" i="2"/>
  <c r="Q707" i="2"/>
  <c r="Q478" i="2"/>
  <c r="Q530" i="2"/>
  <c r="Q1171" i="2"/>
  <c r="Q847" i="2"/>
  <c r="AF1428" i="2"/>
  <c r="H1429" i="5"/>
  <c r="Q909" i="2"/>
  <c r="Q1020" i="2"/>
  <c r="Q383" i="2"/>
  <c r="Q536" i="2"/>
  <c r="AF1248" i="2"/>
  <c r="H1249" i="5"/>
  <c r="Q671" i="2"/>
  <c r="Q1215" i="2"/>
  <c r="Q358" i="2"/>
  <c r="Q1081" i="2"/>
  <c r="Q857" i="2"/>
  <c r="Q1285" i="2"/>
  <c r="Q509" i="2"/>
  <c r="Q1040" i="2"/>
  <c r="AF1419" i="2"/>
  <c r="H1420" i="5"/>
  <c r="Q603" i="2"/>
  <c r="Q870" i="2"/>
  <c r="Q1230" i="2"/>
  <c r="Q1284" i="2"/>
  <c r="Q834" i="2"/>
  <c r="Q1221" i="2"/>
  <c r="Q780" i="2"/>
  <c r="Q1365" i="2"/>
  <c r="Q259" i="2"/>
  <c r="Q609" i="2"/>
  <c r="AF1189" i="2"/>
  <c r="H1190" i="5"/>
  <c r="Q1079" i="2"/>
  <c r="Q1472" i="2"/>
  <c r="Q555" i="2"/>
  <c r="Q805" i="2"/>
  <c r="Q1132" i="2"/>
  <c r="Q1348" i="2"/>
  <c r="Q1248" i="2"/>
  <c r="AF1215" i="2"/>
  <c r="H1216" i="5"/>
  <c r="Q584" i="2"/>
  <c r="Q1471" i="2"/>
  <c r="Q1302" i="2"/>
  <c r="Q1007" i="2"/>
  <c r="Q643" i="2"/>
  <c r="Q1403" i="2"/>
  <c r="Q777" i="2"/>
  <c r="Q1067" i="2"/>
  <c r="AF1120" i="2"/>
  <c r="H1121" i="5"/>
  <c r="Q1358" i="2"/>
  <c r="Q875" i="2"/>
  <c r="Q1103" i="2"/>
  <c r="Q413" i="2"/>
  <c r="Q427" i="2"/>
  <c r="Q1194" i="2"/>
  <c r="Q1154" i="2"/>
  <c r="Q620" i="2"/>
  <c r="Q1260" i="2"/>
  <c r="AF997" i="2"/>
  <c r="H998" i="5"/>
  <c r="AF1102" i="2"/>
  <c r="H1103" i="5"/>
  <c r="AF1099" i="2"/>
  <c r="H1100" i="5"/>
  <c r="Q965" i="2"/>
  <c r="AF1470" i="2"/>
  <c r="H1471" i="5"/>
  <c r="AF1450" i="2"/>
  <c r="H1451" i="5"/>
  <c r="AF1206" i="2"/>
  <c r="H1207" i="5"/>
  <c r="Q1445" i="2"/>
  <c r="Q1246" i="2"/>
  <c r="Q846" i="2"/>
  <c r="Q869" i="2"/>
  <c r="Q581" i="2"/>
  <c r="AF1337" i="2"/>
  <c r="H1338" i="5"/>
  <c r="AF1081" i="2"/>
  <c r="H1082" i="5"/>
  <c r="Q1282" i="2"/>
  <c r="Q789" i="2"/>
  <c r="Q1459" i="2"/>
  <c r="Q1094" i="2"/>
  <c r="Q747" i="2"/>
  <c r="Q966" i="2"/>
  <c r="AF1332" i="2"/>
  <c r="H1333" i="5"/>
  <c r="Q282" i="2"/>
  <c r="Q297" i="2"/>
  <c r="Q862" i="2"/>
  <c r="Q1005" i="2"/>
  <c r="Q1181" i="2"/>
  <c r="X1033" i="2"/>
  <c r="K1034" i="5" s="1"/>
  <c r="Q1330" i="2"/>
  <c r="Q1291" i="2"/>
  <c r="Q1235" i="2"/>
  <c r="Q1197" i="2"/>
  <c r="Q376" i="2"/>
  <c r="Q485" i="2"/>
  <c r="Q1468" i="2"/>
  <c r="Q1043" i="2"/>
  <c r="Q1200" i="2"/>
  <c r="Q1072" i="2"/>
  <c r="Q567" i="2"/>
  <c r="Q1140" i="2"/>
  <c r="Q275" i="2"/>
  <c r="Q959" i="2"/>
  <c r="Q851" i="2"/>
  <c r="Q557" i="2"/>
  <c r="X1273" i="2"/>
  <c r="K1274" i="5" s="1"/>
  <c r="Q1206" i="2"/>
  <c r="Q444" i="2"/>
  <c r="Q797" i="2"/>
  <c r="Q370" i="2"/>
  <c r="Q269" i="2"/>
  <c r="Q519" i="2"/>
  <c r="Q1281" i="2"/>
  <c r="Q652" i="2"/>
  <c r="X306" i="2"/>
  <c r="K307" i="5" s="1"/>
  <c r="Q1438" i="2"/>
  <c r="Q1183" i="2"/>
  <c r="Q1101" i="2"/>
  <c r="Q1254" i="2"/>
  <c r="Q688" i="2"/>
  <c r="Q863" i="2"/>
  <c r="Q969" i="2"/>
  <c r="Q1156" i="2"/>
  <c r="Q1247" i="2"/>
  <c r="Q1120" i="2"/>
  <c r="Q1033" i="2"/>
  <c r="Q1053" i="2"/>
  <c r="Q257" i="2"/>
  <c r="Q1465" i="2"/>
  <c r="X1291" i="2"/>
  <c r="K1292" i="5" s="1"/>
  <c r="Q1115" i="2"/>
  <c r="AF1397" i="2"/>
  <c r="H1398" i="5"/>
  <c r="X853" i="2"/>
  <c r="K854" i="5" s="1"/>
  <c r="Q1279" i="2"/>
  <c r="AF1304" i="2"/>
  <c r="H1305" i="5"/>
  <c r="Q1138" i="2"/>
  <c r="Q449" i="2"/>
  <c r="Q645" i="2"/>
  <c r="Q222" i="2"/>
  <c r="Q221" i="2" s="1"/>
  <c r="Q836" i="2"/>
  <c r="Q934" i="2"/>
  <c r="Q510" i="2"/>
  <c r="AF1140" i="2"/>
  <c r="H1141" i="5"/>
  <c r="Q995" i="2"/>
  <c r="Q946" i="2"/>
  <c r="Q617" i="2"/>
  <c r="Q1457" i="2"/>
  <c r="Q1139" i="2"/>
  <c r="Q991" i="2"/>
  <c r="Q1222" i="2"/>
  <c r="Q1435" i="2"/>
  <c r="Q1069" i="2"/>
  <c r="AF1160" i="2"/>
  <c r="H1161" i="5"/>
  <c r="Q611" i="2"/>
  <c r="Q1074" i="2"/>
  <c r="Q1334" i="2"/>
  <c r="Q445" i="2"/>
  <c r="Q1062" i="2"/>
  <c r="Q1125" i="2"/>
  <c r="Q1177" i="2"/>
  <c r="Q1234" i="2"/>
  <c r="AF1305" i="2"/>
  <c r="H1306" i="5"/>
  <c r="Q1148" i="2"/>
  <c r="Q306" i="2"/>
  <c r="Q1308" i="2"/>
  <c r="Q388" i="2"/>
  <c r="Q1000" i="2"/>
  <c r="AF1041" i="2"/>
  <c r="H1042" i="5"/>
  <c r="Q699" i="2"/>
  <c r="Q626" i="2"/>
  <c r="Q1126" i="2"/>
  <c r="Q472" i="2"/>
  <c r="Q290" i="2"/>
  <c r="Q300" i="2"/>
  <c r="Q894" i="2"/>
  <c r="Q840" i="2"/>
  <c r="X1279" i="2"/>
  <c r="K1280" i="5" s="1"/>
  <c r="Q606" i="2"/>
  <c r="Q992" i="2"/>
  <c r="Q1073" i="2"/>
  <c r="Q1052" i="2"/>
  <c r="Q1063" i="2"/>
  <c r="Q1315" i="2"/>
  <c r="Q1129" i="2"/>
  <c r="AF1474" i="2"/>
  <c r="H1475" i="5"/>
  <c r="Q1249" i="2"/>
  <c r="Q1268" i="2"/>
  <c r="Q1333" i="2"/>
  <c r="Q1306" i="2"/>
  <c r="T586" i="2"/>
  <c r="AD586" i="2" s="1"/>
  <c r="AE586" i="2" s="1"/>
  <c r="X586" i="2" s="1"/>
  <c r="K587" i="5" s="1"/>
  <c r="T507" i="2"/>
  <c r="T619" i="2"/>
  <c r="AD619" i="2" s="1"/>
  <c r="AE619" i="2" s="1"/>
  <c r="X619" i="2" s="1"/>
  <c r="K620" i="5" s="1"/>
  <c r="T681" i="2"/>
  <c r="AD681" i="2" s="1"/>
  <c r="AE681" i="2" s="1"/>
  <c r="X681" i="2" s="1"/>
  <c r="K682" i="5" s="1"/>
  <c r="T239" i="2"/>
  <c r="AD239" i="2" s="1"/>
  <c r="AE239" i="2" s="1"/>
  <c r="X239" i="2" s="1"/>
  <c r="K240" i="5" s="1"/>
  <c r="T337" i="2"/>
  <c r="AD337" i="2" s="1"/>
  <c r="AE337" i="2" s="1"/>
  <c r="X337" i="2" s="1"/>
  <c r="K338" i="5" s="1"/>
  <c r="T325" i="2"/>
  <c r="AD325" i="2" s="1"/>
  <c r="AE325" i="2" s="1"/>
  <c r="X325" i="2" s="1"/>
  <c r="T90" i="2"/>
  <c r="AD90" i="2" s="1"/>
  <c r="AE90" i="2" s="1"/>
  <c r="X90" i="2" s="1"/>
  <c r="K90" i="5" s="1"/>
  <c r="T573" i="2"/>
  <c r="AD573" i="2" s="1"/>
  <c r="AE573" i="2" s="1"/>
  <c r="X573" i="2" s="1"/>
  <c r="K574" i="5" s="1"/>
  <c r="T279" i="2"/>
  <c r="AD279" i="2" s="1"/>
  <c r="AE279" i="2" s="1"/>
  <c r="X279" i="2" s="1"/>
  <c r="K280" i="5" s="1"/>
  <c r="Q59" i="2"/>
  <c r="Q94" i="2"/>
  <c r="X55" i="2"/>
  <c r="K55" i="5" s="1"/>
  <c r="X243" i="2"/>
  <c r="K244" i="5" s="1"/>
  <c r="Q111" i="2"/>
  <c r="Q95" i="2"/>
  <c r="Q26" i="2"/>
  <c r="Q118" i="2"/>
  <c r="Q183" i="2"/>
  <c r="Q30" i="2"/>
  <c r="X31" i="2"/>
  <c r="Q195" i="2"/>
  <c r="Q24" i="2"/>
  <c r="Q33" i="2"/>
  <c r="Q230" i="2"/>
  <c r="Q29" i="2"/>
  <c r="Q247" i="2"/>
  <c r="Q27" i="2"/>
  <c r="Q107" i="2"/>
  <c r="X224" i="2"/>
  <c r="K225" i="5" s="1"/>
  <c r="X233" i="2"/>
  <c r="K234" i="5" s="1"/>
  <c r="X137" i="2"/>
  <c r="K138" i="5" s="1"/>
  <c r="X81" i="2"/>
  <c r="K81" i="5" s="1"/>
  <c r="X30" i="2"/>
  <c r="K30" i="5" s="1"/>
  <c r="X76" i="2"/>
  <c r="K76" i="5" s="1"/>
  <c r="X166" i="2"/>
  <c r="X246" i="2"/>
  <c r="K247" i="5" s="1"/>
  <c r="X195" i="2"/>
  <c r="K196" i="5" s="1"/>
  <c r="X222" i="2"/>
  <c r="K223" i="5" s="1"/>
  <c r="X24" i="2"/>
  <c r="X63" i="2"/>
  <c r="K63" i="5" s="1"/>
  <c r="Q81" i="2"/>
  <c r="Q157" i="2"/>
  <c r="Q207" i="2"/>
  <c r="Q32" i="2"/>
  <c r="Q124" i="2"/>
  <c r="Q237" i="2"/>
  <c r="Q133" i="2"/>
  <c r="Q248" i="2"/>
  <c r="Q246" i="2"/>
  <c r="Q251" i="2"/>
  <c r="Q224" i="2"/>
  <c r="Q137" i="2"/>
  <c r="Q129" i="2"/>
  <c r="Q55" i="2"/>
  <c r="Q54" i="2" s="1"/>
  <c r="Q243" i="2"/>
  <c r="Q177" i="2"/>
  <c r="Q249" i="2"/>
  <c r="Q233" i="2"/>
  <c r="Q150" i="2"/>
  <c r="Q78" i="2"/>
  <c r="Q228" i="2"/>
  <c r="Q140" i="2"/>
  <c r="Q84" i="2"/>
  <c r="Q182" i="2"/>
  <c r="Q117" i="2"/>
  <c r="Q38" i="2"/>
  <c r="Q37" i="2" s="1"/>
  <c r="Q242" i="2"/>
  <c r="Q241" i="2"/>
  <c r="Q204" i="2"/>
  <c r="Q142" i="2"/>
  <c r="Q63" i="2"/>
  <c r="Q250" i="2"/>
  <c r="Q240" i="2"/>
  <c r="Q232" i="2"/>
  <c r="Q67" i="2"/>
  <c r="Q159" i="2"/>
  <c r="Q231" i="2"/>
  <c r="Q25" i="2"/>
  <c r="X251" i="2"/>
  <c r="K252" i="5" s="1"/>
  <c r="X249" i="2"/>
  <c r="X67" i="2"/>
  <c r="X128" i="2"/>
  <c r="K128" i="5" s="1"/>
  <c r="X247" i="2"/>
  <c r="K248" i="5" s="1"/>
  <c r="X111" i="2"/>
  <c r="K111" i="5" s="1"/>
  <c r="X231" i="2"/>
  <c r="K232" i="5" s="1"/>
  <c r="X237" i="2"/>
  <c r="K238" i="5" s="1"/>
  <c r="X248" i="2"/>
  <c r="K249" i="5" s="1"/>
  <c r="X221" i="2"/>
  <c r="K222" i="5" s="1"/>
  <c r="X240" i="2"/>
  <c r="K241" i="5" s="1"/>
  <c r="X38" i="2"/>
  <c r="K38" i="5" s="1"/>
  <c r="X159" i="2"/>
  <c r="K160" i="5" s="1"/>
  <c r="X142" i="2"/>
  <c r="X228" i="2"/>
  <c r="K229" i="5" s="1"/>
  <c r="X136" i="2"/>
  <c r="X42" i="2"/>
  <c r="X140" i="2"/>
  <c r="K141" i="5" s="1"/>
  <c r="X84" i="2"/>
  <c r="K84" i="5" s="1"/>
  <c r="X182" i="2"/>
  <c r="K183" i="5" s="1"/>
  <c r="X75" i="2"/>
  <c r="K75" i="5" s="1"/>
  <c r="X177" i="2"/>
  <c r="K178" i="5" s="1"/>
  <c r="X230" i="2"/>
  <c r="K231" i="5" s="1"/>
  <c r="X150" i="2"/>
  <c r="X118" i="2"/>
  <c r="K118" i="5" s="1"/>
  <c r="X27" i="2"/>
  <c r="K27" i="5" s="1"/>
  <c r="X219" i="2"/>
  <c r="K220" i="5" s="1"/>
  <c r="X46" i="2"/>
  <c r="K46" i="5" s="1"/>
  <c r="X133" i="2"/>
  <c r="K134" i="5" s="1"/>
  <c r="X152" i="2"/>
  <c r="K153" i="5" s="1"/>
  <c r="X29" i="2"/>
  <c r="K29" i="5" s="1"/>
  <c r="X207" i="2"/>
  <c r="K208" i="5" s="1"/>
  <c r="X59" i="2"/>
  <c r="X186" i="2"/>
  <c r="K187" i="5" s="1"/>
  <c r="X232" i="2"/>
  <c r="K233" i="5" s="1"/>
  <c r="X95" i="2"/>
  <c r="X94" i="2"/>
  <c r="K94" i="5" s="1"/>
  <c r="X129" i="2"/>
  <c r="K129" i="5" s="1"/>
  <c r="X106" i="2"/>
  <c r="K106" i="5" s="1"/>
  <c r="X124" i="2"/>
  <c r="K124" i="5" s="1"/>
  <c r="X107" i="2"/>
  <c r="K107" i="5" s="1"/>
  <c r="X82" i="2"/>
  <c r="K82" i="5" s="1"/>
  <c r="X241" i="2"/>
  <c r="X26" i="2"/>
  <c r="K26" i="5" s="1"/>
  <c r="X204" i="2"/>
  <c r="K205" i="5" s="1"/>
  <c r="X33" i="2"/>
  <c r="K33" i="5" s="1"/>
  <c r="X198" i="2"/>
  <c r="K199" i="5" s="1"/>
  <c r="X79" i="2"/>
  <c r="K79" i="5" s="1"/>
  <c r="X117" i="2"/>
  <c r="K117" i="5" s="1"/>
  <c r="X141" i="2"/>
  <c r="X157" i="2"/>
  <c r="K158" i="5" s="1"/>
  <c r="X250" i="2"/>
  <c r="K251" i="5" s="1"/>
  <c r="X183" i="2"/>
  <c r="K184" i="5" s="1"/>
  <c r="X25" i="2"/>
  <c r="K25" i="5" s="1"/>
  <c r="X78" i="2"/>
  <c r="K78" i="5" s="1"/>
  <c r="H208" i="5"/>
  <c r="X32" i="2"/>
  <c r="K32" i="5" s="1"/>
  <c r="H838" i="5"/>
  <c r="H107" i="5"/>
  <c r="H262" i="5"/>
  <c r="H247" i="5"/>
  <c r="T54" i="2"/>
  <c r="AD54" i="2" s="1"/>
  <c r="AE54" i="2" s="1"/>
  <c r="X54" i="2" s="1"/>
  <c r="K54" i="5" s="1"/>
  <c r="H199" i="5"/>
  <c r="T158" i="2"/>
  <c r="AD158" i="2" s="1"/>
  <c r="AE158" i="2" s="1"/>
  <c r="X158" i="2" s="1"/>
  <c r="K159" i="5" s="1"/>
  <c r="T200" i="2"/>
  <c r="AD200" i="2" s="1"/>
  <c r="T196" i="2"/>
  <c r="AD196" i="2" s="1"/>
  <c r="X28" i="2"/>
  <c r="K28" i="5" s="1"/>
  <c r="H802" i="5"/>
  <c r="T80" i="2"/>
  <c r="AD80" i="2" s="1"/>
  <c r="AE80" i="2" s="1"/>
  <c r="X80" i="2" s="1"/>
  <c r="K80" i="5" s="1"/>
  <c r="H106" i="5"/>
  <c r="H722" i="5"/>
  <c r="Q136" i="2"/>
  <c r="Q79" i="2"/>
  <c r="Q46" i="2"/>
  <c r="Q106" i="2"/>
  <c r="Q186" i="2"/>
  <c r="H920" i="5"/>
  <c r="T234" i="2"/>
  <c r="AD234" i="2" s="1"/>
  <c r="T153" i="2"/>
  <c r="AD153" i="2" s="1"/>
  <c r="AE153" i="2" s="1"/>
  <c r="X153" i="2" s="1"/>
  <c r="K154" i="5" s="1"/>
  <c r="Q76" i="2"/>
  <c r="T62" i="2"/>
  <c r="AD62" i="2" s="1"/>
  <c r="AE62" i="2" s="1"/>
  <c r="X62" i="2" s="1"/>
  <c r="K62" i="5" s="1"/>
  <c r="Q198" i="2"/>
  <c r="Q166" i="2"/>
  <c r="Q128" i="2"/>
  <c r="Q219" i="2"/>
  <c r="Q141" i="2"/>
  <c r="H331" i="5"/>
  <c r="T52" i="2"/>
  <c r="AD52" i="2" s="1"/>
  <c r="AE52" i="2" s="1"/>
  <c r="X52" i="2" s="1"/>
  <c r="K52" i="5" s="1"/>
  <c r="Q49" i="2"/>
  <c r="Q42" i="2"/>
  <c r="Q152" i="2"/>
  <c r="Q28" i="2"/>
  <c r="T49" i="2"/>
  <c r="AD49" i="2" s="1"/>
  <c r="T236" i="2"/>
  <c r="AD236" i="2" s="1"/>
  <c r="T163" i="2"/>
  <c r="AD163" i="2" s="1"/>
  <c r="AE163" i="2" s="1"/>
  <c r="X163" i="2" s="1"/>
  <c r="K164" i="5" s="1"/>
  <c r="T120" i="2"/>
  <c r="AD120" i="2" s="1"/>
  <c r="AE120" i="2" s="1"/>
  <c r="X120" i="2" s="1"/>
  <c r="K120" i="5" s="1"/>
  <c r="T176" i="2"/>
  <c r="AD176" i="2" s="1"/>
  <c r="AE176" i="2" s="1"/>
  <c r="X176" i="2" s="1"/>
  <c r="K177" i="5" s="1"/>
  <c r="T225" i="2"/>
  <c r="AD225" i="2" s="1"/>
  <c r="T181" i="2"/>
  <c r="AD181" i="2" s="1"/>
  <c r="AE181" i="2" s="1"/>
  <c r="X181" i="2" s="1"/>
  <c r="K182" i="5" s="1"/>
  <c r="T171" i="2"/>
  <c r="AD171" i="2" s="1"/>
  <c r="AE171" i="2" s="1"/>
  <c r="X171" i="2" s="1"/>
  <c r="K172" i="5" s="1"/>
  <c r="T208" i="2"/>
  <c r="AD208" i="2" s="1"/>
  <c r="K130" i="5"/>
  <c r="T50" i="2"/>
  <c r="AD50" i="2" s="1"/>
  <c r="AE50" i="2" s="1"/>
  <c r="X50" i="2" s="1"/>
  <c r="H788" i="5"/>
  <c r="H394" i="5"/>
  <c r="H726" i="5"/>
  <c r="H351" i="5"/>
  <c r="H943" i="5"/>
  <c r="H770" i="5"/>
  <c r="H785" i="5"/>
  <c r="H638" i="5"/>
  <c r="H829" i="5"/>
  <c r="H501" i="5"/>
  <c r="AE338" i="2"/>
  <c r="X338" i="2" s="1"/>
  <c r="K339" i="5" s="1"/>
  <c r="AF338" i="2"/>
  <c r="AE918" i="2"/>
  <c r="X918" i="2" s="1"/>
  <c r="K919" i="5" s="1"/>
  <c r="AF918" i="2"/>
  <c r="K1927" i="5"/>
  <c r="K1750" i="5"/>
  <c r="H937" i="5"/>
  <c r="H668" i="5"/>
  <c r="H756" i="5"/>
  <c r="H286" i="5"/>
  <c r="H677" i="5"/>
  <c r="H187" i="5"/>
  <c r="H888" i="5"/>
  <c r="H698" i="5"/>
  <c r="H632" i="5"/>
  <c r="H676" i="5"/>
  <c r="H782" i="5"/>
  <c r="H944" i="5"/>
  <c r="H407" i="5"/>
  <c r="H859" i="5"/>
  <c r="H439" i="5"/>
  <c r="H946" i="5"/>
  <c r="H403" i="5"/>
  <c r="H486" i="5"/>
  <c r="H720" i="5"/>
  <c r="H945" i="5"/>
  <c r="H318" i="5"/>
  <c r="H292" i="5"/>
  <c r="H926" i="5"/>
  <c r="H543" i="5"/>
  <c r="H813" i="5"/>
  <c r="H464" i="5"/>
  <c r="H747" i="5"/>
  <c r="H924" i="5"/>
  <c r="H470" i="5"/>
  <c r="H684" i="5"/>
  <c r="H30" i="5"/>
  <c r="H650" i="5"/>
  <c r="H276" i="5"/>
  <c r="H575" i="5"/>
  <c r="H261" i="5"/>
  <c r="H810" i="5"/>
  <c r="H527" i="5"/>
  <c r="H604" i="5"/>
  <c r="H282" i="5"/>
  <c r="H321" i="5"/>
  <c r="H659" i="5"/>
  <c r="H278" i="5"/>
  <c r="H393" i="5"/>
  <c r="H631" i="5"/>
  <c r="H234" i="5"/>
  <c r="H432" i="5"/>
  <c r="H496" i="5"/>
  <c r="H960" i="5"/>
  <c r="H646" i="5"/>
  <c r="H868" i="5"/>
  <c r="H545" i="5"/>
  <c r="K1942" i="5"/>
  <c r="H2000" i="5"/>
  <c r="K1562" i="5"/>
  <c r="K1953" i="5"/>
  <c r="H385" i="5"/>
  <c r="K1723" i="5"/>
  <c r="K1658" i="5"/>
  <c r="H1922" i="5"/>
  <c r="K1670" i="5"/>
  <c r="K1976" i="5"/>
  <c r="K1791" i="5"/>
  <c r="K1887" i="5"/>
  <c r="K1998" i="5"/>
  <c r="K1635" i="5"/>
  <c r="K1872" i="5"/>
  <c r="K1972" i="5"/>
  <c r="K1569" i="5"/>
  <c r="K1834" i="5"/>
  <c r="K1876" i="5"/>
  <c r="K1667" i="5"/>
  <c r="K1545" i="5"/>
  <c r="K1692" i="5"/>
  <c r="K1651" i="5"/>
  <c r="H1846" i="5"/>
  <c r="K1991" i="5"/>
  <c r="K1931" i="5"/>
  <c r="K1926" i="5"/>
  <c r="K1827" i="5"/>
  <c r="K1680" i="5"/>
  <c r="K1943" i="5"/>
  <c r="K1566" i="5"/>
  <c r="K1851" i="5"/>
  <c r="K1869" i="5"/>
  <c r="K1806" i="5"/>
  <c r="K1752" i="5"/>
  <c r="K1491" i="5"/>
  <c r="K1611" i="5"/>
  <c r="K1665" i="5"/>
  <c r="K1782" i="5"/>
  <c r="K1509" i="5"/>
  <c r="K1920" i="5"/>
  <c r="K1788" i="5"/>
  <c r="K1971" i="5"/>
  <c r="K1988" i="5"/>
  <c r="K1515" i="5"/>
  <c r="H1681" i="5"/>
  <c r="K1732" i="5"/>
  <c r="K1815" i="5"/>
  <c r="H1919" i="5"/>
  <c r="H1967" i="5"/>
  <c r="H1956" i="5"/>
  <c r="H1927" i="5"/>
  <c r="H1813" i="5"/>
  <c r="K1936" i="5"/>
  <c r="K1495" i="5"/>
  <c r="K1813" i="5"/>
  <c r="K1890" i="5"/>
  <c r="K1689" i="5"/>
  <c r="K1737" i="5"/>
  <c r="K1908" i="5"/>
  <c r="K1626" i="5"/>
  <c r="K1845" i="5"/>
  <c r="K1923" i="5"/>
  <c r="K1959" i="5"/>
  <c r="K1746" i="5"/>
  <c r="K1965" i="5"/>
  <c r="K1977" i="5"/>
  <c r="K1518" i="5"/>
  <c r="K1929" i="5"/>
  <c r="K1494" i="5"/>
  <c r="K1935" i="5"/>
  <c r="K1617" i="5"/>
  <c r="K1685" i="5"/>
  <c r="K1492" i="5"/>
  <c r="K1921" i="5"/>
  <c r="K1481" i="5"/>
  <c r="K1664" i="5"/>
  <c r="K1989" i="5"/>
  <c r="K1683" i="5"/>
  <c r="K1538" i="5"/>
  <c r="K1955" i="5"/>
  <c r="K1922" i="5"/>
  <c r="K1928" i="5"/>
  <c r="K1956" i="5"/>
  <c r="K1527" i="5"/>
  <c r="H634" i="5"/>
  <c r="H1877" i="5"/>
  <c r="K1997" i="5"/>
  <c r="K1919" i="5"/>
  <c r="K1608" i="5"/>
  <c r="K1836" i="5"/>
  <c r="K1958" i="5"/>
  <c r="K1985" i="5"/>
  <c r="K1881" i="5"/>
  <c r="K1485" i="5"/>
  <c r="K1934" i="5"/>
  <c r="H1991" i="5"/>
  <c r="H1833" i="5"/>
  <c r="H1977" i="5"/>
  <c r="H1815" i="5"/>
  <c r="K1762" i="5"/>
  <c r="K1671" i="5"/>
  <c r="K1967" i="5"/>
  <c r="K1719" i="5"/>
  <c r="K1833" i="5"/>
  <c r="K1599" i="5"/>
  <c r="K2000" i="5"/>
  <c r="K1940" i="5"/>
  <c r="K1707" i="5"/>
  <c r="K1572" i="5"/>
  <c r="K1557" i="5"/>
  <c r="K1590" i="5"/>
  <c r="K1563" i="5"/>
  <c r="K1500" i="5"/>
  <c r="K1770" i="5"/>
  <c r="K1581" i="5"/>
  <c r="K1878" i="5"/>
  <c r="K1899" i="5"/>
  <c r="K1716" i="5"/>
  <c r="K1521" i="5"/>
  <c r="K1535" i="5"/>
  <c r="K1529" i="5"/>
  <c r="K1641" i="5"/>
  <c r="K1490" i="5"/>
  <c r="K1697" i="5"/>
  <c r="K1627" i="5"/>
  <c r="K1734" i="5"/>
  <c r="K1860" i="5"/>
  <c r="K1593" i="5"/>
  <c r="K1587" i="5"/>
  <c r="K1843" i="5"/>
  <c r="K1954" i="5"/>
  <c r="K1962" i="5"/>
  <c r="K1944" i="5"/>
  <c r="K1503" i="5"/>
  <c r="K1512" i="5"/>
  <c r="K1638" i="5"/>
  <c r="K1800" i="5"/>
  <c r="K1950" i="5"/>
  <c r="K1916" i="5"/>
  <c r="K1809" i="5"/>
  <c r="K1863" i="5"/>
  <c r="K1905" i="5"/>
  <c r="K1548" i="5"/>
  <c r="K1980" i="5"/>
  <c r="K1575" i="5"/>
  <c r="K1674" i="5"/>
  <c r="K1740" i="5"/>
  <c r="K1613" i="5"/>
  <c r="K1554" i="5"/>
  <c r="K1629" i="5"/>
  <c r="K1530" i="5"/>
  <c r="K1982" i="5"/>
  <c r="K1824" i="5"/>
  <c r="K1755" i="5"/>
  <c r="K1647" i="5"/>
  <c r="K1979" i="5"/>
  <c r="K1964" i="5"/>
  <c r="K1701" i="5"/>
  <c r="K1536" i="5"/>
  <c r="K1482" i="5"/>
  <c r="K1728" i="5"/>
  <c r="K1698" i="5"/>
  <c r="K1539" i="5"/>
  <c r="K1620" i="5"/>
  <c r="H1642" i="5"/>
  <c r="K1542" i="5"/>
  <c r="H1670" i="5"/>
  <c r="K1577" i="5"/>
  <c r="K1731" i="5"/>
  <c r="H1876" i="5"/>
  <c r="K1524" i="5"/>
  <c r="K1751" i="5"/>
  <c r="K1673" i="5"/>
  <c r="K1649" i="5"/>
  <c r="H673" i="5"/>
  <c r="H1857" i="5"/>
  <c r="H1120" i="5"/>
  <c r="H1982" i="5"/>
  <c r="H1965" i="5"/>
  <c r="H1863" i="5"/>
  <c r="H1643" i="5"/>
  <c r="H1887" i="5"/>
  <c r="H1954" i="5"/>
  <c r="H1976" i="5"/>
  <c r="H1181" i="5"/>
  <c r="H1944" i="5"/>
  <c r="H1929" i="5"/>
  <c r="H1577" i="5"/>
  <c r="H1669" i="5"/>
  <c r="H1102" i="5"/>
  <c r="H1794" i="5"/>
  <c r="H1834" i="5"/>
  <c r="H1821" i="5"/>
  <c r="H1918" i="5"/>
  <c r="H1873" i="5"/>
  <c r="H1906" i="5"/>
  <c r="H1864" i="5"/>
  <c r="H1830" i="5"/>
  <c r="H1981" i="5"/>
  <c r="H1879" i="5"/>
  <c r="H1921" i="5"/>
  <c r="H1937" i="5"/>
  <c r="H1957" i="5"/>
  <c r="H1925" i="5"/>
  <c r="H1951" i="5"/>
  <c r="H1972" i="5"/>
  <c r="H1812" i="5"/>
  <c r="H1816" i="5"/>
  <c r="H1911" i="5"/>
  <c r="H1999" i="5"/>
  <c r="H1888" i="5"/>
  <c r="H1900" i="5"/>
  <c r="H1968" i="5"/>
  <c r="H1198" i="5"/>
  <c r="H510" i="5"/>
  <c r="H1529" i="5"/>
  <c r="H1323" i="5"/>
  <c r="H776" i="5"/>
  <c r="H1162" i="5"/>
  <c r="H1674" i="5"/>
  <c r="H749" i="5"/>
  <c r="H895" i="5"/>
  <c r="H748" i="5"/>
  <c r="H1702" i="5"/>
  <c r="H1623" i="5"/>
  <c r="H961" i="5"/>
  <c r="H1290" i="5"/>
  <c r="H1738" i="5"/>
  <c r="H1075" i="5"/>
  <c r="H1656" i="5"/>
  <c r="H1558" i="5"/>
  <c r="H1140" i="5"/>
  <c r="H1089" i="5"/>
  <c r="H1501" i="5"/>
  <c r="H1503" i="5"/>
  <c r="H1490" i="5"/>
  <c r="H1730" i="5"/>
  <c r="H1673" i="5"/>
  <c r="H178" i="5"/>
  <c r="H129" i="5"/>
  <c r="H251" i="5"/>
  <c r="H851" i="5"/>
  <c r="H1713" i="5"/>
  <c r="H1709" i="5"/>
  <c r="H270" i="5"/>
  <c r="H1626" i="5"/>
  <c r="H1512" i="5"/>
  <c r="H1184" i="5"/>
  <c r="H1572" i="5"/>
  <c r="H1613" i="5"/>
  <c r="H1203" i="5"/>
  <c r="H1048" i="5"/>
  <c r="H1049" i="5"/>
  <c r="H1202" i="5"/>
  <c r="H1201" i="5"/>
  <c r="H664" i="5"/>
  <c r="H1770" i="5"/>
  <c r="H1107" i="5"/>
  <c r="H1611" i="5"/>
  <c r="H1151" i="5"/>
  <c r="H1466" i="5"/>
  <c r="H330" i="5"/>
  <c r="H468" i="5"/>
  <c r="H445" i="5"/>
  <c r="H414" i="5"/>
  <c r="H1130" i="5"/>
  <c r="H1085" i="5"/>
  <c r="H1113" i="5"/>
  <c r="H639" i="5"/>
  <c r="H336" i="5"/>
  <c r="H229" i="5"/>
  <c r="H1238" i="5"/>
  <c r="H1239" i="5"/>
  <c r="H1158" i="5"/>
  <c r="H78" i="5"/>
  <c r="H32" i="5"/>
  <c r="H373" i="5"/>
  <c r="H517" i="5"/>
  <c r="H1308" i="5"/>
  <c r="H934" i="5"/>
  <c r="H1286" i="5"/>
  <c r="H1382" i="5"/>
  <c r="H1220" i="5"/>
  <c r="H873" i="5"/>
  <c r="H1685" i="5"/>
  <c r="H1044" i="5"/>
  <c r="H1248" i="5"/>
  <c r="H1068" i="5"/>
  <c r="H623" i="5"/>
  <c r="H1293" i="5"/>
  <c r="H626" i="5"/>
  <c r="H903" i="5"/>
  <c r="H899" i="5"/>
  <c r="H1436" i="5"/>
  <c r="H845" i="5"/>
  <c r="H1679" i="5"/>
  <c r="H1680" i="5"/>
  <c r="H1513" i="5"/>
  <c r="H1149" i="5"/>
  <c r="H1337" i="5"/>
  <c r="H1335" i="5"/>
  <c r="H1762" i="5"/>
  <c r="H1763" i="5"/>
  <c r="H1385" i="5"/>
  <c r="H871" i="5"/>
  <c r="H1178" i="5"/>
  <c r="H1522" i="5"/>
  <c r="H1523" i="5"/>
  <c r="H1358" i="5"/>
  <c r="H1788" i="5"/>
  <c r="H1654" i="5"/>
  <c r="H1655" i="5"/>
  <c r="H1535" i="5"/>
  <c r="H821" i="5"/>
  <c r="H1719" i="5"/>
  <c r="H1671" i="5"/>
  <c r="H1647" i="5"/>
  <c r="H1658" i="5"/>
  <c r="H1547" i="5"/>
  <c r="H1116" i="5"/>
  <c r="H690" i="5"/>
  <c r="H849" i="5"/>
  <c r="H854" i="5"/>
  <c r="H1172" i="5"/>
  <c r="H1463" i="5"/>
  <c r="H1458" i="5"/>
  <c r="H1174" i="5"/>
  <c r="H1173" i="5"/>
  <c r="H768" i="5"/>
  <c r="H766" i="5"/>
  <c r="H743" i="5"/>
  <c r="H1692" i="5"/>
  <c r="H1401" i="5"/>
  <c r="H1707" i="5"/>
  <c r="H1098" i="5"/>
  <c r="H777" i="5"/>
  <c r="H1678" i="5"/>
  <c r="H729" i="5"/>
  <c r="H1191" i="5"/>
  <c r="H264" i="5"/>
  <c r="H1183" i="5"/>
  <c r="H757" i="5"/>
  <c r="H1728" i="5"/>
  <c r="H1287" i="5"/>
  <c r="H1080" i="5"/>
  <c r="H359" i="5"/>
  <c r="H1352" i="5"/>
  <c r="H1563" i="5"/>
  <c r="H1242" i="5"/>
  <c r="H772" i="5"/>
  <c r="H1461" i="5"/>
  <c r="H1735" i="5"/>
  <c r="H1381" i="5"/>
  <c r="H1236" i="5"/>
  <c r="H1544" i="5"/>
  <c r="H1545" i="5"/>
  <c r="H1256" i="5"/>
  <c r="H1668" i="5"/>
  <c r="H1328" i="5"/>
  <c r="H1590" i="5"/>
  <c r="H1591" i="5"/>
  <c r="H1663" i="5"/>
  <c r="H995" i="5"/>
  <c r="H1006" i="5"/>
  <c r="H670" i="5"/>
  <c r="H1230" i="5"/>
  <c r="H705" i="5"/>
  <c r="H733" i="5"/>
  <c r="H1731" i="5"/>
  <c r="H1693" i="5"/>
  <c r="H1211" i="5"/>
  <c r="H1469" i="5"/>
  <c r="H1480" i="5"/>
  <c r="H1664" i="5"/>
  <c r="H1496" i="5"/>
  <c r="H283" i="5"/>
  <c r="H1934" i="5"/>
  <c r="H1851" i="5"/>
  <c r="H1849" i="5"/>
  <c r="H1491" i="5"/>
  <c r="H1560" i="5"/>
  <c r="H1369" i="5"/>
  <c r="H1542" i="5"/>
  <c r="H1541" i="5"/>
  <c r="H1809" i="5"/>
  <c r="H1767" i="5"/>
  <c r="H434" i="5"/>
  <c r="H1806" i="5"/>
  <c r="H1805" i="5"/>
  <c r="H1127" i="5"/>
  <c r="H1955" i="5"/>
  <c r="H1953" i="5"/>
  <c r="H483" i="5"/>
  <c r="H1200" i="5"/>
  <c r="H1995" i="5"/>
  <c r="H1303" i="5"/>
  <c r="H1657" i="5"/>
  <c r="H1646" i="5"/>
  <c r="H606" i="5"/>
  <c r="H1485" i="5"/>
  <c r="H1483" i="5"/>
  <c r="H1890" i="5"/>
  <c r="H1886" i="5"/>
  <c r="H1737" i="5"/>
  <c r="H1734" i="5"/>
  <c r="H1869" i="5"/>
  <c r="H1868" i="5"/>
  <c r="H1267" i="5"/>
  <c r="H1599" i="5"/>
  <c r="H1596" i="5"/>
  <c r="H1597" i="5"/>
  <c r="H1052" i="5"/>
  <c r="H1752" i="5"/>
  <c r="H1751" i="5"/>
  <c r="H1750" i="5"/>
  <c r="H1157" i="5"/>
  <c r="H1156" i="5"/>
  <c r="H709" i="5"/>
  <c r="H1554" i="5"/>
  <c r="H1553" i="5"/>
  <c r="H1552" i="5"/>
  <c r="H1009" i="5"/>
  <c r="H1261" i="5"/>
  <c r="H1916" i="5"/>
  <c r="H1915" i="5"/>
  <c r="H1718" i="5"/>
  <c r="H1980" i="5"/>
  <c r="H1979" i="5"/>
  <c r="H1998" i="5"/>
  <c r="H1996" i="5"/>
  <c r="H1997" i="5"/>
  <c r="H1878" i="5"/>
  <c r="H1872" i="5"/>
  <c r="H371" i="5"/>
  <c r="H370" i="5"/>
  <c r="H1940" i="5"/>
  <c r="H1935" i="5"/>
  <c r="H1755" i="5"/>
  <c r="H1754" i="5"/>
  <c r="H1950" i="5"/>
  <c r="H1949" i="5"/>
  <c r="H1964" i="5"/>
  <c r="H1962" i="5"/>
  <c r="H1476" i="5"/>
  <c r="H1472" i="5"/>
  <c r="H628" i="5"/>
  <c r="H1397" i="5"/>
  <c r="H1824" i="5"/>
  <c r="H1823" i="5"/>
  <c r="H771" i="5"/>
  <c r="H1349" i="5"/>
  <c r="H1347" i="5"/>
  <c r="H1446" i="5"/>
  <c r="H267" i="5"/>
  <c r="H1104" i="5"/>
  <c r="H474" i="5"/>
  <c r="H473" i="5"/>
  <c r="H1295" i="5"/>
  <c r="H1312" i="5"/>
  <c r="H1271" i="5"/>
  <c r="H1142" i="5"/>
  <c r="H1971" i="5"/>
  <c r="H1629" i="5"/>
  <c r="H1627" i="5"/>
  <c r="H999" i="5"/>
  <c r="H997" i="5"/>
  <c r="H746" i="5"/>
  <c r="H1608" i="5"/>
  <c r="H1607" i="5"/>
  <c r="H1635" i="5"/>
  <c r="H1634" i="5"/>
  <c r="H1581" i="5"/>
  <c r="H1580" i="5"/>
  <c r="H1579" i="5"/>
  <c r="H243" i="5"/>
  <c r="H1766" i="5"/>
  <c r="H852" i="5"/>
  <c r="H910" i="5"/>
  <c r="H1899" i="5"/>
  <c r="H1897" i="5"/>
  <c r="H1603" i="5"/>
  <c r="H1505" i="5"/>
  <c r="H1034" i="5"/>
  <c r="H1439" i="5"/>
  <c r="H1845" i="5"/>
  <c r="H1843" i="5"/>
  <c r="H1844" i="5"/>
  <c r="H1800" i="5"/>
  <c r="H1798" i="5"/>
  <c r="H1799" i="5"/>
  <c r="H1518" i="5"/>
  <c r="H1517" i="5"/>
  <c r="H1665" i="5"/>
  <c r="H1782" i="5"/>
  <c r="H1780" i="5"/>
  <c r="H567" i="5"/>
  <c r="H1905" i="5"/>
  <c r="H1904" i="5"/>
  <c r="H1725" i="5"/>
  <c r="H1722" i="5"/>
  <c r="H935" i="5"/>
  <c r="H955" i="5"/>
  <c r="H1566" i="5"/>
  <c r="H1666" i="5"/>
  <c r="H1740" i="5"/>
  <c r="H1701" i="5"/>
  <c r="H1860" i="5"/>
  <c r="H1859" i="5"/>
  <c r="H1988" i="5"/>
  <c r="H1987" i="5"/>
  <c r="H1283" i="5"/>
  <c r="H1070" i="5"/>
  <c r="H1711" i="5"/>
  <c r="H1494" i="5"/>
  <c r="H1492" i="5"/>
  <c r="H1432" i="5"/>
  <c r="H1281" i="5"/>
  <c r="H1280" i="5"/>
  <c r="H1279" i="5"/>
  <c r="H1943" i="5"/>
  <c r="H1942" i="5"/>
  <c r="H1527" i="5"/>
  <c r="H1525" i="5"/>
  <c r="AF221" i="2" l="1"/>
  <c r="T175" i="2"/>
  <c r="H174" i="5"/>
  <c r="AF173" i="2"/>
  <c r="AF75" i="2"/>
  <c r="H75" i="5"/>
  <c r="T61" i="2"/>
  <c r="AD61" i="2" s="1"/>
  <c r="AE61" i="2" s="1"/>
  <c r="X61" i="2" s="1"/>
  <c r="K61" i="5" s="1"/>
  <c r="T47" i="2"/>
  <c r="AD47" i="2" s="1"/>
  <c r="AE47" i="2" s="1"/>
  <c r="X47" i="2" s="1"/>
  <c r="K47" i="5" s="1"/>
  <c r="T51" i="2"/>
  <c r="T172" i="2"/>
  <c r="H173" i="5" s="1"/>
  <c r="T194" i="2"/>
  <c r="Q31" i="2"/>
  <c r="T71" i="2"/>
  <c r="T58" i="2"/>
  <c r="H58" i="5" s="1"/>
  <c r="Q226" i="2"/>
  <c r="H380" i="5"/>
  <c r="AF146" i="2"/>
  <c r="Q146" i="2"/>
  <c r="H227" i="5"/>
  <c r="AF105" i="2"/>
  <c r="AF74" i="2"/>
  <c r="H74" i="5"/>
  <c r="H140" i="5"/>
  <c r="AF226" i="2"/>
  <c r="AF214" i="2"/>
  <c r="AF37" i="2"/>
  <c r="AF77" i="2"/>
  <c r="Q214" i="2"/>
  <c r="Q77" i="2"/>
  <c r="T36" i="2"/>
  <c r="T35" i="2" s="1"/>
  <c r="H35" i="5" s="1"/>
  <c r="T41" i="2"/>
  <c r="Q173" i="2"/>
  <c r="Q181" i="2"/>
  <c r="Q139" i="2"/>
  <c r="Q105" i="2"/>
  <c r="T145" i="2"/>
  <c r="AF145" i="2" s="1"/>
  <c r="Q74" i="2"/>
  <c r="AF139" i="2"/>
  <c r="T57" i="2"/>
  <c r="T192" i="2"/>
  <c r="T155" i="2"/>
  <c r="H156" i="5" s="1"/>
  <c r="Q75" i="2"/>
  <c r="T110" i="2"/>
  <c r="AF377" i="2"/>
  <c r="AF379" i="2"/>
  <c r="AF1227" i="2"/>
  <c r="AD1227" i="2"/>
  <c r="AE1227" i="2" s="1"/>
  <c r="X1227" i="2" s="1"/>
  <c r="K1228" i="5" s="1"/>
  <c r="AF373" i="2"/>
  <c r="AD373" i="2"/>
  <c r="AE373" i="2" s="1"/>
  <c r="X373" i="2" s="1"/>
  <c r="K374" i="5" s="1"/>
  <c r="H885" i="5"/>
  <c r="AD884" i="2"/>
  <c r="AE884" i="2" s="1"/>
  <c r="X884" i="2" s="1"/>
  <c r="K885" i="5" s="1"/>
  <c r="H1163" i="5"/>
  <c r="AD1162" i="2"/>
  <c r="AE1162" i="2" s="1"/>
  <c r="X1162" i="2" s="1"/>
  <c r="K1163" i="5" s="1"/>
  <c r="H753" i="5"/>
  <c r="AD752" i="2"/>
  <c r="AE752" i="2" s="1"/>
  <c r="X752" i="2" s="1"/>
  <c r="K753" i="5" s="1"/>
  <c r="AF254" i="2"/>
  <c r="AD254" i="2"/>
  <c r="AE254" i="2" s="1"/>
  <c r="X254" i="2" s="1"/>
  <c r="K255" i="5" s="1"/>
  <c r="H1045" i="5"/>
  <c r="AD1044" i="2"/>
  <c r="AE1044" i="2" s="1"/>
  <c r="X1044" i="2" s="1"/>
  <c r="K1045" i="5" s="1"/>
  <c r="T582" i="2"/>
  <c r="AD583" i="2"/>
  <c r="AE583" i="2" s="1"/>
  <c r="X583" i="2" s="1"/>
  <c r="K584" i="5" s="1"/>
  <c r="AF1469" i="2"/>
  <c r="AD1469" i="2"/>
  <c r="AE1469" i="2" s="1"/>
  <c r="X1469" i="2" s="1"/>
  <c r="K1470" i="5" s="1"/>
  <c r="AF303" i="2"/>
  <c r="AD303" i="2"/>
  <c r="AE303" i="2" s="1"/>
  <c r="X303" i="2" s="1"/>
  <c r="K304" i="5" s="1"/>
  <c r="H1273" i="5"/>
  <c r="AD1272" i="2"/>
  <c r="AE1272" i="2" s="1"/>
  <c r="X1272" i="2" s="1"/>
  <c r="K1273" i="5" s="1"/>
  <c r="H302" i="5"/>
  <c r="AD301" i="2"/>
  <c r="AE301" i="2" s="1"/>
  <c r="X301" i="2" s="1"/>
  <c r="K302" i="5" s="1"/>
  <c r="H948" i="5"/>
  <c r="AD947" i="2"/>
  <c r="AE947" i="2" s="1"/>
  <c r="X947" i="2" s="1"/>
  <c r="K948" i="5" s="1"/>
  <c r="AF560" i="2"/>
  <c r="AD560" i="2"/>
  <c r="AE560" i="2" s="1"/>
  <c r="X560" i="2" s="1"/>
  <c r="K561" i="5" s="1"/>
  <c r="H1321" i="5"/>
  <c r="H593" i="5"/>
  <c r="AD592" i="2"/>
  <c r="AE592" i="2" s="1"/>
  <c r="X592" i="2" s="1"/>
  <c r="K593" i="5" s="1"/>
  <c r="H295" i="5"/>
  <c r="AD294" i="2"/>
  <c r="AE294" i="2" s="1"/>
  <c r="X294" i="2" s="1"/>
  <c r="K295" i="5" s="1"/>
  <c r="H704" i="5"/>
  <c r="AD703" i="2"/>
  <c r="AE703" i="2" s="1"/>
  <c r="X703" i="2" s="1"/>
  <c r="K704" i="5" s="1"/>
  <c r="AF502" i="2"/>
  <c r="AD502" i="2"/>
  <c r="AE502" i="2" s="1"/>
  <c r="X502" i="2" s="1"/>
  <c r="K503" i="5" s="1"/>
  <c r="H1215" i="5"/>
  <c r="AD1214" i="2"/>
  <c r="AE1214" i="2" s="1"/>
  <c r="X1214" i="2" s="1"/>
  <c r="K1215" i="5" s="1"/>
  <c r="AF1080" i="2"/>
  <c r="AD1080" i="2"/>
  <c r="AE1080" i="2" s="1"/>
  <c r="X1080" i="2" s="1"/>
  <c r="K1081" i="5" s="1"/>
  <c r="H853" i="5"/>
  <c r="AD852" i="2"/>
  <c r="AE852" i="2" s="1"/>
  <c r="X852" i="2" s="1"/>
  <c r="K853" i="5" s="1"/>
  <c r="AF715" i="2"/>
  <c r="AD715" i="2"/>
  <c r="AE715" i="2" s="1"/>
  <c r="X715" i="2" s="1"/>
  <c r="K716" i="5" s="1"/>
  <c r="AF493" i="2"/>
  <c r="AD493" i="2"/>
  <c r="AE493" i="2" s="1"/>
  <c r="X493" i="2" s="1"/>
  <c r="K494" i="5" s="1"/>
  <c r="AF1444" i="2"/>
  <c r="AD1444" i="2"/>
  <c r="AE1444" i="2" s="1"/>
  <c r="X1444" i="2" s="1"/>
  <c r="K1445" i="5" s="1"/>
  <c r="AF302" i="2"/>
  <c r="AD302" i="2"/>
  <c r="AE302" i="2" s="1"/>
  <c r="X302" i="2" s="1"/>
  <c r="K303" i="5" s="1"/>
  <c r="AF907" i="2"/>
  <c r="AD907" i="2"/>
  <c r="AE907" i="2" s="1"/>
  <c r="X907" i="2" s="1"/>
  <c r="K908" i="5" s="1"/>
  <c r="AF1151" i="2"/>
  <c r="AD1151" i="2"/>
  <c r="AE1151" i="2" s="1"/>
  <c r="X1151" i="2" s="1"/>
  <c r="K1152" i="5" s="1"/>
  <c r="AF355" i="2"/>
  <c r="AD355" i="2"/>
  <c r="AE355" i="2" s="1"/>
  <c r="X355" i="2" s="1"/>
  <c r="K356" i="5" s="1"/>
  <c r="AF1107" i="2"/>
  <c r="AD1107" i="2"/>
  <c r="AE1107" i="2" s="1"/>
  <c r="X1107" i="2" s="1"/>
  <c r="K1108" i="5" s="1"/>
  <c r="AF953" i="2"/>
  <c r="AD953" i="2"/>
  <c r="AE953" i="2" s="1"/>
  <c r="X953" i="2" s="1"/>
  <c r="K954" i="5" s="1"/>
  <c r="H761" i="5"/>
  <c r="AD760" i="2"/>
  <c r="AE760" i="2" s="1"/>
  <c r="X760" i="2" s="1"/>
  <c r="K761" i="5" s="1"/>
  <c r="AF636" i="2"/>
  <c r="AD636" i="2"/>
  <c r="AE636" i="2" s="1"/>
  <c r="X636" i="2" s="1"/>
  <c r="K637" i="5" s="1"/>
  <c r="AF1196" i="2"/>
  <c r="AD1196" i="2"/>
  <c r="AE1196" i="2" s="1"/>
  <c r="X1196" i="2" s="1"/>
  <c r="K1197" i="5" s="1"/>
  <c r="AF354" i="2"/>
  <c r="AD354" i="2"/>
  <c r="AE354" i="2" s="1"/>
  <c r="X354" i="2" s="1"/>
  <c r="K355" i="5" s="1"/>
  <c r="AF1442" i="2"/>
  <c r="AD1442" i="2"/>
  <c r="AE1442" i="2" s="1"/>
  <c r="X1442" i="2" s="1"/>
  <c r="K1443" i="5" s="1"/>
  <c r="H466" i="5"/>
  <c r="AD465" i="2"/>
  <c r="AE465" i="2" s="1"/>
  <c r="X465" i="2" s="1"/>
  <c r="K466" i="5" s="1"/>
  <c r="AF968" i="2"/>
  <c r="AD968" i="2"/>
  <c r="AE968" i="2" s="1"/>
  <c r="X968" i="2" s="1"/>
  <c r="K969" i="5" s="1"/>
  <c r="AF917" i="2"/>
  <c r="AD917" i="2"/>
  <c r="AE917" i="2" s="1"/>
  <c r="X917" i="2" s="1"/>
  <c r="K918" i="5" s="1"/>
  <c r="AF403" i="2"/>
  <c r="AD403" i="2"/>
  <c r="AE403" i="2" s="1"/>
  <c r="X403" i="2" s="1"/>
  <c r="K404" i="5" s="1"/>
  <c r="AF1128" i="2"/>
  <c r="AD1128" i="2"/>
  <c r="AE1128" i="2" s="1"/>
  <c r="X1128" i="2" s="1"/>
  <c r="K1129" i="5" s="1"/>
  <c r="H526" i="5"/>
  <c r="AD525" i="2"/>
  <c r="AE525" i="2" s="1"/>
  <c r="X525" i="2" s="1"/>
  <c r="K526" i="5" s="1"/>
  <c r="AF571" i="2"/>
  <c r="AD571" i="2"/>
  <c r="AE571" i="2" s="1"/>
  <c r="X571" i="2" s="1"/>
  <c r="AF764" i="2"/>
  <c r="AD764" i="2"/>
  <c r="AE764" i="2" s="1"/>
  <c r="X764" i="2" s="1"/>
  <c r="K765" i="5" s="1"/>
  <c r="H1462" i="5"/>
  <c r="AD1461" i="2"/>
  <c r="AE1461" i="2" s="1"/>
  <c r="X1461" i="2" s="1"/>
  <c r="K1462" i="5" s="1"/>
  <c r="AF757" i="2"/>
  <c r="AD757" i="2"/>
  <c r="AE757" i="2" s="1"/>
  <c r="X757" i="2" s="1"/>
  <c r="K758" i="5" s="1"/>
  <c r="AF416" i="2"/>
  <c r="AD416" i="2"/>
  <c r="AE416" i="2" s="1"/>
  <c r="X416" i="2" s="1"/>
  <c r="K417" i="5" s="1"/>
  <c r="AF662" i="2"/>
  <c r="AD662" i="2"/>
  <c r="AE662" i="2" s="1"/>
  <c r="X662" i="2" s="1"/>
  <c r="K663" i="5" s="1"/>
  <c r="AF315" i="2"/>
  <c r="AD315" i="2"/>
  <c r="AE315" i="2" s="1"/>
  <c r="X315" i="2" s="1"/>
  <c r="K316" i="5" s="1"/>
  <c r="AF735" i="2"/>
  <c r="AD735" i="2"/>
  <c r="AE735" i="2" s="1"/>
  <c r="X735" i="2" s="1"/>
  <c r="K736" i="5" s="1"/>
  <c r="H508" i="5"/>
  <c r="AD507" i="2"/>
  <c r="AE507" i="2" s="1"/>
  <c r="X507" i="2" s="1"/>
  <c r="K508" i="5" s="1"/>
  <c r="H452" i="5"/>
  <c r="AD451" i="2"/>
  <c r="AE451" i="2" s="1"/>
  <c r="X451" i="2" s="1"/>
  <c r="K452" i="5" s="1"/>
  <c r="H1423" i="5"/>
  <c r="AD1422" i="2"/>
  <c r="AE1422" i="2" s="1"/>
  <c r="X1422" i="2" s="1"/>
  <c r="K1423" i="5" s="1"/>
  <c r="AF296" i="2"/>
  <c r="AD296" i="2"/>
  <c r="AE296" i="2" s="1"/>
  <c r="X296" i="2" s="1"/>
  <c r="K297" i="5" s="1"/>
  <c r="AF563" i="2"/>
  <c r="AD563" i="2"/>
  <c r="AE563" i="2" s="1"/>
  <c r="X563" i="2" s="1"/>
  <c r="K564" i="5" s="1"/>
  <c r="H1010" i="5"/>
  <c r="AD1009" i="2"/>
  <c r="AE1009" i="2" s="1"/>
  <c r="X1009" i="2" s="1"/>
  <c r="K1010" i="5" s="1"/>
  <c r="AF446" i="2"/>
  <c r="AD446" i="2"/>
  <c r="AE446" i="2" s="1"/>
  <c r="X446" i="2" s="1"/>
  <c r="K447" i="5" s="1"/>
  <c r="AF385" i="2"/>
  <c r="AD385" i="2"/>
  <c r="AE385" i="2" s="1"/>
  <c r="X385" i="2" s="1"/>
  <c r="K386" i="5" s="1"/>
  <c r="AF553" i="2"/>
  <c r="AD553" i="2"/>
  <c r="AE553" i="2" s="1"/>
  <c r="X553" i="2" s="1"/>
  <c r="K554" i="5" s="1"/>
  <c r="AF607" i="2"/>
  <c r="AD607" i="2"/>
  <c r="AE607" i="2" s="1"/>
  <c r="X607" i="2" s="1"/>
  <c r="K608" i="5" s="1"/>
  <c r="AF540" i="2"/>
  <c r="AD540" i="2"/>
  <c r="AE540" i="2" s="1"/>
  <c r="X540" i="2" s="1"/>
  <c r="K541" i="5" s="1"/>
  <c r="AF596" i="2"/>
  <c r="AD596" i="2"/>
  <c r="AE596" i="2" s="1"/>
  <c r="X596" i="2" s="1"/>
  <c r="K597" i="5" s="1"/>
  <c r="AF1036" i="2"/>
  <c r="AD1036" i="2"/>
  <c r="AE1036" i="2" s="1"/>
  <c r="X1036" i="2" s="1"/>
  <c r="K1037" i="5" s="1"/>
  <c r="H523" i="5"/>
  <c r="AD522" i="2"/>
  <c r="AE522" i="2" s="1"/>
  <c r="X522" i="2" s="1"/>
  <c r="K523" i="5" s="1"/>
  <c r="H797" i="5"/>
  <c r="AD796" i="2"/>
  <c r="AE796" i="2" s="1"/>
  <c r="X796" i="2" s="1"/>
  <c r="K797" i="5" s="1"/>
  <c r="AF1458" i="2"/>
  <c r="AD1458" i="2"/>
  <c r="AE1458" i="2" s="1"/>
  <c r="X1458" i="2" s="1"/>
  <c r="K1459" i="5" s="1"/>
  <c r="AF1174" i="2"/>
  <c r="AD1174" i="2"/>
  <c r="AE1174" i="2" s="1"/>
  <c r="X1174" i="2" s="1"/>
  <c r="K1175" i="5" s="1"/>
  <c r="AF1298" i="2"/>
  <c r="AD1298" i="2"/>
  <c r="AE1298" i="2" s="1"/>
  <c r="X1298" i="2" s="1"/>
  <c r="K1299" i="5" s="1"/>
  <c r="AF698" i="2"/>
  <c r="AD698" i="2"/>
  <c r="AE698" i="2" s="1"/>
  <c r="X698" i="2" s="1"/>
  <c r="K699" i="5" s="1"/>
  <c r="AF1316" i="2"/>
  <c r="AD1316" i="2"/>
  <c r="AE1316" i="2" s="1"/>
  <c r="X1316" i="2" s="1"/>
  <c r="K1317" i="5" s="1"/>
  <c r="AF496" i="2"/>
  <c r="AD496" i="2"/>
  <c r="AE496" i="2" s="1"/>
  <c r="X496" i="2" s="1"/>
  <c r="K497" i="5" s="1"/>
  <c r="AF691" i="2"/>
  <c r="AD691" i="2"/>
  <c r="AE691" i="2" s="1"/>
  <c r="X691" i="2" s="1"/>
  <c r="K692" i="5" s="1"/>
  <c r="H1186" i="5"/>
  <c r="AD1185" i="2"/>
  <c r="AE1185" i="2" s="1"/>
  <c r="X1185" i="2" s="1"/>
  <c r="K1186" i="5" s="1"/>
  <c r="AF424" i="2"/>
  <c r="AD424" i="2"/>
  <c r="AE424" i="2" s="1"/>
  <c r="X424" i="2" s="1"/>
  <c r="K425" i="5" s="1"/>
  <c r="AF278" i="2"/>
  <c r="AD278" i="2"/>
  <c r="AE278" i="2" s="1"/>
  <c r="X278" i="2" s="1"/>
  <c r="K279" i="5" s="1"/>
  <c r="AF411" i="2"/>
  <c r="AD411" i="2"/>
  <c r="AE411" i="2" s="1"/>
  <c r="X411" i="2" s="1"/>
  <c r="K412" i="5" s="1"/>
  <c r="AF911" i="2"/>
  <c r="AD911" i="2"/>
  <c r="AE911" i="2" s="1"/>
  <c r="X911" i="2" s="1"/>
  <c r="K912" i="5" s="1"/>
  <c r="H1090" i="5"/>
  <c r="AD1089" i="2"/>
  <c r="AE1089" i="2" s="1"/>
  <c r="X1089" i="2" s="1"/>
  <c r="K1090" i="5" s="1"/>
  <c r="AF331" i="2"/>
  <c r="AD331" i="2"/>
  <c r="AE331" i="2" s="1"/>
  <c r="X331" i="2" s="1"/>
  <c r="AF436" i="2"/>
  <c r="AD436" i="2"/>
  <c r="AE436" i="2" s="1"/>
  <c r="X436" i="2" s="1"/>
  <c r="K437" i="5" s="1"/>
  <c r="AF661" i="2"/>
  <c r="AD661" i="2"/>
  <c r="AE661" i="2" s="1"/>
  <c r="X661" i="2" s="1"/>
  <c r="K662" i="5" s="1"/>
  <c r="AF1455" i="2"/>
  <c r="AD1455" i="2"/>
  <c r="AE1455" i="2" s="1"/>
  <c r="X1455" i="2" s="1"/>
  <c r="K1456" i="5" s="1"/>
  <c r="AF1319" i="2"/>
  <c r="AD1319" i="2"/>
  <c r="AE1319" i="2" s="1"/>
  <c r="X1319" i="2" s="1"/>
  <c r="K1320" i="5" s="1"/>
  <c r="AF386" i="2"/>
  <c r="AD386" i="2"/>
  <c r="AE386" i="2" s="1"/>
  <c r="X386" i="2" s="1"/>
  <c r="K387" i="5" s="1"/>
  <c r="AF1078" i="2"/>
  <c r="AD1078" i="2"/>
  <c r="AE1078" i="2" s="1"/>
  <c r="X1078" i="2" s="1"/>
  <c r="K1079" i="5" s="1"/>
  <c r="H1088" i="5"/>
  <c r="AD1087" i="2"/>
  <c r="AE1087" i="2" s="1"/>
  <c r="X1087" i="2" s="1"/>
  <c r="K1088" i="5" s="1"/>
  <c r="H1252" i="5"/>
  <c r="AD1251" i="2"/>
  <c r="AE1251" i="2" s="1"/>
  <c r="X1251" i="2" s="1"/>
  <c r="K1252" i="5" s="1"/>
  <c r="H1345" i="5"/>
  <c r="AD1344" i="2"/>
  <c r="AE1344" i="2" s="1"/>
  <c r="X1344" i="2" s="1"/>
  <c r="K1345" i="5" s="1"/>
  <c r="AF1108" i="2"/>
  <c r="AD1108" i="2"/>
  <c r="AE1108" i="2" s="1"/>
  <c r="X1108" i="2" s="1"/>
  <c r="K1109" i="5" s="1"/>
  <c r="AF448" i="2"/>
  <c r="AD448" i="2"/>
  <c r="AE448" i="2" s="1"/>
  <c r="X448" i="2" s="1"/>
  <c r="K449" i="5" s="1"/>
  <c r="AF1098" i="2"/>
  <c r="AD1098" i="2"/>
  <c r="AE1098" i="2" s="1"/>
  <c r="X1098" i="2" s="1"/>
  <c r="K1099" i="5" s="1"/>
  <c r="AF1433" i="2"/>
  <c r="AD1433" i="2"/>
  <c r="AE1433" i="2" s="1"/>
  <c r="X1433" i="2" s="1"/>
  <c r="K1434" i="5" s="1"/>
  <c r="AF890" i="2"/>
  <c r="AD890" i="2"/>
  <c r="AE890" i="2" s="1"/>
  <c r="X890" i="2" s="1"/>
  <c r="K891" i="5" s="1"/>
  <c r="AF1135" i="2"/>
  <c r="AD1135" i="2"/>
  <c r="AE1135" i="2" s="1"/>
  <c r="X1135" i="2" s="1"/>
  <c r="K1136" i="5" s="1"/>
  <c r="AF709" i="2"/>
  <c r="AD709" i="2"/>
  <c r="AE709" i="2" s="1"/>
  <c r="X709" i="2" s="1"/>
  <c r="K710" i="5" s="1"/>
  <c r="AF1387" i="2"/>
  <c r="AD1387" i="2"/>
  <c r="AE1387" i="2" s="1"/>
  <c r="X1387" i="2" s="1"/>
  <c r="K1388" i="5" s="1"/>
  <c r="AF423" i="2"/>
  <c r="AD423" i="2"/>
  <c r="AE423" i="2" s="1"/>
  <c r="X423" i="2" s="1"/>
  <c r="K424" i="5" s="1"/>
  <c r="AF591" i="2"/>
  <c r="AD591" i="2"/>
  <c r="AE591" i="2" s="1"/>
  <c r="X591" i="2" s="1"/>
  <c r="K592" i="5" s="1"/>
  <c r="H1176" i="5"/>
  <c r="AD1175" i="2"/>
  <c r="AE1175" i="2" s="1"/>
  <c r="X1175" i="2" s="1"/>
  <c r="K1176" i="5" s="1"/>
  <c r="T1399" i="2"/>
  <c r="AD1399" i="2" s="1"/>
  <c r="AE1399" i="2" s="1"/>
  <c r="X1399" i="2" s="1"/>
  <c r="K1400" i="5" s="1"/>
  <c r="AD1401" i="2"/>
  <c r="AE1401" i="2" s="1"/>
  <c r="X1401" i="2" s="1"/>
  <c r="K1402" i="5" s="1"/>
  <c r="T1367" i="2"/>
  <c r="AD1367" i="2" s="1"/>
  <c r="AE1367" i="2" s="1"/>
  <c r="X1367" i="2" s="1"/>
  <c r="K1368" i="5" s="1"/>
  <c r="AD1369" i="2"/>
  <c r="AE1369" i="2" s="1"/>
  <c r="X1369" i="2" s="1"/>
  <c r="K1370" i="5" s="1"/>
  <c r="AF421" i="2"/>
  <c r="AD421" i="2"/>
  <c r="AE421" i="2" s="1"/>
  <c r="X421" i="2" s="1"/>
  <c r="K422" i="5" s="1"/>
  <c r="AF915" i="2"/>
  <c r="AD915" i="2"/>
  <c r="AE915" i="2" s="1"/>
  <c r="X915" i="2" s="1"/>
  <c r="K916" i="5" s="1"/>
  <c r="H395" i="5"/>
  <c r="AD394" i="2"/>
  <c r="AE394" i="2" s="1"/>
  <c r="X394" i="2" s="1"/>
  <c r="K395" i="5" s="1"/>
  <c r="AF1427" i="2"/>
  <c r="AD1427" i="2"/>
  <c r="AE1427" i="2" s="1"/>
  <c r="X1427" i="2" s="1"/>
  <c r="K1428" i="5" s="1"/>
  <c r="AF273" i="2"/>
  <c r="AD273" i="2"/>
  <c r="AE273" i="2" s="1"/>
  <c r="X273" i="2" s="1"/>
  <c r="K274" i="5" s="1"/>
  <c r="AF650" i="2"/>
  <c r="AD650" i="2"/>
  <c r="AE650" i="2" s="1"/>
  <c r="X650" i="2" s="1"/>
  <c r="K651" i="5" s="1"/>
  <c r="H1062" i="5"/>
  <c r="AD1061" i="2"/>
  <c r="AE1061" i="2" s="1"/>
  <c r="X1061" i="2" s="1"/>
  <c r="K1062" i="5" s="1"/>
  <c r="AF349" i="2"/>
  <c r="AD349" i="2"/>
  <c r="AE349" i="2" s="1"/>
  <c r="X349" i="2" s="1"/>
  <c r="K350" i="5" s="1"/>
  <c r="AF928" i="2"/>
  <c r="AD928" i="2"/>
  <c r="AE928" i="2" s="1"/>
  <c r="X928" i="2" s="1"/>
  <c r="K929" i="5" s="1"/>
  <c r="AF491" i="2"/>
  <c r="AD491" i="2"/>
  <c r="AE491" i="2" s="1"/>
  <c r="X491" i="2" s="1"/>
  <c r="K492" i="5" s="1"/>
  <c r="AF1136" i="2"/>
  <c r="AD1136" i="2"/>
  <c r="AE1136" i="2" s="1"/>
  <c r="X1136" i="2" s="1"/>
  <c r="K1137" i="5" s="1"/>
  <c r="AF468" i="2"/>
  <c r="AD468" i="2"/>
  <c r="AE468" i="2" s="1"/>
  <c r="X468" i="2" s="1"/>
  <c r="K469" i="5" s="1"/>
  <c r="H1467" i="5"/>
  <c r="AD1466" i="2"/>
  <c r="AE1466" i="2" s="1"/>
  <c r="X1466" i="2" s="1"/>
  <c r="K1467" i="5" s="1"/>
  <c r="AF256" i="2"/>
  <c r="AD256" i="2"/>
  <c r="AE256" i="2" s="1"/>
  <c r="X256" i="2" s="1"/>
  <c r="K257" i="5" s="1"/>
  <c r="AF1312" i="2"/>
  <c r="AD1312" i="2"/>
  <c r="AE1312" i="2" s="1"/>
  <c r="X1312" i="2" s="1"/>
  <c r="K1313" i="5" s="1"/>
  <c r="H1343" i="5"/>
  <c r="AD1342" i="2"/>
  <c r="AE1342" i="2" s="1"/>
  <c r="X1342" i="2" s="1"/>
  <c r="K1343" i="5" s="1"/>
  <c r="H1194" i="5"/>
  <c r="AD1193" i="2"/>
  <c r="AE1193" i="2" s="1"/>
  <c r="X1193" i="2" s="1"/>
  <c r="K1194" i="5" s="1"/>
  <c r="AF1159" i="2"/>
  <c r="AD1159" i="2"/>
  <c r="AE1159" i="2" s="1"/>
  <c r="X1159" i="2" s="1"/>
  <c r="K1160" i="5" s="1"/>
  <c r="AF977" i="2"/>
  <c r="AD977" i="2"/>
  <c r="AE977" i="2" s="1"/>
  <c r="X977" i="2" s="1"/>
  <c r="K978" i="5" s="1"/>
  <c r="H750" i="5"/>
  <c r="AD749" i="2"/>
  <c r="AE749" i="2" s="1"/>
  <c r="X749" i="2" s="1"/>
  <c r="K750" i="5" s="1"/>
  <c r="AF499" i="2"/>
  <c r="AD499" i="2"/>
  <c r="AE499" i="2" s="1"/>
  <c r="X499" i="2" s="1"/>
  <c r="K500" i="5" s="1"/>
  <c r="AF417" i="2"/>
  <c r="AD417" i="2"/>
  <c r="AE417" i="2" s="1"/>
  <c r="X417" i="2" s="1"/>
  <c r="K418" i="5" s="1"/>
  <c r="T333" i="2"/>
  <c r="AD333" i="2" s="1"/>
  <c r="AE333" i="2" s="1"/>
  <c r="X333" i="2" s="1"/>
  <c r="K334" i="5" s="1"/>
  <c r="AD336" i="2"/>
  <c r="AE336" i="2" s="1"/>
  <c r="X336" i="2" s="1"/>
  <c r="K337" i="5" s="1"/>
  <c r="AF610" i="2"/>
  <c r="AD610" i="2"/>
  <c r="AE610" i="2" s="1"/>
  <c r="X610" i="2" s="1"/>
  <c r="K611" i="5" s="1"/>
  <c r="T487" i="2"/>
  <c r="AD487" i="2" s="1"/>
  <c r="AE487" i="2" s="1"/>
  <c r="X487" i="2" s="1"/>
  <c r="K488" i="5" s="1"/>
  <c r="AD489" i="2"/>
  <c r="AE489" i="2" s="1"/>
  <c r="X489" i="2" s="1"/>
  <c r="K490" i="5" s="1"/>
  <c r="AF794" i="2"/>
  <c r="AD794" i="2"/>
  <c r="AE794" i="2" s="1"/>
  <c r="X794" i="2" s="1"/>
  <c r="K795" i="5" s="1"/>
  <c r="H834" i="5"/>
  <c r="AD833" i="2"/>
  <c r="AE833" i="2" s="1"/>
  <c r="X833" i="2" s="1"/>
  <c r="K834" i="5" s="1"/>
  <c r="H860" i="5"/>
  <c r="AD859" i="2"/>
  <c r="AE859" i="2" s="1"/>
  <c r="X859" i="2" s="1"/>
  <c r="K860" i="5" s="1"/>
  <c r="T395" i="2"/>
  <c r="AD395" i="2" s="1"/>
  <c r="AE395" i="2" s="1"/>
  <c r="X395" i="2" s="1"/>
  <c r="K396" i="5" s="1"/>
  <c r="AD397" i="2"/>
  <c r="AE397" i="2" s="1"/>
  <c r="X397" i="2" s="1"/>
  <c r="K398" i="5" s="1"/>
  <c r="AF344" i="2"/>
  <c r="AD344" i="2"/>
  <c r="AE344" i="2" s="1"/>
  <c r="X344" i="2" s="1"/>
  <c r="K345" i="5" s="1"/>
  <c r="H1022" i="5"/>
  <c r="AD1021" i="2"/>
  <c r="AE1021" i="2" s="1"/>
  <c r="X1021" i="2" s="1"/>
  <c r="K1022" i="5" s="1"/>
  <c r="H881" i="5"/>
  <c r="AD880" i="2"/>
  <c r="AE880" i="2" s="1"/>
  <c r="X880" i="2" s="1"/>
  <c r="K881" i="5" s="1"/>
  <c r="H1266" i="5"/>
  <c r="AD1265" i="2"/>
  <c r="AE1265" i="2" s="1"/>
  <c r="X1265" i="2" s="1"/>
  <c r="K1266" i="5" s="1"/>
  <c r="H482" i="5"/>
  <c r="AD481" i="2"/>
  <c r="AE481" i="2" s="1"/>
  <c r="X481" i="2" s="1"/>
  <c r="K482" i="5" s="1"/>
  <c r="H693" i="5"/>
  <c r="AD692" i="2"/>
  <c r="AE692" i="2" s="1"/>
  <c r="X692" i="2" s="1"/>
  <c r="K693" i="5" s="1"/>
  <c r="H1393" i="5"/>
  <c r="AD1392" i="2"/>
  <c r="AE1392" i="2" s="1"/>
  <c r="X1392" i="2" s="1"/>
  <c r="K1393" i="5" s="1"/>
  <c r="H1407" i="5"/>
  <c r="AD1406" i="2"/>
  <c r="AE1406" i="2" s="1"/>
  <c r="X1406" i="2" s="1"/>
  <c r="K1407" i="5" s="1"/>
  <c r="H1399" i="5"/>
  <c r="AD1398" i="2"/>
  <c r="AE1398" i="2" s="1"/>
  <c r="X1398" i="2" s="1"/>
  <c r="K1399" i="5" s="1"/>
  <c r="AF255" i="2"/>
  <c r="AD255" i="2"/>
  <c r="AE255" i="2" s="1"/>
  <c r="X255" i="2" s="1"/>
  <c r="K256" i="5" s="1"/>
  <c r="H1244" i="5"/>
  <c r="AD1243" i="2"/>
  <c r="AE1243" i="2" s="1"/>
  <c r="X1243" i="2" s="1"/>
  <c r="K1244" i="5" s="1"/>
  <c r="AF497" i="2"/>
  <c r="AD497" i="2"/>
  <c r="AE497" i="2" s="1"/>
  <c r="X497" i="2" s="1"/>
  <c r="K498" i="5" s="1"/>
  <c r="AF955" i="2"/>
  <c r="AD955" i="2"/>
  <c r="AE955" i="2" s="1"/>
  <c r="X955" i="2" s="1"/>
  <c r="K956" i="5" s="1"/>
  <c r="H803" i="5"/>
  <c r="AD802" i="2"/>
  <c r="AE802" i="2" s="1"/>
  <c r="X802" i="2" s="1"/>
  <c r="K803" i="5" s="1"/>
  <c r="AF361" i="2"/>
  <c r="AD361" i="2"/>
  <c r="AE361" i="2" s="1"/>
  <c r="X361" i="2" s="1"/>
  <c r="K362" i="5" s="1"/>
  <c r="H287" i="5"/>
  <c r="AD286" i="2"/>
  <c r="AE286" i="2" s="1"/>
  <c r="X286" i="2" s="1"/>
  <c r="K287" i="5" s="1"/>
  <c r="H423" i="5"/>
  <c r="AD422" i="2"/>
  <c r="AE422" i="2" s="1"/>
  <c r="X422" i="2" s="1"/>
  <c r="K423" i="5" s="1"/>
  <c r="T1287" i="2"/>
  <c r="AF1287" i="2" s="1"/>
  <c r="AD1295" i="2"/>
  <c r="AE1295" i="2" s="1"/>
  <c r="X1295" i="2" s="1"/>
  <c r="K1296" i="5" s="1"/>
  <c r="AF556" i="2"/>
  <c r="AD556" i="2"/>
  <c r="AE556" i="2" s="1"/>
  <c r="X556" i="2" s="1"/>
  <c r="K557" i="5" s="1"/>
  <c r="H1020" i="5"/>
  <c r="AD1019" i="2"/>
  <c r="AE1019" i="2" s="1"/>
  <c r="X1019" i="2" s="1"/>
  <c r="K1020" i="5" s="1"/>
  <c r="AF391" i="2"/>
  <c r="AD391" i="2"/>
  <c r="AE391" i="2" s="1"/>
  <c r="X391" i="2" s="1"/>
  <c r="K392" i="5" s="1"/>
  <c r="T1014" i="2"/>
  <c r="H1015" i="5" s="1"/>
  <c r="AD1016" i="2"/>
  <c r="AE1016" i="2" s="1"/>
  <c r="X1016" i="2" s="1"/>
  <c r="K1017" i="5" s="1"/>
  <c r="H866" i="5"/>
  <c r="AD865" i="2"/>
  <c r="AE865" i="2" s="1"/>
  <c r="X865" i="2" s="1"/>
  <c r="K866" i="5" s="1"/>
  <c r="AF426" i="2"/>
  <c r="AD426" i="2"/>
  <c r="AE426" i="2" s="1"/>
  <c r="X426" i="2" s="1"/>
  <c r="K427" i="5" s="1"/>
  <c r="H1447" i="5"/>
  <c r="AD1446" i="2"/>
  <c r="AE1446" i="2" s="1"/>
  <c r="X1446" i="2" s="1"/>
  <c r="K1447" i="5" s="1"/>
  <c r="AF352" i="2"/>
  <c r="AD352" i="2"/>
  <c r="AE352" i="2" s="1"/>
  <c r="X352" i="2" s="1"/>
  <c r="K353" i="5" s="1"/>
  <c r="H921" i="5"/>
  <c r="AD920" i="2"/>
  <c r="AE920" i="2" s="1"/>
  <c r="X920" i="2" s="1"/>
  <c r="K921" i="5" s="1"/>
  <c r="AF265" i="2"/>
  <c r="AD265" i="2"/>
  <c r="AE265" i="2" s="1"/>
  <c r="X265" i="2" s="1"/>
  <c r="K266" i="5" s="1"/>
  <c r="AF1436" i="2"/>
  <c r="AD1436" i="2"/>
  <c r="AE1436" i="2" s="1"/>
  <c r="X1436" i="2" s="1"/>
  <c r="K1437" i="5" s="1"/>
  <c r="H1258" i="5"/>
  <c r="AD1257" i="2"/>
  <c r="AE1257" i="2" s="1"/>
  <c r="X1257" i="2" s="1"/>
  <c r="K1258" i="5" s="1"/>
  <c r="AF264" i="2"/>
  <c r="AD264" i="2"/>
  <c r="AE264" i="2" s="1"/>
  <c r="X264" i="2" s="1"/>
  <c r="K265" i="5" s="1"/>
  <c r="AF270" i="2"/>
  <c r="AD270" i="2"/>
  <c r="AE270" i="2" s="1"/>
  <c r="X270" i="2" s="1"/>
  <c r="K271" i="5" s="1"/>
  <c r="AF590" i="2"/>
  <c r="AD590" i="2"/>
  <c r="AE590" i="2" s="1"/>
  <c r="X590" i="2" s="1"/>
  <c r="K591" i="5" s="1"/>
  <c r="AF374" i="2"/>
  <c r="AD374" i="2"/>
  <c r="H925" i="5"/>
  <c r="AD924" i="2"/>
  <c r="AE924" i="2" s="1"/>
  <c r="X924" i="2" s="1"/>
  <c r="K925" i="5" s="1"/>
  <c r="H441" i="5"/>
  <c r="AD440" i="2"/>
  <c r="AE440" i="2" s="1"/>
  <c r="X440" i="2" s="1"/>
  <c r="K441" i="5" s="1"/>
  <c r="AF753" i="2"/>
  <c r="AD753" i="2"/>
  <c r="AE753" i="2" s="1"/>
  <c r="X753" i="2" s="1"/>
  <c r="K754" i="5" s="1"/>
  <c r="AF1329" i="2"/>
  <c r="AD1329" i="2"/>
  <c r="AE1329" i="2" s="1"/>
  <c r="X1329" i="2" s="1"/>
  <c r="K1330" i="5" s="1"/>
  <c r="H619" i="5"/>
  <c r="AD618" i="2"/>
  <c r="AE618" i="2" s="1"/>
  <c r="X618" i="2" s="1"/>
  <c r="K619" i="5" s="1"/>
  <c r="H1405" i="5"/>
  <c r="AD1404" i="2"/>
  <c r="AE1404" i="2" s="1"/>
  <c r="X1404" i="2" s="1"/>
  <c r="K1405" i="5" s="1"/>
  <c r="AF480" i="2"/>
  <c r="AD480" i="2"/>
  <c r="AE480" i="2" s="1"/>
  <c r="X480" i="2" s="1"/>
  <c r="K481" i="5" s="1"/>
  <c r="H740" i="5"/>
  <c r="AD739" i="2"/>
  <c r="AE739" i="2" s="1"/>
  <c r="X739" i="2" s="1"/>
  <c r="K740" i="5" s="1"/>
  <c r="AF1328" i="2"/>
  <c r="AD1328" i="2"/>
  <c r="AE1328" i="2" s="1"/>
  <c r="X1328" i="2" s="1"/>
  <c r="K1329" i="5" s="1"/>
  <c r="AF659" i="2"/>
  <c r="AD659" i="2"/>
  <c r="AE659" i="2" s="1"/>
  <c r="X659" i="2" s="1"/>
  <c r="K660" i="5" s="1"/>
  <c r="AF515" i="2"/>
  <c r="AD515" i="2"/>
  <c r="AE515" i="2" s="1"/>
  <c r="X515" i="2" s="1"/>
  <c r="K516" i="5" s="1"/>
  <c r="AF387" i="2"/>
  <c r="AD387" i="2"/>
  <c r="AE387" i="2" s="1"/>
  <c r="X387" i="2" s="1"/>
  <c r="K388" i="5" s="1"/>
  <c r="H1229" i="5"/>
  <c r="AD1228" i="2"/>
  <c r="AE1228" i="2" s="1"/>
  <c r="X1228" i="2" s="1"/>
  <c r="K1229" i="5" s="1"/>
  <c r="AF524" i="2"/>
  <c r="AD524" i="2"/>
  <c r="AE524" i="2" s="1"/>
  <c r="X524" i="2" s="1"/>
  <c r="K525" i="5" s="1"/>
  <c r="H538" i="5"/>
  <c r="AD537" i="2"/>
  <c r="AE537" i="2" s="1"/>
  <c r="X537" i="2" s="1"/>
  <c r="K538" i="5" s="1"/>
  <c r="AF738" i="2"/>
  <c r="AD738" i="2"/>
  <c r="AE738" i="2" s="1"/>
  <c r="X738" i="2" s="1"/>
  <c r="K739" i="5" s="1"/>
  <c r="AF268" i="2"/>
  <c r="AD268" i="2"/>
  <c r="AE268" i="2" s="1"/>
  <c r="X268" i="2" s="1"/>
  <c r="K269" i="5" s="1"/>
  <c r="AF1127" i="2"/>
  <c r="AD1127" i="2"/>
  <c r="AE1127" i="2" s="1"/>
  <c r="X1127" i="2" s="1"/>
  <c r="K1128" i="5" s="1"/>
  <c r="AF826" i="2"/>
  <c r="AD826" i="2"/>
  <c r="AE826" i="2" s="1"/>
  <c r="X826" i="2" s="1"/>
  <c r="K827" i="5" s="1"/>
  <c r="AF714" i="2"/>
  <c r="AD714" i="2"/>
  <c r="AE714" i="2" s="1"/>
  <c r="X714" i="2" s="1"/>
  <c r="K715" i="5" s="1"/>
  <c r="AF447" i="2"/>
  <c r="AD447" i="2"/>
  <c r="AE447" i="2" s="1"/>
  <c r="X447" i="2" s="1"/>
  <c r="K448" i="5" s="1"/>
  <c r="H551" i="5"/>
  <c r="AD550" i="2"/>
  <c r="AE550" i="2" s="1"/>
  <c r="X550" i="2" s="1"/>
  <c r="K551" i="5" s="1"/>
  <c r="AF1447" i="2"/>
  <c r="AD1447" i="2"/>
  <c r="AE1447" i="2" s="1"/>
  <c r="X1447" i="2" s="1"/>
  <c r="K1448" i="5" s="1"/>
  <c r="H1468" i="5"/>
  <c r="AD1467" i="2"/>
  <c r="AE1467" i="2" s="1"/>
  <c r="X1467" i="2" s="1"/>
  <c r="K1468" i="5" s="1"/>
  <c r="T641" i="2"/>
  <c r="H642" i="5" s="1"/>
  <c r="AD642" i="2"/>
  <c r="AE642" i="2" s="1"/>
  <c r="X642" i="2" s="1"/>
  <c r="K643" i="5" s="1"/>
  <c r="AF461" i="2"/>
  <c r="AD461" i="2"/>
  <c r="AE461" i="2" s="1"/>
  <c r="X461" i="2" s="1"/>
  <c r="K462" i="5" s="1"/>
  <c r="AF345" i="2"/>
  <c r="AD345" i="2"/>
  <c r="AE345" i="2" s="1"/>
  <c r="X345" i="2" s="1"/>
  <c r="K346" i="5" s="1"/>
  <c r="T1217" i="2"/>
  <c r="T1209" i="2" s="1"/>
  <c r="AD1224" i="2"/>
  <c r="AE1224" i="2" s="1"/>
  <c r="X1224" i="2" s="1"/>
  <c r="K1225" i="5" s="1"/>
  <c r="AF664" i="2"/>
  <c r="AD664" i="2"/>
  <c r="AE664" i="2" s="1"/>
  <c r="X664" i="2" s="1"/>
  <c r="K665" i="5" s="1"/>
  <c r="AF1364" i="2"/>
  <c r="AD1364" i="2"/>
  <c r="AE1364" i="2" s="1"/>
  <c r="X1364" i="2" s="1"/>
  <c r="K1365" i="5" s="1"/>
  <c r="T1414" i="2"/>
  <c r="H1415" i="5" s="1"/>
  <c r="AD1416" i="2"/>
  <c r="AE1416" i="2" s="1"/>
  <c r="X1416" i="2" s="1"/>
  <c r="K1417" i="5" s="1"/>
  <c r="AF375" i="2"/>
  <c r="AD375" i="2"/>
  <c r="AE375" i="2" s="1"/>
  <c r="X375" i="2" s="1"/>
  <c r="K376" i="5" s="1"/>
  <c r="AF434" i="2"/>
  <c r="AD434" i="2"/>
  <c r="AE434" i="2" s="1"/>
  <c r="X434" i="2" s="1"/>
  <c r="K435" i="5" s="1"/>
  <c r="H728" i="5"/>
  <c r="AD727" i="2"/>
  <c r="AE727" i="2" s="1"/>
  <c r="X727" i="2" s="1"/>
  <c r="K728" i="5" s="1"/>
  <c r="AF577" i="2"/>
  <c r="AD577" i="2"/>
  <c r="AE577" i="2" s="1"/>
  <c r="X577" i="2" s="1"/>
  <c r="K578" i="5" s="1"/>
  <c r="H703" i="5"/>
  <c r="AD702" i="2"/>
  <c r="AE702" i="2" s="1"/>
  <c r="X702" i="2" s="1"/>
  <c r="K703" i="5" s="1"/>
  <c r="T245" i="2"/>
  <c r="AD245" i="2" s="1"/>
  <c r="AE245" i="2" s="1"/>
  <c r="X245" i="2" s="1"/>
  <c r="K246" i="5" s="1"/>
  <c r="AD252" i="2"/>
  <c r="AE252" i="2" s="1"/>
  <c r="X252" i="2" s="1"/>
  <c r="K253" i="5" s="1"/>
  <c r="AF348" i="2"/>
  <c r="AD348" i="2"/>
  <c r="AE348" i="2" s="1"/>
  <c r="X348" i="2" s="1"/>
  <c r="K349" i="5" s="1"/>
  <c r="AF1152" i="2"/>
  <c r="AD1152" i="2"/>
  <c r="AE1152" i="2" s="1"/>
  <c r="X1152" i="2" s="1"/>
  <c r="K1153" i="5" s="1"/>
  <c r="AF674" i="2"/>
  <c r="AD674" i="2"/>
  <c r="AE674" i="2" s="1"/>
  <c r="X674" i="2" s="1"/>
  <c r="K675" i="5" s="1"/>
  <c r="H1168" i="5"/>
  <c r="AD1167" i="2"/>
  <c r="AE1167" i="2" s="1"/>
  <c r="X1167" i="2" s="1"/>
  <c r="K1168" i="5" s="1"/>
  <c r="AF310" i="2"/>
  <c r="AD310" i="2"/>
  <c r="AE310" i="2" s="1"/>
  <c r="X310" i="2" s="1"/>
  <c r="K311" i="5" s="1"/>
  <c r="AF815" i="2"/>
  <c r="AD815" i="2"/>
  <c r="AE815" i="2" s="1"/>
  <c r="X815" i="2" s="1"/>
  <c r="K816" i="5" s="1"/>
  <c r="H506" i="5"/>
  <c r="AD505" i="2"/>
  <c r="AE505" i="2" s="1"/>
  <c r="X505" i="2" s="1"/>
  <c r="K506" i="5" s="1"/>
  <c r="H958" i="5"/>
  <c r="AD957" i="2"/>
  <c r="AE957" i="2" s="1"/>
  <c r="X957" i="2" s="1"/>
  <c r="K958" i="5" s="1"/>
  <c r="AF782" i="2"/>
  <c r="AD782" i="2"/>
  <c r="AE782" i="2" s="1"/>
  <c r="X782" i="2" s="1"/>
  <c r="K783" i="5" s="1"/>
  <c r="AF778" i="2"/>
  <c r="AD778" i="2"/>
  <c r="AE778" i="2" s="1"/>
  <c r="X778" i="2" s="1"/>
  <c r="K779" i="5" s="1"/>
  <c r="H784" i="5"/>
  <c r="AD783" i="2"/>
  <c r="AE783" i="2" s="1"/>
  <c r="X783" i="2" s="1"/>
  <c r="K784" i="5" s="1"/>
  <c r="AF599" i="2"/>
  <c r="AD599" i="2"/>
  <c r="AE599" i="2" s="1"/>
  <c r="X599" i="2" s="1"/>
  <c r="K600" i="5" s="1"/>
  <c r="H818" i="5"/>
  <c r="AD817" i="2"/>
  <c r="AE817" i="2" s="1"/>
  <c r="X817" i="2" s="1"/>
  <c r="K818" i="5" s="1"/>
  <c r="AF827" i="2"/>
  <c r="AD827" i="2"/>
  <c r="AE827" i="2" s="1"/>
  <c r="X827" i="2" s="1"/>
  <c r="K828" i="5" s="1"/>
  <c r="T979" i="2"/>
  <c r="AF979" i="2" s="1"/>
  <c r="AD982" i="2"/>
  <c r="AE982" i="2" s="1"/>
  <c r="X982" i="2" s="1"/>
  <c r="K983" i="5" s="1"/>
  <c r="T930" i="2"/>
  <c r="AD937" i="2"/>
  <c r="AE937" i="2" s="1"/>
  <c r="X937" i="2" s="1"/>
  <c r="K938" i="5" s="1"/>
  <c r="T1389" i="2"/>
  <c r="H1390" i="5" s="1"/>
  <c r="AD1390" i="2"/>
  <c r="AE1390" i="2" s="1"/>
  <c r="X1390" i="2" s="1"/>
  <c r="K1391" i="5" s="1"/>
  <c r="T983" i="2"/>
  <c r="AD983" i="2" s="1"/>
  <c r="AE983" i="2" s="1"/>
  <c r="X983" i="2" s="1"/>
  <c r="K984" i="5" s="1"/>
  <c r="AD984" i="2"/>
  <c r="AE984" i="2" s="1"/>
  <c r="X984" i="2" s="1"/>
  <c r="K985" i="5" s="1"/>
  <c r="T1345" i="2"/>
  <c r="AD1345" i="2" s="1"/>
  <c r="AE1345" i="2" s="1"/>
  <c r="X1345" i="2" s="1"/>
  <c r="K1346" i="5" s="1"/>
  <c r="AD1349" i="2"/>
  <c r="AE1349" i="2" s="1"/>
  <c r="X1349" i="2" s="1"/>
  <c r="K1350" i="5" s="1"/>
  <c r="H987" i="5"/>
  <c r="AD986" i="2"/>
  <c r="AE986" i="2" s="1"/>
  <c r="X986" i="2" s="1"/>
  <c r="K987" i="5" s="1"/>
  <c r="AF1320" i="2"/>
  <c r="AF1207" i="2"/>
  <c r="AD1207" i="2"/>
  <c r="AE1207" i="2" s="1"/>
  <c r="X1207" i="2" s="1"/>
  <c r="K1208" i="5" s="1"/>
  <c r="AF967" i="2"/>
  <c r="AD967" i="2"/>
  <c r="AE967" i="2" s="1"/>
  <c r="X967" i="2" s="1"/>
  <c r="K968" i="5" s="1"/>
  <c r="AF531" i="2"/>
  <c r="AD531" i="2"/>
  <c r="AE531" i="2" s="1"/>
  <c r="X531" i="2" s="1"/>
  <c r="K532" i="5" s="1"/>
  <c r="AF1170" i="2"/>
  <c r="AD1170" i="2"/>
  <c r="AE1170" i="2" s="1"/>
  <c r="X1170" i="2" s="1"/>
  <c r="K1171" i="5" s="1"/>
  <c r="AF486" i="2"/>
  <c r="AD486" i="2"/>
  <c r="AE486" i="2" s="1"/>
  <c r="X486" i="2" s="1"/>
  <c r="K487" i="5" s="1"/>
  <c r="H1380" i="5"/>
  <c r="AD1379" i="2"/>
  <c r="AE1379" i="2" s="1"/>
  <c r="X1379" i="2" s="1"/>
  <c r="K1380" i="5" s="1"/>
  <c r="AF1303" i="2"/>
  <c r="AD1303" i="2"/>
  <c r="AE1303" i="2" s="1"/>
  <c r="X1303" i="2" s="1"/>
  <c r="K1304" i="5" s="1"/>
  <c r="H884" i="5"/>
  <c r="AD883" i="2"/>
  <c r="AE883" i="2" s="1"/>
  <c r="X883" i="2" s="1"/>
  <c r="K884" i="5" s="1"/>
  <c r="AF419" i="2"/>
  <c r="AD419" i="2"/>
  <c r="AE419" i="2" s="1"/>
  <c r="X419" i="2" s="1"/>
  <c r="K420" i="5" s="1"/>
  <c r="AF549" i="2"/>
  <c r="AD549" i="2"/>
  <c r="AE549" i="2" s="1"/>
  <c r="X549" i="2" s="1"/>
  <c r="K550" i="5" s="1"/>
  <c r="AF1095" i="2"/>
  <c r="AD1095" i="2"/>
  <c r="AE1095" i="2" s="1"/>
  <c r="X1095" i="2" s="1"/>
  <c r="K1096" i="5" s="1"/>
  <c r="AF1068" i="2"/>
  <c r="AD1068" i="2"/>
  <c r="AE1068" i="2" s="1"/>
  <c r="X1068" i="2" s="1"/>
  <c r="H727" i="5"/>
  <c r="AD726" i="2"/>
  <c r="AE726" i="2" s="1"/>
  <c r="X726" i="2" s="1"/>
  <c r="K727" i="5" s="1"/>
  <c r="AF408" i="2"/>
  <c r="AD408" i="2"/>
  <c r="AE408" i="2" s="1"/>
  <c r="X408" i="2" s="1"/>
  <c r="K409" i="5" s="1"/>
  <c r="H867" i="5"/>
  <c r="AD866" i="2"/>
  <c r="AE866" i="2" s="1"/>
  <c r="X866" i="2" s="1"/>
  <c r="K867" i="5" s="1"/>
  <c r="AF517" i="2"/>
  <c r="AD517" i="2"/>
  <c r="AE517" i="2" s="1"/>
  <c r="X517" i="2" s="1"/>
  <c r="K518" i="5" s="1"/>
  <c r="AF1253" i="2"/>
  <c r="AD1253" i="2"/>
  <c r="AE1253" i="2" s="1"/>
  <c r="X1253" i="2" s="1"/>
  <c r="K1254" i="5" s="1"/>
  <c r="AF910" i="2"/>
  <c r="AD910" i="2"/>
  <c r="AE910" i="2" s="1"/>
  <c r="X910" i="2" s="1"/>
  <c r="AF1211" i="2"/>
  <c r="AD1211" i="2"/>
  <c r="AE1211" i="2" s="1"/>
  <c r="X1211" i="2" s="1"/>
  <c r="K1212" i="5" s="1"/>
  <c r="AF718" i="2"/>
  <c r="AD718" i="2"/>
  <c r="AE718" i="2" s="1"/>
  <c r="X718" i="2" s="1"/>
  <c r="K719" i="5" s="1"/>
  <c r="AF589" i="2"/>
  <c r="AD589" i="2"/>
  <c r="AE589" i="2" s="1"/>
  <c r="X589" i="2" s="1"/>
  <c r="K590" i="5" s="1"/>
  <c r="T1362" i="2"/>
  <c r="H1363" i="5" s="1"/>
  <c r="Q1464" i="2"/>
  <c r="T743" i="2"/>
  <c r="T646" i="2"/>
  <c r="T1405" i="2"/>
  <c r="AD1405" i="2" s="1"/>
  <c r="AE1405" i="2" s="1"/>
  <c r="X1405" i="2" s="1"/>
  <c r="K1406" i="5" s="1"/>
  <c r="T1464" i="2"/>
  <c r="T1013" i="2"/>
  <c r="AD1013" i="2" s="1"/>
  <c r="AE1013" i="2" s="1"/>
  <c r="X1013" i="2" s="1"/>
  <c r="K1014" i="5" s="1"/>
  <c r="T1340" i="2"/>
  <c r="AD1340" i="2" s="1"/>
  <c r="AE1340" i="2" s="1"/>
  <c r="X1340" i="2" s="1"/>
  <c r="K1341" i="5" s="1"/>
  <c r="T1077" i="2"/>
  <c r="T1394" i="2"/>
  <c r="AD1394" i="2" s="1"/>
  <c r="AE1394" i="2" s="1"/>
  <c r="X1394" i="2" s="1"/>
  <c r="K1395" i="5" s="1"/>
  <c r="T1391" i="2"/>
  <c r="AD1391" i="2" s="1"/>
  <c r="AE1391" i="2" s="1"/>
  <c r="X1391" i="2" s="1"/>
  <c r="K1392" i="5" s="1"/>
  <c r="T1421" i="2"/>
  <c r="AD1421" i="2" s="1"/>
  <c r="AE1421" i="2" s="1"/>
  <c r="X1421" i="2" s="1"/>
  <c r="K1422" i="5" s="1"/>
  <c r="T1169" i="2"/>
  <c r="AD1169" i="2" s="1"/>
  <c r="AE1169" i="2" s="1"/>
  <c r="X1169" i="2" s="1"/>
  <c r="K1170" i="5" s="1"/>
  <c r="T951" i="2"/>
  <c r="AD951" i="2" s="1"/>
  <c r="AE951" i="2" s="1"/>
  <c r="X951" i="2" s="1"/>
  <c r="K952" i="5" s="1"/>
  <c r="T985" i="2"/>
  <c r="AD985" i="2" s="1"/>
  <c r="AE985" i="2" s="1"/>
  <c r="X985" i="2" s="1"/>
  <c r="K986" i="5" s="1"/>
  <c r="T1310" i="2"/>
  <c r="AD1310" i="2" s="1"/>
  <c r="AE1310" i="2" s="1"/>
  <c r="X1310" i="2" s="1"/>
  <c r="K1311" i="5" s="1"/>
  <c r="T1226" i="2"/>
  <c r="AD1226" i="2" s="1"/>
  <c r="AE1226" i="2" s="1"/>
  <c r="X1226" i="2" s="1"/>
  <c r="K1227" i="5" s="1"/>
  <c r="T1240" i="2"/>
  <c r="AD1240" i="2" s="1"/>
  <c r="AE1240" i="2" s="1"/>
  <c r="X1240" i="2" s="1"/>
  <c r="K1241" i="5" s="1"/>
  <c r="T1105" i="2"/>
  <c r="AD1105" i="2" s="1"/>
  <c r="AE1105" i="2" s="1"/>
  <c r="X1105" i="2" s="1"/>
  <c r="K1106" i="5" s="1"/>
  <c r="T1402" i="2"/>
  <c r="T1039" i="2"/>
  <c r="AD1039" i="2" s="1"/>
  <c r="AE1039" i="2" s="1"/>
  <c r="X1039" i="2" s="1"/>
  <c r="K1040" i="5" s="1"/>
  <c r="Q573" i="2"/>
  <c r="T1275" i="2"/>
  <c r="T1410" i="2"/>
  <c r="AD1410" i="2" s="1"/>
  <c r="AE1410" i="2" s="1"/>
  <c r="X1410" i="2" s="1"/>
  <c r="K1411" i="5" s="1"/>
  <c r="H418" i="5"/>
  <c r="AF884" i="2"/>
  <c r="Q899" i="2"/>
  <c r="Q897" i="2" s="1"/>
  <c r="H1317" i="5"/>
  <c r="H337" i="5"/>
  <c r="T1034" i="2"/>
  <c r="AD1034" i="2" s="1"/>
  <c r="AE1034" i="2" s="1"/>
  <c r="X1034" i="2" s="1"/>
  <c r="K1035" i="5" s="1"/>
  <c r="Q957" i="2"/>
  <c r="Q951" i="2" s="1"/>
  <c r="AF336" i="2"/>
  <c r="H591" i="5"/>
  <c r="T1030" i="2"/>
  <c r="Q1398" i="2"/>
  <c r="Q1394" i="2" s="1"/>
  <c r="Q528" i="2"/>
  <c r="H827" i="5"/>
  <c r="Q1369" i="2"/>
  <c r="Q1367" i="2" s="1"/>
  <c r="Q1175" i="2"/>
  <c r="Q1169" i="2" s="1"/>
  <c r="Q389" i="2"/>
  <c r="AF1257" i="2"/>
  <c r="Q1130" i="2"/>
  <c r="Q1124" i="2" s="1"/>
  <c r="T720" i="2"/>
  <c r="Q582" i="2"/>
  <c r="Q337" i="2"/>
  <c r="H1212" i="5"/>
  <c r="T885" i="2"/>
  <c r="Q1143" i="2"/>
  <c r="Q1134" i="2" s="1"/>
  <c r="Q615" i="2"/>
  <c r="H255" i="5"/>
  <c r="T1338" i="2"/>
  <c r="T356" i="2"/>
  <c r="H279" i="5"/>
  <c r="T399" i="2"/>
  <c r="T276" i="2"/>
  <c r="H1330" i="5"/>
  <c r="Q873" i="2"/>
  <c r="Q831" i="2" s="1"/>
  <c r="T1274" i="2"/>
  <c r="Q1296" i="2"/>
  <c r="Q1288" i="2" s="1"/>
  <c r="Q681" i="2"/>
  <c r="H1428" i="5"/>
  <c r="AF1467" i="2"/>
  <c r="Q1414" i="2"/>
  <c r="Q1410" i="2" s="1"/>
  <c r="Q1014" i="2"/>
  <c r="Q1013" i="2" s="1"/>
  <c r="Q1012" i="2" s="1"/>
  <c r="Q1011" i="2" s="1"/>
  <c r="Q1010" i="2" s="1"/>
  <c r="Q1003" i="2" s="1"/>
  <c r="Q325" i="2"/>
  <c r="Q504" i="2"/>
  <c r="T1187" i="2"/>
  <c r="Q1382" i="2"/>
  <c r="Q1378" i="2" s="1"/>
  <c r="Q1448" i="2"/>
  <c r="Q1440" i="2" s="1"/>
  <c r="Q1417" i="2"/>
  <c r="Q1415" i="2" s="1"/>
  <c r="Q410" i="2"/>
  <c r="Q288" i="2"/>
  <c r="Q1034" i="2"/>
  <c r="Q588" i="2"/>
  <c r="Q365" i="2"/>
  <c r="Q720" i="2"/>
  <c r="H578" i="5"/>
  <c r="Q395" i="2"/>
  <c r="T576" i="2"/>
  <c r="AF440" i="2"/>
  <c r="Q885" i="2"/>
  <c r="Q882" i="2" s="1"/>
  <c r="H1079" i="5"/>
  <c r="Q487" i="2"/>
  <c r="H1470" i="5"/>
  <c r="T365" i="2"/>
  <c r="T716" i="2"/>
  <c r="T410" i="2"/>
  <c r="T929" i="2"/>
  <c r="H412" i="5"/>
  <c r="T328" i="2"/>
  <c r="Q328" i="2"/>
  <c r="Q810" i="2"/>
  <c r="Q804" i="2" s="1"/>
  <c r="Q881" i="2"/>
  <c r="Q879" i="2" s="1"/>
  <c r="T538" i="2"/>
  <c r="Q711" i="2"/>
  <c r="Q1385" i="2"/>
  <c r="Q1383" i="2" s="1"/>
  <c r="Q457" i="2"/>
  <c r="Q292" i="2"/>
  <c r="H719" i="5"/>
  <c r="AF752" i="2"/>
  <c r="Q585" i="2"/>
  <c r="T1065" i="2"/>
  <c r="Q762" i="2"/>
  <c r="H1129" i="5"/>
  <c r="AF1019" i="2"/>
  <c r="Q314" i="2"/>
  <c r="Q341" i="2"/>
  <c r="Q818" i="2"/>
  <c r="Q811" i="2" s="1"/>
  <c r="Q347" i="2"/>
  <c r="H1254" i="5"/>
  <c r="Q1344" i="2"/>
  <c r="Q1340" i="2" s="1"/>
  <c r="Q253" i="2"/>
  <c r="Q513" i="2"/>
  <c r="Q1320" i="2"/>
  <c r="Q1310" i="2" s="1"/>
  <c r="Q1085" i="2"/>
  <c r="Q1083" i="2" s="1"/>
  <c r="AF481" i="2"/>
  <c r="AF539" i="2"/>
  <c r="Q921" i="2"/>
  <c r="Q914" i="2" s="1"/>
  <c r="Q399" i="2"/>
  <c r="Q262" i="2"/>
  <c r="H600" i="5"/>
  <c r="AF550" i="2"/>
  <c r="Q929" i="2"/>
  <c r="Q922" i="2" s="1"/>
  <c r="Q1257" i="2"/>
  <c r="Q1240" i="2" s="1"/>
  <c r="H1153" i="5"/>
  <c r="H1329" i="5"/>
  <c r="H1197" i="5"/>
  <c r="T457" i="2"/>
  <c r="Q276" i="2"/>
  <c r="Q1349" i="2"/>
  <c r="Q1345" i="2" s="1"/>
  <c r="Q1231" i="2"/>
  <c r="Q1226" i="2" s="1"/>
  <c r="Q685" i="2"/>
  <c r="AF1251" i="2"/>
  <c r="H1171" i="5"/>
  <c r="T1116" i="2"/>
  <c r="AD1116" i="2" s="1"/>
  <c r="Q1104" i="2"/>
  <c r="Q1092" i="2" s="1"/>
  <c r="H1099" i="5"/>
  <c r="H1225" i="5"/>
  <c r="Q1354" i="2"/>
  <c r="Q1350" i="2" s="1"/>
  <c r="Q451" i="2"/>
  <c r="AF525" i="2"/>
  <c r="Q576" i="2"/>
  <c r="Q333" i="2"/>
  <c r="Q405" i="2"/>
  <c r="Q634" i="2"/>
  <c r="Q657" i="2"/>
  <c r="T1299" i="2"/>
  <c r="Q673" i="2"/>
  <c r="Q750" i="2"/>
  <c r="Q710" i="2"/>
  <c r="Q490" i="2"/>
  <c r="Q547" i="2"/>
  <c r="Q937" i="2"/>
  <c r="Q930" i="2" s="1"/>
  <c r="Q284" i="2"/>
  <c r="Q731" i="2"/>
  <c r="T772" i="2"/>
  <c r="AF1224" i="2"/>
  <c r="H550" i="5"/>
  <c r="T588" i="2"/>
  <c r="T284" i="2"/>
  <c r="Q532" i="2"/>
  <c r="Q414" i="2"/>
  <c r="H1228" i="5"/>
  <c r="Q299" i="2"/>
  <c r="Q484" i="2"/>
  <c r="Q743" i="2"/>
  <c r="H1417" i="5"/>
  <c r="Q592" i="2"/>
  <c r="H1320" i="5"/>
  <c r="H592" i="5"/>
  <c r="H891" i="5"/>
  <c r="Q646" i="2"/>
  <c r="Q772" i="2"/>
  <c r="AF1416" i="2"/>
  <c r="Q978" i="2"/>
  <c r="Q974" i="2" s="1"/>
  <c r="T961" i="2"/>
  <c r="AD961" i="2" s="1"/>
  <c r="AE961" i="2" s="1"/>
  <c r="X961" i="2" s="1"/>
  <c r="K962" i="5" s="1"/>
  <c r="T711" i="2"/>
  <c r="T528" i="2"/>
  <c r="AF394" i="2"/>
  <c r="T389" i="2"/>
  <c r="AF859" i="2"/>
  <c r="H1208" i="5"/>
  <c r="T818" i="2"/>
  <c r="AF642" i="2"/>
  <c r="AF1398" i="2"/>
  <c r="AF993" i="2"/>
  <c r="T1323" i="2"/>
  <c r="AD1323" i="2" s="1"/>
  <c r="AE1323" i="2" s="1"/>
  <c r="X1323" i="2" s="1"/>
  <c r="K1324" i="5" s="1"/>
  <c r="T547" i="2"/>
  <c r="AF760" i="2"/>
  <c r="T1374" i="2"/>
  <c r="AD1374" i="2" s="1"/>
  <c r="AE1374" i="2" s="1"/>
  <c r="X1374" i="2" s="1"/>
  <c r="K1375" i="5" s="1"/>
  <c r="H427" i="5"/>
  <c r="AF821" i="2"/>
  <c r="T341" i="2"/>
  <c r="T710" i="2"/>
  <c r="T1070" i="2"/>
  <c r="T1130" i="2"/>
  <c r="AD1130" i="2" s="1"/>
  <c r="AE1130" i="2" s="1"/>
  <c r="X1130" i="2" s="1"/>
  <c r="K1131" i="5" s="1"/>
  <c r="H994" i="5"/>
  <c r="T972" i="2"/>
  <c r="AD972" i="2" s="1"/>
  <c r="AE972" i="2" s="1"/>
  <c r="X972" i="2" s="1"/>
  <c r="K973" i="5" s="1"/>
  <c r="T1178" i="2"/>
  <c r="AD1178" i="2" s="1"/>
  <c r="AE1178" i="2" s="1"/>
  <c r="X1178" i="2" s="1"/>
  <c r="K1179" i="5" s="1"/>
  <c r="AF1162" i="2"/>
  <c r="AF947" i="2"/>
  <c r="T963" i="2"/>
  <c r="AD963" i="2" s="1"/>
  <c r="AE963" i="2" s="1"/>
  <c r="X963" i="2" s="1"/>
  <c r="K964" i="5" s="1"/>
  <c r="T680" i="2"/>
  <c r="T305" i="2"/>
  <c r="T940" i="2"/>
  <c r="AD940" i="2" s="1"/>
  <c r="AE940" i="2" s="1"/>
  <c r="X940" i="2" s="1"/>
  <c r="K941" i="5" s="1"/>
  <c r="H1456" i="5"/>
  <c r="H1437" i="5"/>
  <c r="H816" i="5"/>
  <c r="T750" i="2"/>
  <c r="T731" i="2"/>
  <c r="T1309" i="2"/>
  <c r="AD1309" i="2" s="1"/>
  <c r="AE1309" i="2" s="1"/>
  <c r="X1309" i="2" s="1"/>
  <c r="K1310" i="5" s="1"/>
  <c r="T615" i="2"/>
  <c r="H1175" i="5"/>
  <c r="T551" i="2"/>
  <c r="T730" i="2"/>
  <c r="AF1265" i="2"/>
  <c r="T1168" i="2"/>
  <c r="AF749" i="2"/>
  <c r="AF1185" i="2"/>
  <c r="T484" i="2"/>
  <c r="T1296" i="2"/>
  <c r="T696" i="2"/>
  <c r="AF1193" i="2"/>
  <c r="H1096" i="5"/>
  <c r="H487" i="5"/>
  <c r="AF1446" i="2"/>
  <c r="AF465" i="2"/>
  <c r="AF702" i="2"/>
  <c r="AF1087" i="2"/>
  <c r="H1152" i="5"/>
  <c r="H303" i="5"/>
  <c r="T1017" i="2"/>
  <c r="T679" i="2"/>
  <c r="H1296" i="5"/>
  <c r="H692" i="5"/>
  <c r="AF618" i="2"/>
  <c r="T570" i="2"/>
  <c r="H1137" i="5"/>
  <c r="H1459" i="5"/>
  <c r="T474" i="2"/>
  <c r="AF1295" i="2"/>
  <c r="T1133" i="2"/>
  <c r="AD1133" i="2" s="1"/>
  <c r="AE1133" i="2" s="1"/>
  <c r="X1133" i="2" s="1"/>
  <c r="K1134" i="5" s="1"/>
  <c r="H417" i="5"/>
  <c r="T346" i="2"/>
  <c r="T1408" i="2"/>
  <c r="AD1408" i="2" s="1"/>
  <c r="AE1408" i="2" s="1"/>
  <c r="X1408" i="2" s="1"/>
  <c r="K1409" i="5" s="1"/>
  <c r="T673" i="2"/>
  <c r="T598" i="2"/>
  <c r="H1365" i="5"/>
  <c r="T899" i="2"/>
  <c r="AD899" i="2" s="1"/>
  <c r="AE899" i="2" s="1"/>
  <c r="X899" i="2" s="1"/>
  <c r="K900" i="5" s="1"/>
  <c r="AF522" i="2"/>
  <c r="AF252" i="2"/>
  <c r="T347" i="2"/>
  <c r="T656" i="2"/>
  <c r="T888" i="2"/>
  <c r="AD888" i="2" s="1"/>
  <c r="AE888" i="2" s="1"/>
  <c r="X888" i="2" s="1"/>
  <c r="K889" i="5" s="1"/>
  <c r="AF286" i="2"/>
  <c r="T1037" i="2"/>
  <c r="H1108" i="5"/>
  <c r="AF726" i="2"/>
  <c r="T895" i="2"/>
  <c r="AF537" i="2"/>
  <c r="AF920" i="2"/>
  <c r="T1354" i="2"/>
  <c r="AD1354" i="2" s="1"/>
  <c r="AE1354" i="2" s="1"/>
  <c r="X1354" i="2" s="1"/>
  <c r="K1355" i="5" s="1"/>
  <c r="T1208" i="2"/>
  <c r="AF833" i="2"/>
  <c r="T657" i="2"/>
  <c r="T1143" i="2"/>
  <c r="T597" i="2"/>
  <c r="T483" i="2"/>
  <c r="T585" i="2"/>
  <c r="T262" i="2"/>
  <c r="T988" i="2"/>
  <c r="T1463" i="2"/>
  <c r="T1417" i="2"/>
  <c r="AF1466" i="2"/>
  <c r="AF880" i="2"/>
  <c r="AF1021" i="2"/>
  <c r="H675" i="5"/>
  <c r="T1385" i="2"/>
  <c r="AD1385" i="2" s="1"/>
  <c r="AE1385" i="2" s="1"/>
  <c r="X1385" i="2" s="1"/>
  <c r="K1386" i="5" s="1"/>
  <c r="T634" i="2"/>
  <c r="H710" i="5"/>
  <c r="H256" i="5"/>
  <c r="T405" i="2"/>
  <c r="AF796" i="2"/>
  <c r="T810" i="2"/>
  <c r="AD810" i="2" s="1"/>
  <c r="AE810" i="2" s="1"/>
  <c r="X810" i="2" s="1"/>
  <c r="K811" i="5" s="1"/>
  <c r="T779" i="2"/>
  <c r="H956" i="5"/>
  <c r="T569" i="2"/>
  <c r="AD569" i="2" s="1"/>
  <c r="T490" i="2"/>
  <c r="T761" i="2"/>
  <c r="AF883" i="2"/>
  <c r="AF1167" i="2"/>
  <c r="H1160" i="5"/>
  <c r="T425" i="2"/>
  <c r="T881" i="2"/>
  <c r="T905" i="2"/>
  <c r="AD905" i="2" s="1"/>
  <c r="AE905" i="2" s="1"/>
  <c r="X905" i="2" s="1"/>
  <c r="K906" i="5" s="1"/>
  <c r="T299" i="2"/>
  <c r="AF1029" i="2"/>
  <c r="T595" i="2"/>
  <c r="T298" i="2"/>
  <c r="AF783" i="2"/>
  <c r="AF301" i="2"/>
  <c r="AF1214" i="2"/>
  <c r="AF1342" i="2"/>
  <c r="H1037" i="5"/>
  <c r="T1022" i="2"/>
  <c r="T532" i="2"/>
  <c r="AF422" i="2"/>
  <c r="AF817" i="2"/>
  <c r="AF866" i="2"/>
  <c r="T695" i="2"/>
  <c r="AF1422" i="2"/>
  <c r="AF686" i="2"/>
  <c r="T244" i="2"/>
  <c r="T791" i="2"/>
  <c r="T876" i="2"/>
  <c r="AD876" i="2" s="1"/>
  <c r="T685" i="2"/>
  <c r="T1225" i="2"/>
  <c r="AD1225" i="2" s="1"/>
  <c r="AE1225" i="2" s="1"/>
  <c r="X1225" i="2" s="1"/>
  <c r="K1226" i="5" s="1"/>
  <c r="AF653" i="2"/>
  <c r="AF802" i="2"/>
  <c r="AF865" i="2"/>
  <c r="AF1016" i="2"/>
  <c r="T466" i="2"/>
  <c r="AF489" i="2"/>
  <c r="H1448" i="5"/>
  <c r="Q1366" i="2"/>
  <c r="Q1362" i="2" s="1"/>
  <c r="H1081" i="5"/>
  <c r="H597" i="5"/>
  <c r="T414" i="2"/>
  <c r="T314" i="2"/>
  <c r="Q570" i="2"/>
  <c r="T381" i="2"/>
  <c r="Q305" i="2"/>
  <c r="T700" i="2"/>
  <c r="T1451" i="2"/>
  <c r="AD1451" i="2" s="1"/>
  <c r="AE1451" i="2" s="1"/>
  <c r="X1451" i="2" s="1"/>
  <c r="K1452" i="5" s="1"/>
  <c r="T504" i="2"/>
  <c r="AF1228" i="2"/>
  <c r="AF1243" i="2"/>
  <c r="AF1461" i="2"/>
  <c r="AF852" i="2"/>
  <c r="T1104" i="2"/>
  <c r="AF312" i="2"/>
  <c r="T912" i="2"/>
  <c r="H916" i="5"/>
  <c r="T253" i="2"/>
  <c r="Q1082" i="2"/>
  <c r="Q1077" i="2" s="1"/>
  <c r="Q1017" i="2"/>
  <c r="Q1015" i="2" s="1"/>
  <c r="T948" i="2"/>
  <c r="T1203" i="2"/>
  <c r="AF505" i="2"/>
  <c r="T1359" i="2"/>
  <c r="AD1359" i="2" s="1"/>
  <c r="AF798" i="2"/>
  <c r="Q1225" i="2"/>
  <c r="Q1218" i="2" s="1"/>
  <c r="Q905" i="2"/>
  <c r="Q904" i="2" s="1"/>
  <c r="Q903" i="2" s="1"/>
  <c r="T921" i="2"/>
  <c r="T1262" i="2"/>
  <c r="AD1262" i="2" s="1"/>
  <c r="T1191" i="2"/>
  <c r="AD1191" i="2" s="1"/>
  <c r="AE1191" i="2" s="1"/>
  <c r="X1191" i="2" s="1"/>
  <c r="K1192" i="5" s="1"/>
  <c r="T1439" i="2"/>
  <c r="AD1439" i="2" s="1"/>
  <c r="AE1439" i="2" s="1"/>
  <c r="X1439" i="2" s="1"/>
  <c r="K1440" i="5" s="1"/>
  <c r="T1146" i="2"/>
  <c r="AD1146" i="2" s="1"/>
  <c r="AE1146" i="2" s="1"/>
  <c r="X1146" i="2" s="1"/>
  <c r="K1147" i="5" s="1"/>
  <c r="T1049" i="2"/>
  <c r="AD1049" i="2" s="1"/>
  <c r="AE1049" i="2" s="1"/>
  <c r="X1049" i="2" s="1"/>
  <c r="K1050" i="5" s="1"/>
  <c r="T1424" i="2"/>
  <c r="AF323" i="2"/>
  <c r="T1002" i="2"/>
  <c r="AF1061" i="2"/>
  <c r="AF1175" i="2"/>
  <c r="T456" i="2"/>
  <c r="Q1208" i="2"/>
  <c r="Q1205" i="2" s="1"/>
  <c r="Q474" i="2"/>
  <c r="H1443" i="5"/>
  <c r="T1239" i="2"/>
  <c r="AD1239" i="2" s="1"/>
  <c r="AE1239" i="2" s="1"/>
  <c r="X1239" i="2" s="1"/>
  <c r="K1240" i="5" s="1"/>
  <c r="AF739" i="2"/>
  <c r="AF692" i="2"/>
  <c r="T513" i="2"/>
  <c r="Q940" i="2"/>
  <c r="Q938" i="2" s="1"/>
  <c r="Q803" i="2"/>
  <c r="Q668" i="2"/>
  <c r="Q700" i="2"/>
  <c r="Q538" i="2"/>
  <c r="T292" i="2"/>
  <c r="T1057" i="2"/>
  <c r="AD1057" i="2" s="1"/>
  <c r="Q1274" i="2"/>
  <c r="Q1264" i="2" s="1"/>
  <c r="T829" i="2"/>
  <c r="Q1287" i="2"/>
  <c r="Q1275" i="2" s="1"/>
  <c r="Q579" i="2"/>
  <c r="Q1376" i="2"/>
  <c r="Q1375" i="2" s="1"/>
  <c r="Q1374" i="2" s="1"/>
  <c r="Q1373" i="2" s="1"/>
  <c r="Q1372" i="2" s="1"/>
  <c r="Q1370" i="2" s="1"/>
  <c r="T1164" i="2"/>
  <c r="T1090" i="2"/>
  <c r="T1121" i="2"/>
  <c r="T1075" i="2"/>
  <c r="AD1075" i="2" s="1"/>
  <c r="AE1075" i="2" s="1"/>
  <c r="X1075" i="2" s="1"/>
  <c r="K1076" i="5" s="1"/>
  <c r="AF1272" i="2"/>
  <c r="Q716" i="2"/>
  <c r="Q279" i="2"/>
  <c r="AF294" i="2"/>
  <c r="AF924" i="2"/>
  <c r="Q1044" i="2"/>
  <c r="Q1039" i="2" s="1"/>
  <c r="T903" i="2"/>
  <c r="AD903" i="2" s="1"/>
  <c r="AE903" i="2" s="1"/>
  <c r="X903" i="2" s="1"/>
  <c r="K904" i="5" s="1"/>
  <c r="T1372" i="2"/>
  <c r="T1085" i="2"/>
  <c r="AD1085" i="2" s="1"/>
  <c r="AE1085" i="2" s="1"/>
  <c r="X1085" i="2" s="1"/>
  <c r="K1086" i="5" s="1"/>
  <c r="T382" i="2"/>
  <c r="AF1089" i="2"/>
  <c r="AF703" i="2"/>
  <c r="AF397" i="2"/>
  <c r="AF470" i="2"/>
  <c r="AF1379" i="2"/>
  <c r="T1376" i="2"/>
  <c r="AF583" i="2"/>
  <c r="AF1009" i="2"/>
  <c r="T873" i="2"/>
  <c r="T1382" i="2"/>
  <c r="H1030" i="5"/>
  <c r="T1027" i="2"/>
  <c r="AD1027" i="2" s="1"/>
  <c r="AE1027" i="2" s="1"/>
  <c r="X1027" i="2" s="1"/>
  <c r="K1028" i="5" s="1"/>
  <c r="Q356" i="2"/>
  <c r="Q456" i="2"/>
  <c r="Q1463" i="2"/>
  <c r="Q1452" i="2" s="1"/>
  <c r="Q829" i="2"/>
  <c r="Q819" i="2" s="1"/>
  <c r="Q761" i="2"/>
  <c r="Q1239" i="2"/>
  <c r="Q1232" i="2" s="1"/>
  <c r="Q779" i="2"/>
  <c r="Q597" i="2"/>
  <c r="Q1030" i="2"/>
  <c r="Q1028" i="2" s="1"/>
  <c r="Q1191" i="2"/>
  <c r="Q1188" i="2" s="1"/>
  <c r="Q1187" i="2" s="1"/>
  <c r="Q1179" i="2" s="1"/>
  <c r="Q1401" i="2"/>
  <c r="Q1399" i="2" s="1"/>
  <c r="Q1439" i="2"/>
  <c r="Q1426" i="2" s="1"/>
  <c r="Q239" i="2"/>
  <c r="Q598" i="2"/>
  <c r="Q569" i="2"/>
  <c r="Q1065" i="2"/>
  <c r="Q1217" i="2"/>
  <c r="Q1209" i="2" s="1"/>
  <c r="Q1338" i="2"/>
  <c r="Q1070" i="2"/>
  <c r="Q1066" i="2" s="1"/>
  <c r="Q1049" i="2"/>
  <c r="Q1045" i="2" s="1"/>
  <c r="Q1164" i="2"/>
  <c r="Q1147" i="2" s="1"/>
  <c r="Q963" i="2"/>
  <c r="Q962" i="2" s="1"/>
  <c r="Q961" i="2" s="1"/>
  <c r="Q958" i="2" s="1"/>
  <c r="Q381" i="2"/>
  <c r="Q888" i="2"/>
  <c r="Q886" i="2" s="1"/>
  <c r="Q551" i="2"/>
  <c r="Q346" i="2"/>
  <c r="AF176" i="2"/>
  <c r="AF62" i="2"/>
  <c r="AF288" i="2"/>
  <c r="AF52" i="2"/>
  <c r="AF337" i="2"/>
  <c r="AF279" i="2"/>
  <c r="AF120" i="2"/>
  <c r="AF90" i="2"/>
  <c r="AF1401" i="2"/>
  <c r="AF54" i="2"/>
  <c r="AF1109" i="2"/>
  <c r="AF762" i="2"/>
  <c r="AF1082" i="2"/>
  <c r="AF803" i="2"/>
  <c r="AF668" i="2"/>
  <c r="AF1366" i="2"/>
  <c r="AF153" i="2"/>
  <c r="AF196" i="2"/>
  <c r="AF325" i="2"/>
  <c r="AA234" i="2"/>
  <c r="AF200" i="2"/>
  <c r="AF507" i="2"/>
  <c r="AF451" i="2"/>
  <c r="AF986" i="2"/>
  <c r="AF592" i="2"/>
  <c r="AF181" i="2"/>
  <c r="T235" i="2"/>
  <c r="T229" i="2" s="1"/>
  <c r="AF619" i="2"/>
  <c r="AF1344" i="2"/>
  <c r="AF957" i="2"/>
  <c r="AF50" i="2"/>
  <c r="AF158" i="2"/>
  <c r="AF239" i="2"/>
  <c r="AF1044" i="2"/>
  <c r="AF80" i="2"/>
  <c r="AF1392" i="2"/>
  <c r="AF1404" i="2"/>
  <c r="AF937" i="2"/>
  <c r="H938" i="5"/>
  <c r="AF1406" i="2"/>
  <c r="H1110" i="5"/>
  <c r="T70" i="2"/>
  <c r="AF1390" i="2"/>
  <c r="H1391" i="5"/>
  <c r="AF1231" i="2"/>
  <c r="H1232" i="5"/>
  <c r="H1083" i="5"/>
  <c r="AF1369" i="2"/>
  <c r="H1370" i="5"/>
  <c r="H669" i="5"/>
  <c r="AF579" i="2"/>
  <c r="H580" i="5"/>
  <c r="H763" i="5"/>
  <c r="AF984" i="2"/>
  <c r="H985" i="5"/>
  <c r="AF1349" i="2"/>
  <c r="H1350" i="5"/>
  <c r="AF982" i="2"/>
  <c r="H983" i="5"/>
  <c r="Q1037" i="2"/>
  <c r="Q1035" i="2" s="1"/>
  <c r="Q1323" i="2"/>
  <c r="Q1321" i="2" s="1"/>
  <c r="Q425" i="2"/>
  <c r="Q1168" i="2"/>
  <c r="Q1166" i="2" s="1"/>
  <c r="Q1424" i="2"/>
  <c r="Q1423" i="2" s="1"/>
  <c r="Q1422" i="2" s="1"/>
  <c r="Q1421" i="2" s="1"/>
  <c r="Q1420" i="2" s="1"/>
  <c r="Q1418" i="2" s="1"/>
  <c r="Q244" i="2"/>
  <c r="Q90" i="2"/>
  <c r="Q895" i="2"/>
  <c r="Q889" i="2" s="1"/>
  <c r="Q1408" i="2"/>
  <c r="Q1407" i="2" s="1"/>
  <c r="Q1406" i="2" s="1"/>
  <c r="Q1405" i="2" s="1"/>
  <c r="Q1404" i="2" s="1"/>
  <c r="Q1402" i="2" s="1"/>
  <c r="Q696" i="2"/>
  <c r="Q695" i="2"/>
  <c r="Q1262" i="2"/>
  <c r="Q1259" i="2" s="1"/>
  <c r="Q1090" i="2"/>
  <c r="Q1086" i="2" s="1"/>
  <c r="Q656" i="2"/>
  <c r="Q1075" i="2"/>
  <c r="Q679" i="2"/>
  <c r="Q374" i="2"/>
  <c r="Q375" i="2"/>
  <c r="Q507" i="2"/>
  <c r="Q730" i="2"/>
  <c r="Q1121" i="2"/>
  <c r="Q1118" i="2" s="1"/>
  <c r="Q1116" i="2"/>
  <c r="Q1110" i="2" s="1"/>
  <c r="Q641" i="2"/>
  <c r="Q382" i="2"/>
  <c r="Q483" i="2"/>
  <c r="Q1309" i="2"/>
  <c r="Q1301" i="2" s="1"/>
  <c r="T220" i="2"/>
  <c r="Q245" i="2"/>
  <c r="T48" i="2"/>
  <c r="AD48" i="2" s="1"/>
  <c r="AE48" i="2" s="1"/>
  <c r="X48" i="2" s="1"/>
  <c r="K48" i="5" s="1"/>
  <c r="Q876" i="2"/>
  <c r="Q874" i="2" s="1"/>
  <c r="Q1133" i="2"/>
  <c r="Q1131" i="2" s="1"/>
  <c r="Q1178" i="2"/>
  <c r="Q1176" i="2" s="1"/>
  <c r="Q1359" i="2"/>
  <c r="Q1355" i="2" s="1"/>
  <c r="Q972" i="2"/>
  <c r="Q971" i="2" s="1"/>
  <c r="Q970" i="2" s="1"/>
  <c r="Q948" i="2"/>
  <c r="Q941" i="2" s="1"/>
  <c r="Q1109" i="2"/>
  <c r="Q1057" i="2"/>
  <c r="Q1056" i="2" s="1"/>
  <c r="Q1055" i="2" s="1"/>
  <c r="Q1050" i="2" s="1"/>
  <c r="Q1203" i="2"/>
  <c r="Q1192" i="2" s="1"/>
  <c r="Q619" i="2"/>
  <c r="Q1146" i="2"/>
  <c r="Q1144" i="2" s="1"/>
  <c r="Q1451" i="2"/>
  <c r="Q1449" i="2" s="1"/>
  <c r="Q1002" i="2"/>
  <c r="Q990" i="2" s="1"/>
  <c r="Q988" i="2"/>
  <c r="Q987" i="2" s="1"/>
  <c r="Q986" i="2" s="1"/>
  <c r="Q985" i="2" s="1"/>
  <c r="Q984" i="2" s="1"/>
  <c r="Q983" i="2" s="1"/>
  <c r="Q982" i="2" s="1"/>
  <c r="Q979" i="2" s="1"/>
  <c r="Q298" i="2"/>
  <c r="Q912" i="2"/>
  <c r="Q906" i="2" s="1"/>
  <c r="Q1392" i="2"/>
  <c r="Q1391" i="2" s="1"/>
  <c r="Q1390" i="2" s="1"/>
  <c r="Q1389" i="2" s="1"/>
  <c r="Q1388" i="2" s="1"/>
  <c r="Q1386" i="2" s="1"/>
  <c r="Q680" i="2"/>
  <c r="Q1027" i="2"/>
  <c r="Q1022" i="2"/>
  <c r="Q1018" i="2" s="1"/>
  <c r="Q1299" i="2"/>
  <c r="Q1297" i="2" s="1"/>
  <c r="Q466" i="2"/>
  <c r="T149" i="2"/>
  <c r="T132" i="2"/>
  <c r="T88" i="2"/>
  <c r="T89" i="2"/>
  <c r="AD89" i="2" s="1"/>
  <c r="AE89" i="2" s="1"/>
  <c r="X89" i="2" s="1"/>
  <c r="K89" i="5" s="1"/>
  <c r="AF573" i="2"/>
  <c r="H574" i="5"/>
  <c r="AF171" i="2"/>
  <c r="T170" i="2"/>
  <c r="AD170" i="2" s="1"/>
  <c r="AE170" i="2" s="1"/>
  <c r="X170" i="2" s="1"/>
  <c r="K171" i="5" s="1"/>
  <c r="T169" i="2"/>
  <c r="AF163" i="2"/>
  <c r="T162" i="2"/>
  <c r="T161" i="2" s="1"/>
  <c r="H162" i="5" s="1"/>
  <c r="AA729" i="2"/>
  <c r="T116" i="2"/>
  <c r="T210" i="2"/>
  <c r="AD210" i="2" s="1"/>
  <c r="AE210" i="2" s="1"/>
  <c r="X210" i="2" s="1"/>
  <c r="K211" i="5" s="1"/>
  <c r="T209" i="2"/>
  <c r="AD209" i="2" s="1"/>
  <c r="T211" i="2"/>
  <c r="AD211" i="2" s="1"/>
  <c r="AE211" i="2" s="1"/>
  <c r="X211" i="2" s="1"/>
  <c r="K212" i="5" s="1"/>
  <c r="T103" i="2"/>
  <c r="T123" i="2"/>
  <c r="T23" i="2"/>
  <c r="AD23" i="2" s="1"/>
  <c r="AE23" i="2" s="1"/>
  <c r="X23" i="2" s="1"/>
  <c r="K23" i="5" s="1"/>
  <c r="AF586" i="2"/>
  <c r="H587" i="5"/>
  <c r="T202" i="2"/>
  <c r="AF681" i="2"/>
  <c r="H682" i="5"/>
  <c r="T131" i="2"/>
  <c r="Q80" i="2"/>
  <c r="Q225" i="2"/>
  <c r="AE225" i="2" s="1"/>
  <c r="X225" i="2" s="1"/>
  <c r="K226" i="5" s="1"/>
  <c r="Q62" i="2"/>
  <c r="Q61" i="2" s="1"/>
  <c r="Q57" i="2" s="1"/>
  <c r="AE234" i="2"/>
  <c r="Q176" i="2"/>
  <c r="Q175" i="2" s="1"/>
  <c r="Q120" i="2"/>
  <c r="Q171" i="2"/>
  <c r="Q163" i="2"/>
  <c r="Q158" i="2"/>
  <c r="Q236" i="2"/>
  <c r="Q153" i="2"/>
  <c r="Q145" i="2" s="1"/>
  <c r="H62" i="5"/>
  <c r="AF234" i="2"/>
  <c r="H159" i="5"/>
  <c r="Q196" i="2"/>
  <c r="H50" i="5"/>
  <c r="H164" i="5"/>
  <c r="Q200" i="2"/>
  <c r="AF225" i="2"/>
  <c r="AE208" i="2"/>
  <c r="X208" i="2" s="1"/>
  <c r="K209" i="5" s="1"/>
  <c r="AF208" i="2"/>
  <c r="AE236" i="2"/>
  <c r="AF236" i="2"/>
  <c r="AF49" i="2"/>
  <c r="AE49" i="2"/>
  <c r="X49" i="2" s="1"/>
  <c r="K49" i="5" s="1"/>
  <c r="H503" i="5"/>
  <c r="H918" i="5"/>
  <c r="H269" i="5"/>
  <c r="H651" i="5"/>
  <c r="H225" i="5"/>
  <c r="H28" i="5"/>
  <c r="H828" i="5"/>
  <c r="H500" i="5"/>
  <c r="H84" i="5"/>
  <c r="Z21" i="2"/>
  <c r="C9" i="5" s="1"/>
  <c r="H312" i="5"/>
  <c r="H338" i="5"/>
  <c r="H665" i="5"/>
  <c r="H608" i="5"/>
  <c r="H252" i="5"/>
  <c r="H518" i="5"/>
  <c r="H232" i="5"/>
  <c r="H389" i="5"/>
  <c r="H381" i="5"/>
  <c r="H566" i="5"/>
  <c r="H590" i="5"/>
  <c r="H354" i="5"/>
  <c r="H459" i="5"/>
  <c r="H437" i="5"/>
  <c r="H55" i="5"/>
  <c r="H933" i="5"/>
  <c r="H301" i="5"/>
  <c r="H362" i="5"/>
  <c r="H307" i="5"/>
  <c r="H472" i="5"/>
  <c r="H345" i="5"/>
  <c r="H37" i="5"/>
  <c r="H344" i="5"/>
  <c r="H308" i="5"/>
  <c r="H288" i="5"/>
  <c r="H438" i="5"/>
  <c r="H408" i="5"/>
  <c r="H660" i="5"/>
  <c r="H461" i="5"/>
  <c r="H388" i="5"/>
  <c r="H653" i="5"/>
  <c r="H801" i="5"/>
  <c r="H602" i="5"/>
  <c r="H440" i="5"/>
  <c r="H360" i="5"/>
  <c r="H433" i="5"/>
  <c r="H637" i="5"/>
  <c r="H936" i="5"/>
  <c r="H280" i="5"/>
  <c r="H512" i="5"/>
  <c r="H220" i="5"/>
  <c r="H386" i="5"/>
  <c r="H633" i="5"/>
  <c r="H416" i="5"/>
  <c r="H448" i="5"/>
  <c r="H375" i="5"/>
  <c r="H839" i="5"/>
  <c r="H661" i="5"/>
  <c r="H494" i="5"/>
  <c r="H309" i="5"/>
  <c r="H641" i="5"/>
  <c r="H259" i="5"/>
  <c r="H349" i="5"/>
  <c r="H429" i="5"/>
  <c r="H201" i="5"/>
  <c r="H364" i="5"/>
  <c r="H353" i="5"/>
  <c r="H554" i="5"/>
  <c r="H296" i="5"/>
  <c r="H655" i="5"/>
  <c r="H584" i="5"/>
  <c r="H713" i="5"/>
  <c r="H544" i="5"/>
  <c r="H525" i="5"/>
  <c r="H532" i="5"/>
  <c r="H456" i="5"/>
  <c r="H561" i="5"/>
  <c r="H569" i="5"/>
  <c r="H902" i="5"/>
  <c r="H565" i="5"/>
  <c r="H738" i="5"/>
  <c r="H401" i="5"/>
  <c r="H553" i="5"/>
  <c r="H49" i="5"/>
  <c r="H446" i="5"/>
  <c r="H540" i="5"/>
  <c r="H374" i="5"/>
  <c r="H361" i="5"/>
  <c r="H607" i="5"/>
  <c r="H893" i="5"/>
  <c r="H289" i="5"/>
  <c r="H493" i="5"/>
  <c r="H184" i="5"/>
  <c r="H141" i="5"/>
  <c r="H54" i="5"/>
  <c r="H636" i="5"/>
  <c r="H850" i="5"/>
  <c r="H909" i="5"/>
  <c r="H372" i="5"/>
  <c r="H368" i="5"/>
  <c r="H625" i="5"/>
  <c r="H541" i="5"/>
  <c r="H858" i="5"/>
  <c r="H585" i="5"/>
  <c r="H244" i="5"/>
  <c r="H667" i="5"/>
  <c r="H249" i="5"/>
  <c r="H917" i="5"/>
  <c r="H209" i="5"/>
  <c r="H205" i="5"/>
  <c r="H622" i="5"/>
  <c r="H654" i="5"/>
  <c r="H560" i="5"/>
  <c r="H325" i="5"/>
  <c r="H248" i="5"/>
  <c r="H793" i="5"/>
  <c r="H620" i="5"/>
  <c r="H404" i="5"/>
  <c r="H492" i="5"/>
  <c r="H138" i="5"/>
  <c r="H402" i="5"/>
  <c r="H172" i="5"/>
  <c r="H436" i="5"/>
  <c r="H542" i="5"/>
  <c r="H774" i="5"/>
  <c r="H822" i="5"/>
  <c r="H462" i="5"/>
  <c r="H671" i="5"/>
  <c r="H33" i="5"/>
  <c r="H38" i="5"/>
  <c r="H265" i="5"/>
  <c r="H511" i="5"/>
  <c r="H460" i="5"/>
  <c r="H737" i="5"/>
  <c r="H444" i="5"/>
  <c r="H605" i="5"/>
  <c r="H504" i="5"/>
  <c r="H453" i="5"/>
  <c r="H340" i="5"/>
  <c r="H783" i="5"/>
  <c r="H428" i="5"/>
  <c r="H350" i="5"/>
  <c r="H238" i="5"/>
  <c r="H304" i="5"/>
  <c r="H413" i="5"/>
  <c r="H237" i="5"/>
  <c r="H257" i="5"/>
  <c r="H419" i="5"/>
  <c r="H927" i="5"/>
  <c r="H555" i="5"/>
  <c r="H755" i="5"/>
  <c r="H477" i="5"/>
  <c r="H90" i="5"/>
  <c r="K537" i="5"/>
  <c r="H443" i="5"/>
  <c r="H787" i="5"/>
  <c r="H105" i="5"/>
  <c r="H594" i="5"/>
  <c r="H231" i="5"/>
  <c r="H576" i="5"/>
  <c r="H795" i="5"/>
  <c r="H613" i="5"/>
  <c r="H758" i="5"/>
  <c r="H760" i="5"/>
  <c r="H158" i="5"/>
  <c r="H662" i="5"/>
  <c r="H778" i="5"/>
  <c r="H118" i="5"/>
  <c r="H724" i="5"/>
  <c r="H754" i="5"/>
  <c r="H455" i="5"/>
  <c r="H507" i="5"/>
  <c r="H223" i="5"/>
  <c r="H929" i="5"/>
  <c r="H765" i="5"/>
  <c r="H663" i="5"/>
  <c r="H384" i="5"/>
  <c r="H143" i="5"/>
  <c r="H601" i="5"/>
  <c r="H824" i="5"/>
  <c r="H978" i="5"/>
  <c r="H804" i="5"/>
  <c r="H826" i="5"/>
  <c r="H790" i="5"/>
  <c r="H699" i="5"/>
  <c r="K250" i="5"/>
  <c r="K151" i="5"/>
  <c r="K455" i="5"/>
  <c r="K640" i="5"/>
  <c r="K391" i="5"/>
  <c r="K507" i="5"/>
  <c r="K610" i="5"/>
  <c r="K419" i="5"/>
  <c r="K562" i="5"/>
  <c r="K143" i="5"/>
  <c r="K363" i="5"/>
  <c r="K322" i="5"/>
  <c r="K531" i="5"/>
  <c r="K167" i="5"/>
  <c r="K471" i="5"/>
  <c r="K31" i="5"/>
  <c r="K242" i="5"/>
  <c r="H376" i="5"/>
  <c r="H284" i="5"/>
  <c r="H687" i="5"/>
  <c r="H695" i="5"/>
  <c r="K24" i="5"/>
  <c r="H27" i="5"/>
  <c r="H46" i="5"/>
  <c r="H82" i="5"/>
  <c r="H51" i="5"/>
  <c r="H1294" i="5"/>
  <c r="H919" i="5"/>
  <c r="H1473" i="5"/>
  <c r="H1146" i="5"/>
  <c r="H1304" i="5"/>
  <c r="H1136" i="5"/>
  <c r="H624" i="5"/>
  <c r="H1017" i="5"/>
  <c r="H1402" i="5"/>
  <c r="H1284" i="5"/>
  <c r="H1109" i="5"/>
  <c r="H1112" i="5"/>
  <c r="H1504" i="5"/>
  <c r="H559" i="5"/>
  <c r="H1686" i="5"/>
  <c r="H480" i="5"/>
  <c r="H1445" i="5"/>
  <c r="H535" i="5"/>
  <c r="H843" i="5"/>
  <c r="H940" i="5"/>
  <c r="H1388" i="5"/>
  <c r="H1515" i="5"/>
  <c r="H1313" i="5"/>
  <c r="H513" i="5"/>
  <c r="H1514" i="5"/>
  <c r="H621" i="5"/>
  <c r="H572" i="5"/>
  <c r="H1357" i="5"/>
  <c r="H346" i="5"/>
  <c r="H1255" i="5"/>
  <c r="H1571" i="5"/>
  <c r="H864" i="5"/>
  <c r="H1372" i="5"/>
  <c r="H1662" i="5"/>
  <c r="H1133" i="5"/>
  <c r="H536" i="5"/>
  <c r="H1094" i="5"/>
  <c r="H1217" i="5"/>
  <c r="H588" i="5"/>
  <c r="H1431" i="5"/>
  <c r="H1154" i="5"/>
  <c r="H564" i="5"/>
  <c r="H1274" i="5"/>
  <c r="H1434" i="5"/>
  <c r="H549" i="5"/>
  <c r="H128" i="5"/>
  <c r="H1586" i="5"/>
  <c r="H1516" i="5"/>
  <c r="H1495" i="5"/>
  <c r="H1139" i="5"/>
  <c r="H59" i="5"/>
  <c r="H316" i="5"/>
  <c r="H352" i="5"/>
  <c r="H405" i="5"/>
  <c r="H465" i="5"/>
  <c r="H447" i="5"/>
  <c r="H420" i="5"/>
  <c r="H451" i="5"/>
  <c r="H398" i="5"/>
  <c r="H310" i="5"/>
  <c r="H387" i="5"/>
  <c r="H137" i="5"/>
  <c r="H291" i="5"/>
  <c r="H911" i="5"/>
  <c r="H969" i="5"/>
  <c r="H424" i="5"/>
  <c r="H328" i="5"/>
  <c r="H258" i="5"/>
  <c r="H450" i="5"/>
  <c r="H183" i="5"/>
  <c r="H617" i="5"/>
  <c r="H618" i="5"/>
  <c r="H1619" i="5"/>
  <c r="H1620" i="5"/>
  <c r="H182" i="5"/>
  <c r="H197" i="5"/>
  <c r="H421" i="5"/>
  <c r="H422" i="5"/>
  <c r="H489" i="5"/>
  <c r="H736" i="5"/>
  <c r="H358" i="5"/>
  <c r="H799" i="5"/>
  <c r="H490" i="5"/>
  <c r="H530" i="5"/>
  <c r="H968" i="5"/>
  <c r="H425" i="5"/>
  <c r="H1689" i="5"/>
  <c r="H1182" i="5"/>
  <c r="H274" i="5"/>
  <c r="H522" i="5"/>
  <c r="H524" i="5"/>
  <c r="H1128" i="5"/>
  <c r="H1612" i="5"/>
  <c r="H1617" i="5"/>
  <c r="H1268" i="5"/>
  <c r="H377" i="5"/>
  <c r="H521" i="5"/>
  <c r="H648" i="5"/>
  <c r="H568" i="5"/>
  <c r="H275" i="5"/>
  <c r="H397" i="5"/>
  <c r="H1743" i="5"/>
  <c r="H52" i="5"/>
  <c r="H629" i="5"/>
  <c r="H268" i="5"/>
  <c r="H1366" i="5"/>
  <c r="H1367" i="5"/>
  <c r="H1555" i="5"/>
  <c r="H1557" i="5"/>
  <c r="H355" i="5"/>
  <c r="H735" i="5"/>
  <c r="H833" i="5"/>
  <c r="H837" i="5"/>
  <c r="H1222" i="5"/>
  <c r="H1223" i="5"/>
  <c r="H378" i="5"/>
  <c r="H779" i="5"/>
  <c r="H147" i="5"/>
  <c r="H1649" i="5"/>
  <c r="H240" i="5"/>
  <c r="H326" i="5"/>
  <c r="H314" i="5"/>
  <c r="H1246" i="5"/>
  <c r="H1185" i="5"/>
  <c r="H1187" i="5"/>
  <c r="H869" i="5"/>
  <c r="H870" i="5"/>
  <c r="H1538" i="5"/>
  <c r="H1534" i="5"/>
  <c r="H1539" i="5"/>
  <c r="H1027" i="5"/>
  <c r="H1334" i="5"/>
  <c r="H1622" i="5"/>
  <c r="H1570" i="5"/>
  <c r="H1069" i="5"/>
  <c r="H846" i="5"/>
  <c r="H1948" i="5"/>
  <c r="H982" i="5"/>
  <c r="H1546" i="5"/>
  <c r="H627" i="5"/>
  <c r="H708" i="5"/>
  <c r="H1595" i="5"/>
  <c r="H558" i="5"/>
  <c r="H547" i="5"/>
  <c r="H1717" i="5"/>
  <c r="H369" i="5"/>
  <c r="H146" i="5" l="1"/>
  <c r="AD35" i="2"/>
  <c r="AE35" i="2" s="1"/>
  <c r="X35" i="2" s="1"/>
  <c r="K35" i="5" s="1"/>
  <c r="AF35" i="2"/>
  <c r="AD88" i="2"/>
  <c r="H61" i="5"/>
  <c r="AF61" i="2"/>
  <c r="AD175" i="2"/>
  <c r="AE175" i="2" s="1"/>
  <c r="X175" i="2" s="1"/>
  <c r="K176" i="5" s="1"/>
  <c r="AF175" i="2"/>
  <c r="T168" i="2"/>
  <c r="AD168" i="2" s="1"/>
  <c r="AE168" i="2" s="1"/>
  <c r="X168" i="2" s="1"/>
  <c r="K169" i="5" s="1"/>
  <c r="H47" i="5"/>
  <c r="AF47" i="2"/>
  <c r="AF333" i="2"/>
  <c r="AE200" i="2"/>
  <c r="X200" i="2" s="1"/>
  <c r="K201" i="5" s="1"/>
  <c r="Q155" i="2"/>
  <c r="AD161" i="2"/>
  <c r="AE161" i="2" s="1"/>
  <c r="X161" i="2" s="1"/>
  <c r="K162" i="5" s="1"/>
  <c r="AF161" i="2"/>
  <c r="Q56" i="2"/>
  <c r="AD51" i="2"/>
  <c r="AE51" i="2" s="1"/>
  <c r="X51" i="2" s="1"/>
  <c r="K51" i="5" s="1"/>
  <c r="AF51" i="2"/>
  <c r="AD57" i="2"/>
  <c r="AE57" i="2" s="1"/>
  <c r="X57" i="2" s="1"/>
  <c r="K57" i="5" s="1"/>
  <c r="T56" i="2"/>
  <c r="AD145" i="2"/>
  <c r="AE145" i="2" s="1"/>
  <c r="X145" i="2" s="1"/>
  <c r="K146" i="5" s="1"/>
  <c r="T138" i="2"/>
  <c r="H139" i="5" s="1"/>
  <c r="Q172" i="2"/>
  <c r="AD172" i="2"/>
  <c r="AE172" i="2" s="1"/>
  <c r="X172" i="2" s="1"/>
  <c r="K173" i="5" s="1"/>
  <c r="AF172" i="2"/>
  <c r="AE196" i="2"/>
  <c r="X196" i="2" s="1"/>
  <c r="K197" i="5" s="1"/>
  <c r="Q194" i="2"/>
  <c r="AD149" i="2"/>
  <c r="AE149" i="2" s="1"/>
  <c r="X149" i="2" s="1"/>
  <c r="K150" i="5" s="1"/>
  <c r="H110" i="5"/>
  <c r="T108" i="2"/>
  <c r="T104" i="2" s="1"/>
  <c r="T102" i="2" s="1"/>
  <c r="H102" i="5" s="1"/>
  <c r="AD41" i="2"/>
  <c r="AE41" i="2" s="1"/>
  <c r="X41" i="2" s="1"/>
  <c r="K41" i="5" s="1"/>
  <c r="AD194" i="2"/>
  <c r="AE194" i="2" s="1"/>
  <c r="X194" i="2" s="1"/>
  <c r="K195" i="5" s="1"/>
  <c r="AF194" i="2"/>
  <c r="H195" i="5"/>
  <c r="Q138" i="2"/>
  <c r="Q71" i="2"/>
  <c r="AD58" i="2"/>
  <c r="AE58" i="2" s="1"/>
  <c r="X58" i="2" s="1"/>
  <c r="K58" i="5" s="1"/>
  <c r="AF58" i="2"/>
  <c r="AD71" i="2"/>
  <c r="AE71" i="2" s="1"/>
  <c r="X71" i="2" s="1"/>
  <c r="K71" i="5" s="1"/>
  <c r="AF71" i="2"/>
  <c r="H71" i="5"/>
  <c r="AD70" i="2"/>
  <c r="AE70" i="2" s="1"/>
  <c r="X70" i="2" s="1"/>
  <c r="K70" i="5" s="1"/>
  <c r="Q58" i="2"/>
  <c r="AD36" i="2"/>
  <c r="AE36" i="2" s="1"/>
  <c r="X36" i="2" s="1"/>
  <c r="K36" i="5" s="1"/>
  <c r="T34" i="2"/>
  <c r="T22" i="2" s="1"/>
  <c r="AD22" i="2" s="1"/>
  <c r="AF57" i="2"/>
  <c r="H36" i="5"/>
  <c r="AF36" i="2"/>
  <c r="T191" i="2"/>
  <c r="T190" i="2" s="1"/>
  <c r="H191" i="5" s="1"/>
  <c r="AF41" i="2"/>
  <c r="T238" i="2"/>
  <c r="H239" i="5" s="1"/>
  <c r="H396" i="5"/>
  <c r="AF1367" i="2"/>
  <c r="H1368" i="5"/>
  <c r="AD229" i="2"/>
  <c r="AE229" i="2" s="1"/>
  <c r="X229" i="2" s="1"/>
  <c r="K230" i="5" s="1"/>
  <c r="AF229" i="2"/>
  <c r="H230" i="5"/>
  <c r="T85" i="2"/>
  <c r="AD162" i="2"/>
  <c r="AE162" i="2" s="1"/>
  <c r="X162" i="2" s="1"/>
  <c r="K163" i="5" s="1"/>
  <c r="T154" i="2"/>
  <c r="T160" i="2"/>
  <c r="Q192" i="2"/>
  <c r="AD123" i="2"/>
  <c r="AE123" i="2" s="1"/>
  <c r="X123" i="2" s="1"/>
  <c r="T122" i="2"/>
  <c r="AD103" i="2"/>
  <c r="AE103" i="2" s="1"/>
  <c r="X103" i="2" s="1"/>
  <c r="K103" i="5" s="1"/>
  <c r="T101" i="2"/>
  <c r="T98" i="2"/>
  <c r="AD169" i="2"/>
  <c r="AE169" i="2" s="1"/>
  <c r="X169" i="2" s="1"/>
  <c r="K170" i="5" s="1"/>
  <c r="T167" i="2"/>
  <c r="T165" i="2" s="1"/>
  <c r="T164" i="2" s="1"/>
  <c r="AD131" i="2"/>
  <c r="AE131" i="2" s="1"/>
  <c r="X131" i="2" s="1"/>
  <c r="K132" i="5" s="1"/>
  <c r="AD202" i="2"/>
  <c r="AE202" i="2" s="1"/>
  <c r="X202" i="2" s="1"/>
  <c r="K203" i="5" s="1"/>
  <c r="T201" i="2"/>
  <c r="AD155" i="2"/>
  <c r="AE155" i="2" s="1"/>
  <c r="X155" i="2" s="1"/>
  <c r="K156" i="5" s="1"/>
  <c r="AF155" i="2"/>
  <c r="Q238" i="2"/>
  <c r="T45" i="2"/>
  <c r="T44" i="2" s="1"/>
  <c r="T43" i="2" s="1"/>
  <c r="T40" i="2" s="1"/>
  <c r="T39" i="2" s="1"/>
  <c r="T126" i="2"/>
  <c r="Q116" i="2"/>
  <c r="T205" i="2"/>
  <c r="T203" i="2" s="1"/>
  <c r="AD192" i="2"/>
  <c r="AE192" i="2" s="1"/>
  <c r="X192" i="2" s="1"/>
  <c r="K193" i="5" s="1"/>
  <c r="H193" i="5"/>
  <c r="AF192" i="2"/>
  <c r="T86" i="2"/>
  <c r="T180" i="2"/>
  <c r="T179" i="2" s="1"/>
  <c r="AD116" i="2"/>
  <c r="AE116" i="2" s="1"/>
  <c r="X116" i="2" s="1"/>
  <c r="K116" i="5" s="1"/>
  <c r="T114" i="2"/>
  <c r="AD220" i="2"/>
  <c r="AE220" i="2" s="1"/>
  <c r="X220" i="2" s="1"/>
  <c r="K221" i="5" s="1"/>
  <c r="T213" i="2"/>
  <c r="T218" i="2"/>
  <c r="AD110" i="2"/>
  <c r="AE110" i="2" s="1"/>
  <c r="X110" i="2" s="1"/>
  <c r="K110" i="5" s="1"/>
  <c r="AF110" i="2"/>
  <c r="Q41" i="2"/>
  <c r="Q36" i="2"/>
  <c r="Q35" i="2" s="1"/>
  <c r="AF1217" i="2"/>
  <c r="AF245" i="2"/>
  <c r="AF1389" i="2"/>
  <c r="H246" i="5"/>
  <c r="AF395" i="2"/>
  <c r="AF983" i="2"/>
  <c r="AF487" i="2"/>
  <c r="H488" i="5"/>
  <c r="AF1209" i="2"/>
  <c r="AD1209" i="2"/>
  <c r="AE1209" i="2" s="1"/>
  <c r="X1209" i="2" s="1"/>
  <c r="K1210" i="5" s="1"/>
  <c r="AF930" i="2"/>
  <c r="AD930" i="2"/>
  <c r="AE930" i="2" s="1"/>
  <c r="X930" i="2" s="1"/>
  <c r="K931" i="5" s="1"/>
  <c r="H1165" i="5"/>
  <c r="AD1164" i="2"/>
  <c r="AE1164" i="2" s="1"/>
  <c r="X1164" i="2" s="1"/>
  <c r="K1165" i="5" s="1"/>
  <c r="AF1104" i="2"/>
  <c r="AD1104" i="2"/>
  <c r="AE1104" i="2" s="1"/>
  <c r="X1104" i="2" s="1"/>
  <c r="K1105" i="5" s="1"/>
  <c r="AF381" i="2"/>
  <c r="AD381" i="2"/>
  <c r="AE381" i="2" s="1"/>
  <c r="X381" i="2" s="1"/>
  <c r="K382" i="5" s="1"/>
  <c r="AF466" i="2"/>
  <c r="AD466" i="2"/>
  <c r="AE466" i="2" s="1"/>
  <c r="X466" i="2" s="1"/>
  <c r="K467" i="5" s="1"/>
  <c r="H245" i="5"/>
  <c r="AD244" i="2"/>
  <c r="AE244" i="2" s="1"/>
  <c r="X244" i="2" s="1"/>
  <c r="K245" i="5" s="1"/>
  <c r="AF483" i="2"/>
  <c r="AD483" i="2"/>
  <c r="AE483" i="2" s="1"/>
  <c r="X483" i="2" s="1"/>
  <c r="K484" i="5" s="1"/>
  <c r="H896" i="5"/>
  <c r="AD895" i="2"/>
  <c r="AE895" i="2" s="1"/>
  <c r="X895" i="2" s="1"/>
  <c r="K896" i="5" s="1"/>
  <c r="AF679" i="2"/>
  <c r="AD679" i="2"/>
  <c r="AE679" i="2" s="1"/>
  <c r="X679" i="2" s="1"/>
  <c r="K680" i="5" s="1"/>
  <c r="AF457" i="2"/>
  <c r="AD457" i="2"/>
  <c r="AE457" i="2" s="1"/>
  <c r="X457" i="2" s="1"/>
  <c r="K458" i="5" s="1"/>
  <c r="AF1077" i="2"/>
  <c r="AD1077" i="2"/>
  <c r="AE1077" i="2" s="1"/>
  <c r="X1077" i="2" s="1"/>
  <c r="AF1362" i="2"/>
  <c r="AD1362" i="2"/>
  <c r="AE1362" i="2" s="1"/>
  <c r="X1362" i="2" s="1"/>
  <c r="K1363" i="5" s="1"/>
  <c r="AF299" i="2"/>
  <c r="AD299" i="2"/>
  <c r="AE299" i="2" s="1"/>
  <c r="X299" i="2" s="1"/>
  <c r="K300" i="5" s="1"/>
  <c r="AF1203" i="2"/>
  <c r="AD1203" i="2"/>
  <c r="AE1203" i="2" s="1"/>
  <c r="X1203" i="2" s="1"/>
  <c r="K1204" i="5" s="1"/>
  <c r="AF881" i="2"/>
  <c r="AD881" i="2"/>
  <c r="AE881" i="2" s="1"/>
  <c r="X881" i="2" s="1"/>
  <c r="K882" i="5" s="1"/>
  <c r="H780" i="5"/>
  <c r="AD779" i="2"/>
  <c r="AE779" i="2" s="1"/>
  <c r="X779" i="2" s="1"/>
  <c r="K780" i="5" s="1"/>
  <c r="AF597" i="2"/>
  <c r="AD597" i="2"/>
  <c r="AE597" i="2" s="1"/>
  <c r="X597" i="2" s="1"/>
  <c r="K598" i="5" s="1"/>
  <c r="AF1017" i="2"/>
  <c r="AD1017" i="2"/>
  <c r="AE1017" i="2" s="1"/>
  <c r="X1017" i="2" s="1"/>
  <c r="K1018" i="5" s="1"/>
  <c r="H731" i="5"/>
  <c r="AD730" i="2"/>
  <c r="AE730" i="2" s="1"/>
  <c r="X730" i="2" s="1"/>
  <c r="K731" i="5" s="1"/>
  <c r="AF885" i="2"/>
  <c r="AD885" i="2"/>
  <c r="AE885" i="2" s="1"/>
  <c r="X885" i="2" s="1"/>
  <c r="K886" i="5" s="1"/>
  <c r="T978" i="2"/>
  <c r="AD979" i="2"/>
  <c r="AE979" i="2" s="1"/>
  <c r="X979" i="2" s="1"/>
  <c r="K980" i="5" s="1"/>
  <c r="AF641" i="2"/>
  <c r="AD641" i="2"/>
  <c r="AE641" i="2" s="1"/>
  <c r="X641" i="2" s="1"/>
  <c r="K642" i="5" s="1"/>
  <c r="AF791" i="2"/>
  <c r="AD791" i="2"/>
  <c r="AE791" i="2" s="1"/>
  <c r="X791" i="2" s="1"/>
  <c r="K792" i="5" s="1"/>
  <c r="AF456" i="2"/>
  <c r="AD456" i="2"/>
  <c r="AE456" i="2" s="1"/>
  <c r="X456" i="2" s="1"/>
  <c r="K457" i="5" s="1"/>
  <c r="H949" i="5"/>
  <c r="AD948" i="2"/>
  <c r="AE948" i="2" s="1"/>
  <c r="X948" i="2" s="1"/>
  <c r="K949" i="5" s="1"/>
  <c r="AF474" i="2"/>
  <c r="AD474" i="2"/>
  <c r="AE474" i="2" s="1"/>
  <c r="X474" i="2" s="1"/>
  <c r="K475" i="5" s="1"/>
  <c r="H277" i="5"/>
  <c r="AD276" i="2"/>
  <c r="AE276" i="2" s="1"/>
  <c r="X276" i="2" s="1"/>
  <c r="K277" i="5" s="1"/>
  <c r="AF646" i="2"/>
  <c r="AD646" i="2"/>
  <c r="AE646" i="2" s="1"/>
  <c r="X646" i="2" s="1"/>
  <c r="K647" i="5" s="1"/>
  <c r="H236" i="5"/>
  <c r="AD235" i="2"/>
  <c r="AE235" i="2" s="1"/>
  <c r="X235" i="2" s="1"/>
  <c r="K236" i="5" s="1"/>
  <c r="AF414" i="2"/>
  <c r="AD414" i="2"/>
  <c r="AE414" i="2" s="1"/>
  <c r="X414" i="2" s="1"/>
  <c r="K415" i="5" s="1"/>
  <c r="H696" i="5"/>
  <c r="AD695" i="2"/>
  <c r="AE695" i="2" s="1"/>
  <c r="X695" i="2" s="1"/>
  <c r="K696" i="5" s="1"/>
  <c r="AF657" i="2"/>
  <c r="AD657" i="2"/>
  <c r="AE657" i="2" s="1"/>
  <c r="X657" i="2" s="1"/>
  <c r="K658" i="5" s="1"/>
  <c r="AF1037" i="2"/>
  <c r="AD1037" i="2"/>
  <c r="AE1037" i="2" s="1"/>
  <c r="X1037" i="2" s="1"/>
  <c r="K1038" i="5" s="1"/>
  <c r="AF598" i="2"/>
  <c r="AD598" i="2"/>
  <c r="AE598" i="2" s="1"/>
  <c r="X598" i="2" s="1"/>
  <c r="K599" i="5" s="1"/>
  <c r="H697" i="5"/>
  <c r="AD696" i="2"/>
  <c r="AE696" i="2" s="1"/>
  <c r="X696" i="2" s="1"/>
  <c r="K697" i="5" s="1"/>
  <c r="H980" i="5"/>
  <c r="AF547" i="2"/>
  <c r="AD547" i="2"/>
  <c r="AE547" i="2" s="1"/>
  <c r="X547" i="2" s="1"/>
  <c r="K548" i="5" s="1"/>
  <c r="H400" i="5"/>
  <c r="AD399" i="2"/>
  <c r="AE399" i="2" s="1"/>
  <c r="X399" i="2" s="1"/>
  <c r="K400" i="5" s="1"/>
  <c r="H931" i="5"/>
  <c r="AF1402" i="2"/>
  <c r="AD1402" i="2"/>
  <c r="AE1402" i="2" s="1"/>
  <c r="X1402" i="2" s="1"/>
  <c r="K1403" i="5" s="1"/>
  <c r="H1465" i="5"/>
  <c r="AD1464" i="2"/>
  <c r="AE1464" i="2" s="1"/>
  <c r="X1464" i="2" s="1"/>
  <c r="K1465" i="5" s="1"/>
  <c r="AF743" i="2"/>
  <c r="AD743" i="2"/>
  <c r="AE743" i="2" s="1"/>
  <c r="X743" i="2" s="1"/>
  <c r="K744" i="5" s="1"/>
  <c r="AF1014" i="2"/>
  <c r="AD1014" i="2"/>
  <c r="AE1014" i="2" s="1"/>
  <c r="X1014" i="2" s="1"/>
  <c r="K1015" i="5" s="1"/>
  <c r="AF772" i="2"/>
  <c r="AD772" i="2"/>
  <c r="AE772" i="2" s="1"/>
  <c r="X772" i="2" s="1"/>
  <c r="K773" i="5" s="1"/>
  <c r="AF1187" i="2"/>
  <c r="AD1187" i="2"/>
  <c r="AE1187" i="2" s="1"/>
  <c r="X1187" i="2" s="1"/>
  <c r="K1188" i="5" s="1"/>
  <c r="AF314" i="2"/>
  <c r="AD314" i="2"/>
  <c r="AE314" i="2" s="1"/>
  <c r="X314" i="2" s="1"/>
  <c r="K315" i="5" s="1"/>
  <c r="AF551" i="2"/>
  <c r="AD551" i="2"/>
  <c r="AE551" i="2" s="1"/>
  <c r="X551" i="2" s="1"/>
  <c r="K552" i="5" s="1"/>
  <c r="H1288" i="5"/>
  <c r="AD1287" i="2"/>
  <c r="AE1287" i="2" s="1"/>
  <c r="X1287" i="2" s="1"/>
  <c r="K1288" i="5" s="1"/>
  <c r="AF582" i="2"/>
  <c r="AD582" i="2"/>
  <c r="AE582" i="2" s="1"/>
  <c r="X582" i="2" s="1"/>
  <c r="K583" i="5" s="1"/>
  <c r="T1378" i="2"/>
  <c r="AD1378" i="2" s="1"/>
  <c r="AE1378" i="2" s="1"/>
  <c r="X1378" i="2" s="1"/>
  <c r="K1379" i="5" s="1"/>
  <c r="AD1382" i="2"/>
  <c r="AE1382" i="2" s="1"/>
  <c r="X1382" i="2" s="1"/>
  <c r="K1383" i="5" s="1"/>
  <c r="H830" i="5"/>
  <c r="AD829" i="2"/>
  <c r="AE829" i="2" s="1"/>
  <c r="X829" i="2" s="1"/>
  <c r="K830" i="5" s="1"/>
  <c r="AF513" i="2"/>
  <c r="AD513" i="2"/>
  <c r="AE513" i="2" s="1"/>
  <c r="X513" i="2" s="1"/>
  <c r="K514" i="5" s="1"/>
  <c r="AF921" i="2"/>
  <c r="AD921" i="2"/>
  <c r="AE921" i="2" s="1"/>
  <c r="X921" i="2" s="1"/>
  <c r="H406" i="5"/>
  <c r="AD405" i="2"/>
  <c r="AE405" i="2" s="1"/>
  <c r="X405" i="2" s="1"/>
  <c r="K406" i="5" s="1"/>
  <c r="T1415" i="2"/>
  <c r="AD1415" i="2" s="1"/>
  <c r="AE1415" i="2" s="1"/>
  <c r="X1415" i="2" s="1"/>
  <c r="K1416" i="5" s="1"/>
  <c r="AD1417" i="2"/>
  <c r="AE1417" i="2" s="1"/>
  <c r="X1417" i="2" s="1"/>
  <c r="K1418" i="5" s="1"/>
  <c r="AF673" i="2"/>
  <c r="AD673" i="2"/>
  <c r="AE673" i="2" s="1"/>
  <c r="X673" i="2" s="1"/>
  <c r="K674" i="5" s="1"/>
  <c r="AF1296" i="2"/>
  <c r="AD1296" i="2"/>
  <c r="AE1296" i="2" s="1"/>
  <c r="X1296" i="2" s="1"/>
  <c r="AF615" i="2"/>
  <c r="AD615" i="2"/>
  <c r="AE615" i="2" s="1"/>
  <c r="X615" i="2" s="1"/>
  <c r="H529" i="5"/>
  <c r="AD528" i="2"/>
  <c r="AE528" i="2" s="1"/>
  <c r="X528" i="2" s="1"/>
  <c r="K529" i="5" s="1"/>
  <c r="H285" i="5"/>
  <c r="AD284" i="2"/>
  <c r="AE284" i="2" s="1"/>
  <c r="X284" i="2" s="1"/>
  <c r="K285" i="5" s="1"/>
  <c r="AF929" i="2"/>
  <c r="AD929" i="2"/>
  <c r="AE929" i="2" s="1"/>
  <c r="X929" i="2" s="1"/>
  <c r="K930" i="5" s="1"/>
  <c r="H1218" i="5"/>
  <c r="AD1217" i="2"/>
  <c r="AE1217" i="2" s="1"/>
  <c r="X1217" i="2" s="1"/>
  <c r="K1218" i="5" s="1"/>
  <c r="T1375" i="2"/>
  <c r="AF1375" i="2" s="1"/>
  <c r="AD1376" i="2"/>
  <c r="AE1376" i="2" s="1"/>
  <c r="X1376" i="2" s="1"/>
  <c r="K1377" i="5" s="1"/>
  <c r="AF1090" i="2"/>
  <c r="AD1090" i="2"/>
  <c r="AE1090" i="2" s="1"/>
  <c r="X1090" i="2" s="1"/>
  <c r="K1091" i="5" s="1"/>
  <c r="AF1022" i="2"/>
  <c r="AD1022" i="2"/>
  <c r="AE1022" i="2" s="1"/>
  <c r="X1022" i="2" s="1"/>
  <c r="K1023" i="5" s="1"/>
  <c r="AF389" i="2"/>
  <c r="AD389" i="2"/>
  <c r="AE389" i="2" s="1"/>
  <c r="X389" i="2" s="1"/>
  <c r="K390" i="5" s="1"/>
  <c r="AF873" i="2"/>
  <c r="AD873" i="2"/>
  <c r="AE873" i="2" s="1"/>
  <c r="X873" i="2" s="1"/>
  <c r="K874" i="5" s="1"/>
  <c r="AF382" i="2"/>
  <c r="AD382" i="2"/>
  <c r="AE382" i="2" s="1"/>
  <c r="X382" i="2" s="1"/>
  <c r="K383" i="5" s="1"/>
  <c r="H1003" i="5"/>
  <c r="AD1002" i="2"/>
  <c r="AE1002" i="2" s="1"/>
  <c r="X1002" i="2" s="1"/>
  <c r="K1003" i="5" s="1"/>
  <c r="H254" i="5"/>
  <c r="AD253" i="2"/>
  <c r="AE253" i="2" s="1"/>
  <c r="X253" i="2" s="1"/>
  <c r="K254" i="5" s="1"/>
  <c r="AF504" i="2"/>
  <c r="AD504" i="2"/>
  <c r="AE504" i="2" s="1"/>
  <c r="X504" i="2" s="1"/>
  <c r="K505" i="5" s="1"/>
  <c r="AF298" i="2"/>
  <c r="AD298" i="2"/>
  <c r="AE298" i="2" s="1"/>
  <c r="X298" i="2" s="1"/>
  <c r="K299" i="5" s="1"/>
  <c r="H1464" i="5"/>
  <c r="AD1463" i="2"/>
  <c r="AE1463" i="2" s="1"/>
  <c r="X1463" i="2" s="1"/>
  <c r="K1464" i="5" s="1"/>
  <c r="AF1208" i="2"/>
  <c r="AD1208" i="2"/>
  <c r="AE1208" i="2" s="1"/>
  <c r="X1208" i="2" s="1"/>
  <c r="K1209" i="5" s="1"/>
  <c r="AF570" i="2"/>
  <c r="AD570" i="2"/>
  <c r="AE570" i="2" s="1"/>
  <c r="X570" i="2" s="1"/>
  <c r="K571" i="5" s="1"/>
  <c r="AF484" i="2"/>
  <c r="AD484" i="2"/>
  <c r="AE484" i="2" s="1"/>
  <c r="X484" i="2" s="1"/>
  <c r="K485" i="5" s="1"/>
  <c r="AF305" i="2"/>
  <c r="AD305" i="2"/>
  <c r="AE305" i="2" s="1"/>
  <c r="X305" i="2" s="1"/>
  <c r="K306" i="5" s="1"/>
  <c r="H1071" i="5"/>
  <c r="AD1070" i="2"/>
  <c r="AE1070" i="2" s="1"/>
  <c r="X1070" i="2" s="1"/>
  <c r="K1071" i="5" s="1"/>
  <c r="H712" i="5"/>
  <c r="AD711" i="2"/>
  <c r="AE711" i="2" s="1"/>
  <c r="X711" i="2" s="1"/>
  <c r="K712" i="5" s="1"/>
  <c r="AF588" i="2"/>
  <c r="AD588" i="2"/>
  <c r="AE588" i="2" s="1"/>
  <c r="X588" i="2" s="1"/>
  <c r="K589" i="5" s="1"/>
  <c r="AF410" i="2"/>
  <c r="AD410" i="2"/>
  <c r="AE410" i="2" s="1"/>
  <c r="X410" i="2" s="1"/>
  <c r="K411" i="5" s="1"/>
  <c r="H577" i="5"/>
  <c r="AD576" i="2"/>
  <c r="AE576" i="2" s="1"/>
  <c r="X576" i="2" s="1"/>
  <c r="K577" i="5" s="1"/>
  <c r="AF356" i="2"/>
  <c r="AD356" i="2"/>
  <c r="AE356" i="2" s="1"/>
  <c r="X356" i="2" s="1"/>
  <c r="K357" i="5" s="1"/>
  <c r="AF720" i="2"/>
  <c r="AD720" i="2"/>
  <c r="AE720" i="2" s="1"/>
  <c r="X720" i="2" s="1"/>
  <c r="K721" i="5" s="1"/>
  <c r="H1346" i="5"/>
  <c r="H586" i="5"/>
  <c r="AD585" i="2"/>
  <c r="AE585" i="2" s="1"/>
  <c r="X585" i="2" s="1"/>
  <c r="K586" i="5" s="1"/>
  <c r="AF1168" i="2"/>
  <c r="AD1168" i="2"/>
  <c r="AE1168" i="2" s="1"/>
  <c r="X1168" i="2" s="1"/>
  <c r="K1169" i="5" s="1"/>
  <c r="AF818" i="2"/>
  <c r="AD818" i="2"/>
  <c r="AE818" i="2" s="1"/>
  <c r="X818" i="2" s="1"/>
  <c r="K819" i="5" s="1"/>
  <c r="AF1299" i="2"/>
  <c r="AD1299" i="2"/>
  <c r="AE1299" i="2" s="1"/>
  <c r="X1299" i="2" s="1"/>
  <c r="K1300" i="5" s="1"/>
  <c r="AF1065" i="2"/>
  <c r="AD1065" i="2"/>
  <c r="AE1065" i="2" s="1"/>
  <c r="X1065" i="2" s="1"/>
  <c r="K1066" i="5" s="1"/>
  <c r="H1275" i="5"/>
  <c r="AD1274" i="2"/>
  <c r="AE1274" i="2" s="1"/>
  <c r="X1274" i="2" s="1"/>
  <c r="K1275" i="5" s="1"/>
  <c r="AF425" i="2"/>
  <c r="AD425" i="2"/>
  <c r="AE425" i="2" s="1"/>
  <c r="X425" i="2" s="1"/>
  <c r="K426" i="5" s="1"/>
  <c r="AF1143" i="2"/>
  <c r="AD1143" i="2"/>
  <c r="AE1143" i="2" s="1"/>
  <c r="X1143" i="2" s="1"/>
  <c r="K1144" i="5" s="1"/>
  <c r="AF328" i="2"/>
  <c r="AD328" i="2"/>
  <c r="AE328" i="2" s="1"/>
  <c r="X328" i="2" s="1"/>
  <c r="K329" i="5" s="1"/>
  <c r="AF685" i="2"/>
  <c r="AD685" i="2"/>
  <c r="AE685" i="2" s="1"/>
  <c r="X685" i="2" s="1"/>
  <c r="K686" i="5" s="1"/>
  <c r="H596" i="5"/>
  <c r="AD595" i="2"/>
  <c r="AE595" i="2" s="1"/>
  <c r="X595" i="2" s="1"/>
  <c r="K596" i="5" s="1"/>
  <c r="H762" i="5"/>
  <c r="AD761" i="2"/>
  <c r="AE761" i="2" s="1"/>
  <c r="X761" i="2" s="1"/>
  <c r="K762" i="5" s="1"/>
  <c r="T973" i="2"/>
  <c r="AF973" i="2" s="1"/>
  <c r="AD988" i="2"/>
  <c r="AE988" i="2" s="1"/>
  <c r="X988" i="2" s="1"/>
  <c r="K989" i="5" s="1"/>
  <c r="AF656" i="2"/>
  <c r="AD656" i="2"/>
  <c r="AE656" i="2" s="1"/>
  <c r="X656" i="2" s="1"/>
  <c r="H583" i="5"/>
  <c r="H732" i="5"/>
  <c r="AD731" i="2"/>
  <c r="AE731" i="2" s="1"/>
  <c r="X731" i="2" s="1"/>
  <c r="K732" i="5" s="1"/>
  <c r="AF680" i="2"/>
  <c r="AD680" i="2"/>
  <c r="AE680" i="2" s="1"/>
  <c r="X680" i="2" s="1"/>
  <c r="K681" i="5" s="1"/>
  <c r="AF710" i="2"/>
  <c r="AD710" i="2"/>
  <c r="AE710" i="2" s="1"/>
  <c r="X710" i="2" s="1"/>
  <c r="K711" i="5" s="1"/>
  <c r="AF716" i="2"/>
  <c r="AD716" i="2"/>
  <c r="AE716" i="2" s="1"/>
  <c r="X716" i="2" s="1"/>
  <c r="K717" i="5" s="1"/>
  <c r="H1339" i="5"/>
  <c r="AD1338" i="2"/>
  <c r="AE1338" i="2" s="1"/>
  <c r="X1338" i="2" s="1"/>
  <c r="K1339" i="5" s="1"/>
  <c r="T1028" i="2"/>
  <c r="AD1028" i="2" s="1"/>
  <c r="AE1028" i="2" s="1"/>
  <c r="X1028" i="2" s="1"/>
  <c r="K1029" i="5" s="1"/>
  <c r="AD1030" i="2"/>
  <c r="AE1030" i="2" s="1"/>
  <c r="X1030" i="2" s="1"/>
  <c r="K1031" i="5" s="1"/>
  <c r="AF1345" i="2"/>
  <c r="H1400" i="5"/>
  <c r="T1388" i="2"/>
  <c r="AD1389" i="2"/>
  <c r="AE1389" i="2" s="1"/>
  <c r="X1389" i="2" s="1"/>
  <c r="K1390" i="5" s="1"/>
  <c r="AF1275" i="2"/>
  <c r="AD1275" i="2"/>
  <c r="AE1275" i="2" s="1"/>
  <c r="X1275" i="2" s="1"/>
  <c r="K1276" i="5" s="1"/>
  <c r="H133" i="5"/>
  <c r="AD132" i="2"/>
  <c r="AE132" i="2" s="1"/>
  <c r="X132" i="2" s="1"/>
  <c r="T1370" i="2"/>
  <c r="AD1370" i="2" s="1"/>
  <c r="AE1370" i="2" s="1"/>
  <c r="X1370" i="2" s="1"/>
  <c r="K1371" i="5" s="1"/>
  <c r="AD1372" i="2"/>
  <c r="AE1372" i="2" s="1"/>
  <c r="X1372" i="2" s="1"/>
  <c r="K1373" i="5" s="1"/>
  <c r="T1117" i="2"/>
  <c r="AD1117" i="2" s="1"/>
  <c r="AE1117" i="2" s="1"/>
  <c r="X1117" i="2" s="1"/>
  <c r="K1118" i="5" s="1"/>
  <c r="AD1121" i="2"/>
  <c r="AE1121" i="2" s="1"/>
  <c r="X1121" i="2" s="1"/>
  <c r="K1122" i="5" s="1"/>
  <c r="AF292" i="2"/>
  <c r="AD292" i="2"/>
  <c r="AE292" i="2" s="1"/>
  <c r="X292" i="2" s="1"/>
  <c r="K293" i="5" s="1"/>
  <c r="T1423" i="2"/>
  <c r="AD1423" i="2" s="1"/>
  <c r="AE1423" i="2" s="1"/>
  <c r="X1423" i="2" s="1"/>
  <c r="K1424" i="5" s="1"/>
  <c r="AD1424" i="2"/>
  <c r="AE1424" i="2" s="1"/>
  <c r="AF912" i="2"/>
  <c r="AD912" i="2"/>
  <c r="AE912" i="2" s="1"/>
  <c r="X912" i="2" s="1"/>
  <c r="K913" i="5" s="1"/>
  <c r="AF700" i="2"/>
  <c r="AD700" i="2"/>
  <c r="AE700" i="2" s="1"/>
  <c r="X700" i="2" s="1"/>
  <c r="K701" i="5" s="1"/>
  <c r="AF532" i="2"/>
  <c r="AD532" i="2"/>
  <c r="AE532" i="2" s="1"/>
  <c r="X532" i="2" s="1"/>
  <c r="K533" i="5" s="1"/>
  <c r="AF490" i="2"/>
  <c r="AD490" i="2"/>
  <c r="AE490" i="2" s="1"/>
  <c r="X490" i="2" s="1"/>
  <c r="K491" i="5" s="1"/>
  <c r="AF634" i="2"/>
  <c r="AD634" i="2"/>
  <c r="AE634" i="2" s="1"/>
  <c r="X634" i="2" s="1"/>
  <c r="K635" i="5" s="1"/>
  <c r="H263" i="5"/>
  <c r="AD262" i="2"/>
  <c r="AE262" i="2" s="1"/>
  <c r="X262" i="2" s="1"/>
  <c r="K263" i="5" s="1"/>
  <c r="H348" i="5"/>
  <c r="AD347" i="2"/>
  <c r="AE347" i="2" s="1"/>
  <c r="X347" i="2" s="1"/>
  <c r="K348" i="5" s="1"/>
  <c r="AF346" i="2"/>
  <c r="AD346" i="2"/>
  <c r="AE346" i="2" s="1"/>
  <c r="X346" i="2" s="1"/>
  <c r="K347" i="5" s="1"/>
  <c r="AF750" i="2"/>
  <c r="AD750" i="2"/>
  <c r="AE750" i="2" s="1"/>
  <c r="X750" i="2" s="1"/>
  <c r="K751" i="5" s="1"/>
  <c r="H342" i="5"/>
  <c r="AD341" i="2"/>
  <c r="AE341" i="2" s="1"/>
  <c r="X341" i="2" s="1"/>
  <c r="K342" i="5" s="1"/>
  <c r="AF538" i="2"/>
  <c r="AD538" i="2"/>
  <c r="AE538" i="2" s="1"/>
  <c r="X538" i="2" s="1"/>
  <c r="K539" i="5" s="1"/>
  <c r="AF365" i="2"/>
  <c r="AD365" i="2"/>
  <c r="AE365" i="2" s="1"/>
  <c r="X365" i="2" s="1"/>
  <c r="K366" i="5" s="1"/>
  <c r="H984" i="5"/>
  <c r="AF1399" i="2"/>
  <c r="AF1414" i="2"/>
  <c r="AD1414" i="2"/>
  <c r="AE1414" i="2" s="1"/>
  <c r="X1414" i="2" s="1"/>
  <c r="K1415" i="5" s="1"/>
  <c r="Q1117" i="2"/>
  <c r="Q896" i="2"/>
  <c r="Q1409" i="2"/>
  <c r="Q1038" i="2"/>
  <c r="Q1258" i="2"/>
  <c r="AF1030" i="2"/>
  <c r="Q1204" i="2"/>
  <c r="Q790" i="2"/>
  <c r="Q1059" i="2"/>
  <c r="H1403" i="5"/>
  <c r="Q1076" i="2"/>
  <c r="Q1031" i="2"/>
  <c r="Q1091" i="2"/>
  <c r="Q791" i="2"/>
  <c r="Q1058" i="2"/>
  <c r="Q949" i="2"/>
  <c r="Q950" i="2"/>
  <c r="Q973" i="2"/>
  <c r="Q1024" i="2"/>
  <c r="Q1263" i="2"/>
  <c r="H1276" i="5"/>
  <c r="H744" i="5"/>
  <c r="H886" i="5"/>
  <c r="T729" i="2"/>
  <c r="AF729" i="2" s="1"/>
  <c r="T882" i="2"/>
  <c r="AD882" i="2" s="1"/>
  <c r="AE882" i="2" s="1"/>
  <c r="X882" i="2" s="1"/>
  <c r="K883" i="5" s="1"/>
  <c r="T831" i="2"/>
  <c r="H1210" i="5"/>
  <c r="H647" i="5"/>
  <c r="T1058" i="2"/>
  <c r="AD1058" i="2" s="1"/>
  <c r="H366" i="5"/>
  <c r="H1031" i="5"/>
  <c r="T1339" i="2"/>
  <c r="T1086" i="2"/>
  <c r="AD1086" i="2" s="1"/>
  <c r="AE1086" i="2" s="1"/>
  <c r="X1086" i="2" s="1"/>
  <c r="K1087" i="5" s="1"/>
  <c r="T913" i="2"/>
  <c r="T1263" i="2"/>
  <c r="T1035" i="2"/>
  <c r="T830" i="2"/>
  <c r="T1018" i="2"/>
  <c r="T1300" i="2"/>
  <c r="H1263" i="5"/>
  <c r="T1258" i="2"/>
  <c r="AD1258" i="2" s="1"/>
  <c r="AE1258" i="2" s="1"/>
  <c r="X1258" i="2" s="1"/>
  <c r="T1259" i="2"/>
  <c r="AD1259" i="2" s="1"/>
  <c r="AE1259" i="2" s="1"/>
  <c r="X1259" i="2" s="1"/>
  <c r="K1260" i="5" s="1"/>
  <c r="H964" i="5"/>
  <c r="T962" i="2"/>
  <c r="AD962" i="2" s="1"/>
  <c r="AE962" i="2" s="1"/>
  <c r="X962" i="2" s="1"/>
  <c r="K963" i="5" s="1"/>
  <c r="H1086" i="5"/>
  <c r="T1083" i="2"/>
  <c r="AD1083" i="2" s="1"/>
  <c r="AE1083" i="2" s="1"/>
  <c r="X1083" i="2" s="1"/>
  <c r="K1084" i="5" s="1"/>
  <c r="T1377" i="2"/>
  <c r="AF1239" i="2"/>
  <c r="T1232" i="2"/>
  <c r="AD1232" i="2" s="1"/>
  <c r="AE1232" i="2" s="1"/>
  <c r="X1232" i="2" s="1"/>
  <c r="K1233" i="5" s="1"/>
  <c r="T1091" i="2"/>
  <c r="H1409" i="5"/>
  <c r="T1407" i="2"/>
  <c r="AD1407" i="2" s="1"/>
  <c r="AE1407" i="2" s="1"/>
  <c r="X1407" i="2" s="1"/>
  <c r="K1408" i="5" s="1"/>
  <c r="Q913" i="2"/>
  <c r="T1134" i="2"/>
  <c r="AD1134" i="2" s="1"/>
  <c r="AE1134" i="2" s="1"/>
  <c r="X1134" i="2" s="1"/>
  <c r="K1135" i="5" s="1"/>
  <c r="T1192" i="2"/>
  <c r="AD1192" i="2" s="1"/>
  <c r="AE1192" i="2" s="1"/>
  <c r="X1192" i="2" s="1"/>
  <c r="K1193" i="5" s="1"/>
  <c r="T1205" i="2"/>
  <c r="AD1205" i="2" s="1"/>
  <c r="AE1205" i="2" s="1"/>
  <c r="X1205" i="2" s="1"/>
  <c r="K1206" i="5" s="1"/>
  <c r="T914" i="2"/>
  <c r="AD914" i="2" s="1"/>
  <c r="AE914" i="2" s="1"/>
  <c r="X914" i="2" s="1"/>
  <c r="K915" i="5" s="1"/>
  <c r="H1406" i="5"/>
  <c r="AF1405" i="2"/>
  <c r="Q1060" i="2"/>
  <c r="Q964" i="2"/>
  <c r="T811" i="2"/>
  <c r="AD811" i="2" s="1"/>
  <c r="AE811" i="2" s="1"/>
  <c r="X811" i="2" s="1"/>
  <c r="K812" i="5" s="1"/>
  <c r="T1452" i="2"/>
  <c r="AD1452" i="2" s="1"/>
  <c r="AE1452" i="2" s="1"/>
  <c r="X1452" i="2" s="1"/>
  <c r="K1453" i="5" s="1"/>
  <c r="H1227" i="5"/>
  <c r="AF1226" i="2"/>
  <c r="H1392" i="5"/>
  <c r="AF1391" i="2"/>
  <c r="T922" i="2"/>
  <c r="AD922" i="2" s="1"/>
  <c r="AE922" i="2" s="1"/>
  <c r="X922" i="2" s="1"/>
  <c r="K923" i="5" s="1"/>
  <c r="Q900" i="2"/>
  <c r="H1179" i="5"/>
  <c r="T1176" i="2"/>
  <c r="AD1176" i="2" s="1"/>
  <c r="AE1176" i="2" s="1"/>
  <c r="X1176" i="2" s="1"/>
  <c r="H962" i="5"/>
  <c r="T958" i="2"/>
  <c r="AD958" i="2" s="1"/>
  <c r="AE958" i="2" s="1"/>
  <c r="X958" i="2" s="1"/>
  <c r="K959" i="5" s="1"/>
  <c r="AF1039" i="2"/>
  <c r="H1040" i="5"/>
  <c r="T1015" i="2"/>
  <c r="AD1015" i="2" s="1"/>
  <c r="AE1015" i="2" s="1"/>
  <c r="X1015" i="2" s="1"/>
  <c r="K1016" i="5" s="1"/>
  <c r="AF1310" i="2"/>
  <c r="H1311" i="5"/>
  <c r="T819" i="2"/>
  <c r="AD819" i="2" s="1"/>
  <c r="AE819" i="2" s="1"/>
  <c r="X819" i="2" s="1"/>
  <c r="K820" i="5" s="1"/>
  <c r="H1341" i="5"/>
  <c r="AF1340" i="2"/>
  <c r="H1418" i="5"/>
  <c r="Q989" i="2"/>
  <c r="Q1377" i="2"/>
  <c r="Q1123" i="2"/>
  <c r="AF1027" i="2"/>
  <c r="T1025" i="2"/>
  <c r="AD1025" i="2" s="1"/>
  <c r="AE1025" i="2" s="1"/>
  <c r="X1025" i="2" s="1"/>
  <c r="K1026" i="5" s="1"/>
  <c r="T1024" i="2"/>
  <c r="AD1024" i="2" s="1"/>
  <c r="AE1024" i="2" s="1"/>
  <c r="X1024" i="2" s="1"/>
  <c r="K1025" i="5" s="1"/>
  <c r="H1226" i="5"/>
  <c r="T1218" i="2"/>
  <c r="AD1218" i="2" s="1"/>
  <c r="AE1218" i="2" s="1"/>
  <c r="X1218" i="2" s="1"/>
  <c r="K1219" i="5" s="1"/>
  <c r="T1059" i="2"/>
  <c r="H973" i="5"/>
  <c r="T971" i="2"/>
  <c r="AD971" i="2" s="1"/>
  <c r="AE971" i="2" s="1"/>
  <c r="X971" i="2" s="1"/>
  <c r="K972" i="5" s="1"/>
  <c r="AF1105" i="2"/>
  <c r="H1106" i="5"/>
  <c r="H986" i="5"/>
  <c r="AF985" i="2"/>
  <c r="T1166" i="2"/>
  <c r="AD1166" i="2" s="1"/>
  <c r="AE1166" i="2" s="1"/>
  <c r="X1166" i="2" s="1"/>
  <c r="K1167" i="5" s="1"/>
  <c r="Q1105" i="2"/>
  <c r="Q1071" i="2"/>
  <c r="Q1324" i="2"/>
  <c r="AF905" i="2"/>
  <c r="T904" i="2"/>
  <c r="AD904" i="2" s="1"/>
  <c r="AE904" i="2" s="1"/>
  <c r="X904" i="2" s="1"/>
  <c r="K905" i="5" s="1"/>
  <c r="Q729" i="2"/>
  <c r="T877" i="2"/>
  <c r="Q1360" i="2"/>
  <c r="Q1339" i="2"/>
  <c r="Q1122" i="2"/>
  <c r="Q1425" i="2"/>
  <c r="AF903" i="2"/>
  <c r="T900" i="2"/>
  <c r="AD900" i="2" s="1"/>
  <c r="AE900" i="2" s="1"/>
  <c r="X900" i="2" s="1"/>
  <c r="K901" i="5" s="1"/>
  <c r="AF1049" i="2"/>
  <c r="T1045" i="2"/>
  <c r="AD1045" i="2" s="1"/>
  <c r="AE1045" i="2" s="1"/>
  <c r="X1045" i="2" s="1"/>
  <c r="K1046" i="5" s="1"/>
  <c r="AF1359" i="2"/>
  <c r="T1355" i="2"/>
  <c r="AD1355" i="2" s="1"/>
  <c r="AE1355" i="2" s="1"/>
  <c r="X1355" i="2" s="1"/>
  <c r="K1356" i="5" s="1"/>
  <c r="H1452" i="5"/>
  <c r="T1449" i="2"/>
  <c r="AD1449" i="2" s="1"/>
  <c r="AE1449" i="2" s="1"/>
  <c r="X1449" i="2" s="1"/>
  <c r="K1450" i="5" s="1"/>
  <c r="H989" i="5"/>
  <c r="T987" i="2"/>
  <c r="AD987" i="2" s="1"/>
  <c r="AE987" i="2" s="1"/>
  <c r="X987" i="2" s="1"/>
  <c r="K988" i="5" s="1"/>
  <c r="AF1354" i="2"/>
  <c r="T1350" i="2"/>
  <c r="AD1350" i="2" s="1"/>
  <c r="AE1350" i="2" s="1"/>
  <c r="X1350" i="2" s="1"/>
  <c r="K1351" i="5" s="1"/>
  <c r="AF899" i="2"/>
  <c r="T897" i="2"/>
  <c r="AD897" i="2" s="1"/>
  <c r="AE897" i="2" s="1"/>
  <c r="X897" i="2" s="1"/>
  <c r="K898" i="5" s="1"/>
  <c r="T896" i="2"/>
  <c r="AD896" i="2" s="1"/>
  <c r="AE896" i="2" s="1"/>
  <c r="X896" i="2" s="1"/>
  <c r="K897" i="5" s="1"/>
  <c r="H1134" i="5"/>
  <c r="T1131" i="2"/>
  <c r="AD1131" i="2" s="1"/>
  <c r="AE1131" i="2" s="1"/>
  <c r="X1131" i="2" s="1"/>
  <c r="K1132" i="5" s="1"/>
  <c r="AF1374" i="2"/>
  <c r="T1373" i="2"/>
  <c r="AD1373" i="2" s="1"/>
  <c r="AE1373" i="2" s="1"/>
  <c r="X1373" i="2" s="1"/>
  <c r="K1374" i="5" s="1"/>
  <c r="T990" i="2"/>
  <c r="AD990" i="2" s="1"/>
  <c r="AE990" i="2" s="1"/>
  <c r="X990" i="2" s="1"/>
  <c r="K991" i="5" s="1"/>
  <c r="T941" i="2"/>
  <c r="H952" i="5"/>
  <c r="AF951" i="2"/>
  <c r="T1179" i="2"/>
  <c r="AD1179" i="2" s="1"/>
  <c r="AE1179" i="2" s="1"/>
  <c r="X1179" i="2" s="1"/>
  <c r="K1180" i="5" s="1"/>
  <c r="Q1032" i="2"/>
  <c r="Q1300" i="2"/>
  <c r="Q1361" i="2"/>
  <c r="AF1075" i="2"/>
  <c r="T1071" i="2"/>
  <c r="AD1071" i="2" s="1"/>
  <c r="AE1071" i="2" s="1"/>
  <c r="X1071" i="2" s="1"/>
  <c r="K1072" i="5" s="1"/>
  <c r="H1147" i="5"/>
  <c r="T1144" i="2"/>
  <c r="AD1144" i="2" s="1"/>
  <c r="AE1144" i="2" s="1"/>
  <c r="X1144" i="2" s="1"/>
  <c r="K1145" i="5" s="1"/>
  <c r="T790" i="2"/>
  <c r="T1122" i="2"/>
  <c r="AF876" i="2"/>
  <c r="T874" i="2"/>
  <c r="AD874" i="2" s="1"/>
  <c r="AE874" i="2" s="1"/>
  <c r="X874" i="2" s="1"/>
  <c r="K875" i="5" s="1"/>
  <c r="T878" i="2"/>
  <c r="H941" i="5"/>
  <c r="T938" i="2"/>
  <c r="AD938" i="2" s="1"/>
  <c r="AE938" i="2" s="1"/>
  <c r="X938" i="2" s="1"/>
  <c r="K939" i="5" s="1"/>
  <c r="H1131" i="5"/>
  <c r="T1124" i="2"/>
  <c r="AD1124" i="2" s="1"/>
  <c r="AE1124" i="2" s="1"/>
  <c r="X1124" i="2" s="1"/>
  <c r="K1125" i="5" s="1"/>
  <c r="Q1393" i="2"/>
  <c r="T1147" i="2"/>
  <c r="AD1147" i="2" s="1"/>
  <c r="AE1147" i="2" s="1"/>
  <c r="X1147" i="2" s="1"/>
  <c r="K1148" i="5" s="1"/>
  <c r="T1324" i="2"/>
  <c r="AD1324" i="2" s="1"/>
  <c r="AE1324" i="2" s="1"/>
  <c r="X1324" i="2" s="1"/>
  <c r="K1325" i="5" s="1"/>
  <c r="H1241" i="5"/>
  <c r="AF1240" i="2"/>
  <c r="T1288" i="2"/>
  <c r="AD1288" i="2" s="1"/>
  <c r="AE1288" i="2" s="1"/>
  <c r="X1288" i="2" s="1"/>
  <c r="K1289" i="5" s="1"/>
  <c r="T1060" i="2"/>
  <c r="AD1060" i="2" s="1"/>
  <c r="AE1060" i="2" s="1"/>
  <c r="X1060" i="2" s="1"/>
  <c r="K1061" i="5" s="1"/>
  <c r="T906" i="2"/>
  <c r="AD906" i="2" s="1"/>
  <c r="AE906" i="2" s="1"/>
  <c r="X906" i="2" s="1"/>
  <c r="K907" i="5" s="1"/>
  <c r="Q1025" i="2"/>
  <c r="T1420" i="2"/>
  <c r="AF1421" i="2"/>
  <c r="H1422" i="5"/>
  <c r="AF1116" i="2"/>
  <c r="T1110" i="2"/>
  <c r="AD1110" i="2" s="1"/>
  <c r="AE1110" i="2" s="1"/>
  <c r="X1110" i="2" s="1"/>
  <c r="K1111" i="5" s="1"/>
  <c r="Q830" i="2"/>
  <c r="Q877" i="2"/>
  <c r="AF1121" i="2"/>
  <c r="T1118" i="2"/>
  <c r="AD1118" i="2" s="1"/>
  <c r="AE1118" i="2" s="1"/>
  <c r="X1118" i="2" s="1"/>
  <c r="K1119" i="5" s="1"/>
  <c r="H1440" i="5"/>
  <c r="T1426" i="2"/>
  <c r="AD1426" i="2" s="1"/>
  <c r="AE1426" i="2" s="1"/>
  <c r="X1426" i="2" s="1"/>
  <c r="K1427" i="5" s="1"/>
  <c r="T1123" i="2"/>
  <c r="H1386" i="5"/>
  <c r="T1383" i="2"/>
  <c r="AD1383" i="2" s="1"/>
  <c r="AE1383" i="2" s="1"/>
  <c r="X1383" i="2" s="1"/>
  <c r="K1384" i="5" s="1"/>
  <c r="T1361" i="2"/>
  <c r="H1310" i="5"/>
  <c r="T1301" i="2"/>
  <c r="AD1301" i="2" s="1"/>
  <c r="AE1301" i="2" s="1"/>
  <c r="X1301" i="2" s="1"/>
  <c r="K1302" i="5" s="1"/>
  <c r="Q1165" i="2"/>
  <c r="T1204" i="2"/>
  <c r="AD1204" i="2" s="1"/>
  <c r="AE1204" i="2" s="1"/>
  <c r="X1204" i="2" s="1"/>
  <c r="H1035" i="5"/>
  <c r="T1032" i="2"/>
  <c r="AD1032" i="2" s="1"/>
  <c r="AE1032" i="2" s="1"/>
  <c r="X1032" i="2" s="1"/>
  <c r="K1033" i="5" s="1"/>
  <c r="T1031" i="2"/>
  <c r="AD1031" i="2" s="1"/>
  <c r="AE1031" i="2" s="1"/>
  <c r="X1031" i="2" s="1"/>
  <c r="K1032" i="5" s="1"/>
  <c r="T879" i="2"/>
  <c r="T1264" i="2"/>
  <c r="AD1264" i="2" s="1"/>
  <c r="AE1264" i="2" s="1"/>
  <c r="X1264" i="2" s="1"/>
  <c r="K1265" i="5" s="1"/>
  <c r="T1393" i="2"/>
  <c r="AD1393" i="2" s="1"/>
  <c r="AE1393" i="2" s="1"/>
  <c r="X1393" i="2" s="1"/>
  <c r="K1394" i="5" s="1"/>
  <c r="T1297" i="2"/>
  <c r="T1012" i="2"/>
  <c r="AD1012" i="2" s="1"/>
  <c r="AE1012" i="2" s="1"/>
  <c r="X1012" i="2" s="1"/>
  <c r="K1013" i="5" s="1"/>
  <c r="AF1013" i="2"/>
  <c r="H1014" i="5"/>
  <c r="Q1023" i="2"/>
  <c r="H1078" i="5"/>
  <c r="H1058" i="5"/>
  <c r="T1056" i="2"/>
  <c r="AD1056" i="2" s="1"/>
  <c r="AE1056" i="2" s="1"/>
  <c r="X1056" i="2" s="1"/>
  <c r="K1057" i="5" s="1"/>
  <c r="H1192" i="5"/>
  <c r="T1188" i="2"/>
  <c r="AD1188" i="2" s="1"/>
  <c r="AE1188" i="2" s="1"/>
  <c r="X1188" i="2" s="1"/>
  <c r="K1189" i="5" s="1"/>
  <c r="AF1464" i="2"/>
  <c r="T1076" i="2"/>
  <c r="T1165" i="2"/>
  <c r="AF810" i="2"/>
  <c r="T804" i="2"/>
  <c r="AD804" i="2" s="1"/>
  <c r="AE804" i="2" s="1"/>
  <c r="X804" i="2" s="1"/>
  <c r="K805" i="5" s="1"/>
  <c r="H889" i="5"/>
  <c r="T886" i="2"/>
  <c r="AD886" i="2" s="1"/>
  <c r="AE886" i="2" s="1"/>
  <c r="X886" i="2" s="1"/>
  <c r="K887" i="5" s="1"/>
  <c r="AF1323" i="2"/>
  <c r="T1321" i="2"/>
  <c r="AD1321" i="2" s="1"/>
  <c r="AE1321" i="2" s="1"/>
  <c r="X1321" i="2" s="1"/>
  <c r="K1322" i="5" s="1"/>
  <c r="Q878" i="2"/>
  <c r="H1411" i="5"/>
  <c r="AF1410" i="2"/>
  <c r="T1092" i="2"/>
  <c r="AD1092" i="2" s="1"/>
  <c r="AE1092" i="2" s="1"/>
  <c r="X1092" i="2" s="1"/>
  <c r="K1093" i="5" s="1"/>
  <c r="T1066" i="2"/>
  <c r="AD1066" i="2" s="1"/>
  <c r="AE1066" i="2" s="1"/>
  <c r="X1066" i="2" s="1"/>
  <c r="K1067" i="5" s="1"/>
  <c r="H1170" i="5"/>
  <c r="AF1169" i="2"/>
  <c r="AF1394" i="2"/>
  <c r="H1395" i="5"/>
  <c r="T889" i="2"/>
  <c r="AF1070" i="2"/>
  <c r="H773" i="5"/>
  <c r="AF399" i="2"/>
  <c r="AF1034" i="2"/>
  <c r="H930" i="5"/>
  <c r="H721" i="5"/>
  <c r="AF1338" i="2"/>
  <c r="H357" i="5"/>
  <c r="H1188" i="5"/>
  <c r="Q162" i="2"/>
  <c r="Q161" i="2" s="1"/>
  <c r="AF284" i="2"/>
  <c r="AF1130" i="2"/>
  <c r="H329" i="5"/>
  <c r="AF276" i="2"/>
  <c r="H819" i="5"/>
  <c r="H1066" i="5"/>
  <c r="AF1274" i="2"/>
  <c r="H717" i="5"/>
  <c r="H539" i="5"/>
  <c r="AF711" i="2"/>
  <c r="AF961" i="2"/>
  <c r="H390" i="5"/>
  <c r="AF1463" i="2"/>
  <c r="AE1116" i="2"/>
  <c r="X1116" i="2" s="1"/>
  <c r="K1117" i="5" s="1"/>
  <c r="H458" i="5"/>
  <c r="AF576" i="2"/>
  <c r="H411" i="5"/>
  <c r="H1117" i="5"/>
  <c r="H589" i="5"/>
  <c r="H548" i="5"/>
  <c r="AF341" i="2"/>
  <c r="AF528" i="2"/>
  <c r="H711" i="5"/>
  <c r="H1144" i="5"/>
  <c r="AF963" i="2"/>
  <c r="AF1408" i="2"/>
  <c r="AE569" i="2"/>
  <c r="X569" i="2" s="1"/>
  <c r="K570" i="5" s="1"/>
  <c r="H751" i="5"/>
  <c r="AF895" i="2"/>
  <c r="H415" i="5"/>
  <c r="H306" i="5"/>
  <c r="H426" i="5"/>
  <c r="H347" i="5"/>
  <c r="H599" i="5"/>
  <c r="H1018" i="5"/>
  <c r="H1169" i="5"/>
  <c r="AF1225" i="2"/>
  <c r="AF761" i="2"/>
  <c r="AF1178" i="2"/>
  <c r="H552" i="5"/>
  <c r="H1375" i="5"/>
  <c r="AF696" i="2"/>
  <c r="AF972" i="2"/>
  <c r="AF730" i="2"/>
  <c r="AF731" i="2"/>
  <c r="H1324" i="5"/>
  <c r="H616" i="5"/>
  <c r="AF940" i="2"/>
  <c r="H680" i="5"/>
  <c r="AF1309" i="2"/>
  <c r="H681" i="5"/>
  <c r="AF888" i="2"/>
  <c r="H484" i="5"/>
  <c r="H811" i="5"/>
  <c r="H300" i="5"/>
  <c r="H674" i="5"/>
  <c r="H906" i="5"/>
  <c r="H1038" i="5"/>
  <c r="H1355" i="5"/>
  <c r="AF779" i="2"/>
  <c r="AF1133" i="2"/>
  <c r="H299" i="5"/>
  <c r="H900" i="5"/>
  <c r="AF1385" i="2"/>
  <c r="AF585" i="2"/>
  <c r="H701" i="5"/>
  <c r="H533" i="5"/>
  <c r="AF347" i="2"/>
  <c r="H598" i="5"/>
  <c r="AF262" i="2"/>
  <c r="AF988" i="2"/>
  <c r="H491" i="5"/>
  <c r="AF405" i="2"/>
  <c r="AF595" i="2"/>
  <c r="H1105" i="5"/>
  <c r="AF1417" i="2"/>
  <c r="AF244" i="2"/>
  <c r="AF1262" i="2"/>
  <c r="H1209" i="5"/>
  <c r="H635" i="5"/>
  <c r="AF1164" i="2"/>
  <c r="H505" i="5"/>
  <c r="AE1262" i="2"/>
  <c r="X1262" i="2" s="1"/>
  <c r="K1263" i="5" s="1"/>
  <c r="H882" i="5"/>
  <c r="H913" i="5"/>
  <c r="H686" i="5"/>
  <c r="AF253" i="2"/>
  <c r="AF1451" i="2"/>
  <c r="H570" i="5"/>
  <c r="AF569" i="2"/>
  <c r="H315" i="5"/>
  <c r="AF948" i="2"/>
  <c r="H1023" i="5"/>
  <c r="AF1002" i="2"/>
  <c r="AF695" i="2"/>
  <c r="AF1146" i="2"/>
  <c r="AE876" i="2"/>
  <c r="X876" i="2" s="1"/>
  <c r="K877" i="5" s="1"/>
  <c r="H1204" i="5"/>
  <c r="H1360" i="5"/>
  <c r="AF1085" i="2"/>
  <c r="AF1439" i="2"/>
  <c r="H1122" i="5"/>
  <c r="H1091" i="5"/>
  <c r="AF1191" i="2"/>
  <c r="H457" i="5"/>
  <c r="H877" i="5"/>
  <c r="H792" i="5"/>
  <c r="AE1359" i="2"/>
  <c r="X1359" i="2" s="1"/>
  <c r="K1360" i="5" s="1"/>
  <c r="AE1057" i="2"/>
  <c r="X1057" i="2" s="1"/>
  <c r="K1058" i="5" s="1"/>
  <c r="AF829" i="2"/>
  <c r="H1028" i="5"/>
  <c r="H904" i="5"/>
  <c r="AF1057" i="2"/>
  <c r="H1076" i="5"/>
  <c r="H1240" i="5"/>
  <c r="H1050" i="5"/>
  <c r="AA1424" i="2"/>
  <c r="AF1424" i="2"/>
  <c r="H1425" i="5"/>
  <c r="H383" i="5"/>
  <c r="AF1376" i="2"/>
  <c r="H1377" i="5"/>
  <c r="AF1372" i="2"/>
  <c r="H1373" i="5"/>
  <c r="AE374" i="2"/>
  <c r="AA374" i="2"/>
  <c r="H1383" i="5"/>
  <c r="AF1382" i="2"/>
  <c r="Q70" i="2"/>
  <c r="Q123" i="2"/>
  <c r="Q122" i="2" s="1"/>
  <c r="Q121" i="2" s="1"/>
  <c r="X234" i="2"/>
  <c r="K235" i="5" s="1"/>
  <c r="AF132" i="2"/>
  <c r="AF131" i="2"/>
  <c r="AF220" i="2"/>
  <c r="AF149" i="2"/>
  <c r="AF103" i="2"/>
  <c r="AF89" i="2"/>
  <c r="AF123" i="2"/>
  <c r="AF210" i="2"/>
  <c r="AF23" i="2"/>
  <c r="AF48" i="2"/>
  <c r="AF116" i="2"/>
  <c r="AF70" i="2"/>
  <c r="AF235" i="2"/>
  <c r="H48" i="5"/>
  <c r="H123" i="5"/>
  <c r="H89" i="5"/>
  <c r="H103" i="5"/>
  <c r="H221" i="5"/>
  <c r="H150" i="5"/>
  <c r="H116" i="5"/>
  <c r="Q149" i="2"/>
  <c r="AF162" i="2"/>
  <c r="H163" i="5"/>
  <c r="Q103" i="2"/>
  <c r="AF88" i="2"/>
  <c r="AF170" i="2"/>
  <c r="H171" i="5"/>
  <c r="AF169" i="2"/>
  <c r="H170" i="5"/>
  <c r="Q170" i="2"/>
  <c r="Q211" i="2"/>
  <c r="H132" i="5"/>
  <c r="AA236" i="2"/>
  <c r="X236" i="2" s="1"/>
  <c r="K237" i="5" s="1"/>
  <c r="Q235" i="2"/>
  <c r="Q234" i="2" s="1"/>
  <c r="Q131" i="2"/>
  <c r="AF211" i="2"/>
  <c r="H212" i="5"/>
  <c r="AF209" i="2"/>
  <c r="Q89" i="2"/>
  <c r="AF202" i="2"/>
  <c r="H203" i="5"/>
  <c r="H79" i="5"/>
  <c r="H485" i="5"/>
  <c r="H691" i="5"/>
  <c r="H327" i="5"/>
  <c r="H160" i="5"/>
  <c r="H807" i="5"/>
  <c r="H226" i="5"/>
  <c r="H476" i="5"/>
  <c r="H391" i="5"/>
  <c r="H966" i="5"/>
  <c r="H319" i="5"/>
  <c r="H841" i="5"/>
  <c r="H271" i="5"/>
  <c r="H31" i="5"/>
  <c r="H912" i="5"/>
  <c r="H322" i="5"/>
  <c r="H562" i="5"/>
  <c r="H928" i="5"/>
  <c r="H272" i="5"/>
  <c r="H215" i="5"/>
  <c r="H531" i="5"/>
  <c r="H235" i="5"/>
  <c r="H475" i="5"/>
  <c r="H862" i="5"/>
  <c r="H117" i="5"/>
  <c r="H519" i="5"/>
  <c r="H759" i="5"/>
  <c r="H111" i="5"/>
  <c r="H167" i="5"/>
  <c r="H363" i="5"/>
  <c r="H537" i="5"/>
  <c r="H250" i="5"/>
  <c r="H124" i="5"/>
  <c r="H151" i="5"/>
  <c r="H481" i="5"/>
  <c r="H640" i="5"/>
  <c r="H471" i="5"/>
  <c r="H571" i="5"/>
  <c r="H435" i="5"/>
  <c r="H266" i="5"/>
  <c r="H874" i="5"/>
  <c r="H335" i="5"/>
  <c r="H260" i="5"/>
  <c r="H908" i="5"/>
  <c r="H657" i="5"/>
  <c r="H872" i="5"/>
  <c r="H855" i="5"/>
  <c r="H253" i="5"/>
  <c r="H861" i="5"/>
  <c r="H847" i="5"/>
  <c r="H341" i="5"/>
  <c r="H610" i="5"/>
  <c r="H557" i="5"/>
  <c r="H856" i="5"/>
  <c r="H865" i="5"/>
  <c r="H311" i="5"/>
  <c r="H706" i="5"/>
  <c r="H715" i="5"/>
  <c r="H716" i="5"/>
  <c r="H130" i="5"/>
  <c r="H324" i="5"/>
  <c r="H365" i="5"/>
  <c r="H392" i="5"/>
  <c r="H514" i="5"/>
  <c r="H595" i="5"/>
  <c r="H612" i="5"/>
  <c r="H556" i="5"/>
  <c r="H382" i="5"/>
  <c r="H611" i="5"/>
  <c r="H334" i="5"/>
  <c r="H683" i="5"/>
  <c r="H211" i="5"/>
  <c r="H823" i="5"/>
  <c r="H739" i="5"/>
  <c r="H332" i="5"/>
  <c r="H297" i="5"/>
  <c r="H516" i="5"/>
  <c r="H603" i="5"/>
  <c r="H658" i="5"/>
  <c r="H769" i="5"/>
  <c r="H649" i="5"/>
  <c r="H694" i="5"/>
  <c r="H63" i="5"/>
  <c r="H379" i="5"/>
  <c r="H70" i="5"/>
  <c r="H281" i="5"/>
  <c r="H645" i="5"/>
  <c r="H842" i="5"/>
  <c r="H954" i="5"/>
  <c r="H499" i="5"/>
  <c r="H922" i="5"/>
  <c r="H273" i="5"/>
  <c r="H313" i="5"/>
  <c r="H467" i="5"/>
  <c r="H177" i="5"/>
  <c r="H495" i="5"/>
  <c r="H463" i="5"/>
  <c r="H892" i="5"/>
  <c r="H290" i="5"/>
  <c r="H449" i="5"/>
  <c r="H317" i="5"/>
  <c r="H294" i="5"/>
  <c r="H442" i="5"/>
  <c r="H77" i="5"/>
  <c r="H94" i="5"/>
  <c r="H120" i="5"/>
  <c r="H26" i="5"/>
  <c r="H67" i="5"/>
  <c r="H57" i="5"/>
  <c r="H134" i="5"/>
  <c r="K1995" i="5"/>
  <c r="K843" i="5"/>
  <c r="K1725" i="5"/>
  <c r="K1711" i="5"/>
  <c r="H80" i="5"/>
  <c r="H95" i="5"/>
  <c r="H25" i="5"/>
  <c r="H42" i="5"/>
  <c r="H734" i="5"/>
  <c r="H196" i="5"/>
  <c r="H1300" i="5"/>
  <c r="H1299" i="5"/>
  <c r="H848" i="5"/>
  <c r="H1430" i="5"/>
  <c r="AD39" i="2" l="1"/>
  <c r="AE39" i="2" s="1"/>
  <c r="X39" i="2" s="1"/>
  <c r="K39" i="5" s="1"/>
  <c r="AF39" i="2"/>
  <c r="H39" i="5"/>
  <c r="T119" i="2"/>
  <c r="AD119" i="2" s="1"/>
  <c r="AE119" i="2" s="1"/>
  <c r="X119" i="2" s="1"/>
  <c r="K119" i="5" s="1"/>
  <c r="T121" i="2"/>
  <c r="T99" i="2"/>
  <c r="H99" i="5" s="1"/>
  <c r="T100" i="2"/>
  <c r="AD102" i="2"/>
  <c r="AE102" i="2" s="1"/>
  <c r="AF102" i="2"/>
  <c r="H169" i="5"/>
  <c r="T216" i="2"/>
  <c r="T215" i="2" s="1"/>
  <c r="AD179" i="2"/>
  <c r="AE179" i="2" s="1"/>
  <c r="X179" i="2" s="1"/>
  <c r="K180" i="5" s="1"/>
  <c r="AF179" i="2"/>
  <c r="H180" i="5"/>
  <c r="H166" i="5"/>
  <c r="AF168" i="2"/>
  <c r="T156" i="2"/>
  <c r="H157" i="5" s="1"/>
  <c r="T115" i="2"/>
  <c r="H115" i="5" s="1"/>
  <c r="T212" i="2"/>
  <c r="T206" i="2" s="1"/>
  <c r="T148" i="2"/>
  <c r="AD148" i="2" s="1"/>
  <c r="AE148" i="2" s="1"/>
  <c r="X148" i="2" s="1"/>
  <c r="K149" i="5" s="1"/>
  <c r="T151" i="2"/>
  <c r="T197" i="2"/>
  <c r="AF197" i="2" s="1"/>
  <c r="T199" i="2"/>
  <c r="Q134" i="2"/>
  <c r="Q135" i="2"/>
  <c r="Q132" i="2" s="1"/>
  <c r="AD164" i="2"/>
  <c r="AE164" i="2" s="1"/>
  <c r="X164" i="2" s="1"/>
  <c r="K165" i="5" s="1"/>
  <c r="H165" i="5"/>
  <c r="AF164" i="2"/>
  <c r="AD190" i="2"/>
  <c r="AE190" i="2" s="1"/>
  <c r="X190" i="2" s="1"/>
  <c r="K191" i="5" s="1"/>
  <c r="AF190" i="2"/>
  <c r="AD104" i="2"/>
  <c r="AE104" i="2" s="1"/>
  <c r="X104" i="2" s="1"/>
  <c r="K104" i="5" s="1"/>
  <c r="AF104" i="2"/>
  <c r="H104" i="5"/>
  <c r="T134" i="2"/>
  <c r="T135" i="2"/>
  <c r="T147" i="2"/>
  <c r="H148" i="5" s="1"/>
  <c r="AD40" i="2"/>
  <c r="AE40" i="2" s="1"/>
  <c r="X40" i="2" s="1"/>
  <c r="AF40" i="2"/>
  <c r="AD203" i="2"/>
  <c r="AE203" i="2" s="1"/>
  <c r="X203" i="2" s="1"/>
  <c r="K204" i="5" s="1"/>
  <c r="AF203" i="2"/>
  <c r="H204" i="5"/>
  <c r="T96" i="2"/>
  <c r="AD108" i="2"/>
  <c r="AE108" i="2" s="1"/>
  <c r="X108" i="2" s="1"/>
  <c r="K108" i="5" s="1"/>
  <c r="AF108" i="2"/>
  <c r="H108" i="5"/>
  <c r="AD138" i="2"/>
  <c r="AE138" i="2" s="1"/>
  <c r="X138" i="2" s="1"/>
  <c r="K139" i="5" s="1"/>
  <c r="AF138" i="2"/>
  <c r="Q126" i="2"/>
  <c r="T113" i="2"/>
  <c r="H181" i="5"/>
  <c r="AD191" i="2"/>
  <c r="AE191" i="2" s="1"/>
  <c r="X191" i="2" s="1"/>
  <c r="K192" i="5" s="1"/>
  <c r="T189" i="2"/>
  <c r="T188" i="2"/>
  <c r="AD165" i="2"/>
  <c r="AE165" i="2" s="1"/>
  <c r="X165" i="2" s="1"/>
  <c r="K166" i="5" s="1"/>
  <c r="AF165" i="2"/>
  <c r="T227" i="2"/>
  <c r="T223" i="2" s="1"/>
  <c r="T217" i="2" s="1"/>
  <c r="AD56" i="2"/>
  <c r="AE56" i="2" s="1"/>
  <c r="X56" i="2" s="1"/>
  <c r="K56" i="5" s="1"/>
  <c r="H56" i="5"/>
  <c r="AF56" i="2"/>
  <c r="Q34" i="2"/>
  <c r="T83" i="2"/>
  <c r="AD34" i="2"/>
  <c r="AE34" i="2" s="1"/>
  <c r="X34" i="2" s="1"/>
  <c r="K34" i="5" s="1"/>
  <c r="AF34" i="2"/>
  <c r="H34" i="5"/>
  <c r="AD43" i="2"/>
  <c r="H43" i="5"/>
  <c r="AF43" i="2"/>
  <c r="T91" i="2"/>
  <c r="H192" i="5"/>
  <c r="AF238" i="2"/>
  <c r="AF191" i="2"/>
  <c r="AD238" i="2"/>
  <c r="AE238" i="2" s="1"/>
  <c r="X238" i="2" s="1"/>
  <c r="K239" i="5" s="1"/>
  <c r="H1371" i="5"/>
  <c r="AF1370" i="2"/>
  <c r="AD114" i="2"/>
  <c r="AE114" i="2" s="1"/>
  <c r="X114" i="2" s="1"/>
  <c r="K114" i="5" s="1"/>
  <c r="H114" i="5"/>
  <c r="AF114" i="2"/>
  <c r="AD167" i="2"/>
  <c r="AE167" i="2" s="1"/>
  <c r="X167" i="2" s="1"/>
  <c r="K168" i="5" s="1"/>
  <c r="AF167" i="2"/>
  <c r="AD98" i="2"/>
  <c r="AE98" i="2" s="1"/>
  <c r="X98" i="2" s="1"/>
  <c r="K98" i="5" s="1"/>
  <c r="AF98" i="2"/>
  <c r="H98" i="5"/>
  <c r="AD160" i="2"/>
  <c r="AE160" i="2" s="1"/>
  <c r="X160" i="2" s="1"/>
  <c r="K161" i="5" s="1"/>
  <c r="H161" i="5"/>
  <c r="AF160" i="2"/>
  <c r="Q220" i="2"/>
  <c r="Q229" i="2"/>
  <c r="Q227" i="2" s="1"/>
  <c r="Q223" i="2" s="1"/>
  <c r="Q160" i="2"/>
  <c r="AD205" i="2"/>
  <c r="AE205" i="2" s="1"/>
  <c r="X205" i="2" s="1"/>
  <c r="K206" i="5" s="1"/>
  <c r="AF205" i="2"/>
  <c r="H206" i="5"/>
  <c r="AD101" i="2"/>
  <c r="AE101" i="2" s="1"/>
  <c r="X101" i="2" s="1"/>
  <c r="K101" i="5" s="1"/>
  <c r="H101" i="5"/>
  <c r="AF101" i="2"/>
  <c r="AD154" i="2"/>
  <c r="AE154" i="2" s="1"/>
  <c r="X154" i="2" s="1"/>
  <c r="K155" i="5" s="1"/>
  <c r="H155" i="5"/>
  <c r="AF154" i="2"/>
  <c r="H168" i="5"/>
  <c r="AD44" i="2"/>
  <c r="AE44" i="2" s="1"/>
  <c r="X44" i="2" s="1"/>
  <c r="K44" i="5" s="1"/>
  <c r="H44" i="5"/>
  <c r="AF44" i="2"/>
  <c r="Q101" i="2"/>
  <c r="Q98" i="2"/>
  <c r="AD180" i="2"/>
  <c r="AE180" i="2" s="1"/>
  <c r="X180" i="2" s="1"/>
  <c r="K181" i="5" s="1"/>
  <c r="AF180" i="2"/>
  <c r="AD201" i="2"/>
  <c r="AE201" i="2" s="1"/>
  <c r="X201" i="2" s="1"/>
  <c r="K202" i="5" s="1"/>
  <c r="AF201" i="2"/>
  <c r="H202" i="5"/>
  <c r="Q23" i="2"/>
  <c r="Q45" i="2"/>
  <c r="Q114" i="2"/>
  <c r="Q113" i="2" s="1"/>
  <c r="AD122" i="2"/>
  <c r="AE122" i="2" s="1"/>
  <c r="X122" i="2" s="1"/>
  <c r="K122" i="5" s="1"/>
  <c r="AF122" i="2"/>
  <c r="H122" i="5"/>
  <c r="AD218" i="2"/>
  <c r="AE218" i="2" s="1"/>
  <c r="X218" i="2" s="1"/>
  <c r="K219" i="5" s="1"/>
  <c r="AF218" i="2"/>
  <c r="H219" i="5"/>
  <c r="AD126" i="2"/>
  <c r="AE126" i="2" s="1"/>
  <c r="X126" i="2" s="1"/>
  <c r="K126" i="5" s="1"/>
  <c r="AF126" i="2"/>
  <c r="H126" i="5"/>
  <c r="AD85" i="2"/>
  <c r="AE85" i="2" s="1"/>
  <c r="X85" i="2" s="1"/>
  <c r="K85" i="5" s="1"/>
  <c r="AF85" i="2"/>
  <c r="H85" i="5"/>
  <c r="Q180" i="2"/>
  <c r="AD213" i="2"/>
  <c r="AE213" i="2" s="1"/>
  <c r="H214" i="5"/>
  <c r="AF213" i="2"/>
  <c r="AD86" i="2"/>
  <c r="AE86" i="2" s="1"/>
  <c r="X86" i="2" s="1"/>
  <c r="K86" i="5" s="1"/>
  <c r="AF86" i="2"/>
  <c r="H86" i="5"/>
  <c r="AD45" i="2"/>
  <c r="AE45" i="2" s="1"/>
  <c r="X45" i="2" s="1"/>
  <c r="K45" i="5" s="1"/>
  <c r="AF45" i="2"/>
  <c r="H45" i="5"/>
  <c r="AF1415" i="2"/>
  <c r="H1416" i="5"/>
  <c r="AF1028" i="2"/>
  <c r="H1424" i="5"/>
  <c r="AF1423" i="2"/>
  <c r="H1118" i="5"/>
  <c r="AF1117" i="2"/>
  <c r="H1029" i="5"/>
  <c r="AF1123" i="2"/>
  <c r="AD1123" i="2"/>
  <c r="AE1123" i="2" s="1"/>
  <c r="X1123" i="2" s="1"/>
  <c r="K1124" i="5" s="1"/>
  <c r="H1092" i="5"/>
  <c r="AD1091" i="2"/>
  <c r="AE1091" i="2" s="1"/>
  <c r="X1091" i="2" s="1"/>
  <c r="K1092" i="5" s="1"/>
  <c r="H1376" i="5"/>
  <c r="AD1375" i="2"/>
  <c r="AE1375" i="2" s="1"/>
  <c r="X1375" i="2" s="1"/>
  <c r="K1376" i="5" s="1"/>
  <c r="AF1076" i="2"/>
  <c r="AD1076" i="2"/>
  <c r="AE1076" i="2" s="1"/>
  <c r="X1076" i="2" s="1"/>
  <c r="K1077" i="5" s="1"/>
  <c r="AF1122" i="2"/>
  <c r="AD1122" i="2"/>
  <c r="AE1122" i="2" s="1"/>
  <c r="X1122" i="2" s="1"/>
  <c r="K1123" i="5" s="1"/>
  <c r="AF1300" i="2"/>
  <c r="AD1300" i="2"/>
  <c r="AE1300" i="2" s="1"/>
  <c r="X1300" i="2" s="1"/>
  <c r="K1301" i="5" s="1"/>
  <c r="AD1388" i="2"/>
  <c r="AE1388" i="2" s="1"/>
  <c r="X1388" i="2" s="1"/>
  <c r="K1389" i="5" s="1"/>
  <c r="H1389" i="5"/>
  <c r="AF1388" i="2"/>
  <c r="T1386" i="2"/>
  <c r="H979" i="5"/>
  <c r="AD978" i="2"/>
  <c r="AE978" i="2" s="1"/>
  <c r="X978" i="2" s="1"/>
  <c r="K979" i="5" s="1"/>
  <c r="T974" i="2"/>
  <c r="AF978" i="2"/>
  <c r="AF889" i="2"/>
  <c r="AD889" i="2"/>
  <c r="AE889" i="2" s="1"/>
  <c r="X889" i="2" s="1"/>
  <c r="K890" i="5" s="1"/>
  <c r="T1409" i="2"/>
  <c r="AD1409" i="2" s="1"/>
  <c r="AE1409" i="2" s="1"/>
  <c r="X1409" i="2" s="1"/>
  <c r="K1410" i="5" s="1"/>
  <c r="AD1420" i="2"/>
  <c r="AE1420" i="2" s="1"/>
  <c r="X1420" i="2" s="1"/>
  <c r="K1421" i="5" s="1"/>
  <c r="AF790" i="2"/>
  <c r="AD790" i="2"/>
  <c r="AE790" i="2" s="1"/>
  <c r="X790" i="2" s="1"/>
  <c r="K791" i="5" s="1"/>
  <c r="H1060" i="5"/>
  <c r="AD1059" i="2"/>
  <c r="AE1059" i="2" s="1"/>
  <c r="X1059" i="2" s="1"/>
  <c r="K1060" i="5" s="1"/>
  <c r="AF1378" i="2"/>
  <c r="AF1018" i="2"/>
  <c r="AD1018" i="2"/>
  <c r="AE1018" i="2" s="1"/>
  <c r="X1018" i="2" s="1"/>
  <c r="K1019" i="5" s="1"/>
  <c r="H974" i="5"/>
  <c r="AD973" i="2"/>
  <c r="AE973" i="2" s="1"/>
  <c r="X973" i="2" s="1"/>
  <c r="K974" i="5" s="1"/>
  <c r="H1340" i="5"/>
  <c r="AD1339" i="2"/>
  <c r="AE1339" i="2" s="1"/>
  <c r="X1339" i="2" s="1"/>
  <c r="K1340" i="5" s="1"/>
  <c r="AF1297" i="2"/>
  <c r="AD1297" i="2"/>
  <c r="AE1297" i="2" s="1"/>
  <c r="X1297" i="2" s="1"/>
  <c r="K1298" i="5" s="1"/>
  <c r="H1378" i="5"/>
  <c r="AD1377" i="2"/>
  <c r="AE1377" i="2" s="1"/>
  <c r="X1377" i="2" s="1"/>
  <c r="K1378" i="5" s="1"/>
  <c r="H1379" i="5"/>
  <c r="AF830" i="2"/>
  <c r="AD830" i="2"/>
  <c r="AE830" i="2" s="1"/>
  <c r="X830" i="2" s="1"/>
  <c r="K831" i="5" s="1"/>
  <c r="H1166" i="5"/>
  <c r="AD1165" i="2"/>
  <c r="AE1165" i="2" s="1"/>
  <c r="X1165" i="2" s="1"/>
  <c r="K1166" i="5" s="1"/>
  <c r="AF941" i="2"/>
  <c r="AD941" i="2"/>
  <c r="AE941" i="2" s="1"/>
  <c r="X941" i="2" s="1"/>
  <c r="K942" i="5" s="1"/>
  <c r="AF877" i="2"/>
  <c r="AD877" i="2"/>
  <c r="AE877" i="2" s="1"/>
  <c r="X877" i="2" s="1"/>
  <c r="K878" i="5" s="1"/>
  <c r="H1036" i="5"/>
  <c r="AD1035" i="2"/>
  <c r="AE1035" i="2" s="1"/>
  <c r="X1035" i="2" s="1"/>
  <c r="K1036" i="5" s="1"/>
  <c r="H1264" i="5"/>
  <c r="AD1263" i="2"/>
  <c r="AE1263" i="2" s="1"/>
  <c r="X1263" i="2" s="1"/>
  <c r="K1264" i="5" s="1"/>
  <c r="AF831" i="2"/>
  <c r="AD831" i="2"/>
  <c r="AE831" i="2" s="1"/>
  <c r="X831" i="2" s="1"/>
  <c r="K832" i="5" s="1"/>
  <c r="AF879" i="2"/>
  <c r="AD879" i="2"/>
  <c r="AE879" i="2" s="1"/>
  <c r="X879" i="2" s="1"/>
  <c r="K880" i="5" s="1"/>
  <c r="AF1361" i="2"/>
  <c r="AD1361" i="2"/>
  <c r="AE1361" i="2" s="1"/>
  <c r="X1361" i="2" s="1"/>
  <c r="K1362" i="5" s="1"/>
  <c r="AF913" i="2"/>
  <c r="AD913" i="2"/>
  <c r="AE913" i="2" s="1"/>
  <c r="X913" i="2" s="1"/>
  <c r="K914" i="5" s="1"/>
  <c r="AF878" i="2"/>
  <c r="AD878" i="2"/>
  <c r="AE878" i="2" s="1"/>
  <c r="X878" i="2" s="1"/>
  <c r="K879" i="5" s="1"/>
  <c r="H730" i="5"/>
  <c r="AD729" i="2"/>
  <c r="AE729" i="2" s="1"/>
  <c r="X729" i="2" s="1"/>
  <c r="K730" i="5" s="1"/>
  <c r="H914" i="5"/>
  <c r="AE1058" i="2"/>
  <c r="X1058" i="2" s="1"/>
  <c r="K1059" i="5" s="1"/>
  <c r="H832" i="5"/>
  <c r="AF1035" i="2"/>
  <c r="AF1263" i="2"/>
  <c r="H831" i="5"/>
  <c r="H1059" i="5"/>
  <c r="AF1058" i="2"/>
  <c r="H879" i="5"/>
  <c r="H791" i="5"/>
  <c r="H1298" i="5"/>
  <c r="H1124" i="5"/>
  <c r="AF1059" i="2"/>
  <c r="AF1339" i="2"/>
  <c r="AF1377" i="2"/>
  <c r="H1301" i="5"/>
  <c r="AF1091" i="2"/>
  <c r="AF882" i="2"/>
  <c r="H883" i="5"/>
  <c r="H942" i="5"/>
  <c r="H1019" i="5"/>
  <c r="H1087" i="5"/>
  <c r="AF1086" i="2"/>
  <c r="H1362" i="5"/>
  <c r="H890" i="5"/>
  <c r="T970" i="2"/>
  <c r="AD970" i="2" s="1"/>
  <c r="AE970" i="2" s="1"/>
  <c r="X970" i="2" s="1"/>
  <c r="K971" i="5" s="1"/>
  <c r="AF971" i="2"/>
  <c r="H972" i="5"/>
  <c r="H1026" i="5"/>
  <c r="AF1025" i="2"/>
  <c r="H1260" i="5"/>
  <c r="AF1259" i="2"/>
  <c r="H1265" i="5"/>
  <c r="AF1264" i="2"/>
  <c r="H1061" i="5"/>
  <c r="AF1060" i="2"/>
  <c r="AF938" i="2"/>
  <c r="H939" i="5"/>
  <c r="H1072" i="5"/>
  <c r="AF1071" i="2"/>
  <c r="AF1258" i="2"/>
  <c r="H1259" i="5"/>
  <c r="AF886" i="2"/>
  <c r="H887" i="5"/>
  <c r="T1448" i="2"/>
  <c r="AD1448" i="2" s="1"/>
  <c r="AE1448" i="2" s="1"/>
  <c r="X1448" i="2" s="1"/>
  <c r="K1449" i="5" s="1"/>
  <c r="H1450" i="5"/>
  <c r="AF1449" i="2"/>
  <c r="H1289" i="5"/>
  <c r="AF1288" i="2"/>
  <c r="H897" i="5"/>
  <c r="AF896" i="2"/>
  <c r="AF1355" i="2"/>
  <c r="H1356" i="5"/>
  <c r="AF1232" i="2"/>
  <c r="H1233" i="5"/>
  <c r="AF1131" i="2"/>
  <c r="H1132" i="5"/>
  <c r="H1093" i="5"/>
  <c r="AF1092" i="2"/>
  <c r="H1032" i="5"/>
  <c r="AF1031" i="2"/>
  <c r="AF1383" i="2"/>
  <c r="H1384" i="5"/>
  <c r="H1111" i="5"/>
  <c r="AF1110" i="2"/>
  <c r="H898" i="5"/>
  <c r="AF897" i="2"/>
  <c r="H1219" i="5"/>
  <c r="AF1218" i="2"/>
  <c r="H959" i="5"/>
  <c r="AF958" i="2"/>
  <c r="AF914" i="2"/>
  <c r="H915" i="5"/>
  <c r="H1394" i="5"/>
  <c r="AF1393" i="2"/>
  <c r="AF1032" i="2"/>
  <c r="H1033" i="5"/>
  <c r="AF874" i="2"/>
  <c r="H875" i="5"/>
  <c r="H1046" i="5"/>
  <c r="AF1045" i="2"/>
  <c r="H878" i="5"/>
  <c r="AF1166" i="2"/>
  <c r="H1167" i="5"/>
  <c r="AF819" i="2"/>
  <c r="H820" i="5"/>
  <c r="H1453" i="5"/>
  <c r="AF1452" i="2"/>
  <c r="H1206" i="5"/>
  <c r="AF1205" i="2"/>
  <c r="T1055" i="2"/>
  <c r="AD1055" i="2" s="1"/>
  <c r="AE1055" i="2" s="1"/>
  <c r="X1055" i="2" s="1"/>
  <c r="K1056" i="5" s="1"/>
  <c r="AF1056" i="2"/>
  <c r="H1057" i="5"/>
  <c r="H907" i="5"/>
  <c r="AF906" i="2"/>
  <c r="H805" i="5"/>
  <c r="AF804" i="2"/>
  <c r="H1325" i="5"/>
  <c r="AF1324" i="2"/>
  <c r="H1351" i="5"/>
  <c r="AF1350" i="2"/>
  <c r="T1360" i="2"/>
  <c r="AD1360" i="2" s="1"/>
  <c r="AF1176" i="2"/>
  <c r="H1177" i="5"/>
  <c r="H812" i="5"/>
  <c r="AF811" i="2"/>
  <c r="AF1192" i="2"/>
  <c r="H1193" i="5"/>
  <c r="AF1083" i="2"/>
  <c r="H1084" i="5"/>
  <c r="AF1301" i="2"/>
  <c r="H1302" i="5"/>
  <c r="H1067" i="5"/>
  <c r="AF1066" i="2"/>
  <c r="AF1204" i="2"/>
  <c r="H1205" i="5"/>
  <c r="H1427" i="5"/>
  <c r="AF1426" i="2"/>
  <c r="AF1147" i="2"/>
  <c r="H1148" i="5"/>
  <c r="H1123" i="5"/>
  <c r="AF990" i="2"/>
  <c r="H991" i="5"/>
  <c r="H1135" i="5"/>
  <c r="AF1134" i="2"/>
  <c r="H880" i="5"/>
  <c r="H1322" i="5"/>
  <c r="AF1321" i="2"/>
  <c r="H1189" i="5"/>
  <c r="AF1188" i="2"/>
  <c r="T1011" i="2"/>
  <c r="AD1011" i="2" s="1"/>
  <c r="AE1011" i="2" s="1"/>
  <c r="X1011" i="2" s="1"/>
  <c r="K1012" i="5" s="1"/>
  <c r="H1013" i="5"/>
  <c r="AF1012" i="2"/>
  <c r="H1421" i="5"/>
  <c r="T1418" i="2"/>
  <c r="AD1418" i="2" s="1"/>
  <c r="AE1418" i="2" s="1"/>
  <c r="X1418" i="2" s="1"/>
  <c r="K1419" i="5" s="1"/>
  <c r="AF1420" i="2"/>
  <c r="AF1373" i="2"/>
  <c r="H1374" i="5"/>
  <c r="AF987" i="2"/>
  <c r="H988" i="5"/>
  <c r="AF900" i="2"/>
  <c r="H901" i="5"/>
  <c r="AF1015" i="2"/>
  <c r="H1016" i="5"/>
  <c r="AF962" i="2"/>
  <c r="H963" i="5"/>
  <c r="H1077" i="5"/>
  <c r="AF1165" i="2"/>
  <c r="AF1118" i="2"/>
  <c r="H1119" i="5"/>
  <c r="AF1124" i="2"/>
  <c r="H1125" i="5"/>
  <c r="AF1144" i="2"/>
  <c r="H1145" i="5"/>
  <c r="AF1179" i="2"/>
  <c r="H1180" i="5"/>
  <c r="AF904" i="2"/>
  <c r="H905" i="5"/>
  <c r="AF1024" i="2"/>
  <c r="H1025" i="5"/>
  <c r="H923" i="5"/>
  <c r="AF922" i="2"/>
  <c r="AF1407" i="2"/>
  <c r="H1408" i="5"/>
  <c r="X1424" i="2"/>
  <c r="K1425" i="5" s="1"/>
  <c r="X374" i="2"/>
  <c r="K375" i="5" s="1"/>
  <c r="Q209" i="2"/>
  <c r="Q210" i="2"/>
  <c r="H176" i="5"/>
  <c r="H233" i="5"/>
  <c r="H630" i="5"/>
  <c r="H410" i="5"/>
  <c r="H320" i="5"/>
  <c r="H305" i="5"/>
  <c r="H242" i="5"/>
  <c r="H356" i="5"/>
  <c r="H142" i="5"/>
  <c r="H222" i="5"/>
  <c r="H431" i="5"/>
  <c r="H497" i="5"/>
  <c r="H153" i="5"/>
  <c r="H241" i="5"/>
  <c r="H498" i="5"/>
  <c r="H154" i="5"/>
  <c r="H210" i="5"/>
  <c r="H333" i="5"/>
  <c r="H293" i="5"/>
  <c r="H469" i="5"/>
  <c r="H528" i="5"/>
  <c r="H409" i="5"/>
  <c r="H454" i="5"/>
  <c r="K332" i="5"/>
  <c r="K123" i="5"/>
  <c r="K77" i="5"/>
  <c r="H24" i="5"/>
  <c r="K133" i="5"/>
  <c r="K595" i="5"/>
  <c r="K1259" i="5"/>
  <c r="K1595" i="5"/>
  <c r="K547" i="5"/>
  <c r="K558" i="5"/>
  <c r="K1027" i="5"/>
  <c r="K627" i="5"/>
  <c r="K1948" i="5"/>
  <c r="K1205" i="5"/>
  <c r="K1622" i="5"/>
  <c r="K480" i="5"/>
  <c r="K572" i="5"/>
  <c r="K846" i="5"/>
  <c r="K734" i="5"/>
  <c r="K369" i="5"/>
  <c r="K1069" i="5"/>
  <c r="K1546" i="5"/>
  <c r="K1717" i="5"/>
  <c r="K657" i="5"/>
  <c r="K1730" i="5"/>
  <c r="K982" i="5"/>
  <c r="K708" i="5"/>
  <c r="K50" i="5"/>
  <c r="K67" i="5"/>
  <c r="H41" i="5"/>
  <c r="H40" i="5"/>
  <c r="K1743" i="5"/>
  <c r="H1297" i="5"/>
  <c r="AF119" i="2" l="1"/>
  <c r="AD216" i="2"/>
  <c r="AE216" i="2" s="1"/>
  <c r="X216" i="2" s="1"/>
  <c r="K217" i="5" s="1"/>
  <c r="H217" i="5"/>
  <c r="AF216" i="2"/>
  <c r="T97" i="2"/>
  <c r="AD97" i="2" s="1"/>
  <c r="AE97" i="2" s="1"/>
  <c r="X97" i="2" s="1"/>
  <c r="K97" i="5" s="1"/>
  <c r="AF99" i="2"/>
  <c r="AD99" i="2"/>
  <c r="AE99" i="2" s="1"/>
  <c r="X99" i="2" s="1"/>
  <c r="K99" i="5" s="1"/>
  <c r="H119" i="5"/>
  <c r="AD100" i="2"/>
  <c r="AE100" i="2" s="1"/>
  <c r="X100" i="2" s="1"/>
  <c r="K100" i="5" s="1"/>
  <c r="AF100" i="2"/>
  <c r="H100" i="5"/>
  <c r="Q110" i="2"/>
  <c r="Q109" i="2" s="1"/>
  <c r="AF148" i="2"/>
  <c r="AD121" i="2"/>
  <c r="AE121" i="2" s="1"/>
  <c r="X121" i="2" s="1"/>
  <c r="K121" i="5" s="1"/>
  <c r="AF121" i="2"/>
  <c r="H121" i="5"/>
  <c r="H149" i="5"/>
  <c r="Q99" i="2"/>
  <c r="Q100" i="2"/>
  <c r="H91" i="5"/>
  <c r="T109" i="2"/>
  <c r="AD109" i="2" s="1"/>
  <c r="AE109" i="2" s="1"/>
  <c r="X109" i="2" s="1"/>
  <c r="K109" i="5" s="1"/>
  <c r="T112" i="2"/>
  <c r="T187" i="2"/>
  <c r="H188" i="5" s="1"/>
  <c r="AF147" i="2"/>
  <c r="AD156" i="2"/>
  <c r="AE156" i="2" s="1"/>
  <c r="X156" i="2" s="1"/>
  <c r="K157" i="5" s="1"/>
  <c r="AD217" i="2"/>
  <c r="AE217" i="2" s="1"/>
  <c r="AF217" i="2"/>
  <c r="H218" i="5"/>
  <c r="Q179" i="2"/>
  <c r="AD206" i="2"/>
  <c r="AE206" i="2" s="1"/>
  <c r="X206" i="2" s="1"/>
  <c r="K207" i="5" s="1"/>
  <c r="AF206" i="2"/>
  <c r="H207" i="5"/>
  <c r="AD215" i="2"/>
  <c r="AE215" i="2" s="1"/>
  <c r="X215" i="2" s="1"/>
  <c r="K216" i="5" s="1"/>
  <c r="H216" i="5"/>
  <c r="AF215" i="2"/>
  <c r="AF156" i="2"/>
  <c r="AD115" i="2"/>
  <c r="AE115" i="2" s="1"/>
  <c r="X115" i="2" s="1"/>
  <c r="K115" i="5" s="1"/>
  <c r="H198" i="5"/>
  <c r="T185" i="2"/>
  <c r="T184" i="2" s="1"/>
  <c r="AF115" i="2"/>
  <c r="Q127" i="2"/>
  <c r="Q125" i="2" s="1"/>
  <c r="Q119" i="2" s="1"/>
  <c r="Q108" i="2"/>
  <c r="Q104" i="2" s="1"/>
  <c r="Q102" i="2" s="1"/>
  <c r="AA102" i="2" s="1"/>
  <c r="X102" i="2" s="1"/>
  <c r="K102" i="5" s="1"/>
  <c r="AD223" i="2"/>
  <c r="AE223" i="2" s="1"/>
  <c r="AA223" i="2"/>
  <c r="AF223" i="2"/>
  <c r="H224" i="5"/>
  <c r="AD199" i="2"/>
  <c r="AE199" i="2" s="1"/>
  <c r="X199" i="2" s="1"/>
  <c r="K200" i="5" s="1"/>
  <c r="AF199" i="2"/>
  <c r="H200" i="5"/>
  <c r="T92" i="2"/>
  <c r="T93" i="2"/>
  <c r="AD147" i="2"/>
  <c r="AE147" i="2" s="1"/>
  <c r="X147" i="2" s="1"/>
  <c r="K148" i="5" s="1"/>
  <c r="T144" i="2"/>
  <c r="T143" i="2"/>
  <c r="AD197" i="2"/>
  <c r="AE197" i="2" s="1"/>
  <c r="X197" i="2" s="1"/>
  <c r="K198" i="5" s="1"/>
  <c r="T193" i="2"/>
  <c r="AD151" i="2"/>
  <c r="AE151" i="2" s="1"/>
  <c r="X151" i="2" s="1"/>
  <c r="K152" i="5" s="1"/>
  <c r="AF151" i="2"/>
  <c r="H152" i="5"/>
  <c r="AD135" i="2"/>
  <c r="AE135" i="2" s="1"/>
  <c r="X135" i="2" s="1"/>
  <c r="K136" i="5" s="1"/>
  <c r="H136" i="5"/>
  <c r="AF135" i="2"/>
  <c r="AD134" i="2"/>
  <c r="AE134" i="2" s="1"/>
  <c r="X134" i="2" s="1"/>
  <c r="K135" i="5" s="1"/>
  <c r="AF134" i="2"/>
  <c r="H135" i="5"/>
  <c r="AD212" i="2"/>
  <c r="AE212" i="2" s="1"/>
  <c r="X212" i="2" s="1"/>
  <c r="K213" i="5" s="1"/>
  <c r="H213" i="5"/>
  <c r="AF212" i="2"/>
  <c r="AA227" i="2"/>
  <c r="AD227" i="2"/>
  <c r="AE227" i="2" s="1"/>
  <c r="AF227" i="2"/>
  <c r="H228" i="5"/>
  <c r="AE43" i="2"/>
  <c r="X43" i="2" s="1"/>
  <c r="K43" i="5" s="1"/>
  <c r="T72" i="2"/>
  <c r="T73" i="2"/>
  <c r="Q40" i="2"/>
  <c r="AD113" i="2"/>
  <c r="AE113" i="2" s="1"/>
  <c r="X113" i="2" s="1"/>
  <c r="K113" i="5" s="1"/>
  <c r="AF113" i="2"/>
  <c r="H113" i="5"/>
  <c r="Q91" i="2"/>
  <c r="Q97" i="2"/>
  <c r="Q96" i="2" s="1"/>
  <c r="AD188" i="2"/>
  <c r="AE188" i="2" s="1"/>
  <c r="AF188" i="2"/>
  <c r="H189" i="5"/>
  <c r="T66" i="2"/>
  <c r="T65" i="2"/>
  <c r="AD189" i="2"/>
  <c r="AE189" i="2" s="1"/>
  <c r="X189" i="2" s="1"/>
  <c r="K190" i="5" s="1"/>
  <c r="AF189" i="2"/>
  <c r="H190" i="5"/>
  <c r="AD96" i="2"/>
  <c r="AE96" i="2" s="1"/>
  <c r="X96" i="2" s="1"/>
  <c r="K96" i="5" s="1"/>
  <c r="H96" i="5"/>
  <c r="AF96" i="2"/>
  <c r="AD91" i="2"/>
  <c r="AE91" i="2" s="1"/>
  <c r="X91" i="2" s="1"/>
  <c r="AF91" i="2"/>
  <c r="AD83" i="2"/>
  <c r="AE83" i="2" s="1"/>
  <c r="X83" i="2" s="1"/>
  <c r="K83" i="5" s="1"/>
  <c r="AF83" i="2"/>
  <c r="H83" i="5"/>
  <c r="Q218" i="2"/>
  <c r="Q213" i="2"/>
  <c r="AF1386" i="2"/>
  <c r="AD1386" i="2"/>
  <c r="AE1386" i="2" s="1"/>
  <c r="X1386" i="2" s="1"/>
  <c r="K1387" i="5" s="1"/>
  <c r="H1387" i="5"/>
  <c r="H1410" i="5"/>
  <c r="AF1409" i="2"/>
  <c r="AD974" i="2"/>
  <c r="AE974" i="2" s="1"/>
  <c r="X974" i="2" s="1"/>
  <c r="K975" i="5" s="1"/>
  <c r="H975" i="5"/>
  <c r="AF974" i="2"/>
  <c r="H1361" i="5"/>
  <c r="AE1360" i="2"/>
  <c r="X1360" i="2" s="1"/>
  <c r="K1361" i="5" s="1"/>
  <c r="AF1360" i="2"/>
  <c r="AF1418" i="2"/>
  <c r="H1419" i="5"/>
  <c r="H1056" i="5"/>
  <c r="T1050" i="2"/>
  <c r="AD1050" i="2" s="1"/>
  <c r="AE1050" i="2" s="1"/>
  <c r="X1050" i="2" s="1"/>
  <c r="K1051" i="5" s="1"/>
  <c r="AF1055" i="2"/>
  <c r="T1038" i="2"/>
  <c r="AD1038" i="2" s="1"/>
  <c r="AE1038" i="2" s="1"/>
  <c r="X1038" i="2" s="1"/>
  <c r="K1039" i="5" s="1"/>
  <c r="T1023" i="2"/>
  <c r="AD1023" i="2" s="1"/>
  <c r="H1449" i="5"/>
  <c r="AF1448" i="2"/>
  <c r="T1440" i="2"/>
  <c r="AD1440" i="2" s="1"/>
  <c r="AE1440" i="2" s="1"/>
  <c r="X1440" i="2" s="1"/>
  <c r="K1441" i="5" s="1"/>
  <c r="T1425" i="2"/>
  <c r="AD1425" i="2" s="1"/>
  <c r="AE1425" i="2" s="1"/>
  <c r="H971" i="5"/>
  <c r="AF970" i="2"/>
  <c r="T964" i="2"/>
  <c r="AD964" i="2" s="1"/>
  <c r="AE964" i="2" s="1"/>
  <c r="X964" i="2" s="1"/>
  <c r="K965" i="5" s="1"/>
  <c r="T949" i="2"/>
  <c r="AD949" i="2" s="1"/>
  <c r="T950" i="2"/>
  <c r="AD950" i="2" s="1"/>
  <c r="AE950" i="2" s="1"/>
  <c r="X950" i="2" s="1"/>
  <c r="K951" i="5" s="1"/>
  <c r="T1010" i="2"/>
  <c r="AD1010" i="2" s="1"/>
  <c r="AE1010" i="2" s="1"/>
  <c r="X1010" i="2" s="1"/>
  <c r="K1011" i="5" s="1"/>
  <c r="H1012" i="5"/>
  <c r="AF1011" i="2"/>
  <c r="AE22" i="2"/>
  <c r="Q208" i="2"/>
  <c r="AE209" i="2"/>
  <c r="X209" i="2" s="1"/>
  <c r="K210" i="5" s="1"/>
  <c r="K137" i="5"/>
  <c r="H29" i="5"/>
  <c r="AF22" i="2"/>
  <c r="H22" i="5"/>
  <c r="K927" i="5"/>
  <c r="H23" i="5"/>
  <c r="K489" i="5"/>
  <c r="K1177" i="5"/>
  <c r="K1078" i="5"/>
  <c r="K848" i="5"/>
  <c r="K142" i="5"/>
  <c r="K1662" i="5"/>
  <c r="K1430" i="5"/>
  <c r="K1334" i="5"/>
  <c r="K521" i="5"/>
  <c r="K326" i="5"/>
  <c r="K911" i="5"/>
  <c r="K59" i="5"/>
  <c r="H88" i="5"/>
  <c r="K616" i="5"/>
  <c r="H186" i="5" l="1"/>
  <c r="T130" i="2"/>
  <c r="AF130" i="2" s="1"/>
  <c r="T127" i="2"/>
  <c r="T87" i="2"/>
  <c r="H87" i="5" s="1"/>
  <c r="H97" i="5"/>
  <c r="AF97" i="2"/>
  <c r="X223" i="2"/>
  <c r="K224" i="5" s="1"/>
  <c r="AF109" i="2"/>
  <c r="AD112" i="2"/>
  <c r="AE112" i="2" s="1"/>
  <c r="X112" i="2" s="1"/>
  <c r="K112" i="5" s="1"/>
  <c r="AF112" i="2"/>
  <c r="H112" i="5"/>
  <c r="H109" i="5"/>
  <c r="H185" i="5"/>
  <c r="AF184" i="2"/>
  <c r="AF187" i="2"/>
  <c r="AD187" i="2"/>
  <c r="AE187" i="2" s="1"/>
  <c r="X187" i="2" s="1"/>
  <c r="K188" i="5" s="1"/>
  <c r="Q216" i="2"/>
  <c r="Q215" i="2" s="1"/>
  <c r="Q217" i="2"/>
  <c r="AA217" i="2" s="1"/>
  <c r="X217" i="2" s="1"/>
  <c r="K218" i="5" s="1"/>
  <c r="Q205" i="2"/>
  <c r="Q203" i="2" s="1"/>
  <c r="AD184" i="2"/>
  <c r="AE184" i="2" s="1"/>
  <c r="X184" i="2" s="1"/>
  <c r="K185" i="5" s="1"/>
  <c r="T60" i="2"/>
  <c r="AD185" i="2"/>
  <c r="AE185" i="2" s="1"/>
  <c r="X185" i="2" s="1"/>
  <c r="K186" i="5" s="1"/>
  <c r="T178" i="2"/>
  <c r="AF185" i="2"/>
  <c r="AD144" i="2"/>
  <c r="AE144" i="2" s="1"/>
  <c r="X144" i="2" s="1"/>
  <c r="K145" i="5" s="1"/>
  <c r="H145" i="5"/>
  <c r="AF144" i="2"/>
  <c r="AA213" i="2"/>
  <c r="X213" i="2" s="1"/>
  <c r="K214" i="5" s="1"/>
  <c r="Q212" i="2"/>
  <c r="Q206" i="2" s="1"/>
  <c r="AD193" i="2"/>
  <c r="AE193" i="2" s="1"/>
  <c r="X193" i="2" s="1"/>
  <c r="K194" i="5" s="1"/>
  <c r="AF193" i="2"/>
  <c r="H194" i="5"/>
  <c r="T69" i="2"/>
  <c r="T68" i="2"/>
  <c r="AD93" i="2"/>
  <c r="AE93" i="2" s="1"/>
  <c r="X93" i="2" s="1"/>
  <c r="K93" i="5" s="1"/>
  <c r="AF93" i="2"/>
  <c r="H93" i="5"/>
  <c r="Q92" i="2"/>
  <c r="Q93" i="2"/>
  <c r="AD143" i="2"/>
  <c r="AE143" i="2" s="1"/>
  <c r="X143" i="2" s="1"/>
  <c r="K144" i="5" s="1"/>
  <c r="H144" i="5"/>
  <c r="AF143" i="2"/>
  <c r="AD92" i="2"/>
  <c r="AE92" i="2" s="1"/>
  <c r="X92" i="2" s="1"/>
  <c r="K92" i="5" s="1"/>
  <c r="AF92" i="2"/>
  <c r="H92" i="5"/>
  <c r="X227" i="2"/>
  <c r="K228" i="5" s="1"/>
  <c r="AD66" i="2"/>
  <c r="AE66" i="2" s="1"/>
  <c r="X66" i="2" s="1"/>
  <c r="K66" i="5" s="1"/>
  <c r="AF66" i="2"/>
  <c r="H66" i="5"/>
  <c r="AD73" i="2"/>
  <c r="AE73" i="2" s="1"/>
  <c r="X73" i="2" s="1"/>
  <c r="K73" i="5" s="1"/>
  <c r="AF73" i="2"/>
  <c r="H73" i="5"/>
  <c r="AD72" i="2"/>
  <c r="AE72" i="2" s="1"/>
  <c r="X72" i="2" s="1"/>
  <c r="K72" i="5" s="1"/>
  <c r="AF72" i="2"/>
  <c r="H72" i="5"/>
  <c r="AF65" i="2"/>
  <c r="AD65" i="2"/>
  <c r="AE65" i="2" s="1"/>
  <c r="X65" i="2" s="1"/>
  <c r="K65" i="5" s="1"/>
  <c r="H65" i="5"/>
  <c r="H1051" i="5"/>
  <c r="AF1050" i="2"/>
  <c r="H1039" i="5"/>
  <c r="AF1038" i="2"/>
  <c r="H1426" i="5"/>
  <c r="AA1425" i="2"/>
  <c r="AF1425" i="2"/>
  <c r="AF1440" i="2"/>
  <c r="H1441" i="5"/>
  <c r="H950" i="5"/>
  <c r="AE949" i="2"/>
  <c r="X949" i="2" s="1"/>
  <c r="K950" i="5" s="1"/>
  <c r="AF949" i="2"/>
  <c r="AF950" i="2"/>
  <c r="H951" i="5"/>
  <c r="AF964" i="2"/>
  <c r="H965" i="5"/>
  <c r="T1003" i="2"/>
  <c r="AD1003" i="2" s="1"/>
  <c r="AE1003" i="2" s="1"/>
  <c r="X1003" i="2" s="1"/>
  <c r="K1004" i="5" s="1"/>
  <c r="H1011" i="5"/>
  <c r="AF1010" i="2"/>
  <c r="T989" i="2"/>
  <c r="AD989" i="2" s="1"/>
  <c r="AE989" i="2" s="1"/>
  <c r="X989" i="2" s="1"/>
  <c r="K990" i="5" s="1"/>
  <c r="AE1023" i="2"/>
  <c r="X1023" i="2" s="1"/>
  <c r="K1024" i="5" s="1"/>
  <c r="AF1023" i="2"/>
  <c r="H1024" i="5"/>
  <c r="Q202" i="2"/>
  <c r="Q169" i="2"/>
  <c r="Q168" i="2" s="1"/>
  <c r="Q88" i="2"/>
  <c r="Q87" i="2" s="1"/>
  <c r="K95" i="5"/>
  <c r="H76" i="5"/>
  <c r="H81" i="5"/>
  <c r="K1297" i="5"/>
  <c r="K42" i="5"/>
  <c r="K91" i="5"/>
  <c r="AD130" i="2" l="1"/>
  <c r="AE130" i="2" s="1"/>
  <c r="X130" i="2" s="1"/>
  <c r="K131" i="5" s="1"/>
  <c r="H131" i="5"/>
  <c r="T64" i="2"/>
  <c r="H64" i="5" s="1"/>
  <c r="T125" i="2"/>
  <c r="H127" i="5"/>
  <c r="AD127" i="2"/>
  <c r="AE127" i="2" s="1"/>
  <c r="X127" i="2" s="1"/>
  <c r="K127" i="5" s="1"/>
  <c r="AF127" i="2"/>
  <c r="AF87" i="2"/>
  <c r="AD87" i="2"/>
  <c r="AE87" i="2" s="1"/>
  <c r="X87" i="2" s="1"/>
  <c r="K87" i="5" s="1"/>
  <c r="AF60" i="2"/>
  <c r="T53" i="2"/>
  <c r="AD60" i="2"/>
  <c r="AE60" i="2" s="1"/>
  <c r="X60" i="2" s="1"/>
  <c r="K60" i="5" s="1"/>
  <c r="H60" i="5"/>
  <c r="T174" i="2"/>
  <c r="AF178" i="2"/>
  <c r="H179" i="5"/>
  <c r="AD178" i="2"/>
  <c r="AE178" i="2" s="1"/>
  <c r="X178" i="2" s="1"/>
  <c r="K179" i="5" s="1"/>
  <c r="AD68" i="2"/>
  <c r="AE68" i="2" s="1"/>
  <c r="H68" i="5"/>
  <c r="AF68" i="2"/>
  <c r="AD69" i="2"/>
  <c r="AE69" i="2" s="1"/>
  <c r="X69" i="2" s="1"/>
  <c r="K69" i="5" s="1"/>
  <c r="AF69" i="2"/>
  <c r="H69" i="5"/>
  <c r="Q86" i="2"/>
  <c r="Q85" i="2"/>
  <c r="Q201" i="2"/>
  <c r="Q191" i="2"/>
  <c r="Q190" i="2" s="1"/>
  <c r="Q167" i="2"/>
  <c r="Q156" i="2" s="1"/>
  <c r="Q154" i="2"/>
  <c r="Q151" i="2" s="1"/>
  <c r="X1425" i="2"/>
  <c r="K1426" i="5" s="1"/>
  <c r="AF1003" i="2"/>
  <c r="H1004" i="5"/>
  <c r="H990" i="5"/>
  <c r="AF989" i="2"/>
  <c r="AE88" i="2"/>
  <c r="X88" i="2" s="1"/>
  <c r="K88" i="5" s="1"/>
  <c r="K40" i="5"/>
  <c r="AD64" i="2" l="1"/>
  <c r="AE64" i="2" s="1"/>
  <c r="X64" i="2" s="1"/>
  <c r="K64" i="5" s="1"/>
  <c r="AF64" i="2"/>
  <c r="AD125" i="2"/>
  <c r="AE125" i="2" s="1"/>
  <c r="X125" i="2" s="1"/>
  <c r="K125" i="5" s="1"/>
  <c r="AF125" i="2"/>
  <c r="H125" i="5"/>
  <c r="AD53" i="2"/>
  <c r="AE53" i="2" s="1"/>
  <c r="X53" i="2" s="1"/>
  <c r="K53" i="5" s="1"/>
  <c r="H53" i="5"/>
  <c r="AF53" i="2"/>
  <c r="AD174" i="2"/>
  <c r="AE174" i="2" s="1"/>
  <c r="X174" i="2" s="1"/>
  <c r="K175" i="5" s="1"/>
  <c r="AF174" i="2"/>
  <c r="H175" i="5"/>
  <c r="Q165" i="2"/>
  <c r="Q164" i="2" s="1"/>
  <c r="Q115" i="2"/>
  <c r="Q112" i="2" s="1"/>
  <c r="Q197" i="2"/>
  <c r="Q199" i="2"/>
  <c r="Q188" i="2"/>
  <c r="Q187" i="2" s="1"/>
  <c r="Q189" i="2"/>
  <c r="Q147" i="2"/>
  <c r="Q148" i="2"/>
  <c r="Q83" i="2"/>
  <c r="AB279" i="2"/>
  <c r="AB347" i="2"/>
  <c r="AB276" i="2"/>
  <c r="AB700" i="2"/>
  <c r="AB262" i="2"/>
  <c r="AB727" i="2"/>
  <c r="AB410" i="2"/>
  <c r="AB328" i="2"/>
  <c r="AB337" i="2"/>
  <c r="AB685" i="2"/>
  <c r="AB414" i="2"/>
  <c r="AB466" i="2"/>
  <c r="AB634" i="2"/>
  <c r="AB646" i="2"/>
  <c r="AB379" i="2"/>
  <c r="AB877" i="2"/>
  <c r="AB292" i="2"/>
  <c r="AB451" i="2"/>
  <c r="AB457" i="2"/>
  <c r="AB772" i="2"/>
  <c r="AB356" i="2"/>
  <c r="AB513" i="2"/>
  <c r="AB949" i="2"/>
  <c r="AB474" i="2"/>
  <c r="AB595" i="2"/>
  <c r="AB389" i="2"/>
  <c r="AB711" i="2"/>
  <c r="AB586" i="2"/>
  <c r="AB504" i="2"/>
  <c r="AB569" i="2"/>
  <c r="AB730" i="2"/>
  <c r="AB253" i="2"/>
  <c r="AB679" i="2"/>
  <c r="AB528" i="2"/>
  <c r="AB619" i="2"/>
  <c r="AB399" i="2"/>
  <c r="AB377" i="2"/>
  <c r="AB395" i="2"/>
  <c r="AB483" i="2"/>
  <c r="AB592" i="2"/>
  <c r="AB381" i="2"/>
  <c r="AB729" i="2"/>
  <c r="AB696" i="2"/>
  <c r="AB382" i="2"/>
  <c r="AB374" i="2"/>
  <c r="AB913" i="2"/>
  <c r="AB720" i="2"/>
  <c r="AB551" i="2"/>
  <c r="AB657" i="2"/>
  <c r="AB598" i="2"/>
  <c r="AB547" i="2"/>
  <c r="AB681" i="2"/>
  <c r="AB673" i="2"/>
  <c r="AB750" i="2"/>
  <c r="AB716" i="2"/>
  <c r="AB896" i="2"/>
  <c r="AB830" i="2"/>
  <c r="AB680" i="2"/>
  <c r="AB878" i="2"/>
  <c r="AB597" i="2"/>
  <c r="AB487" i="2"/>
  <c r="AB790" i="2"/>
  <c r="AB641" i="2"/>
  <c r="AB573" i="2"/>
  <c r="AB588" i="2"/>
  <c r="AB456" i="2"/>
  <c r="AB579" i="2"/>
  <c r="AB615" i="2"/>
  <c r="AB743" i="2"/>
  <c r="AB284" i="2"/>
  <c r="AB710" i="2"/>
  <c r="AB791" i="2"/>
  <c r="AB582" i="2"/>
  <c r="AB490" i="2"/>
  <c r="AB532" i="2"/>
  <c r="AB405" i="2"/>
  <c r="AB346" i="2"/>
  <c r="AB731" i="2"/>
  <c r="AB570" i="2"/>
  <c r="AB668" i="2"/>
  <c r="AF21" i="2" l="1"/>
  <c r="T7" i="2" s="1"/>
  <c r="U1444" i="2" s="1"/>
  <c r="I1445" i="5" s="1"/>
  <c r="Q193" i="2"/>
  <c r="Q144" i="2"/>
  <c r="Q143" i="2"/>
  <c r="AA188" i="2"/>
  <c r="X188" i="2" s="1"/>
  <c r="K189" i="5" s="1"/>
  <c r="Q185" i="2"/>
  <c r="Q66" i="2"/>
  <c r="Q73" i="2"/>
  <c r="Q72" i="2"/>
  <c r="Q65" i="2"/>
  <c r="AA68" i="2"/>
  <c r="AB220" i="2"/>
  <c r="AB1027" i="2"/>
  <c r="AB1090" i="2"/>
  <c r="AB1034" i="2"/>
  <c r="AB1401" i="2"/>
  <c r="AB1146" i="2"/>
  <c r="AB1012" i="2"/>
  <c r="AB1476" i="2"/>
  <c r="AB1049" i="2"/>
  <c r="AB1116" i="2"/>
  <c r="AB1082" i="2"/>
  <c r="AB1130" i="2"/>
  <c r="AB1030" i="2"/>
  <c r="AB1217" i="2"/>
  <c r="AB984" i="2"/>
  <c r="AB1104" i="2"/>
  <c r="AB1338" i="2"/>
  <c r="AB1296" i="2"/>
  <c r="AB1354" i="2"/>
  <c r="AB1366" i="2"/>
  <c r="AB1382" i="2"/>
  <c r="AB1175" i="2"/>
  <c r="AB1191" i="2"/>
  <c r="AB1178" i="2"/>
  <c r="AB1203" i="2"/>
  <c r="AB1085" i="2"/>
  <c r="AB1164" i="2"/>
  <c r="AB1392" i="2"/>
  <c r="AB978" i="2"/>
  <c r="AB1388" i="2"/>
  <c r="AB970" i="2"/>
  <c r="AB1385" i="2"/>
  <c r="AB1055" i="2"/>
  <c r="AB1369" i="2"/>
  <c r="AB1010" i="2"/>
  <c r="AB1448" i="2"/>
  <c r="AB1274" i="2"/>
  <c r="AB1075" i="2"/>
  <c r="AB1417" i="2"/>
  <c r="AB1309" i="2"/>
  <c r="AB1414" i="2"/>
  <c r="AB1044" i="2"/>
  <c r="AB1422" i="2"/>
  <c r="AB1374" i="2"/>
  <c r="AB1014" i="2"/>
  <c r="AB1320" i="2"/>
  <c r="AB1359" i="2"/>
  <c r="AB1225" i="2"/>
  <c r="AB1398" i="2"/>
  <c r="AB1406" i="2"/>
  <c r="AB1057" i="2"/>
  <c r="AB1022" i="2"/>
  <c r="AB1239" i="2"/>
  <c r="AB1299" i="2"/>
  <c r="AB1109" i="2"/>
  <c r="AB1187" i="2"/>
  <c r="AB1065" i="2"/>
  <c r="AB1349" i="2"/>
  <c r="AB1287" i="2"/>
  <c r="AB1424" i="2"/>
  <c r="AB1344" i="2"/>
  <c r="AB982" i="2"/>
  <c r="AB1231" i="2"/>
  <c r="AB1208" i="2"/>
  <c r="AB1262" i="2"/>
  <c r="AB1168" i="2"/>
  <c r="AB1408" i="2"/>
  <c r="AB1121" i="2"/>
  <c r="AB1376" i="2"/>
  <c r="AB1420" i="2"/>
  <c r="AB1372" i="2"/>
  <c r="AB1257" i="2"/>
  <c r="AB1017" i="2"/>
  <c r="AB1133" i="2"/>
  <c r="AB1323" i="2"/>
  <c r="AB876" i="2"/>
  <c r="AB1002" i="2"/>
  <c r="AB1404" i="2"/>
  <c r="AB1037" i="2"/>
  <c r="AB986" i="2"/>
  <c r="AB1390" i="2"/>
  <c r="AB1143" i="2"/>
  <c r="AB1463" i="2"/>
  <c r="AB1439" i="2"/>
  <c r="AB1451" i="2"/>
  <c r="AB1070" i="2"/>
  <c r="AB988" i="2"/>
  <c r="AB357" i="2"/>
  <c r="AB1378" i="2"/>
  <c r="AB1261" i="2"/>
  <c r="AB291" i="2"/>
  <c r="AB602" i="2"/>
  <c r="AB856" i="2"/>
  <c r="AB861" i="2"/>
  <c r="AB1016" i="2"/>
  <c r="AB1474" i="2"/>
  <c r="AB990" i="2"/>
  <c r="AB460" i="2"/>
  <c r="AB998" i="2"/>
  <c r="AB1251" i="2"/>
  <c r="AB1233" i="2"/>
  <c r="AB1308" i="2"/>
  <c r="AB1293" i="2"/>
  <c r="AB1221" i="2"/>
  <c r="AB1229" i="2"/>
  <c r="AB1380" i="2"/>
  <c r="AB1145" i="2"/>
  <c r="AB1241" i="2"/>
  <c r="AB565" i="2"/>
  <c r="AB1351" i="2"/>
  <c r="AB1428" i="2"/>
  <c r="AB1277" i="2"/>
  <c r="AB1441" i="2"/>
  <c r="AB1181" i="2"/>
  <c r="AB1160" i="2"/>
  <c r="AB1081" i="2"/>
  <c r="AB1179" i="2"/>
  <c r="AB1396" i="2"/>
  <c r="AB1041" i="2"/>
  <c r="AB318" i="2"/>
  <c r="AB1169" i="2"/>
  <c r="AB1433" i="2"/>
  <c r="AB1144" i="2"/>
  <c r="AB1078" i="2"/>
  <c r="AB1068" i="2"/>
  <c r="AB1364" i="2"/>
  <c r="AB1252" i="2"/>
  <c r="AB1219" i="2"/>
  <c r="AB1243" i="2"/>
  <c r="AB1282" i="2"/>
  <c r="AB1042" i="2"/>
  <c r="AB1083" i="2"/>
  <c r="AB271" i="2"/>
  <c r="AB1051" i="2"/>
  <c r="AB1000" i="2"/>
  <c r="AB1423" i="2"/>
  <c r="AB1381" i="2"/>
  <c r="AB1281" i="2"/>
  <c r="AB995" i="2"/>
  <c r="AB1449" i="2"/>
  <c r="AB1013" i="2"/>
  <c r="AB981" i="2"/>
  <c r="AB1395" i="2"/>
  <c r="AB1335" i="2"/>
  <c r="AB1266" i="2"/>
  <c r="AB1092" i="2"/>
  <c r="AB1357" i="2"/>
  <c r="AB1110" i="2"/>
  <c r="AB1458" i="2"/>
  <c r="AB1046" i="2"/>
  <c r="AB1371" i="2"/>
  <c r="AB1103" i="2"/>
  <c r="AB566" i="2"/>
  <c r="AB1307" i="2"/>
  <c r="AB1211" i="2"/>
  <c r="AB1444" i="2"/>
  <c r="AB1432" i="2"/>
  <c r="AB1006" i="2"/>
  <c r="AB1464" i="2"/>
  <c r="AB1358" i="2"/>
  <c r="AB1151" i="2"/>
  <c r="AB1452" i="2"/>
  <c r="AB1295" i="2"/>
  <c r="AB1184" i="2"/>
  <c r="AB1155" i="2"/>
  <c r="AB1161" i="2"/>
  <c r="AB1093" i="2"/>
  <c r="AB1113" i="2"/>
  <c r="AB1435" i="2"/>
  <c r="AB1250" i="2"/>
  <c r="AB694" i="2"/>
  <c r="AB1303" i="2"/>
  <c r="AB1334" i="2"/>
  <c r="AB1445" i="2"/>
  <c r="AB280" i="2"/>
  <c r="AB1232" i="2"/>
  <c r="AB1255" i="2"/>
  <c r="AB1101" i="2"/>
  <c r="AB1234" i="2"/>
  <c r="AB1018" i="2"/>
  <c r="AB1236" i="2"/>
  <c r="AB1062" i="2"/>
  <c r="AB1201" i="2"/>
  <c r="AB326" i="2"/>
  <c r="AB1363" i="2"/>
  <c r="AB1174" i="2"/>
  <c r="AB1089" i="2"/>
  <c r="AB1125" i="2"/>
  <c r="AB1411" i="2"/>
  <c r="AB1001" i="2"/>
  <c r="AB1100" i="2"/>
  <c r="AB1440" i="2"/>
  <c r="AB1456" i="2"/>
  <c r="AB764" i="2"/>
  <c r="AB1019" i="2"/>
  <c r="AB1329" i="2"/>
  <c r="AB1386" i="2"/>
  <c r="AB1375" i="2"/>
  <c r="AB1278" i="2"/>
  <c r="AB1003" i="2"/>
  <c r="AB1343" i="2"/>
  <c r="AB1154" i="2"/>
  <c r="AB1389" i="2"/>
  <c r="AB601" i="2"/>
  <c r="AB1347" i="2"/>
  <c r="AB1471" i="2"/>
  <c r="AB1394" i="2"/>
  <c r="AB1362" i="2"/>
  <c r="AB434" i="2"/>
  <c r="AB786" i="2"/>
  <c r="AB1182" i="2"/>
  <c r="AB1443" i="2"/>
  <c r="AB1342" i="2"/>
  <c r="AB1021" i="2"/>
  <c r="AB1230" i="2"/>
  <c r="AB1472" i="2"/>
  <c r="AB1159" i="2"/>
  <c r="AB1330" i="2"/>
  <c r="AB1280" i="2"/>
  <c r="AB1373" i="2"/>
  <c r="AB1264" i="2"/>
  <c r="AB1213" i="2"/>
  <c r="AB1108" i="2"/>
  <c r="AB1254" i="2"/>
  <c r="AB1026" i="2"/>
  <c r="AB1279" i="2"/>
  <c r="AB1192" i="2"/>
  <c r="AB1189" i="2"/>
  <c r="AB1459" i="2"/>
  <c r="AB1402" i="2"/>
  <c r="AB1467" i="2"/>
  <c r="AB1272" i="2"/>
  <c r="AB1468" i="2"/>
  <c r="AB1064" i="2"/>
  <c r="AB1193" i="2"/>
  <c r="AB272" i="2"/>
  <c r="AB1470" i="2"/>
  <c r="AB1447" i="2"/>
  <c r="AB1166" i="2"/>
  <c r="AB1206" i="2"/>
  <c r="AB1223" i="2"/>
  <c r="AB1196" i="2"/>
  <c r="AB994" i="2"/>
  <c r="AB1011" i="2"/>
  <c r="AB993" i="2"/>
  <c r="AB1410" i="2"/>
  <c r="AB1397" i="2"/>
  <c r="AB1102" i="2"/>
  <c r="AB1140" i="2"/>
  <c r="AB1469" i="2"/>
  <c r="AB1301" i="2"/>
  <c r="AB1407" i="2"/>
  <c r="AB1015" i="2"/>
  <c r="AB1415" i="2"/>
  <c r="AB1453" i="2"/>
  <c r="AB1185" i="2"/>
  <c r="AB1167" i="2"/>
  <c r="AB541" i="2"/>
  <c r="AB1149" i="2"/>
  <c r="AB1346" i="2"/>
  <c r="AB1097" i="2"/>
  <c r="AB1418" i="2"/>
  <c r="AB1315" i="2"/>
  <c r="AB1228" i="2"/>
  <c r="AB1304" i="2"/>
  <c r="AB1212" i="2"/>
  <c r="AB1114" i="2"/>
  <c r="AB1056" i="2"/>
  <c r="AB1244" i="2"/>
  <c r="AB1310" i="2"/>
  <c r="AB1210" i="2"/>
  <c r="AB1340" i="2"/>
  <c r="AB1475" i="2"/>
  <c r="AB1009" i="2"/>
  <c r="AB1248" i="2"/>
  <c r="AB1256" i="2"/>
  <c r="AB1249" i="2"/>
  <c r="AB1198" i="2"/>
  <c r="AB1399" i="2"/>
  <c r="AB1341" i="2"/>
  <c r="AB812" i="2"/>
  <c r="AB316" i="2"/>
  <c r="AB1207" i="2"/>
  <c r="AB1429" i="2"/>
  <c r="AB1205" i="2"/>
  <c r="AB400" i="2"/>
  <c r="AB1200" i="2"/>
  <c r="AB1142" i="2"/>
  <c r="AB1434" i="2"/>
  <c r="AB1319" i="2"/>
  <c r="AB1455" i="2"/>
  <c r="I130" i="5"/>
  <c r="AB1173" i="2"/>
  <c r="AB1416" i="2"/>
  <c r="AB1265" i="2"/>
  <c r="AB1127" i="2"/>
  <c r="AB1077" i="2"/>
  <c r="AB1367" i="2"/>
  <c r="AB1095" i="2"/>
  <c r="AB1099" i="2"/>
  <c r="AB1336" i="2"/>
  <c r="AB758" i="2"/>
  <c r="AB1312" i="2"/>
  <c r="AB1291" i="2"/>
  <c r="AB1137" i="2"/>
  <c r="AB1419" i="2"/>
  <c r="AB1045" i="2"/>
  <c r="AB1224" i="2"/>
  <c r="AB1147" i="2"/>
  <c r="AB1032" i="2"/>
  <c r="AB1072" i="2"/>
  <c r="AB1286" i="2"/>
  <c r="AB1270" i="2"/>
  <c r="AB1276" i="2"/>
  <c r="AB1220" i="2"/>
  <c r="AB1322" i="2"/>
  <c r="AB1186" i="2"/>
  <c r="AB1098" i="2"/>
  <c r="AB689" i="2"/>
  <c r="AB1215" i="2"/>
  <c r="AB991" i="2"/>
  <c r="AB987" i="2"/>
  <c r="AB1080" i="2"/>
  <c r="AB1129" i="2"/>
  <c r="AB1290" i="2"/>
  <c r="AB1199" i="2"/>
  <c r="AB1118" i="2"/>
  <c r="AB520" i="2"/>
  <c r="AB1431" i="2"/>
  <c r="AB1384" i="2"/>
  <c r="AB1120" i="2"/>
  <c r="AB1152" i="2"/>
  <c r="AB1247" i="2"/>
  <c r="AB1190" i="2"/>
  <c r="AB1047" i="2"/>
  <c r="AB1405" i="2"/>
  <c r="AB1412" i="2"/>
  <c r="AB1148" i="2"/>
  <c r="AB854" i="2"/>
  <c r="AB1331" i="2"/>
  <c r="AB1005" i="2"/>
  <c r="AB1283" i="2"/>
  <c r="AB1426" i="2"/>
  <c r="AB1029" i="2"/>
  <c r="AB996" i="2"/>
  <c r="AB1297" i="2"/>
  <c r="AB1285" i="2"/>
  <c r="AB1054" i="2"/>
  <c r="AB1328" i="2"/>
  <c r="AB1050" i="2"/>
  <c r="AB1128" i="2"/>
  <c r="AB1352" i="2"/>
  <c r="AB289" i="2"/>
  <c r="AB1063" i="2"/>
  <c r="AB1096" i="2"/>
  <c r="AB1025" i="2"/>
  <c r="AB1288" i="2"/>
  <c r="AB267" i="2"/>
  <c r="AB1040" i="2"/>
  <c r="AB529" i="2"/>
  <c r="AB1314" i="2"/>
  <c r="AB1004" i="2"/>
  <c r="AB1052" i="2"/>
  <c r="AB1438" i="2"/>
  <c r="AB733" i="2"/>
  <c r="AB1311" i="2"/>
  <c r="AB1136" i="2"/>
  <c r="AB1348" i="2"/>
  <c r="AB1305" i="2"/>
  <c r="AB1450" i="2"/>
  <c r="AB1163" i="2"/>
  <c r="AB1325" i="2"/>
  <c r="AB1271" i="2"/>
  <c r="AB1157" i="2"/>
  <c r="AB1111" i="2"/>
  <c r="AB1437" i="2"/>
  <c r="AB1158" i="2"/>
  <c r="AB1353" i="2"/>
  <c r="AB1442" i="2"/>
  <c r="AB860" i="2"/>
  <c r="AB1209" i="2"/>
  <c r="AB1134" i="2"/>
  <c r="AB1088" i="2"/>
  <c r="AB1365" i="2"/>
  <c r="AB1289" i="2"/>
  <c r="AB1430" i="2"/>
  <c r="AB1170" i="2"/>
  <c r="AB1188" i="2"/>
  <c r="AB1403" i="2"/>
  <c r="AB1008" i="2"/>
  <c r="AB1379" i="2"/>
  <c r="AB1460" i="2"/>
  <c r="AB1267" i="2"/>
  <c r="AB1216" i="2"/>
  <c r="AB1273" i="2"/>
  <c r="AB1306" i="2"/>
  <c r="AB1240" i="2"/>
  <c r="AB1298" i="2"/>
  <c r="AB1260" i="2"/>
  <c r="AB1457" i="2"/>
  <c r="AB992" i="2"/>
  <c r="AB879" i="2"/>
  <c r="AB1237" i="2"/>
  <c r="AB1436" i="2"/>
  <c r="AB1466" i="2"/>
  <c r="AB1060" i="2"/>
  <c r="AB1067" i="2"/>
  <c r="AB1318" i="2"/>
  <c r="AB1292" i="2"/>
  <c r="AB1214" i="2"/>
  <c r="AB1156" i="2"/>
  <c r="AB1183" i="2"/>
  <c r="AB983" i="2"/>
  <c r="AB1461" i="2"/>
  <c r="AB1245" i="2"/>
  <c r="AB1227" i="2"/>
  <c r="AB1269" i="2"/>
  <c r="AB979" i="2"/>
  <c r="AB1132" i="2"/>
  <c r="AB985" i="2"/>
  <c r="AB1284" i="2"/>
  <c r="AB1317" i="2"/>
  <c r="AB1073" i="2"/>
  <c r="AB1071" i="2"/>
  <c r="AB1194" i="2"/>
  <c r="AB1084" i="2"/>
  <c r="AB1259" i="2"/>
  <c r="AB1383" i="2"/>
  <c r="AB1053" i="2"/>
  <c r="AB1473" i="2"/>
  <c r="AB1387" i="2"/>
  <c r="AB1106" i="2"/>
  <c r="AB999" i="2"/>
  <c r="AB1197" i="2"/>
  <c r="AB1139" i="2"/>
  <c r="AB1124" i="2"/>
  <c r="AB997" i="2"/>
  <c r="AB980" i="2"/>
  <c r="AB1355" i="2"/>
  <c r="AB1141" i="2"/>
  <c r="AB1112" i="2"/>
  <c r="AB1162" i="2"/>
  <c r="AB1079" i="2"/>
  <c r="AB1333" i="2"/>
  <c r="AB587" i="2"/>
  <c r="AB1327" i="2"/>
  <c r="AB1391" i="2"/>
  <c r="AB1356" i="2"/>
  <c r="AB1069" i="2"/>
  <c r="AB1316" i="2"/>
  <c r="AB1061" i="2"/>
  <c r="AB1177" i="2"/>
  <c r="AB1135" i="2"/>
  <c r="AB1302" i="2"/>
  <c r="AB1465" i="2"/>
  <c r="AB1007" i="2"/>
  <c r="AB1107" i="2"/>
  <c r="AB1074" i="2"/>
  <c r="AB1138" i="2"/>
  <c r="AB1028" i="2"/>
  <c r="AB1413" i="2"/>
  <c r="AB1332" i="2"/>
  <c r="AB1275" i="2"/>
  <c r="AB1326" i="2"/>
  <c r="AB1368" i="2"/>
  <c r="AB1350" i="2"/>
  <c r="AB1202" i="2"/>
  <c r="AB1337" i="2"/>
  <c r="AB1462" i="2"/>
  <c r="AB1131" i="2"/>
  <c r="AB1172" i="2"/>
  <c r="AB919" i="2"/>
  <c r="AB367" i="2"/>
  <c r="AB1235" i="2"/>
  <c r="AB1253" i="2"/>
  <c r="AB1035" i="2"/>
  <c r="AB234" i="2"/>
  <c r="AB1313" i="2"/>
  <c r="AB1370" i="2"/>
  <c r="AB1066" i="2"/>
  <c r="AB359" i="2"/>
  <c r="AB1048" i="2"/>
  <c r="AB1039" i="2"/>
  <c r="AB1324" i="2"/>
  <c r="AB1171" i="2"/>
  <c r="AB1218" i="2"/>
  <c r="AB1043" i="2"/>
  <c r="AB1036" i="2"/>
  <c r="AB1119" i="2"/>
  <c r="AB1105" i="2"/>
  <c r="AB1020" i="2"/>
  <c r="AB1246" i="2"/>
  <c r="AB1180" i="2"/>
  <c r="AB1195" i="2"/>
  <c r="AB102" i="2"/>
  <c r="AB221" i="2"/>
  <c r="AB175" i="2"/>
  <c r="AB177" i="2"/>
  <c r="AB235" i="2"/>
  <c r="AB121" i="2"/>
  <c r="AB479" i="2"/>
  <c r="AB773" i="2"/>
  <c r="AB881" i="2"/>
  <c r="AB484" i="2"/>
  <c r="AB761" i="2"/>
  <c r="AB950" i="2"/>
  <c r="AB502" i="2"/>
  <c r="AB796" i="2"/>
  <c r="AB518" i="2"/>
  <c r="AB822" i="2"/>
  <c r="AB342" i="2"/>
  <c r="AB473" i="2"/>
  <c r="AB408" i="2"/>
  <c r="AB941" i="2"/>
  <c r="AB109" i="2"/>
  <c r="AB232" i="2"/>
  <c r="AB245" i="2"/>
  <c r="AB496" i="2"/>
  <c r="AB552" i="2"/>
  <c r="AB849" i="2"/>
  <c r="AB959" i="2"/>
  <c r="AB728" i="2"/>
  <c r="AB653" i="2"/>
  <c r="AB576" i="2"/>
  <c r="AB757" i="2"/>
  <c r="AB693" i="2"/>
  <c r="AB572" i="2"/>
  <c r="AB748" i="2"/>
  <c r="AB508" i="2"/>
  <c r="AB252" i="2"/>
  <c r="AB322" i="2"/>
  <c r="AB568" i="2"/>
  <c r="AB169" i="2"/>
  <c r="AB311" i="2"/>
  <c r="AB493" i="2"/>
  <c r="AB436" i="2"/>
  <c r="AB310" i="2"/>
  <c r="AB430" i="2"/>
  <c r="AB259" i="2"/>
  <c r="AB415" i="2"/>
  <c r="AB779" i="2"/>
  <c r="AB515" i="2"/>
  <c r="AB244" i="2"/>
  <c r="AB324" i="2"/>
  <c r="AB606" i="2"/>
  <c r="AB222" i="2"/>
  <c r="AB112" i="2"/>
  <c r="AB227" i="2"/>
  <c r="AB846" i="2"/>
  <c r="AB317" i="2"/>
  <c r="AB686" i="2"/>
  <c r="AB514" i="2"/>
  <c r="AB269" i="2"/>
  <c r="AB364" i="2"/>
  <c r="AB517" i="2"/>
  <c r="AB376" i="2"/>
  <c r="AB497" i="2"/>
  <c r="AB630" i="2"/>
  <c r="AB296" i="2"/>
  <c r="AB891" i="2"/>
  <c r="AB275" i="2"/>
  <c r="AB396" i="2"/>
  <c r="AB242" i="2"/>
  <c r="AB926" i="2"/>
  <c r="AB656" i="2"/>
  <c r="AB190" i="2"/>
  <c r="AB799" i="2"/>
  <c r="AE21" i="2"/>
  <c r="C15" i="5" s="1"/>
  <c r="U127" i="2" l="1"/>
  <c r="AB127" i="2" s="1"/>
  <c r="U40" i="2"/>
  <c r="AB40" i="2" s="1"/>
  <c r="U84" i="2"/>
  <c r="I84" i="5" s="1"/>
  <c r="U90" i="2"/>
  <c r="U54" i="2"/>
  <c r="AB54" i="2" s="1"/>
  <c r="U58" i="2"/>
  <c r="AB58" i="2" s="1"/>
  <c r="U45" i="2"/>
  <c r="AB45" i="2" s="1"/>
  <c r="U55" i="2"/>
  <c r="AB55" i="2" s="1"/>
  <c r="U31" i="2"/>
  <c r="AB31" i="2" s="1"/>
  <c r="U32" i="2"/>
  <c r="I32" i="5" s="1"/>
  <c r="U46" i="2"/>
  <c r="U29" i="2"/>
  <c r="I29" i="5" s="1"/>
  <c r="U42" i="2"/>
  <c r="AB42" i="2" s="1"/>
  <c r="U38" i="2"/>
  <c r="I38" i="5" s="1"/>
  <c r="U25" i="2"/>
  <c r="AB25" i="2" s="1"/>
  <c r="U173" i="2"/>
  <c r="AB173" i="2" s="1"/>
  <c r="U23" i="2"/>
  <c r="U805" i="2"/>
  <c r="AB805" i="2" s="1"/>
  <c r="U30" i="2"/>
  <c r="AB30" i="2" s="1"/>
  <c r="U27" i="2"/>
  <c r="AB27" i="2" s="1"/>
  <c r="U24" i="2"/>
  <c r="AB24" i="2" s="1"/>
  <c r="U28" i="2"/>
  <c r="Q130" i="2"/>
  <c r="U372" i="2"/>
  <c r="AB372" i="2" s="1"/>
  <c r="U598" i="2"/>
  <c r="I599" i="5" s="1"/>
  <c r="U1016" i="2"/>
  <c r="I1017" i="5" s="1"/>
  <c r="U1459" i="2"/>
  <c r="I1460" i="5" s="1"/>
  <c r="U1296" i="2"/>
  <c r="I1297" i="5" s="1"/>
  <c r="U341" i="2"/>
  <c r="I342" i="5" s="1"/>
  <c r="U1013" i="2"/>
  <c r="I1014" i="5" s="1"/>
  <c r="U856" i="2"/>
  <c r="I857" i="5" s="1"/>
  <c r="U1143" i="2"/>
  <c r="I1144" i="5" s="1"/>
  <c r="U320" i="2"/>
  <c r="AB320" i="2" s="1"/>
  <c r="U1027" i="2"/>
  <c r="I1028" i="5" s="1"/>
  <c r="U1310" i="2"/>
  <c r="I1311" i="5" s="1"/>
  <c r="U1037" i="2"/>
  <c r="I1038" i="5" s="1"/>
  <c r="U1092" i="2"/>
  <c r="I1093" i="5" s="1"/>
  <c r="U73" i="2"/>
  <c r="I73" i="5" s="1"/>
  <c r="U375" i="2"/>
  <c r="I376" i="5" s="1"/>
  <c r="U992" i="2"/>
  <c r="I993" i="5" s="1"/>
  <c r="U1246" i="2"/>
  <c r="I1247" i="5" s="1"/>
  <c r="U962" i="2"/>
  <c r="AB962" i="2" s="1"/>
  <c r="U756" i="2"/>
  <c r="AB756" i="2" s="1"/>
  <c r="U830" i="2"/>
  <c r="I831" i="5" s="1"/>
  <c r="U729" i="2"/>
  <c r="I730" i="5" s="1"/>
  <c r="U1090" i="2"/>
  <c r="I1091" i="5" s="1"/>
  <c r="U1117" i="2"/>
  <c r="I1118" i="5" s="1"/>
  <c r="U1354" i="2"/>
  <c r="I1355" i="5" s="1"/>
  <c r="U819" i="2"/>
  <c r="U532" i="2"/>
  <c r="I533" i="5" s="1"/>
  <c r="U844" i="2"/>
  <c r="AB844" i="2" s="1"/>
  <c r="U590" i="2"/>
  <c r="U66" i="2"/>
  <c r="I66" i="5" s="1"/>
  <c r="U941" i="2"/>
  <c r="I942" i="5" s="1"/>
  <c r="U1315" i="2"/>
  <c r="I1316" i="5" s="1"/>
  <c r="U1156" i="2"/>
  <c r="I1157" i="5" s="1"/>
  <c r="U1026" i="2"/>
  <c r="I1027" i="5" s="1"/>
  <c r="U490" i="2"/>
  <c r="I491" i="5" s="1"/>
  <c r="U56" i="2"/>
  <c r="U1339" i="2"/>
  <c r="I1340" i="5" s="1"/>
  <c r="V11" i="2"/>
  <c r="I11" i="5" s="1"/>
  <c r="U668" i="2"/>
  <c r="I669" i="5" s="1"/>
  <c r="U775" i="2"/>
  <c r="U487" i="2"/>
  <c r="I488" i="5" s="1"/>
  <c r="U610" i="2"/>
  <c r="AB610" i="2" s="1"/>
  <c r="U193" i="2"/>
  <c r="AB193" i="2" s="1"/>
  <c r="U99" i="2"/>
  <c r="I99" i="5" s="1"/>
  <c r="U676" i="2"/>
  <c r="AB676" i="2" s="1"/>
  <c r="U1061" i="2"/>
  <c r="I1062" i="5" s="1"/>
  <c r="U1375" i="2"/>
  <c r="I1376" i="5" s="1"/>
  <c r="U1130" i="2"/>
  <c r="I1131" i="5" s="1"/>
  <c r="U750" i="2"/>
  <c r="I751" i="5" s="1"/>
  <c r="U1377" i="2"/>
  <c r="I1378" i="5" s="1"/>
  <c r="U730" i="2"/>
  <c r="I731" i="5" s="1"/>
  <c r="U1150" i="2"/>
  <c r="AB1150" i="2" s="1"/>
  <c r="U636" i="2"/>
  <c r="AB636" i="2" s="1"/>
  <c r="U741" i="2"/>
  <c r="U1308" i="2"/>
  <c r="I1309" i="5" s="1"/>
  <c r="U1299" i="2"/>
  <c r="I1300" i="5" s="1"/>
  <c r="U886" i="2"/>
  <c r="U1495" i="2"/>
  <c r="I1496" i="5" s="1"/>
  <c r="U251" i="2"/>
  <c r="AB251" i="2" s="1"/>
  <c r="U722" i="2"/>
  <c r="AB722" i="2" s="1"/>
  <c r="U826" i="2"/>
  <c r="AB826" i="2" s="1"/>
  <c r="U516" i="2"/>
  <c r="AB516" i="2" s="1"/>
  <c r="U475" i="2"/>
  <c r="AB475" i="2" s="1"/>
  <c r="U684" i="2"/>
  <c r="AB684" i="2" s="1"/>
  <c r="U942" i="2"/>
  <c r="AB942" i="2" s="1"/>
  <c r="U415" i="2"/>
  <c r="I416" i="5" s="1"/>
  <c r="U1195" i="2"/>
  <c r="I1196" i="5" s="1"/>
  <c r="U564" i="2"/>
  <c r="AB564" i="2" s="1"/>
  <c r="U1005" i="2"/>
  <c r="I1006" i="5" s="1"/>
  <c r="U278" i="2"/>
  <c r="AB278" i="2" s="1"/>
  <c r="U822" i="2"/>
  <c r="I823" i="5" s="1"/>
  <c r="U550" i="2"/>
  <c r="AB550" i="2" s="1"/>
  <c r="U1446" i="2"/>
  <c r="AB1446" i="2" s="1"/>
  <c r="U883" i="2"/>
  <c r="AB883" i="2" s="1"/>
  <c r="U391" i="2"/>
  <c r="U978" i="2"/>
  <c r="I979" i="5" s="1"/>
  <c r="U1349" i="2"/>
  <c r="I1350" i="5" s="1"/>
  <c r="U414" i="2"/>
  <c r="I415" i="5" s="1"/>
  <c r="U1300" i="2"/>
  <c r="I1301" i="5" s="1"/>
  <c r="U551" i="2"/>
  <c r="I552" i="5" s="1"/>
  <c r="U1187" i="2"/>
  <c r="I1188" i="5" s="1"/>
  <c r="U1085" i="2"/>
  <c r="I1086" i="5" s="1"/>
  <c r="U389" i="2"/>
  <c r="I390" i="5" s="1"/>
  <c r="U949" i="2"/>
  <c r="I950" i="5" s="1"/>
  <c r="U1409" i="2"/>
  <c r="I1410" i="5" s="1"/>
  <c r="U1122" i="2"/>
  <c r="I1123" i="5" s="1"/>
  <c r="U743" i="2"/>
  <c r="I744" i="5" s="1"/>
  <c r="U673" i="2"/>
  <c r="I674" i="5" s="1"/>
  <c r="U1278" i="2"/>
  <c r="I1279" i="5" s="1"/>
  <c r="U444" i="2"/>
  <c r="AB444" i="2" s="1"/>
  <c r="U911" i="2"/>
  <c r="AB911" i="2" s="1"/>
  <c r="U576" i="2"/>
  <c r="I577" i="5" s="1"/>
  <c r="U135" i="2"/>
  <c r="AB135" i="2" s="1"/>
  <c r="U442" i="2"/>
  <c r="AB442" i="2" s="1"/>
  <c r="U438" i="2"/>
  <c r="AB438" i="2" s="1"/>
  <c r="U872" i="2"/>
  <c r="AB872" i="2" s="1"/>
  <c r="U1142" i="2"/>
  <c r="I1143" i="5" s="1"/>
  <c r="U1305" i="2"/>
  <c r="I1306" i="5" s="1"/>
  <c r="U1361" i="2"/>
  <c r="I1362" i="5" s="1"/>
  <c r="U325" i="2"/>
  <c r="I326" i="5" s="1"/>
  <c r="U570" i="2"/>
  <c r="I571" i="5" s="1"/>
  <c r="U896" i="2"/>
  <c r="I897" i="5" s="1"/>
  <c r="U1526" i="2"/>
  <c r="I1527" i="5" s="1"/>
  <c r="U1134" i="2"/>
  <c r="I1135" i="5" s="1"/>
  <c r="U834" i="2"/>
  <c r="AB834" i="2" s="1"/>
  <c r="U1360" i="2"/>
  <c r="I1361" i="5" s="1"/>
  <c r="U909" i="2"/>
  <c r="AB909" i="2" s="1"/>
  <c r="U530" i="2"/>
  <c r="U143" i="2"/>
  <c r="AB143" i="2" s="1"/>
  <c r="U1772" i="2"/>
  <c r="I1773" i="5" s="1"/>
  <c r="U1095" i="2"/>
  <c r="I1096" i="5" s="1"/>
  <c r="U904" i="2"/>
  <c r="AB904" i="2" s="1"/>
  <c r="U792" i="2"/>
  <c r="AB792" i="2" s="1"/>
  <c r="U1395" i="2"/>
  <c r="I1396" i="5" s="1"/>
  <c r="U1436" i="2"/>
  <c r="I1437" i="5" s="1"/>
  <c r="U439" i="2"/>
  <c r="AB439" i="2" s="1"/>
  <c r="U396" i="2"/>
  <c r="I397" i="5" s="1"/>
  <c r="U652" i="2"/>
  <c r="AB652" i="2" s="1"/>
  <c r="U925" i="2"/>
  <c r="AB925" i="2" s="1"/>
  <c r="U817" i="2"/>
  <c r="AB817" i="2" s="1"/>
  <c r="U1285" i="2"/>
  <c r="I1286" i="5" s="1"/>
  <c r="U1129" i="2"/>
  <c r="I1130" i="5" s="1"/>
  <c r="U677" i="2"/>
  <c r="AB677" i="2" s="1"/>
  <c r="U265" i="2"/>
  <c r="AB265" i="2" s="1"/>
  <c r="U1105" i="2"/>
  <c r="I1106" i="5" s="1"/>
  <c r="U864" i="2"/>
  <c r="AB864" i="2" s="1"/>
  <c r="U867" i="2"/>
  <c r="AB867" i="2" s="1"/>
  <c r="U790" i="2"/>
  <c r="I791" i="5" s="1"/>
  <c r="U888" i="2"/>
  <c r="AB888" i="2" s="1"/>
  <c r="U1058" i="2"/>
  <c r="I1059" i="5" s="1"/>
  <c r="U569" i="2"/>
  <c r="I570" i="5" s="1"/>
  <c r="U929" i="2"/>
  <c r="AB929" i="2" s="1"/>
  <c r="U573" i="2"/>
  <c r="I574" i="5" s="1"/>
  <c r="U513" i="2"/>
  <c r="I514" i="5" s="1"/>
  <c r="U1359" i="2"/>
  <c r="I1360" i="5" s="1"/>
  <c r="U615" i="2"/>
  <c r="I616" i="5" s="1"/>
  <c r="U1034" i="2"/>
  <c r="I1035" i="5" s="1"/>
  <c r="U940" i="2"/>
  <c r="AB940" i="2" s="1"/>
  <c r="U957" i="2"/>
  <c r="AB957" i="2" s="1"/>
  <c r="U1109" i="2"/>
  <c r="I1110" i="5" s="1"/>
  <c r="U1165" i="2"/>
  <c r="I1166" i="5" s="1"/>
  <c r="U1170" i="2"/>
  <c r="I1171" i="5" s="1"/>
  <c r="U807" i="2"/>
  <c r="AB807" i="2" s="1"/>
  <c r="U1332" i="2"/>
  <c r="I1333" i="5" s="1"/>
  <c r="U829" i="2"/>
  <c r="AB829" i="2" s="1"/>
  <c r="U1038" i="2"/>
  <c r="I1039" i="5" s="1"/>
  <c r="U468" i="2"/>
  <c r="AB468" i="2" s="1"/>
  <c r="U926" i="2"/>
  <c r="I927" i="5" s="1"/>
  <c r="U848" i="2"/>
  <c r="AB848" i="2" s="1"/>
  <c r="U644" i="2"/>
  <c r="AB644" i="2" s="1"/>
  <c r="U1309" i="2"/>
  <c r="I1310" i="5" s="1"/>
  <c r="U279" i="2"/>
  <c r="I280" i="5" s="1"/>
  <c r="U731" i="2"/>
  <c r="I732" i="5" s="1"/>
  <c r="U1527" i="2"/>
  <c r="I1528" i="5" s="1"/>
  <c r="U1232" i="2"/>
  <c r="I1233" i="5" s="1"/>
  <c r="U543" i="2"/>
  <c r="AB543" i="2" s="1"/>
  <c r="U1162" i="2"/>
  <c r="I1163" i="5" s="1"/>
  <c r="U1197" i="2"/>
  <c r="I1198" i="5" s="1"/>
  <c r="U1404" i="2"/>
  <c r="I1405" i="5" s="1"/>
  <c r="U561" i="2"/>
  <c r="AB561" i="2" s="1"/>
  <c r="U555" i="2"/>
  <c r="U938" i="2"/>
  <c r="U144" i="2"/>
  <c r="AB144" i="2" s="1"/>
  <c r="U1715" i="2"/>
  <c r="I1716" i="5" s="1"/>
  <c r="U431" i="2"/>
  <c r="U917" i="2"/>
  <c r="AB917" i="2" s="1"/>
  <c r="U859" i="2"/>
  <c r="AB859" i="2" s="1"/>
  <c r="U470" i="2"/>
  <c r="AB470" i="2" s="1"/>
  <c r="U1001" i="2"/>
  <c r="I1002" i="5" s="1"/>
  <c r="U1102" i="2"/>
  <c r="I1103" i="5" s="1"/>
  <c r="U1233" i="2"/>
  <c r="I1234" i="5" s="1"/>
  <c r="U628" i="2"/>
  <c r="AB628" i="2" s="1"/>
  <c r="U290" i="2"/>
  <c r="AB290" i="2" s="1"/>
  <c r="U1152" i="2"/>
  <c r="I1153" i="5" s="1"/>
  <c r="U1100" i="2"/>
  <c r="I1101" i="5" s="1"/>
  <c r="U1454" i="2"/>
  <c r="AB1454" i="2" s="1"/>
  <c r="U1067" i="2"/>
  <c r="I1068" i="5" s="1"/>
  <c r="U640" i="2"/>
  <c r="AB640" i="2" s="1"/>
  <c r="U647" i="2"/>
  <c r="AB647" i="2" s="1"/>
  <c r="U288" i="2"/>
  <c r="I289" i="5" s="1"/>
  <c r="U1031" i="2"/>
  <c r="I1032" i="5" s="1"/>
  <c r="U1408" i="2"/>
  <c r="I1409" i="5" s="1"/>
  <c r="U878" i="2"/>
  <c r="I879" i="5" s="1"/>
  <c r="U262" i="2"/>
  <c r="I263" i="5" s="1"/>
  <c r="U579" i="2"/>
  <c r="I580" i="5" s="1"/>
  <c r="U456" i="2"/>
  <c r="I457" i="5" s="1"/>
  <c r="U504" i="2"/>
  <c r="I505" i="5" s="1"/>
  <c r="U779" i="2"/>
  <c r="I780" i="5" s="1"/>
  <c r="U885" i="2"/>
  <c r="AB885" i="2" s="1"/>
  <c r="U1044" i="2"/>
  <c r="I1045" i="5" s="1"/>
  <c r="U973" i="2"/>
  <c r="I974" i="5" s="1"/>
  <c r="U305" i="2"/>
  <c r="I306" i="5" s="1"/>
  <c r="U328" i="2"/>
  <c r="I329" i="5" s="1"/>
  <c r="U1068" i="2"/>
  <c r="I1069" i="5" s="1"/>
  <c r="U780" i="2"/>
  <c r="AB780" i="2" s="1"/>
  <c r="U656" i="2"/>
  <c r="I657" i="5" s="1"/>
  <c r="U1463" i="2"/>
  <c r="I1464" i="5" s="1"/>
  <c r="U986" i="2"/>
  <c r="I987" i="5" s="1"/>
  <c r="U156" i="2"/>
  <c r="AB156" i="2" s="1"/>
  <c r="U1234" i="2"/>
  <c r="I1235" i="5" s="1"/>
  <c r="U373" i="2"/>
  <c r="AB373" i="2" s="1"/>
  <c r="U1226" i="2"/>
  <c r="AB1226" i="2" s="1"/>
  <c r="U711" i="2"/>
  <c r="I712" i="5" s="1"/>
  <c r="U921" i="2"/>
  <c r="AB921" i="2" s="1"/>
  <c r="U1049" i="2"/>
  <c r="I1050" i="5" s="1"/>
  <c r="U1148" i="2"/>
  <c r="I1149" i="5" s="1"/>
  <c r="U321" i="2"/>
  <c r="AB321" i="2" s="1"/>
  <c r="U734" i="2"/>
  <c r="AB734" i="2" s="1"/>
  <c r="U1460" i="2"/>
  <c r="I1461" i="5" s="1"/>
  <c r="U797" i="2"/>
  <c r="AB797" i="2" s="1"/>
  <c r="U850" i="2"/>
  <c r="AB850" i="2" s="1"/>
  <c r="U914" i="2"/>
  <c r="U1060" i="2"/>
  <c r="I1061" i="5" s="1"/>
  <c r="U282" i="2"/>
  <c r="AB282" i="2" s="1"/>
  <c r="U1745" i="2"/>
  <c r="I1746" i="5" s="1"/>
  <c r="U836" i="2"/>
  <c r="AB836" i="2" s="1"/>
  <c r="U664" i="2"/>
  <c r="AB664" i="2" s="1"/>
  <c r="U1265" i="2"/>
  <c r="I1266" i="5" s="1"/>
  <c r="U1426" i="2"/>
  <c r="I1427" i="5" s="1"/>
  <c r="U1006" i="2"/>
  <c r="I1007" i="5" s="1"/>
  <c r="U1382" i="2"/>
  <c r="I1383" i="5" s="1"/>
  <c r="U1063" i="2"/>
  <c r="I1064" i="5" s="1"/>
  <c r="U769" i="2"/>
  <c r="AB769" i="2" s="1"/>
  <c r="U1200" i="2"/>
  <c r="I1201" i="5" s="1"/>
  <c r="U632" i="2"/>
  <c r="U1137" i="2"/>
  <c r="I1138" i="5" s="1"/>
  <c r="U1141" i="2"/>
  <c r="I1142" i="5" s="1"/>
  <c r="U738" i="2"/>
  <c r="U295" i="2"/>
  <c r="U876" i="2"/>
  <c r="I877" i="5" s="1"/>
  <c r="U1116" i="2"/>
  <c r="I1117" i="5" s="1"/>
  <c r="U1082" i="2"/>
  <c r="I1083" i="5" s="1"/>
  <c r="U761" i="2"/>
  <c r="I762" i="5" s="1"/>
  <c r="U621" i="2"/>
  <c r="U1368" i="2"/>
  <c r="I1369" i="5" s="1"/>
  <c r="U242" i="2"/>
  <c r="I243" i="5" s="1"/>
  <c r="U955" i="2"/>
  <c r="U689" i="2"/>
  <c r="I690" i="5" s="1"/>
  <c r="U390" i="2"/>
  <c r="U1172" i="2"/>
  <c r="I1173" i="5" s="1"/>
  <c r="U607" i="2"/>
  <c r="U1050" i="2"/>
  <c r="I1051" i="5" s="1"/>
  <c r="U348" i="2"/>
  <c r="U383" i="2"/>
  <c r="AB383" i="2" s="1"/>
  <c r="U287" i="2"/>
  <c r="U1136" i="2"/>
  <c r="I1137" i="5" s="1"/>
  <c r="U1247" i="2"/>
  <c r="I1248" i="5" s="1"/>
  <c r="U407" i="2"/>
  <c r="AB407" i="2" s="1"/>
  <c r="U542" i="2"/>
  <c r="U428" i="2"/>
  <c r="AB428" i="2" s="1"/>
  <c r="V9" i="2"/>
  <c r="I9" i="5" s="1"/>
  <c r="U762" i="2"/>
  <c r="I763" i="5" s="1"/>
  <c r="U244" i="2"/>
  <c r="I245" i="5" s="1"/>
  <c r="U1178" i="2"/>
  <c r="I1179" i="5" s="1"/>
  <c r="U634" i="2"/>
  <c r="I635" i="5" s="1"/>
  <c r="U1022" i="2"/>
  <c r="I1023" i="5" s="1"/>
  <c r="U948" i="2"/>
  <c r="U1274" i="2"/>
  <c r="I1275" i="5" s="1"/>
  <c r="U1263" i="2"/>
  <c r="I1264" i="5" s="1"/>
  <c r="U507" i="2"/>
  <c r="I508" i="5" s="1"/>
  <c r="U547" i="2"/>
  <c r="I548" i="5" s="1"/>
  <c r="U592" i="2"/>
  <c r="I593" i="5" s="1"/>
  <c r="U384" i="2"/>
  <c r="AB384" i="2" s="1"/>
  <c r="U1260" i="2"/>
  <c r="I1261" i="5" s="1"/>
  <c r="U1212" i="2"/>
  <c r="I1213" i="5" s="1"/>
  <c r="U1325" i="2"/>
  <c r="I1326" i="5" s="1"/>
  <c r="U1244" i="2"/>
  <c r="I1245" i="5" s="1"/>
  <c r="U1452" i="2"/>
  <c r="I1453" i="5" s="1"/>
  <c r="U464" i="2"/>
  <c r="AB464" i="2" s="1"/>
  <c r="U1181" i="2"/>
  <c r="I1182" i="5" s="1"/>
  <c r="U1273" i="2"/>
  <c r="I1274" i="5" s="1"/>
  <c r="U1153" i="2"/>
  <c r="AB1153" i="2" s="1"/>
  <c r="U563" i="2"/>
  <c r="AB563" i="2" s="1"/>
  <c r="U976" i="2"/>
  <c r="AB976" i="2" s="1"/>
  <c r="U1352" i="2"/>
  <c r="I1353" i="5" s="1"/>
  <c r="U660" i="2"/>
  <c r="AB660" i="2" s="1"/>
  <c r="U1083" i="2"/>
  <c r="I1084" i="5" s="1"/>
  <c r="U370" i="2"/>
  <c r="AB370" i="2" s="1"/>
  <c r="U1113" i="2"/>
  <c r="I1114" i="5" s="1"/>
  <c r="U704" i="2"/>
  <c r="AB704" i="2" s="1"/>
  <c r="U1748" i="2"/>
  <c r="I1749" i="5" s="1"/>
  <c r="U1217" i="2"/>
  <c r="I1218" i="5" s="1"/>
  <c r="U1369" i="2"/>
  <c r="I1370" i="5" s="1"/>
  <c r="U984" i="2"/>
  <c r="I985" i="5" s="1"/>
  <c r="U299" i="2"/>
  <c r="I300" i="5" s="1"/>
  <c r="U1104" i="2"/>
  <c r="I1105" i="5" s="1"/>
  <c r="U1075" i="2"/>
  <c r="I1076" i="5" s="1"/>
  <c r="U1070" i="2"/>
  <c r="I1071" i="5" s="1"/>
  <c r="U1376" i="2"/>
  <c r="I1377" i="5" s="1"/>
  <c r="U1417" i="2"/>
  <c r="I1418" i="5" s="1"/>
  <c r="U626" i="2"/>
  <c r="AB626" i="2" s="1"/>
  <c r="U622" i="2"/>
  <c r="AB622" i="2" s="1"/>
  <c r="U419" i="2"/>
  <c r="AB419" i="2" s="1"/>
  <c r="U1240" i="2"/>
  <c r="I1241" i="5" s="1"/>
  <c r="U1071" i="2"/>
  <c r="I1072" i="5" s="1"/>
  <c r="U596" i="2"/>
  <c r="AB596" i="2" s="1"/>
  <c r="U496" i="2"/>
  <c r="I497" i="5" s="1"/>
  <c r="U946" i="2"/>
  <c r="AB946" i="2" s="1"/>
  <c r="U338" i="2"/>
  <c r="AB338" i="2" s="1"/>
  <c r="U217" i="2"/>
  <c r="AB217" i="2" s="1"/>
  <c r="U517" i="2"/>
  <c r="I518" i="5" s="1"/>
  <c r="U608" i="2"/>
  <c r="AB608" i="2" s="1"/>
  <c r="U1461" i="2"/>
  <c r="I1462" i="5" s="1"/>
  <c r="U1613" i="2"/>
  <c r="I1614" i="5" s="1"/>
  <c r="U1421" i="2"/>
  <c r="U728" i="2"/>
  <c r="I729" i="5" s="1"/>
  <c r="U1028" i="2"/>
  <c r="I1029" i="5" s="1"/>
  <c r="U1192" i="2"/>
  <c r="I1193" i="5" s="1"/>
  <c r="U1321" i="2"/>
  <c r="AB1321" i="2" s="1"/>
  <c r="U782" i="2"/>
  <c r="U1066" i="2"/>
  <c r="I1067" i="5" s="1"/>
  <c r="U600" i="2"/>
  <c r="AB600" i="2" s="1"/>
  <c r="U1457" i="2"/>
  <c r="I1458" i="5" s="1"/>
  <c r="U474" i="2"/>
  <c r="I475" i="5" s="1"/>
  <c r="U1133" i="2"/>
  <c r="I1134" i="5" s="1"/>
  <c r="U395" i="2"/>
  <c r="I396" i="5" s="1"/>
  <c r="U720" i="2"/>
  <c r="I721" i="5" s="1"/>
  <c r="U871" i="2"/>
  <c r="AB871" i="2" s="1"/>
  <c r="U702" i="2"/>
  <c r="AB702" i="2" s="1"/>
  <c r="U578" i="2"/>
  <c r="AB578" i="2" s="1"/>
  <c r="U366" i="2"/>
  <c r="U1119" i="2"/>
  <c r="I1120" i="5" s="1"/>
  <c r="U531" i="2"/>
  <c r="AB531" i="2" s="1"/>
  <c r="U387" i="2"/>
  <c r="AB387" i="2" s="1"/>
  <c r="U498" i="2"/>
  <c r="AB498" i="2" s="1"/>
  <c r="U1174" i="2"/>
  <c r="I1175" i="5" s="1"/>
  <c r="U997" i="2"/>
  <c r="I998" i="5" s="1"/>
  <c r="U966" i="2"/>
  <c r="AB966" i="2" s="1"/>
  <c r="U1213" i="2"/>
  <c r="I1214" i="5" s="1"/>
  <c r="U662" i="2"/>
  <c r="AB662" i="2" s="1"/>
  <c r="U1362" i="2"/>
  <c r="I1363" i="5" s="1"/>
  <c r="U1272" i="2"/>
  <c r="I1273" i="5" s="1"/>
  <c r="U874" i="2"/>
  <c r="AB874" i="2" s="1"/>
  <c r="U524" i="2"/>
  <c r="AB524" i="2" s="1"/>
  <c r="U1422" i="2"/>
  <c r="I1423" i="5" s="1"/>
  <c r="U1076" i="2"/>
  <c r="I1077" i="5" s="1"/>
  <c r="U818" i="2"/>
  <c r="AB818" i="2" s="1"/>
  <c r="U381" i="2"/>
  <c r="I382" i="5" s="1"/>
  <c r="U484" i="2"/>
  <c r="I485" i="5" s="1"/>
  <c r="U877" i="2"/>
  <c r="I878" i="5" s="1"/>
  <c r="U772" i="2"/>
  <c r="I773" i="5" s="1"/>
  <c r="U912" i="2"/>
  <c r="AB912" i="2" s="1"/>
  <c r="U1239" i="2"/>
  <c r="I1240" i="5" s="1"/>
  <c r="U989" i="2"/>
  <c r="I990" i="5" s="1"/>
  <c r="U356" i="2"/>
  <c r="I357" i="5" s="1"/>
  <c r="U1366" i="2"/>
  <c r="I1367" i="5" s="1"/>
  <c r="U1198" i="2"/>
  <c r="I1199" i="5" s="1"/>
  <c r="U463" i="2"/>
  <c r="AB463" i="2" s="1"/>
  <c r="U421" i="2"/>
  <c r="AB421" i="2" s="1"/>
  <c r="U1048" i="2"/>
  <c r="I1049" i="5" s="1"/>
  <c r="U323" i="2"/>
  <c r="AB323" i="2" s="1"/>
  <c r="U591" i="2"/>
  <c r="AB591" i="2" s="1"/>
  <c r="U758" i="2"/>
  <c r="I759" i="5" s="1"/>
  <c r="U1307" i="2"/>
  <c r="I1308" i="5" s="1"/>
  <c r="U582" i="2"/>
  <c r="I583" i="5" s="1"/>
  <c r="U1322" i="2"/>
  <c r="I1323" i="5" s="1"/>
  <c r="U1089" i="2"/>
  <c r="I1090" i="5" s="1"/>
  <c r="U1227" i="2"/>
  <c r="I1228" i="5" s="1"/>
  <c r="U293" i="2"/>
  <c r="AB293" i="2" s="1"/>
  <c r="U1269" i="2"/>
  <c r="I1270" i="5" s="1"/>
  <c r="U934" i="2"/>
  <c r="AB934" i="2" s="1"/>
  <c r="U455" i="2"/>
  <c r="AB455" i="2" s="1"/>
  <c r="U377" i="2"/>
  <c r="I378" i="5" s="1"/>
  <c r="U1221" i="2"/>
  <c r="I1222" i="5" s="1"/>
  <c r="U1809" i="2"/>
  <c r="I1810" i="5" s="1"/>
  <c r="U710" i="2"/>
  <c r="I711" i="5" s="1"/>
  <c r="U1393" i="2"/>
  <c r="I1394" i="5" s="1"/>
  <c r="U982" i="2"/>
  <c r="I983" i="5" s="1"/>
  <c r="U1385" i="2"/>
  <c r="I1386" i="5" s="1"/>
  <c r="U425" i="2"/>
  <c r="I426" i="5" s="1"/>
  <c r="U1392" i="2"/>
  <c r="I1393" i="5" s="1"/>
  <c r="U399" i="2"/>
  <c r="I400" i="5" s="1"/>
  <c r="U1191" i="2"/>
  <c r="I1192" i="5" s="1"/>
  <c r="U365" i="2"/>
  <c r="I366" i="5" s="1"/>
  <c r="U1055" i="2"/>
  <c r="I1056" i="5" s="1"/>
  <c r="U1215" i="2"/>
  <c r="I1216" i="5" s="1"/>
  <c r="U964" i="2"/>
  <c r="AB964" i="2" s="1"/>
  <c r="U1097" i="2"/>
  <c r="I1098" i="5" s="1"/>
  <c r="U1456" i="2"/>
  <c r="I1457" i="5" s="1"/>
  <c r="U274" i="2"/>
  <c r="AB274" i="2" s="1"/>
  <c r="U692" i="2"/>
  <c r="AB692" i="2" s="1"/>
  <c r="U1167" i="2"/>
  <c r="I1168" i="5" s="1"/>
  <c r="U655" i="2"/>
  <c r="AB655" i="2" s="1"/>
  <c r="U129" i="2"/>
  <c r="AB129" i="2" s="1"/>
  <c r="U1729" i="2"/>
  <c r="I1730" i="5" s="1"/>
  <c r="U572" i="2"/>
  <c r="I573" i="5" s="1"/>
  <c r="U556" i="2"/>
  <c r="AB556" i="2" s="1"/>
  <c r="U1541" i="2"/>
  <c r="I1542" i="5" s="1"/>
  <c r="U1303" i="2"/>
  <c r="I1304" i="5" s="1"/>
  <c r="U602" i="2"/>
  <c r="I603" i="5" s="1"/>
  <c r="U1414" i="2"/>
  <c r="I1415" i="5" s="1"/>
  <c r="U875" i="2"/>
  <c r="AB875" i="2" s="1"/>
  <c r="U1196" i="2"/>
  <c r="I1197" i="5" s="1"/>
  <c r="U1047" i="2"/>
  <c r="I1048" i="5" s="1"/>
  <c r="U104" i="2"/>
  <c r="AB104" i="2" s="1"/>
  <c r="U1110" i="2"/>
  <c r="I1111" i="5" s="1"/>
  <c r="U394" i="2"/>
  <c r="U939" i="2"/>
  <c r="U680" i="2"/>
  <c r="I681" i="5" s="1"/>
  <c r="U382" i="2"/>
  <c r="I383" i="5" s="1"/>
  <c r="U1262" i="2"/>
  <c r="I1263" i="5" s="1"/>
  <c r="U690" i="2"/>
  <c r="U901" i="2"/>
  <c r="U1229" i="2"/>
  <c r="I1230" i="5" s="1"/>
  <c r="U355" i="2"/>
  <c r="AB355" i="2" s="1"/>
  <c r="U397" i="2"/>
  <c r="U480" i="2"/>
  <c r="AB480" i="2" s="1"/>
  <c r="U303" i="2"/>
  <c r="AB303" i="2" s="1"/>
  <c r="U767" i="2"/>
  <c r="AB767" i="2" s="1"/>
  <c r="U1342" i="2"/>
  <c r="I1343" i="5" s="1"/>
  <c r="U566" i="2"/>
  <c r="I567" i="5" s="1"/>
  <c r="U1521" i="2"/>
  <c r="I1522" i="5" s="1"/>
  <c r="U506" i="2"/>
  <c r="AB506" i="2" s="1"/>
  <c r="U1045" i="2"/>
  <c r="I1046" i="5" s="1"/>
  <c r="U726" i="2"/>
  <c r="U319" i="2"/>
  <c r="AB319" i="2" s="1"/>
  <c r="U433" i="2"/>
  <c r="U977" i="2"/>
  <c r="AB977" i="2" s="1"/>
  <c r="U1643" i="2"/>
  <c r="I1644" i="5" s="1"/>
  <c r="U1059" i="2"/>
  <c r="I1060" i="5" s="1"/>
  <c r="U588" i="2"/>
  <c r="I589" i="5" s="1"/>
  <c r="U1406" i="2"/>
  <c r="I1407" i="5" s="1"/>
  <c r="U61" i="2"/>
  <c r="AB61" i="2" s="1"/>
  <c r="U619" i="2"/>
  <c r="I620" i="5" s="1"/>
  <c r="U298" i="2"/>
  <c r="I299" i="5" s="1"/>
  <c r="U913" i="2"/>
  <c r="I914" i="5" s="1"/>
  <c r="U1208" i="2"/>
  <c r="I1209" i="5" s="1"/>
  <c r="U972" i="2"/>
  <c r="AB972" i="2" s="1"/>
  <c r="U1168" i="2"/>
  <c r="I1169" i="5" s="1"/>
  <c r="U696" i="2"/>
  <c r="I697" i="5" s="1"/>
  <c r="U346" i="2"/>
  <c r="I347" i="5" s="1"/>
  <c r="U882" i="2"/>
  <c r="AB882" i="2" s="1"/>
  <c r="U932" i="2"/>
  <c r="AB932" i="2" s="1"/>
  <c r="U1207" i="2"/>
  <c r="I1208" i="5" s="1"/>
  <c r="U1029" i="2"/>
  <c r="I1030" i="5" s="1"/>
  <c r="U1149" i="2"/>
  <c r="I1150" i="5" s="1"/>
  <c r="U716" i="2"/>
  <c r="I717" i="5" s="1"/>
  <c r="U1206" i="2"/>
  <c r="I1207" i="5" s="1"/>
  <c r="U434" i="2"/>
  <c r="I435" i="5" s="1"/>
  <c r="U1186" i="2"/>
  <c r="I1187" i="5" s="1"/>
  <c r="U732" i="2"/>
  <c r="AB732" i="2" s="1"/>
  <c r="U936" i="2"/>
  <c r="AB936" i="2" s="1"/>
  <c r="U1053" i="2"/>
  <c r="I1054" i="5" s="1"/>
  <c r="U1430" i="2"/>
  <c r="I1431" i="5" s="1"/>
  <c r="U359" i="2"/>
  <c r="I360" i="5" s="1"/>
  <c r="U953" i="2"/>
  <c r="AB953" i="2" s="1"/>
  <c r="U1080" i="2"/>
  <c r="I1081" i="5" s="1"/>
  <c r="U471" i="2"/>
  <c r="AB471" i="2" s="1"/>
  <c r="U1293" i="2"/>
  <c r="I1294" i="5" s="1"/>
  <c r="U1696" i="2"/>
  <c r="I1697" i="5" s="1"/>
  <c r="U333" i="2"/>
  <c r="I334" i="5" s="1"/>
  <c r="U1164" i="2"/>
  <c r="I1165" i="5" s="1"/>
  <c r="U451" i="2"/>
  <c r="I452" i="5" s="1"/>
  <c r="U528" i="2"/>
  <c r="I529" i="5" s="1"/>
  <c r="U164" i="2"/>
  <c r="AB164" i="2" s="1"/>
  <c r="U1451" i="2"/>
  <c r="I1452" i="5" s="1"/>
  <c r="U1121" i="2"/>
  <c r="I1122" i="5" s="1"/>
  <c r="U1374" i="2"/>
  <c r="I1375" i="5" s="1"/>
  <c r="U1072" i="2"/>
  <c r="I1073" i="5" s="1"/>
  <c r="U893" i="2"/>
  <c r="AB893" i="2" s="1"/>
  <c r="U1154" i="2"/>
  <c r="I1155" i="5" s="1"/>
  <c r="U971" i="2"/>
  <c r="AB971" i="2" s="1"/>
  <c r="U1124" i="2"/>
  <c r="I1125" i="5" s="1"/>
  <c r="U804" i="2"/>
  <c r="AB804" i="2" s="1"/>
  <c r="U367" i="2"/>
  <c r="I368" i="5" s="1"/>
  <c r="U1261" i="2"/>
  <c r="I1262" i="5" s="1"/>
  <c r="U1351" i="2"/>
  <c r="I1352" i="5" s="1"/>
  <c r="U1176" i="2"/>
  <c r="AB1176" i="2" s="1"/>
  <c r="U258" i="2"/>
  <c r="AB258" i="2" s="1"/>
  <c r="U424" i="2"/>
  <c r="U699" i="2"/>
  <c r="AB699" i="2" s="1"/>
  <c r="U63" i="2"/>
  <c r="I63" i="5" s="1"/>
  <c r="U1791" i="2"/>
  <c r="I1792" i="5" s="1"/>
  <c r="U1087" i="2"/>
  <c r="AB1087" i="2" s="1"/>
  <c r="U536" i="2"/>
  <c r="AB536" i="2" s="1"/>
  <c r="U1419" i="2"/>
  <c r="I1420" i="5" s="1"/>
  <c r="U575" i="2"/>
  <c r="AB575" i="2" s="1"/>
  <c r="U1190" i="2"/>
  <c r="I1191" i="5" s="1"/>
  <c r="U349" i="2"/>
  <c r="AB349" i="2" s="1"/>
  <c r="U794" i="2"/>
  <c r="AB794" i="2" s="1"/>
  <c r="U1319" i="2"/>
  <c r="I1320" i="5" s="1"/>
  <c r="U568" i="2"/>
  <c r="I569" i="5" s="1"/>
  <c r="U502" i="2"/>
  <c r="I503" i="5" s="1"/>
  <c r="U539" i="2"/>
  <c r="U1328" i="2"/>
  <c r="I1329" i="5" s="1"/>
  <c r="U687" i="2"/>
  <c r="AB687" i="2" s="1"/>
  <c r="U520" i="2"/>
  <c r="I521" i="5" s="1"/>
  <c r="U1115" i="2"/>
  <c r="AB1115" i="2" s="1"/>
  <c r="U749" i="2"/>
  <c r="AB749" i="2" s="1"/>
  <c r="U1949" i="2"/>
  <c r="I1950" i="5" s="1"/>
  <c r="U1574" i="2"/>
  <c r="I1575" i="5" s="1"/>
  <c r="U659" i="2"/>
  <c r="AB659" i="2" s="1"/>
  <c r="U870" i="2"/>
  <c r="AB870" i="2" s="1"/>
  <c r="U360" i="2"/>
  <c r="AB360" i="2" s="1"/>
  <c r="U891" i="2"/>
  <c r="I892" i="5" s="1"/>
  <c r="U1277" i="2"/>
  <c r="I1278" i="5" s="1"/>
  <c r="U1202" i="2"/>
  <c r="I1203" i="5" s="1"/>
  <c r="U1138" i="2"/>
  <c r="I1139" i="5" s="1"/>
  <c r="U548" i="2"/>
  <c r="AB548" i="2" s="1"/>
  <c r="U1230" i="2"/>
  <c r="I1231" i="5" s="1"/>
  <c r="U286" i="2"/>
  <c r="AB286" i="2" s="1"/>
  <c r="U606" i="2"/>
  <c r="I607" i="5" s="1"/>
  <c r="U709" i="2"/>
  <c r="AB709" i="2" s="1"/>
  <c r="U742" i="2"/>
  <c r="AB742" i="2" s="1"/>
  <c r="U453" i="2"/>
  <c r="AB453" i="2" s="1"/>
  <c r="U821" i="2"/>
  <c r="AB821" i="2" s="1"/>
  <c r="U927" i="2"/>
  <c r="AB927" i="2" s="1"/>
  <c r="U770" i="2"/>
  <c r="AB770" i="2" s="1"/>
  <c r="U557" i="2"/>
  <c r="AB557" i="2" s="1"/>
  <c r="U1378" i="2"/>
  <c r="I1379" i="5" s="1"/>
  <c r="U1295" i="2"/>
  <c r="I1296" i="5" s="1"/>
  <c r="U861" i="2"/>
  <c r="I862" i="5" s="1"/>
  <c r="U430" i="2"/>
  <c r="I431" i="5" s="1"/>
  <c r="U1381" i="2"/>
  <c r="I1382" i="5" s="1"/>
  <c r="U860" i="2"/>
  <c r="I861" i="5" s="1"/>
  <c r="U839" i="2"/>
  <c r="AB839" i="2" s="1"/>
  <c r="U256" i="2"/>
  <c r="AB256" i="2" s="1"/>
  <c r="U627" i="2"/>
  <c r="AB627" i="2" s="1"/>
  <c r="U1188" i="2"/>
  <c r="I1189" i="5" s="1"/>
  <c r="U435" i="2"/>
  <c r="AB435" i="2" s="1"/>
  <c r="U1420" i="2"/>
  <c r="I1421" i="5" s="1"/>
  <c r="U1151" i="2"/>
  <c r="I1152" i="5" s="1"/>
  <c r="U1073" i="2"/>
  <c r="I1074" i="5" s="1"/>
  <c r="U1326" i="2"/>
  <c r="I1327" i="5" s="1"/>
  <c r="U452" i="2"/>
  <c r="AB452" i="2" s="1"/>
  <c r="U828" i="2"/>
  <c r="AB828" i="2" s="1"/>
  <c r="U908" i="2"/>
  <c r="AB908" i="2" s="1"/>
  <c r="U980" i="2"/>
  <c r="I981" i="5" s="1"/>
  <c r="U481" i="2"/>
  <c r="AB481" i="2" s="1"/>
  <c r="U1236" i="2"/>
  <c r="I1237" i="5" s="1"/>
  <c r="U653" i="2"/>
  <c r="I654" i="5" s="1"/>
  <c r="U253" i="2"/>
  <c r="I254" i="5" s="1"/>
  <c r="U585" i="2"/>
  <c r="I586" i="5" s="1"/>
  <c r="U657" i="2"/>
  <c r="I658" i="5" s="1"/>
  <c r="U314" i="2"/>
  <c r="I315" i="5" s="1"/>
  <c r="U681" i="2"/>
  <c r="I682" i="5" s="1"/>
  <c r="U1203" i="2"/>
  <c r="I1204" i="5" s="1"/>
  <c r="U284" i="2"/>
  <c r="I285" i="5" s="1"/>
  <c r="U292" i="2"/>
  <c r="I293" i="5" s="1"/>
  <c r="U1065" i="2"/>
  <c r="I1066" i="5" s="1"/>
  <c r="U963" i="2"/>
  <c r="AB963" i="2" s="1"/>
  <c r="U646" i="2"/>
  <c r="I647" i="5" s="1"/>
  <c r="U410" i="2"/>
  <c r="I411" i="5" s="1"/>
  <c r="U1425" i="2"/>
  <c r="I1426" i="5" s="1"/>
  <c r="U1204" i="2"/>
  <c r="I1205" i="5" s="1"/>
  <c r="U748" i="2"/>
  <c r="I749" i="5" s="1"/>
  <c r="U379" i="2"/>
  <c r="I380" i="5" s="1"/>
  <c r="U915" i="2"/>
  <c r="AB915" i="2" s="1"/>
  <c r="U842" i="2"/>
  <c r="AB842" i="2" s="1"/>
  <c r="U1367" i="2"/>
  <c r="I1368" i="5" s="1"/>
  <c r="U1364" i="2"/>
  <c r="I1365" i="5" s="1"/>
  <c r="U403" i="2"/>
  <c r="U1199" i="2"/>
  <c r="I1200" i="5" s="1"/>
  <c r="U824" i="2"/>
  <c r="AB824" i="2" s="1"/>
  <c r="U624" i="2"/>
  <c r="AB624" i="2" s="1"/>
  <c r="U352" i="2"/>
  <c r="AB352" i="2" s="1"/>
  <c r="U863" i="2"/>
  <c r="AB863" i="2" s="1"/>
  <c r="U1147" i="2"/>
  <c r="I1148" i="5" s="1"/>
  <c r="U1245" i="2"/>
  <c r="I1246" i="5" s="1"/>
  <c r="U1434" i="2"/>
  <c r="I1435" i="5" s="1"/>
  <c r="U1064" i="2"/>
  <c r="I1065" i="5" s="1"/>
  <c r="U418" i="2"/>
  <c r="U558" i="2"/>
  <c r="AB558" i="2" s="1"/>
  <c r="U843" i="2"/>
  <c r="AB843" i="2" s="1"/>
  <c r="U380" i="2"/>
  <c r="AB380" i="2" s="1"/>
  <c r="U1051" i="2"/>
  <c r="I1052" i="5" s="1"/>
  <c r="U1397" i="2"/>
  <c r="I1398" i="5" s="1"/>
  <c r="U1020" i="2"/>
  <c r="I1021" i="5" s="1"/>
  <c r="U1329" i="2"/>
  <c r="I1330" i="5" s="1"/>
  <c r="U898" i="2"/>
  <c r="AB898" i="2" s="1"/>
  <c r="U465" i="2"/>
  <c r="AB465" i="2" s="1"/>
  <c r="U1438" i="2"/>
  <c r="I1439" i="5" s="1"/>
  <c r="U851" i="2"/>
  <c r="AB851" i="2" s="1"/>
  <c r="U1318" i="2"/>
  <c r="I1319" i="5" s="1"/>
  <c r="U1588" i="2"/>
  <c r="I1589" i="5" s="1"/>
  <c r="U1804" i="2"/>
  <c r="I1805" i="5" s="1"/>
  <c r="U1079" i="2"/>
  <c r="I1080" i="5" s="1"/>
  <c r="U587" i="2"/>
  <c r="I588" i="5" s="1"/>
  <c r="U1008" i="2"/>
  <c r="I1009" i="5" s="1"/>
  <c r="U330" i="2"/>
  <c r="AB330" i="2" s="1"/>
  <c r="U510" i="2"/>
  <c r="AB510" i="2" s="1"/>
  <c r="U322" i="2"/>
  <c r="I323" i="5" s="1"/>
  <c r="U1335" i="2"/>
  <c r="I1336" i="5" s="1"/>
  <c r="U783" i="2"/>
  <c r="AB783" i="2" s="1"/>
  <c r="U935" i="2"/>
  <c r="AB935" i="2" s="1"/>
  <c r="U612" i="2"/>
  <c r="U312" i="2"/>
  <c r="AB312" i="2" s="1"/>
  <c r="U1125" i="2"/>
  <c r="I1126" i="5" s="1"/>
  <c r="U1468" i="2"/>
  <c r="I1469" i="5" s="1"/>
  <c r="U788" i="2"/>
  <c r="AB788" i="2" s="1"/>
  <c r="U764" i="2"/>
  <c r="I765" i="5" s="1"/>
  <c r="U698" i="2"/>
  <c r="AB698" i="2" s="1"/>
  <c r="U386" i="2"/>
  <c r="U1139" i="2"/>
  <c r="I1140" i="5" s="1"/>
  <c r="U448" i="2"/>
  <c r="AB448" i="2" s="1"/>
  <c r="U906" i="2"/>
  <c r="AB906" i="2" s="1"/>
  <c r="U1411" i="2"/>
  <c r="I1412" i="5" s="1"/>
  <c r="U420" i="2"/>
  <c r="AB420" i="2" s="1"/>
  <c r="U161" i="2"/>
  <c r="AB161" i="2" s="1"/>
  <c r="U358" i="2"/>
  <c r="U422" i="2"/>
  <c r="AB422" i="2" s="1"/>
  <c r="U1040" i="2"/>
  <c r="I1041" i="5" s="1"/>
  <c r="U1453" i="2"/>
  <c r="I1454" i="5" s="1"/>
  <c r="U1228" i="2"/>
  <c r="I1229" i="5" s="1"/>
  <c r="U969" i="2"/>
  <c r="AB969" i="2" s="1"/>
  <c r="U1177" i="2"/>
  <c r="I1178" i="5" s="1"/>
  <c r="U922" i="2"/>
  <c r="AB922" i="2" s="1"/>
  <c r="U993" i="2"/>
  <c r="I994" i="5" s="1"/>
  <c r="U890" i="2"/>
  <c r="AB890" i="2" s="1"/>
  <c r="U1447" i="2"/>
  <c r="I1448" i="5" s="1"/>
  <c r="U1330" i="2"/>
  <c r="I1331" i="5" s="1"/>
  <c r="U944" i="2"/>
  <c r="AB944" i="2" s="1"/>
  <c r="U246" i="2"/>
  <c r="U943" i="2"/>
  <c r="AB943" i="2" s="1"/>
  <c r="U1010" i="2"/>
  <c r="I1011" i="5" s="1"/>
  <c r="U291" i="2"/>
  <c r="I292" i="5" s="1"/>
  <c r="H7" i="5"/>
  <c r="U457" i="2"/>
  <c r="I458" i="5" s="1"/>
  <c r="U1091" i="2"/>
  <c r="I1092" i="5" s="1"/>
  <c r="U679" i="2"/>
  <c r="I680" i="5" s="1"/>
  <c r="U1344" i="2"/>
  <c r="I1345" i="5" s="1"/>
  <c r="U1146" i="2"/>
  <c r="I1147" i="5" s="1"/>
  <c r="U1390" i="2"/>
  <c r="I1391" i="5" s="1"/>
  <c r="U586" i="2"/>
  <c r="I587" i="5" s="1"/>
  <c r="U810" i="2"/>
  <c r="AB810" i="2" s="1"/>
  <c r="U347" i="2"/>
  <c r="I348" i="5" s="1"/>
  <c r="U1439" i="2"/>
  <c r="I1440" i="5" s="1"/>
  <c r="U905" i="2"/>
  <c r="AB905" i="2" s="1"/>
  <c r="U276" i="2"/>
  <c r="I277" i="5" s="1"/>
  <c r="U988" i="2"/>
  <c r="I989" i="5" s="1"/>
  <c r="U206" i="2"/>
  <c r="AB206" i="2" s="1"/>
  <c r="U259" i="2"/>
  <c r="I260" i="5" s="1"/>
  <c r="U440" i="2"/>
  <c r="AB440" i="2" s="1"/>
  <c r="U1415" i="2"/>
  <c r="I1416" i="5" s="1"/>
  <c r="U1298" i="2"/>
  <c r="I1299" i="5" s="1"/>
  <c r="U979" i="2"/>
  <c r="I980" i="5" s="1"/>
  <c r="U1270" i="2"/>
  <c r="I1271" i="5" s="1"/>
  <c r="U1294" i="2"/>
  <c r="AB1294" i="2" s="1"/>
  <c r="U717" i="2"/>
  <c r="AB717" i="2" s="1"/>
  <c r="U537" i="2"/>
  <c r="AB537" i="2" s="1"/>
  <c r="U263" i="2"/>
  <c r="AB263" i="2" s="1"/>
  <c r="U458" i="2"/>
  <c r="AB458" i="2" s="1"/>
  <c r="U409" i="2"/>
  <c r="AB409" i="2" s="1"/>
  <c r="U1036" i="2"/>
  <c r="I1037" i="5" s="1"/>
  <c r="U1810" i="2"/>
  <c r="I1811" i="5" s="1"/>
  <c r="U257" i="2"/>
  <c r="AB257" i="2" s="1"/>
  <c r="U175" i="2"/>
  <c r="I176" i="5" s="1"/>
  <c r="U1400" i="2"/>
  <c r="U1578" i="2"/>
  <c r="I1579" i="5" s="1"/>
  <c r="U1014" i="2"/>
  <c r="I1015" i="5" s="1"/>
  <c r="U789" i="2"/>
  <c r="AB789" i="2" s="1"/>
  <c r="U618" i="2"/>
  <c r="AB618" i="2" s="1"/>
  <c r="U240" i="2"/>
  <c r="AB240" i="2" s="1"/>
  <c r="U476" i="2"/>
  <c r="AB476" i="2" s="1"/>
  <c r="U802" i="2"/>
  <c r="AB802" i="2" s="1"/>
  <c r="U1179" i="2"/>
  <c r="I1180" i="5" s="1"/>
  <c r="U1219" i="2"/>
  <c r="I1220" i="5" s="1"/>
  <c r="U1311" i="2"/>
  <c r="I1312" i="5" s="1"/>
  <c r="U514" i="2"/>
  <c r="I515" i="5" s="1"/>
  <c r="U560" i="2"/>
  <c r="U1835" i="2"/>
  <c r="I1836" i="5" s="1"/>
  <c r="U1511" i="2"/>
  <c r="I1512" i="5" s="1"/>
  <c r="U168" i="2"/>
  <c r="AB168" i="2" s="1"/>
  <c r="U923" i="2"/>
  <c r="AB923" i="2" s="1"/>
  <c r="U1171" i="2"/>
  <c r="I1172" i="5" s="1"/>
  <c r="U280" i="2"/>
  <c r="I281" i="5" s="1"/>
  <c r="U1347" i="2"/>
  <c r="I1348" i="5" s="1"/>
  <c r="U609" i="2"/>
  <c r="AB609" i="2" s="1"/>
  <c r="U759" i="2"/>
  <c r="AB759" i="2" s="1"/>
  <c r="U1363" i="2"/>
  <c r="I1364" i="5" s="1"/>
  <c r="U691" i="2"/>
  <c r="AB691" i="2" s="1"/>
  <c r="U1356" i="2"/>
  <c r="I1357" i="5" s="1"/>
  <c r="U1155" i="2"/>
  <c r="I1156" i="5" s="1"/>
  <c r="U485" i="2"/>
  <c r="AB485" i="2" s="1"/>
  <c r="U753" i="2"/>
  <c r="AB753" i="2" s="1"/>
  <c r="U343" i="2"/>
  <c r="AB343" i="2" s="1"/>
  <c r="U707" i="2"/>
  <c r="AB707" i="2" s="1"/>
  <c r="U304" i="2"/>
  <c r="AB304" i="2" s="1"/>
  <c r="U1470" i="2"/>
  <c r="I1471" i="5" s="1"/>
  <c r="U862" i="2"/>
  <c r="AB862" i="2" s="1"/>
  <c r="U1046" i="2"/>
  <c r="I1047" i="5" s="1"/>
  <c r="U1035" i="2"/>
  <c r="I1036" i="5" s="1"/>
  <c r="U501" i="2"/>
  <c r="AB501" i="2" s="1"/>
  <c r="U635" i="2"/>
  <c r="AB635" i="2" s="1"/>
  <c r="U402" i="2"/>
  <c r="AB402" i="2" s="1"/>
  <c r="U567" i="2"/>
  <c r="AB567" i="2" s="1"/>
  <c r="U773" i="2"/>
  <c r="I774" i="5" s="1"/>
  <c r="U512" i="2"/>
  <c r="AB512" i="2" s="1"/>
  <c r="U329" i="2"/>
  <c r="AB329" i="2" s="1"/>
  <c r="U1182" i="2"/>
  <c r="I1183" i="5" s="1"/>
  <c r="U1216" i="2"/>
  <c r="I1217" i="5" s="1"/>
  <c r="U1429" i="2"/>
  <c r="I1430" i="5" s="1"/>
  <c r="U437" i="2"/>
  <c r="AB437" i="2" s="1"/>
  <c r="U1218" i="2"/>
  <c r="I1219" i="5" s="1"/>
  <c r="U544" i="2"/>
  <c r="AB544" i="2" s="1"/>
  <c r="U1391" i="2"/>
  <c r="I1392" i="5" s="1"/>
  <c r="U1081" i="2"/>
  <c r="I1082" i="5" s="1"/>
  <c r="U351" i="2"/>
  <c r="AB351" i="2" s="1"/>
  <c r="U529" i="2"/>
  <c r="I530" i="5" s="1"/>
  <c r="U436" i="2"/>
  <c r="I437" i="5" s="1"/>
  <c r="U294" i="2"/>
  <c r="AB294" i="2" s="1"/>
  <c r="U1398" i="2"/>
  <c r="I1399" i="5" s="1"/>
  <c r="U803" i="2"/>
  <c r="AB803" i="2" s="1"/>
  <c r="U1323" i="2"/>
  <c r="I1324" i="5" s="1"/>
  <c r="U881" i="2"/>
  <c r="I882" i="5" s="1"/>
  <c r="U595" i="2"/>
  <c r="I596" i="5" s="1"/>
  <c r="U1057" i="2"/>
  <c r="I1058" i="5" s="1"/>
  <c r="U538" i="2"/>
  <c r="I539" i="5" s="1"/>
  <c r="U899" i="2"/>
  <c r="AB899" i="2" s="1"/>
  <c r="U1231" i="2"/>
  <c r="I1232" i="5" s="1"/>
  <c r="U791" i="2"/>
  <c r="I792" i="5" s="1"/>
  <c r="U1338" i="2"/>
  <c r="I1339" i="5" s="1"/>
  <c r="U685" i="2"/>
  <c r="I686" i="5" s="1"/>
  <c r="U700" i="2"/>
  <c r="I701" i="5" s="1"/>
  <c r="U695" i="2"/>
  <c r="I696" i="5" s="1"/>
  <c r="U1062" i="2"/>
  <c r="I1063" i="5" s="1"/>
  <c r="U928" i="2"/>
  <c r="AB928" i="2" s="1"/>
  <c r="U1435" i="2"/>
  <c r="I1436" i="5" s="1"/>
  <c r="U1103" i="2"/>
  <c r="I1104" i="5" s="1"/>
  <c r="U1255" i="2"/>
  <c r="I1256" i="5" s="1"/>
  <c r="U665" i="2"/>
  <c r="AB665" i="2" s="1"/>
  <c r="U1238" i="2"/>
  <c r="AB1238" i="2" s="1"/>
  <c r="U985" i="2"/>
  <c r="I986" i="5" s="1"/>
  <c r="U1054" i="2"/>
  <c r="I1055" i="5" s="1"/>
  <c r="U324" i="2"/>
  <c r="I325" i="5" s="1"/>
  <c r="U378" i="2"/>
  <c r="AB378" i="2" s="1"/>
  <c r="U1431" i="2"/>
  <c r="I1432" i="5" s="1"/>
  <c r="U1953" i="2"/>
  <c r="I1954" i="5" s="1"/>
  <c r="U1738" i="2"/>
  <c r="I1739" i="5" s="1"/>
  <c r="U1106" i="2"/>
  <c r="I1107" i="5" s="1"/>
  <c r="U1032" i="2"/>
  <c r="I1033" i="5" s="1"/>
  <c r="U307" i="2"/>
  <c r="AB307" i="2" s="1"/>
  <c r="U650" i="2"/>
  <c r="AB650" i="2" s="1"/>
  <c r="U1365" i="2"/>
  <c r="I1366" i="5" s="1"/>
  <c r="U1350" i="2"/>
  <c r="I1351" i="5" s="1"/>
  <c r="U991" i="2"/>
  <c r="I992" i="5" s="1"/>
  <c r="U1069" i="2"/>
  <c r="I1070" i="5" s="1"/>
  <c r="U255" i="2"/>
  <c r="AB255" i="2" s="1"/>
  <c r="U1201" i="2"/>
  <c r="I1202" i="5" s="1"/>
  <c r="U1388" i="2"/>
  <c r="I1389" i="5" s="1"/>
  <c r="U1445" i="2"/>
  <c r="I1446" i="5" s="1"/>
  <c r="U1280" i="2"/>
  <c r="I1281" i="5" s="1"/>
  <c r="U1021" i="2"/>
  <c r="I1022" i="5" s="1"/>
  <c r="U1259" i="2"/>
  <c r="I1260" i="5" s="1"/>
  <c r="U1094" i="2"/>
  <c r="AB1094" i="2" s="1"/>
  <c r="U413" i="2"/>
  <c r="AB413" i="2" s="1"/>
  <c r="U443" i="2"/>
  <c r="AB443" i="2" s="1"/>
  <c r="U553" i="2"/>
  <c r="AB553" i="2" s="1"/>
  <c r="U1341" i="2"/>
  <c r="I1342" i="5" s="1"/>
  <c r="U1254" i="2"/>
  <c r="I1255" i="5" s="1"/>
  <c r="U960" i="2"/>
  <c r="AB960" i="2" s="1"/>
  <c r="U241" i="2"/>
  <c r="AB241" i="2" s="1"/>
  <c r="U1290" i="2"/>
  <c r="I1291" i="5" s="1"/>
  <c r="U671" i="2"/>
  <c r="AB671" i="2" s="1"/>
  <c r="U577" i="2"/>
  <c r="AB577" i="2" s="1"/>
  <c r="U423" i="2"/>
  <c r="AB423" i="2" s="1"/>
  <c r="U801" i="2"/>
  <c r="AB801" i="2" s="1"/>
  <c r="U1958" i="2"/>
  <c r="I1959" i="5" s="1"/>
  <c r="U858" i="2"/>
  <c r="AB858" i="2" s="1"/>
  <c r="U1379" i="2"/>
  <c r="I1380" i="5" s="1"/>
  <c r="U1945" i="2"/>
  <c r="I1946" i="5" s="1"/>
  <c r="U1465" i="2"/>
  <c r="I1466" i="5" s="1"/>
  <c r="U1566" i="2"/>
  <c r="I1567" i="5" s="1"/>
  <c r="U571" i="2"/>
  <c r="I572" i="5" s="1"/>
  <c r="U94" i="2"/>
  <c r="U1241" i="2"/>
  <c r="I1242" i="5" s="1"/>
  <c r="U820" i="2"/>
  <c r="AB820" i="2" s="1"/>
  <c r="U678" i="2"/>
  <c r="AB678" i="2" s="1"/>
  <c r="U706" i="2"/>
  <c r="AB706" i="2" s="1"/>
  <c r="U261" i="2"/>
  <c r="AB261" i="2" s="1"/>
  <c r="U1127" i="2"/>
  <c r="I1128" i="5" s="1"/>
  <c r="U388" i="2"/>
  <c r="AB388" i="2" s="1"/>
  <c r="U713" i="2"/>
  <c r="AB713" i="2" s="1"/>
  <c r="U1271" i="2"/>
  <c r="I1272" i="5" s="1"/>
  <c r="U998" i="2"/>
  <c r="I999" i="5" s="1"/>
  <c r="U840" i="2"/>
  <c r="AB840" i="2" s="1"/>
  <c r="U995" i="2"/>
  <c r="I996" i="5" s="1"/>
  <c r="U326" i="2"/>
  <c r="I327" i="5" s="1"/>
  <c r="U825" i="2"/>
  <c r="AB825" i="2" s="1"/>
  <c r="U283" i="2"/>
  <c r="AB283" i="2" s="1"/>
  <c r="U645" i="2"/>
  <c r="AB645" i="2" s="1"/>
  <c r="U368" i="2"/>
  <c r="AB368" i="2" s="1"/>
  <c r="U1009" i="2"/>
  <c r="I1010" i="5" s="1"/>
  <c r="U462" i="2"/>
  <c r="AB462" i="2" s="1"/>
  <c r="U549" i="2"/>
  <c r="AB549" i="2" s="1"/>
  <c r="U1041" i="2"/>
  <c r="I1042" i="5" s="1"/>
  <c r="U450" i="2"/>
  <c r="AB450" i="2" s="1"/>
  <c r="U412" i="2"/>
  <c r="U254" i="2"/>
  <c r="AB254" i="2" s="1"/>
  <c r="U1485" i="2"/>
  <c r="I1486" i="5" s="1"/>
  <c r="U461" i="2"/>
  <c r="AB461" i="2" s="1"/>
  <c r="U1635" i="2"/>
  <c r="I1636" i="5" s="1"/>
  <c r="U1728" i="2"/>
  <c r="I1729" i="5" s="1"/>
  <c r="U96" i="2"/>
  <c r="U503" i="2"/>
  <c r="AB503" i="2" s="1"/>
  <c r="U1724" i="2"/>
  <c r="I1725" i="5" s="1"/>
  <c r="U616" i="2"/>
  <c r="U697" i="2"/>
  <c r="AB697" i="2" s="1"/>
  <c r="U1478" i="2"/>
  <c r="I1479" i="5" s="1"/>
  <c r="U49" i="2"/>
  <c r="U95" i="2"/>
  <c r="AB95" i="2" s="1"/>
  <c r="U1506" i="2"/>
  <c r="I1507" i="5" s="1"/>
  <c r="U1145" i="2"/>
  <c r="I1146" i="5" s="1"/>
  <c r="U776" i="2"/>
  <c r="AB776" i="2" s="1"/>
  <c r="U1389" i="2"/>
  <c r="I1390" i="5" s="1"/>
  <c r="U1479" i="2"/>
  <c r="I1480" i="5" s="1"/>
  <c r="U639" i="2"/>
  <c r="AB639" i="2" s="1"/>
  <c r="U617" i="2"/>
  <c r="U523" i="2"/>
  <c r="AB523" i="2" s="1"/>
  <c r="U967" i="2"/>
  <c r="AB967" i="2" s="1"/>
  <c r="U1264" i="2"/>
  <c r="I1265" i="5" s="1"/>
  <c r="U1846" i="2"/>
  <c r="I1847" i="5" s="1"/>
  <c r="U1610" i="2"/>
  <c r="I1611" i="5" s="1"/>
  <c r="U1878" i="2"/>
  <c r="I1879" i="5" s="1"/>
  <c r="U1502" i="2"/>
  <c r="I1503" i="5" s="1"/>
  <c r="U134" i="2"/>
  <c r="AB134" i="2" s="1"/>
  <c r="U541" i="2"/>
  <c r="I542" i="5" s="1"/>
  <c r="U987" i="2"/>
  <c r="I988" i="5" s="1"/>
  <c r="U760" i="2"/>
  <c r="AB760" i="2" s="1"/>
  <c r="U316" i="2"/>
  <c r="I317" i="5" s="1"/>
  <c r="U361" i="2"/>
  <c r="AB361" i="2" s="1"/>
  <c r="U688" i="2"/>
  <c r="AB688" i="2" s="1"/>
  <c r="U594" i="2"/>
  <c r="AB594" i="2" s="1"/>
  <c r="U526" i="2"/>
  <c r="U1043" i="2"/>
  <c r="I1044" i="5" s="1"/>
  <c r="U654" i="2"/>
  <c r="AB654" i="2" s="1"/>
  <c r="U1561" i="2"/>
  <c r="I1562" i="5" s="1"/>
  <c r="U1623" i="2"/>
  <c r="I1624" i="5" s="1"/>
  <c r="U1983" i="2"/>
  <c r="I1984" i="5" s="1"/>
  <c r="U1223" i="2"/>
  <c r="I1224" i="5" s="1"/>
  <c r="U151" i="2"/>
  <c r="AB151" i="2" s="1"/>
  <c r="U1183" i="2"/>
  <c r="I1184" i="5" s="1"/>
  <c r="U374" i="2"/>
  <c r="I375" i="5" s="1"/>
  <c r="U907" i="2"/>
  <c r="AB907" i="2" s="1"/>
  <c r="U1132" i="2"/>
  <c r="I1133" i="5" s="1"/>
  <c r="U755" i="2"/>
  <c r="AB755" i="2" s="1"/>
  <c r="U672" i="2"/>
  <c r="AB672" i="2" s="1"/>
  <c r="U1224" i="2"/>
  <c r="I1225" i="5" s="1"/>
  <c r="U1449" i="2"/>
  <c r="I1450" i="5" s="1"/>
  <c r="U1370" i="2"/>
  <c r="I1371" i="5" s="1"/>
  <c r="U808" i="2"/>
  <c r="AB808" i="2" s="1"/>
  <c r="U1184" i="2"/>
  <c r="I1185" i="5" s="1"/>
  <c r="U1159" i="2"/>
  <c r="I1160" i="5" s="1"/>
  <c r="U583" i="2"/>
  <c r="AB583" i="2" s="1"/>
  <c r="U1012" i="2"/>
  <c r="I1013" i="5" s="1"/>
  <c r="U445" i="2"/>
  <c r="AB445" i="2" s="1"/>
  <c r="U1469" i="2"/>
  <c r="I1470" i="5" s="1"/>
  <c r="U427" i="2"/>
  <c r="AB427" i="2" s="1"/>
  <c r="U353" i="2"/>
  <c r="AB353" i="2" s="1"/>
  <c r="U682" i="2"/>
  <c r="AB682" i="2" s="1"/>
  <c r="U518" i="2"/>
  <c r="I519" i="5" s="1"/>
  <c r="U1383" i="2"/>
  <c r="I1384" i="5" s="1"/>
  <c r="U497" i="2"/>
  <c r="I498" i="5" s="1"/>
  <c r="U1292" i="2"/>
  <c r="I1293" i="5" s="1"/>
  <c r="U958" i="2"/>
  <c r="AB958" i="2" s="1"/>
  <c r="U404" i="2"/>
  <c r="AB404" i="2" s="1"/>
  <c r="U1897" i="2"/>
  <c r="I1898" i="5" s="1"/>
  <c r="U1850" i="2"/>
  <c r="I1851" i="5" s="1"/>
  <c r="U1862" i="2"/>
  <c r="I1863" i="5" s="1"/>
  <c r="U1396" i="2"/>
  <c r="I1397" i="5" s="1"/>
  <c r="U1003" i="2"/>
  <c r="I1004" i="5" s="1"/>
  <c r="U247" i="2"/>
  <c r="AB247" i="2" s="1"/>
  <c r="U243" i="2"/>
  <c r="AB243" i="2" s="1"/>
  <c r="U495" i="2"/>
  <c r="AB495" i="2" s="1"/>
  <c r="U1084" i="2"/>
  <c r="I1085" i="5" s="1"/>
  <c r="U277" i="2"/>
  <c r="AB277" i="2" s="1"/>
  <c r="U1237" i="2"/>
  <c r="I1238" i="5" s="1"/>
  <c r="U631" i="2"/>
  <c r="AB631" i="2" s="1"/>
  <c r="U86" i="2"/>
  <c r="AB86" i="2" s="1"/>
  <c r="U34" i="2"/>
  <c r="AB34" i="2" s="1"/>
  <c r="U108" i="2"/>
  <c r="U119" i="2"/>
  <c r="U1510" i="2"/>
  <c r="I1511" i="5" s="1"/>
  <c r="U93" i="2"/>
  <c r="AB93" i="2" s="1"/>
  <c r="U868" i="2"/>
  <c r="AB868" i="2" s="1"/>
  <c r="U332" i="2"/>
  <c r="U778" i="2"/>
  <c r="AB778" i="2" s="1"/>
  <c r="U1539" i="2"/>
  <c r="I1540" i="5" s="1"/>
  <c r="U884" i="2"/>
  <c r="AB884" i="2" s="1"/>
  <c r="U398" i="2"/>
  <c r="AB398" i="2" s="1"/>
  <c r="U670" i="2"/>
  <c r="AB670" i="2" s="1"/>
  <c r="U1372" i="2"/>
  <c r="I1373" i="5" s="1"/>
  <c r="U1579" i="2"/>
  <c r="I1580" i="5" s="1"/>
  <c r="U1706" i="2"/>
  <c r="I1707" i="5" s="1"/>
  <c r="U1872" i="2"/>
  <c r="I1873" i="5" s="1"/>
  <c r="U1684" i="2"/>
  <c r="I1685" i="5" s="1"/>
  <c r="U1848" i="2"/>
  <c r="I1849" i="5" s="1"/>
  <c r="U449" i="2"/>
  <c r="AB449" i="2" s="1"/>
  <c r="U1403" i="2"/>
  <c r="I1404" i="5" s="1"/>
  <c r="U1423" i="2"/>
  <c r="I1424" i="5" s="1"/>
  <c r="U554" i="2"/>
  <c r="AB554" i="2" s="1"/>
  <c r="U115" i="2"/>
  <c r="U712" i="2"/>
  <c r="AB712" i="2" s="1"/>
  <c r="U139" i="2"/>
  <c r="U519" i="2"/>
  <c r="AB519" i="2" s="1"/>
  <c r="U393" i="2"/>
  <c r="AB393" i="2" s="1"/>
  <c r="U1175" i="2"/>
  <c r="I1176" i="5" s="1"/>
  <c r="U1302" i="2"/>
  <c r="I1303" i="5" s="1"/>
  <c r="U1767" i="2"/>
  <c r="I1768" i="5" s="1"/>
  <c r="U1966" i="2"/>
  <c r="I1967" i="5" s="1"/>
  <c r="U1921" i="2"/>
  <c r="I1922" i="5" s="1"/>
  <c r="U1189" i="2"/>
  <c r="I1190" i="5" s="1"/>
  <c r="U273" i="2"/>
  <c r="AB273" i="2" s="1"/>
  <c r="U1185" i="2"/>
  <c r="I1186" i="5" s="1"/>
  <c r="U674" i="2"/>
  <c r="AB674" i="2" s="1"/>
  <c r="U701" i="2"/>
  <c r="AB701" i="2" s="1"/>
  <c r="U1120" i="2"/>
  <c r="I1121" i="5" s="1"/>
  <c r="U364" i="2"/>
  <c r="I365" i="5" s="1"/>
  <c r="U1267" i="2"/>
  <c r="I1268" i="5" s="1"/>
  <c r="U1251" i="2"/>
  <c r="I1252" i="5" s="1"/>
  <c r="U1194" i="2"/>
  <c r="I1195" i="5" s="1"/>
  <c r="U1345" i="2"/>
  <c r="AB1345" i="2" s="1"/>
  <c r="U658" i="2"/>
  <c r="U533" i="2"/>
  <c r="U648" i="2"/>
  <c r="U930" i="2"/>
  <c r="AB930" i="2" s="1"/>
  <c r="U724" i="2"/>
  <c r="U1288" i="2"/>
  <c r="I1289" i="5" s="1"/>
  <c r="U703" i="2"/>
  <c r="U589" i="2"/>
  <c r="AB589" i="2" s="1"/>
  <c r="U297" i="2"/>
  <c r="U869" i="2"/>
  <c r="AB869" i="2" s="1"/>
  <c r="U593" i="2"/>
  <c r="U633" i="2"/>
  <c r="U1358" i="2"/>
  <c r="I1359" i="5" s="1"/>
  <c r="U1343" i="2"/>
  <c r="I1344" i="5" s="1"/>
  <c r="U1473" i="2"/>
  <c r="I1474" i="5" s="1"/>
  <c r="U1169" i="2"/>
  <c r="I1170" i="5" s="1"/>
  <c r="U1078" i="2"/>
  <c r="I1079" i="5" s="1"/>
  <c r="U1818" i="2"/>
  <c r="I1819" i="5" s="1"/>
  <c r="U1826" i="2"/>
  <c r="I1827" i="5" s="1"/>
  <c r="U1712" i="2"/>
  <c r="I1713" i="5" s="1"/>
  <c r="U1386" i="2"/>
  <c r="I1387" i="5" s="1"/>
  <c r="U629" i="2"/>
  <c r="AB629" i="2" s="1"/>
  <c r="U1337" i="2"/>
  <c r="I1338" i="5" s="1"/>
  <c r="U900" i="2"/>
  <c r="AB900" i="2" s="1"/>
  <c r="U623" i="2"/>
  <c r="U92" i="2"/>
  <c r="AB92" i="2" s="1"/>
  <c r="U1157" i="2"/>
  <c r="I1158" i="5" s="1"/>
  <c r="U739" i="2"/>
  <c r="AB739" i="2" s="1"/>
  <c r="U727" i="2"/>
  <c r="I728" i="5" s="1"/>
  <c r="U327" i="2"/>
  <c r="AB327" i="2" s="1"/>
  <c r="U1128" i="2"/>
  <c r="I1129" i="5" s="1"/>
  <c r="U1193" i="2"/>
  <c r="I1194" i="5" s="1"/>
  <c r="U562" i="2"/>
  <c r="U362" i="2"/>
  <c r="AB362" i="2" s="1"/>
  <c r="U845" i="2"/>
  <c r="U714" i="2"/>
  <c r="AB714" i="2" s="1"/>
  <c r="U933" i="2"/>
  <c r="U965" i="2"/>
  <c r="AB965" i="2" s="1"/>
  <c r="U952" i="2"/>
  <c r="U493" i="2"/>
  <c r="I494" i="5" s="1"/>
  <c r="U1306" i="2"/>
  <c r="I1307" i="5" s="1"/>
  <c r="U70" i="2"/>
  <c r="U91" i="2"/>
  <c r="U67" i="2"/>
  <c r="AB67" i="2" s="1"/>
  <c r="U336" i="2"/>
  <c r="U1209" i="2"/>
  <c r="I1210" i="5" s="1"/>
  <c r="U1253" i="2"/>
  <c r="I1254" i="5" s="1"/>
  <c r="U1668" i="2"/>
  <c r="I1669" i="5" s="1"/>
  <c r="U1675" i="2"/>
  <c r="I1676" i="5" s="1"/>
  <c r="U1039" i="2"/>
  <c r="I1040" i="5" s="1"/>
  <c r="U661" i="2"/>
  <c r="AB661" i="2" s="1"/>
  <c r="U318" i="2"/>
  <c r="I319" i="5" s="1"/>
  <c r="U931" i="2"/>
  <c r="AB931" i="2" s="1"/>
  <c r="U1860" i="2"/>
  <c r="I1861" i="5" s="1"/>
  <c r="U1586" i="2"/>
  <c r="I1587" i="5" s="1"/>
  <c r="U1614" i="2"/>
  <c r="I1615" i="5" s="1"/>
  <c r="U1793" i="2"/>
  <c r="I1794" i="5" s="1"/>
  <c r="U1867" i="2"/>
  <c r="I1868" i="5" s="1"/>
  <c r="U1331" i="2"/>
  <c r="I1332" i="5" s="1"/>
  <c r="U920" i="2"/>
  <c r="U1333" i="2"/>
  <c r="I1334" i="5" s="1"/>
  <c r="U1074" i="2"/>
  <c r="I1075" i="5" s="1"/>
  <c r="U285" i="2"/>
  <c r="U832" i="2"/>
  <c r="U809" i="2"/>
  <c r="U873" i="2"/>
  <c r="AB873" i="2" s="1"/>
  <c r="U1144" i="2"/>
  <c r="I1145" i="5" s="1"/>
  <c r="U625" i="2"/>
  <c r="U264" i="2"/>
  <c r="AB264" i="2" s="1"/>
  <c r="U1599" i="2"/>
  <c r="I1600" i="5" s="1"/>
  <c r="U1634" i="2"/>
  <c r="I1635" i="5" s="1"/>
  <c r="U371" i="2"/>
  <c r="U1088" i="2"/>
  <c r="I1089" i="5" s="1"/>
  <c r="U482" i="2"/>
  <c r="U369" i="2"/>
  <c r="AB369" i="2" s="1"/>
  <c r="U179" i="2"/>
  <c r="U1042" i="2"/>
  <c r="I1043" i="5" s="1"/>
  <c r="U651" i="2"/>
  <c r="U740" i="2"/>
  <c r="AB740" i="2" s="1"/>
  <c r="U781" i="2"/>
  <c r="AB781" i="2" s="1"/>
  <c r="U1249" i="2"/>
  <c r="I1250" i="5" s="1"/>
  <c r="U269" i="2"/>
  <c r="I270" i="5" s="1"/>
  <c r="U999" i="2"/>
  <c r="I1000" i="5" s="1"/>
  <c r="U1099" i="2"/>
  <c r="I1100" i="5" s="1"/>
  <c r="U376" i="2"/>
  <c r="I377" i="5" s="1"/>
  <c r="U1458" i="2"/>
  <c r="I1459" i="5" s="1"/>
  <c r="U1118" i="2"/>
  <c r="I1119" i="5" s="1"/>
  <c r="U522" i="2"/>
  <c r="AB522" i="2" s="1"/>
  <c r="U1410" i="2"/>
  <c r="I1411" i="5" s="1"/>
  <c r="U1413" i="2"/>
  <c r="I1414" i="5" s="1"/>
  <c r="U865" i="2"/>
  <c r="AB865" i="2" s="1"/>
  <c r="U853" i="2"/>
  <c r="AB853" i="2" s="1"/>
  <c r="U771" i="2"/>
  <c r="AB771" i="2" s="1"/>
  <c r="U667" i="2"/>
  <c r="AB667" i="2" s="1"/>
  <c r="U491" i="2"/>
  <c r="AB491" i="2" s="1"/>
  <c r="U693" i="2"/>
  <c r="I694" i="5" s="1"/>
  <c r="U1033" i="2"/>
  <c r="AB1033" i="2" s="1"/>
  <c r="U1243" i="2"/>
  <c r="I1244" i="5" s="1"/>
  <c r="U1466" i="2"/>
  <c r="I1467" i="5" s="1"/>
  <c r="U638" i="2"/>
  <c r="AB638" i="2" s="1"/>
  <c r="U1621" i="2"/>
  <c r="I1622" i="5" s="1"/>
  <c r="U1853" i="2"/>
  <c r="I1854" i="5" s="1"/>
  <c r="U1455" i="2"/>
  <c r="I1456" i="5" s="1"/>
  <c r="U515" i="2"/>
  <c r="I516" i="5" s="1"/>
  <c r="U1291" i="2"/>
  <c r="I1292" i="5" s="1"/>
  <c r="U983" i="2"/>
  <c r="I984" i="5" s="1"/>
  <c r="U1161" i="2"/>
  <c r="I1162" i="5" s="1"/>
  <c r="U446" i="2"/>
  <c r="AB446" i="2" s="1"/>
  <c r="U1474" i="2"/>
  <c r="I1475" i="5" s="1"/>
  <c r="U1214" i="2"/>
  <c r="I1215" i="5" s="1"/>
  <c r="U683" i="2"/>
  <c r="AB683" i="2" s="1"/>
  <c r="U1416" i="2"/>
  <c r="I1417" i="5" s="1"/>
  <c r="U1011" i="2"/>
  <c r="I1012" i="5" s="1"/>
  <c r="U499" i="2"/>
  <c r="U847" i="2"/>
  <c r="AB847" i="2" s="1"/>
  <c r="U1448" i="2"/>
  <c r="I1449" i="5" s="1"/>
  <c r="U994" i="2"/>
  <c r="I995" i="5" s="1"/>
  <c r="U605" i="2"/>
  <c r="U737" i="2"/>
  <c r="AB737" i="2" s="1"/>
  <c r="U315" i="2"/>
  <c r="U1252" i="2"/>
  <c r="I1253" i="5" s="1"/>
  <c r="U880" i="2"/>
  <c r="AB880" i="2" s="1"/>
  <c r="U1284" i="2"/>
  <c r="I1285" i="5" s="1"/>
  <c r="U1286" i="2"/>
  <c r="I1287" i="5" s="1"/>
  <c r="U565" i="2"/>
  <c r="I566" i="5" s="1"/>
  <c r="U774" i="2"/>
  <c r="U1222" i="2"/>
  <c r="AB1222" i="2" s="1"/>
  <c r="U1547" i="2"/>
  <c r="I1548" i="5" s="1"/>
  <c r="U1899" i="2"/>
  <c r="I1900" i="5" s="1"/>
  <c r="U1394" i="2"/>
  <c r="I1395" i="5" s="1"/>
  <c r="U1126" i="2"/>
  <c r="AB1126" i="2" s="1"/>
  <c r="U1348" i="2"/>
  <c r="I1349" i="5" s="1"/>
  <c r="U816" i="2"/>
  <c r="AB816" i="2" s="1"/>
  <c r="U1405" i="2"/>
  <c r="I1406" i="5" s="1"/>
  <c r="U1999" i="2"/>
  <c r="I2000" i="5" s="1"/>
  <c r="U1475" i="2"/>
  <c r="I1476" i="5" s="1"/>
  <c r="U1943" i="2"/>
  <c r="I1944" i="5" s="1"/>
  <c r="U1401" i="2"/>
  <c r="I1402" i="5" s="1"/>
  <c r="U1512" i="2"/>
  <c r="I1513" i="5" s="1"/>
  <c r="U1509" i="2"/>
  <c r="I1510" i="5" s="1"/>
  <c r="U208" i="2"/>
  <c r="U1885" i="2"/>
  <c r="I1886" i="5" s="1"/>
  <c r="U1514" i="2"/>
  <c r="I1515" i="5" s="1"/>
  <c r="U1785" i="2"/>
  <c r="I1786" i="5" s="1"/>
  <c r="U1727" i="2"/>
  <c r="I1728" i="5" s="1"/>
  <c r="U1957" i="2"/>
  <c r="I1958" i="5" s="1"/>
  <c r="U1380" i="2"/>
  <c r="I1381" i="5" s="1"/>
  <c r="U1823" i="2"/>
  <c r="I1824" i="5" s="1"/>
  <c r="U1765" i="2"/>
  <c r="I1766" i="5" s="1"/>
  <c r="U763" i="2"/>
  <c r="AB763" i="2" s="1"/>
  <c r="U812" i="2"/>
  <c r="I813" i="5" s="1"/>
  <c r="U1813" i="2"/>
  <c r="I1814" i="5" s="1"/>
  <c r="U1619" i="2"/>
  <c r="I1620" i="5" s="1"/>
  <c r="U454" i="2"/>
  <c r="AB454" i="2" s="1"/>
  <c r="U1107" i="2"/>
  <c r="I1108" i="5" s="1"/>
  <c r="U733" i="2"/>
  <c r="I734" i="5" s="1"/>
  <c r="U270" i="2"/>
  <c r="AB270" i="2" s="1"/>
  <c r="U429" i="2"/>
  <c r="AB429" i="2" s="1"/>
  <c r="U1180" i="2"/>
  <c r="I1181" i="5" s="1"/>
  <c r="U1235" i="2"/>
  <c r="I1236" i="5" s="1"/>
  <c r="U663" i="2"/>
  <c r="AB663" i="2" s="1"/>
  <c r="U796" i="2"/>
  <c r="I797" i="5" s="1"/>
  <c r="U1019" i="2"/>
  <c r="I1020" i="5" s="1"/>
  <c r="U1317" i="2"/>
  <c r="I1318" i="5" s="1"/>
  <c r="U1160" i="2"/>
  <c r="I1161" i="5" s="1"/>
  <c r="U1334" i="2"/>
  <c r="I1335" i="5" s="1"/>
  <c r="U766" i="2"/>
  <c r="AB766" i="2" s="1"/>
  <c r="U611" i="2"/>
  <c r="AB611" i="2" s="1"/>
  <c r="U416" i="2"/>
  <c r="AB416" i="2" s="1"/>
  <c r="U1489" i="2"/>
  <c r="I1490" i="5" s="1"/>
  <c r="U1944" i="2"/>
  <c r="I1945" i="5" s="1"/>
  <c r="U1914" i="2"/>
  <c r="I1915" i="5" s="1"/>
  <c r="U1520" i="2"/>
  <c r="I1521" i="5" s="1"/>
  <c r="U1992" i="2"/>
  <c r="I1993" i="5" s="1"/>
  <c r="U1700" i="2"/>
  <c r="I1701" i="5" s="1"/>
  <c r="U1672" i="2"/>
  <c r="I1673" i="5" s="1"/>
  <c r="U1901" i="2"/>
  <c r="I1902" i="5" s="1"/>
  <c r="U1077" i="2"/>
  <c r="I1078" i="5" s="1"/>
  <c r="U477" i="2"/>
  <c r="AB477" i="2" s="1"/>
  <c r="U350" i="2"/>
  <c r="AB350" i="2" s="1"/>
  <c r="U831" i="2"/>
  <c r="AB831" i="2" s="1"/>
  <c r="U546" i="2"/>
  <c r="AB546" i="2" s="1"/>
  <c r="U954" i="2"/>
  <c r="AB954" i="2" s="1"/>
  <c r="U735" i="2"/>
  <c r="AB735" i="2" s="1"/>
  <c r="U489" i="2"/>
  <c r="AB489" i="2" s="1"/>
  <c r="U313" i="2"/>
  <c r="AB313" i="2" s="1"/>
  <c r="U814" i="2"/>
  <c r="AB814" i="2" s="1"/>
  <c r="U793" i="2"/>
  <c r="AB793" i="2" s="1"/>
  <c r="U603" i="2"/>
  <c r="AB603" i="2" s="1"/>
  <c r="U855" i="2"/>
  <c r="AB855" i="2" s="1"/>
  <c r="U649" i="2"/>
  <c r="AB649" i="2" s="1"/>
  <c r="U1056" i="2"/>
  <c r="I1057" i="5" s="1"/>
  <c r="U736" i="2"/>
  <c r="AB736" i="2" s="1"/>
  <c r="U426" i="2"/>
  <c r="AB426" i="2" s="1"/>
  <c r="U1340" i="2"/>
  <c r="I1341" i="5" s="1"/>
  <c r="U1140" i="2"/>
  <c r="I1141" i="5" s="1"/>
  <c r="U1313" i="2"/>
  <c r="I1314" i="5" s="1"/>
  <c r="U1112" i="2"/>
  <c r="I1113" i="5" s="1"/>
  <c r="U1353" i="2"/>
  <c r="I1354" i="5" s="1"/>
  <c r="U486" i="2"/>
  <c r="AB486" i="2" s="1"/>
  <c r="U201" i="2"/>
  <c r="AB201" i="2" s="1"/>
  <c r="U216" i="2"/>
  <c r="AB216" i="2" s="1"/>
  <c r="U1993" i="2"/>
  <c r="I1994" i="5" s="1"/>
  <c r="U1476" i="2"/>
  <c r="I1477" i="5" s="1"/>
  <c r="U1824" i="2"/>
  <c r="I1825" i="5" s="1"/>
  <c r="U1622" i="2"/>
  <c r="I1623" i="5" s="1"/>
  <c r="U1524" i="2"/>
  <c r="I1525" i="5" s="1"/>
  <c r="U1609" i="2"/>
  <c r="I1610" i="5" s="1"/>
  <c r="U1709" i="2"/>
  <c r="I1710" i="5" s="1"/>
  <c r="U1644" i="2"/>
  <c r="I1645" i="5" s="1"/>
  <c r="U1276" i="2"/>
  <c r="I1277" i="5" s="1"/>
  <c r="U1678" i="2"/>
  <c r="I1679" i="5" s="1"/>
  <c r="U1593" i="2"/>
  <c r="I1594" i="5" s="1"/>
  <c r="U747" i="2"/>
  <c r="AB747" i="2" s="1"/>
  <c r="U249" i="2"/>
  <c r="AB249" i="2" s="1"/>
  <c r="U1135" i="2"/>
  <c r="I1136" i="5" s="1"/>
  <c r="U1314" i="2"/>
  <c r="I1315" i="5" s="1"/>
  <c r="U745" i="2"/>
  <c r="AB745" i="2" s="1"/>
  <c r="U705" i="2"/>
  <c r="U363" i="2"/>
  <c r="AB363" i="2" s="1"/>
  <c r="U813" i="2"/>
  <c r="AB813" i="2" s="1"/>
  <c r="U1000" i="2"/>
  <c r="I1001" i="5" s="1"/>
  <c r="U1304" i="2"/>
  <c r="I1305" i="5" s="1"/>
  <c r="U469" i="2"/>
  <c r="AB469" i="2" s="1"/>
  <c r="U1258" i="2"/>
  <c r="I1259" i="5" s="1"/>
  <c r="U643" i="2"/>
  <c r="AB643" i="2" s="1"/>
  <c r="U1114" i="2"/>
  <c r="I1115" i="5" s="1"/>
  <c r="U947" i="2"/>
  <c r="AB947" i="2" s="1"/>
  <c r="U1988" i="2"/>
  <c r="I1989" i="5" s="1"/>
  <c r="U1677" i="2"/>
  <c r="I1678" i="5" s="1"/>
  <c r="U1892" i="2"/>
  <c r="I1893" i="5" s="1"/>
  <c r="U1875" i="2"/>
  <c r="I1876" i="5" s="1"/>
  <c r="U1879" i="2"/>
  <c r="I1880" i="5" s="1"/>
  <c r="U1871" i="2"/>
  <c r="I1872" i="5" s="1"/>
  <c r="U1551" i="2"/>
  <c r="I1552" i="5" s="1"/>
  <c r="U1503" i="2"/>
  <c r="I1504" i="5" s="1"/>
  <c r="U945" i="2"/>
  <c r="U1312" i="2"/>
  <c r="I1313" i="5" s="1"/>
  <c r="U1281" i="2"/>
  <c r="I1282" i="5" s="1"/>
  <c r="U919" i="2"/>
  <c r="I920" i="5" s="1"/>
  <c r="U815" i="2"/>
  <c r="AB815" i="2" s="1"/>
  <c r="U1387" i="2"/>
  <c r="I1388" i="5" s="1"/>
  <c r="U837" i="2"/>
  <c r="AB837" i="2" s="1"/>
  <c r="U786" i="2"/>
  <c r="I787" i="5" s="1"/>
  <c r="U525" i="2"/>
  <c r="AB525" i="2" s="1"/>
  <c r="U1407" i="2"/>
  <c r="I1408" i="5" s="1"/>
  <c r="U1471" i="2"/>
  <c r="I1472" i="5" s="1"/>
  <c r="U1320" i="2"/>
  <c r="I1321" i="5" s="1"/>
  <c r="U472" i="2"/>
  <c r="AB472" i="2" s="1"/>
  <c r="U823" i="2"/>
  <c r="AB823" i="2" s="1"/>
  <c r="U1432" i="2"/>
  <c r="I1433" i="5" s="1"/>
  <c r="U281" i="2"/>
  <c r="AB281" i="2" s="1"/>
  <c r="U521" i="2"/>
  <c r="AB521" i="2" s="1"/>
  <c r="U574" i="2"/>
  <c r="AB574" i="2" s="1"/>
  <c r="U613" i="2"/>
  <c r="U857" i="2"/>
  <c r="AB857" i="2" s="1"/>
  <c r="U1316" i="2"/>
  <c r="I1317" i="5" s="1"/>
  <c r="U719" i="2"/>
  <c r="U630" i="2"/>
  <c r="I631" i="5" s="1"/>
  <c r="U1603" i="2"/>
  <c r="I1604" i="5" s="1"/>
  <c r="U1827" i="2"/>
  <c r="I1828" i="5" s="1"/>
  <c r="U1534" i="2"/>
  <c r="I1535" i="5" s="1"/>
  <c r="U1685" i="2"/>
  <c r="I1686" i="5" s="1"/>
  <c r="U1830" i="2"/>
  <c r="I1831" i="5" s="1"/>
  <c r="U1989" i="2"/>
  <c r="I1990" i="5" s="1"/>
  <c r="U1646" i="2"/>
  <c r="I1647" i="5" s="1"/>
  <c r="U1533" i="2"/>
  <c r="I1534" i="5" s="1"/>
  <c r="U1807" i="2"/>
  <c r="I1808" i="5" s="1"/>
  <c r="U400" i="2"/>
  <c r="I401" i="5" s="1"/>
  <c r="U1275" i="2"/>
  <c r="I1276" i="5" s="1"/>
  <c r="U846" i="2"/>
  <c r="I847" i="5" s="1"/>
  <c r="U460" i="2"/>
  <c r="I461" i="5" s="1"/>
  <c r="U787" i="2"/>
  <c r="AB787" i="2" s="1"/>
  <c r="U1467" i="2"/>
  <c r="I1468" i="5" s="1"/>
  <c r="U331" i="2"/>
  <c r="AB331" i="2" s="1"/>
  <c r="U974" i="2"/>
  <c r="AB974" i="2" s="1"/>
  <c r="U447" i="2"/>
  <c r="AB447" i="2" s="1"/>
  <c r="U1373" i="2"/>
  <c r="I1374" i="5" s="1"/>
  <c r="U887" i="2"/>
  <c r="AB887" i="2" s="1"/>
  <c r="U800" i="2"/>
  <c r="AB800" i="2" s="1"/>
  <c r="U406" i="2"/>
  <c r="AB406" i="2" s="1"/>
  <c r="U1680" i="2"/>
  <c r="I1681" i="5" s="1"/>
  <c r="U1602" i="2"/>
  <c r="I1603" i="5" s="1"/>
  <c r="U1886" i="2"/>
  <c r="I1887" i="5" s="1"/>
  <c r="U1657" i="2"/>
  <c r="I1658" i="5" s="1"/>
  <c r="U903" i="2"/>
  <c r="U1743" i="2"/>
  <c r="I1744" i="5" s="1"/>
  <c r="U1836" i="2"/>
  <c r="I1837" i="5" s="1"/>
  <c r="U1995" i="2"/>
  <c r="I1996" i="5" s="1"/>
  <c r="U581" i="2"/>
  <c r="AB581" i="2" s="1"/>
  <c r="U1746" i="2"/>
  <c r="I1747" i="5" s="1"/>
  <c r="U1903" i="2"/>
  <c r="I1904" i="5" s="1"/>
  <c r="U599" i="2"/>
  <c r="AB599" i="2" s="1"/>
  <c r="U718" i="2"/>
  <c r="U1158" i="2"/>
  <c r="I1159" i="5" s="1"/>
  <c r="U345" i="2"/>
  <c r="AB345" i="2" s="1"/>
  <c r="U1052" i="2"/>
  <c r="I1053" i="5" s="1"/>
  <c r="U723" i="2"/>
  <c r="AB723" i="2" s="1"/>
  <c r="U897" i="2"/>
  <c r="AB897" i="2" s="1"/>
  <c r="U441" i="2"/>
  <c r="AB441" i="2" s="1"/>
  <c r="U309" i="2"/>
  <c r="U795" i="2"/>
  <c r="AB795" i="2" s="1"/>
  <c r="U1442" i="2"/>
  <c r="I1443" i="5" s="1"/>
  <c r="U311" i="2"/>
  <c r="I312" i="5" s="1"/>
  <c r="U252" i="2"/>
  <c r="I253" i="5" s="1"/>
  <c r="U614" i="2"/>
  <c r="AB614" i="2" s="1"/>
  <c r="U308" i="2"/>
  <c r="AB308" i="2" s="1"/>
  <c r="U1433" i="2"/>
  <c r="I1434" i="5" s="1"/>
  <c r="U1537" i="2"/>
  <c r="I1538" i="5" s="1"/>
  <c r="U1900" i="2"/>
  <c r="I1901" i="5" s="1"/>
  <c r="U1481" i="2"/>
  <c r="I1482" i="5" s="1"/>
  <c r="U1790" i="2"/>
  <c r="I1791" i="5" s="1"/>
  <c r="U1565" i="2"/>
  <c r="I1566" i="5" s="1"/>
  <c r="U1756" i="2"/>
  <c r="I1757" i="5" s="1"/>
  <c r="U1910" i="2"/>
  <c r="I1911" i="5" s="1"/>
  <c r="U1487" i="2"/>
  <c r="I1488" i="5" s="1"/>
  <c r="U601" i="2"/>
  <c r="I602" i="5" s="1"/>
  <c r="U215" i="2"/>
  <c r="AB215" i="2" s="1"/>
  <c r="U1108" i="2"/>
  <c r="I1109" i="5" s="1"/>
  <c r="U694" i="2"/>
  <c r="I695" i="5" s="1"/>
  <c r="U1355" i="2"/>
  <c r="I1356" i="5" s="1"/>
  <c r="U852" i="2"/>
  <c r="AB852" i="2" s="1"/>
  <c r="U1327" i="2"/>
  <c r="I1328" i="5" s="1"/>
  <c r="U1250" i="2"/>
  <c r="I1251" i="5" s="1"/>
  <c r="U1166" i="2"/>
  <c r="I1167" i="5" s="1"/>
  <c r="U835" i="2"/>
  <c r="AB835" i="2" s="1"/>
  <c r="U1462" i="2"/>
  <c r="I1463" i="5" s="1"/>
  <c r="U1007" i="2"/>
  <c r="I1008" i="5" s="1"/>
  <c r="U1210" i="2"/>
  <c r="I1211" i="5" s="1"/>
  <c r="U806" i="2"/>
  <c r="AB806" i="2" s="1"/>
  <c r="U1472" i="2"/>
  <c r="I1473" i="5" s="1"/>
  <c r="U1268" i="2"/>
  <c r="AB1268" i="2" s="1"/>
  <c r="U669" i="2"/>
  <c r="AB669" i="2" s="1"/>
  <c r="U1098" i="2"/>
  <c r="I1099" i="5" s="1"/>
  <c r="U785" i="2"/>
  <c r="AB785" i="2" s="1"/>
  <c r="U1412" i="2"/>
  <c r="I1413" i="5" s="1"/>
  <c r="U296" i="2"/>
  <c r="I297" i="5" s="1"/>
  <c r="U1443" i="2"/>
  <c r="I1444" i="5" s="1"/>
  <c r="U918" i="2"/>
  <c r="AB918" i="2" s="1"/>
  <c r="U1616" i="2"/>
  <c r="I1617" i="5" s="1"/>
  <c r="U1918" i="2"/>
  <c r="I1919" i="5" s="1"/>
  <c r="U1967" i="2"/>
  <c r="I1968" i="5" s="1"/>
  <c r="U1655" i="2"/>
  <c r="I1656" i="5" s="1"/>
  <c r="U1771" i="2"/>
  <c r="I1772" i="5" s="1"/>
  <c r="U1491" i="2"/>
  <c r="I1492" i="5" s="1"/>
  <c r="U1775" i="2"/>
  <c r="I1776" i="5" s="1"/>
  <c r="U1627" i="2"/>
  <c r="I1628" i="5" s="1"/>
  <c r="U1856" i="2"/>
  <c r="I1857" i="5" s="1"/>
  <c r="U956" i="2"/>
  <c r="AB956" i="2" s="1"/>
  <c r="U1418" i="2"/>
  <c r="I1419" i="5" s="1"/>
  <c r="U1402" i="2"/>
  <c r="I1403" i="5" s="1"/>
  <c r="U473" i="2"/>
  <c r="I474" i="5" s="1"/>
  <c r="U248" i="2"/>
  <c r="AB248" i="2" s="1"/>
  <c r="U488" i="2"/>
  <c r="AB488" i="2" s="1"/>
  <c r="U744" i="2"/>
  <c r="AB744" i="2" s="1"/>
  <c r="U1427" i="2"/>
  <c r="AB1427" i="2" s="1"/>
  <c r="U951" i="2"/>
  <c r="AB951" i="2" s="1"/>
  <c r="U765" i="2"/>
  <c r="AB765" i="2" s="1"/>
  <c r="U708" i="2"/>
  <c r="AB708" i="2" s="1"/>
  <c r="U879" i="2"/>
  <c r="I880" i="5" s="1"/>
  <c r="U335" i="2"/>
  <c r="AB335" i="2" s="1"/>
  <c r="U1464" i="2"/>
  <c r="I1465" i="5" s="1"/>
  <c r="U344" i="2"/>
  <c r="AB344" i="2" s="1"/>
  <c r="U357" i="2"/>
  <c r="I358" i="5" s="1"/>
  <c r="U1266" i="2"/>
  <c r="I1267" i="5" s="1"/>
  <c r="U892" i="2"/>
  <c r="AB892" i="2" s="1"/>
  <c r="I1151" i="5"/>
  <c r="AB1421" i="2"/>
  <c r="I1422" i="5"/>
  <c r="I469" i="5"/>
  <c r="I849" i="5"/>
  <c r="I926" i="5"/>
  <c r="I830" i="5"/>
  <c r="I321" i="5"/>
  <c r="I637" i="5"/>
  <c r="I429" i="5"/>
  <c r="I645" i="5"/>
  <c r="I808" i="5"/>
  <c r="I1322" i="5"/>
  <c r="U1974" i="2"/>
  <c r="I1975" i="5" s="1"/>
  <c r="U1595" i="2"/>
  <c r="I1596" i="5" s="1"/>
  <c r="U1548" i="2"/>
  <c r="I1549" i="5" s="1"/>
  <c r="U1567" i="2"/>
  <c r="I1568" i="5" s="1"/>
  <c r="U1770" i="2"/>
  <c r="I1771" i="5" s="1"/>
  <c r="U1633" i="2"/>
  <c r="I1634" i="5" s="1"/>
  <c r="U534" i="2"/>
  <c r="AB534" i="2" s="1"/>
  <c r="U385" i="2"/>
  <c r="U1093" i="2"/>
  <c r="I1094" i="5" s="1"/>
  <c r="U301" i="2"/>
  <c r="U1440" i="2"/>
  <c r="I1441" i="5" s="1"/>
  <c r="U1163" i="2"/>
  <c r="I1164" i="5" s="1"/>
  <c r="U271" i="2"/>
  <c r="I272" i="5" s="1"/>
  <c r="U833" i="2"/>
  <c r="U981" i="2"/>
  <c r="I982" i="5" s="1"/>
  <c r="U306" i="2"/>
  <c r="U1437" i="2"/>
  <c r="I1438" i="5" s="1"/>
  <c r="U752" i="2"/>
  <c r="U959" i="2"/>
  <c r="I960" i="5" s="1"/>
  <c r="U267" i="2"/>
  <c r="I268" i="5" s="1"/>
  <c r="U268" i="2"/>
  <c r="AB268" i="2" s="1"/>
  <c r="U289" i="2"/>
  <c r="I290" i="5" s="1"/>
  <c r="U302" i="2"/>
  <c r="AB302" i="2" s="1"/>
  <c r="U889" i="2"/>
  <c r="U505" i="2"/>
  <c r="AB505" i="2" s="1"/>
  <c r="U250" i="2"/>
  <c r="U478" i="2"/>
  <c r="AB478" i="2" s="1"/>
  <c r="U754" i="2"/>
  <c r="U1257" i="2"/>
  <c r="I1258" i="5" s="1"/>
  <c r="U1086" i="2"/>
  <c r="U757" i="2"/>
  <c r="I758" i="5" s="1"/>
  <c r="U686" i="2"/>
  <c r="I687" i="5" s="1"/>
  <c r="U768" i="2"/>
  <c r="AB768" i="2" s="1"/>
  <c r="U340" i="2"/>
  <c r="U1248" i="2"/>
  <c r="I1249" i="5" s="1"/>
  <c r="U1384" i="2"/>
  <c r="I1385" i="5" s="1"/>
  <c r="U411" i="2"/>
  <c r="AB411" i="2" s="1"/>
  <c r="U1611" i="2"/>
  <c r="I1612" i="5" s="1"/>
  <c r="U1905" i="2"/>
  <c r="I1906" i="5" s="1"/>
  <c r="U1792" i="2"/>
  <c r="I1793" i="5" s="1"/>
  <c r="U1825" i="2"/>
  <c r="I1826" i="5" s="1"/>
  <c r="U1778" i="2"/>
  <c r="I1779" i="5" s="1"/>
  <c r="U1505" i="2"/>
  <c r="I1506" i="5" s="1"/>
  <c r="U1538" i="2"/>
  <c r="I1539" i="5" s="1"/>
  <c r="U1517" i="2"/>
  <c r="I1518" i="5" s="1"/>
  <c r="U1753" i="2"/>
  <c r="I1754" i="5" s="1"/>
  <c r="U1499" i="2"/>
  <c r="I1500" i="5" s="1"/>
  <c r="U266" i="2"/>
  <c r="U300" i="2"/>
  <c r="AB300" i="2" s="1"/>
  <c r="U1256" i="2"/>
  <c r="I1257" i="5" s="1"/>
  <c r="U746" i="2"/>
  <c r="AB746" i="2" s="1"/>
  <c r="U109" i="2"/>
  <c r="I109" i="5" s="1"/>
  <c r="U777" i="2"/>
  <c r="AB777" i="2" s="1"/>
  <c r="U1450" i="2"/>
  <c r="I1451" i="5" s="1"/>
  <c r="U604" i="2"/>
  <c r="AB604" i="2" s="1"/>
  <c r="U479" i="2"/>
  <c r="I480" i="5" s="1"/>
  <c r="U975" i="2"/>
  <c r="AB975" i="2" s="1"/>
  <c r="U334" i="2"/>
  <c r="U1111" i="2"/>
  <c r="I1112" i="5" s="1"/>
  <c r="U527" i="2"/>
  <c r="U675" i="2"/>
  <c r="AB675" i="2" s="1"/>
  <c r="U910" i="2"/>
  <c r="U990" i="2"/>
  <c r="I991" i="5" s="1"/>
  <c r="U916" i="2"/>
  <c r="U500" i="2"/>
  <c r="AB500" i="2" s="1"/>
  <c r="U849" i="2"/>
  <c r="I850" i="5" s="1"/>
  <c r="U408" i="2"/>
  <c r="I409" i="5" s="1"/>
  <c r="U1173" i="2"/>
  <c r="I1174" i="5" s="1"/>
  <c r="U401" i="2"/>
  <c r="AB401" i="2" s="1"/>
  <c r="U1736" i="2"/>
  <c r="I1737" i="5" s="1"/>
  <c r="U1716" i="2"/>
  <c r="I1717" i="5" s="1"/>
  <c r="U637" i="2"/>
  <c r="AB637" i="2" s="1"/>
  <c r="U511" i="2"/>
  <c r="AB511" i="2" s="1"/>
  <c r="U1529" i="2"/>
  <c r="I1530" i="5" s="1"/>
  <c r="U1861" i="2"/>
  <c r="I1862" i="5" s="1"/>
  <c r="U1669" i="2"/>
  <c r="I1670" i="5" s="1"/>
  <c r="U894" i="2"/>
  <c r="AB894" i="2" s="1"/>
  <c r="U1557" i="2"/>
  <c r="I1558" i="5" s="1"/>
  <c r="U1922" i="2"/>
  <c r="I1923" i="5" s="1"/>
  <c r="U1981" i="2"/>
  <c r="I1982" i="5" s="1"/>
  <c r="U1648" i="2"/>
  <c r="I1649" i="5" s="1"/>
  <c r="U1488" i="2"/>
  <c r="I1489" i="5" s="1"/>
  <c r="U1545" i="2"/>
  <c r="I1546" i="5" s="1"/>
  <c r="U1758" i="2"/>
  <c r="I1759" i="5" s="1"/>
  <c r="AB56" i="2"/>
  <c r="I56" i="5"/>
  <c r="U811" i="2"/>
  <c r="AB811" i="2" s="1"/>
  <c r="U784" i="2"/>
  <c r="AB784" i="2" s="1"/>
  <c r="U552" i="2"/>
  <c r="I553" i="5" s="1"/>
  <c r="U1297" i="2"/>
  <c r="I1298" i="5" s="1"/>
  <c r="U1324" i="2"/>
  <c r="I1325" i="5" s="1"/>
  <c r="U725" i="2"/>
  <c r="AB725" i="2" s="1"/>
  <c r="U1211" i="2"/>
  <c r="I1212" i="5" s="1"/>
  <c r="U545" i="2"/>
  <c r="AB545" i="2" s="1"/>
  <c r="U1336" i="2"/>
  <c r="I1337" i="5" s="1"/>
  <c r="U494" i="2"/>
  <c r="AB494" i="2" s="1"/>
  <c r="U970" i="2"/>
  <c r="I971" i="5" s="1"/>
  <c r="U968" i="2"/>
  <c r="AB968" i="2" s="1"/>
  <c r="U275" i="2"/>
  <c r="I276" i="5" s="1"/>
  <c r="U924" i="2"/>
  <c r="AB924" i="2" s="1"/>
  <c r="U1371" i="2"/>
  <c r="I1372" i="5" s="1"/>
  <c r="U1926" i="2"/>
  <c r="I1927" i="5" s="1"/>
  <c r="U1732" i="2"/>
  <c r="I1733" i="5" s="1"/>
  <c r="U1817" i="2"/>
  <c r="I1818" i="5" s="1"/>
  <c r="U1496" i="2"/>
  <c r="I1497" i="5" s="1"/>
  <c r="U1673" i="2"/>
  <c r="I1674" i="5" s="1"/>
  <c r="U1789" i="2"/>
  <c r="I1790" i="5" s="1"/>
  <c r="U1658" i="2"/>
  <c r="I1659" i="5" s="1"/>
  <c r="U1631" i="2"/>
  <c r="I1632" i="5" s="1"/>
  <c r="U1683" i="2"/>
  <c r="I1684" i="5" s="1"/>
  <c r="U1955" i="2"/>
  <c r="I1956" i="5" s="1"/>
  <c r="U1528" i="2"/>
  <c r="I1529" i="5" s="1"/>
  <c r="U260" i="2"/>
  <c r="AB260" i="2" s="1"/>
  <c r="U642" i="2"/>
  <c r="AB642" i="2" s="1"/>
  <c r="U559" i="2"/>
  <c r="AB559" i="2" s="1"/>
  <c r="U799" i="2"/>
  <c r="I800" i="5" s="1"/>
  <c r="U751" i="2"/>
  <c r="AB751" i="2" s="1"/>
  <c r="U841" i="2"/>
  <c r="AB841" i="2" s="1"/>
  <c r="U459" i="2"/>
  <c r="U1550" i="2"/>
  <c r="I1551" i="5" s="1"/>
  <c r="U1969" i="2"/>
  <c r="I1970" i="5" s="1"/>
  <c r="U1868" i="2"/>
  <c r="I1869" i="5" s="1"/>
  <c r="U1787" i="2"/>
  <c r="I1788" i="5" s="1"/>
  <c r="U1523" i="2"/>
  <c r="I1524" i="5" s="1"/>
  <c r="U1688" i="2"/>
  <c r="I1689" i="5" s="1"/>
  <c r="U1554" i="2"/>
  <c r="I1555" i="5" s="1"/>
  <c r="U1542" i="2"/>
  <c r="I1543" i="5" s="1"/>
  <c r="U1590" i="2"/>
  <c r="I1591" i="5" s="1"/>
  <c r="U1596" i="2"/>
  <c r="I1597" i="5" s="1"/>
  <c r="U1761" i="2"/>
  <c r="I1762" i="5" s="1"/>
  <c r="U1516" i="2"/>
  <c r="I1517" i="5" s="1"/>
  <c r="U1755" i="2"/>
  <c r="I1756" i="5" s="1"/>
  <c r="U1513" i="2"/>
  <c r="I1514" i="5" s="1"/>
  <c r="U1242" i="2"/>
  <c r="U1289" i="2"/>
  <c r="I1290" i="5" s="1"/>
  <c r="U339" i="2"/>
  <c r="AB339" i="2" s="1"/>
  <c r="U1670" i="2"/>
  <c r="I1671" i="5" s="1"/>
  <c r="U1837" i="2"/>
  <c r="I1838" i="5" s="1"/>
  <c r="U1536" i="2"/>
  <c r="I1537" i="5" s="1"/>
  <c r="U1919" i="2"/>
  <c r="I1920" i="5" s="1"/>
  <c r="U1805" i="2"/>
  <c r="I1806" i="5" s="1"/>
  <c r="U1556" i="2"/>
  <c r="I1557" i="5" s="1"/>
  <c r="U1913" i="2"/>
  <c r="I1914" i="5" s="1"/>
  <c r="U1650" i="2"/>
  <c r="I1651" i="5" s="1"/>
  <c r="U1695" i="2"/>
  <c r="I1696" i="5" s="1"/>
  <c r="U1699" i="2"/>
  <c r="I1700" i="5" s="1"/>
  <c r="U1782" i="2"/>
  <c r="I1783" i="5" s="1"/>
  <c r="U1794" i="2"/>
  <c r="I1795" i="5" s="1"/>
  <c r="U1660" i="2"/>
  <c r="I1661" i="5" s="1"/>
  <c r="U1540" i="2"/>
  <c r="I1541" i="5" s="1"/>
  <c r="U1819" i="2"/>
  <c r="I1820" i="5" s="1"/>
  <c r="U1873" i="2"/>
  <c r="I1874" i="5" s="1"/>
  <c r="U1532" i="2"/>
  <c r="I1533" i="5" s="1"/>
  <c r="U1708" i="2"/>
  <c r="I1709" i="5" s="1"/>
  <c r="U1720" i="2"/>
  <c r="I1721" i="5" s="1"/>
  <c r="U1951" i="2"/>
  <c r="I1952" i="5" s="1"/>
  <c r="U1480" i="2"/>
  <c r="I1481" i="5" s="1"/>
  <c r="U1831" i="2"/>
  <c r="I1832" i="5" s="1"/>
  <c r="U1976" i="2"/>
  <c r="I1977" i="5" s="1"/>
  <c r="U1734" i="2"/>
  <c r="I1735" i="5" s="1"/>
  <c r="U1832" i="2"/>
  <c r="I1833" i="5" s="1"/>
  <c r="U1424" i="2"/>
  <c r="I1425" i="5" s="1"/>
  <c r="U146" i="2"/>
  <c r="AB146" i="2" s="1"/>
  <c r="U153" i="2"/>
  <c r="AB153" i="2" s="1"/>
  <c r="U159" i="2"/>
  <c r="AB159" i="2" s="1"/>
  <c r="U232" i="2"/>
  <c r="I233" i="5" s="1"/>
  <c r="U715" i="2"/>
  <c r="AB715" i="2" s="1"/>
  <c r="U1131" i="2"/>
  <c r="I1132" i="5" s="1"/>
  <c r="U1283" i="2"/>
  <c r="I1284" i="5" s="1"/>
  <c r="U1301" i="2"/>
  <c r="I1302" i="5" s="1"/>
  <c r="U1399" i="2"/>
  <c r="I1400" i="5" s="1"/>
  <c r="U641" i="2"/>
  <c r="I642" i="5" s="1"/>
  <c r="U1441" i="2"/>
  <c r="I1442" i="5" s="1"/>
  <c r="U798" i="2"/>
  <c r="U310" i="2"/>
  <c r="I311" i="5" s="1"/>
  <c r="U866" i="2"/>
  <c r="U838" i="2"/>
  <c r="AB838" i="2" s="1"/>
  <c r="U1220" i="2"/>
  <c r="I1221" i="5" s="1"/>
  <c r="U272" i="2"/>
  <c r="I273" i="5" s="1"/>
  <c r="U540" i="2"/>
  <c r="U509" i="2"/>
  <c r="AB509" i="2" s="1"/>
  <c r="U1833" i="2"/>
  <c r="I1834" i="5" s="1"/>
  <c r="U1812" i="2"/>
  <c r="I1813" i="5" s="1"/>
  <c r="U1573" i="2"/>
  <c r="I1574" i="5" s="1"/>
  <c r="U1959" i="2"/>
  <c r="I1960" i="5" s="1"/>
  <c r="U1855" i="2"/>
  <c r="I1856" i="5" s="1"/>
  <c r="U1702" i="2"/>
  <c r="I1703" i="5" s="1"/>
  <c r="U1784" i="2"/>
  <c r="I1785" i="5" s="1"/>
  <c r="U1839" i="2"/>
  <c r="I1840" i="5" s="1"/>
  <c r="U1840" i="2"/>
  <c r="I1841" i="5" s="1"/>
  <c r="U1979" i="2"/>
  <c r="I1980" i="5" s="1"/>
  <c r="U1783" i="2"/>
  <c r="I1784" i="5" s="1"/>
  <c r="U580" i="2"/>
  <c r="AB580" i="2" s="1"/>
  <c r="U1282" i="2"/>
  <c r="I1283" i="5" s="1"/>
  <c r="U827" i="2"/>
  <c r="AB827" i="2" s="1"/>
  <c r="U1357" i="2"/>
  <c r="I1358" i="5" s="1"/>
  <c r="U432" i="2"/>
  <c r="AB432" i="2" s="1"/>
  <c r="U1428" i="2"/>
  <c r="I1429" i="5" s="1"/>
  <c r="U417" i="2"/>
  <c r="AB417" i="2" s="1"/>
  <c r="U1721" i="2"/>
  <c r="I1722" i="5" s="1"/>
  <c r="U1960" i="2"/>
  <c r="I1961" i="5" s="1"/>
  <c r="U1762" i="2"/>
  <c r="I1763" i="5" s="1"/>
  <c r="U1649" i="2"/>
  <c r="I1650" i="5" s="1"/>
  <c r="U1587" i="2"/>
  <c r="I1588" i="5" s="1"/>
  <c r="U1822" i="2"/>
  <c r="I1823" i="5" s="1"/>
  <c r="U1962" i="2"/>
  <c r="I1963" i="5" s="1"/>
  <c r="U1666" i="2"/>
  <c r="I1667" i="5" s="1"/>
  <c r="U1774" i="2"/>
  <c r="I1775" i="5" s="1"/>
  <c r="U1497" i="2"/>
  <c r="I1498" i="5" s="1"/>
  <c r="U1618" i="2"/>
  <c r="I1619" i="5" s="1"/>
  <c r="U1725" i="2"/>
  <c r="I1726" i="5" s="1"/>
  <c r="U1741" i="2"/>
  <c r="I1742" i="5" s="1"/>
  <c r="U1924" i="2"/>
  <c r="I1925" i="5" s="1"/>
  <c r="U1018" i="2"/>
  <c r="I1019" i="5" s="1"/>
  <c r="U342" i="2"/>
  <c r="I343" i="5" s="1"/>
  <c r="U1101" i="2"/>
  <c r="I1102" i="5" s="1"/>
  <c r="U1963" i="2"/>
  <c r="I1964" i="5" s="1"/>
  <c r="U1577" i="2"/>
  <c r="I1578" i="5" s="1"/>
  <c r="U1936" i="2"/>
  <c r="I1937" i="5" s="1"/>
  <c r="U1581" i="2"/>
  <c r="I1582" i="5" s="1"/>
  <c r="U1934" i="2"/>
  <c r="I1935" i="5" s="1"/>
  <c r="U1917" i="2"/>
  <c r="I1918" i="5" s="1"/>
  <c r="U1628" i="2"/>
  <c r="I1629" i="5" s="1"/>
  <c r="U1961" i="2"/>
  <c r="I1962" i="5" s="1"/>
  <c r="U1920" i="2"/>
  <c r="I1921" i="5" s="1"/>
  <c r="U1717" i="2"/>
  <c r="I1718" i="5" s="1"/>
  <c r="U1986" i="2"/>
  <c r="I1987" i="5" s="1"/>
  <c r="U1498" i="2"/>
  <c r="I1499" i="5" s="1"/>
  <c r="U1737" i="2"/>
  <c r="I1738" i="5" s="1"/>
  <c r="U1490" i="2"/>
  <c r="I1491" i="5" s="1"/>
  <c r="U1482" i="2"/>
  <c r="I1483" i="5" s="1"/>
  <c r="U1858" i="2"/>
  <c r="I1859" i="5" s="1"/>
  <c r="U1973" i="2"/>
  <c r="I1974" i="5" s="1"/>
  <c r="U1543" i="2"/>
  <c r="I1544" i="5" s="1"/>
  <c r="U1626" i="2"/>
  <c r="I1627" i="5" s="1"/>
  <c r="U1575" i="2"/>
  <c r="I1576" i="5" s="1"/>
  <c r="U1890" i="2"/>
  <c r="I1891" i="5" s="1"/>
  <c r="U1834" i="2"/>
  <c r="I1835" i="5" s="1"/>
  <c r="U1594" i="2"/>
  <c r="I1595" i="5" s="1"/>
  <c r="U1662" i="2"/>
  <c r="I1663" i="5" s="1"/>
  <c r="U1887" i="2"/>
  <c r="I1888" i="5" s="1"/>
  <c r="U937" i="2"/>
  <c r="AB937" i="2" s="1"/>
  <c r="U100" i="2"/>
  <c r="U902" i="2"/>
  <c r="AB902" i="2" s="1"/>
  <c r="U1346" i="2"/>
  <c r="I1347" i="5" s="1"/>
  <c r="U584" i="2"/>
  <c r="AB584" i="2" s="1"/>
  <c r="U508" i="2"/>
  <c r="I509" i="5" s="1"/>
  <c r="U187" i="2"/>
  <c r="AB187" i="2" s="1"/>
  <c r="U1096" i="2"/>
  <c r="I1097" i="5" s="1"/>
  <c r="U1279" i="2"/>
  <c r="I1280" i="5" s="1"/>
  <c r="U467" i="2"/>
  <c r="AB467" i="2" s="1"/>
  <c r="U1205" i="2"/>
  <c r="I1206" i="5" s="1"/>
  <c r="U392" i="2"/>
  <c r="AB392" i="2" s="1"/>
  <c r="U1025" i="2"/>
  <c r="I1026" i="5" s="1"/>
  <c r="U354" i="2"/>
  <c r="AB354" i="2" s="1"/>
  <c r="U1927" i="2"/>
  <c r="I1928" i="5" s="1"/>
  <c r="U1990" i="2"/>
  <c r="I1991" i="5" s="1"/>
  <c r="U1718" i="2"/>
  <c r="I1719" i="5" s="1"/>
  <c r="U1754" i="2"/>
  <c r="I1755" i="5" s="1"/>
  <c r="U1796" i="2"/>
  <c r="I1797" i="5" s="1"/>
  <c r="U1980" i="2"/>
  <c r="I1981" i="5" s="1"/>
  <c r="U1841" i="2"/>
  <c r="I1842" i="5" s="1"/>
  <c r="U1893" i="2"/>
  <c r="I1894" i="5" s="1"/>
  <c r="U1582" i="2"/>
  <c r="I1583" i="5" s="1"/>
  <c r="U1615" i="2"/>
  <c r="I1616" i="5" s="1"/>
  <c r="U492" i="2"/>
  <c r="U535" i="2"/>
  <c r="AB535" i="2" s="1"/>
  <c r="U721" i="2"/>
  <c r="AB721" i="2" s="1"/>
  <c r="U317" i="2"/>
  <c r="I318" i="5" s="1"/>
  <c r="U466" i="2"/>
  <c r="I467" i="5" s="1"/>
  <c r="U1004" i="2"/>
  <c r="I1005" i="5" s="1"/>
  <c r="U620" i="2"/>
  <c r="AB620" i="2" s="1"/>
  <c r="U854" i="2"/>
  <c r="I855" i="5" s="1"/>
  <c r="U1954" i="2"/>
  <c r="I1955" i="5" s="1"/>
  <c r="U1569" i="2"/>
  <c r="I1570" i="5" s="1"/>
  <c r="U1583" i="2"/>
  <c r="I1584" i="5" s="1"/>
  <c r="U1647" i="2"/>
  <c r="I1648" i="5" s="1"/>
  <c r="U1768" i="2"/>
  <c r="I1769" i="5" s="1"/>
  <c r="U1975" i="2"/>
  <c r="I1976" i="5" s="1"/>
  <c r="U1950" i="2"/>
  <c r="I1951" i="5" s="1"/>
  <c r="U1667" i="2"/>
  <c r="I1668" i="5" s="1"/>
  <c r="U1852" i="2"/>
  <c r="I1853" i="5" s="1"/>
  <c r="U1607" i="2"/>
  <c r="I1608" i="5" s="1"/>
  <c r="U1908" i="2"/>
  <c r="I1909" i="5" s="1"/>
  <c r="U1991" i="2"/>
  <c r="I1992" i="5" s="1"/>
  <c r="U1891" i="2"/>
  <c r="I1892" i="5" s="1"/>
  <c r="U1508" i="2"/>
  <c r="I1509" i="5" s="1"/>
  <c r="U1015" i="2"/>
  <c r="I1016" i="5" s="1"/>
  <c r="U996" i="2"/>
  <c r="I997" i="5" s="1"/>
  <c r="U1601" i="2"/>
  <c r="I1602" i="5" s="1"/>
  <c r="U1750" i="2"/>
  <c r="I1751" i="5" s="1"/>
  <c r="U1769" i="2"/>
  <c r="I1770" i="5" s="1"/>
  <c r="U1820" i="2"/>
  <c r="I1821" i="5" s="1"/>
  <c r="U1937" i="2"/>
  <c r="I1938" i="5" s="1"/>
  <c r="U1806" i="2"/>
  <c r="I1807" i="5" s="1"/>
  <c r="U1629" i="2"/>
  <c r="I1630" i="5" s="1"/>
  <c r="U1605" i="2"/>
  <c r="I1606" i="5" s="1"/>
  <c r="U1518" i="2"/>
  <c r="I1519" i="5" s="1"/>
  <c r="U1493" i="2"/>
  <c r="I1494" i="5" s="1"/>
  <c r="U1808" i="2"/>
  <c r="I1809" i="5" s="1"/>
  <c r="U1486" i="2"/>
  <c r="I1487" i="5" s="1"/>
  <c r="U1906" i="2"/>
  <c r="I1907" i="5" s="1"/>
  <c r="U1843" i="2"/>
  <c r="I1844" i="5" s="1"/>
  <c r="U1664" i="2"/>
  <c r="I1665" i="5" s="1"/>
  <c r="U1907" i="2"/>
  <c r="I1908" i="5" s="1"/>
  <c r="U1625" i="2"/>
  <c r="I1626" i="5" s="1"/>
  <c r="U1654" i="2"/>
  <c r="I1655" i="5" s="1"/>
  <c r="U1795" i="2"/>
  <c r="I1796" i="5" s="1"/>
  <c r="U1751" i="2"/>
  <c r="I1752" i="5" s="1"/>
  <c r="U1483" i="2"/>
  <c r="I1484" i="5" s="1"/>
  <c r="U1948" i="2"/>
  <c r="I1949" i="5" s="1"/>
  <c r="U1653" i="2"/>
  <c r="I1654" i="5" s="1"/>
  <c r="U1802" i="2"/>
  <c r="I1803" i="5" s="1"/>
  <c r="U1030" i="2"/>
  <c r="I1031" i="5" s="1"/>
  <c r="U224" i="2"/>
  <c r="AB224" i="2" s="1"/>
  <c r="U130" i="2"/>
  <c r="AB130" i="2" s="1"/>
  <c r="U35" i="2"/>
  <c r="AB35" i="2" s="1"/>
  <c r="U199" i="2"/>
  <c r="AB199" i="2" s="1"/>
  <c r="U158" i="2"/>
  <c r="AB158" i="2" s="1"/>
  <c r="U1694" i="2"/>
  <c r="I1695" i="5" s="1"/>
  <c r="U1733" i="2"/>
  <c r="I1734" i="5" s="1"/>
  <c r="U1766" i="2"/>
  <c r="I1767" i="5" s="1"/>
  <c r="U1671" i="2"/>
  <c r="I1672" i="5" s="1"/>
  <c r="U1844" i="2"/>
  <c r="I1845" i="5" s="1"/>
  <c r="U1690" i="2"/>
  <c r="I1691" i="5" s="1"/>
  <c r="U1661" i="2"/>
  <c r="I1662" i="5" s="1"/>
  <c r="U1742" i="2"/>
  <c r="I1743" i="5" s="1"/>
  <c r="U1494" i="2"/>
  <c r="I1495" i="5" s="1"/>
  <c r="U1652" i="2"/>
  <c r="I1653" i="5" s="1"/>
  <c r="U1904" i="2"/>
  <c r="I1905" i="5" s="1"/>
  <c r="U1697" i="2"/>
  <c r="I1698" i="5" s="1"/>
  <c r="U1500" i="2"/>
  <c r="I1501" i="5" s="1"/>
  <c r="U1563" i="2"/>
  <c r="I1564" i="5" s="1"/>
  <c r="U1930" i="2"/>
  <c r="I1931" i="5" s="1"/>
  <c r="U1592" i="2"/>
  <c r="I1593" i="5" s="1"/>
  <c r="U1707" i="2"/>
  <c r="I1708" i="5" s="1"/>
  <c r="U1645" i="2"/>
  <c r="I1646" i="5" s="1"/>
  <c r="U1874" i="2"/>
  <c r="I1875" i="5" s="1"/>
  <c r="U1985" i="2"/>
  <c r="I1986" i="5" s="1"/>
  <c r="U1925" i="2"/>
  <c r="I1926" i="5" s="1"/>
  <c r="U1713" i="2"/>
  <c r="I1714" i="5" s="1"/>
  <c r="U1863" i="2"/>
  <c r="I1864" i="5" s="1"/>
  <c r="U1814" i="2"/>
  <c r="I1815" i="5" s="1"/>
  <c r="U1604" i="2"/>
  <c r="I1605" i="5" s="1"/>
  <c r="U1739" i="2"/>
  <c r="I1740" i="5" s="1"/>
  <c r="U1859" i="2"/>
  <c r="I1860" i="5" s="1"/>
  <c r="U1998" i="2"/>
  <c r="I1999" i="5" s="1"/>
  <c r="U1869" i="2"/>
  <c r="I1870" i="5" s="1"/>
  <c r="U1637" i="2"/>
  <c r="I1638" i="5" s="1"/>
  <c r="U1703" i="2"/>
  <c r="I1704" i="5" s="1"/>
  <c r="U1608" i="2"/>
  <c r="I1609" i="5" s="1"/>
  <c r="U1931" i="2"/>
  <c r="I1932" i="5" s="1"/>
  <c r="U1632" i="2"/>
  <c r="I1633" i="5" s="1"/>
  <c r="U1952" i="2"/>
  <c r="I1953" i="5" s="1"/>
  <c r="U1781" i="2"/>
  <c r="I1782" i="5" s="1"/>
  <c r="U1519" i="2"/>
  <c r="I1520" i="5" s="1"/>
  <c r="U1704" i="2"/>
  <c r="I1705" i="5" s="1"/>
  <c r="U1938" i="2"/>
  <c r="I1939" i="5" s="1"/>
  <c r="U1923" i="2"/>
  <c r="I1924" i="5" s="1"/>
  <c r="U1501" i="2"/>
  <c r="I1502" i="5" s="1"/>
  <c r="U1580" i="2"/>
  <c r="I1581" i="5" s="1"/>
  <c r="U1701" i="2"/>
  <c r="I1702" i="5" s="1"/>
  <c r="U1525" i="2"/>
  <c r="I1526" i="5" s="1"/>
  <c r="U1994" i="2"/>
  <c r="I1995" i="5" s="1"/>
  <c r="U1803" i="2"/>
  <c r="I1804" i="5" s="1"/>
  <c r="U245" i="2"/>
  <c r="I246" i="5" s="1"/>
  <c r="U666" i="2"/>
  <c r="AB666" i="2" s="1"/>
  <c r="U124" i="2"/>
  <c r="U103" i="2"/>
  <c r="AB103" i="2" s="1"/>
  <c r="U214" i="2"/>
  <c r="U110" i="2"/>
  <c r="I110" i="5" s="1"/>
  <c r="U154" i="2"/>
  <c r="AB154" i="2" s="1"/>
  <c r="U150" i="2"/>
  <c r="U37" i="2"/>
  <c r="U177" i="2"/>
  <c r="I178" i="5" s="1"/>
  <c r="U228" i="2"/>
  <c r="AB228" i="2" s="1"/>
  <c r="U141" i="2"/>
  <c r="AB141" i="2" s="1"/>
  <c r="U131" i="2"/>
  <c r="AB131" i="2" s="1"/>
  <c r="U1866" i="2"/>
  <c r="I1867" i="5" s="1"/>
  <c r="U1484" i="2"/>
  <c r="I1485" i="5" s="1"/>
  <c r="U1982" i="2"/>
  <c r="I1983" i="5" s="1"/>
  <c r="U1679" i="2"/>
  <c r="I1680" i="5" s="1"/>
  <c r="U1682" i="2"/>
  <c r="I1683" i="5" s="1"/>
  <c r="U1726" i="2"/>
  <c r="I1727" i="5" s="1"/>
  <c r="U1845" i="2"/>
  <c r="I1846" i="5" s="1"/>
  <c r="U1880" i="2"/>
  <c r="I1881" i="5" s="1"/>
  <c r="U1730" i="2"/>
  <c r="I1731" i="5" s="1"/>
  <c r="U1763" i="2"/>
  <c r="I1764" i="5" s="1"/>
  <c r="U1744" i="2"/>
  <c r="I1745" i="5" s="1"/>
  <c r="U1559" i="2"/>
  <c r="I1560" i="5" s="1"/>
  <c r="U1687" i="2"/>
  <c r="I1688" i="5" s="1"/>
  <c r="U1723" i="2"/>
  <c r="I1724" i="5" s="1"/>
  <c r="U1698" i="2"/>
  <c r="I1699" i="5" s="1"/>
  <c r="U1801" i="2"/>
  <c r="I1802" i="5" s="1"/>
  <c r="U1971" i="2"/>
  <c r="I1972" i="5" s="1"/>
  <c r="U1656" i="2"/>
  <c r="I1657" i="5" s="1"/>
  <c r="U1947" i="2"/>
  <c r="I1948" i="5" s="1"/>
  <c r="U1889" i="2"/>
  <c r="I1890" i="5" s="1"/>
  <c r="U1865" i="2"/>
  <c r="I1866" i="5" s="1"/>
  <c r="U1638" i="2"/>
  <c r="I1639" i="5" s="1"/>
  <c r="U1881" i="2"/>
  <c r="I1882" i="5" s="1"/>
  <c r="U1996" i="2"/>
  <c r="I1997" i="5" s="1"/>
  <c r="U1641" i="2"/>
  <c r="I1642" i="5" s="1"/>
  <c r="U1617" i="2"/>
  <c r="I1618" i="5" s="1"/>
  <c r="U1757" i="2"/>
  <c r="I1758" i="5" s="1"/>
  <c r="U1620" i="2"/>
  <c r="I1621" i="5" s="1"/>
  <c r="U1946" i="2"/>
  <c r="I1947" i="5" s="1"/>
  <c r="U1691" i="2"/>
  <c r="I1692" i="5" s="1"/>
  <c r="U1693" i="2"/>
  <c r="I1694" i="5" s="1"/>
  <c r="U1916" i="2"/>
  <c r="I1917" i="5" s="1"/>
  <c r="U1674" i="2"/>
  <c r="I1675" i="5" s="1"/>
  <c r="U1544" i="2"/>
  <c r="I1545" i="5" s="1"/>
  <c r="U1849" i="2"/>
  <c r="I1850" i="5" s="1"/>
  <c r="U1911" i="2"/>
  <c r="I1912" i="5" s="1"/>
  <c r="U1876" i="2"/>
  <c r="I1877" i="5" s="1"/>
  <c r="U1591" i="2"/>
  <c r="I1592" i="5" s="1"/>
  <c r="U1776" i="2"/>
  <c r="I1777" i="5" s="1"/>
  <c r="U1689" i="2"/>
  <c r="I1690" i="5" s="1"/>
  <c r="U1522" i="2"/>
  <c r="I1523" i="5" s="1"/>
  <c r="U1854" i="2"/>
  <c r="I1855" i="5" s="1"/>
  <c r="U1017" i="2"/>
  <c r="I1018" i="5" s="1"/>
  <c r="U122" i="2"/>
  <c r="AB122" i="2" s="1"/>
  <c r="U89" i="2"/>
  <c r="U79" i="2"/>
  <c r="AB79" i="2" s="1"/>
  <c r="U165" i="2"/>
  <c r="U125" i="2"/>
  <c r="AB125" i="2" s="1"/>
  <c r="U188" i="2"/>
  <c r="AB188" i="2" s="1"/>
  <c r="U120" i="2"/>
  <c r="AB120" i="2" s="1"/>
  <c r="U112" i="2"/>
  <c r="I112" i="5" s="1"/>
  <c r="U97" i="2"/>
  <c r="AB97" i="2" s="1"/>
  <c r="U81" i="2"/>
  <c r="U87" i="2"/>
  <c r="U98" i="2"/>
  <c r="U116" i="2"/>
  <c r="U176" i="2"/>
  <c r="U172" i="2"/>
  <c r="U229" i="2"/>
  <c r="U166" i="2"/>
  <c r="U140" i="2"/>
  <c r="AB140" i="2" s="1"/>
  <c r="U75" i="2"/>
  <c r="U220" i="2"/>
  <c r="I221" i="5" s="1"/>
  <c r="U106" i="2"/>
  <c r="U142" i="2"/>
  <c r="U207" i="2"/>
  <c r="AB207" i="2" s="1"/>
  <c r="U26" i="2"/>
  <c r="U77" i="2"/>
  <c r="U59" i="2"/>
  <c r="U225" i="2"/>
  <c r="AB225" i="2" s="1"/>
  <c r="U111" i="2"/>
  <c r="U133" i="2"/>
  <c r="AB133" i="2" s="1"/>
  <c r="U202" i="2"/>
  <c r="U36" i="2"/>
  <c r="U198" i="2"/>
  <c r="U219" i="2"/>
  <c r="U167" i="2"/>
  <c r="U211" i="2"/>
  <c r="AB211" i="2" s="1"/>
  <c r="U57" i="2"/>
  <c r="U121" i="2"/>
  <c r="I121" i="5" s="1"/>
  <c r="U85" i="2"/>
  <c r="U162" i="2"/>
  <c r="U117" i="2"/>
  <c r="I117" i="5" s="1"/>
  <c r="U194" i="2"/>
  <c r="U204" i="2"/>
  <c r="AB204" i="2" s="1"/>
  <c r="U88" i="2"/>
  <c r="U145" i="2"/>
  <c r="U213" i="2"/>
  <c r="U152" i="2"/>
  <c r="U155" i="2"/>
  <c r="U234" i="2"/>
  <c r="I235" i="5" s="1"/>
  <c r="U950" i="2"/>
  <c r="I951" i="5" s="1"/>
  <c r="U337" i="2"/>
  <c r="I338" i="5" s="1"/>
  <c r="U1123" i="2"/>
  <c r="I1124" i="5" s="1"/>
  <c r="U239" i="2"/>
  <c r="U1225" i="2"/>
  <c r="I1226" i="5" s="1"/>
  <c r="U1612" i="2"/>
  <c r="I1613" i="5" s="1"/>
  <c r="U1659" i="2"/>
  <c r="I1660" i="5" s="1"/>
  <c r="U1977" i="2"/>
  <c r="I1978" i="5" s="1"/>
  <c r="U1941" i="2"/>
  <c r="I1942" i="5" s="1"/>
  <c r="U1799" i="2"/>
  <c r="I1800" i="5" s="1"/>
  <c r="U1630" i="2"/>
  <c r="I1631" i="5" s="1"/>
  <c r="U1571" i="2"/>
  <c r="I1572" i="5" s="1"/>
  <c r="U1570" i="2"/>
  <c r="I1571" i="5" s="1"/>
  <c r="U1815" i="2"/>
  <c r="I1816" i="5" s="1"/>
  <c r="U1752" i="2"/>
  <c r="I1753" i="5" s="1"/>
  <c r="U1555" i="2"/>
  <c r="I1556" i="5" s="1"/>
  <c r="U1597" i="2"/>
  <c r="I1598" i="5" s="1"/>
  <c r="U1504" i="2"/>
  <c r="I1505" i="5" s="1"/>
  <c r="U1942" i="2"/>
  <c r="I1943" i="5" s="1"/>
  <c r="U1888" i="2"/>
  <c r="I1889" i="5" s="1"/>
  <c r="U1928" i="2"/>
  <c r="I1929" i="5" s="1"/>
  <c r="U1558" i="2"/>
  <c r="I1559" i="5" s="1"/>
  <c r="U1714" i="2"/>
  <c r="I1715" i="5" s="1"/>
  <c r="U1564" i="2"/>
  <c r="I1565" i="5" s="1"/>
  <c r="U1997" i="2"/>
  <c r="I1998" i="5" s="1"/>
  <c r="U1576" i="2"/>
  <c r="I1577" i="5" s="1"/>
  <c r="U1915" i="2"/>
  <c r="I1916" i="5" s="1"/>
  <c r="U1956" i="2"/>
  <c r="I1957" i="5" s="1"/>
  <c r="U1972" i="2"/>
  <c r="I1973" i="5" s="1"/>
  <c r="U1786" i="2"/>
  <c r="I1787" i="5" s="1"/>
  <c r="U1940" i="2"/>
  <c r="I1941" i="5" s="1"/>
  <c r="U1984" i="2"/>
  <c r="I1985" i="5" s="1"/>
  <c r="U1978" i="2"/>
  <c r="I1979" i="5" s="1"/>
  <c r="U1968" i="2"/>
  <c r="I1969" i="5" s="1"/>
  <c r="U1883" i="2"/>
  <c r="I1884" i="5" s="1"/>
  <c r="U1965" i="2"/>
  <c r="I1966" i="5" s="1"/>
  <c r="U1816" i="2"/>
  <c r="I1817" i="5" s="1"/>
  <c r="U1651" i="2"/>
  <c r="I1652" i="5" s="1"/>
  <c r="U1864" i="2"/>
  <c r="I1865" i="5" s="1"/>
  <c r="U1797" i="2"/>
  <c r="I1798" i="5" s="1"/>
  <c r="U1639" i="2"/>
  <c r="I1640" i="5" s="1"/>
  <c r="U1902" i="2"/>
  <c r="I1903" i="5" s="1"/>
  <c r="U1896" i="2"/>
  <c r="I1897" i="5" s="1"/>
  <c r="U1760" i="2"/>
  <c r="I1761" i="5" s="1"/>
  <c r="U1515" i="2"/>
  <c r="I1516" i="5" s="1"/>
  <c r="U1640" i="2"/>
  <c r="I1641" i="5" s="1"/>
  <c r="U83" i="2"/>
  <c r="U80" i="2"/>
  <c r="U227" i="2"/>
  <c r="I228" i="5" s="1"/>
  <c r="U231" i="2"/>
  <c r="U128" i="2"/>
  <c r="AB128" i="2" s="1"/>
  <c r="U138" i="2"/>
  <c r="U197" i="2"/>
  <c r="AB197" i="2" s="1"/>
  <c r="U226" i="2"/>
  <c r="U123" i="2"/>
  <c r="U190" i="2"/>
  <c r="I191" i="5" s="1"/>
  <c r="U221" i="2"/>
  <c r="I222" i="5" s="1"/>
  <c r="U105" i="2"/>
  <c r="AB105" i="2" s="1"/>
  <c r="U218" i="2"/>
  <c r="AB218" i="2" s="1"/>
  <c r="U107" i="2"/>
  <c r="U230" i="2"/>
  <c r="AB230" i="2" s="1"/>
  <c r="U233" i="2"/>
  <c r="U210" i="2"/>
  <c r="U163" i="2"/>
  <c r="AB163" i="2" s="1"/>
  <c r="U33" i="2"/>
  <c r="AB33" i="2" s="1"/>
  <c r="U160" i="2"/>
  <c r="AB160" i="2" s="1"/>
  <c r="U189" i="2"/>
  <c r="AB189" i="2" s="1"/>
  <c r="U41" i="2"/>
  <c r="AB41" i="2" s="1"/>
  <c r="U182" i="2"/>
  <c r="AB182" i="2" s="1"/>
  <c r="U203" i="2"/>
  <c r="AB203" i="2" s="1"/>
  <c r="U157" i="2"/>
  <c r="AB157" i="2" s="1"/>
  <c r="U78" i="2"/>
  <c r="U71" i="2"/>
  <c r="AB71" i="2" s="1"/>
  <c r="U113" i="2"/>
  <c r="U223" i="2"/>
  <c r="U195" i="2"/>
  <c r="AB195" i="2" s="1"/>
  <c r="U118" i="2"/>
  <c r="U597" i="2"/>
  <c r="I598" i="5" s="1"/>
  <c r="U1023" i="2"/>
  <c r="I1024" i="5" s="1"/>
  <c r="U238" i="2"/>
  <c r="U235" i="2"/>
  <c r="I236" i="5" s="1"/>
  <c r="U236" i="2"/>
  <c r="AB236" i="2" s="1"/>
  <c r="U895" i="2"/>
  <c r="AB895" i="2" s="1"/>
  <c r="U1895" i="2"/>
  <c r="I1896" i="5" s="1"/>
  <c r="U1777" i="2"/>
  <c r="I1778" i="5" s="1"/>
  <c r="U1705" i="2"/>
  <c r="I1706" i="5" s="1"/>
  <c r="U1663" i="2"/>
  <c r="I1664" i="5" s="1"/>
  <c r="U1636" i="2"/>
  <c r="I1637" i="5" s="1"/>
  <c r="U1773" i="2"/>
  <c r="I1774" i="5" s="1"/>
  <c r="U1780" i="2"/>
  <c r="I1781" i="5" s="1"/>
  <c r="U1531" i="2"/>
  <c r="I1532" i="5" s="1"/>
  <c r="U1686" i="2"/>
  <c r="I1687" i="5" s="1"/>
  <c r="U1788" i="2"/>
  <c r="I1789" i="5" s="1"/>
  <c r="U1749" i="2"/>
  <c r="I1750" i="5" s="1"/>
  <c r="U1857" i="2"/>
  <c r="I1858" i="5" s="1"/>
  <c r="U1722" i="2"/>
  <c r="I1723" i="5" s="1"/>
  <c r="U1585" i="2"/>
  <c r="I1586" i="5" s="1"/>
  <c r="U1665" i="2"/>
  <c r="I1666" i="5" s="1"/>
  <c r="U1829" i="2"/>
  <c r="I1830" i="5" s="1"/>
  <c r="U1552" i="2"/>
  <c r="I1553" i="5" s="1"/>
  <c r="U1759" i="2"/>
  <c r="I1760" i="5" s="1"/>
  <c r="U1598" i="2"/>
  <c r="I1599" i="5" s="1"/>
  <c r="U1800" i="2"/>
  <c r="I1801" i="5" s="1"/>
  <c r="U1779" i="2"/>
  <c r="I1780" i="5" s="1"/>
  <c r="U1964" i="2"/>
  <c r="I1965" i="5" s="1"/>
  <c r="U1798" i="2"/>
  <c r="I1799" i="5" s="1"/>
  <c r="U1828" i="2"/>
  <c r="I1829" i="5" s="1"/>
  <c r="U1568" i="2"/>
  <c r="I1569" i="5" s="1"/>
  <c r="U1842" i="2"/>
  <c r="I1843" i="5" s="1"/>
  <c r="U1584" i="2"/>
  <c r="I1585" i="5" s="1"/>
  <c r="U1987" i="2"/>
  <c r="I1988" i="5" s="1"/>
  <c r="U1711" i="2"/>
  <c r="I1712" i="5" s="1"/>
  <c r="U1562" i="2"/>
  <c r="I1563" i="5" s="1"/>
  <c r="U1600" i="2"/>
  <c r="I1601" i="5" s="1"/>
  <c r="U1606" i="2"/>
  <c r="I1607" i="5" s="1"/>
  <c r="U1811" i="2"/>
  <c r="I1812" i="5" s="1"/>
  <c r="U1882" i="2"/>
  <c r="I1883" i="5" s="1"/>
  <c r="U1764" i="2"/>
  <c r="I1765" i="5" s="1"/>
  <c r="U1535" i="2"/>
  <c r="I1536" i="5" s="1"/>
  <c r="U1870" i="2"/>
  <c r="I1871" i="5" s="1"/>
  <c r="U200" i="2"/>
  <c r="U76" i="2"/>
  <c r="AB76" i="2" s="1"/>
  <c r="U171" i="2"/>
  <c r="U191" i="2"/>
  <c r="AB191" i="2" s="1"/>
  <c r="U183" i="2"/>
  <c r="U137" i="2"/>
  <c r="AB137" i="2" s="1"/>
  <c r="U181" i="2"/>
  <c r="AB181" i="2" s="1"/>
  <c r="U192" i="2"/>
  <c r="U101" i="2"/>
  <c r="U102" i="2"/>
  <c r="I102" i="5" s="1"/>
  <c r="U132" i="2"/>
  <c r="U169" i="2"/>
  <c r="I170" i="5" s="1"/>
  <c r="U196" i="2"/>
  <c r="AB196" i="2" s="1"/>
  <c r="U222" i="2"/>
  <c r="I223" i="5" s="1"/>
  <c r="U126" i="2"/>
  <c r="U149" i="2"/>
  <c r="U170" i="2"/>
  <c r="U205" i="2"/>
  <c r="AB205" i="2" s="1"/>
  <c r="U136" i="2"/>
  <c r="AB136" i="2" s="1"/>
  <c r="U148" i="2"/>
  <c r="AB148" i="2" s="1"/>
  <c r="U212" i="2"/>
  <c r="AB212" i="2" s="1"/>
  <c r="U82" i="2"/>
  <c r="AB82" i="2" s="1"/>
  <c r="U180" i="2"/>
  <c r="AB180" i="2" s="1"/>
  <c r="U186" i="2"/>
  <c r="AB186" i="2" s="1"/>
  <c r="U114" i="2"/>
  <c r="U74" i="2"/>
  <c r="AB74" i="2" s="1"/>
  <c r="U209" i="2"/>
  <c r="AB209" i="2" s="1"/>
  <c r="U62" i="2"/>
  <c r="U147" i="2"/>
  <c r="AB147" i="2" s="1"/>
  <c r="U1002" i="2"/>
  <c r="I1003" i="5" s="1"/>
  <c r="U405" i="2"/>
  <c r="I406" i="5" s="1"/>
  <c r="U237" i="2"/>
  <c r="AB237" i="2" s="1"/>
  <c r="U961" i="2"/>
  <c r="AB961" i="2" s="1"/>
  <c r="U483" i="2"/>
  <c r="I484" i="5" s="1"/>
  <c r="U1024" i="2"/>
  <c r="I1025" i="5" s="1"/>
  <c r="U1287" i="2"/>
  <c r="I1288" i="5" s="1"/>
  <c r="U1970" i="2"/>
  <c r="I1971" i="5" s="1"/>
  <c r="U1719" i="2"/>
  <c r="I1720" i="5" s="1"/>
  <c r="U1692" i="2"/>
  <c r="I1693" i="5" s="1"/>
  <c r="U1898" i="2"/>
  <c r="I1899" i="5" s="1"/>
  <c r="U1740" i="2"/>
  <c r="I1741" i="5" s="1"/>
  <c r="U1894" i="2"/>
  <c r="I1895" i="5" s="1"/>
  <c r="U1731" i="2"/>
  <c r="I1732" i="5" s="1"/>
  <c r="U1877" i="2"/>
  <c r="I1878" i="5" s="1"/>
  <c r="U1507" i="2"/>
  <c r="I1508" i="5" s="1"/>
  <c r="U1546" i="2"/>
  <c r="I1547" i="5" s="1"/>
  <c r="U1932" i="2"/>
  <c r="I1933" i="5" s="1"/>
  <c r="U1939" i="2"/>
  <c r="I1940" i="5" s="1"/>
  <c r="U1884" i="2"/>
  <c r="I1885" i="5" s="1"/>
  <c r="U1912" i="2"/>
  <c r="I1913" i="5" s="1"/>
  <c r="U1935" i="2"/>
  <c r="I1936" i="5" s="1"/>
  <c r="U1589" i="2"/>
  <c r="I1590" i="5" s="1"/>
  <c r="U1642" i="2"/>
  <c r="I1643" i="5" s="1"/>
  <c r="U1553" i="2"/>
  <c r="I1554" i="5" s="1"/>
  <c r="U1747" i="2"/>
  <c r="I1748" i="5" s="1"/>
  <c r="U1838" i="2"/>
  <c r="I1839" i="5" s="1"/>
  <c r="U1929" i="2"/>
  <c r="I1930" i="5" s="1"/>
  <c r="U1477" i="2"/>
  <c r="I1478" i="5" s="1"/>
  <c r="U1847" i="2"/>
  <c r="I1848" i="5" s="1"/>
  <c r="U1572" i="2"/>
  <c r="I1573" i="5" s="1"/>
  <c r="U1851" i="2"/>
  <c r="I1852" i="5" s="1"/>
  <c r="U1676" i="2"/>
  <c r="I1677" i="5" s="1"/>
  <c r="U1560" i="2"/>
  <c r="I1561" i="5" s="1"/>
  <c r="U1530" i="2"/>
  <c r="I1531" i="5" s="1"/>
  <c r="U1909" i="2"/>
  <c r="I1910" i="5" s="1"/>
  <c r="U1933" i="2"/>
  <c r="I1934" i="5" s="1"/>
  <c r="U1710" i="2"/>
  <c r="I1711" i="5" s="1"/>
  <c r="U1681" i="2"/>
  <c r="I1682" i="5" s="1"/>
  <c r="U1549" i="2"/>
  <c r="I1550" i="5" s="1"/>
  <c r="U1735" i="2"/>
  <c r="I1736" i="5" s="1"/>
  <c r="U1821" i="2"/>
  <c r="I1822" i="5" s="1"/>
  <c r="U1492" i="2"/>
  <c r="I1493" i="5" s="1"/>
  <c r="U1624" i="2"/>
  <c r="I1625" i="5" s="1"/>
  <c r="I218" i="5"/>
  <c r="I726" i="5"/>
  <c r="I34" i="5"/>
  <c r="I414" i="5"/>
  <c r="I305" i="5"/>
  <c r="I370" i="5"/>
  <c r="I906" i="5"/>
  <c r="I1095" i="5"/>
  <c r="I1295" i="5"/>
  <c r="AB63" i="2"/>
  <c r="I362" i="5"/>
  <c r="I859" i="5"/>
  <c r="I262" i="5"/>
  <c r="I945" i="5"/>
  <c r="I963" i="5"/>
  <c r="I677" i="5"/>
  <c r="I928" i="5"/>
  <c r="I320" i="5"/>
  <c r="I689" i="5"/>
  <c r="I558" i="5"/>
  <c r="I705" i="5"/>
  <c r="I331" i="5"/>
  <c r="I1177" i="5"/>
  <c r="I422" i="5"/>
  <c r="I287" i="5"/>
  <c r="I735" i="5"/>
  <c r="I554" i="5"/>
  <c r="I371" i="5"/>
  <c r="I294" i="5"/>
  <c r="I241" i="5"/>
  <c r="I922" i="5"/>
  <c r="I25" i="5"/>
  <c r="I900" i="5"/>
  <c r="I486" i="5"/>
  <c r="AB66" i="2"/>
  <c r="I54" i="5"/>
  <c r="I972" i="5"/>
  <c r="I472" i="5"/>
  <c r="I869" i="5"/>
  <c r="I636" i="5"/>
  <c r="I937" i="5"/>
  <c r="I259" i="5"/>
  <c r="I322" i="5"/>
  <c r="I27" i="5"/>
  <c r="I805" i="5"/>
  <c r="I883" i="5"/>
  <c r="I644" i="5"/>
  <c r="I954" i="5"/>
  <c r="I703" i="5"/>
  <c r="I443" i="5"/>
  <c r="I174" i="5"/>
  <c r="I1455" i="5"/>
  <c r="I328" i="5"/>
  <c r="I876" i="5"/>
  <c r="I851" i="5"/>
  <c r="I641" i="5"/>
  <c r="AB29" i="2"/>
  <c r="AB99" i="2"/>
  <c r="I702" i="5"/>
  <c r="I601" i="5"/>
  <c r="I870" i="5"/>
  <c r="I445" i="5"/>
  <c r="I579" i="5"/>
  <c r="I798" i="5"/>
  <c r="AB84" i="2"/>
  <c r="I872" i="5"/>
  <c r="I92" i="5"/>
  <c r="I630" i="5"/>
  <c r="I835" i="5"/>
  <c r="I931" i="5"/>
  <c r="I629" i="5"/>
  <c r="I471" i="5"/>
  <c r="I910" i="5"/>
  <c r="I889" i="5"/>
  <c r="I793" i="5"/>
  <c r="I852" i="5"/>
  <c r="I499" i="5"/>
  <c r="I564" i="5"/>
  <c r="I875" i="5"/>
  <c r="I451" i="5"/>
  <c r="I868" i="5"/>
  <c r="I733" i="5"/>
  <c r="I353" i="5"/>
  <c r="I958" i="5"/>
  <c r="I899" i="5"/>
  <c r="I840" i="5"/>
  <c r="I894" i="5"/>
  <c r="I916" i="5"/>
  <c r="I465" i="5"/>
  <c r="I361" i="5"/>
  <c r="I771" i="5"/>
  <c r="I339" i="5"/>
  <c r="I628" i="5"/>
  <c r="I825" i="5"/>
  <c r="I678" i="5"/>
  <c r="I420" i="5"/>
  <c r="I385" i="5"/>
  <c r="I829" i="5"/>
  <c r="I743" i="5"/>
  <c r="I819" i="5"/>
  <c r="I822" i="5"/>
  <c r="I627" i="5"/>
  <c r="I660" i="5"/>
  <c r="I532" i="5"/>
  <c r="I481" i="5"/>
  <c r="I525" i="5"/>
  <c r="I864" i="5"/>
  <c r="I423" i="5"/>
  <c r="I356" i="5"/>
  <c r="I550" i="5"/>
  <c r="I802" i="5"/>
  <c r="I597" i="5"/>
  <c r="I576" i="5"/>
  <c r="I811" i="5"/>
  <c r="I941" i="5"/>
  <c r="I266" i="5"/>
  <c r="I818" i="5"/>
  <c r="I764" i="5"/>
  <c r="I162" i="5"/>
  <c r="I698" i="5"/>
  <c r="I557" i="5"/>
  <c r="I970" i="5"/>
  <c r="I482" i="5"/>
  <c r="I909" i="5"/>
  <c r="I977" i="5"/>
  <c r="I741" i="5"/>
  <c r="I905" i="5"/>
  <c r="I653" i="5"/>
  <c r="I399" i="5"/>
  <c r="I129" i="5"/>
  <c r="I517" i="5"/>
  <c r="I258" i="5"/>
  <c r="I947" i="5"/>
  <c r="I511" i="5"/>
  <c r="I661" i="5"/>
  <c r="I768" i="5"/>
  <c r="I913" i="5"/>
  <c r="I967" i="5"/>
  <c r="I284" i="5"/>
  <c r="I537" i="5"/>
  <c r="I1088" i="5"/>
  <c r="I440" i="5"/>
  <c r="I453" i="5"/>
  <c r="I507" i="5"/>
  <c r="I964" i="5"/>
  <c r="I623" i="5"/>
  <c r="I646" i="5"/>
  <c r="I257" i="5"/>
  <c r="I454" i="5"/>
  <c r="I665" i="5"/>
  <c r="I865" i="5"/>
  <c r="I930" i="5"/>
  <c r="I463" i="5"/>
  <c r="I1116" i="5"/>
  <c r="I381" i="5"/>
  <c r="I58" i="5"/>
  <c r="I718" i="5"/>
  <c r="I1154" i="5"/>
  <c r="I891" i="5"/>
  <c r="I264" i="5"/>
  <c r="I936" i="5"/>
  <c r="I826" i="5"/>
  <c r="I871" i="5"/>
  <c r="I388" i="5"/>
  <c r="I565" i="5"/>
  <c r="I441" i="5"/>
  <c r="I663" i="5"/>
  <c r="I369" i="5"/>
  <c r="I313" i="5"/>
  <c r="I843" i="5"/>
  <c r="I672" i="5"/>
  <c r="I136" i="5"/>
  <c r="I918" i="5"/>
  <c r="I770" i="5"/>
  <c r="I761" i="5"/>
  <c r="I777" i="5"/>
  <c r="I384" i="5"/>
  <c r="I31" i="5"/>
  <c r="I907" i="5"/>
  <c r="I242" i="5"/>
  <c r="I912" i="5"/>
  <c r="I707" i="5"/>
  <c r="I781" i="5"/>
  <c r="I789" i="5"/>
  <c r="I374" i="5"/>
  <c r="I806" i="5"/>
  <c r="I844" i="5"/>
  <c r="I578" i="5"/>
  <c r="I459" i="5"/>
  <c r="I978" i="5"/>
  <c r="I252" i="5"/>
  <c r="I700" i="5"/>
  <c r="I699" i="5"/>
  <c r="I157" i="5"/>
  <c r="I750" i="5"/>
  <c r="I373" i="5"/>
  <c r="I352" i="5"/>
  <c r="I648" i="5"/>
  <c r="I444" i="5"/>
  <c r="I95" i="5"/>
  <c r="I421" i="5"/>
  <c r="I291" i="5"/>
  <c r="I873" i="5"/>
  <c r="I330" i="5"/>
  <c r="I520" i="5"/>
  <c r="I403" i="5"/>
  <c r="I462" i="5"/>
  <c r="I477" i="5"/>
  <c r="I439" i="5"/>
  <c r="I194" i="5"/>
  <c r="I283" i="5"/>
  <c r="I968" i="5"/>
  <c r="I944" i="5"/>
  <c r="I1227" i="5"/>
  <c r="I655" i="5"/>
  <c r="I538" i="5"/>
  <c r="I837" i="5"/>
  <c r="I784" i="5"/>
  <c r="I933" i="5"/>
  <c r="I562" i="5"/>
  <c r="I886" i="5"/>
  <c r="I559" i="5"/>
  <c r="I408" i="5"/>
  <c r="I688" i="5"/>
  <c r="I651" i="5"/>
  <c r="I860" i="5"/>
  <c r="I708" i="5"/>
  <c r="I456" i="5"/>
  <c r="I754" i="5"/>
  <c r="I275" i="5"/>
  <c r="I693" i="5"/>
  <c r="I496" i="5"/>
  <c r="I1239" i="5"/>
  <c r="U185" i="2"/>
  <c r="Q178" i="2"/>
  <c r="I610" i="5"/>
  <c r="I609" i="5"/>
  <c r="I256" i="5"/>
  <c r="I760" i="5"/>
  <c r="I723" i="5"/>
  <c r="I656" i="5"/>
  <c r="I692" i="5"/>
  <c r="I809" i="5"/>
  <c r="I476" i="5"/>
  <c r="I438" i="5"/>
  <c r="I244" i="5"/>
  <c r="I673" i="5"/>
  <c r="I513" i="5"/>
  <c r="I354" i="5"/>
  <c r="I965" i="5"/>
  <c r="I544" i="5"/>
  <c r="I308" i="5"/>
  <c r="I863" i="5"/>
  <c r="I104" i="5"/>
  <c r="I248" i="5"/>
  <c r="I344" i="5"/>
  <c r="I555" i="5"/>
  <c r="I683" i="5"/>
  <c r="I324" i="5"/>
  <c r="I611" i="5"/>
  <c r="I884" i="5"/>
  <c r="I93" i="5"/>
  <c r="I379" i="5"/>
  <c r="I908" i="5"/>
  <c r="Q184" i="2"/>
  <c r="U184" i="2" s="1"/>
  <c r="AB184" i="2" s="1"/>
  <c r="I845" i="5"/>
  <c r="I592" i="5"/>
  <c r="I295" i="5"/>
  <c r="I666" i="5"/>
  <c r="I350" i="5"/>
  <c r="I464" i="5"/>
  <c r="I632" i="5"/>
  <c r="I943" i="5"/>
  <c r="I929" i="5"/>
  <c r="I685" i="5"/>
  <c r="I40" i="5"/>
  <c r="I551" i="5"/>
  <c r="I279" i="5"/>
  <c r="I405" i="5"/>
  <c r="I446" i="5"/>
  <c r="I568" i="5"/>
  <c r="I795" i="5"/>
  <c r="I144" i="5"/>
  <c r="I935" i="5"/>
  <c r="I278" i="5"/>
  <c r="I675" i="5"/>
  <c r="I145" i="5"/>
  <c r="I314" i="5"/>
  <c r="I827" i="5"/>
  <c r="I1447" i="5"/>
  <c r="Q60" i="2"/>
  <c r="AB73" i="2"/>
  <c r="U72" i="2"/>
  <c r="Q69" i="2"/>
  <c r="U69" i="2" s="1"/>
  <c r="Q68" i="2"/>
  <c r="U68" i="2" s="1"/>
  <c r="X68" i="2"/>
  <c r="K68" i="5" s="1"/>
  <c r="U65" i="2"/>
  <c r="AC957" i="2"/>
  <c r="AC1390" i="2"/>
  <c r="AC1408" i="2"/>
  <c r="AC1349" i="2"/>
  <c r="AC1398" i="2"/>
  <c r="AC1309" i="2"/>
  <c r="AC970" i="2"/>
  <c r="AC1175" i="2"/>
  <c r="AC1030" i="2"/>
  <c r="AC1034" i="2"/>
  <c r="AC1451" i="2"/>
  <c r="AC1372" i="2"/>
  <c r="AC982" i="2"/>
  <c r="AC1239" i="2"/>
  <c r="AC1374" i="2"/>
  <c r="AC1010" i="2"/>
  <c r="AC1085" i="2"/>
  <c r="AC1338" i="2"/>
  <c r="AC1476" i="2"/>
  <c r="AC986" i="2"/>
  <c r="AC1323" i="2"/>
  <c r="AC1168" i="2"/>
  <c r="AC1065" i="2"/>
  <c r="AC1225" i="2"/>
  <c r="AC1417" i="2"/>
  <c r="AC1388" i="2"/>
  <c r="AC1382" i="2"/>
  <c r="AC1130" i="2"/>
  <c r="AC1090" i="2"/>
  <c r="AC1439" i="2"/>
  <c r="AC1420" i="2"/>
  <c r="AC1344" i="2"/>
  <c r="AC1022" i="2"/>
  <c r="AC1422" i="2"/>
  <c r="AC1369" i="2"/>
  <c r="AC1203" i="2"/>
  <c r="AC1104" i="2"/>
  <c r="AC1012" i="2"/>
  <c r="AC1037" i="2"/>
  <c r="AC1133" i="2"/>
  <c r="AC1262" i="2"/>
  <c r="AC1187" i="2"/>
  <c r="AC1359" i="2"/>
  <c r="AC1075" i="2"/>
  <c r="AC978" i="2"/>
  <c r="AC1366" i="2"/>
  <c r="AC1082" i="2"/>
  <c r="AC1027" i="2"/>
  <c r="AC1463" i="2"/>
  <c r="AC1376" i="2"/>
  <c r="AC1424" i="2"/>
  <c r="AC1057" i="2"/>
  <c r="AC1044" i="2"/>
  <c r="AC1055" i="2"/>
  <c r="AC1178" i="2"/>
  <c r="AC984" i="2"/>
  <c r="AC1146" i="2"/>
  <c r="AC988" i="2"/>
  <c r="AC1404" i="2"/>
  <c r="AC1017" i="2"/>
  <c r="AC1208" i="2"/>
  <c r="AC1109" i="2"/>
  <c r="AC1320" i="2"/>
  <c r="AC1274" i="2"/>
  <c r="AC1392" i="2"/>
  <c r="AC1354" i="2"/>
  <c r="AC1116" i="2"/>
  <c r="AC972" i="2"/>
  <c r="AC1143" i="2"/>
  <c r="AC1121" i="2"/>
  <c r="AC1287" i="2"/>
  <c r="AC1406" i="2"/>
  <c r="AC1414" i="2"/>
  <c r="AC1385" i="2"/>
  <c r="AC1191" i="2"/>
  <c r="AC1217" i="2"/>
  <c r="AC1401" i="2"/>
  <c r="AC895" i="2"/>
  <c r="AC1070" i="2"/>
  <c r="AC1002" i="2"/>
  <c r="AC1257" i="2"/>
  <c r="AC1231" i="2"/>
  <c r="AC1299" i="2"/>
  <c r="AC1014" i="2"/>
  <c r="AC1448" i="2"/>
  <c r="AC1164" i="2"/>
  <c r="AC1296" i="2"/>
  <c r="AC1049" i="2"/>
  <c r="AC887" i="2"/>
  <c r="AC1105" i="2"/>
  <c r="AC359" i="2"/>
  <c r="AC919" i="2"/>
  <c r="AC1275" i="2"/>
  <c r="AC1302" i="2"/>
  <c r="AC587" i="2"/>
  <c r="AC1124" i="2"/>
  <c r="AC1259" i="2"/>
  <c r="AC979" i="2"/>
  <c r="AC1292" i="2"/>
  <c r="AC1457" i="2"/>
  <c r="AC1379" i="2"/>
  <c r="AC1134" i="2"/>
  <c r="AC1271" i="2"/>
  <c r="AC1438" i="2"/>
  <c r="AC1025" i="2"/>
  <c r="AC1285" i="2"/>
  <c r="AC1148" i="2"/>
  <c r="AC1431" i="2"/>
  <c r="AC1215" i="2"/>
  <c r="AC1072" i="2"/>
  <c r="AC758" i="2"/>
  <c r="AC1173" i="2"/>
  <c r="AC1429" i="2"/>
  <c r="AC1248" i="2"/>
  <c r="AC1212" i="2"/>
  <c r="AC1167" i="2"/>
  <c r="AC1102" i="2"/>
  <c r="AC1166" i="2"/>
  <c r="AC1467" i="2"/>
  <c r="AC1213" i="2"/>
  <c r="AC1342" i="2"/>
  <c r="AC601" i="2"/>
  <c r="AC1019" i="2"/>
  <c r="AC1089" i="2"/>
  <c r="AC1101" i="2"/>
  <c r="AC1435" i="2"/>
  <c r="AC1358" i="2"/>
  <c r="AC1371" i="2"/>
  <c r="AC1395" i="2"/>
  <c r="AC1051" i="2"/>
  <c r="AC1068" i="2"/>
  <c r="AC1081" i="2"/>
  <c r="AC1145" i="2"/>
  <c r="AC460" i="2"/>
  <c r="AC372" i="2"/>
  <c r="AC525" i="2"/>
  <c r="AC1150" i="2"/>
  <c r="AC1222" i="2"/>
  <c r="AC1345" i="2"/>
  <c r="AC1126" i="2"/>
  <c r="AC827" i="2"/>
  <c r="AC523" i="2"/>
  <c r="AC933" i="2"/>
  <c r="AC828" i="2"/>
  <c r="AC1195" i="2"/>
  <c r="AC1171" i="2"/>
  <c r="AC1035" i="2"/>
  <c r="AC1202" i="2"/>
  <c r="AC1074" i="2"/>
  <c r="AC1069" i="2"/>
  <c r="AC1141" i="2"/>
  <c r="AC1387" i="2"/>
  <c r="AC1317" i="2"/>
  <c r="AC983" i="2"/>
  <c r="AC1436" i="2"/>
  <c r="AC1273" i="2"/>
  <c r="AC1430" i="2"/>
  <c r="AC1158" i="2"/>
  <c r="AC1348" i="2"/>
  <c r="AC529" i="2"/>
  <c r="AC1128" i="2"/>
  <c r="AC1283" i="2"/>
  <c r="AC1247" i="2"/>
  <c r="AC1129" i="2"/>
  <c r="AC1220" i="2"/>
  <c r="AC1419" i="2"/>
  <c r="AC1077" i="2"/>
  <c r="AC1142" i="2"/>
  <c r="AC1399" i="2"/>
  <c r="AC1310" i="2"/>
  <c r="AC1097" i="2"/>
  <c r="AC1407" i="2"/>
  <c r="AC994" i="2"/>
  <c r="AC1064" i="2"/>
  <c r="AC1279" i="2"/>
  <c r="AC1159" i="2"/>
  <c r="AC1362" i="2"/>
  <c r="AC1278" i="2"/>
  <c r="AC1100" i="2"/>
  <c r="AC1062" i="2"/>
  <c r="AC1334" i="2"/>
  <c r="AC1184" i="2"/>
  <c r="AC1211" i="2"/>
  <c r="AC1281" i="2"/>
  <c r="AC1243" i="2"/>
  <c r="AC318" i="2"/>
  <c r="AC1428" i="2"/>
  <c r="AC1308" i="2"/>
  <c r="AC1033" i="2"/>
  <c r="AC589" i="2"/>
  <c r="AC1454" i="2"/>
  <c r="AC1087" i="2"/>
  <c r="AC1268" i="2"/>
  <c r="AC1238" i="2"/>
  <c r="AC976" i="2"/>
  <c r="AC339" i="2"/>
  <c r="AC459" i="2"/>
  <c r="AC638" i="2"/>
  <c r="AC1119" i="2"/>
  <c r="AC1066" i="2"/>
  <c r="AC1172" i="2"/>
  <c r="AC1332" i="2"/>
  <c r="AC1135" i="2"/>
  <c r="AC1333" i="2"/>
  <c r="AC1139" i="2"/>
  <c r="AC1084" i="2"/>
  <c r="AC1269" i="2"/>
  <c r="AC1318" i="2"/>
  <c r="AC1260" i="2"/>
  <c r="AC1008" i="2"/>
  <c r="AC1209" i="2"/>
  <c r="AC1325" i="2"/>
  <c r="AC1096" i="2"/>
  <c r="AC1297" i="2"/>
  <c r="AC1412" i="2"/>
  <c r="AC520" i="2"/>
  <c r="AC689" i="2"/>
  <c r="AC1032" i="2"/>
  <c r="AC1336" i="2"/>
  <c r="AC1207" i="2"/>
  <c r="AC1009" i="2"/>
  <c r="AC1304" i="2"/>
  <c r="AC1185" i="2"/>
  <c r="AC1397" i="2"/>
  <c r="AC1447" i="2"/>
  <c r="AC1402" i="2"/>
  <c r="AC1264" i="2"/>
  <c r="AC1443" i="2"/>
  <c r="AC1389" i="2"/>
  <c r="AC764" i="2"/>
  <c r="AC1174" i="2"/>
  <c r="AC1255" i="2"/>
  <c r="AC1113" i="2"/>
  <c r="AC1464" i="2"/>
  <c r="AC1046" i="2"/>
  <c r="AC981" i="2"/>
  <c r="AC271" i="2"/>
  <c r="AC1078" i="2"/>
  <c r="AC1160" i="2"/>
  <c r="AC1380" i="2"/>
  <c r="AC990" i="2"/>
  <c r="AC1115" i="2"/>
  <c r="AC975" i="2"/>
  <c r="AC1446" i="2"/>
  <c r="AC320" i="2"/>
  <c r="AC1242" i="2"/>
  <c r="AC712" i="2"/>
  <c r="AC942" i="2"/>
  <c r="AC254" i="2"/>
  <c r="AC721" i="2"/>
  <c r="AC336" i="2"/>
  <c r="AC1180" i="2"/>
  <c r="AC1324" i="2"/>
  <c r="AC1253" i="2"/>
  <c r="AC1350" i="2"/>
  <c r="AC1107" i="2"/>
  <c r="AC1356" i="2"/>
  <c r="AC1355" i="2"/>
  <c r="AC1473" i="2"/>
  <c r="AC1284" i="2"/>
  <c r="AC1183" i="2"/>
  <c r="AC1237" i="2"/>
  <c r="AC1216" i="2"/>
  <c r="AC1289" i="2"/>
  <c r="AC1437" i="2"/>
  <c r="AC1136" i="2"/>
  <c r="AC1040" i="2"/>
  <c r="AC1050" i="2"/>
  <c r="AC1005" i="2"/>
  <c r="AC1152" i="2"/>
  <c r="AC1080" i="2"/>
  <c r="AC1276" i="2"/>
  <c r="AC1137" i="2"/>
  <c r="AC1127" i="2"/>
  <c r="AC1200" i="2"/>
  <c r="AC1198" i="2"/>
  <c r="AC1244" i="2"/>
  <c r="AC1346" i="2"/>
  <c r="AC1301" i="2"/>
  <c r="AC1196" i="2"/>
  <c r="AC1468" i="2"/>
  <c r="AC1026" i="2"/>
  <c r="AC1472" i="2"/>
  <c r="AC1394" i="2"/>
  <c r="AC1375" i="2"/>
  <c r="AC1001" i="2"/>
  <c r="AC1236" i="2"/>
  <c r="AC1303" i="2"/>
  <c r="AC1295" i="2"/>
  <c r="AC1307" i="2"/>
  <c r="AC1092" i="2"/>
  <c r="AC1381" i="2"/>
  <c r="AC1219" i="2"/>
  <c r="AC1041" i="2"/>
  <c r="AC1351" i="2"/>
  <c r="AC1233" i="2"/>
  <c r="AC1321" i="2"/>
  <c r="AC511" i="2"/>
  <c r="AC1176" i="2"/>
  <c r="AC971" i="2"/>
  <c r="AC1294" i="2"/>
  <c r="AC769" i="2"/>
  <c r="AC500" i="2"/>
  <c r="AC746" i="2"/>
  <c r="AC575" i="2"/>
  <c r="AC261" i="2"/>
  <c r="AC1036" i="2"/>
  <c r="AC1370" i="2"/>
  <c r="AC1131" i="2"/>
  <c r="AC1413" i="2"/>
  <c r="AC1177" i="2"/>
  <c r="AC1079" i="2"/>
  <c r="AC1197" i="2"/>
  <c r="AC1194" i="2"/>
  <c r="AC1227" i="2"/>
  <c r="AC1067" i="2"/>
  <c r="AC1298" i="2"/>
  <c r="AC1403" i="2"/>
  <c r="AC860" i="2"/>
  <c r="AC1163" i="2"/>
  <c r="AC1052" i="2"/>
  <c r="AC1063" i="2"/>
  <c r="AC996" i="2"/>
  <c r="AC1405" i="2"/>
  <c r="AC1118" i="2"/>
  <c r="AC1098" i="2"/>
  <c r="AC1147" i="2"/>
  <c r="AC1099" i="2"/>
  <c r="AC1455" i="2"/>
  <c r="AC316" i="2"/>
  <c r="AC1475" i="2"/>
  <c r="AC1228" i="2"/>
  <c r="AC1453" i="2"/>
  <c r="AC1410" i="2"/>
  <c r="AC1470" i="2"/>
  <c r="AC1459" i="2"/>
  <c r="AC1373" i="2"/>
  <c r="AC1182" i="2"/>
  <c r="AC1154" i="2"/>
  <c r="AC1363" i="2"/>
  <c r="AC1232" i="2"/>
  <c r="AC1093" i="2"/>
  <c r="AC1006" i="2"/>
  <c r="AC1458" i="2"/>
  <c r="AC1013" i="2"/>
  <c r="AC1083" i="2"/>
  <c r="AC1144" i="2"/>
  <c r="AC1181" i="2"/>
  <c r="AC1229" i="2"/>
  <c r="AC1474" i="2"/>
  <c r="AC1400" i="2"/>
  <c r="AC734" i="2"/>
  <c r="AC371" i="2"/>
  <c r="AC278" i="2"/>
  <c r="AC1094" i="2"/>
  <c r="AC1421" i="2"/>
  <c r="AC340" i="2"/>
  <c r="AC945" i="2"/>
  <c r="AC616" i="2"/>
  <c r="AC338" i="2"/>
  <c r="AC1246" i="2"/>
  <c r="AC1039" i="2"/>
  <c r="AC1235" i="2"/>
  <c r="AC1368" i="2"/>
  <c r="AC1007" i="2"/>
  <c r="AC1391" i="2"/>
  <c r="AC980" i="2"/>
  <c r="AC1053" i="2"/>
  <c r="AC985" i="2"/>
  <c r="AC1156" i="2"/>
  <c r="AC879" i="2"/>
  <c r="AC1267" i="2"/>
  <c r="AC1365" i="2"/>
  <c r="AC1111" i="2"/>
  <c r="AC1311" i="2"/>
  <c r="AC267" i="2"/>
  <c r="AC1328" i="2"/>
  <c r="AC1331" i="2"/>
  <c r="AC1120" i="2"/>
  <c r="AC987" i="2"/>
  <c r="AC1270" i="2"/>
  <c r="AC1291" i="2"/>
  <c r="AC1265" i="2"/>
  <c r="AC400" i="2"/>
  <c r="AC1249" i="2"/>
  <c r="AC1056" i="2"/>
  <c r="AC1149" i="2"/>
  <c r="AC1469" i="2"/>
  <c r="AC1223" i="2"/>
  <c r="AC1254" i="2"/>
  <c r="AC1230" i="2"/>
  <c r="AC1471" i="2"/>
  <c r="AC1386" i="2"/>
  <c r="AC1411" i="2"/>
  <c r="AC1018" i="2"/>
  <c r="AC694" i="2"/>
  <c r="AC1452" i="2"/>
  <c r="AC566" i="2"/>
  <c r="AC1266" i="2"/>
  <c r="AC1423" i="2"/>
  <c r="AC1252" i="2"/>
  <c r="AC1396" i="2"/>
  <c r="AC565" i="2"/>
  <c r="AC1251" i="2"/>
  <c r="AC590" i="2"/>
  <c r="AC482" i="2"/>
  <c r="AC548" i="2"/>
  <c r="AC754" i="2"/>
  <c r="AC1153" i="2"/>
  <c r="AC787" i="2"/>
  <c r="AC411" i="2"/>
  <c r="AC154" i="2"/>
  <c r="AC683" i="2"/>
  <c r="AC403" i="2"/>
  <c r="AC1043" i="2"/>
  <c r="AC1313" i="2"/>
  <c r="AC1462" i="2"/>
  <c r="AC1028" i="2"/>
  <c r="AC1061" i="2"/>
  <c r="AC1162" i="2"/>
  <c r="AC999" i="2"/>
  <c r="AC1071" i="2"/>
  <c r="AC1245" i="2"/>
  <c r="AC1060" i="2"/>
  <c r="AC1240" i="2"/>
  <c r="AC1188" i="2"/>
  <c r="AC1442" i="2"/>
  <c r="AC1450" i="2"/>
  <c r="AC1004" i="2"/>
  <c r="AC289" i="2"/>
  <c r="AC1029" i="2"/>
  <c r="AC1047" i="2"/>
  <c r="AC1199" i="2"/>
  <c r="AC1186" i="2"/>
  <c r="AC1224" i="2"/>
  <c r="AC1095" i="2"/>
  <c r="AC1319" i="2"/>
  <c r="AC812" i="2"/>
  <c r="AC1340" i="2"/>
  <c r="AC1315" i="2"/>
  <c r="AC1415" i="2"/>
  <c r="AC993" i="2"/>
  <c r="AC272" i="2"/>
  <c r="AC1189" i="2"/>
  <c r="AC1280" i="2"/>
  <c r="AC786" i="2"/>
  <c r="AC1343" i="2"/>
  <c r="AC1456" i="2"/>
  <c r="AC326" i="2"/>
  <c r="AC280" i="2"/>
  <c r="AC1161" i="2"/>
  <c r="AC1432" i="2"/>
  <c r="AC1110" i="2"/>
  <c r="AC1449" i="2"/>
  <c r="AC1042" i="2"/>
  <c r="AC1433" i="2"/>
  <c r="AC1441" i="2"/>
  <c r="AC1221" i="2"/>
  <c r="AC1016" i="2"/>
  <c r="AC1378" i="2"/>
  <c r="AC837" i="2"/>
  <c r="AC330" i="2"/>
  <c r="AC526" i="2"/>
  <c r="AC1261" i="2"/>
  <c r="AC765" i="2"/>
  <c r="AC918" i="2"/>
  <c r="AC974" i="2"/>
  <c r="AC87" i="2"/>
  <c r="AC776" i="2"/>
  <c r="AC1020" i="2"/>
  <c r="AC1048" i="2"/>
  <c r="AC367" i="2"/>
  <c r="AC1326" i="2"/>
  <c r="AC1465" i="2"/>
  <c r="AC1327" i="2"/>
  <c r="AC997" i="2"/>
  <c r="AC1383" i="2"/>
  <c r="AC1132" i="2"/>
  <c r="AC1214" i="2"/>
  <c r="AC992" i="2"/>
  <c r="AC1460" i="2"/>
  <c r="AC1088" i="2"/>
  <c r="AC1157" i="2"/>
  <c r="AC733" i="2"/>
  <c r="AC1288" i="2"/>
  <c r="AC1054" i="2"/>
  <c r="AC854" i="2"/>
  <c r="AC1384" i="2"/>
  <c r="AC991" i="2"/>
  <c r="AC1286" i="2"/>
  <c r="AC1312" i="2"/>
  <c r="AC1416" i="2"/>
  <c r="AC1205" i="2"/>
  <c r="AC1256" i="2"/>
  <c r="AC1114" i="2"/>
  <c r="AC541" i="2"/>
  <c r="AC1140" i="2"/>
  <c r="AC1206" i="2"/>
  <c r="AC1272" i="2"/>
  <c r="AC1108" i="2"/>
  <c r="AC1021" i="2"/>
  <c r="AC1347" i="2"/>
  <c r="AC1329" i="2"/>
  <c r="AC1125" i="2"/>
  <c r="AC1234" i="2"/>
  <c r="AC1250" i="2"/>
  <c r="AC1151" i="2"/>
  <c r="AC1103" i="2"/>
  <c r="AC1335" i="2"/>
  <c r="AC1000" i="2"/>
  <c r="AC1364" i="2"/>
  <c r="AC1179" i="2"/>
  <c r="AC1241" i="2"/>
  <c r="AC998" i="2"/>
  <c r="AC1086" i="2"/>
  <c r="AC977" i="2"/>
  <c r="AC412" i="2"/>
  <c r="AC624" i="2"/>
  <c r="AC1427" i="2"/>
  <c r="AC784" i="2"/>
  <c r="AC801" i="2"/>
  <c r="AC559" i="2"/>
  <c r="AC392" i="2"/>
  <c r="AC725" i="2"/>
  <c r="AC1218" i="2"/>
  <c r="AC234" i="2"/>
  <c r="AC1337" i="2"/>
  <c r="AC1138" i="2"/>
  <c r="AC1316" i="2"/>
  <c r="AC1112" i="2"/>
  <c r="AC1106" i="2"/>
  <c r="AC1073" i="2"/>
  <c r="AC1461" i="2"/>
  <c r="AC1466" i="2"/>
  <c r="AC1306" i="2"/>
  <c r="AC1170" i="2"/>
  <c r="AC1353" i="2"/>
  <c r="AC1305" i="2"/>
  <c r="AC1314" i="2"/>
  <c r="AC1352" i="2"/>
  <c r="AC1426" i="2"/>
  <c r="AC1190" i="2"/>
  <c r="AC1290" i="2"/>
  <c r="AC1322" i="2"/>
  <c r="AC1045" i="2"/>
  <c r="AC1367" i="2"/>
  <c r="AC1434" i="2"/>
  <c r="AC1341" i="2"/>
  <c r="AC1210" i="2"/>
  <c r="AC1418" i="2"/>
  <c r="AC1015" i="2"/>
  <c r="AC1011" i="2"/>
  <c r="AC1193" i="2"/>
  <c r="AC1192" i="2"/>
  <c r="AC1330" i="2"/>
  <c r="AC434" i="2"/>
  <c r="AC1003" i="2"/>
  <c r="AC1440" i="2"/>
  <c r="AC1201" i="2"/>
  <c r="AC1445" i="2"/>
  <c r="AC1155" i="2"/>
  <c r="AC1444" i="2"/>
  <c r="AC1357" i="2"/>
  <c r="AC995" i="2"/>
  <c r="AC1282" i="2"/>
  <c r="AC1169" i="2"/>
  <c r="AC1277" i="2"/>
  <c r="AC1293" i="2"/>
  <c r="AC900" i="2"/>
  <c r="AC393" i="2"/>
  <c r="AC1226" i="2"/>
  <c r="AC285" i="2"/>
  <c r="AC350" i="2"/>
  <c r="AC637" i="2"/>
  <c r="AC417" i="2"/>
  <c r="AC404" i="2"/>
  <c r="AC443" i="2"/>
  <c r="AC183" i="2"/>
  <c r="AC229" i="2"/>
  <c r="AC177" i="2"/>
  <c r="AC175" i="2"/>
  <c r="AC209" i="2"/>
  <c r="AC210" i="2"/>
  <c r="AC121" i="2"/>
  <c r="AC167" i="2"/>
  <c r="AC193" i="2"/>
  <c r="AC151" i="2"/>
  <c r="AC168" i="2"/>
  <c r="AC178" i="2"/>
  <c r="AC235" i="2"/>
  <c r="AC248" i="2"/>
  <c r="AC214" i="2"/>
  <c r="AC221" i="2"/>
  <c r="AC102" i="2"/>
  <c r="AC829" i="2"/>
  <c r="AC205" i="2"/>
  <c r="AC618" i="2"/>
  <c r="AC692" i="2"/>
  <c r="AC202" i="2"/>
  <c r="AC351" i="2"/>
  <c r="AC478" i="2"/>
  <c r="AC806" i="2"/>
  <c r="AC471" i="2"/>
  <c r="AC824" i="2"/>
  <c r="AC402" i="2"/>
  <c r="AC418" i="2"/>
  <c r="AC872" i="2"/>
  <c r="AC663" i="2"/>
  <c r="AC798" i="2"/>
  <c r="AC858" i="2"/>
  <c r="AC703" i="2"/>
  <c r="AC312" i="2"/>
  <c r="AC554" i="2"/>
  <c r="AC437" i="2"/>
  <c r="AC581" i="2"/>
  <c r="AC613" i="2"/>
  <c r="AC667" i="2"/>
  <c r="AC268" i="2"/>
  <c r="AC867" i="2"/>
  <c r="AC295" i="2"/>
  <c r="AC826" i="2"/>
  <c r="AC702" i="2"/>
  <c r="AC953" i="2"/>
  <c r="AC807" i="2"/>
  <c r="AC224" i="2"/>
  <c r="AC775" i="2"/>
  <c r="AC925" i="2"/>
  <c r="AC435" i="2"/>
  <c r="AC537" i="2"/>
  <c r="AC463" i="2"/>
  <c r="AC243" i="2"/>
  <c r="AC774" i="2"/>
  <c r="AC816" i="2"/>
  <c r="AC228" i="2"/>
  <c r="AC890" i="2"/>
  <c r="AC948" i="2"/>
  <c r="AC772" i="2"/>
  <c r="AC873" i="2"/>
  <c r="AC306" i="2"/>
  <c r="AC180" i="2"/>
  <c r="AC564" i="2"/>
  <c r="AC851" i="2"/>
  <c r="AC457" i="2"/>
  <c r="AC230" i="2"/>
  <c r="AC487" i="2"/>
  <c r="AC490" i="2"/>
  <c r="AC409" i="2"/>
  <c r="AC166" i="2"/>
  <c r="AC814" i="2"/>
  <c r="AC935" i="2"/>
  <c r="AC217" i="2"/>
  <c r="AC778" i="2"/>
  <c r="AC835" i="2"/>
  <c r="AC273" i="2"/>
  <c r="AC344" i="2"/>
  <c r="AC368" i="2"/>
  <c r="AC422" i="2"/>
  <c r="AC428" i="2"/>
  <c r="AC949" i="2"/>
  <c r="AC844" i="2"/>
  <c r="AC130" i="2"/>
  <c r="AC855" i="2"/>
  <c r="AC347" i="2"/>
  <c r="AC374" i="2"/>
  <c r="AC648" i="2"/>
  <c r="AC969" i="2"/>
  <c r="AC213" i="2"/>
  <c r="AC954" i="2"/>
  <c r="AC685" i="2"/>
  <c r="AC262" i="2"/>
  <c r="AC163" i="2"/>
  <c r="AC547" i="2"/>
  <c r="AC738" i="2"/>
  <c r="AC654" i="2"/>
  <c r="AC813" i="2"/>
  <c r="AC468" i="2"/>
  <c r="AC361" i="2"/>
  <c r="AC516" i="2"/>
  <c r="AC513" i="2"/>
  <c r="AC458" i="2"/>
  <c r="AC466" i="2"/>
  <c r="AC602" i="2"/>
  <c r="AC865" i="2"/>
  <c r="AC530" i="2"/>
  <c r="AC799" i="2"/>
  <c r="AC926" i="2"/>
  <c r="AC242" i="2"/>
  <c r="AC296" i="2"/>
  <c r="AC665" i="2"/>
  <c r="AC535" i="2"/>
  <c r="AC952" i="2"/>
  <c r="AC300" i="2"/>
  <c r="AC717" i="2"/>
  <c r="AC777" i="2"/>
  <c r="AC833" i="2"/>
  <c r="AC453" i="2"/>
  <c r="AC592" i="2"/>
  <c r="AC750" i="2"/>
  <c r="AC546" i="2"/>
  <c r="AC710" i="2"/>
  <c r="AC656" i="2"/>
  <c r="AC275" i="2"/>
  <c r="AC891" i="2"/>
  <c r="AC517" i="2"/>
  <c r="AC269" i="2"/>
  <c r="AC514" i="2"/>
  <c r="AC112" i="2"/>
  <c r="AC606" i="2"/>
  <c r="AC515" i="2"/>
  <c r="AC415" i="2"/>
  <c r="AC310" i="2"/>
  <c r="AC493" i="2"/>
  <c r="AC568" i="2"/>
  <c r="AC508" i="2"/>
  <c r="AC693" i="2"/>
  <c r="AC728" i="2"/>
  <c r="AC245" i="2"/>
  <c r="AC941" i="2"/>
  <c r="AC342" i="2"/>
  <c r="AC44" i="2"/>
  <c r="AC398" i="2"/>
  <c r="AC631" i="2"/>
  <c r="AC936" i="2"/>
  <c r="AC195" i="2"/>
  <c r="AC461" i="2"/>
  <c r="AC431" i="2"/>
  <c r="AC332" i="2"/>
  <c r="AC395" i="2"/>
  <c r="AC842" i="2"/>
  <c r="AC604" i="2"/>
  <c r="AC194" i="2"/>
  <c r="AC313" i="2"/>
  <c r="AC539" i="2"/>
  <c r="AC709" i="2"/>
  <c r="AC379" i="2"/>
  <c r="AC880" i="2"/>
  <c r="AC452" i="2"/>
  <c r="AC477" i="2"/>
  <c r="AC735" i="2"/>
  <c r="AC373" i="2"/>
  <c r="AC607" i="2"/>
  <c r="AC467" i="2"/>
  <c r="AC661" i="2"/>
  <c r="AC542" i="2"/>
  <c r="AC292" i="2"/>
  <c r="AC179" i="2"/>
  <c r="AC629" i="2"/>
  <c r="AC911" i="2"/>
  <c r="AC679" i="2"/>
  <c r="AC189" i="2"/>
  <c r="AC291" i="2"/>
  <c r="AC282" i="2"/>
  <c r="AC922" i="2"/>
  <c r="AC557" i="2"/>
  <c r="AC550" i="2"/>
  <c r="AC963" i="2"/>
  <c r="AC802" i="2"/>
  <c r="AC614" i="2"/>
  <c r="AC905" i="2"/>
  <c r="AC155" i="2"/>
  <c r="AC37" i="2"/>
  <c r="AC424" i="2"/>
  <c r="AC532" i="2"/>
  <c r="AC714" i="2"/>
  <c r="AC176" i="2"/>
  <c r="AC456" i="2"/>
  <c r="AC506" i="2"/>
  <c r="AC366" i="2"/>
  <c r="AC771" i="2"/>
  <c r="AC495" i="2"/>
  <c r="AC720" i="2"/>
  <c r="AC878" i="2"/>
  <c r="AC591" i="2"/>
  <c r="AC485" i="2"/>
  <c r="AC731" i="2"/>
  <c r="AC899" i="2"/>
  <c r="AC657" i="2"/>
  <c r="AC257" i="2"/>
  <c r="AC349" i="2"/>
  <c r="AC881" i="2"/>
  <c r="AC160" i="2"/>
  <c r="AC497" i="2"/>
  <c r="AC364" i="2"/>
  <c r="AC686" i="2"/>
  <c r="AC846" i="2"/>
  <c r="AC324" i="2"/>
  <c r="AC779" i="2"/>
  <c r="AC259" i="2"/>
  <c r="AC436" i="2"/>
  <c r="AC311" i="2"/>
  <c r="AC322" i="2"/>
  <c r="AC748" i="2"/>
  <c r="AC576" i="2"/>
  <c r="AC959" i="2"/>
  <c r="AC552" i="2"/>
  <c r="AC232" i="2"/>
  <c r="AC408" i="2"/>
  <c r="AC822" i="2"/>
  <c r="AC796" i="2"/>
  <c r="AC950" i="2"/>
  <c r="AC882" i="2"/>
  <c r="AC450" i="2"/>
  <c r="AC876" i="2"/>
  <c r="AC360" i="2"/>
  <c r="AC898" i="2"/>
  <c r="AC651" i="2"/>
  <c r="AC165" i="2"/>
  <c r="AC445" i="2"/>
  <c r="AC528" i="2"/>
  <c r="AC483" i="2"/>
  <c r="AC492" i="2"/>
  <c r="AC744" i="2"/>
  <c r="AC462" i="2"/>
  <c r="AC363" i="2"/>
  <c r="AC446" i="2"/>
  <c r="AC658" i="2"/>
  <c r="AC553" i="2"/>
  <c r="AC839" i="2"/>
  <c r="AC910" i="2"/>
  <c r="AC636" i="2"/>
  <c r="AC578" i="2"/>
  <c r="AC522" i="2"/>
  <c r="AC688" i="2"/>
  <c r="AC605" i="2"/>
  <c r="AC451" i="2"/>
  <c r="AC611" i="2"/>
  <c r="AC912" i="2"/>
  <c r="AC345" i="2"/>
  <c r="AC319" i="2"/>
  <c r="AC381" i="2"/>
  <c r="AC670" i="2"/>
  <c r="AC862" i="2"/>
  <c r="AC889" i="2"/>
  <c r="AC711" i="2"/>
  <c r="AC892" i="2"/>
  <c r="AC680" i="2"/>
  <c r="AC749" i="2"/>
  <c r="AC588" i="2"/>
  <c r="AC609" i="2"/>
  <c r="AC354" i="2"/>
  <c r="AC308" i="2"/>
  <c r="AC187" i="2"/>
  <c r="AC664" i="2"/>
  <c r="AC348" i="2"/>
  <c r="AC893" i="2"/>
  <c r="AC698" i="2"/>
  <c r="AC803" i="2"/>
  <c r="AC369" i="2"/>
  <c r="AC672" i="2"/>
  <c r="AC200" i="2"/>
  <c r="AC660" i="2"/>
  <c r="AC370" i="2"/>
  <c r="AC666" i="2"/>
  <c r="AC580" i="2"/>
  <c r="AC358" i="2"/>
  <c r="AC864" i="2"/>
  <c r="AC337" i="2"/>
  <c r="AC309" i="2"/>
  <c r="AC691" i="2"/>
  <c r="AC204" i="2"/>
  <c r="AC687" i="2"/>
  <c r="AC726" i="2"/>
  <c r="AC504" i="2"/>
  <c r="AC212" i="2"/>
  <c r="AC480" i="2"/>
  <c r="AC699" i="2"/>
  <c r="AC164" i="2"/>
  <c r="AC171" i="2"/>
  <c r="AC281" i="2"/>
  <c r="AC759" i="2"/>
  <c r="AC841" i="2"/>
  <c r="AC634" i="2"/>
  <c r="AC401" i="2"/>
  <c r="AC929" i="2"/>
  <c r="AC455" i="2"/>
  <c r="AC857" i="2"/>
  <c r="AC836" i="2"/>
  <c r="AC246" i="2"/>
  <c r="AC964" i="2"/>
  <c r="AC501" i="2"/>
  <c r="AC593" i="2"/>
  <c r="AC321" i="2"/>
  <c r="AC201" i="2"/>
  <c r="AC454" i="2"/>
  <c r="AC519" i="2"/>
  <c r="AC563" i="2"/>
  <c r="AC419" i="2"/>
  <c r="AC444" i="2"/>
  <c r="AC739" i="2"/>
  <c r="AC277" i="2"/>
  <c r="AC410" i="2"/>
  <c r="AC380" i="2"/>
  <c r="AC869" i="2"/>
  <c r="AC823" i="2"/>
  <c r="AC755" i="2"/>
  <c r="AC256" i="2"/>
  <c r="AC386" i="2"/>
  <c r="AC421" i="2"/>
  <c r="AC534" i="2"/>
  <c r="AC896" i="2"/>
  <c r="AC920" i="2"/>
  <c r="AC475" i="2"/>
  <c r="AC649" i="2"/>
  <c r="AC768" i="2"/>
  <c r="AC751" i="2"/>
  <c r="AC334" i="2"/>
  <c r="AC586" i="2"/>
  <c r="AC645" i="2"/>
  <c r="AC362" i="2"/>
  <c r="AC927" i="2"/>
  <c r="AC825" i="2"/>
  <c r="AC623" i="2"/>
  <c r="AC821" i="2"/>
  <c r="AC190" i="2"/>
  <c r="AC396" i="2"/>
  <c r="AC630" i="2"/>
  <c r="AC376" i="2"/>
  <c r="AC226" i="2"/>
  <c r="AC156" i="2"/>
  <c r="AC671" i="2"/>
  <c r="AC815" i="2"/>
  <c r="AC39" i="2"/>
  <c r="AC633" i="2"/>
  <c r="AC390" i="2"/>
  <c r="AC250" i="2"/>
  <c r="AC965" i="2"/>
  <c r="AC447" i="2"/>
  <c r="AC719" i="2"/>
  <c r="AC197" i="2"/>
  <c r="AC247" i="2"/>
  <c r="AC494" i="2"/>
  <c r="AC476" i="2"/>
  <c r="AC238" i="2"/>
  <c r="AC947" i="2"/>
  <c r="AC237" i="2"/>
  <c r="AC293" i="2"/>
  <c r="AC810" i="2"/>
  <c r="AC741" i="2"/>
  <c r="AC569" i="2"/>
  <c r="AC967" i="2"/>
  <c r="AC416" i="2"/>
  <c r="AC883" i="2"/>
  <c r="AC216" i="2"/>
  <c r="AC192" i="2"/>
  <c r="AC423" i="2"/>
  <c r="AC327" i="2"/>
  <c r="AC567" i="2"/>
  <c r="AC968" i="2"/>
  <c r="AC266" i="2"/>
  <c r="AC594" i="2"/>
  <c r="AC863" i="2"/>
  <c r="AC792" i="2"/>
  <c r="AC240" i="2"/>
  <c r="AC595" i="2"/>
  <c r="AC577" i="2"/>
  <c r="AC877" i="2"/>
  <c r="AC838" i="2"/>
  <c r="AC61" i="2"/>
  <c r="AC355" i="2"/>
  <c r="AC405" i="2"/>
  <c r="AC397" i="2"/>
  <c r="AC809" i="2"/>
  <c r="AC742" i="2"/>
  <c r="AC917" i="2"/>
  <c r="AC352" i="2"/>
  <c r="AC184" i="2"/>
  <c r="AC615" i="2"/>
  <c r="AC641" i="2"/>
  <c r="AC805" i="2"/>
  <c r="AC756" i="2"/>
  <c r="AC831" i="2"/>
  <c r="AC302" i="2"/>
  <c r="AC579" i="2"/>
  <c r="AC856" i="2"/>
  <c r="AC172" i="2"/>
  <c r="AC583" i="2"/>
  <c r="AC432" i="2"/>
  <c r="AC866" i="2"/>
  <c r="AC625" i="2"/>
  <c r="AC489" i="2"/>
  <c r="AC937" i="2"/>
  <c r="AC283" i="2"/>
  <c r="AC125" i="2"/>
  <c r="AC303" i="2"/>
  <c r="AC420" i="2"/>
  <c r="AC276" i="2"/>
  <c r="AC378" i="2"/>
  <c r="AC682" i="2"/>
  <c r="AC533" i="2"/>
  <c r="AC874" i="2"/>
  <c r="AC619" i="2"/>
  <c r="AC730" i="2"/>
  <c r="AC385" i="2"/>
  <c r="AC840" i="2"/>
  <c r="AC481" i="2"/>
  <c r="AC531" i="2"/>
  <c r="AC433" i="2"/>
  <c r="AC915" i="2"/>
  <c r="AC543" i="2"/>
  <c r="AC157" i="2"/>
  <c r="AC598" i="2"/>
  <c r="AC304" i="2"/>
  <c r="AC673" i="2"/>
  <c r="AC346" i="2"/>
  <c r="AC794" i="2"/>
  <c r="AC603" i="2"/>
  <c r="AC884" i="2"/>
  <c r="AC708" i="2"/>
  <c r="AC732" i="2"/>
  <c r="AC159" i="2"/>
  <c r="AC729" i="2"/>
  <c r="AC723" i="2"/>
  <c r="AC297" i="2"/>
  <c r="AC389" i="2"/>
  <c r="AC574" i="2"/>
  <c r="AC536" i="2"/>
  <c r="AC464" i="2"/>
  <c r="AC584" i="2"/>
  <c r="AC901" i="2"/>
  <c r="AC488" i="2"/>
  <c r="AC644" i="2"/>
  <c r="AC582" i="2"/>
  <c r="AC573" i="2"/>
  <c r="AC897" i="2"/>
  <c r="AC944" i="2"/>
  <c r="AC675" i="2"/>
  <c r="AC921" i="2"/>
  <c r="AC690" i="2"/>
  <c r="AC793" i="2"/>
  <c r="AC608" i="2"/>
  <c r="AC239" i="2"/>
  <c r="AC540" i="2"/>
  <c r="AC448" i="2"/>
  <c r="AC35" i="2"/>
  <c r="AC287" i="2"/>
  <c r="AC716" i="2"/>
  <c r="AC885" i="2"/>
  <c r="AC170" i="2"/>
  <c r="AC745" i="2"/>
  <c r="AC503" i="2"/>
  <c r="AC263" i="2"/>
  <c r="AC770" i="2"/>
  <c r="AC236" i="2"/>
  <c r="AC384" i="2"/>
  <c r="AC677" i="2"/>
  <c r="AC736" i="2"/>
  <c r="AC852" i="2"/>
  <c r="AC191" i="2"/>
  <c r="AC848" i="2"/>
  <c r="AC196" i="2"/>
  <c r="AC789" i="2"/>
  <c r="AC218" i="2"/>
  <c r="AC562" i="2"/>
  <c r="AC186" i="2"/>
  <c r="AC643" i="2"/>
  <c r="AC646" i="2"/>
  <c r="AC652" i="2"/>
  <c r="AC697" i="2"/>
  <c r="AC724" i="2"/>
  <c r="AC353" i="2"/>
  <c r="AC904" i="2"/>
  <c r="AC701" i="2"/>
  <c r="AC843" i="2"/>
  <c r="AC427" i="2"/>
  <c r="AC499" i="2"/>
  <c r="AC612" i="2"/>
  <c r="AC153" i="2"/>
  <c r="AC620" i="2"/>
  <c r="AC946" i="2"/>
  <c r="AC382" i="2"/>
  <c r="AC790" i="2"/>
  <c r="AC932" i="2"/>
  <c r="AC951" i="2"/>
  <c r="AC527" i="2"/>
  <c r="AC343" i="2"/>
  <c r="AC804" i="2"/>
  <c r="AC930" i="2"/>
  <c r="AC413" i="2"/>
  <c r="AC928" i="2"/>
  <c r="AC628" i="2"/>
  <c r="AC307" i="2"/>
  <c r="AC820" i="2"/>
  <c r="AC510" i="2"/>
  <c r="AC440" i="2"/>
  <c r="AC429" i="2"/>
  <c r="AC907" i="2"/>
  <c r="AC847" i="2"/>
  <c r="AC888" i="2"/>
  <c r="AC512" i="2"/>
  <c r="AC650" i="2"/>
  <c r="AC439" i="2"/>
  <c r="AC284" i="2"/>
  <c r="AC555" i="2"/>
  <c r="AC399" i="2"/>
  <c r="AC544" i="2"/>
  <c r="AC817" i="2"/>
  <c r="AC474" i="2"/>
  <c r="AC465" i="2"/>
  <c r="AC449" i="2"/>
  <c r="AC626" i="2"/>
  <c r="AC470" i="2"/>
  <c r="AC707" i="2"/>
  <c r="AC659" i="2"/>
  <c r="AC808" i="2"/>
  <c r="AC391" i="2"/>
  <c r="AC549" i="2"/>
  <c r="AC181" i="2"/>
  <c r="AC174" i="2"/>
  <c r="AC486" i="2"/>
  <c r="AC521" i="2"/>
  <c r="AC960" i="2"/>
  <c r="AC800" i="2"/>
  <c r="AC635" i="2"/>
  <c r="AC182" i="2"/>
  <c r="AC785" i="2"/>
  <c r="AC782" i="2"/>
  <c r="AC938" i="2"/>
  <c r="AC740" i="2"/>
  <c r="AC491" i="2"/>
  <c r="AC662" i="2"/>
  <c r="AC215" i="2"/>
  <c r="AC830" i="2"/>
  <c r="AC845" i="2"/>
  <c r="AC64" i="2"/>
  <c r="AC903" i="2"/>
  <c r="AC173" i="2"/>
  <c r="AC158" i="2"/>
  <c r="AC781" i="2"/>
  <c r="AC832" i="2"/>
  <c r="AC286" i="2"/>
  <c r="AC943" i="2"/>
  <c r="AC274" i="2"/>
  <c r="AC961" i="2"/>
  <c r="AC599" i="2"/>
  <c r="AC279" i="2"/>
  <c r="AC766" i="2"/>
  <c r="AC727" i="2"/>
  <c r="AC270" i="2"/>
  <c r="AC760" i="2"/>
  <c r="AC472" i="2"/>
  <c r="AC956" i="2"/>
  <c r="AC722" i="2"/>
  <c r="AC558" i="2"/>
  <c r="AC97" i="2"/>
  <c r="AC152" i="2"/>
  <c r="AC323" i="2"/>
  <c r="AC498" i="2"/>
  <c r="AC747" i="2"/>
  <c r="AC668" i="2"/>
  <c r="AC906" i="2"/>
  <c r="AC902" i="2"/>
  <c r="AC674" i="2"/>
  <c r="AC241" i="2"/>
  <c r="AC704" i="2"/>
  <c r="AC524" i="2"/>
  <c r="AC939" i="2"/>
  <c r="AC894" i="2"/>
  <c r="AC551" i="2"/>
  <c r="AC868" i="2"/>
  <c r="AC875" i="2"/>
  <c r="AC335" i="2"/>
  <c r="AC253" i="2"/>
  <c r="AC642" i="2"/>
  <c r="AC301" i="2"/>
  <c r="AC861" i="2"/>
  <c r="AC940" i="2"/>
  <c r="AC859" i="2"/>
  <c r="AC328" i="2"/>
  <c r="AC438" i="2"/>
  <c r="AC442" i="2"/>
  <c r="AC394" i="2"/>
  <c r="AC914" i="2"/>
  <c r="AC788" i="2"/>
  <c r="AC387" i="2"/>
  <c r="AC223" i="2"/>
  <c r="AC795" i="2"/>
  <c r="AC231" i="2"/>
  <c r="AC780" i="2"/>
  <c r="AC220" i="2"/>
  <c r="AC676" i="2"/>
  <c r="AC763" i="2"/>
  <c r="AC962" i="2"/>
  <c r="AC570" i="2"/>
  <c r="AC233" i="2"/>
  <c r="AC561" i="2"/>
  <c r="AC797" i="2"/>
  <c r="AC600" i="2"/>
  <c r="AC818" i="2"/>
  <c r="AC260" i="2"/>
  <c r="AC206" i="2"/>
  <c r="AC913" i="2"/>
  <c r="AC441" i="2"/>
  <c r="AC225" i="2"/>
  <c r="AC255" i="2"/>
  <c r="AC647" i="2"/>
  <c r="AC597" i="2"/>
  <c r="AC871" i="2"/>
  <c r="AC819" i="2"/>
  <c r="AC791" i="2"/>
  <c r="AC713" i="2"/>
  <c r="AC383" i="2"/>
  <c r="AC752" i="2"/>
  <c r="AC162" i="2"/>
  <c r="AC684" i="2"/>
  <c r="AC377" i="2"/>
  <c r="AC909" i="2"/>
  <c r="AC388" i="2"/>
  <c r="AC207" i="2"/>
  <c r="AC356" i="2"/>
  <c r="AC627" i="2"/>
  <c r="AC294" i="2"/>
  <c r="AC414" i="2"/>
  <c r="AC706" i="2"/>
  <c r="AC700" i="2"/>
  <c r="AC249" i="2"/>
  <c r="AC886" i="2"/>
  <c r="AC596" i="2"/>
  <c r="AC317" i="2"/>
  <c r="AC227" i="2"/>
  <c r="AC222" i="2"/>
  <c r="AC244" i="2"/>
  <c r="AC430" i="2"/>
  <c r="AC169" i="2"/>
  <c r="AC252" i="2"/>
  <c r="AC572" i="2"/>
  <c r="AC757" i="2"/>
  <c r="AC653" i="2"/>
  <c r="AC849" i="2"/>
  <c r="AC496" i="2"/>
  <c r="AC109" i="2"/>
  <c r="AC473" i="2"/>
  <c r="AC518" i="2"/>
  <c r="AC502" i="2"/>
  <c r="AC761" i="2"/>
  <c r="AC934" i="2"/>
  <c r="AC916" i="2"/>
  <c r="AC545" i="2"/>
  <c r="AC331" i="2"/>
  <c r="AC407" i="2"/>
  <c r="AC610" i="2"/>
  <c r="AC406" i="2"/>
  <c r="AC678" i="2"/>
  <c r="AC783" i="2"/>
  <c r="AC931" i="2"/>
  <c r="AC329" i="2"/>
  <c r="AC811" i="2"/>
  <c r="AC753" i="2"/>
  <c r="AC955" i="2"/>
  <c r="AC617" i="2"/>
  <c r="AC198" i="2"/>
  <c r="AC958" i="2"/>
  <c r="AC560" i="2"/>
  <c r="AC639" i="2"/>
  <c r="AC556" i="2"/>
  <c r="AC469" i="2"/>
  <c r="AC669" i="2"/>
  <c r="AC696" i="2"/>
  <c r="AC264" i="2"/>
  <c r="AC715" i="2"/>
  <c r="AC265" i="2"/>
  <c r="AC640" i="2"/>
  <c r="AC188" i="2"/>
  <c r="AC966" i="2"/>
  <c r="AC208" i="2"/>
  <c r="AC211" i="2"/>
  <c r="AC219" i="2"/>
  <c r="AC203" i="2"/>
  <c r="AC622" i="2"/>
  <c r="AC870" i="2"/>
  <c r="AC853" i="2"/>
  <c r="AC426" i="2"/>
  <c r="AC315" i="2"/>
  <c r="AC655" i="2"/>
  <c r="AC834" i="2"/>
  <c r="AC258" i="2"/>
  <c r="AC509" i="2"/>
  <c r="AC705" i="2"/>
  <c r="AC737" i="2"/>
  <c r="AC908" i="2"/>
  <c r="AC850" i="2"/>
  <c r="AC357" i="2"/>
  <c r="AC923" i="2"/>
  <c r="AC924" i="2"/>
  <c r="AC718" i="2"/>
  <c r="AC161" i="2"/>
  <c r="AC199" i="2"/>
  <c r="AC681" i="2"/>
  <c r="AC505" i="2"/>
  <c r="AC251" i="2"/>
  <c r="AC632" i="2"/>
  <c r="AC743" i="2"/>
  <c r="AC621" i="2"/>
  <c r="AC290" i="2"/>
  <c r="AC767" i="2"/>
  <c r="AC479" i="2"/>
  <c r="AC484" i="2"/>
  <c r="AC773" i="2"/>
  <c r="K922" i="5"/>
  <c r="T13" i="2" l="1"/>
  <c r="I127" i="5"/>
  <c r="I492" i="5"/>
  <c r="I584" i="5"/>
  <c r="I590" i="5"/>
  <c r="I394" i="5"/>
  <c r="I1346" i="5"/>
  <c r="I841" i="5"/>
  <c r="I282" i="5"/>
  <c r="I948" i="5"/>
  <c r="I679" i="5"/>
  <c r="I90" i="5"/>
  <c r="AB90" i="2"/>
  <c r="I866" i="5"/>
  <c r="I662" i="5"/>
  <c r="I885" i="5"/>
  <c r="I45" i="5"/>
  <c r="I55" i="5"/>
  <c r="I604" i="5"/>
  <c r="I713" i="5"/>
  <c r="I255" i="5"/>
  <c r="I714" i="5"/>
  <c r="I779" i="5"/>
  <c r="AB32" i="2"/>
  <c r="I766" i="5"/>
  <c r="I853" i="5"/>
  <c r="I216" i="5"/>
  <c r="I363" i="5"/>
  <c r="I893" i="5"/>
  <c r="I547" i="5"/>
  <c r="I575" i="5"/>
  <c r="I836" i="5"/>
  <c r="I217" i="5"/>
  <c r="I42" i="5"/>
  <c r="AB46" i="2"/>
  <c r="I46" i="5"/>
  <c r="I828" i="5"/>
  <c r="I966" i="5"/>
  <c r="I881" i="5"/>
  <c r="I874" i="5"/>
  <c r="I668" i="5"/>
  <c r="I856" i="5"/>
  <c r="I535" i="5"/>
  <c r="I854" i="5"/>
  <c r="I740" i="5"/>
  <c r="I364" i="5"/>
  <c r="I61" i="5"/>
  <c r="I619" i="5"/>
  <c r="I924" i="5"/>
  <c r="I959" i="5"/>
  <c r="I389" i="5"/>
  <c r="I973" i="5"/>
  <c r="I545" i="5"/>
  <c r="I961" i="5"/>
  <c r="I715" i="5"/>
  <c r="I152" i="5"/>
  <c r="I304" i="5"/>
  <c r="I640" i="5"/>
  <c r="I410" i="5"/>
  <c r="I449" i="5"/>
  <c r="I923" i="5"/>
  <c r="I466" i="5"/>
  <c r="I767" i="5"/>
  <c r="I898" i="5"/>
  <c r="I710" i="5"/>
  <c r="I523" i="5"/>
  <c r="I436" i="5"/>
  <c r="I424" i="5"/>
  <c r="I785" i="5"/>
  <c r="I803" i="5"/>
  <c r="I901" i="5"/>
  <c r="I504" i="5"/>
  <c r="I595" i="5"/>
  <c r="I1127" i="5"/>
  <c r="I790" i="5"/>
  <c r="I738" i="5"/>
  <c r="I612" i="5"/>
  <c r="I858" i="5"/>
  <c r="I801" i="5"/>
  <c r="I67" i="5"/>
  <c r="I782" i="5"/>
  <c r="I756" i="5"/>
  <c r="I502" i="5"/>
  <c r="I274" i="5"/>
  <c r="I804" i="5"/>
  <c r="I1223" i="5"/>
  <c r="I165" i="5"/>
  <c r="I169" i="5"/>
  <c r="I450" i="5"/>
  <c r="I838" i="5"/>
  <c r="I478" i="5"/>
  <c r="I888" i="5"/>
  <c r="I549" i="5"/>
  <c r="I684" i="5"/>
  <c r="I207" i="5"/>
  <c r="I625" i="5"/>
  <c r="I428" i="5"/>
  <c r="I821" i="5"/>
  <c r="I848" i="5"/>
  <c r="I135" i="5"/>
  <c r="I919" i="5"/>
  <c r="I650" i="5"/>
  <c r="I332" i="5"/>
  <c r="I955" i="5"/>
  <c r="I745" i="5"/>
  <c r="I786" i="5"/>
  <c r="I815" i="5"/>
  <c r="I709" i="5"/>
  <c r="I250" i="5"/>
  <c r="I757" i="5"/>
  <c r="I351" i="5"/>
  <c r="I470" i="5"/>
  <c r="I1269" i="5"/>
  <c r="I1428" i="5"/>
  <c r="I736" i="5"/>
  <c r="I447" i="5"/>
  <c r="I639" i="5"/>
  <c r="I402" i="5"/>
  <c r="I487" i="5"/>
  <c r="I346" i="5"/>
  <c r="I794" i="5"/>
  <c r="I442" i="5"/>
  <c r="I975" i="5"/>
  <c r="I512" i="5"/>
  <c r="I30" i="5"/>
  <c r="AB38" i="2"/>
  <c r="I35" i="5"/>
  <c r="I501" i="5"/>
  <c r="I229" i="5"/>
  <c r="I473" i="5"/>
  <c r="I772" i="5"/>
  <c r="I671" i="5"/>
  <c r="I524" i="5"/>
  <c r="I814" i="5"/>
  <c r="I265" i="5"/>
  <c r="I86" i="5"/>
  <c r="I932" i="5"/>
  <c r="I643" i="5"/>
  <c r="I737" i="5"/>
  <c r="AB23" i="2"/>
  <c r="I23" i="5"/>
  <c r="I24" i="5"/>
  <c r="I393" i="5"/>
  <c r="I778" i="5"/>
  <c r="I812" i="5"/>
  <c r="I724" i="5"/>
  <c r="I807" i="5"/>
  <c r="I455" i="5"/>
  <c r="I824" i="5"/>
  <c r="I582" i="5"/>
  <c r="I479" i="5"/>
  <c r="I615" i="5"/>
  <c r="I746" i="5"/>
  <c r="I427" i="5"/>
  <c r="I489" i="5"/>
  <c r="I430" i="5"/>
  <c r="I796" i="5"/>
  <c r="I748" i="5"/>
  <c r="I716" i="5"/>
  <c r="I605" i="5"/>
  <c r="I747" i="5"/>
  <c r="AB110" i="2"/>
  <c r="I303" i="5"/>
  <c r="I261" i="5"/>
  <c r="I839" i="5"/>
  <c r="I581" i="5"/>
  <c r="I196" i="5"/>
  <c r="AB28" i="2"/>
  <c r="I28" i="5"/>
  <c r="I417" i="5"/>
  <c r="I817" i="5"/>
  <c r="I1034" i="5"/>
  <c r="I526" i="5"/>
  <c r="I41" i="5"/>
  <c r="I600" i="5"/>
  <c r="I141" i="5"/>
  <c r="I125" i="5"/>
  <c r="I198" i="5"/>
  <c r="I969" i="5"/>
  <c r="I336" i="5"/>
  <c r="I161" i="5"/>
  <c r="I722" i="5"/>
  <c r="I219" i="5"/>
  <c r="I79" i="5"/>
  <c r="I896" i="5"/>
  <c r="I137" i="5"/>
  <c r="I128" i="5"/>
  <c r="I925" i="5"/>
  <c r="I664" i="5"/>
  <c r="I670" i="5"/>
  <c r="I903" i="5"/>
  <c r="I202" i="5"/>
  <c r="I226" i="5"/>
  <c r="I490" i="5"/>
  <c r="I407" i="5"/>
  <c r="I448" i="5"/>
  <c r="I188" i="5"/>
  <c r="I816" i="5"/>
  <c r="I638" i="5"/>
  <c r="I212" i="5"/>
  <c r="I832" i="5"/>
  <c r="I340" i="5"/>
  <c r="I621" i="5"/>
  <c r="I957" i="5"/>
  <c r="I952" i="5"/>
  <c r="I208" i="5"/>
  <c r="I131" i="5"/>
  <c r="I154" i="5"/>
  <c r="I788" i="5"/>
  <c r="I495" i="5"/>
  <c r="I249" i="5"/>
  <c r="I158" i="5"/>
  <c r="I522" i="5"/>
  <c r="I155" i="5"/>
  <c r="I120" i="5"/>
  <c r="I271" i="5"/>
  <c r="I585" i="5"/>
  <c r="I510" i="5"/>
  <c r="I160" i="5"/>
  <c r="I269" i="5"/>
  <c r="I976" i="5"/>
  <c r="I769" i="5"/>
  <c r="I181" i="5"/>
  <c r="I210" i="5"/>
  <c r="I182" i="5"/>
  <c r="I190" i="5"/>
  <c r="I412" i="5"/>
  <c r="I506" i="5"/>
  <c r="I231" i="5"/>
  <c r="I842" i="5"/>
  <c r="I97" i="5"/>
  <c r="I33" i="5"/>
  <c r="I752" i="5"/>
  <c r="I149" i="5"/>
  <c r="I192" i="5"/>
  <c r="I309" i="5"/>
  <c r="I197" i="5"/>
  <c r="I895" i="5"/>
  <c r="I103" i="5"/>
  <c r="I938" i="5"/>
  <c r="I301" i="5"/>
  <c r="I433" i="5"/>
  <c r="I676" i="5"/>
  <c r="I345" i="5"/>
  <c r="I132" i="5"/>
  <c r="I134" i="5"/>
  <c r="I546" i="5"/>
  <c r="I142" i="5"/>
  <c r="I200" i="5"/>
  <c r="I187" i="5"/>
  <c r="I213" i="5"/>
  <c r="I122" i="5"/>
  <c r="AB117" i="2"/>
  <c r="I150" i="5"/>
  <c r="AB149" i="2"/>
  <c r="I146" i="5"/>
  <c r="AB145" i="2"/>
  <c r="I237" i="5"/>
  <c r="I133" i="5"/>
  <c r="AB132" i="2"/>
  <c r="I71" i="5"/>
  <c r="I148" i="5"/>
  <c r="I183" i="5"/>
  <c r="I962" i="5"/>
  <c r="AB741" i="2"/>
  <c r="I742" i="5"/>
  <c r="AB819" i="2"/>
  <c r="I820" i="5"/>
  <c r="AB886" i="2"/>
  <c r="I887" i="5"/>
  <c r="AB590" i="2"/>
  <c r="I591" i="5"/>
  <c r="AB775" i="2"/>
  <c r="I776" i="5"/>
  <c r="AB914" i="2"/>
  <c r="I915" i="5"/>
  <c r="AB530" i="2"/>
  <c r="I531" i="5"/>
  <c r="AB938" i="2"/>
  <c r="I939" i="5"/>
  <c r="AB391" i="2"/>
  <c r="I392" i="5"/>
  <c r="AB431" i="2"/>
  <c r="I432" i="5"/>
  <c r="AB555" i="2"/>
  <c r="I556" i="5"/>
  <c r="AB397" i="2"/>
  <c r="I398" i="5"/>
  <c r="AB690" i="2"/>
  <c r="I691" i="5"/>
  <c r="AB939" i="2"/>
  <c r="I940" i="5"/>
  <c r="AB782" i="2"/>
  <c r="I783" i="5"/>
  <c r="AB621" i="2"/>
  <c r="I622" i="5"/>
  <c r="AB433" i="2"/>
  <c r="I434" i="5"/>
  <c r="AB394" i="2"/>
  <c r="I395" i="5"/>
  <c r="AB366" i="2"/>
  <c r="I367" i="5"/>
  <c r="AB948" i="2"/>
  <c r="I949" i="5"/>
  <c r="AB542" i="2"/>
  <c r="I543" i="5"/>
  <c r="AB287" i="2"/>
  <c r="I288" i="5"/>
  <c r="AB607" i="2"/>
  <c r="I608" i="5"/>
  <c r="AB955" i="2"/>
  <c r="I956" i="5"/>
  <c r="AB295" i="2"/>
  <c r="I296" i="5"/>
  <c r="AB632" i="2"/>
  <c r="I633" i="5"/>
  <c r="AB738" i="2"/>
  <c r="I739" i="5"/>
  <c r="AB726" i="2"/>
  <c r="I727" i="5"/>
  <c r="AB901" i="2"/>
  <c r="I902" i="5"/>
  <c r="AB348" i="2"/>
  <c r="I349" i="5"/>
  <c r="AB390" i="2"/>
  <c r="I391" i="5"/>
  <c r="I115" i="5"/>
  <c r="AB115" i="2"/>
  <c r="AB560" i="2"/>
  <c r="I561" i="5"/>
  <c r="AB1400" i="2"/>
  <c r="I1401" i="5"/>
  <c r="AB358" i="2"/>
  <c r="I359" i="5"/>
  <c r="AB403" i="2"/>
  <c r="I404" i="5"/>
  <c r="AB539" i="2"/>
  <c r="I540" i="5"/>
  <c r="AB612" i="2"/>
  <c r="I613" i="5"/>
  <c r="AB418" i="2"/>
  <c r="I419" i="5"/>
  <c r="AB424" i="2"/>
  <c r="I425" i="5"/>
  <c r="I94" i="5"/>
  <c r="AB94" i="2"/>
  <c r="AB246" i="2"/>
  <c r="I247" i="5"/>
  <c r="AB386" i="2"/>
  <c r="I387" i="5"/>
  <c r="I355" i="5"/>
  <c r="I536" i="5"/>
  <c r="I225" i="5"/>
  <c r="I238" i="5"/>
  <c r="I206" i="5"/>
  <c r="I164" i="5"/>
  <c r="I418" i="5"/>
  <c r="AB285" i="2"/>
  <c r="I286" i="5"/>
  <c r="AB91" i="2"/>
  <c r="I91" i="5"/>
  <c r="AB952" i="2"/>
  <c r="I953" i="5"/>
  <c r="AB845" i="2"/>
  <c r="I846" i="5"/>
  <c r="AB593" i="2"/>
  <c r="I594" i="5"/>
  <c r="AB703" i="2"/>
  <c r="I704" i="5"/>
  <c r="AB648" i="2"/>
  <c r="I649" i="5"/>
  <c r="AB108" i="2"/>
  <c r="I108" i="5"/>
  <c r="I105" i="5"/>
  <c r="I189" i="5"/>
  <c r="I76" i="5"/>
  <c r="I82" i="5"/>
  <c r="I205" i="5"/>
  <c r="AB605" i="2"/>
  <c r="I606" i="5"/>
  <c r="AB499" i="2"/>
  <c r="I500" i="5"/>
  <c r="AB651" i="2"/>
  <c r="I652" i="5"/>
  <c r="AB482" i="2"/>
  <c r="I483" i="5"/>
  <c r="AB70" i="2"/>
  <c r="I70" i="5"/>
  <c r="AB533" i="2"/>
  <c r="I534" i="5"/>
  <c r="AB139" i="2"/>
  <c r="I140" i="5"/>
  <c r="AB96" i="2"/>
  <c r="I96" i="5"/>
  <c r="I468" i="5"/>
  <c r="I159" i="5"/>
  <c r="I147" i="5"/>
  <c r="I667" i="5"/>
  <c r="I560" i="5"/>
  <c r="I74" i="5"/>
  <c r="I204" i="5"/>
  <c r="I138" i="5"/>
  <c r="AB809" i="2"/>
  <c r="I810" i="5"/>
  <c r="AB336" i="2"/>
  <c r="I337" i="5"/>
  <c r="AB933" i="2"/>
  <c r="I934" i="5"/>
  <c r="AB562" i="2"/>
  <c r="I563" i="5"/>
  <c r="AB623" i="2"/>
  <c r="I624" i="5"/>
  <c r="AB297" i="2"/>
  <c r="I298" i="5"/>
  <c r="AB724" i="2"/>
  <c r="I725" i="5"/>
  <c r="AB658" i="2"/>
  <c r="I659" i="5"/>
  <c r="AB616" i="2"/>
  <c r="I617" i="5"/>
  <c r="AB315" i="2"/>
  <c r="I316" i="5"/>
  <c r="AB179" i="2"/>
  <c r="I180" i="5"/>
  <c r="AB371" i="2"/>
  <c r="I372" i="5"/>
  <c r="AB625" i="2"/>
  <c r="I626" i="5"/>
  <c r="AB832" i="2"/>
  <c r="I833" i="5"/>
  <c r="AB920" i="2"/>
  <c r="I921" i="5"/>
  <c r="AB633" i="2"/>
  <c r="I634" i="5"/>
  <c r="AB332" i="2"/>
  <c r="I333" i="5"/>
  <c r="AB119" i="2"/>
  <c r="I119" i="5"/>
  <c r="AB526" i="2"/>
  <c r="I527" i="5"/>
  <c r="AB617" i="2"/>
  <c r="I618" i="5"/>
  <c r="AB49" i="2"/>
  <c r="I49" i="5"/>
  <c r="AB412" i="2"/>
  <c r="I413" i="5"/>
  <c r="AB309" i="2"/>
  <c r="I310" i="5"/>
  <c r="AB945" i="2"/>
  <c r="I946" i="5"/>
  <c r="AB208" i="2"/>
  <c r="I209" i="5"/>
  <c r="AB613" i="2"/>
  <c r="I614" i="5"/>
  <c r="AB705" i="2"/>
  <c r="I706" i="5"/>
  <c r="AB718" i="2"/>
  <c r="I719" i="5"/>
  <c r="AB903" i="2"/>
  <c r="I904" i="5"/>
  <c r="AB719" i="2"/>
  <c r="I720" i="5"/>
  <c r="AB774" i="2"/>
  <c r="I775" i="5"/>
  <c r="AB916" i="2"/>
  <c r="I917" i="5"/>
  <c r="AB527" i="2"/>
  <c r="I528" i="5"/>
  <c r="AB266" i="2"/>
  <c r="I267" i="5"/>
  <c r="AB754" i="2"/>
  <c r="I755" i="5"/>
  <c r="AB889" i="2"/>
  <c r="I890" i="5"/>
  <c r="AB306" i="2"/>
  <c r="I307" i="5"/>
  <c r="AB385" i="2"/>
  <c r="I386" i="5"/>
  <c r="I100" i="5"/>
  <c r="AB100" i="2"/>
  <c r="AC100" i="2" s="1"/>
  <c r="AB910" i="2"/>
  <c r="I911" i="5"/>
  <c r="AB334" i="2"/>
  <c r="I335" i="5"/>
  <c r="AB340" i="2"/>
  <c r="I341" i="5"/>
  <c r="AB1086" i="2"/>
  <c r="I1087" i="5"/>
  <c r="AB250" i="2"/>
  <c r="I251" i="5"/>
  <c r="AB752" i="2"/>
  <c r="I753" i="5"/>
  <c r="AB833" i="2"/>
  <c r="I834" i="5"/>
  <c r="AB301" i="2"/>
  <c r="I302" i="5"/>
  <c r="I123" i="5"/>
  <c r="AB123" i="2"/>
  <c r="I88" i="5"/>
  <c r="AB88" i="2"/>
  <c r="I36" i="5"/>
  <c r="AB36" i="2"/>
  <c r="I75" i="5"/>
  <c r="AB75" i="2"/>
  <c r="I124" i="5"/>
  <c r="AB124" i="2"/>
  <c r="AB540" i="2"/>
  <c r="I541" i="5"/>
  <c r="AB866" i="2"/>
  <c r="I867" i="5"/>
  <c r="I113" i="5"/>
  <c r="AB113" i="2"/>
  <c r="I81" i="5"/>
  <c r="AB81" i="2"/>
  <c r="I89" i="5"/>
  <c r="AB89" i="2"/>
  <c r="AB459" i="2"/>
  <c r="I460" i="5"/>
  <c r="I114" i="5"/>
  <c r="AB114" i="2"/>
  <c r="I77" i="5"/>
  <c r="AB77" i="2"/>
  <c r="AB492" i="2"/>
  <c r="I493" i="5"/>
  <c r="AB798" i="2"/>
  <c r="I799" i="5"/>
  <c r="AB1242" i="2"/>
  <c r="I1243" i="5"/>
  <c r="I62" i="5"/>
  <c r="AB62" i="2"/>
  <c r="I80" i="5"/>
  <c r="AB80" i="2"/>
  <c r="I57" i="5"/>
  <c r="AB57" i="2"/>
  <c r="I111" i="5"/>
  <c r="AB111" i="2"/>
  <c r="AB126" i="2"/>
  <c r="I126" i="5"/>
  <c r="AB171" i="2"/>
  <c r="I172" i="5"/>
  <c r="AB223" i="2"/>
  <c r="I224" i="5"/>
  <c r="AB107" i="2"/>
  <c r="I107" i="5"/>
  <c r="AB213" i="2"/>
  <c r="I214" i="5"/>
  <c r="AB194" i="2"/>
  <c r="I195" i="5"/>
  <c r="AB219" i="2"/>
  <c r="I220" i="5"/>
  <c r="AB106" i="2"/>
  <c r="I106" i="5"/>
  <c r="AB176" i="2"/>
  <c r="I177" i="5"/>
  <c r="AB210" i="2"/>
  <c r="I211" i="5"/>
  <c r="AB138" i="2"/>
  <c r="I139" i="5"/>
  <c r="AB239" i="2"/>
  <c r="I240" i="5"/>
  <c r="AB198" i="2"/>
  <c r="I199" i="5"/>
  <c r="AB26" i="2"/>
  <c r="I26" i="5"/>
  <c r="AB166" i="2"/>
  <c r="I167" i="5"/>
  <c r="AB116" i="2"/>
  <c r="I116" i="5"/>
  <c r="AB37" i="2"/>
  <c r="I37" i="5"/>
  <c r="AB214" i="2"/>
  <c r="I215" i="5"/>
  <c r="AB170" i="2"/>
  <c r="I171" i="5"/>
  <c r="AB101" i="2"/>
  <c r="I101" i="5"/>
  <c r="AB183" i="2"/>
  <c r="I184" i="5"/>
  <c r="AB200" i="2"/>
  <c r="I201" i="5"/>
  <c r="AB118" i="2"/>
  <c r="I118" i="5"/>
  <c r="AB233" i="2"/>
  <c r="I234" i="5"/>
  <c r="AB83" i="2"/>
  <c r="I83" i="5"/>
  <c r="AB155" i="2"/>
  <c r="I156" i="5"/>
  <c r="AB162" i="2"/>
  <c r="I163" i="5"/>
  <c r="AB229" i="2"/>
  <c r="I230" i="5"/>
  <c r="AB98" i="2"/>
  <c r="I98" i="5"/>
  <c r="AB165" i="2"/>
  <c r="I166" i="5"/>
  <c r="AB150" i="2"/>
  <c r="I151" i="5"/>
  <c r="AB192" i="2"/>
  <c r="I193" i="5"/>
  <c r="AB238" i="2"/>
  <c r="I239" i="5"/>
  <c r="AB78" i="2"/>
  <c r="I78" i="5"/>
  <c r="AB226" i="2"/>
  <c r="I227" i="5"/>
  <c r="AB231" i="2"/>
  <c r="I232" i="5"/>
  <c r="AB152" i="2"/>
  <c r="I153" i="5"/>
  <c r="AB85" i="2"/>
  <c r="I85" i="5"/>
  <c r="AB167" i="2"/>
  <c r="I168" i="5"/>
  <c r="AB202" i="2"/>
  <c r="I203" i="5"/>
  <c r="AB59" i="2"/>
  <c r="I59" i="5"/>
  <c r="AB142" i="2"/>
  <c r="I143" i="5"/>
  <c r="AB172" i="2"/>
  <c r="I173" i="5"/>
  <c r="AB87" i="2"/>
  <c r="I87" i="5"/>
  <c r="I65" i="5"/>
  <c r="AB65" i="2"/>
  <c r="U60" i="2"/>
  <c r="Q53" i="2"/>
  <c r="Q64" i="2"/>
  <c r="U64" i="2" s="1"/>
  <c r="I185" i="5"/>
  <c r="Q174" i="2"/>
  <c r="U178" i="2"/>
  <c r="AB185" i="2"/>
  <c r="AC185" i="2" s="1"/>
  <c r="I186" i="5"/>
  <c r="AB69" i="2"/>
  <c r="I69" i="5"/>
  <c r="AB72" i="2"/>
  <c r="I72" i="5"/>
  <c r="AB68" i="2"/>
  <c r="I68" i="5"/>
  <c r="I13" i="5" l="1"/>
  <c r="T15" i="2"/>
  <c r="AB64" i="2"/>
  <c r="I64" i="5"/>
  <c r="Q52" i="2"/>
  <c r="U53" i="2"/>
  <c r="I60" i="5"/>
  <c r="AB60" i="2"/>
  <c r="AB178" i="2"/>
  <c r="I179" i="5"/>
  <c r="U174" i="2"/>
  <c r="H15" i="5" l="1"/>
  <c r="V17" i="2"/>
  <c r="Q51" i="2"/>
  <c r="U52" i="2"/>
  <c r="AB53" i="2"/>
  <c r="AC53" i="2" s="1"/>
  <c r="I53" i="5"/>
  <c r="Q47" i="2"/>
  <c r="AB174" i="2"/>
  <c r="I175" i="5"/>
  <c r="T19" i="2" l="1"/>
  <c r="H19" i="5" s="1"/>
  <c r="I17" i="5"/>
  <c r="I52" i="5"/>
  <c r="AB52" i="2"/>
  <c r="Q50" i="2"/>
  <c r="U51" i="2"/>
  <c r="Q44" i="2"/>
  <c r="U44" i="2" s="1"/>
  <c r="U47" i="2"/>
  <c r="Q43" i="2"/>
  <c r="AB51" i="2" l="1"/>
  <c r="I51" i="5"/>
  <c r="AB47" i="2"/>
  <c r="I47" i="5"/>
  <c r="Q39" i="2"/>
  <c r="U39" i="2" s="1"/>
  <c r="U43" i="2"/>
  <c r="Q48" i="2"/>
  <c r="U48" i="2" s="1"/>
  <c r="U50" i="2"/>
  <c r="AB44" i="2"/>
  <c r="I44" i="5"/>
  <c r="Q22" i="2"/>
  <c r="I48" i="5" l="1"/>
  <c r="AB48" i="2"/>
  <c r="AC48" i="2" s="1"/>
  <c r="AB43" i="2"/>
  <c r="I43" i="5"/>
  <c r="AB50" i="2"/>
  <c r="I50" i="5"/>
  <c r="AB39" i="2"/>
  <c r="I39" i="5"/>
  <c r="AA22" i="2"/>
  <c r="U22" i="2"/>
  <c r="I22" i="5" s="1"/>
  <c r="O7" i="2"/>
  <c r="AC148" i="2" l="1"/>
  <c r="AC149" i="2"/>
  <c r="AC150" i="2"/>
  <c r="AC147" i="2"/>
  <c r="AC146" i="2"/>
  <c r="AC145" i="2"/>
  <c r="AC142" i="2"/>
  <c r="AC144" i="2"/>
  <c r="AC141" i="2"/>
  <c r="AC143" i="2"/>
  <c r="AC140" i="2"/>
  <c r="AC139" i="2"/>
  <c r="AC138" i="2"/>
  <c r="AC137" i="2"/>
  <c r="AC135" i="2"/>
  <c r="AC136" i="2"/>
  <c r="AC134" i="2"/>
  <c r="AC133" i="2"/>
  <c r="AC131" i="2"/>
  <c r="AC129" i="2"/>
  <c r="AC132" i="2"/>
  <c r="AC127" i="2"/>
  <c r="AC126" i="2"/>
  <c r="AC124" i="2"/>
  <c r="AC128" i="2"/>
  <c r="AC122" i="2"/>
  <c r="AC123" i="2"/>
  <c r="AC120" i="2"/>
  <c r="AC118" i="2"/>
  <c r="AC113" i="2"/>
  <c r="AC114" i="2"/>
  <c r="AC119" i="2"/>
  <c r="AC117" i="2"/>
  <c r="AC115" i="2"/>
  <c r="AC116" i="2"/>
  <c r="AC111" i="2"/>
  <c r="AC108" i="2"/>
  <c r="AC106" i="2"/>
  <c r="AC110" i="2"/>
  <c r="AC107" i="2"/>
  <c r="AC104" i="2"/>
  <c r="AC98" i="2"/>
  <c r="AC99" i="2"/>
  <c r="AC101" i="2"/>
  <c r="AC103" i="2"/>
  <c r="AC105" i="2"/>
  <c r="AC94" i="2"/>
  <c r="AC95" i="2"/>
  <c r="AC92" i="2"/>
  <c r="AC96" i="2"/>
  <c r="AC93" i="2"/>
  <c r="AC91" i="2"/>
  <c r="AC90" i="2"/>
  <c r="AC85" i="2"/>
  <c r="AC89" i="2"/>
  <c r="AC84" i="2"/>
  <c r="AC86" i="2"/>
  <c r="AC88" i="2"/>
  <c r="AC79" i="2"/>
  <c r="AC83" i="2"/>
  <c r="AC77" i="2"/>
  <c r="AC80" i="2"/>
  <c r="AC81" i="2"/>
  <c r="AC82" i="2"/>
  <c r="AC76" i="2"/>
  <c r="AC78" i="2"/>
  <c r="AC71" i="2"/>
  <c r="AC74" i="2"/>
  <c r="AC73" i="2"/>
  <c r="AC75" i="2"/>
  <c r="AC72" i="2"/>
  <c r="AC67" i="2"/>
  <c r="AC65" i="2"/>
  <c r="AC66" i="2"/>
  <c r="AC69" i="2"/>
  <c r="AC68" i="2"/>
  <c r="AC70" i="2"/>
  <c r="AC60" i="2"/>
  <c r="AC58" i="2"/>
  <c r="AC56" i="2"/>
  <c r="AC54" i="2"/>
  <c r="AC47" i="2"/>
  <c r="AC51" i="2"/>
  <c r="AC45" i="2"/>
  <c r="AC40" i="2"/>
  <c r="AC62" i="2"/>
  <c r="AC63" i="2"/>
  <c r="AC57" i="2"/>
  <c r="AC59" i="2"/>
  <c r="AC55" i="2"/>
  <c r="AC52" i="2"/>
  <c r="AC50" i="2"/>
  <c r="AC46" i="2"/>
  <c r="AC49" i="2"/>
  <c r="AC42" i="2"/>
  <c r="AC43" i="2"/>
  <c r="AC41" i="2"/>
  <c r="AC38" i="2"/>
  <c r="AC36" i="2"/>
  <c r="AC33" i="2"/>
  <c r="AC34" i="2"/>
  <c r="AC32" i="2"/>
  <c r="AC31" i="2"/>
  <c r="AC30" i="2"/>
  <c r="AC28" i="2"/>
  <c r="AC29" i="2"/>
  <c r="AC27" i="2"/>
  <c r="AC25" i="2"/>
  <c r="AC26" i="2"/>
  <c r="AC24" i="2"/>
  <c r="AC23" i="2"/>
  <c r="X22" i="2"/>
  <c r="K22" i="5" s="1"/>
  <c r="AA21" i="2"/>
  <c r="C11" i="5" s="1"/>
  <c r="Q9" i="2"/>
  <c r="Q11" i="2"/>
  <c r="AC21" i="2" l="1"/>
  <c r="C13" i="5" s="1"/>
  <c r="C5" i="5" s="1"/>
  <c r="O13" i="2"/>
  <c r="O15" i="2" s="1"/>
  <c r="Q17" i="2" s="1"/>
  <c r="O19" i="2" s="1"/>
  <c r="AB13" i="2" l="1"/>
  <c r="AD13" i="2" s="1"/>
  <c r="X15" i="2" s="1"/>
</calcChain>
</file>

<file path=xl/sharedStrings.xml><?xml version="1.0" encoding="utf-8"?>
<sst xmlns="http://schemas.openxmlformats.org/spreadsheetml/2006/main" count="6984" uniqueCount="335">
  <si>
    <t>CAPITULO DE SEGURIDAD Y SALUD INFERIOR AL PRESUP. DE LICITACIÓN</t>
  </si>
  <si>
    <t>INCIDENCIAS</t>
  </si>
  <si>
    <t>DETECTADOS CAPITULOS CON IMPORTES ALEJADOS DE LOS PRECIOS DE MERCADO</t>
  </si>
  <si>
    <t>P.E.M</t>
  </si>
  <si>
    <t>G.G</t>
  </si>
  <si>
    <t>P.E.C</t>
  </si>
  <si>
    <t>IVA</t>
  </si>
  <si>
    <t>TOTAL</t>
  </si>
  <si>
    <t>PRESUPUESTO DE LICITACIÓN</t>
  </si>
  <si>
    <t>B.I</t>
  </si>
  <si>
    <t>Código</t>
  </si>
  <si>
    <t>Resumen</t>
  </si>
  <si>
    <t>Ud</t>
  </si>
  <si>
    <t>BAJAS LINEALES</t>
  </si>
  <si>
    <t>DETECTADAS PARTIDAS SIN PRECIO</t>
  </si>
  <si>
    <t>DETECTADAS PARTIDAS CON PRECIO CERO</t>
  </si>
  <si>
    <t>G.G+B.I</t>
  </si>
  <si>
    <t/>
  </si>
  <si>
    <t>Cantidad</t>
  </si>
  <si>
    <t>Precio</t>
  </si>
  <si>
    <t>Importe</t>
  </si>
  <si>
    <t>%Desviac</t>
  </si>
  <si>
    <t>%Desvicación</t>
  </si>
  <si>
    <t>PARTIDA SIN PRECIO</t>
  </si>
  <si>
    <t>PARTIDA CON PRECIO CERO</t>
  </si>
  <si>
    <t>CAPITULO DE SEGURIDAD Y SALUD INFERIOR AL PRESUPUESTO DE LICITACIÓN</t>
  </si>
  <si>
    <t>CAPITULO CON IMPORTES ALEJADOS DE LOS PRECIOS DE MERCADO</t>
  </si>
  <si>
    <t>CAP.</t>
  </si>
  <si>
    <t>N2</t>
  </si>
  <si>
    <t>N3</t>
  </si>
  <si>
    <t>N4</t>
  </si>
  <si>
    <t>N5</t>
  </si>
  <si>
    <t>01</t>
  </si>
  <si>
    <t>02</t>
  </si>
  <si>
    <t>03</t>
  </si>
  <si>
    <t>NOMBRE DEL FIRMANTE:</t>
  </si>
  <si>
    <t>** Sellar y firmar en todas las hojas **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</si>
  <si>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</si>
  <si>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</si>
  <si>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</si>
  <si>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</si>
  <si>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</si>
  <si>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</si>
  <si>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</si>
  <si>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</si>
  <si>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</si>
  <si>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14</t>
  </si>
  <si>
    <t>.</t>
  </si>
  <si>
    <t>IMPORTE A TENER EN CUENTA EN LA BAJA DEL CAPÍTULO DE SEGURIDAD Y SALUD</t>
  </si>
  <si>
    <t>CELDAS
VACIAS</t>
  </si>
  <si>
    <t>OB</t>
  </si>
  <si>
    <t>VEC</t>
  </si>
  <si>
    <t>CI</t>
  </si>
  <si>
    <t>EIM</t>
  </si>
  <si>
    <r>
      <t xml:space="preserve">PORCENTAJE PARA CONSIDERAR </t>
    </r>
    <r>
      <rPr>
        <b/>
        <sz val="7"/>
        <rFont val="NewsGotT"/>
      </rPr>
      <t>DESPROPORCIONADOS LOS CAPÍTULOS DE OBRA CIVIL</t>
    </r>
  </si>
  <si>
    <r>
      <t xml:space="preserve">PORCENTAJE PARA CONSIDERAR </t>
    </r>
    <r>
      <rPr>
        <b/>
        <sz val="7"/>
        <rFont val="NewsGotT"/>
      </rPr>
      <t>DESPROPORCIONADOS LOS CAPÍTULOS DE INSTALACIÓN CONTRA-INCENDIOS</t>
    </r>
  </si>
  <si>
    <r>
      <t xml:space="preserve">PORCENTAJE PARA CONSIDERAR </t>
    </r>
    <r>
      <rPr>
        <b/>
        <sz val="7"/>
        <rFont val="NewsGotT"/>
      </rPr>
      <t>DESPROPORCIONADOS LOS CAPÍTULOS DE ELECTRICIDAD, INFORMÁTICA Y MEGAFONÍA</t>
    </r>
  </si>
  <si>
    <r>
      <t xml:space="preserve">PORCENTAJE PARA CONSIDERAR </t>
    </r>
    <r>
      <rPr>
        <b/>
        <sz val="7"/>
        <rFont val="NewsGotT"/>
      </rPr>
      <t>DESPROPORCIONADOS LOS CAPÍTULOS DE FONTANERÍA, VENTILACIÓN, EXTRACCIÓN Y CLIMATIZACIÓN</t>
    </r>
  </si>
  <si>
    <r>
      <t>INDICAR EN QUE CAPITULO ESTÁ EL PRESUPUESTO DE SEGURIDAD Y SALUD  (</t>
    </r>
    <r>
      <rPr>
        <b/>
        <sz val="7"/>
        <color rgb="FFFF0000"/>
        <rFont val="NewsGotT"/>
      </rPr>
      <t>Numero de dos dígitos</t>
    </r>
    <r>
      <rPr>
        <sz val="7"/>
        <rFont val="NewsGotT"/>
      </rPr>
      <t>)</t>
    </r>
  </si>
  <si>
    <r>
      <t>INDICAR EN QUE CAPITULO ESTÁ EL PRESUPUESTO DE SEGURIDAD Y SALUD (rellenar sólo en caso de que haya obra de acceso u otra obra con seguridad y salud.(</t>
    </r>
    <r>
      <rPr>
        <b/>
        <sz val="7"/>
        <color theme="1" tint="0.499984740745262"/>
        <rFont val="NewsGotT"/>
      </rPr>
      <t>Numero de dos dígitos</t>
    </r>
    <r>
      <rPr>
        <sz val="7"/>
        <color theme="1" tint="0.499984740745262"/>
        <rFont val="NewsGotT"/>
      </rPr>
      <t>)</t>
    </r>
  </si>
  <si>
    <r>
      <t>INDICAR EN QUE CAPITULO ESTÁ EL PRESUPUESTO DE SEGURIDAD Y SALUD (rellenar sólo en caso de que haya obra de acceso u otra obra con seguridad y salud. (</t>
    </r>
    <r>
      <rPr>
        <b/>
        <sz val="7"/>
        <color theme="1" tint="0.499984740745262"/>
        <rFont val="NewsGotT"/>
      </rPr>
      <t>Numero de dos dígitos</t>
    </r>
    <r>
      <rPr>
        <sz val="7"/>
        <color theme="1" tint="0.499984740745262"/>
        <rFont val="NewsGotT"/>
      </rPr>
      <t>)</t>
    </r>
  </si>
  <si>
    <t>13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</si>
  <si>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</si>
  <si>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</si>
  <si>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</si>
  <si>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</si>
  <si>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</si>
  <si>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</si>
  <si>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</si>
  <si>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</si>
  <si>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</si>
  <si>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</si>
  <si>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r>
      <t>INSTRUCCIONES</t>
    </r>
    <r>
      <rPr>
        <sz val="8"/>
        <color indexed="10"/>
        <rFont val="NewsGotT"/>
      </rPr>
      <t xml:space="preserve">
1º RELLENAR LOS DATOS DE LAS CASILLAS SOMBREADAS DE AMARILLO
- Rellenar los datos del licitador,rellenar los porcentajes de Gastos Generales,Beneficio Industrial y rellenar los precios.
2º UNA VEZ COMPLETADO LO ANTERIOR,VISUALIZAR LA HOJA "IMPRIMIR"
- Si aparece una lista de incidencias, leer detenidamente.Si comprueba que hay un error puede volver a la hoja "PRESUPUESTO" y modificar el/los precio/s inicialmente recogidos. Si no desea modificar los precios recogidos en el Excel los licitadores han de tener presente las consecuencias que se detallan en el PCAP.
-Cuando considere que su oferta está preparada para su presentación, imprimir la hoja "IMPRIMIR" e incluirla en el sobre correspondiente.
*Las incidencias se calculan considerando los GG y BI incluidos en los precios unitarios
</t>
    </r>
    <r>
      <rPr>
        <b/>
        <sz val="8"/>
        <color indexed="10"/>
        <rFont val="NewsGotT"/>
      </rPr>
      <t>CUALQUIER ALTERACIÓN O MANIPULACIÓN INFORMÁTICA O NO DEL ARCHIVO EXCEL PRODUCIRÁ DE FORMA AUTOMÁTICA LA ESCLUSIÓN DEL LICITADOR DE LA LICITACIÓN.</t>
    </r>
  </si>
  <si>
    <t>G.G+B.I. LICIT.</t>
  </si>
  <si>
    <t>G.G+B.I. OF.</t>
  </si>
  <si>
    <t>PEM</t>
  </si>
  <si>
    <t>25</t>
  </si>
  <si>
    <t>26</t>
  </si>
  <si>
    <t>27</t>
  </si>
  <si>
    <t>28</t>
  </si>
  <si>
    <t>29</t>
  </si>
  <si>
    <t>30</t>
  </si>
  <si>
    <t>CIF:</t>
  </si>
  <si>
    <t>EMPRESA:</t>
  </si>
  <si>
    <t>Sello y Firma</t>
  </si>
  <si>
    <t>Presupuesto</t>
  </si>
  <si>
    <t>Nat</t>
  </si>
  <si>
    <t>CanPres</t>
  </si>
  <si>
    <t>Pres</t>
  </si>
  <si>
    <t>ImpPres</t>
  </si>
  <si>
    <t>Capítulo</t>
  </si>
  <si>
    <t>DEMOLICIONES Y TRABAJOS PREVIOS</t>
  </si>
  <si>
    <t>01.01</t>
  </si>
  <si>
    <t>Partida</t>
  </si>
  <si>
    <t>m2</t>
  </si>
  <si>
    <t>01.02</t>
  </si>
  <si>
    <t>m</t>
  </si>
  <si>
    <t>01.03</t>
  </si>
  <si>
    <t>01.04</t>
  </si>
  <si>
    <t>01.05</t>
  </si>
  <si>
    <t>01.06</t>
  </si>
  <si>
    <t>01.07</t>
  </si>
  <si>
    <t>01.08</t>
  </si>
  <si>
    <t>u</t>
  </si>
  <si>
    <t>02.01</t>
  </si>
  <si>
    <t>03.01</t>
  </si>
  <si>
    <t>04.01</t>
  </si>
  <si>
    <t>kg</t>
  </si>
  <si>
    <t>05.01</t>
  </si>
  <si>
    <t>05.02</t>
  </si>
  <si>
    <t>05.03</t>
  </si>
  <si>
    <t>06.01</t>
  </si>
  <si>
    <t>06.02</t>
  </si>
  <si>
    <t>07.01</t>
  </si>
  <si>
    <t>08.01</t>
  </si>
  <si>
    <t>08.02</t>
  </si>
  <si>
    <t>GESTIÓN DE RESIDUOS</t>
  </si>
  <si>
    <t>06.03</t>
  </si>
  <si>
    <t>06.04</t>
  </si>
  <si>
    <t>m3</t>
  </si>
  <si>
    <t>01.09</t>
  </si>
  <si>
    <t>01.10</t>
  </si>
  <si>
    <t>01.11</t>
  </si>
  <si>
    <t>01.12</t>
  </si>
  <si>
    <t>ALBAÑILERÍA</t>
  </si>
  <si>
    <t>04.02</t>
  </si>
  <si>
    <t>PUESTO INF. 4RJ45 + 2NO-SAI + 2SAI + MAG</t>
  </si>
  <si>
    <t>CABLE 4 PARES F/FTP CAT 6. (2 CABLES)</t>
  </si>
  <si>
    <t>09.01</t>
  </si>
  <si>
    <t>09.02</t>
  </si>
  <si>
    <t>09.03</t>
  </si>
  <si>
    <t>09.04</t>
  </si>
  <si>
    <t>09.05</t>
  </si>
  <si>
    <t>10.01</t>
  </si>
  <si>
    <t>PINTURA PLÁSTICA LISA SOBRE LADRILLO, YESO O CEMENTO</t>
  </si>
  <si>
    <t>10.02</t>
  </si>
  <si>
    <t>10.03</t>
  </si>
  <si>
    <t>PINTURA ESMALTE SINTÉTICO S/CARP. METÁLICA</t>
  </si>
  <si>
    <t>10.04</t>
  </si>
  <si>
    <t>10.05</t>
  </si>
  <si>
    <t>10.06</t>
  </si>
  <si>
    <t>10.07</t>
  </si>
  <si>
    <t>10.08</t>
  </si>
  <si>
    <t>10.09</t>
  </si>
  <si>
    <t>11.01</t>
  </si>
  <si>
    <t>11.02</t>
  </si>
  <si>
    <t>12.01</t>
  </si>
  <si>
    <t>13.01</t>
  </si>
  <si>
    <t>13.02</t>
  </si>
  <si>
    <t>13.03</t>
  </si>
  <si>
    <t>13.04</t>
  </si>
  <si>
    <t>13.05</t>
  </si>
  <si>
    <t>13.06</t>
  </si>
  <si>
    <t>DESMONTADO REVEST. PAREDES ELEMENTOS DE MADERA APROV. DEL 50%</t>
  </si>
  <si>
    <t>TRASLADO PAPELERA METÁLICA</t>
  </si>
  <si>
    <t>APERTURA DE HUECO EN PANEL SÁNDWICH DE FACHADA I/ESTRUCTURA</t>
  </si>
  <si>
    <t>CORTE EN MURO DE HORMIGÓN CON DISCO DE DIAMANTE</t>
  </si>
  <si>
    <t>DEMOLICIÓN SELECTIVA M. MANUALES DE CITARA DE L/H</t>
  </si>
  <si>
    <t>DEMOLICIÓN SELECTIVA M. MANUALES DE SOLADO Y RODAPIÉ BALD. CER.</t>
  </si>
  <si>
    <t>DEMOLICION SELECTIVA M. MECÁNICOS DE SOLADO CON BALD. HIDRÁUL.</t>
  </si>
  <si>
    <t>DEMOLICIÓN DE BORDILLO</t>
  </si>
  <si>
    <t>DEMOLICIÓN DE PAVIMENTO DE ASFALTO</t>
  </si>
  <si>
    <t>DESMONTAJE Y ACOPIO DE LONA CON ESTR. METÁLICA</t>
  </si>
  <si>
    <t>DEMOLICIÓN DE SOLERA ARMADA DE 30 CM</t>
  </si>
  <si>
    <t>DESMONTAJE DE SEÑAL VERTICAL</t>
  </si>
  <si>
    <t>EXCAVACIONES</t>
  </si>
  <si>
    <t>EXCAVACIÓN, TIERRA C. MEDIA, M. MANUALES, PROF. MÁX. 1,50 m</t>
  </si>
  <si>
    <t>CANALIZACIONES SUBTERRÁNEAS</t>
  </si>
  <si>
    <t>CANALIZACIÓN ENTERRADA TUBERÍA PVC DIÁM. 110 mm</t>
  </si>
  <si>
    <t>HORMIGÓN, SOLERAS Y BANCADAS</t>
  </si>
  <si>
    <t>SOLERA HORMIGÓN HA-25 #150x150x6 mm 15 cm ESP.</t>
  </si>
  <si>
    <t>ACERO EN BARRAS CORRUGADAS B500S EN CIMENT.</t>
  </si>
  <si>
    <t>ACERO S275JR EN BANCADAS I/IMPRIMACIÓN</t>
  </si>
  <si>
    <t>ENCOFRADO DE MADERA</t>
  </si>
  <si>
    <t>CITARA LADRILLO H/D 7 cm</t>
  </si>
  <si>
    <t>SOLADO CON BALDOSAS HIDRÁULICAS</t>
  </si>
  <si>
    <t>BORDILLO PREFABRICADO DE HORMIGÓN HM-40 ACHAFLANADO</t>
  </si>
  <si>
    <t>REVESTIMIENTOS/AISLAMIENTO</t>
  </si>
  <si>
    <t>AISLAMIENTO ACÚSTICO A RUIDO AÉREO LÁMINA VISCOELÁSTICA 4 MM - 38 DB</t>
  </si>
  <si>
    <t>TRASDOSADO AUTOPORTANTE DE CARTON-YESO 15mm PERF. AC. GAL. FIJ. MEC</t>
  </si>
  <si>
    <t>AISLAMIENTO ACÚSTICO A RUIDO AÉREO LANA MINERAL 50 MM</t>
  </si>
  <si>
    <t>RODAPIÉ DE PVC PLEXIBLE 100x25MM</t>
  </si>
  <si>
    <t>CARPINTERÍA</t>
  </si>
  <si>
    <t>ADAPTACIÓN DE PUERTA DE CRISTAL</t>
  </si>
  <si>
    <t>ACERO PERFILES LAM. EN CAL. UNIÓN SOLDADA</t>
  </si>
  <si>
    <t>ANCLAJE QUÍMICO ESTRUCTURAL SOBRE HORMIGÓN M16X300</t>
  </si>
  <si>
    <t>TRASLADO DE MOBILIARIO DESDE CARPA HASTA NUEVA LÍNEA MOTOS</t>
  </si>
  <si>
    <t>REMATE LATERAL CH. LISA AC. GALV. AC. POLIÉSTER</t>
  </si>
  <si>
    <t>ANCLAJE DE SOPORTE LED A ESTRUCTURA AUX. PANEL SÁNDWICH</t>
  </si>
  <si>
    <t>MARQUESINA DE CRISTAL Y ACERO INOXIDABLE</t>
  </si>
  <si>
    <t>PUERTAS AUTOMÁTICAS</t>
  </si>
  <si>
    <t>PUERTA INDUSTRIAL ENROLLABLE AUTOMÁTICA 3,00 M X 2,50 M</t>
  </si>
  <si>
    <t>PUERTA INDUSTRIAL ENROLLABLE AUTOMÁTICA 2,00 M X 2,50 M</t>
  </si>
  <si>
    <t>INSTALACIÓN ELÉCTRICA</t>
  </si>
  <si>
    <t>TUBO FLEXIBLE CORRUGADO DIÁM. 25 MM LIBRE HALÓGENOS</t>
  </si>
  <si>
    <t>TUBO FLEXIBLE CORRUGADO DIÁM. 32 MM LIBRE HALÓGENOS</t>
  </si>
  <si>
    <t>AYUDA TRAZADO CANALIZACIÓN EXISTENTE</t>
  </si>
  <si>
    <t>CIR. TRIF. MULTIPOLAR 5X6MM2 Cu RZ1-K(AS) 0.6/1KV C/EXIST.</t>
  </si>
  <si>
    <t>CIR. TRIF. MULTIPOLAR 5X4MM2 Cu RZ1-K(AS) 0.6/1KV C/EXIST.</t>
  </si>
  <si>
    <t>CIR. TRIF. MULTIPOLAR 4X2.5MM2 Cu RZ1-K(AS) 0.6/1KV C/EXIST.</t>
  </si>
  <si>
    <t>CIR. TRIF. MULTIPOLAR 3X4MM2 Cu RZ1-K(AS) 0.6/1KV C/EXIST.</t>
  </si>
  <si>
    <t>CIR. MONOF. UNIPOLAR 3X2.5MM2 Cu H07Z1-K(AS) 750V C/EXIST. v</t>
  </si>
  <si>
    <t>INT. AUT. MAGNETOTÉRMICO IVx25A PDC10KA CURVA C</t>
  </si>
  <si>
    <t>INT. AUT. MAGNETOTÉRMICO IVx25A PDC6KA CURVA C</t>
  </si>
  <si>
    <t>INTERRUPTOR DIFERENCIAL IVx40A SENS 300mA TIPO A</t>
  </si>
  <si>
    <t>INT. AUT. MAGNETOTÉRMICO IVx20A PDC6KA CURVA D</t>
  </si>
  <si>
    <t>INT. AUT. MAGNETOTÉRMICO IIIx16A PDC6KA CURVA D</t>
  </si>
  <si>
    <t>INT. AUT. MAGNETOTÉRMICO IIx10A PDC6KA CURVA C</t>
  </si>
  <si>
    <t>INT. AUT. MAGNETOTÉRMICO IIx20A PDC6KA CURVA C</t>
  </si>
  <si>
    <t>CONTACTOR IIIx16A 230V</t>
  </si>
  <si>
    <t>RELÉ TÉMPORIZADO 8A@250V</t>
  </si>
  <si>
    <t>RELÉ TÉRMICO 4-7A CLASE10</t>
  </si>
  <si>
    <t>PULSADOR/INDICADOR LUMINOSO EN CUADRO ELÉCTRICO</t>
  </si>
  <si>
    <t>CUADRO ELÉCTRICO DE 96 MÓDULOS EMPOTRADO</t>
  </si>
  <si>
    <t>CUADRO CON 4 TOMAS DE CORRIENTE EMPOTRADO</t>
  </si>
  <si>
    <t>CERTIFICADO DE INSTALACIÓN ELÉCTRICA (CIE)</t>
  </si>
  <si>
    <t>INSTALACIÓN INFORMÁTICA</t>
  </si>
  <si>
    <t>INSTALACIÓN DE CABLE DE DATOS/SAI/NOSAI EXISTENTE</t>
  </si>
  <si>
    <t>PUESTO 2RJ45 + 2NO-SAI</t>
  </si>
  <si>
    <t>ACOMETIDA A PANTALLA LED</t>
  </si>
  <si>
    <t>CERTIFICADO DE CABLEADO ESTRUCTURADO</t>
  </si>
  <si>
    <t>EXTRACCIÓN LOCALIZADA</t>
  </si>
  <si>
    <t>COND. HELIC. GALV. Ø200 E=0.5MM AÉREO</t>
  </si>
  <si>
    <t>ADAPTAR INSTALACIÓN EXISTENTE</t>
  </si>
  <si>
    <t>ALUMBRADO</t>
  </si>
  <si>
    <t>LUMINARIA DE EMERGENCIA LED 200 LÚMENES</t>
  </si>
  <si>
    <t>PINTURA</t>
  </si>
  <si>
    <t>PINTURA DE POLIURETANO PIGMENTADA SOBRE PAVIMENTOS</t>
  </si>
  <si>
    <t>PINTURA DE POLIURETANO PIGMENTADA SOBRE PAVIMENTOS + ÁRIDO</t>
  </si>
  <si>
    <t>ENMASCARAMIENTO DE MARCAS VIALES</t>
  </si>
  <si>
    <t>PINTURA VIAL REFLEXIVA</t>
  </si>
  <si>
    <t>URBANIZACIÓN</t>
  </si>
  <si>
    <t>CAPA DE 6CM DE MEZCLA BITUMINOSA EN FRÍO DF12</t>
  </si>
  <si>
    <t>REPARACIÓN DE ÁREAS ASFALTADAS, CON MORTERO ASFÁLTICO</t>
  </si>
  <si>
    <t>SEÑALIZACIÓN</t>
  </si>
  <si>
    <t>VALLADO PROVISIONAL CON VALLAS TRASLADABLES</t>
  </si>
  <si>
    <t>POSTE PARA SOPORTE DE SEÑALIZACIÓN VERTICAL DE TRÁFICO 80x40x2</t>
  </si>
  <si>
    <t>POSTE PARA SOPORTE DE SEÑALIZACIÓN VERTICAL DE TRÁFICO 100x50x3</t>
  </si>
  <si>
    <t>SEÑAL VERTICAL DE TRÁFICO DE 60 CM</t>
  </si>
  <si>
    <t>SEÑAL VERTICAL DE TRÁFICO A MEDIDA</t>
  </si>
  <si>
    <t>SEÑALIZACIÓN DE MEDIOS DE EVACUACIÓN</t>
  </si>
  <si>
    <t>INSTALACIÓN DE SEÑALIZACIÓN EXISTENTE</t>
  </si>
  <si>
    <t>SEÑAL DE SEGURIDAD Y SALUD DE ADVERTENCIA U OBLIGACIÓN</t>
  </si>
  <si>
    <t>CONTROL DE CALIDAD</t>
  </si>
  <si>
    <t>ENSAYO DE CONSISTENCIA Y RESISTENCIA DEL HORMIGÓN</t>
  </si>
  <si>
    <t>MEDICIÓN DE CAUDAL EN SISTEMAS DE EXTRACCIÓN LOCALIZADA</t>
  </si>
  <si>
    <t>GESTIÓN DE RCD'S TIERRAS/PÉTREOS DE EXCAVACIÓN</t>
  </si>
  <si>
    <t>t</t>
  </si>
  <si>
    <t>TRANSPORTE Y GESTIÓN DE RCD'S NATURALEZA NO PÉTREA</t>
  </si>
  <si>
    <t>TRANSPORTE Y GESTIÓN DE RCD'S NATURALEZA PÉTREA</t>
  </si>
  <si>
    <t>TRANSPORTE Y GESTIÓN DE RCD'S POTENCIALMENTE PELIGROSOS Y OTROS</t>
  </si>
  <si>
    <t>04.03</t>
  </si>
  <si>
    <t>04.04</t>
  </si>
  <si>
    <t>07.02</t>
  </si>
  <si>
    <t>07.03</t>
  </si>
  <si>
    <t>07.04</t>
  </si>
  <si>
    <t>07.05</t>
  </si>
  <si>
    <t>07.06</t>
  </si>
  <si>
    <t>07.07</t>
  </si>
  <si>
    <t>09.06</t>
  </si>
  <si>
    <t>09.07</t>
  </si>
  <si>
    <t>09.08</t>
  </si>
  <si>
    <t>09.09</t>
  </si>
  <si>
    <t>09.10</t>
  </si>
  <si>
    <t>09.11</t>
  </si>
  <si>
    <t>09.12</t>
  </si>
  <si>
    <t>09.13</t>
  </si>
  <si>
    <t>09.14</t>
  </si>
  <si>
    <t>09.15</t>
  </si>
  <si>
    <t>09.16</t>
  </si>
  <si>
    <t>09.17</t>
  </si>
  <si>
    <t>09.18</t>
  </si>
  <si>
    <t>09.19</t>
  </si>
  <si>
    <t>09.20</t>
  </si>
  <si>
    <t>09.21</t>
  </si>
  <si>
    <t>09.22</t>
  </si>
  <si>
    <t>14.01</t>
  </si>
  <si>
    <t>14.02</t>
  </si>
  <si>
    <t>15.01</t>
  </si>
  <si>
    <t>15.02</t>
  </si>
  <si>
    <t>15.03</t>
  </si>
  <si>
    <t>15.04</t>
  </si>
  <si>
    <t>15.05</t>
  </si>
  <si>
    <t>15.06</t>
  </si>
  <si>
    <t>15.07</t>
  </si>
  <si>
    <t>15.08</t>
  </si>
  <si>
    <t>16.01</t>
  </si>
  <si>
    <t>16.02</t>
  </si>
  <si>
    <t>16.03</t>
  </si>
  <si>
    <t>17.01</t>
  </si>
  <si>
    <t>17.02</t>
  </si>
  <si>
    <t>17.03</t>
  </si>
  <si>
    <t>17.04</t>
  </si>
  <si>
    <t>SEGURIDAD Y SALUD</t>
  </si>
  <si>
    <t>VALLA METALICA CIERRE PERIMETRAL</t>
  </si>
  <si>
    <t>CASETA PREF. MOD. 15.00 M2</t>
  </si>
  <si>
    <t>MASCARILLA RESPIRATORIA SOLD.</t>
  </si>
  <si>
    <t>MASCARILLA RESPIRATORIA POLV.</t>
  </si>
  <si>
    <t>MASCARILLA RESPIRATORIA PINT.</t>
  </si>
  <si>
    <t>GAFA ANTI-IMPACTO,ACETATO</t>
  </si>
  <si>
    <t>GAFA ANTI-POLVO</t>
  </si>
  <si>
    <t>GAFAS CAZOLETAS CERRADAS</t>
  </si>
  <si>
    <t>PAR DE TAPONES ANTIRRUIDO</t>
  </si>
  <si>
    <t>CASCO DE SEGURIDAD</t>
  </si>
  <si>
    <t>PANTALLA SOLDADURA ELECTRICA DE CABEZA</t>
  </si>
  <si>
    <t>EXTINTOR MANUAL DE CO2 DE 6KG</t>
  </si>
  <si>
    <t>GUANTES DE NITRILO-VINILO,CARGA</t>
  </si>
  <si>
    <t>GUANTES DE LATEX</t>
  </si>
  <si>
    <t>GUANTES AISLANTE DE BAJA TENSION</t>
  </si>
  <si>
    <t>GUANTES DE USO GENERAL</t>
  </si>
  <si>
    <t>BOTAS DE AGUA PVC. FORRADA</t>
  </si>
  <si>
    <t>LAMPARA INTERMITENTE</t>
  </si>
  <si>
    <t>SEÑAL PVC. "SEÑALES INDICADORAS"</t>
  </si>
  <si>
    <t>PRIMEROS AUXILIOS EN OBRA.</t>
  </si>
  <si>
    <t>18.01</t>
  </si>
  <si>
    <t>18.02</t>
  </si>
  <si>
    <t>18.03</t>
  </si>
  <si>
    <t>18.04</t>
  </si>
  <si>
    <t>18.05</t>
  </si>
  <si>
    <t>18.06</t>
  </si>
  <si>
    <t>18.07</t>
  </si>
  <si>
    <t>18.08</t>
  </si>
  <si>
    <t>18.09</t>
  </si>
  <si>
    <t>18.10</t>
  </si>
  <si>
    <t>18.11</t>
  </si>
  <si>
    <t>18.12</t>
  </si>
  <si>
    <t>18.13</t>
  </si>
  <si>
    <t>18.14</t>
  </si>
  <si>
    <t>18.15</t>
  </si>
  <si>
    <t>18.16</t>
  </si>
  <si>
    <t>18.17</t>
  </si>
  <si>
    <t>18.18</t>
  </si>
  <si>
    <t>18.19</t>
  </si>
  <si>
    <t>18.20</t>
  </si>
  <si>
    <t>PROYECTO DE INSTALACIONES PARA LA INSPECCIÓN DE CICLOMOTORES Y MOTOCICLETAS EN LA ESTACIÓN ITV 4114 DE SEVILLA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</si>
</sst>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.00_ ;\-#,##0.00\ "/>
    <numFmt numFmtId="165" formatCode="0.0%"/>
    <numFmt numFmtId="166" formatCode="#,##0.00\ &quot;€&quot;"/>
    <numFmt numFmtId="167" formatCode="0.000"/>
    <numFmt numFmtId="168" formatCode="0\ &quot;%&quot;"/>
  </numFmts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NewsGotT"/>
    </font>
    <font>
      <sz val="7"/>
      <name val="NewsGotT"/>
    </font>
    <font>
      <b/>
      <sz val="7"/>
      <name val="NewsGotT"/>
    </font>
    <font>
      <b/>
      <sz val="8"/>
      <name val="NewsGotT"/>
    </font>
    <font>
      <sz val="10"/>
      <color indexed="9"/>
      <name val="NewsGotT"/>
    </font>
    <font>
      <sz val="9"/>
      <color theme="3"/>
      <name val="NewsGotT"/>
    </font>
    <font>
      <b/>
      <sz val="8"/>
      <color theme="1"/>
      <name val="NewsGotT"/>
    </font>
    <font>
      <sz val="8"/>
      <color theme="1"/>
      <name val="NewsGotT"/>
    </font>
    <font>
      <sz val="8"/>
      <name val="NewsGotT"/>
    </font>
    <font>
      <b/>
      <sz val="7"/>
      <color rgb="FFFF0000"/>
      <name val="NewsGotT"/>
    </font>
    <font>
      <sz val="7"/>
      <color theme="1" tint="0.499984740745262"/>
      <name val="NewsGotT"/>
    </font>
    <font>
      <b/>
      <sz val="7"/>
      <color theme="1" tint="0.499984740745262"/>
      <name val="NewsGotT"/>
    </font>
    <font>
      <b/>
      <sz val="12"/>
      <color rgb="FFFF0000"/>
      <name val="NewsGotT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FF00F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FF"/>
      <name val="Calibri"/>
      <family val="2"/>
      <scheme val="minor"/>
    </font>
    <font>
      <sz val="11"/>
      <name val="NewsGotT"/>
    </font>
    <font>
      <b/>
      <sz val="10"/>
      <name val="NewsGotT"/>
    </font>
    <font>
      <b/>
      <sz val="11"/>
      <color indexed="18"/>
      <name val="NewsGotT"/>
    </font>
    <font>
      <sz val="10"/>
      <color theme="3"/>
      <name val="NewsGotT"/>
    </font>
    <font>
      <b/>
      <sz val="12"/>
      <color indexed="10"/>
      <name val="NewsGotT"/>
    </font>
    <font>
      <b/>
      <sz val="10"/>
      <color indexed="18"/>
      <name val="NewsGotT"/>
    </font>
    <font>
      <b/>
      <sz val="12"/>
      <color indexed="9"/>
      <name val="NewsGotT"/>
    </font>
    <font>
      <b/>
      <sz val="13"/>
      <color indexed="9"/>
      <name val="NewsGotT"/>
    </font>
    <font>
      <b/>
      <sz val="9"/>
      <name val="NewsGotT"/>
    </font>
    <font>
      <b/>
      <sz val="9"/>
      <color indexed="18"/>
      <name val="NewsGotT"/>
    </font>
    <font>
      <sz val="9"/>
      <name val="NewsGotT"/>
    </font>
    <font>
      <sz val="8"/>
      <color theme="3"/>
      <name val="NewsGotT"/>
    </font>
    <font>
      <b/>
      <sz val="12"/>
      <name val="NewsGotT"/>
    </font>
    <font>
      <b/>
      <sz val="8"/>
      <color rgb="FFFF0000"/>
      <name val="NewsGotT"/>
    </font>
    <font>
      <b/>
      <i/>
      <sz val="11"/>
      <color indexed="9"/>
      <name val="NewsGotT"/>
    </font>
    <font>
      <b/>
      <sz val="8"/>
      <color indexed="10"/>
      <name val="NewsGotT"/>
    </font>
    <font>
      <sz val="8"/>
      <color indexed="10"/>
      <name val="NewsGotT"/>
    </font>
    <font>
      <b/>
      <sz val="13"/>
      <name val="NewsGotT"/>
    </font>
    <font>
      <b/>
      <sz val="9"/>
      <color indexed="10"/>
      <name val="NewsGotT"/>
    </font>
    <font>
      <b/>
      <sz val="8"/>
      <color theme="3"/>
      <name val="NewsGotT"/>
    </font>
    <font>
      <sz val="10"/>
      <name val="Arial"/>
      <family val="2"/>
    </font>
    <font>
      <sz val="10"/>
      <name val="Arial"/>
      <family val="2"/>
    </font>
    <font>
      <b/>
      <sz val="11"/>
      <name val="NewsGotT"/>
    </font>
    <font>
      <b/>
      <sz val="9"/>
      <color theme="3"/>
      <name val="NewsGotT"/>
    </font>
    <font>
      <b/>
      <sz val="11"/>
      <color theme="3"/>
      <name val="NewsGotT"/>
    </font>
    <font>
      <sz val="8"/>
      <color theme="1" tint="0.499984740745262"/>
      <name val="NewsGotT"/>
    </font>
  </fonts>
  <fills count="14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4CBE0"/>
        <bgColor indexed="64"/>
      </patternFill>
    </fill>
    <fill>
      <patternFill patternType="solid">
        <fgColor rgb="FFF0F0F0"/>
        <bgColor indexed="64"/>
      </patternFill>
    </fill>
  </fills>
  <borders count="4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 style="thin">
        <color theme="3"/>
      </top>
      <bottom/>
      <diagonal/>
    </border>
    <border>
      <left/>
      <right style="thin">
        <color theme="3"/>
      </right>
      <top/>
      <bottom/>
      <diagonal/>
    </border>
  </borders>
  <cellStyleXfs count="8">
    <xf numFmtId="0" fontId="0" fillId="0" borderId="0"/>
    <xf numFmtId="9" fontId="47" fillId="0" borderId="0" applyFont="0" applyFill="0" applyBorder="0" applyAlignment="0" applyProtection="0"/>
    <xf numFmtId="44" fontId="48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61">
    <xf numFmtId="0" fontId="0" fillId="0" borderId="0" xfId="0"/>
    <xf numFmtId="0" fontId="7" fillId="0" borderId="0" xfId="0" applyNumberFormat="1" applyFont="1" applyAlignment="1" applyProtection="1">
      <alignment vertical="center"/>
    </xf>
    <xf numFmtId="0" fontId="7" fillId="0" borderId="0" xfId="0" applyNumberFormat="1" applyFont="1" applyAlignment="1" applyProtection="1">
      <alignment horizontal="center" vertical="center"/>
    </xf>
    <xf numFmtId="0" fontId="7" fillId="0" borderId="0" xfId="0" applyNumberFormat="1" applyFont="1" applyAlignment="1" applyProtection="1">
      <alignment vertical="center"/>
      <protection locked="0"/>
    </xf>
    <xf numFmtId="0" fontId="7" fillId="0" borderId="0" xfId="0" applyNumberFormat="1" applyFont="1" applyFill="1" applyBorder="1" applyAlignment="1" applyProtection="1">
      <alignment vertical="center" wrapText="1"/>
    </xf>
    <xf numFmtId="49" fontId="10" fillId="4" borderId="18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 wrapText="1"/>
      <protection locked="0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10" fontId="10" fillId="4" borderId="18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Alignment="1" applyProtection="1">
      <alignment horizontal="center" vertical="center"/>
    </xf>
    <xf numFmtId="0" fontId="7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center"/>
    </xf>
    <xf numFmtId="0" fontId="7" fillId="0" borderId="0" xfId="0" applyFont="1"/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9" fillId="0" borderId="0" xfId="0" applyNumberFormat="1" applyFont="1" applyFill="1" applyBorder="1" applyAlignment="1" applyProtection="1">
      <alignment horizontal="left" vertical="center" shrinkToFit="1"/>
    </xf>
    <xf numFmtId="0" fontId="7" fillId="0" borderId="0" xfId="0" applyNumberFormat="1" applyFont="1" applyFill="1" applyBorder="1" applyAlignment="1" applyProtection="1">
      <alignment horizontal="left" vertical="center" wrapText="1"/>
      <protection locked="0"/>
    </xf>
    <xf numFmtId="0" fontId="7" fillId="0" borderId="0" xfId="0" applyNumberFormat="1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center" vertical="center"/>
    </xf>
    <xf numFmtId="2" fontId="27" fillId="0" borderId="0" xfId="0" applyNumberFormat="1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center" vertical="center"/>
    </xf>
    <xf numFmtId="4" fontId="10" fillId="0" borderId="0" xfId="0" applyNumberFormat="1" applyFont="1" applyFill="1" applyBorder="1" applyAlignment="1" applyProtection="1">
      <alignment vertical="center" wrapText="1"/>
    </xf>
    <xf numFmtId="0" fontId="7" fillId="0" borderId="0" xfId="0" applyFont="1" applyAlignment="1" applyProtection="1">
      <alignment vertical="center"/>
    </xf>
    <xf numFmtId="0" fontId="7" fillId="6" borderId="0" xfId="0" applyFont="1" applyFill="1" applyBorder="1" applyAlignment="1" applyProtection="1">
      <alignment vertical="center"/>
    </xf>
    <xf numFmtId="2" fontId="27" fillId="0" borderId="0" xfId="0" applyNumberFormat="1" applyFont="1" applyFill="1" applyBorder="1" applyAlignment="1" applyProtection="1">
      <alignment vertical="center" wrapText="1"/>
    </xf>
    <xf numFmtId="4" fontId="10" fillId="0" borderId="0" xfId="0" applyNumberFormat="1" applyFont="1" applyFill="1" applyBorder="1" applyAlignment="1" applyProtection="1">
      <alignment horizontal="center" vertical="center" wrapText="1"/>
    </xf>
    <xf numFmtId="4" fontId="10" fillId="0" borderId="0" xfId="0" applyNumberFormat="1" applyFont="1" applyAlignment="1" applyProtection="1">
      <alignment horizontal="center" vertical="center"/>
    </xf>
    <xf numFmtId="4" fontId="10" fillId="0" borderId="0" xfId="0" applyNumberFormat="1" applyFont="1" applyAlignment="1" applyProtection="1">
      <alignment vertical="center"/>
    </xf>
    <xf numFmtId="4" fontId="32" fillId="0" borderId="0" xfId="0" applyNumberFormat="1" applyFont="1" applyFill="1" applyAlignment="1" applyProtection="1">
      <alignment horizontal="center" vertical="center"/>
    </xf>
    <xf numFmtId="4" fontId="28" fillId="0" borderId="0" xfId="0" applyNumberFormat="1" applyFont="1" applyFill="1" applyAlignment="1" applyProtection="1">
      <alignment horizontal="center" vertical="center"/>
    </xf>
    <xf numFmtId="164" fontId="7" fillId="0" borderId="0" xfId="0" applyNumberFormat="1" applyFont="1" applyAlignment="1" applyProtection="1">
      <alignment vertical="center"/>
    </xf>
    <xf numFmtId="0" fontId="7" fillId="0" borderId="0" xfId="0" applyFont="1" applyBorder="1" applyAlignment="1" applyProtection="1">
      <alignment horizontal="center" vertical="center"/>
    </xf>
    <xf numFmtId="4" fontId="15" fillId="0" borderId="0" xfId="0" applyNumberFormat="1" applyFont="1" applyFill="1" applyAlignment="1" applyProtection="1">
      <alignment vertical="center"/>
    </xf>
    <xf numFmtId="4" fontId="10" fillId="0" borderId="0" xfId="0" applyNumberFormat="1" applyFont="1" applyBorder="1" applyAlignment="1" applyProtection="1">
      <alignment horizontal="center" vertical="center"/>
    </xf>
    <xf numFmtId="4" fontId="7" fillId="0" borderId="0" xfId="0" applyNumberFormat="1" applyFont="1" applyAlignment="1" applyProtection="1">
      <alignment vertical="center"/>
    </xf>
    <xf numFmtId="4" fontId="10" fillId="0" borderId="0" xfId="0" applyNumberFormat="1" applyFont="1" applyFill="1" applyBorder="1" applyAlignment="1" applyProtection="1">
      <alignment vertical="center"/>
    </xf>
    <xf numFmtId="4" fontId="39" fillId="0" borderId="0" xfId="0" applyNumberFormat="1" applyFont="1" applyFill="1" applyBorder="1" applyAlignment="1" applyProtection="1">
      <alignment horizontal="center" vertical="center"/>
    </xf>
    <xf numFmtId="4" fontId="15" fillId="0" borderId="0" xfId="0" applyNumberFormat="1" applyFont="1" applyFill="1" applyAlignment="1" applyProtection="1">
      <alignment horizontal="left" vertical="center" wrapText="1"/>
    </xf>
    <xf numFmtId="4" fontId="15" fillId="0" borderId="0" xfId="0" applyNumberFormat="1" applyFont="1" applyAlignment="1" applyProtection="1">
      <alignment horizontal="center" vertical="center"/>
    </xf>
    <xf numFmtId="4" fontId="15" fillId="0" borderId="0" xfId="0" applyNumberFormat="1" applyFont="1" applyAlignment="1" applyProtection="1">
      <alignment vertical="center"/>
    </xf>
    <xf numFmtId="2" fontId="15" fillId="0" borderId="0" xfId="0" applyNumberFormat="1" applyFont="1" applyAlignment="1" applyProtection="1">
      <alignment vertical="center"/>
    </xf>
    <xf numFmtId="4" fontId="15" fillId="0" borderId="0" xfId="0" applyNumberFormat="1" applyFont="1" applyAlignment="1" applyProtection="1">
      <alignment vertical="center" shrinkToFit="1"/>
    </xf>
    <xf numFmtId="4" fontId="7" fillId="0" borderId="0" xfId="0" applyNumberFormat="1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2" fontId="15" fillId="0" borderId="0" xfId="0" applyNumberFormat="1" applyFont="1" applyAlignment="1" applyProtection="1">
      <alignment horizontal="center" vertical="center"/>
    </xf>
    <xf numFmtId="9" fontId="7" fillId="0" borderId="0" xfId="0" applyNumberFormat="1" applyFont="1" applyAlignment="1" applyProtection="1">
      <alignment horizontal="center" vertical="center"/>
    </xf>
    <xf numFmtId="0" fontId="15" fillId="0" borderId="0" xfId="0" applyFont="1" applyAlignment="1" applyProtection="1">
      <alignment vertical="center" shrinkToFit="1"/>
    </xf>
    <xf numFmtId="1" fontId="15" fillId="0" borderId="0" xfId="0" applyNumberFormat="1" applyFont="1" applyAlignment="1" applyProtection="1">
      <alignment horizontal="center" vertical="center"/>
    </xf>
    <xf numFmtId="10" fontId="15" fillId="0" borderId="0" xfId="0" applyNumberFormat="1" applyFont="1" applyAlignment="1" applyProtection="1">
      <alignment vertical="center"/>
    </xf>
    <xf numFmtId="1" fontId="15" fillId="0" borderId="0" xfId="0" applyNumberFormat="1" applyFont="1" applyAlignment="1" applyProtection="1">
      <alignment horizontal="left" vertical="center"/>
    </xf>
    <xf numFmtId="4" fontId="28" fillId="0" borderId="0" xfId="0" applyNumberFormat="1" applyFont="1" applyAlignment="1" applyProtection="1">
      <alignment vertical="center"/>
    </xf>
    <xf numFmtId="9" fontId="28" fillId="0" borderId="0" xfId="0" applyNumberFormat="1" applyFont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 shrinkToFit="1"/>
    </xf>
    <xf numFmtId="0" fontId="15" fillId="0" borderId="28" xfId="0" applyFont="1" applyBorder="1" applyAlignment="1" applyProtection="1">
      <alignment horizontal="center" vertical="center" shrinkToFit="1"/>
    </xf>
    <xf numFmtId="1" fontId="15" fillId="0" borderId="0" xfId="0" applyNumberFormat="1" applyFont="1" applyFill="1" applyAlignment="1" applyProtection="1">
      <alignment horizontal="left" vertical="center"/>
    </xf>
    <xf numFmtId="1" fontId="15" fillId="0" borderId="0" xfId="0" applyNumberFormat="1" applyFont="1" applyFill="1" applyAlignment="1" applyProtection="1">
      <alignment horizontal="center" vertical="center"/>
    </xf>
    <xf numFmtId="0" fontId="15" fillId="0" borderId="29" xfId="0" applyFont="1" applyBorder="1" applyAlignment="1" applyProtection="1">
      <alignment horizontal="center" vertical="center" shrinkToFit="1"/>
    </xf>
    <xf numFmtId="1" fontId="15" fillId="0" borderId="0" xfId="0" applyNumberFormat="1" applyFont="1" applyFill="1" applyBorder="1" applyAlignment="1" applyProtection="1">
      <alignment horizontal="left" vertical="center"/>
    </xf>
    <xf numFmtId="1" fontId="15" fillId="0" borderId="0" xfId="0" applyNumberFormat="1" applyFont="1" applyFill="1" applyBorder="1" applyAlignment="1" applyProtection="1">
      <alignment horizontal="center" vertical="center"/>
    </xf>
    <xf numFmtId="10" fontId="15" fillId="0" borderId="0" xfId="0" applyNumberFormat="1" applyFont="1" applyAlignment="1" applyProtection="1">
      <alignment horizontal="center" vertical="center"/>
    </xf>
    <xf numFmtId="0" fontId="15" fillId="0" borderId="30" xfId="0" applyFont="1" applyBorder="1" applyAlignment="1" applyProtection="1">
      <alignment horizontal="center" vertical="center" shrinkToFit="1"/>
    </xf>
    <xf numFmtId="10" fontId="7" fillId="0" borderId="0" xfId="0" applyNumberFormat="1" applyFont="1" applyBorder="1" applyAlignment="1" applyProtection="1">
      <alignment horizontal="center" vertical="center" wrapText="1"/>
    </xf>
    <xf numFmtId="4" fontId="35" fillId="0" borderId="0" xfId="0" applyNumberFormat="1" applyFont="1" applyBorder="1" applyAlignment="1" applyProtection="1">
      <alignment horizontal="center" vertical="center"/>
    </xf>
    <xf numFmtId="164" fontId="45" fillId="0" borderId="0" xfId="0" applyNumberFormat="1" applyFont="1" applyFill="1" applyBorder="1" applyAlignment="1" applyProtection="1">
      <alignment horizontal="center" vertical="center"/>
    </xf>
    <xf numFmtId="9" fontId="15" fillId="0" borderId="0" xfId="0" applyNumberFormat="1" applyFont="1" applyAlignment="1" applyProtection="1">
      <alignment horizontal="center" vertical="center"/>
    </xf>
    <xf numFmtId="1" fontId="15" fillId="0" borderId="0" xfId="0" applyNumberFormat="1" applyFont="1" applyAlignment="1" applyProtection="1">
      <alignment horizontal="center" vertical="center" shrinkToFit="1"/>
    </xf>
    <xf numFmtId="10" fontId="15" fillId="0" borderId="0" xfId="1" applyNumberFormat="1" applyFont="1" applyAlignment="1" applyProtection="1">
      <alignment horizontal="center" vertical="center"/>
    </xf>
    <xf numFmtId="167" fontId="15" fillId="0" borderId="0" xfId="0" applyNumberFormat="1" applyFont="1" applyAlignment="1" applyProtection="1">
      <alignment horizontal="center" vertical="center"/>
    </xf>
    <xf numFmtId="166" fontId="15" fillId="0" borderId="0" xfId="0" applyNumberFormat="1" applyFont="1" applyAlignment="1" applyProtection="1">
      <alignment vertical="center" shrinkToFit="1"/>
    </xf>
    <xf numFmtId="1" fontId="15" fillId="0" borderId="18" xfId="0" applyNumberFormat="1" applyFont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 shrinkToFit="1"/>
    </xf>
    <xf numFmtId="0" fontId="7" fillId="5" borderId="18" xfId="0" applyFont="1" applyFill="1" applyBorder="1" applyAlignment="1" applyProtection="1">
      <alignment horizontal="center" vertical="center" shrinkToFit="1"/>
    </xf>
    <xf numFmtId="2" fontId="15" fillId="5" borderId="18" xfId="0" applyNumberFormat="1" applyFont="1" applyFill="1" applyBorder="1" applyAlignment="1" applyProtection="1">
      <alignment horizontal="center" vertical="center" shrinkToFit="1"/>
    </xf>
    <xf numFmtId="2" fontId="15" fillId="0" borderId="0" xfId="0" applyNumberFormat="1" applyFont="1" applyAlignment="1" applyProtection="1">
      <alignment horizontal="left" vertical="center" shrinkToFit="1"/>
    </xf>
    <xf numFmtId="0" fontId="7" fillId="0" borderId="0" xfId="0" applyFont="1" applyAlignment="1" applyProtection="1">
      <alignment horizontal="center" vertical="center" shrinkToFit="1"/>
    </xf>
    <xf numFmtId="2" fontId="41" fillId="2" borderId="19" xfId="0" applyNumberFormat="1" applyFont="1" applyFill="1" applyBorder="1" applyAlignment="1" applyProtection="1">
      <alignment horizontal="center" vertical="center" shrinkToFit="1"/>
    </xf>
    <xf numFmtId="4" fontId="41" fillId="2" borderId="19" xfId="0" applyNumberFormat="1" applyFont="1" applyFill="1" applyBorder="1" applyAlignment="1" applyProtection="1">
      <alignment horizontal="center" vertical="center" shrinkToFit="1"/>
    </xf>
    <xf numFmtId="4" fontId="41" fillId="2" borderId="17" xfId="0" applyNumberFormat="1" applyFont="1" applyFill="1" applyBorder="1" applyAlignment="1" applyProtection="1">
      <alignment horizontal="center" vertical="center" shrinkToFit="1"/>
    </xf>
    <xf numFmtId="4" fontId="41" fillId="2" borderId="18" xfId="0" applyNumberFormat="1" applyFont="1" applyFill="1" applyBorder="1" applyAlignment="1" applyProtection="1">
      <alignment horizontal="center" vertical="center" shrinkToFit="1"/>
    </xf>
    <xf numFmtId="4" fontId="7" fillId="0" borderId="0" xfId="0" applyNumberFormat="1" applyFont="1" applyAlignment="1" applyProtection="1">
      <alignment horizontal="center" vertical="center" shrinkToFit="1"/>
    </xf>
    <xf numFmtId="9" fontId="41" fillId="2" borderId="18" xfId="0" applyNumberFormat="1" applyFont="1" applyFill="1" applyBorder="1" applyAlignment="1" applyProtection="1">
      <alignment horizontal="center" vertical="center" shrinkToFit="1"/>
    </xf>
    <xf numFmtId="1" fontId="46" fillId="0" borderId="18" xfId="0" applyNumberFormat="1" applyFont="1" applyBorder="1" applyAlignment="1" applyProtection="1">
      <alignment horizontal="center" vertical="center" shrinkToFit="1"/>
    </xf>
    <xf numFmtId="2" fontId="15" fillId="0" borderId="0" xfId="0" applyNumberFormat="1" applyFont="1" applyAlignment="1" applyProtection="1">
      <alignment horizontal="center" vertical="center" shrinkToFit="1"/>
    </xf>
    <xf numFmtId="2" fontId="15" fillId="0" borderId="0" xfId="0" applyNumberFormat="1" applyFont="1" applyAlignment="1" applyProtection="1">
      <alignment vertical="center" shrinkToFit="1"/>
    </xf>
    <xf numFmtId="2" fontId="27" fillId="0" borderId="0" xfId="0" applyNumberFormat="1" applyFont="1" applyAlignment="1" applyProtection="1">
      <alignment vertical="center" shrinkToFit="1"/>
    </xf>
    <xf numFmtId="4" fontId="7" fillId="0" borderId="0" xfId="0" applyNumberFormat="1" applyFont="1" applyAlignment="1" applyProtection="1">
      <alignment vertical="center" shrinkToFit="1"/>
    </xf>
    <xf numFmtId="166" fontId="7" fillId="0" borderId="0" xfId="0" applyNumberFormat="1" applyFont="1" applyAlignment="1" applyProtection="1">
      <alignment vertical="center" shrinkToFit="1"/>
    </xf>
    <xf numFmtId="9" fontId="7" fillId="0" borderId="0" xfId="0" applyNumberFormat="1" applyFont="1" applyAlignment="1" applyProtection="1">
      <alignment horizontal="center" vertical="center" shrinkToFit="1"/>
    </xf>
    <xf numFmtId="10" fontId="15" fillId="0" borderId="0" xfId="1" applyNumberFormat="1" applyFont="1" applyAlignment="1" applyProtection="1">
      <alignment horizontal="center" vertical="center" shrinkToFit="1"/>
    </xf>
    <xf numFmtId="10" fontId="15" fillId="0" borderId="0" xfId="0" applyNumberFormat="1" applyFont="1" applyAlignment="1" applyProtection="1">
      <alignment horizontal="center" vertical="center" shrinkToFit="1"/>
    </xf>
    <xf numFmtId="9" fontId="15" fillId="0" borderId="0" xfId="0" applyNumberFormat="1" applyFont="1" applyAlignment="1" applyProtection="1">
      <alignment horizontal="center" vertical="center" shrinkToFit="1"/>
    </xf>
    <xf numFmtId="164" fontId="7" fillId="0" borderId="0" xfId="0" applyNumberFormat="1" applyFont="1" applyAlignment="1" applyProtection="1">
      <alignment vertical="center" shrinkToFit="1"/>
    </xf>
    <xf numFmtId="4" fontId="35" fillId="0" borderId="0" xfId="0" applyNumberFormat="1" applyFont="1" applyFill="1" applyBorder="1" applyAlignment="1" applyProtection="1">
      <alignment horizontal="center" vertical="center" shrinkToFit="1"/>
    </xf>
    <xf numFmtId="9" fontId="7" fillId="0" borderId="0" xfId="0" applyNumberFormat="1" applyFont="1" applyBorder="1" applyAlignment="1" applyProtection="1">
      <alignment horizontal="center" vertical="center" shrinkToFit="1"/>
    </xf>
    <xf numFmtId="164" fontId="15" fillId="0" borderId="0" xfId="0" applyNumberFormat="1" applyFont="1" applyBorder="1" applyAlignment="1" applyProtection="1">
      <alignment horizontal="center" vertical="center" shrinkToFit="1"/>
    </xf>
    <xf numFmtId="4" fontId="35" fillId="0" borderId="0" xfId="0" applyNumberFormat="1" applyFont="1" applyFill="1" applyAlignment="1" applyProtection="1">
      <alignment horizontal="center" vertical="center" shrinkToFit="1"/>
    </xf>
    <xf numFmtId="164" fontId="37" fillId="0" borderId="0" xfId="0" applyNumberFormat="1" applyFont="1" applyAlignment="1" applyProtection="1">
      <alignment vertical="center" shrinkToFit="1"/>
    </xf>
    <xf numFmtId="4" fontId="35" fillId="0" borderId="18" xfId="0" applyNumberFormat="1" applyFont="1" applyFill="1" applyBorder="1" applyAlignment="1" applyProtection="1">
      <alignment horizontal="center" vertical="center" shrinkToFit="1"/>
    </xf>
    <xf numFmtId="4" fontId="35" fillId="0" borderId="19" xfId="0" applyNumberFormat="1" applyFont="1" applyFill="1" applyBorder="1" applyAlignment="1" applyProtection="1">
      <alignment horizontal="left" vertical="center" shrinkToFit="1"/>
    </xf>
    <xf numFmtId="9" fontId="35" fillId="0" borderId="0" xfId="0" applyNumberFormat="1" applyFont="1" applyFill="1" applyBorder="1" applyAlignment="1" applyProtection="1">
      <alignment horizontal="center" vertical="center" shrinkToFit="1"/>
    </xf>
    <xf numFmtId="4" fontId="39" fillId="0" borderId="0" xfId="0" applyNumberFormat="1" applyFont="1" applyFill="1" applyBorder="1" applyAlignment="1" applyProtection="1">
      <alignment horizontal="center" vertical="center" shrinkToFit="1"/>
    </xf>
    <xf numFmtId="9" fontId="39" fillId="0" borderId="0" xfId="0" applyNumberFormat="1" applyFont="1" applyFill="1" applyBorder="1" applyAlignment="1" applyProtection="1">
      <alignment horizontal="center" vertical="center" shrinkToFit="1"/>
    </xf>
    <xf numFmtId="2" fontId="41" fillId="2" borderId="18" xfId="0" applyNumberFormat="1" applyFont="1" applyFill="1" applyBorder="1" applyAlignment="1" applyProtection="1">
      <alignment horizontal="center" vertical="center" shrinkToFit="1"/>
    </xf>
    <xf numFmtId="2" fontId="37" fillId="0" borderId="0" xfId="0" applyNumberFormat="1" applyFont="1" applyAlignment="1" applyProtection="1">
      <alignment vertical="center" shrinkToFit="1"/>
    </xf>
    <xf numFmtId="4" fontId="33" fillId="2" borderId="18" xfId="0" applyNumberFormat="1" applyFont="1" applyFill="1" applyBorder="1" applyAlignment="1" applyProtection="1">
      <alignment horizontal="center" vertical="center" shrinkToFit="1"/>
    </xf>
    <xf numFmtId="10" fontId="36" fillId="3" borderId="18" xfId="0" applyNumberFormat="1" applyFont="1" applyFill="1" applyBorder="1" applyAlignment="1" applyProtection="1">
      <alignment horizontal="center" vertical="center" shrinkToFit="1"/>
    </xf>
    <xf numFmtId="44" fontId="7" fillId="0" borderId="18" xfId="0" applyNumberFormat="1" applyFont="1" applyFill="1" applyBorder="1" applyAlignment="1" applyProtection="1">
      <alignment horizontal="center" vertical="center" shrinkToFit="1"/>
    </xf>
    <xf numFmtId="44" fontId="37" fillId="0" borderId="17" xfId="0" applyNumberFormat="1" applyFont="1" applyFill="1" applyBorder="1" applyAlignment="1" applyProtection="1">
      <alignment horizontal="center" vertical="center" shrinkToFit="1"/>
    </xf>
    <xf numFmtId="165" fontId="35" fillId="0" borderId="18" xfId="0" applyNumberFormat="1" applyFont="1" applyFill="1" applyBorder="1" applyAlignment="1" applyProtection="1">
      <alignment horizontal="center" vertical="center" shrinkToFit="1"/>
    </xf>
    <xf numFmtId="44" fontId="7" fillId="0" borderId="18" xfId="0" applyNumberFormat="1" applyFont="1" applyFill="1" applyBorder="1" applyAlignment="1" applyProtection="1">
      <alignment vertical="center" shrinkToFit="1"/>
    </xf>
    <xf numFmtId="4" fontId="39" fillId="8" borderId="18" xfId="0" applyNumberFormat="1" applyFont="1" applyFill="1" applyBorder="1" applyAlignment="1" applyProtection="1">
      <alignment horizontal="center" vertical="center" shrinkToFit="1"/>
    </xf>
    <xf numFmtId="4" fontId="35" fillId="7" borderId="18" xfId="0" applyNumberFormat="1" applyFont="1" applyFill="1" applyBorder="1" applyAlignment="1" applyProtection="1">
      <alignment horizontal="center" vertical="center" shrinkToFit="1"/>
    </xf>
    <xf numFmtId="4" fontId="39" fillId="9" borderId="19" xfId="0" applyNumberFormat="1" applyFont="1" applyFill="1" applyBorder="1" applyAlignment="1" applyProtection="1">
      <alignment horizontal="center" vertical="center" shrinkToFit="1"/>
    </xf>
    <xf numFmtId="4" fontId="39" fillId="9" borderId="18" xfId="0" applyNumberFormat="1" applyFont="1" applyFill="1" applyBorder="1" applyAlignment="1" applyProtection="1">
      <alignment horizontal="center" vertical="center" shrinkToFit="1"/>
    </xf>
    <xf numFmtId="4" fontId="35" fillId="10" borderId="18" xfId="0" applyNumberFormat="1" applyFont="1" applyFill="1" applyBorder="1" applyAlignment="1" applyProtection="1">
      <alignment horizontal="center" vertical="center" shrinkToFit="1"/>
    </xf>
    <xf numFmtId="4" fontId="50" fillId="0" borderId="0" xfId="0" applyNumberFormat="1" applyFont="1" applyFill="1" applyBorder="1" applyAlignment="1" applyProtection="1">
      <alignment horizontal="center" vertical="center" shrinkToFit="1"/>
    </xf>
    <xf numFmtId="4" fontId="30" fillId="0" borderId="0" xfId="0" applyNumberFormat="1" applyFont="1" applyBorder="1" applyAlignment="1" applyProtection="1">
      <alignment vertical="center" shrinkToFit="1"/>
    </xf>
    <xf numFmtId="164" fontId="12" fillId="0" borderId="0" xfId="0" applyNumberFormat="1" applyFont="1" applyBorder="1" applyAlignment="1" applyProtection="1">
      <alignment horizontal="center" vertical="center" shrinkToFit="1"/>
    </xf>
    <xf numFmtId="4" fontId="50" fillId="0" borderId="0" xfId="0" applyNumberFormat="1" applyFont="1" applyFill="1" applyAlignment="1" applyProtection="1">
      <alignment horizontal="center" vertical="center" shrinkToFit="1"/>
    </xf>
    <xf numFmtId="4" fontId="50" fillId="0" borderId="0" xfId="0" applyNumberFormat="1" applyFont="1" applyAlignment="1" applyProtection="1">
      <alignment vertical="center" shrinkToFit="1"/>
    </xf>
    <xf numFmtId="164" fontId="12" fillId="0" borderId="0" xfId="0" applyNumberFormat="1" applyFont="1" applyAlignment="1" applyProtection="1">
      <alignment vertical="center" shrinkToFit="1"/>
    </xf>
    <xf numFmtId="4" fontId="50" fillId="10" borderId="19" xfId="0" applyNumberFormat="1" applyFont="1" applyFill="1" applyBorder="1" applyAlignment="1" applyProtection="1">
      <alignment horizontal="center" vertical="center" shrinkToFit="1"/>
    </xf>
    <xf numFmtId="4" fontId="50" fillId="10" borderId="18" xfId="0" applyNumberFormat="1" applyFont="1" applyFill="1" applyBorder="1" applyAlignment="1" applyProtection="1">
      <alignment horizontal="center" vertical="center" shrinkToFit="1"/>
    </xf>
    <xf numFmtId="4" fontId="50" fillId="7" borderId="18" xfId="0" applyNumberFormat="1" applyFont="1" applyFill="1" applyBorder="1" applyAlignment="1" applyProtection="1">
      <alignment horizontal="center" vertical="center" shrinkToFit="1"/>
    </xf>
    <xf numFmtId="9" fontId="30" fillId="0" borderId="0" xfId="0" applyNumberFormat="1" applyFont="1" applyBorder="1" applyAlignment="1" applyProtection="1">
      <alignment horizontal="center" vertical="center" shrinkToFit="1"/>
    </xf>
    <xf numFmtId="164" fontId="38" fillId="0" borderId="0" xfId="0" applyNumberFormat="1" applyFont="1" applyBorder="1" applyAlignment="1" applyProtection="1">
      <alignment horizontal="center" vertical="center" shrinkToFit="1"/>
    </xf>
    <xf numFmtId="9" fontId="50" fillId="0" borderId="0" xfId="0" applyNumberFormat="1" applyFont="1" applyAlignment="1" applyProtection="1">
      <alignment horizontal="center" vertical="center" shrinkToFit="1"/>
    </xf>
    <xf numFmtId="7" fontId="30" fillId="0" borderId="17" xfId="0" applyNumberFormat="1" applyFont="1" applyFill="1" applyBorder="1" applyAlignment="1" applyProtection="1">
      <alignment horizontal="center" vertical="center" shrinkToFit="1"/>
    </xf>
    <xf numFmtId="7" fontId="7" fillId="0" borderId="18" xfId="0" applyNumberFormat="1" applyFont="1" applyFill="1" applyBorder="1" applyAlignment="1" applyProtection="1">
      <alignment horizontal="center" vertical="center" shrinkToFit="1"/>
    </xf>
    <xf numFmtId="44" fontId="15" fillId="0" borderId="0" xfId="2" applyFont="1" applyAlignment="1" applyProtection="1">
      <alignment horizontal="center" vertical="center" shrinkToFit="1"/>
    </xf>
    <xf numFmtId="0" fontId="52" fillId="0" borderId="0" xfId="0" applyNumberFormat="1" applyFont="1" applyAlignment="1" applyProtection="1">
      <alignment horizontal="center"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49" fontId="15" fillId="0" borderId="0" xfId="0" applyNumberFormat="1" applyFont="1" applyAlignment="1" applyProtection="1">
      <alignment vertical="center"/>
      <protection locked="0"/>
    </xf>
    <xf numFmtId="49" fontId="15" fillId="0" borderId="0" xfId="0" applyNumberFormat="1" applyFont="1" applyFill="1" applyBorder="1" applyAlignment="1" applyProtection="1">
      <alignment vertical="center" wrapText="1"/>
      <protection locked="0"/>
    </xf>
    <xf numFmtId="0" fontId="19" fillId="0" borderId="0" xfId="0" applyNumberFormat="1" applyFont="1" applyFill="1" applyBorder="1" applyAlignment="1" applyProtection="1">
      <alignment horizontal="center" vertical="center" shrinkToFit="1"/>
    </xf>
    <xf numFmtId="0" fontId="30" fillId="6" borderId="32" xfId="0" applyFont="1" applyFill="1" applyBorder="1" applyAlignment="1" applyProtection="1">
      <alignment vertical="center"/>
    </xf>
    <xf numFmtId="0" fontId="38" fillId="6" borderId="32" xfId="0" applyFont="1" applyFill="1" applyBorder="1" applyAlignment="1" applyProtection="1">
      <alignment vertical="center"/>
    </xf>
    <xf numFmtId="0" fontId="15" fillId="6" borderId="32" xfId="0" applyFont="1" applyFill="1" applyBorder="1" applyAlignment="1" applyProtection="1">
      <alignment vertical="center"/>
      <protection locked="0"/>
    </xf>
    <xf numFmtId="0" fontId="40" fillId="6" borderId="33" xfId="0" applyFont="1" applyFill="1" applyBorder="1" applyAlignment="1" applyProtection="1">
      <alignment horizontal="center" vertical="center"/>
    </xf>
    <xf numFmtId="0" fontId="7" fillId="6" borderId="35" xfId="0" applyFont="1" applyFill="1" applyBorder="1" applyAlignment="1" applyProtection="1">
      <alignment vertical="center"/>
    </xf>
    <xf numFmtId="0" fontId="7" fillId="6" borderId="38" xfId="0" applyFont="1" applyFill="1" applyBorder="1" applyAlignment="1" applyProtection="1">
      <alignment vertical="center"/>
    </xf>
    <xf numFmtId="0" fontId="28" fillId="6" borderId="40" xfId="0" applyFont="1" applyFill="1" applyBorder="1" applyAlignment="1" applyProtection="1">
      <alignment horizontal="center" vertical="center" shrinkToFit="1"/>
    </xf>
    <xf numFmtId="0" fontId="30" fillId="6" borderId="33" xfId="0" applyFont="1" applyFill="1" applyBorder="1" applyAlignment="1" applyProtection="1">
      <alignment horizontal="center" vertical="center"/>
    </xf>
    <xf numFmtId="0" fontId="15" fillId="11" borderId="18" xfId="0" applyFont="1" applyFill="1" applyBorder="1" applyAlignment="1">
      <alignment horizontal="center"/>
    </xf>
    <xf numFmtId="166" fontId="7" fillId="0" borderId="0" xfId="0" applyNumberFormat="1" applyFont="1" applyAlignment="1" applyProtection="1">
      <alignment vertical="center" shrinkToFit="1"/>
      <protection locked="0"/>
    </xf>
    <xf numFmtId="49" fontId="25" fillId="0" borderId="0" xfId="3" applyNumberFormat="1" applyFont="1" applyFill="1" applyAlignment="1">
      <alignment vertical="top"/>
    </xf>
    <xf numFmtId="49" fontId="25" fillId="0" borderId="0" xfId="3" applyNumberFormat="1" applyFont="1" applyFill="1" applyAlignment="1">
      <alignment vertical="top" wrapText="1"/>
    </xf>
    <xf numFmtId="0" fontId="0" fillId="0" borderId="0" xfId="0" applyFill="1"/>
    <xf numFmtId="49" fontId="23" fillId="0" borderId="0" xfId="5" applyNumberFormat="1" applyFont="1" applyFill="1" applyAlignment="1">
      <alignment vertical="top"/>
    </xf>
    <xf numFmtId="49" fontId="23" fillId="0" borderId="0" xfId="5" applyNumberFormat="1" applyFont="1" applyFill="1" applyAlignment="1">
      <alignment vertical="top" wrapText="1"/>
    </xf>
    <xf numFmtId="49" fontId="25" fillId="0" borderId="0" xfId="5" applyNumberFormat="1" applyFont="1" applyFill="1" applyAlignment="1">
      <alignment vertical="top"/>
    </xf>
    <xf numFmtId="49" fontId="25" fillId="0" borderId="0" xfId="5" applyNumberFormat="1" applyFont="1" applyFill="1" applyAlignment="1">
      <alignment vertical="top" wrapText="1"/>
    </xf>
    <xf numFmtId="0" fontId="20" fillId="0" borderId="0" xfId="7" applyFont="1" applyAlignment="1">
      <alignment vertical="top"/>
    </xf>
    <xf numFmtId="0" fontId="1" fillId="0" borderId="0" xfId="7" applyAlignment="1">
      <alignment vertical="top"/>
    </xf>
    <xf numFmtId="0" fontId="21" fillId="0" borderId="0" xfId="7" applyFont="1" applyAlignment="1">
      <alignment vertical="top"/>
    </xf>
    <xf numFmtId="0" fontId="22" fillId="0" borderId="0" xfId="7" applyFont="1" applyAlignment="1">
      <alignment vertical="top"/>
    </xf>
    <xf numFmtId="49" fontId="23" fillId="12" borderId="0" xfId="7" applyNumberFormat="1" applyFont="1" applyFill="1" applyAlignment="1">
      <alignment vertical="top"/>
    </xf>
    <xf numFmtId="3" fontId="24" fillId="12" borderId="0" xfId="7" applyNumberFormat="1" applyFont="1" applyFill="1" applyAlignment="1">
      <alignment vertical="top"/>
    </xf>
    <xf numFmtId="4" fontId="24" fillId="12" borderId="0" xfId="7" applyNumberFormat="1" applyFont="1" applyFill="1" applyAlignment="1">
      <alignment vertical="top"/>
    </xf>
    <xf numFmtId="49" fontId="25" fillId="13" borderId="0" xfId="7" applyNumberFormat="1" applyFont="1" applyFill="1" applyAlignment="1">
      <alignment vertical="top"/>
    </xf>
    <xf numFmtId="49" fontId="25" fillId="0" borderId="0" xfId="7" applyNumberFormat="1" applyFont="1" applyAlignment="1">
      <alignment vertical="top"/>
    </xf>
    <xf numFmtId="4" fontId="25" fillId="0" borderId="0" xfId="7" applyNumberFormat="1" applyFont="1" applyAlignment="1">
      <alignment vertical="top"/>
    </xf>
    <xf numFmtId="4" fontId="26" fillId="0" borderId="0" xfId="7" applyNumberFormat="1" applyFont="1" applyAlignment="1">
      <alignment vertical="top"/>
    </xf>
    <xf numFmtId="0" fontId="22" fillId="0" borderId="0" xfId="7" applyFont="1" applyAlignment="1">
      <alignment vertical="top" wrapText="1"/>
    </xf>
    <xf numFmtId="49" fontId="23" fillId="12" borderId="0" xfId="7" applyNumberFormat="1" applyFont="1" applyFill="1" applyAlignment="1">
      <alignment vertical="top" wrapText="1"/>
    </xf>
    <xf numFmtId="49" fontId="25" fillId="0" borderId="0" xfId="7" applyNumberFormat="1" applyFont="1" applyAlignment="1">
      <alignment vertical="top" wrapText="1"/>
    </xf>
    <xf numFmtId="0" fontId="8" fillId="0" borderId="0" xfId="0" applyNumberFormat="1" applyFont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17" fillId="0" borderId="0" xfId="0" applyNumberFormat="1" applyFont="1" applyFill="1" applyBorder="1" applyAlignment="1" applyProtection="1">
      <alignment horizontal="left" vertical="center" wrapText="1"/>
    </xf>
    <xf numFmtId="168" fontId="15" fillId="0" borderId="19" xfId="1" applyNumberFormat="1" applyFont="1" applyBorder="1" applyAlignment="1" applyProtection="1">
      <alignment horizontal="center" vertical="center"/>
    </xf>
    <xf numFmtId="168" fontId="15" fillId="0" borderId="17" xfId="1" applyNumberFormat="1" applyFont="1" applyBorder="1" applyAlignment="1" applyProtection="1">
      <alignment horizontal="center" vertical="center"/>
    </xf>
    <xf numFmtId="7" fontId="44" fillId="3" borderId="19" xfId="0" applyNumberFormat="1" applyFont="1" applyFill="1" applyBorder="1" applyAlignment="1" applyProtection="1">
      <alignment horizontal="center" vertical="center" shrinkToFit="1"/>
    </xf>
    <xf numFmtId="7" fontId="44" fillId="3" borderId="16" xfId="0" applyNumberFormat="1" applyFont="1" applyFill="1" applyBorder="1" applyAlignment="1" applyProtection="1">
      <alignment horizontal="center" vertical="center" shrinkToFit="1"/>
    </xf>
    <xf numFmtId="7" fontId="44" fillId="3" borderId="17" xfId="0" applyNumberFormat="1" applyFont="1" applyFill="1" applyBorder="1" applyAlignment="1" applyProtection="1">
      <alignment horizontal="center" vertical="center" shrinkToFit="1"/>
    </xf>
    <xf numFmtId="165" fontId="35" fillId="0" borderId="19" xfId="0" applyNumberFormat="1" applyFont="1" applyFill="1" applyBorder="1" applyAlignment="1" applyProtection="1">
      <alignment horizontal="center" vertical="center" shrinkToFit="1"/>
    </xf>
    <xf numFmtId="165" fontId="35" fillId="0" borderId="17" xfId="0" applyNumberFormat="1" applyFont="1" applyFill="1" applyBorder="1" applyAlignment="1" applyProtection="1">
      <alignment horizontal="center" vertical="center" shrinkToFit="1"/>
    </xf>
    <xf numFmtId="2" fontId="27" fillId="0" borderId="0" xfId="0" applyNumberFormat="1" applyFont="1" applyBorder="1" applyAlignment="1" applyProtection="1">
      <alignment horizontal="left" vertical="center"/>
    </xf>
    <xf numFmtId="7" fontId="51" fillId="3" borderId="19" xfId="0" applyNumberFormat="1" applyFont="1" applyFill="1" applyBorder="1" applyAlignment="1" applyProtection="1">
      <alignment horizontal="right" vertical="center" shrinkToFit="1"/>
    </xf>
    <xf numFmtId="7" fontId="51" fillId="3" borderId="16" xfId="0" applyNumberFormat="1" applyFont="1" applyFill="1" applyBorder="1" applyAlignment="1" applyProtection="1">
      <alignment horizontal="right" vertical="center" shrinkToFit="1"/>
    </xf>
    <xf numFmtId="7" fontId="51" fillId="3" borderId="17" xfId="0" applyNumberFormat="1" applyFont="1" applyFill="1" applyBorder="1" applyAlignment="1" applyProtection="1">
      <alignment horizontal="right" vertical="center" shrinkToFit="1"/>
    </xf>
    <xf numFmtId="7" fontId="51" fillId="6" borderId="19" xfId="0" applyNumberFormat="1" applyFont="1" applyFill="1" applyBorder="1" applyAlignment="1" applyProtection="1">
      <alignment horizontal="right" vertical="center" shrinkToFit="1"/>
    </xf>
    <xf numFmtId="7" fontId="51" fillId="6" borderId="16" xfId="0" applyNumberFormat="1" applyFont="1" applyFill="1" applyBorder="1" applyAlignment="1" applyProtection="1">
      <alignment horizontal="right" vertical="center" shrinkToFit="1"/>
    </xf>
    <xf numFmtId="7" fontId="51" fillId="6" borderId="17" xfId="0" applyNumberFormat="1" applyFont="1" applyFill="1" applyBorder="1" applyAlignment="1" applyProtection="1">
      <alignment horizontal="right" vertical="center" shrinkToFit="1"/>
    </xf>
    <xf numFmtId="10" fontId="50" fillId="0" borderId="19" xfId="0" applyNumberFormat="1" applyFont="1" applyFill="1" applyBorder="1" applyAlignment="1" applyProtection="1">
      <alignment horizontal="center" vertical="center" shrinkToFit="1"/>
      <protection locked="0"/>
    </xf>
    <xf numFmtId="10" fontId="50" fillId="0" borderId="17" xfId="0" applyNumberFormat="1" applyFont="1" applyFill="1" applyBorder="1" applyAlignment="1" applyProtection="1">
      <alignment horizontal="center" vertical="center" shrinkToFit="1"/>
      <protection locked="0"/>
    </xf>
    <xf numFmtId="10" fontId="50" fillId="0" borderId="19" xfId="0" applyNumberFormat="1" applyFont="1" applyFill="1" applyBorder="1" applyAlignment="1" applyProtection="1">
      <alignment horizontal="center" vertical="center" shrinkToFit="1"/>
    </xf>
    <xf numFmtId="10" fontId="50" fillId="0" borderId="17" xfId="0" applyNumberFormat="1" applyFont="1" applyFill="1" applyBorder="1" applyAlignment="1" applyProtection="1">
      <alignment horizontal="center" vertical="center" shrinkToFit="1"/>
    </xf>
    <xf numFmtId="4" fontId="29" fillId="8" borderId="28" xfId="0" applyNumberFormat="1" applyFont="1" applyFill="1" applyBorder="1" applyAlignment="1" applyProtection="1">
      <alignment horizontal="center" vertical="center" shrinkToFit="1"/>
    </xf>
    <xf numFmtId="4" fontId="29" fillId="8" borderId="29" xfId="0" applyNumberFormat="1" applyFont="1" applyFill="1" applyBorder="1" applyAlignment="1" applyProtection="1">
      <alignment horizontal="center" vertical="center" shrinkToFit="1"/>
    </xf>
    <xf numFmtId="4" fontId="29" fillId="8" borderId="30" xfId="0" applyNumberFormat="1" applyFont="1" applyFill="1" applyBorder="1" applyAlignment="1" applyProtection="1">
      <alignment horizontal="center" vertical="center" shrinkToFit="1"/>
    </xf>
    <xf numFmtId="4" fontId="29" fillId="3" borderId="20" xfId="0" applyNumberFormat="1" applyFont="1" applyFill="1" applyBorder="1" applyAlignment="1" applyProtection="1">
      <alignment horizontal="left" vertical="center" shrinkToFit="1"/>
      <protection locked="0"/>
    </xf>
    <xf numFmtId="4" fontId="29" fillId="3" borderId="21" xfId="0" applyNumberFormat="1" applyFont="1" applyFill="1" applyBorder="1" applyAlignment="1" applyProtection="1">
      <alignment horizontal="left" vertical="center" shrinkToFit="1"/>
      <protection locked="0"/>
    </xf>
    <xf numFmtId="4" fontId="29" fillId="3" borderId="22" xfId="0" applyNumberFormat="1" applyFont="1" applyFill="1" applyBorder="1" applyAlignment="1" applyProtection="1">
      <alignment horizontal="left" vertical="center" shrinkToFit="1"/>
      <protection locked="0"/>
    </xf>
    <xf numFmtId="4" fontId="29" fillId="3" borderId="23" xfId="0" applyNumberFormat="1" applyFont="1" applyFill="1" applyBorder="1" applyAlignment="1" applyProtection="1">
      <alignment horizontal="left" vertical="center" shrinkToFit="1"/>
      <protection locked="0"/>
    </xf>
    <xf numFmtId="4" fontId="29" fillId="3" borderId="0" xfId="0" applyNumberFormat="1" applyFont="1" applyFill="1" applyBorder="1" applyAlignment="1" applyProtection="1">
      <alignment horizontal="left" vertical="center" shrinkToFit="1"/>
      <protection locked="0"/>
    </xf>
    <xf numFmtId="4" fontId="29" fillId="3" borderId="24" xfId="0" applyNumberFormat="1" applyFont="1" applyFill="1" applyBorder="1" applyAlignment="1" applyProtection="1">
      <alignment horizontal="left" vertical="center" shrinkToFit="1"/>
      <protection locked="0"/>
    </xf>
    <xf numFmtId="4" fontId="29" fillId="3" borderId="25" xfId="0" applyNumberFormat="1" applyFont="1" applyFill="1" applyBorder="1" applyAlignment="1" applyProtection="1">
      <alignment horizontal="left" vertical="center" shrinkToFit="1"/>
      <protection locked="0"/>
    </xf>
    <xf numFmtId="4" fontId="29" fillId="3" borderId="26" xfId="0" applyNumberFormat="1" applyFont="1" applyFill="1" applyBorder="1" applyAlignment="1" applyProtection="1">
      <alignment horizontal="left" vertical="center" shrinkToFit="1"/>
      <protection locked="0"/>
    </xf>
    <xf numFmtId="4" fontId="29" fillId="3" borderId="27" xfId="0" applyNumberFormat="1" applyFont="1" applyFill="1" applyBorder="1" applyAlignment="1" applyProtection="1">
      <alignment horizontal="left" vertical="center" shrinkToFit="1"/>
      <protection locked="0"/>
    </xf>
    <xf numFmtId="1" fontId="8" fillId="0" borderId="11" xfId="0" applyNumberFormat="1" applyFont="1" applyBorder="1" applyAlignment="1" applyProtection="1">
      <alignment horizontal="center" vertical="center" wrapText="1"/>
    </xf>
    <xf numFmtId="1" fontId="8" fillId="0" borderId="12" xfId="0" applyNumberFormat="1" applyFont="1" applyBorder="1" applyAlignment="1" applyProtection="1">
      <alignment horizontal="center" vertical="center" wrapText="1"/>
    </xf>
    <xf numFmtId="1" fontId="8" fillId="0" borderId="13" xfId="0" applyNumberFormat="1" applyFont="1" applyBorder="1" applyAlignment="1" applyProtection="1">
      <alignment horizontal="center" vertical="center" wrapText="1"/>
    </xf>
    <xf numFmtId="2" fontId="28" fillId="0" borderId="0" xfId="0" applyNumberFormat="1" applyFont="1" applyFill="1" applyBorder="1" applyAlignment="1" applyProtection="1">
      <alignment horizontal="center" vertical="center" wrapText="1"/>
    </xf>
    <xf numFmtId="4" fontId="42" fillId="0" borderId="2" xfId="0" applyNumberFormat="1" applyFont="1" applyFill="1" applyBorder="1" applyAlignment="1" applyProtection="1">
      <alignment horizontal="left" vertical="center" wrapText="1"/>
    </xf>
    <xf numFmtId="4" fontId="10" fillId="0" borderId="3" xfId="0" applyNumberFormat="1" applyFont="1" applyFill="1" applyBorder="1" applyAlignment="1" applyProtection="1">
      <alignment horizontal="left" vertical="center" wrapText="1"/>
    </xf>
    <xf numFmtId="4" fontId="10" fillId="0" borderId="4" xfId="0" applyNumberFormat="1" applyFont="1" applyFill="1" applyBorder="1" applyAlignment="1" applyProtection="1">
      <alignment horizontal="left" vertical="center" wrapText="1"/>
    </xf>
    <xf numFmtId="4" fontId="10" fillId="0" borderId="5" xfId="0" applyNumberFormat="1" applyFont="1" applyFill="1" applyBorder="1" applyAlignment="1" applyProtection="1">
      <alignment horizontal="left" vertical="center" wrapText="1"/>
    </xf>
    <xf numFmtId="4" fontId="10" fillId="0" borderId="6" xfId="0" applyNumberFormat="1" applyFont="1" applyFill="1" applyBorder="1" applyAlignment="1" applyProtection="1">
      <alignment horizontal="left" vertical="center" wrapText="1"/>
    </xf>
    <xf numFmtId="4" fontId="10" fillId="0" borderId="7" xfId="0" applyNumberFormat="1" applyFont="1" applyFill="1" applyBorder="1" applyAlignment="1" applyProtection="1">
      <alignment horizontal="left" vertical="center" wrapText="1"/>
    </xf>
    <xf numFmtId="1" fontId="8" fillId="0" borderId="8" xfId="0" applyNumberFormat="1" applyFont="1" applyBorder="1" applyAlignment="1" applyProtection="1">
      <alignment horizontal="center" vertical="center" wrapText="1"/>
    </xf>
    <xf numFmtId="1" fontId="8" fillId="0" borderId="9" xfId="0" applyNumberFormat="1" applyFont="1" applyBorder="1" applyAlignment="1" applyProtection="1">
      <alignment horizontal="center" vertical="center" wrapText="1"/>
    </xf>
    <xf numFmtId="1" fontId="8" fillId="0" borderId="10" xfId="0" applyNumberFormat="1" applyFont="1" applyBorder="1" applyAlignment="1" applyProtection="1">
      <alignment horizontal="center" vertical="center" wrapText="1"/>
    </xf>
    <xf numFmtId="1" fontId="8" fillId="0" borderId="1" xfId="0" applyNumberFormat="1" applyFont="1" applyBorder="1" applyAlignment="1" applyProtection="1">
      <alignment horizontal="center" vertical="center" wrapText="1"/>
    </xf>
    <xf numFmtId="1" fontId="8" fillId="0" borderId="14" xfId="0" applyNumberFormat="1" applyFont="1" applyBorder="1" applyAlignment="1" applyProtection="1">
      <alignment horizontal="center" vertical="center" wrapText="1"/>
    </xf>
    <xf numFmtId="1" fontId="8" fillId="0" borderId="15" xfId="0" applyNumberFormat="1" applyFont="1" applyBorder="1" applyAlignment="1" applyProtection="1">
      <alignment horizontal="center" vertical="center" wrapText="1"/>
    </xf>
    <xf numFmtId="0" fontId="28" fillId="0" borderId="8" xfId="0" applyFont="1" applyBorder="1" applyAlignment="1" applyProtection="1">
      <alignment horizontal="center" vertical="center"/>
    </xf>
    <xf numFmtId="0" fontId="28" fillId="0" borderId="9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</xf>
    <xf numFmtId="0" fontId="7" fillId="0" borderId="10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</xf>
    <xf numFmtId="7" fontId="44" fillId="6" borderId="19" xfId="0" applyNumberFormat="1" applyFont="1" applyFill="1" applyBorder="1" applyAlignment="1" applyProtection="1">
      <alignment horizontal="center" vertical="center" shrinkToFit="1"/>
    </xf>
    <xf numFmtId="7" fontId="44" fillId="6" borderId="16" xfId="0" applyNumberFormat="1" applyFont="1" applyFill="1" applyBorder="1" applyAlignment="1" applyProtection="1">
      <alignment horizontal="center" vertical="center" shrinkToFit="1"/>
    </xf>
    <xf numFmtId="7" fontId="44" fillId="6" borderId="17" xfId="0" applyNumberFormat="1" applyFont="1" applyFill="1" applyBorder="1" applyAlignment="1" applyProtection="1">
      <alignment horizontal="center" vertical="center" shrinkToFit="1"/>
    </xf>
    <xf numFmtId="4" fontId="49" fillId="9" borderId="20" xfId="0" applyNumberFormat="1" applyFont="1" applyFill="1" applyBorder="1" applyAlignment="1" applyProtection="1">
      <alignment horizontal="center" vertical="center" shrinkToFit="1"/>
    </xf>
    <xf numFmtId="4" fontId="49" fillId="9" borderId="21" xfId="0" applyNumberFormat="1" applyFont="1" applyFill="1" applyBorder="1" applyAlignment="1" applyProtection="1">
      <alignment horizontal="center" vertical="center" shrinkToFit="1"/>
    </xf>
    <xf numFmtId="4" fontId="49" fillId="9" borderId="22" xfId="0" applyNumberFormat="1" applyFont="1" applyFill="1" applyBorder="1" applyAlignment="1" applyProtection="1">
      <alignment horizontal="center" vertical="center" shrinkToFit="1"/>
    </xf>
    <xf numFmtId="4" fontId="49" fillId="9" borderId="23" xfId="0" applyNumberFormat="1" applyFont="1" applyFill="1" applyBorder="1" applyAlignment="1" applyProtection="1">
      <alignment horizontal="center" vertical="center" shrinkToFit="1"/>
    </xf>
    <xf numFmtId="4" fontId="49" fillId="9" borderId="0" xfId="0" applyNumberFormat="1" applyFont="1" applyFill="1" applyBorder="1" applyAlignment="1" applyProtection="1">
      <alignment horizontal="center" vertical="center" shrinkToFit="1"/>
    </xf>
    <xf numFmtId="4" fontId="49" fillId="9" borderId="24" xfId="0" applyNumberFormat="1" applyFont="1" applyFill="1" applyBorder="1" applyAlignment="1" applyProtection="1">
      <alignment horizontal="center" vertical="center" shrinkToFit="1"/>
    </xf>
    <xf numFmtId="4" fontId="49" fillId="9" borderId="25" xfId="0" applyNumberFormat="1" applyFont="1" applyFill="1" applyBorder="1" applyAlignment="1" applyProtection="1">
      <alignment horizontal="center" vertical="center" shrinkToFit="1"/>
    </xf>
    <xf numFmtId="4" fontId="49" fillId="9" borderId="26" xfId="0" applyNumberFormat="1" applyFont="1" applyFill="1" applyBorder="1" applyAlignment="1" applyProtection="1">
      <alignment horizontal="center" vertical="center" shrinkToFit="1"/>
    </xf>
    <xf numFmtId="4" fontId="49" fillId="9" borderId="27" xfId="0" applyNumberFormat="1" applyFont="1" applyFill="1" applyBorder="1" applyAlignment="1" applyProtection="1">
      <alignment horizontal="center" vertical="center" shrinkToFit="1"/>
    </xf>
    <xf numFmtId="0" fontId="28" fillId="6" borderId="39" xfId="0" applyFont="1" applyFill="1" applyBorder="1" applyAlignment="1" applyProtection="1">
      <alignment horizontal="center" vertical="center" shrinkToFit="1"/>
    </xf>
    <xf numFmtId="0" fontId="28" fillId="6" borderId="40" xfId="0" applyFont="1" applyFill="1" applyBorder="1" applyAlignment="1" applyProtection="1">
      <alignment horizontal="center" vertical="center" shrinkToFit="1"/>
    </xf>
    <xf numFmtId="0" fontId="30" fillId="10" borderId="31" xfId="0" applyFont="1" applyFill="1" applyBorder="1" applyAlignment="1" applyProtection="1">
      <alignment horizontal="center" vertical="center"/>
      <protection locked="0"/>
    </xf>
    <xf numFmtId="0" fontId="30" fillId="10" borderId="32" xfId="0" applyFont="1" applyFill="1" applyBorder="1" applyAlignment="1" applyProtection="1">
      <alignment horizontal="center" vertical="center"/>
      <protection locked="0"/>
    </xf>
    <xf numFmtId="0" fontId="30" fillId="10" borderId="33" xfId="0" applyFont="1" applyFill="1" applyBorder="1" applyAlignment="1" applyProtection="1">
      <alignment horizontal="center" vertical="center"/>
      <protection locked="0"/>
    </xf>
    <xf numFmtId="2" fontId="27" fillId="0" borderId="0" xfId="0" applyNumberFormat="1" applyFont="1" applyBorder="1" applyAlignment="1" applyProtection="1">
      <alignment horizontal="center" vertical="center"/>
    </xf>
    <xf numFmtId="4" fontId="29" fillId="6" borderId="34" xfId="0" applyNumberFormat="1" applyFont="1" applyFill="1" applyBorder="1" applyAlignment="1" applyProtection="1">
      <alignment horizontal="center" vertical="center" shrinkToFit="1"/>
    </xf>
    <xf numFmtId="4" fontId="29" fillId="6" borderId="35" xfId="0" applyNumberFormat="1" applyFont="1" applyFill="1" applyBorder="1" applyAlignment="1" applyProtection="1">
      <alignment horizontal="center" vertical="center" shrinkToFit="1"/>
    </xf>
    <xf numFmtId="4" fontId="29" fillId="6" borderId="36" xfId="0" applyNumberFormat="1" applyFont="1" applyFill="1" applyBorder="1" applyAlignment="1" applyProtection="1">
      <alignment horizontal="center" vertical="center" shrinkToFit="1"/>
    </xf>
    <xf numFmtId="4" fontId="29" fillId="6" borderId="0" xfId="0" applyNumberFormat="1" applyFont="1" applyFill="1" applyBorder="1" applyAlignment="1" applyProtection="1">
      <alignment horizontal="center" vertical="center" shrinkToFit="1"/>
    </xf>
    <xf numFmtId="2" fontId="7" fillId="0" borderId="0" xfId="0" applyNumberFormat="1" applyFont="1" applyBorder="1" applyAlignment="1" applyProtection="1">
      <alignment horizontal="left" vertical="center" shrinkToFit="1"/>
    </xf>
    <xf numFmtId="4" fontId="29" fillId="6" borderId="37" xfId="0" applyNumberFormat="1" applyFont="1" applyFill="1" applyBorder="1" applyAlignment="1" applyProtection="1">
      <alignment horizontal="center" vertical="center" shrinkToFit="1"/>
    </xf>
    <xf numFmtId="4" fontId="29" fillId="6" borderId="38" xfId="0" applyNumberFormat="1" applyFont="1" applyFill="1" applyBorder="1" applyAlignment="1" applyProtection="1">
      <alignment horizontal="center" vertical="center" shrinkToFit="1"/>
    </xf>
    <xf numFmtId="7" fontId="34" fillId="2" borderId="16" xfId="0" applyNumberFormat="1" applyFont="1" applyFill="1" applyBorder="1" applyAlignment="1" applyProtection="1">
      <alignment horizontal="center" vertical="center" shrinkToFit="1"/>
    </xf>
    <xf numFmtId="7" fontId="34" fillId="2" borderId="17" xfId="0" applyNumberFormat="1" applyFont="1" applyFill="1" applyBorder="1" applyAlignment="1" applyProtection="1">
      <alignment horizontal="center" vertical="center" shrinkToFit="1"/>
    </xf>
    <xf numFmtId="4" fontId="28" fillId="0" borderId="0" xfId="0" applyNumberFormat="1" applyFont="1" applyFill="1" applyBorder="1" applyAlignment="1" applyProtection="1">
      <alignment horizontal="left" vertical="center" shrinkToFit="1"/>
    </xf>
    <xf numFmtId="2" fontId="35" fillId="0" borderId="0" xfId="0" applyNumberFormat="1" applyFont="1" applyFill="1" applyBorder="1" applyAlignment="1" applyProtection="1">
      <alignment horizontal="justify" vertical="center" wrapText="1"/>
    </xf>
    <xf numFmtId="2" fontId="31" fillId="0" borderId="0" xfId="0" applyNumberFormat="1" applyFont="1" applyFill="1" applyBorder="1" applyAlignment="1" applyProtection="1">
      <alignment horizontal="center" vertical="center" shrinkToFit="1"/>
    </xf>
    <xf numFmtId="7" fontId="34" fillId="2" borderId="19" xfId="0" applyNumberFormat="1" applyFont="1" applyFill="1" applyBorder="1" applyAlignment="1" applyProtection="1">
      <alignment horizontal="center" vertical="center" shrinkToFit="1"/>
    </xf>
    <xf numFmtId="2" fontId="7" fillId="0" borderId="0" xfId="0" applyNumberFormat="1" applyFont="1" applyFill="1" applyBorder="1" applyAlignment="1" applyProtection="1">
      <alignment horizontal="justify" vertical="center" wrapText="1" shrinkToFit="1"/>
    </xf>
    <xf numFmtId="2" fontId="28" fillId="0" borderId="0" xfId="0" applyNumberFormat="1" applyFont="1" applyBorder="1" applyAlignment="1" applyProtection="1">
      <alignment horizontal="left" vertical="center" shrinkToFit="1"/>
    </xf>
    <xf numFmtId="2" fontId="7" fillId="0" borderId="0" xfId="0" applyNumberFormat="1" applyFont="1" applyFill="1" applyBorder="1" applyAlignment="1" applyProtection="1">
      <alignment horizontal="left" vertical="center" shrinkToFit="1"/>
    </xf>
  </cellXfs>
  <cellStyles count="8">
    <cellStyle name="Moneda" xfId="2" builtinId="4"/>
    <cellStyle name="Normal" xfId="0" builtinId="0"/>
    <cellStyle name="Normal 2" xfId="3"/>
    <cellStyle name="Normal 3" xfId="4"/>
    <cellStyle name="Normal 4" xfId="5"/>
    <cellStyle name="Normal 5" xfId="6"/>
    <cellStyle name="Normal 6" xfId="7"/>
    <cellStyle name="Porcentaje" xfId="1" builtinId="5"/>
  </cellStyles>
  <dxfs count="54">
    <dxf>
      <fill>
        <patternFill>
          <bgColor rgb="FFFFC000"/>
        </patternFill>
      </fill>
    </dxf>
    <dxf>
      <fill>
        <patternFill>
          <bgColor rgb="FFFFC000"/>
        </patternFill>
      </fill>
    </dxf>
    <dxf>
      <border>
        <right style="dotted">
          <color theme="0" tint="-0.24994659260841701"/>
        </right>
        <top style="dotted">
          <color theme="0" tint="-0.24994659260841701"/>
        </top>
        <bottom style="dotted">
          <color theme="0" tint="-0.24994659260841701"/>
        </bottom>
      </border>
    </dxf>
    <dxf>
      <font>
        <b/>
        <i val="0"/>
        <condense val="0"/>
        <extend val="0"/>
      </font>
      <border>
        <right style="dotted">
          <color theme="0" tint="-0.24994659260841701"/>
        </right>
        <top style="dotted">
          <color theme="0" tint="-0.24994659260841701"/>
        </top>
        <bottom style="dotted">
          <color theme="0" tint="-0.24994659260841701"/>
        </bottom>
      </border>
    </dxf>
    <dxf>
      <font>
        <b val="0"/>
        <i val="0"/>
        <color indexed="18"/>
      </font>
      <fill>
        <patternFill>
          <bgColor indexed="41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  <condense val="0"/>
        <extend val="0"/>
      </font>
      <fill>
        <patternFill>
          <bgColor indexed="42"/>
        </patternFill>
      </fill>
      <border>
        <left style="thin">
          <color theme="0" tint="-0.499984740745262"/>
        </left>
        <right/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theme="0" tint="-0.499984740745262"/>
        </left>
        <right/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  <condense val="0"/>
        <extend val="0"/>
      </font>
      <fill>
        <patternFill>
          <bgColor indexed="42"/>
        </patternFill>
      </fill>
      <border>
        <left style="thin">
          <color theme="0" tint="-0.499984740745262"/>
        </lef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  <strike val="0"/>
        <condense val="0"/>
        <extend val="0"/>
        <u val="none"/>
        <color auto="1"/>
      </font>
      <fill>
        <patternFill>
          <bgColor indexed="44"/>
        </patternFill>
      </fill>
      <border>
        <left style="thin">
          <color theme="0" tint="-0.499984740745262"/>
        </left>
        <right/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</font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  <condense val="0"/>
        <extend val="0"/>
      </font>
      <fill>
        <patternFill>
          <bgColor indexed="42"/>
        </patternFill>
      </fill>
      <border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/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  <condense val="0"/>
        <extend val="0"/>
      </font>
      <fill>
        <patternFill>
          <bgColor indexed="42"/>
        </patternFill>
      </fill>
      <border>
        <left/>
        <right/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/>
        <right/>
        <top style="thin">
          <color theme="0" tint="-0.499984740745262"/>
        </top>
        <bottom style="thin">
          <color theme="0" tint="-0.499984740745262"/>
        </bottom>
      </border>
    </dxf>
    <dxf>
      <font>
        <condense val="0"/>
        <extend val="0"/>
        <color indexed="10"/>
      </font>
      <fill>
        <patternFill patternType="solid">
          <bgColor theme="0" tint="-4.9989318521683403E-2"/>
        </patternFill>
      </fill>
      <border>
        <left style="dotted">
          <color indexed="64"/>
        </left>
        <right style="dotted">
          <color indexed="64"/>
        </right>
        <bottom style="dotted">
          <color indexed="64"/>
        </bottom>
      </border>
    </dxf>
    <dxf>
      <font>
        <condense val="0"/>
        <extend val="0"/>
        <color indexed="10"/>
      </font>
      <fill>
        <patternFill patternType="solid">
          <bgColor theme="0" tint="-4.9989318521683403E-2"/>
        </patternFill>
      </fill>
      <border>
        <left style="dotted">
          <color indexed="64"/>
        </left>
        <right style="dotted">
          <color indexed="64"/>
        </right>
        <bottom/>
      </border>
    </dxf>
    <dxf>
      <font>
        <condense val="0"/>
        <extend val="0"/>
        <color indexed="10"/>
      </font>
      <fill>
        <patternFill patternType="solid">
          <bgColor theme="0" tint="-4.9989318521683403E-2"/>
        </patternFill>
      </fill>
      <border>
        <left style="dotted">
          <color indexed="64"/>
        </left>
        <right style="dotted">
          <color indexed="64"/>
        </right>
      </border>
    </dxf>
    <dxf>
      <font>
        <condense val="0"/>
        <extend val="0"/>
        <color indexed="10"/>
      </font>
      <fill>
        <patternFill patternType="solid">
          <bgColor theme="0" tint="-4.9989318521683403E-2"/>
        </patternFill>
      </fill>
      <border>
        <left style="dotted">
          <color indexed="64"/>
        </left>
        <right style="dotted">
          <color indexed="64"/>
        </right>
        <top style="dotted">
          <color indexed="64"/>
        </top>
      </border>
    </dxf>
    <dxf>
      <font>
        <b/>
        <i val="0"/>
        <condense val="0"/>
        <extend val="0"/>
        <color indexed="18"/>
      </font>
      <fill>
        <patternFill patternType="solid"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solid"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 val="0"/>
        <i val="0"/>
        <condense val="0"/>
        <extend val="0"/>
      </font>
      <border>
        <left/>
        <right style="dotted">
          <color indexed="64"/>
        </right>
        <top style="dotted">
          <color indexed="64"/>
        </top>
        <bottom style="dotted">
          <color indexed="64"/>
        </bottom>
      </border>
    </dxf>
    <dxf>
      <font>
        <b/>
        <i val="0"/>
        <condense val="0"/>
        <extend val="0"/>
      </font>
      <border>
        <left/>
        <right style="dotted">
          <color indexed="64"/>
        </right>
        <top style="dotted">
          <color indexed="64"/>
        </top>
        <bottom style="dotted">
          <color indexed="64"/>
        </bottom>
      </border>
    </dxf>
    <dxf>
      <font>
        <b/>
        <i val="0"/>
        <condense val="0"/>
        <extend val="0"/>
        <color indexed="18"/>
      </font>
      <fill>
        <patternFill>
          <bgColor rgb="FFFFC000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  <border>
        <left style="thin">
          <color theme="0" tint="-0.499984740745262"/>
        </left>
        <right/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  <condense val="0"/>
        <extend val="0"/>
        <color auto="1"/>
      </font>
      <fill>
        <patternFill>
          <bgColor theme="3" tint="0.59996337778862885"/>
        </patternFill>
      </fill>
      <border>
        <left style="thin">
          <color theme="0" tint="-0.499984740745262"/>
        </left>
        <right/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  <condense val="0"/>
        <extend val="0"/>
      </font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  <condense val="0"/>
        <extend val="0"/>
      </font>
      <fill>
        <patternFill>
          <bgColor indexed="42"/>
        </patternFill>
      </fill>
      <border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  <condense val="0"/>
        <extend val="0"/>
        <color auto="1"/>
      </font>
      <fill>
        <patternFill>
          <bgColor theme="3" tint="0.59996337778862885"/>
        </patternFill>
      </fill>
      <border>
        <left/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  <condense val="0"/>
        <extend val="0"/>
        <color indexed="18"/>
      </font>
      <fill>
        <patternFill>
          <bgColor theme="3" tint="0.79998168889431442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  <condense val="0"/>
        <extend val="0"/>
      </font>
      <fill>
        <patternFill>
          <bgColor indexed="42"/>
        </patternFill>
      </fill>
      <border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  <condense val="0"/>
        <extend val="0"/>
        <color auto="1"/>
      </font>
      <fill>
        <patternFill>
          <bgColor theme="3" tint="0.59996337778862885"/>
        </patternFill>
      </fill>
      <border>
        <left/>
        <right/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  <condense val="0"/>
        <extend val="0"/>
        <color auto="1"/>
      </font>
      <fill>
        <patternFill>
          <bgColor indexed="42"/>
        </patternFill>
      </fill>
      <border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  <condense val="0"/>
        <extend val="0"/>
        <color auto="1"/>
      </font>
      <fill>
        <patternFill>
          <bgColor theme="3" tint="0.59996337778862885"/>
        </patternFill>
      </fill>
      <border>
        <left/>
        <right/>
        <top style="thin">
          <color theme="0" tint="-0.499984740745262"/>
        </top>
        <bottom style="thin">
          <color theme="0" tint="-0.499984740745262"/>
        </bottom>
      </border>
    </dxf>
    <dxf>
      <border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  <condense val="0"/>
        <extend val="0"/>
      </font>
      <fill>
        <patternFill>
          <bgColor indexed="42"/>
        </patternFill>
      </fill>
      <border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  <condense val="0"/>
        <extend val="0"/>
        <color auto="1"/>
      </font>
      <fill>
        <patternFill>
          <bgColor theme="3" tint="0.59996337778862885"/>
        </patternFill>
      </fill>
      <border>
        <left/>
        <right/>
        <top style="thin">
          <color theme="0" tint="-0.499984740745262"/>
        </top>
        <bottom style="thin">
          <color theme="0" tint="-0.499984740745262"/>
        </bottom>
      </border>
    </dxf>
    <dxf>
      <border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  <condense val="0"/>
        <extend val="0"/>
      </font>
      <fill>
        <patternFill>
          <bgColor indexed="42"/>
        </patternFill>
      </fill>
      <border>
        <left/>
        <right/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  <condense val="0"/>
        <extend val="0"/>
        <color auto="1"/>
      </font>
      <fill>
        <patternFill>
          <bgColor theme="3" tint="0.59996337778862885"/>
        </patternFill>
      </fill>
      <border>
        <left/>
        <right/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  <condense val="0"/>
        <extend val="0"/>
      </font>
      <fill>
        <patternFill>
          <bgColor indexed="42"/>
        </patternFill>
      </fill>
      <border>
        <left style="thin">
          <color theme="0" tint="-0.499984740745262"/>
        </lef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  <strike val="0"/>
        <condense val="0"/>
        <extend val="0"/>
        <u val="none"/>
        <color auto="1"/>
      </font>
      <fill>
        <patternFill>
          <bgColor theme="3" tint="0.59996337778862885"/>
        </patternFill>
      </fill>
      <border>
        <left style="thin">
          <color theme="0" tint="-0.499984740745262"/>
        </left>
        <right/>
        <top style="thin">
          <color theme="0" tint="-0.499984740745262"/>
        </top>
        <bottom style="thin">
          <color theme="0" tint="-0.499984740745262"/>
        </bottom>
      </border>
    </dxf>
    <dxf>
      <font>
        <color rgb="FFC00000"/>
      </font>
    </dxf>
    <dxf>
      <font>
        <b/>
        <i val="0"/>
        <condense val="0"/>
        <extend val="0"/>
        <color indexed="18"/>
      </font>
      <fill>
        <patternFill patternType="solid"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ill>
        <patternFill patternType="lightDown">
          <fgColor theme="2" tint="-0.24994659260841701"/>
        </patternFill>
      </fill>
    </dxf>
    <dxf>
      <font>
        <b/>
        <i val="0"/>
      </font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A27B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Scroll" dx="15" fmlaLink="$H$8" horiz="1" max="100" page="10" val="20"/>
</file>

<file path=xl/ctrlProps/ctrlProp2.xml><?xml version="1.0" encoding="utf-8"?>
<formControlPr xmlns="http://schemas.microsoft.com/office/spreadsheetml/2009/9/main" objectType="Scroll" dx="15" fmlaLink="$H9" horiz="1" max="100" page="10" val="20"/>
</file>

<file path=xl/ctrlProps/ctrlProp3.xml><?xml version="1.0" encoding="utf-8"?>
<formControlPr xmlns="http://schemas.microsoft.com/office/spreadsheetml/2009/9/main" objectType="Scroll" dx="15" fmlaLink="$H10" horiz="1" max="100" page="10" val="20"/>
</file>

<file path=xl/ctrlProps/ctrlProp4.xml><?xml version="1.0" encoding="utf-8"?>
<formControlPr xmlns="http://schemas.microsoft.com/office/spreadsheetml/2009/9/main" objectType="Scroll" dx="15" fmlaLink="$H11" horiz="1" max="100" page="10" val="2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7</xdr:row>
          <xdr:rowOff>19050</xdr:rowOff>
        </xdr:from>
        <xdr:to>
          <xdr:col>7</xdr:col>
          <xdr:colOff>1581150</xdr:colOff>
          <xdr:row>7</xdr:row>
          <xdr:rowOff>171450</xdr:rowOff>
        </xdr:to>
        <xdr:sp macro="" textlink="">
          <xdr:nvSpPr>
            <xdr:cNvPr id="1025" name="Scroll Bar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8</xdr:row>
          <xdr:rowOff>19050</xdr:rowOff>
        </xdr:from>
        <xdr:to>
          <xdr:col>7</xdr:col>
          <xdr:colOff>1590675</xdr:colOff>
          <xdr:row>8</xdr:row>
          <xdr:rowOff>171450</xdr:rowOff>
        </xdr:to>
        <xdr:sp macro="" textlink="">
          <xdr:nvSpPr>
            <xdr:cNvPr id="1026" name="Scroll Bar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9</xdr:row>
          <xdr:rowOff>0</xdr:rowOff>
        </xdr:from>
        <xdr:to>
          <xdr:col>7</xdr:col>
          <xdr:colOff>1581150</xdr:colOff>
          <xdr:row>9</xdr:row>
          <xdr:rowOff>152400</xdr:rowOff>
        </xdr:to>
        <xdr:sp macro="" textlink="">
          <xdr:nvSpPr>
            <xdr:cNvPr id="1027" name="Scroll Bar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10</xdr:row>
          <xdr:rowOff>0</xdr:rowOff>
        </xdr:from>
        <xdr:to>
          <xdr:col>7</xdr:col>
          <xdr:colOff>1581150</xdr:colOff>
          <xdr:row>10</xdr:row>
          <xdr:rowOff>152400</xdr:rowOff>
        </xdr:to>
        <xdr:sp macro="" textlink="">
          <xdr:nvSpPr>
            <xdr:cNvPr id="1028" name="Scroll Bar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pageSetUpPr fitToPage="1"/>
  </sheetPr>
  <dimension ref="A1:M30"/>
  <sheetViews>
    <sheetView showGridLines="0" showOutlineSymbols="0" view="pageBreakPreview" zoomScale="160" zoomScaleNormal="100" zoomScaleSheetLayoutView="160" workbookViewId="0">
      <selection activeCell="E21" sqref="E21"/>
    </sheetView>
  </sheetViews>
  <sheetFormatPr baseColWidth="10" defaultRowHeight="12" x14ac:dyDescent="0.2"/>
  <cols>
    <col min="1" max="1" width="1.28515625" style="3" customWidth="1"/>
    <col min="2" max="4" width="11.42578125" style="3"/>
    <col min="5" max="5" width="64.7109375" style="3" customWidth="1"/>
    <col min="6" max="6" width="6" style="3" bestFit="1" customWidth="1"/>
    <col min="7" max="7" width="4.85546875" style="11" bestFit="1" customWidth="1"/>
    <col min="8" max="8" width="24.7109375" style="3" customWidth="1"/>
    <col min="9" max="9" width="1.7109375" style="3" customWidth="1"/>
    <col min="10" max="12" width="11.42578125" style="3"/>
    <col min="13" max="13" width="2.7109375" style="136" bestFit="1" customWidth="1"/>
    <col min="14" max="16384" width="11.42578125" style="3"/>
  </cols>
  <sheetData>
    <row r="1" spans="1:13" x14ac:dyDescent="0.2">
      <c r="A1" s="1"/>
      <c r="B1" s="1"/>
      <c r="C1" s="1"/>
      <c r="D1" s="1"/>
      <c r="E1" s="1"/>
      <c r="F1" s="1"/>
      <c r="G1" s="2"/>
      <c r="M1" s="136" t="s">
        <v>32</v>
      </c>
    </row>
    <row r="2" spans="1:13" s="7" customFormat="1" ht="15" customHeight="1" x14ac:dyDescent="0.2">
      <c r="A2" s="4"/>
      <c r="B2" s="171" t="s">
        <v>58</v>
      </c>
      <c r="C2" s="171"/>
      <c r="D2" s="171"/>
      <c r="E2" s="171"/>
      <c r="F2" s="5" t="s">
        <v>61</v>
      </c>
      <c r="G2" s="6" t="str">
        <f>TRIM(F2)</f>
        <v>13</v>
      </c>
      <c r="H2" s="138" t="str">
        <f>IF(F2="","",IF(LEN(F2)=2,"Ok","Error. Introducir un capítulo con dos dígitos"))</f>
        <v>Ok</v>
      </c>
      <c r="M2" s="137" t="s">
        <v>33</v>
      </c>
    </row>
    <row r="3" spans="1:13" s="7" customFormat="1" ht="15" customHeight="1" x14ac:dyDescent="0.2">
      <c r="A3" s="4"/>
      <c r="B3" s="172" t="s">
        <v>59</v>
      </c>
      <c r="C3" s="172"/>
      <c r="D3" s="172"/>
      <c r="E3" s="172"/>
      <c r="F3" s="5"/>
      <c r="G3" s="6" t="str">
        <f>TRIM(F3)</f>
        <v/>
      </c>
      <c r="H3" s="18" t="str">
        <f t="shared" ref="H3:H4" si="0">IF(F3="","",IF(LEN(F3)=2,"Ok","Error. Introducir un capítulo con dos dígitos"))</f>
        <v/>
      </c>
      <c r="M3" s="137" t="s">
        <v>34</v>
      </c>
    </row>
    <row r="4" spans="1:13" s="7" customFormat="1" ht="15" customHeight="1" x14ac:dyDescent="0.2">
      <c r="A4" s="4"/>
      <c r="B4" s="172" t="s">
        <v>60</v>
      </c>
      <c r="C4" s="172"/>
      <c r="D4" s="172"/>
      <c r="E4" s="172"/>
      <c r="F4" s="5"/>
      <c r="G4" s="6" t="str">
        <f>TRIM(F4)</f>
        <v/>
      </c>
      <c r="H4" s="18" t="str">
        <f t="shared" si="0"/>
        <v/>
      </c>
      <c r="M4" s="137" t="s">
        <v>37</v>
      </c>
    </row>
    <row r="5" spans="1:13" s="7" customFormat="1" ht="5.0999999999999996" customHeight="1" x14ac:dyDescent="0.2">
      <c r="A5" s="4"/>
      <c r="B5" s="8"/>
      <c r="C5" s="8"/>
      <c r="D5" s="8"/>
      <c r="E5" s="8"/>
      <c r="F5" s="8"/>
      <c r="G5" s="6"/>
      <c r="H5" s="19"/>
      <c r="M5" s="137" t="s">
        <v>38</v>
      </c>
    </row>
    <row r="6" spans="1:13" s="7" customFormat="1" ht="15" customHeight="1" x14ac:dyDescent="0.2">
      <c r="A6" s="4"/>
      <c r="B6" s="171" t="s">
        <v>48</v>
      </c>
      <c r="C6" s="171"/>
      <c r="D6" s="171"/>
      <c r="E6" s="171"/>
      <c r="F6" s="5" t="s">
        <v>75</v>
      </c>
      <c r="G6" s="6"/>
      <c r="H6" s="19"/>
      <c r="M6" s="137" t="s">
        <v>39</v>
      </c>
    </row>
    <row r="7" spans="1:13" ht="15" customHeight="1" x14ac:dyDescent="0.2">
      <c r="A7" s="1"/>
      <c r="B7" s="1"/>
      <c r="C7" s="1"/>
      <c r="D7" s="1"/>
      <c r="E7" s="1"/>
      <c r="F7" s="1"/>
      <c r="G7" s="2"/>
      <c r="H7" s="20"/>
      <c r="M7" s="136" t="s">
        <v>40</v>
      </c>
    </row>
    <row r="8" spans="1:13" ht="15" customHeight="1" x14ac:dyDescent="0.2">
      <c r="A8" s="1"/>
      <c r="B8" s="170" t="s">
        <v>54</v>
      </c>
      <c r="C8" s="170"/>
      <c r="D8" s="170"/>
      <c r="E8" s="170"/>
      <c r="F8" s="9">
        <f>H8/100</f>
        <v>0.2</v>
      </c>
      <c r="G8" s="10" t="s">
        <v>50</v>
      </c>
      <c r="H8" s="134">
        <v>20</v>
      </c>
      <c r="M8" s="136" t="s">
        <v>41</v>
      </c>
    </row>
    <row r="9" spans="1:13" ht="15" customHeight="1" x14ac:dyDescent="0.2">
      <c r="A9" s="1"/>
      <c r="B9" s="170" t="s">
        <v>57</v>
      </c>
      <c r="C9" s="170"/>
      <c r="D9" s="170"/>
      <c r="E9" s="170"/>
      <c r="F9" s="9">
        <f t="shared" ref="F9:F11" si="1">H9/100</f>
        <v>0.2</v>
      </c>
      <c r="G9" s="10" t="s">
        <v>51</v>
      </c>
      <c r="H9" s="134">
        <v>20</v>
      </c>
      <c r="M9" s="136" t="s">
        <v>42</v>
      </c>
    </row>
    <row r="10" spans="1:13" ht="15" customHeight="1" x14ac:dyDescent="0.2">
      <c r="A10" s="1"/>
      <c r="B10" s="170" t="s">
        <v>55</v>
      </c>
      <c r="C10" s="170"/>
      <c r="D10" s="170"/>
      <c r="E10" s="170"/>
      <c r="F10" s="9">
        <f t="shared" si="1"/>
        <v>0.2</v>
      </c>
      <c r="G10" s="10" t="s">
        <v>52</v>
      </c>
      <c r="H10" s="134">
        <v>20</v>
      </c>
      <c r="M10" s="136" t="s">
        <v>43</v>
      </c>
    </row>
    <row r="11" spans="1:13" ht="15" customHeight="1" x14ac:dyDescent="0.2">
      <c r="A11" s="1"/>
      <c r="B11" s="170" t="s">
        <v>56</v>
      </c>
      <c r="C11" s="170"/>
      <c r="D11" s="170"/>
      <c r="E11" s="170"/>
      <c r="F11" s="9">
        <f t="shared" si="1"/>
        <v>0.2</v>
      </c>
      <c r="G11" s="10" t="s">
        <v>53</v>
      </c>
      <c r="H11" s="134">
        <v>20</v>
      </c>
      <c r="M11" s="136" t="s">
        <v>44</v>
      </c>
    </row>
    <row r="12" spans="1:13" x14ac:dyDescent="0.2">
      <c r="A12" s="1"/>
      <c r="B12" s="1"/>
      <c r="C12" s="1"/>
      <c r="D12" s="1"/>
      <c r="E12" s="1"/>
      <c r="F12" s="1"/>
      <c r="G12" s="2"/>
      <c r="M12" s="136" t="s">
        <v>45</v>
      </c>
    </row>
    <row r="13" spans="1:13" x14ac:dyDescent="0.2">
      <c r="A13" s="1"/>
      <c r="B13" s="1"/>
      <c r="C13" s="1"/>
      <c r="D13" s="1"/>
      <c r="E13" s="1"/>
      <c r="F13" s="1"/>
      <c r="G13" s="2"/>
      <c r="M13" s="136" t="s">
        <v>61</v>
      </c>
    </row>
    <row r="14" spans="1:13" x14ac:dyDescent="0.2">
      <c r="M14" s="136" t="s">
        <v>46</v>
      </c>
    </row>
    <row r="15" spans="1:13" x14ac:dyDescent="0.2">
      <c r="M15" s="136" t="s">
        <v>62</v>
      </c>
    </row>
    <row r="16" spans="1:13" x14ac:dyDescent="0.2">
      <c r="M16" s="136" t="s">
        <v>63</v>
      </c>
    </row>
    <row r="17" spans="3:13" x14ac:dyDescent="0.2">
      <c r="C17" s="135"/>
      <c r="M17" s="136" t="s">
        <v>64</v>
      </c>
    </row>
    <row r="18" spans="3:13" x14ac:dyDescent="0.2">
      <c r="C18" s="135"/>
      <c r="M18" s="136" t="s">
        <v>65</v>
      </c>
    </row>
    <row r="19" spans="3:13" x14ac:dyDescent="0.2">
      <c r="C19" s="135"/>
      <c r="M19" s="136" t="s">
        <v>66</v>
      </c>
    </row>
    <row r="20" spans="3:13" x14ac:dyDescent="0.2">
      <c r="C20" s="135"/>
      <c r="M20" s="136" t="s">
        <v>67</v>
      </c>
    </row>
    <row r="21" spans="3:13" x14ac:dyDescent="0.2">
      <c r="C21" s="135"/>
      <c r="M21" s="136" t="s">
        <v>68</v>
      </c>
    </row>
    <row r="22" spans="3:13" x14ac:dyDescent="0.2">
      <c r="C22" s="135"/>
      <c r="M22" s="136" t="s">
        <v>69</v>
      </c>
    </row>
    <row r="23" spans="3:13" x14ac:dyDescent="0.2">
      <c r="C23" s="135"/>
      <c r="M23" s="136" t="s">
        <v>70</v>
      </c>
    </row>
    <row r="24" spans="3:13" x14ac:dyDescent="0.2">
      <c r="C24" s="135"/>
      <c r="M24" s="136" t="s">
        <v>71</v>
      </c>
    </row>
    <row r="25" spans="3:13" x14ac:dyDescent="0.2">
      <c r="C25" s="135"/>
      <c r="M25" s="136" t="s">
        <v>76</v>
      </c>
    </row>
    <row r="26" spans="3:13" x14ac:dyDescent="0.2">
      <c r="C26" s="135"/>
      <c r="M26" s="136" t="s">
        <v>77</v>
      </c>
    </row>
    <row r="27" spans="3:13" x14ac:dyDescent="0.2">
      <c r="C27" s="135"/>
      <c r="M27" s="136" t="s">
        <v>78</v>
      </c>
    </row>
    <row r="28" spans="3:13" x14ac:dyDescent="0.2">
      <c r="M28" s="136" t="s">
        <v>79</v>
      </c>
    </row>
    <row r="29" spans="3:13" x14ac:dyDescent="0.2">
      <c r="M29" s="136" t="s">
        <v>80</v>
      </c>
    </row>
    <row r="30" spans="3:13" x14ac:dyDescent="0.2">
      <c r="M30" s="136" t="s">
        <v>81</v>
      </c>
    </row>
  </sheetData>
  <sheetProtection selectLockedCells="1"/>
  <customSheetViews>
    <customSheetView guid="{21784BF1-AFA2-4827-869C-83AB9911205F}" showRuler="0">
      <selection activeCell="F20" sqref="F20"/>
      <pageMargins left="0.75" right="0.75" top="1" bottom="1" header="0" footer="0"/>
      <pageSetup paperSize="9" orientation="portrait" verticalDpi="0" r:id="rId1"/>
      <headerFooter alignWithMargins="0"/>
    </customSheetView>
  </customSheetViews>
  <mergeCells count="8">
    <mergeCell ref="B11:E11"/>
    <mergeCell ref="B2:E2"/>
    <mergeCell ref="B3:E3"/>
    <mergeCell ref="B4:E4"/>
    <mergeCell ref="B8:E8"/>
    <mergeCell ref="B9:E9"/>
    <mergeCell ref="B10:E10"/>
    <mergeCell ref="B6:E6"/>
  </mergeCells>
  <phoneticPr fontId="6" type="noConversion"/>
  <dataValidations count="2">
    <dataValidation type="list" allowBlank="1" showInputMessage="1" showErrorMessage="1" sqref="F6">
      <formula1>"PEM,PEC"</formula1>
    </dataValidation>
    <dataValidation type="list" allowBlank="1" showInputMessage="1" showErrorMessage="1" sqref="F2:F4">
      <formula1>$M$1:$M$33</formula1>
    </dataValidation>
  </dataValidations>
  <printOptions horizontalCentered="1"/>
  <pageMargins left="0" right="0" top="0" bottom="0" header="0" footer="0"/>
  <pageSetup paperSize="9" fitToHeight="0" orientation="landscape" r:id="rId2"/>
  <headerFooter alignWithMargins="0"/>
  <ignoredErrors>
    <ignoredError sqref="G2" unlockedFormula="1"/>
  </ignoredError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Scroll Bar 1">
              <controlPr defaultSize="0" autoPict="0">
                <anchor moveWithCells="1">
                  <from>
                    <xdr:col>7</xdr:col>
                    <xdr:colOff>28575</xdr:colOff>
                    <xdr:row>7</xdr:row>
                    <xdr:rowOff>19050</xdr:rowOff>
                  </from>
                  <to>
                    <xdr:col>7</xdr:col>
                    <xdr:colOff>1581150</xdr:colOff>
                    <xdr:row>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Scroll Bar 2">
              <controlPr defaultSize="0" autoPict="0">
                <anchor moveWithCells="1">
                  <from>
                    <xdr:col>7</xdr:col>
                    <xdr:colOff>38100</xdr:colOff>
                    <xdr:row>8</xdr:row>
                    <xdr:rowOff>19050</xdr:rowOff>
                  </from>
                  <to>
                    <xdr:col>7</xdr:col>
                    <xdr:colOff>1590675</xdr:colOff>
                    <xdr:row>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Scroll Bar 3">
              <controlPr defaultSize="0" autoPict="0">
                <anchor moveWithCells="1">
                  <from>
                    <xdr:col>7</xdr:col>
                    <xdr:colOff>28575</xdr:colOff>
                    <xdr:row>9</xdr:row>
                    <xdr:rowOff>0</xdr:rowOff>
                  </from>
                  <to>
                    <xdr:col>7</xdr:col>
                    <xdr:colOff>1581150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Scroll Bar 4">
              <controlPr defaultSize="0" autoPict="0">
                <anchor moveWithCells="1">
                  <from>
                    <xdr:col>7</xdr:col>
                    <xdr:colOff>28575</xdr:colOff>
                    <xdr:row>10</xdr:row>
                    <xdr:rowOff>0</xdr:rowOff>
                  </from>
                  <to>
                    <xdr:col>7</xdr:col>
                    <xdr:colOff>1581150</xdr:colOff>
                    <xdr:row>10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V1458"/>
  <sheetViews>
    <sheetView showGridLines="0" zoomScaleNormal="100" workbookViewId="0">
      <selection activeCell="A2" sqref="A2"/>
    </sheetView>
  </sheetViews>
  <sheetFormatPr baseColWidth="10" defaultRowHeight="12.75" x14ac:dyDescent="0.2"/>
  <cols>
    <col min="1" max="1" width="9.7109375" customWidth="1"/>
    <col min="2" max="2" width="6.5703125" customWidth="1"/>
    <col min="3" max="3" width="3.7109375" customWidth="1"/>
    <col min="4" max="4" width="51.85546875" bestFit="1" customWidth="1"/>
    <col min="5" max="7" width="7.85546875" customWidth="1"/>
    <col min="8" max="8" width="8.7109375" customWidth="1"/>
    <col min="9" max="9" width="3.28515625" style="12" bestFit="1" customWidth="1"/>
    <col min="10" max="11" width="11.42578125" style="13"/>
    <col min="12" max="12" width="3.7109375" style="16" customWidth="1"/>
    <col min="13" max="13" width="2.7109375" style="14" bestFit="1" customWidth="1"/>
    <col min="14" max="14" width="1.5703125" style="14" bestFit="1" customWidth="1"/>
    <col min="15" max="15" width="2.7109375" style="14" bestFit="1" customWidth="1"/>
    <col min="16" max="16" width="1.5703125" style="14" bestFit="1" customWidth="1"/>
    <col min="17" max="17" width="2.7109375" style="14" bestFit="1" customWidth="1"/>
    <col min="18" max="18" width="1.5703125" style="14" bestFit="1" customWidth="1"/>
    <col min="19" max="19" width="5.7109375" style="14" customWidth="1"/>
    <col min="20" max="20" width="1.5703125" style="14" bestFit="1" customWidth="1"/>
    <col min="21" max="21" width="2.7109375" style="14" bestFit="1" customWidth="1"/>
    <col min="22" max="22" width="11.42578125" style="15"/>
    <col min="23" max="16384" width="11.42578125" style="13"/>
  </cols>
  <sheetData>
    <row r="1" spans="1:22" ht="15" x14ac:dyDescent="0.2">
      <c r="A1" s="156" t="s">
        <v>334</v>
      </c>
      <c r="B1" s="157"/>
      <c r="C1" s="157"/>
      <c r="D1" s="157"/>
      <c r="E1" s="157"/>
      <c r="F1" s="157"/>
      <c r="G1" s="157"/>
      <c r="I1" s="17"/>
    </row>
    <row r="2" spans="1:22" ht="18.75" x14ac:dyDescent="0.2">
      <c r="A2" s="158" t="s">
        <v>85</v>
      </c>
      <c r="B2" s="157"/>
      <c r="C2" s="157"/>
      <c r="D2" s="157"/>
      <c r="E2" s="157"/>
      <c r="F2" s="157"/>
      <c r="G2" s="157"/>
      <c r="I2" s="17"/>
    </row>
    <row r="3" spans="1:22" x14ac:dyDescent="0.2">
      <c r="A3" s="159" t="s">
        <v>10</v>
      </c>
      <c r="B3" s="159" t="s">
        <v>86</v>
      </c>
      <c r="C3" s="159" t="s">
        <v>12</v>
      </c>
      <c r="D3" s="167" t="s">
        <v>11</v>
      </c>
      <c r="E3" s="159" t="s">
        <v>87</v>
      </c>
      <c r="F3" s="159" t="s">
        <v>88</v>
      </c>
      <c r="G3" s="159" t="s">
        <v>89</v>
      </c>
      <c r="I3" s="17"/>
    </row>
    <row r="4" spans="1:22" x14ac:dyDescent="0.2">
      <c r="A4" s="160" t="s">
        <v>32</v>
      </c>
      <c r="B4" s="160" t="s">
        <v>90</v>
      </c>
      <c r="C4" s="160" t="s">
        <v>17</v>
      </c>
      <c r="D4" s="168" t="s">
        <v>91</v>
      </c>
      <c r="E4" s="161">
        <v>1</v>
      </c>
      <c r="F4" s="162">
        <v>5028.63</v>
      </c>
      <c r="G4" s="162">
        <v>5028.63</v>
      </c>
      <c r="I4" s="147" t="s">
        <v>50</v>
      </c>
      <c r="L4" s="16">
        <f t="shared" ref="L4:L64" si="0">IF(A4="","",LEN(A4))</f>
        <v>2</v>
      </c>
      <c r="M4" s="14" t="str">
        <f t="shared" ref="M4:M64" si="1">MID(A4,1,2)</f>
        <v>01</v>
      </c>
      <c r="N4" s="14" t="s">
        <v>47</v>
      </c>
      <c r="O4" s="14" t="str">
        <f t="shared" ref="O4:O64" si="2">MID(A4,4,2)</f>
        <v/>
      </c>
      <c r="P4" s="14" t="s">
        <v>47</v>
      </c>
      <c r="Q4" s="14" t="str">
        <f t="shared" ref="Q4:Q64" si="3">MID(A4,7,2)</f>
        <v/>
      </c>
      <c r="R4" s="14" t="s">
        <v>47</v>
      </c>
      <c r="S4" s="14" t="str">
        <f t="shared" ref="S4:S64" si="4">MID(A4,10,2)</f>
        <v/>
      </c>
      <c r="T4" s="14" t="s">
        <v>47</v>
      </c>
      <c r="U4" s="14" t="str">
        <f t="shared" ref="U4:U64" si="5">MID(A4,13,2)</f>
        <v/>
      </c>
      <c r="V4" s="15" t="str">
        <f t="shared" ref="V4:V64" si="6">IF(A4="","",IF(L4=2,M4,IF(L4=5,M4&amp;N4&amp;O4,IF(L4=8,M4&amp;N4&amp;O4&amp;P4&amp;Q4,IF(L4=11,M4&amp;N4&amp;O4&amp;P4&amp;Q4&amp;R4&amp;S4,IF(L4=14,M4&amp;N4&amp;O4&amp;P4&amp;Q4&amp;R4&amp;S4&amp;T4&amp;U4,"ERROR"))))))</f>
        <v>01</v>
      </c>
    </row>
    <row r="5" spans="1:22" x14ac:dyDescent="0.2">
      <c r="A5" s="163" t="s">
        <v>92</v>
      </c>
      <c r="B5" s="164" t="s">
        <v>93</v>
      </c>
      <c r="C5" s="164" t="s">
        <v>94</v>
      </c>
      <c r="D5" s="169" t="s">
        <v>153</v>
      </c>
      <c r="E5" s="165">
        <v>49.98</v>
      </c>
      <c r="F5" s="165">
        <v>14.29</v>
      </c>
      <c r="G5" s="166">
        <v>714.21</v>
      </c>
      <c r="I5" s="17" t="s">
        <v>50</v>
      </c>
      <c r="L5" s="16">
        <f t="shared" si="0"/>
        <v>5</v>
      </c>
      <c r="M5" s="14" t="str">
        <f t="shared" si="1"/>
        <v>01</v>
      </c>
      <c r="N5" s="14" t="s">
        <v>47</v>
      </c>
      <c r="O5" s="14" t="str">
        <f t="shared" si="2"/>
        <v>01</v>
      </c>
      <c r="P5" s="14" t="s">
        <v>47</v>
      </c>
      <c r="Q5" s="14" t="str">
        <f t="shared" si="3"/>
        <v/>
      </c>
      <c r="R5" s="14" t="s">
        <v>47</v>
      </c>
      <c r="S5" s="14" t="str">
        <f t="shared" si="4"/>
        <v/>
      </c>
      <c r="T5" s="14" t="s">
        <v>47</v>
      </c>
      <c r="U5" s="14" t="str">
        <f t="shared" si="5"/>
        <v/>
      </c>
      <c r="V5" s="15" t="str">
        <f t="shared" si="6"/>
        <v>01.01</v>
      </c>
    </row>
    <row r="6" spans="1:22" x14ac:dyDescent="0.2">
      <c r="A6" s="163" t="s">
        <v>95</v>
      </c>
      <c r="B6" s="164" t="s">
        <v>93</v>
      </c>
      <c r="C6" s="164" t="s">
        <v>103</v>
      </c>
      <c r="D6" s="169" t="s">
        <v>154</v>
      </c>
      <c r="E6" s="165">
        <v>1</v>
      </c>
      <c r="F6" s="165">
        <v>17.97</v>
      </c>
      <c r="G6" s="166">
        <v>17.97</v>
      </c>
      <c r="I6" s="17" t="s">
        <v>50</v>
      </c>
      <c r="L6" s="16">
        <f t="shared" si="0"/>
        <v>5</v>
      </c>
      <c r="M6" s="14" t="str">
        <f t="shared" si="1"/>
        <v>01</v>
      </c>
      <c r="N6" s="14" t="s">
        <v>47</v>
      </c>
      <c r="O6" s="14" t="str">
        <f t="shared" si="2"/>
        <v>02</v>
      </c>
      <c r="P6" s="14" t="s">
        <v>47</v>
      </c>
      <c r="Q6" s="14" t="str">
        <f t="shared" si="3"/>
        <v/>
      </c>
      <c r="R6" s="14" t="s">
        <v>47</v>
      </c>
      <c r="S6" s="14" t="str">
        <f t="shared" si="4"/>
        <v/>
      </c>
      <c r="T6" s="14" t="s">
        <v>47</v>
      </c>
      <c r="U6" s="14" t="str">
        <f t="shared" si="5"/>
        <v/>
      </c>
      <c r="V6" s="15" t="str">
        <f t="shared" si="6"/>
        <v>01.02</v>
      </c>
    </row>
    <row r="7" spans="1:22" x14ac:dyDescent="0.2">
      <c r="A7" s="163" t="s">
        <v>97</v>
      </c>
      <c r="B7" s="164" t="s">
        <v>93</v>
      </c>
      <c r="C7" s="164" t="s">
        <v>94</v>
      </c>
      <c r="D7" s="169" t="s">
        <v>155</v>
      </c>
      <c r="E7" s="165">
        <v>12.5</v>
      </c>
      <c r="F7" s="165">
        <v>31.98</v>
      </c>
      <c r="G7" s="166">
        <v>399.75</v>
      </c>
      <c r="I7" s="17" t="s">
        <v>50</v>
      </c>
      <c r="L7" s="16">
        <f t="shared" si="0"/>
        <v>5</v>
      </c>
      <c r="M7" s="14" t="str">
        <f t="shared" si="1"/>
        <v>01</v>
      </c>
      <c r="N7" s="14" t="s">
        <v>47</v>
      </c>
      <c r="O7" s="14" t="str">
        <f t="shared" si="2"/>
        <v>03</v>
      </c>
      <c r="P7" s="14" t="s">
        <v>47</v>
      </c>
      <c r="Q7" s="14" t="str">
        <f t="shared" si="3"/>
        <v/>
      </c>
      <c r="R7" s="14" t="s">
        <v>47</v>
      </c>
      <c r="S7" s="14" t="str">
        <f t="shared" si="4"/>
        <v/>
      </c>
      <c r="T7" s="14" t="s">
        <v>47</v>
      </c>
      <c r="U7" s="14" t="str">
        <f t="shared" si="5"/>
        <v/>
      </c>
      <c r="V7" s="15" t="str">
        <f t="shared" si="6"/>
        <v>01.03</v>
      </c>
    </row>
    <row r="8" spans="1:22" x14ac:dyDescent="0.2">
      <c r="A8" s="163" t="s">
        <v>98</v>
      </c>
      <c r="B8" s="164" t="s">
        <v>93</v>
      </c>
      <c r="C8" s="164" t="s">
        <v>96</v>
      </c>
      <c r="D8" s="169" t="s">
        <v>156</v>
      </c>
      <c r="E8" s="165">
        <v>15</v>
      </c>
      <c r="F8" s="165">
        <v>70.27</v>
      </c>
      <c r="G8" s="166">
        <v>1054.05</v>
      </c>
      <c r="I8" s="17" t="s">
        <v>50</v>
      </c>
      <c r="L8" s="16">
        <f t="shared" si="0"/>
        <v>5</v>
      </c>
      <c r="M8" s="14" t="str">
        <f t="shared" si="1"/>
        <v>01</v>
      </c>
      <c r="N8" s="14" t="s">
        <v>47</v>
      </c>
      <c r="O8" s="14" t="str">
        <f t="shared" si="2"/>
        <v>04</v>
      </c>
      <c r="P8" s="14" t="s">
        <v>47</v>
      </c>
      <c r="Q8" s="14" t="str">
        <f t="shared" si="3"/>
        <v/>
      </c>
      <c r="R8" s="14" t="s">
        <v>47</v>
      </c>
      <c r="S8" s="14" t="str">
        <f t="shared" si="4"/>
        <v/>
      </c>
      <c r="T8" s="14" t="s">
        <v>47</v>
      </c>
      <c r="U8" s="14" t="str">
        <f t="shared" si="5"/>
        <v/>
      </c>
      <c r="V8" s="15" t="str">
        <f t="shared" si="6"/>
        <v>01.04</v>
      </c>
    </row>
    <row r="9" spans="1:22" x14ac:dyDescent="0.2">
      <c r="A9" s="163" t="s">
        <v>99</v>
      </c>
      <c r="B9" s="164" t="s">
        <v>93</v>
      </c>
      <c r="C9" s="164" t="s">
        <v>94</v>
      </c>
      <c r="D9" s="169" t="s">
        <v>157</v>
      </c>
      <c r="E9" s="165">
        <v>2</v>
      </c>
      <c r="F9" s="165">
        <v>12.38</v>
      </c>
      <c r="G9" s="166">
        <v>24.76</v>
      </c>
      <c r="I9" s="17" t="s">
        <v>50</v>
      </c>
      <c r="L9" s="16">
        <f t="shared" si="0"/>
        <v>5</v>
      </c>
      <c r="M9" s="14" t="str">
        <f t="shared" si="1"/>
        <v>01</v>
      </c>
      <c r="N9" s="14" t="s">
        <v>47</v>
      </c>
      <c r="O9" s="14" t="str">
        <f t="shared" si="2"/>
        <v>05</v>
      </c>
      <c r="P9" s="14" t="s">
        <v>47</v>
      </c>
      <c r="Q9" s="14" t="str">
        <f t="shared" si="3"/>
        <v/>
      </c>
      <c r="R9" s="14" t="s">
        <v>47</v>
      </c>
      <c r="S9" s="14" t="str">
        <f t="shared" si="4"/>
        <v/>
      </c>
      <c r="T9" s="14" t="s">
        <v>47</v>
      </c>
      <c r="U9" s="14" t="str">
        <f t="shared" si="5"/>
        <v/>
      </c>
      <c r="V9" s="15" t="str">
        <f t="shared" si="6"/>
        <v>01.05</v>
      </c>
    </row>
    <row r="10" spans="1:22" x14ac:dyDescent="0.2">
      <c r="A10" s="163" t="s">
        <v>100</v>
      </c>
      <c r="B10" s="164" t="s">
        <v>93</v>
      </c>
      <c r="C10" s="164" t="s">
        <v>94</v>
      </c>
      <c r="D10" s="169" t="s">
        <v>158</v>
      </c>
      <c r="E10" s="165">
        <v>8.06</v>
      </c>
      <c r="F10" s="165">
        <v>9.74</v>
      </c>
      <c r="G10" s="166">
        <v>78.5</v>
      </c>
      <c r="I10" s="17" t="s">
        <v>50</v>
      </c>
      <c r="L10" s="16">
        <f t="shared" si="0"/>
        <v>5</v>
      </c>
      <c r="M10" s="14" t="str">
        <f t="shared" si="1"/>
        <v>01</v>
      </c>
      <c r="N10" s="14" t="s">
        <v>47</v>
      </c>
      <c r="O10" s="14" t="str">
        <f t="shared" si="2"/>
        <v>06</v>
      </c>
      <c r="P10" s="14" t="s">
        <v>47</v>
      </c>
      <c r="Q10" s="14" t="str">
        <f t="shared" si="3"/>
        <v/>
      </c>
      <c r="R10" s="14" t="s">
        <v>47</v>
      </c>
      <c r="S10" s="14" t="str">
        <f t="shared" si="4"/>
        <v/>
      </c>
      <c r="T10" s="14" t="s">
        <v>47</v>
      </c>
      <c r="U10" s="14" t="str">
        <f t="shared" si="5"/>
        <v/>
      </c>
      <c r="V10" s="15" t="str">
        <f t="shared" si="6"/>
        <v>01.06</v>
      </c>
    </row>
    <row r="11" spans="1:22" x14ac:dyDescent="0.2">
      <c r="A11" s="163" t="s">
        <v>101</v>
      </c>
      <c r="B11" s="164" t="s">
        <v>93</v>
      </c>
      <c r="C11" s="164" t="s">
        <v>94</v>
      </c>
      <c r="D11" s="169" t="s">
        <v>159</v>
      </c>
      <c r="E11" s="165">
        <v>19</v>
      </c>
      <c r="F11" s="165">
        <v>9.44</v>
      </c>
      <c r="G11" s="166">
        <v>179.36</v>
      </c>
      <c r="I11" s="17" t="s">
        <v>50</v>
      </c>
      <c r="L11" s="16">
        <f t="shared" si="0"/>
        <v>5</v>
      </c>
      <c r="M11" s="14" t="str">
        <f t="shared" si="1"/>
        <v>01</v>
      </c>
      <c r="N11" s="14" t="s">
        <v>47</v>
      </c>
      <c r="O11" s="14" t="str">
        <f t="shared" si="2"/>
        <v>07</v>
      </c>
      <c r="P11" s="14" t="s">
        <v>47</v>
      </c>
      <c r="Q11" s="14" t="str">
        <f t="shared" si="3"/>
        <v/>
      </c>
      <c r="R11" s="14" t="s">
        <v>47</v>
      </c>
      <c r="S11" s="14" t="str">
        <f t="shared" si="4"/>
        <v/>
      </c>
      <c r="T11" s="14" t="s">
        <v>47</v>
      </c>
      <c r="U11" s="14" t="str">
        <f t="shared" si="5"/>
        <v/>
      </c>
      <c r="V11" s="15" t="str">
        <f t="shared" si="6"/>
        <v>01.07</v>
      </c>
    </row>
    <row r="12" spans="1:22" x14ac:dyDescent="0.2">
      <c r="A12" s="163" t="s">
        <v>102</v>
      </c>
      <c r="B12" s="164" t="s">
        <v>93</v>
      </c>
      <c r="C12" s="164" t="s">
        <v>96</v>
      </c>
      <c r="D12" s="169" t="s">
        <v>160</v>
      </c>
      <c r="E12" s="165">
        <v>14</v>
      </c>
      <c r="F12" s="165">
        <v>4.28</v>
      </c>
      <c r="G12" s="166">
        <v>59.92</v>
      </c>
      <c r="I12" s="17" t="s">
        <v>50</v>
      </c>
      <c r="L12" s="16">
        <f t="shared" si="0"/>
        <v>5</v>
      </c>
      <c r="M12" s="14" t="str">
        <f t="shared" si="1"/>
        <v>01</v>
      </c>
      <c r="N12" s="14" t="s">
        <v>47</v>
      </c>
      <c r="O12" s="14" t="str">
        <f t="shared" si="2"/>
        <v>08</v>
      </c>
      <c r="P12" s="14" t="s">
        <v>47</v>
      </c>
      <c r="Q12" s="14" t="str">
        <f t="shared" si="3"/>
        <v/>
      </c>
      <c r="R12" s="14" t="s">
        <v>47</v>
      </c>
      <c r="S12" s="14" t="str">
        <f t="shared" si="4"/>
        <v/>
      </c>
      <c r="T12" s="14" t="s">
        <v>47</v>
      </c>
      <c r="U12" s="14" t="str">
        <f t="shared" si="5"/>
        <v/>
      </c>
      <c r="V12" s="15" t="str">
        <f t="shared" si="6"/>
        <v>01.08</v>
      </c>
    </row>
    <row r="13" spans="1:22" x14ac:dyDescent="0.2">
      <c r="A13" s="163" t="s">
        <v>120</v>
      </c>
      <c r="B13" s="164" t="s">
        <v>93</v>
      </c>
      <c r="C13" s="164" t="s">
        <v>94</v>
      </c>
      <c r="D13" s="169" t="s">
        <v>161</v>
      </c>
      <c r="E13" s="165">
        <v>4</v>
      </c>
      <c r="F13" s="165">
        <v>11.76</v>
      </c>
      <c r="G13" s="166">
        <v>47.04</v>
      </c>
      <c r="I13" s="17" t="s">
        <v>50</v>
      </c>
      <c r="L13" s="16">
        <f t="shared" si="0"/>
        <v>5</v>
      </c>
      <c r="M13" s="14" t="str">
        <f t="shared" si="1"/>
        <v>01</v>
      </c>
      <c r="N13" s="14" t="s">
        <v>47</v>
      </c>
      <c r="O13" s="14" t="str">
        <f t="shared" si="2"/>
        <v>09</v>
      </c>
      <c r="P13" s="14" t="s">
        <v>47</v>
      </c>
      <c r="Q13" s="14" t="str">
        <f t="shared" si="3"/>
        <v/>
      </c>
      <c r="R13" s="14" t="s">
        <v>47</v>
      </c>
      <c r="S13" s="14" t="str">
        <f t="shared" si="4"/>
        <v/>
      </c>
      <c r="T13" s="14" t="s">
        <v>47</v>
      </c>
      <c r="U13" s="14" t="str">
        <f t="shared" si="5"/>
        <v/>
      </c>
      <c r="V13" s="15" t="str">
        <f t="shared" si="6"/>
        <v>01.09</v>
      </c>
    </row>
    <row r="14" spans="1:22" x14ac:dyDescent="0.2">
      <c r="A14" s="163" t="s">
        <v>121</v>
      </c>
      <c r="B14" s="164" t="s">
        <v>93</v>
      </c>
      <c r="C14" s="164" t="s">
        <v>103</v>
      </c>
      <c r="D14" s="169" t="s">
        <v>162</v>
      </c>
      <c r="E14" s="165">
        <v>1</v>
      </c>
      <c r="F14" s="165">
        <v>842.74</v>
      </c>
      <c r="G14" s="166">
        <v>842.74</v>
      </c>
      <c r="I14" s="17" t="s">
        <v>50</v>
      </c>
      <c r="L14" s="16">
        <f t="shared" si="0"/>
        <v>5</v>
      </c>
      <c r="M14" s="14" t="str">
        <f t="shared" si="1"/>
        <v>01</v>
      </c>
      <c r="N14" s="14" t="s">
        <v>47</v>
      </c>
      <c r="O14" s="14" t="str">
        <f t="shared" si="2"/>
        <v>10</v>
      </c>
      <c r="P14" s="14" t="s">
        <v>47</v>
      </c>
      <c r="Q14" s="14" t="str">
        <f t="shared" si="3"/>
        <v/>
      </c>
      <c r="R14" s="14" t="s">
        <v>47</v>
      </c>
      <c r="S14" s="14" t="str">
        <f t="shared" si="4"/>
        <v/>
      </c>
      <c r="T14" s="14" t="s">
        <v>47</v>
      </c>
      <c r="U14" s="14" t="str">
        <f t="shared" si="5"/>
        <v/>
      </c>
      <c r="V14" s="15" t="str">
        <f t="shared" si="6"/>
        <v>01.10</v>
      </c>
    </row>
    <row r="15" spans="1:22" x14ac:dyDescent="0.2">
      <c r="A15" s="163" t="s">
        <v>122</v>
      </c>
      <c r="B15" s="164" t="s">
        <v>93</v>
      </c>
      <c r="C15" s="164" t="s">
        <v>94</v>
      </c>
      <c r="D15" s="169" t="s">
        <v>163</v>
      </c>
      <c r="E15" s="165">
        <v>92.5</v>
      </c>
      <c r="F15" s="165">
        <v>16.739999999999998</v>
      </c>
      <c r="G15" s="166">
        <v>1548.45</v>
      </c>
      <c r="I15" s="17" t="s">
        <v>50</v>
      </c>
      <c r="L15" s="16">
        <f t="shared" si="0"/>
        <v>5</v>
      </c>
      <c r="M15" s="14" t="str">
        <f t="shared" si="1"/>
        <v>01</v>
      </c>
      <c r="N15" s="14" t="s">
        <v>47</v>
      </c>
      <c r="O15" s="14" t="str">
        <f t="shared" si="2"/>
        <v>11</v>
      </c>
      <c r="P15" s="14" t="s">
        <v>47</v>
      </c>
      <c r="Q15" s="14" t="str">
        <f t="shared" si="3"/>
        <v/>
      </c>
      <c r="R15" s="14" t="s">
        <v>47</v>
      </c>
      <c r="S15" s="14" t="str">
        <f t="shared" si="4"/>
        <v/>
      </c>
      <c r="T15" s="14" t="s">
        <v>47</v>
      </c>
      <c r="U15" s="14" t="str">
        <f t="shared" si="5"/>
        <v/>
      </c>
      <c r="V15" s="15" t="str">
        <f t="shared" si="6"/>
        <v>01.11</v>
      </c>
    </row>
    <row r="16" spans="1:22" x14ac:dyDescent="0.2">
      <c r="A16" s="163" t="s">
        <v>123</v>
      </c>
      <c r="B16" s="164" t="s">
        <v>93</v>
      </c>
      <c r="C16" s="164" t="s">
        <v>103</v>
      </c>
      <c r="D16" s="169" t="s">
        <v>164</v>
      </c>
      <c r="E16" s="165">
        <v>4</v>
      </c>
      <c r="F16" s="165">
        <v>15.47</v>
      </c>
      <c r="G16" s="166">
        <v>61.88</v>
      </c>
      <c r="I16" s="17" t="s">
        <v>50</v>
      </c>
      <c r="L16" s="16">
        <f t="shared" si="0"/>
        <v>5</v>
      </c>
      <c r="M16" s="14" t="str">
        <f t="shared" si="1"/>
        <v>01</v>
      </c>
      <c r="N16" s="14" t="s">
        <v>47</v>
      </c>
      <c r="O16" s="14" t="str">
        <f t="shared" si="2"/>
        <v>12</v>
      </c>
      <c r="P16" s="14" t="s">
        <v>47</v>
      </c>
      <c r="Q16" s="14" t="str">
        <f t="shared" si="3"/>
        <v/>
      </c>
      <c r="R16" s="14" t="s">
        <v>47</v>
      </c>
      <c r="S16" s="14" t="str">
        <f t="shared" si="4"/>
        <v/>
      </c>
      <c r="T16" s="14" t="s">
        <v>47</v>
      </c>
      <c r="U16" s="14" t="str">
        <f t="shared" si="5"/>
        <v/>
      </c>
      <c r="V16" s="15" t="str">
        <f t="shared" si="6"/>
        <v>01.12</v>
      </c>
    </row>
    <row r="17" spans="1:22" x14ac:dyDescent="0.2">
      <c r="A17" s="160" t="s">
        <v>33</v>
      </c>
      <c r="B17" s="160" t="s">
        <v>90</v>
      </c>
      <c r="C17" s="160" t="s">
        <v>17</v>
      </c>
      <c r="D17" s="168" t="s">
        <v>165</v>
      </c>
      <c r="E17" s="161">
        <v>1</v>
      </c>
      <c r="F17" s="162">
        <v>32.22</v>
      </c>
      <c r="G17" s="162">
        <v>32.22</v>
      </c>
      <c r="I17" s="17" t="s">
        <v>50</v>
      </c>
      <c r="L17" s="16">
        <f t="shared" si="0"/>
        <v>2</v>
      </c>
      <c r="M17" s="14" t="str">
        <f t="shared" si="1"/>
        <v>02</v>
      </c>
      <c r="N17" s="14" t="s">
        <v>47</v>
      </c>
      <c r="O17" s="14" t="str">
        <f t="shared" si="2"/>
        <v/>
      </c>
      <c r="P17" s="14" t="s">
        <v>47</v>
      </c>
      <c r="Q17" s="14" t="str">
        <f t="shared" si="3"/>
        <v/>
      </c>
      <c r="R17" s="14" t="s">
        <v>47</v>
      </c>
      <c r="S17" s="14" t="str">
        <f t="shared" si="4"/>
        <v/>
      </c>
      <c r="T17" s="14" t="s">
        <v>47</v>
      </c>
      <c r="U17" s="14" t="str">
        <f t="shared" si="5"/>
        <v/>
      </c>
      <c r="V17" s="15" t="str">
        <f t="shared" si="6"/>
        <v>02</v>
      </c>
    </row>
    <row r="18" spans="1:22" x14ac:dyDescent="0.2">
      <c r="A18" s="163" t="s">
        <v>104</v>
      </c>
      <c r="B18" s="164" t="s">
        <v>93</v>
      </c>
      <c r="C18" s="164" t="s">
        <v>119</v>
      </c>
      <c r="D18" s="169" t="s">
        <v>166</v>
      </c>
      <c r="E18" s="165">
        <v>0.42</v>
      </c>
      <c r="F18" s="165">
        <v>76.709999999999994</v>
      </c>
      <c r="G18" s="166">
        <v>32.22</v>
      </c>
      <c r="I18" s="17" t="s">
        <v>50</v>
      </c>
      <c r="L18" s="16">
        <f t="shared" si="0"/>
        <v>5</v>
      </c>
      <c r="M18" s="14" t="str">
        <f t="shared" si="1"/>
        <v>02</v>
      </c>
      <c r="N18" s="14" t="s">
        <v>47</v>
      </c>
      <c r="O18" s="14" t="str">
        <f t="shared" si="2"/>
        <v>01</v>
      </c>
      <c r="P18" s="14" t="s">
        <v>47</v>
      </c>
      <c r="Q18" s="14" t="str">
        <f t="shared" si="3"/>
        <v/>
      </c>
      <c r="R18" s="14" t="s">
        <v>47</v>
      </c>
      <c r="S18" s="14" t="str">
        <f t="shared" si="4"/>
        <v/>
      </c>
      <c r="T18" s="14" t="s">
        <v>47</v>
      </c>
      <c r="U18" s="14" t="str">
        <f t="shared" si="5"/>
        <v/>
      </c>
      <c r="V18" s="15" t="str">
        <f t="shared" si="6"/>
        <v>02.01</v>
      </c>
    </row>
    <row r="19" spans="1:22" x14ac:dyDescent="0.2">
      <c r="A19" s="160" t="s">
        <v>34</v>
      </c>
      <c r="B19" s="160" t="s">
        <v>90</v>
      </c>
      <c r="C19" s="160" t="s">
        <v>17</v>
      </c>
      <c r="D19" s="168" t="s">
        <v>167</v>
      </c>
      <c r="E19" s="161">
        <v>1</v>
      </c>
      <c r="F19" s="162">
        <v>234.05</v>
      </c>
      <c r="G19" s="162">
        <v>234.05</v>
      </c>
      <c r="I19" s="17" t="s">
        <v>50</v>
      </c>
      <c r="L19" s="16">
        <f t="shared" si="0"/>
        <v>2</v>
      </c>
      <c r="M19" s="14" t="str">
        <f t="shared" si="1"/>
        <v>03</v>
      </c>
      <c r="N19" s="14" t="s">
        <v>47</v>
      </c>
      <c r="O19" s="14" t="str">
        <f t="shared" si="2"/>
        <v/>
      </c>
      <c r="P19" s="14" t="s">
        <v>47</v>
      </c>
      <c r="Q19" s="14" t="str">
        <f t="shared" si="3"/>
        <v/>
      </c>
      <c r="R19" s="14" t="s">
        <v>47</v>
      </c>
      <c r="S19" s="14" t="str">
        <f t="shared" si="4"/>
        <v/>
      </c>
      <c r="T19" s="14" t="s">
        <v>47</v>
      </c>
      <c r="U19" s="14" t="str">
        <f t="shared" si="5"/>
        <v/>
      </c>
      <c r="V19" s="15" t="str">
        <f t="shared" si="6"/>
        <v>03</v>
      </c>
    </row>
    <row r="20" spans="1:22" x14ac:dyDescent="0.2">
      <c r="A20" s="163" t="s">
        <v>105</v>
      </c>
      <c r="B20" s="164" t="s">
        <v>93</v>
      </c>
      <c r="C20" s="164" t="s">
        <v>96</v>
      </c>
      <c r="D20" s="169" t="s">
        <v>168</v>
      </c>
      <c r="E20" s="165">
        <v>6.3</v>
      </c>
      <c r="F20" s="165">
        <v>37.15</v>
      </c>
      <c r="G20" s="166">
        <v>234.05</v>
      </c>
      <c r="I20" s="17" t="s">
        <v>50</v>
      </c>
      <c r="L20" s="16">
        <f t="shared" si="0"/>
        <v>5</v>
      </c>
      <c r="M20" s="14" t="str">
        <f t="shared" si="1"/>
        <v>03</v>
      </c>
      <c r="N20" s="14" t="s">
        <v>47</v>
      </c>
      <c r="O20" s="14" t="str">
        <f t="shared" si="2"/>
        <v>01</v>
      </c>
      <c r="P20" s="14" t="s">
        <v>47</v>
      </c>
      <c r="Q20" s="14" t="str">
        <f t="shared" si="3"/>
        <v/>
      </c>
      <c r="R20" s="14" t="s">
        <v>47</v>
      </c>
      <c r="S20" s="14" t="str">
        <f t="shared" si="4"/>
        <v/>
      </c>
      <c r="T20" s="14" t="s">
        <v>47</v>
      </c>
      <c r="U20" s="14" t="str">
        <f t="shared" si="5"/>
        <v/>
      </c>
      <c r="V20" s="15" t="str">
        <f t="shared" si="6"/>
        <v>03.01</v>
      </c>
    </row>
    <row r="21" spans="1:22" x14ac:dyDescent="0.2">
      <c r="A21" s="160" t="s">
        <v>37</v>
      </c>
      <c r="B21" s="160" t="s">
        <v>90</v>
      </c>
      <c r="C21" s="160" t="s">
        <v>17</v>
      </c>
      <c r="D21" s="168" t="s">
        <v>169</v>
      </c>
      <c r="E21" s="161">
        <v>1</v>
      </c>
      <c r="F21" s="162">
        <v>8232.1</v>
      </c>
      <c r="G21" s="162">
        <v>8232.1</v>
      </c>
      <c r="I21" s="17" t="s">
        <v>50</v>
      </c>
      <c r="L21" s="16">
        <f t="shared" si="0"/>
        <v>2</v>
      </c>
      <c r="M21" s="14" t="str">
        <f t="shared" si="1"/>
        <v>04</v>
      </c>
      <c r="N21" s="14" t="s">
        <v>47</v>
      </c>
      <c r="O21" s="14" t="str">
        <f t="shared" si="2"/>
        <v/>
      </c>
      <c r="P21" s="14" t="s">
        <v>47</v>
      </c>
      <c r="Q21" s="14" t="str">
        <f t="shared" si="3"/>
        <v/>
      </c>
      <c r="R21" s="14" t="s">
        <v>47</v>
      </c>
      <c r="S21" s="14" t="str">
        <f t="shared" si="4"/>
        <v/>
      </c>
      <c r="T21" s="14" t="s">
        <v>47</v>
      </c>
      <c r="U21" s="14" t="str">
        <f t="shared" si="5"/>
        <v/>
      </c>
      <c r="V21" s="15" t="str">
        <f t="shared" si="6"/>
        <v>04</v>
      </c>
    </row>
    <row r="22" spans="1:22" x14ac:dyDescent="0.2">
      <c r="A22" s="163" t="s">
        <v>106</v>
      </c>
      <c r="B22" s="164" t="s">
        <v>93</v>
      </c>
      <c r="C22" s="164" t="s">
        <v>94</v>
      </c>
      <c r="D22" s="169" t="s">
        <v>170</v>
      </c>
      <c r="E22" s="165">
        <v>111.94</v>
      </c>
      <c r="F22" s="165">
        <v>61.38</v>
      </c>
      <c r="G22" s="166">
        <v>6870.88</v>
      </c>
      <c r="I22" s="17" t="s">
        <v>50</v>
      </c>
      <c r="L22" s="16">
        <f t="shared" si="0"/>
        <v>5</v>
      </c>
      <c r="M22" s="14" t="str">
        <f t="shared" si="1"/>
        <v>04</v>
      </c>
      <c r="N22" s="14" t="s">
        <v>47</v>
      </c>
      <c r="O22" s="14" t="str">
        <f t="shared" si="2"/>
        <v>01</v>
      </c>
      <c r="P22" s="14" t="s">
        <v>47</v>
      </c>
      <c r="Q22" s="14" t="str">
        <f t="shared" si="3"/>
        <v/>
      </c>
      <c r="R22" s="14" t="s">
        <v>47</v>
      </c>
      <c r="S22" s="14" t="str">
        <f t="shared" si="4"/>
        <v/>
      </c>
      <c r="T22" s="14" t="s">
        <v>47</v>
      </c>
      <c r="U22" s="14" t="str">
        <f t="shared" si="5"/>
        <v/>
      </c>
      <c r="V22" s="15" t="str">
        <f t="shared" si="6"/>
        <v>04.01</v>
      </c>
    </row>
    <row r="23" spans="1:22" x14ac:dyDescent="0.2">
      <c r="A23" s="163" t="s">
        <v>125</v>
      </c>
      <c r="B23" s="164" t="s">
        <v>93</v>
      </c>
      <c r="C23" s="164" t="s">
        <v>107</v>
      </c>
      <c r="D23" s="169" t="s">
        <v>171</v>
      </c>
      <c r="E23" s="165">
        <v>87.22</v>
      </c>
      <c r="F23" s="165">
        <v>2.12</v>
      </c>
      <c r="G23" s="166">
        <v>184.91</v>
      </c>
      <c r="I23" s="17" t="s">
        <v>50</v>
      </c>
      <c r="L23" s="16">
        <f t="shared" si="0"/>
        <v>5</v>
      </c>
      <c r="M23" s="14" t="str">
        <f t="shared" si="1"/>
        <v>04</v>
      </c>
      <c r="N23" s="14" t="s">
        <v>47</v>
      </c>
      <c r="O23" s="14" t="str">
        <f t="shared" si="2"/>
        <v>02</v>
      </c>
      <c r="P23" s="14" t="s">
        <v>47</v>
      </c>
      <c r="Q23" s="14" t="str">
        <f t="shared" si="3"/>
        <v/>
      </c>
      <c r="R23" s="14" t="s">
        <v>47</v>
      </c>
      <c r="S23" s="14" t="str">
        <f t="shared" si="4"/>
        <v/>
      </c>
      <c r="T23" s="14" t="s">
        <v>47</v>
      </c>
      <c r="U23" s="14" t="str">
        <f t="shared" si="5"/>
        <v/>
      </c>
      <c r="V23" s="15" t="str">
        <f t="shared" si="6"/>
        <v>04.02</v>
      </c>
    </row>
    <row r="24" spans="1:22" x14ac:dyDescent="0.2">
      <c r="A24" s="163" t="s">
        <v>251</v>
      </c>
      <c r="B24" s="164" t="s">
        <v>93</v>
      </c>
      <c r="C24" s="164" t="s">
        <v>107</v>
      </c>
      <c r="D24" s="169" t="s">
        <v>172</v>
      </c>
      <c r="E24" s="165">
        <v>125.15</v>
      </c>
      <c r="F24" s="165">
        <v>8.59</v>
      </c>
      <c r="G24" s="166">
        <v>1075.04</v>
      </c>
      <c r="I24" s="17" t="s">
        <v>50</v>
      </c>
      <c r="L24" s="16">
        <f t="shared" si="0"/>
        <v>5</v>
      </c>
      <c r="M24" s="14" t="str">
        <f t="shared" si="1"/>
        <v>04</v>
      </c>
      <c r="N24" s="14" t="s">
        <v>47</v>
      </c>
      <c r="O24" s="14" t="str">
        <f t="shared" si="2"/>
        <v>03</v>
      </c>
      <c r="P24" s="14" t="s">
        <v>47</v>
      </c>
      <c r="Q24" s="14" t="str">
        <f t="shared" si="3"/>
        <v/>
      </c>
      <c r="R24" s="14" t="s">
        <v>47</v>
      </c>
      <c r="S24" s="14" t="str">
        <f t="shared" si="4"/>
        <v/>
      </c>
      <c r="T24" s="14" t="s">
        <v>47</v>
      </c>
      <c r="U24" s="14" t="str">
        <f t="shared" si="5"/>
        <v/>
      </c>
      <c r="V24" s="15" t="str">
        <f t="shared" si="6"/>
        <v>04.03</v>
      </c>
    </row>
    <row r="25" spans="1:22" x14ac:dyDescent="0.2">
      <c r="A25" s="163" t="s">
        <v>252</v>
      </c>
      <c r="B25" s="164" t="s">
        <v>93</v>
      </c>
      <c r="C25" s="164" t="s">
        <v>94</v>
      </c>
      <c r="D25" s="169" t="s">
        <v>173</v>
      </c>
      <c r="E25" s="165">
        <v>3.6</v>
      </c>
      <c r="F25" s="165">
        <v>28.13</v>
      </c>
      <c r="G25" s="166">
        <v>101.27</v>
      </c>
      <c r="I25" s="17" t="s">
        <v>50</v>
      </c>
      <c r="L25" s="16">
        <f t="shared" si="0"/>
        <v>5</v>
      </c>
      <c r="M25" s="14" t="str">
        <f t="shared" si="1"/>
        <v>04</v>
      </c>
      <c r="N25" s="14" t="s">
        <v>47</v>
      </c>
      <c r="O25" s="14" t="str">
        <f t="shared" si="2"/>
        <v>04</v>
      </c>
      <c r="P25" s="14" t="s">
        <v>47</v>
      </c>
      <c r="Q25" s="14" t="str">
        <f t="shared" si="3"/>
        <v/>
      </c>
      <c r="R25" s="14" t="s">
        <v>47</v>
      </c>
      <c r="S25" s="14" t="str">
        <f t="shared" si="4"/>
        <v/>
      </c>
      <c r="T25" s="14" t="s">
        <v>47</v>
      </c>
      <c r="U25" s="14" t="str">
        <f t="shared" si="5"/>
        <v/>
      </c>
      <c r="V25" s="15" t="str">
        <f t="shared" si="6"/>
        <v>04.04</v>
      </c>
    </row>
    <row r="26" spans="1:22" x14ac:dyDescent="0.2">
      <c r="A26" s="160" t="s">
        <v>38</v>
      </c>
      <c r="B26" s="160" t="s">
        <v>90</v>
      </c>
      <c r="C26" s="160" t="s">
        <v>17</v>
      </c>
      <c r="D26" s="168" t="s">
        <v>124</v>
      </c>
      <c r="E26" s="161">
        <v>1</v>
      </c>
      <c r="F26" s="162">
        <v>1387.76</v>
      </c>
      <c r="G26" s="162">
        <v>1387.76</v>
      </c>
      <c r="I26" s="17" t="s">
        <v>50</v>
      </c>
      <c r="L26" s="16">
        <f t="shared" si="0"/>
        <v>2</v>
      </c>
      <c r="M26" s="14" t="str">
        <f t="shared" si="1"/>
        <v>05</v>
      </c>
      <c r="N26" s="14" t="s">
        <v>47</v>
      </c>
      <c r="O26" s="14" t="str">
        <f t="shared" si="2"/>
        <v/>
      </c>
      <c r="P26" s="14" t="s">
        <v>47</v>
      </c>
      <c r="Q26" s="14" t="str">
        <f t="shared" si="3"/>
        <v/>
      </c>
      <c r="R26" s="14" t="s">
        <v>47</v>
      </c>
      <c r="S26" s="14" t="str">
        <f t="shared" si="4"/>
        <v/>
      </c>
      <c r="T26" s="14" t="s">
        <v>47</v>
      </c>
      <c r="U26" s="14" t="str">
        <f t="shared" si="5"/>
        <v/>
      </c>
      <c r="V26" s="15" t="str">
        <f t="shared" si="6"/>
        <v>05</v>
      </c>
    </row>
    <row r="27" spans="1:22" x14ac:dyDescent="0.2">
      <c r="A27" s="163" t="s">
        <v>108</v>
      </c>
      <c r="B27" s="164" t="s">
        <v>93</v>
      </c>
      <c r="C27" s="164" t="s">
        <v>94</v>
      </c>
      <c r="D27" s="169" t="s">
        <v>174</v>
      </c>
      <c r="E27" s="165">
        <v>4</v>
      </c>
      <c r="F27" s="165">
        <v>36.49</v>
      </c>
      <c r="G27" s="166">
        <v>145.96</v>
      </c>
      <c r="I27" s="17" t="s">
        <v>50</v>
      </c>
      <c r="L27" s="16">
        <f t="shared" si="0"/>
        <v>5</v>
      </c>
      <c r="M27" s="14" t="str">
        <f t="shared" si="1"/>
        <v>05</v>
      </c>
      <c r="N27" s="14" t="s">
        <v>47</v>
      </c>
      <c r="O27" s="14" t="str">
        <f t="shared" si="2"/>
        <v>01</v>
      </c>
      <c r="P27" s="14" t="s">
        <v>47</v>
      </c>
      <c r="Q27" s="14" t="str">
        <f t="shared" si="3"/>
        <v/>
      </c>
      <c r="R27" s="14" t="s">
        <v>47</v>
      </c>
      <c r="S27" s="14" t="str">
        <f t="shared" si="4"/>
        <v/>
      </c>
      <c r="T27" s="14" t="s">
        <v>47</v>
      </c>
      <c r="U27" s="14" t="str">
        <f t="shared" si="5"/>
        <v/>
      </c>
      <c r="V27" s="15" t="str">
        <f t="shared" si="6"/>
        <v>05.01</v>
      </c>
    </row>
    <row r="28" spans="1:22" x14ac:dyDescent="0.2">
      <c r="A28" s="163" t="s">
        <v>109</v>
      </c>
      <c r="B28" s="164" t="s">
        <v>93</v>
      </c>
      <c r="C28" s="164" t="s">
        <v>94</v>
      </c>
      <c r="D28" s="169" t="s">
        <v>175</v>
      </c>
      <c r="E28" s="165">
        <v>20</v>
      </c>
      <c r="F28" s="165">
        <v>24.78</v>
      </c>
      <c r="G28" s="166">
        <v>495.6</v>
      </c>
      <c r="I28" s="17" t="s">
        <v>50</v>
      </c>
      <c r="L28" s="16">
        <f t="shared" si="0"/>
        <v>5</v>
      </c>
      <c r="M28" s="14" t="str">
        <f t="shared" si="1"/>
        <v>05</v>
      </c>
      <c r="N28" s="14" t="s">
        <v>47</v>
      </c>
      <c r="O28" s="14" t="str">
        <f t="shared" si="2"/>
        <v>02</v>
      </c>
      <c r="P28" s="14" t="s">
        <v>47</v>
      </c>
      <c r="Q28" s="14" t="str">
        <f t="shared" si="3"/>
        <v/>
      </c>
      <c r="R28" s="14" t="s">
        <v>47</v>
      </c>
      <c r="S28" s="14" t="str">
        <f t="shared" si="4"/>
        <v/>
      </c>
      <c r="T28" s="14" t="s">
        <v>47</v>
      </c>
      <c r="U28" s="14" t="str">
        <f t="shared" si="5"/>
        <v/>
      </c>
      <c r="V28" s="15" t="str">
        <f t="shared" si="6"/>
        <v>05.02</v>
      </c>
    </row>
    <row r="29" spans="1:22" x14ac:dyDescent="0.2">
      <c r="A29" s="163" t="s">
        <v>110</v>
      </c>
      <c r="B29" s="164" t="s">
        <v>93</v>
      </c>
      <c r="C29" s="164" t="s">
        <v>96</v>
      </c>
      <c r="D29" s="169" t="s">
        <v>176</v>
      </c>
      <c r="E29" s="165">
        <v>20</v>
      </c>
      <c r="F29" s="165">
        <v>37.31</v>
      </c>
      <c r="G29" s="166">
        <v>746.2</v>
      </c>
      <c r="I29" s="17" t="s">
        <v>50</v>
      </c>
      <c r="L29" s="16">
        <f t="shared" si="0"/>
        <v>5</v>
      </c>
      <c r="M29" s="14" t="str">
        <f t="shared" si="1"/>
        <v>05</v>
      </c>
      <c r="N29" s="14" t="s">
        <v>47</v>
      </c>
      <c r="O29" s="14" t="str">
        <f t="shared" si="2"/>
        <v>03</v>
      </c>
      <c r="P29" s="14" t="s">
        <v>47</v>
      </c>
      <c r="Q29" s="14" t="str">
        <f t="shared" si="3"/>
        <v/>
      </c>
      <c r="R29" s="14" t="s">
        <v>47</v>
      </c>
      <c r="S29" s="14" t="str">
        <f t="shared" si="4"/>
        <v/>
      </c>
      <c r="T29" s="14" t="s">
        <v>47</v>
      </c>
      <c r="U29" s="14" t="str">
        <f t="shared" si="5"/>
        <v/>
      </c>
      <c r="V29" s="15" t="str">
        <f t="shared" si="6"/>
        <v>05.03</v>
      </c>
    </row>
    <row r="30" spans="1:22" x14ac:dyDescent="0.2">
      <c r="A30" s="160" t="s">
        <v>39</v>
      </c>
      <c r="B30" s="160" t="s">
        <v>90</v>
      </c>
      <c r="C30" s="160" t="s">
        <v>17</v>
      </c>
      <c r="D30" s="168" t="s">
        <v>177</v>
      </c>
      <c r="E30" s="161">
        <v>1</v>
      </c>
      <c r="F30" s="162">
        <v>7569.85</v>
      </c>
      <c r="G30" s="162">
        <v>7569.85</v>
      </c>
      <c r="I30" s="17" t="s">
        <v>50</v>
      </c>
      <c r="L30" s="16">
        <f t="shared" si="0"/>
        <v>2</v>
      </c>
      <c r="M30" s="14" t="str">
        <f t="shared" si="1"/>
        <v>06</v>
      </c>
      <c r="N30" s="14" t="s">
        <v>47</v>
      </c>
      <c r="O30" s="14" t="str">
        <f t="shared" si="2"/>
        <v/>
      </c>
      <c r="P30" s="14" t="s">
        <v>47</v>
      </c>
      <c r="Q30" s="14" t="str">
        <f t="shared" si="3"/>
        <v/>
      </c>
      <c r="R30" s="14" t="s">
        <v>47</v>
      </c>
      <c r="S30" s="14" t="str">
        <f t="shared" si="4"/>
        <v/>
      </c>
      <c r="T30" s="14" t="s">
        <v>47</v>
      </c>
      <c r="U30" s="14" t="str">
        <f t="shared" si="5"/>
        <v/>
      </c>
      <c r="V30" s="15" t="str">
        <f t="shared" si="6"/>
        <v>06</v>
      </c>
    </row>
    <row r="31" spans="1:22" x14ac:dyDescent="0.2">
      <c r="A31" s="163" t="s">
        <v>111</v>
      </c>
      <c r="B31" s="164" t="s">
        <v>93</v>
      </c>
      <c r="C31" s="164" t="s">
        <v>94</v>
      </c>
      <c r="D31" s="169" t="s">
        <v>178</v>
      </c>
      <c r="E31" s="165">
        <v>82.13</v>
      </c>
      <c r="F31" s="165">
        <v>18.54</v>
      </c>
      <c r="G31" s="166">
        <v>1522.69</v>
      </c>
      <c r="I31" s="17" t="s">
        <v>50</v>
      </c>
      <c r="L31" s="16">
        <f t="shared" si="0"/>
        <v>5</v>
      </c>
      <c r="M31" s="14" t="str">
        <f t="shared" si="1"/>
        <v>06</v>
      </c>
      <c r="N31" s="14" t="s">
        <v>47</v>
      </c>
      <c r="O31" s="14" t="str">
        <f t="shared" si="2"/>
        <v>01</v>
      </c>
      <c r="P31" s="14" t="s">
        <v>47</v>
      </c>
      <c r="Q31" s="14" t="str">
        <f t="shared" si="3"/>
        <v/>
      </c>
      <c r="R31" s="14" t="s">
        <v>47</v>
      </c>
      <c r="S31" s="14" t="str">
        <f t="shared" si="4"/>
        <v/>
      </c>
      <c r="T31" s="14" t="s">
        <v>47</v>
      </c>
      <c r="U31" s="14" t="str">
        <f t="shared" si="5"/>
        <v/>
      </c>
      <c r="V31" s="15" t="str">
        <f t="shared" si="6"/>
        <v>06.01</v>
      </c>
    </row>
    <row r="32" spans="1:22" ht="22.5" x14ac:dyDescent="0.2">
      <c r="A32" s="163" t="s">
        <v>112</v>
      </c>
      <c r="B32" s="164" t="s">
        <v>93</v>
      </c>
      <c r="C32" s="164" t="s">
        <v>94</v>
      </c>
      <c r="D32" s="169" t="s">
        <v>179</v>
      </c>
      <c r="E32" s="165">
        <v>82.13</v>
      </c>
      <c r="F32" s="165">
        <v>57.33</v>
      </c>
      <c r="G32" s="166">
        <v>4708.51</v>
      </c>
      <c r="I32" s="17" t="s">
        <v>50</v>
      </c>
      <c r="L32" s="16">
        <f t="shared" si="0"/>
        <v>5</v>
      </c>
      <c r="M32" s="14" t="str">
        <f t="shared" si="1"/>
        <v>06</v>
      </c>
      <c r="N32" s="14" t="s">
        <v>47</v>
      </c>
      <c r="O32" s="14" t="str">
        <f t="shared" si="2"/>
        <v>02</v>
      </c>
      <c r="P32" s="14" t="s">
        <v>47</v>
      </c>
      <c r="Q32" s="14" t="str">
        <f t="shared" si="3"/>
        <v/>
      </c>
      <c r="R32" s="14" t="s">
        <v>47</v>
      </c>
      <c r="S32" s="14" t="str">
        <f t="shared" si="4"/>
        <v/>
      </c>
      <c r="T32" s="14" t="s">
        <v>47</v>
      </c>
      <c r="U32" s="14" t="str">
        <f t="shared" si="5"/>
        <v/>
      </c>
      <c r="V32" s="15" t="str">
        <f t="shared" si="6"/>
        <v>06.02</v>
      </c>
    </row>
    <row r="33" spans="1:22" x14ac:dyDescent="0.2">
      <c r="A33" s="163" t="s">
        <v>117</v>
      </c>
      <c r="B33" s="164" t="s">
        <v>93</v>
      </c>
      <c r="C33" s="164" t="s">
        <v>94</v>
      </c>
      <c r="D33" s="169" t="s">
        <v>180</v>
      </c>
      <c r="E33" s="165">
        <v>82.13</v>
      </c>
      <c r="F33" s="165">
        <v>11.98</v>
      </c>
      <c r="G33" s="166">
        <v>983.92</v>
      </c>
      <c r="I33" s="17" t="s">
        <v>50</v>
      </c>
      <c r="L33" s="16">
        <f t="shared" si="0"/>
        <v>5</v>
      </c>
      <c r="M33" s="14" t="str">
        <f t="shared" si="1"/>
        <v>06</v>
      </c>
      <c r="N33" s="14" t="s">
        <v>47</v>
      </c>
      <c r="O33" s="14" t="str">
        <f t="shared" si="2"/>
        <v>03</v>
      </c>
      <c r="P33" s="14" t="s">
        <v>47</v>
      </c>
      <c r="Q33" s="14" t="str">
        <f t="shared" si="3"/>
        <v/>
      </c>
      <c r="R33" s="14" t="s">
        <v>47</v>
      </c>
      <c r="S33" s="14" t="str">
        <f t="shared" si="4"/>
        <v/>
      </c>
      <c r="T33" s="14" t="s">
        <v>47</v>
      </c>
      <c r="U33" s="14" t="str">
        <f t="shared" si="5"/>
        <v/>
      </c>
      <c r="V33" s="15" t="str">
        <f t="shared" si="6"/>
        <v>06.03</v>
      </c>
    </row>
    <row r="34" spans="1:22" x14ac:dyDescent="0.2">
      <c r="A34" s="163" t="s">
        <v>118</v>
      </c>
      <c r="B34" s="164" t="s">
        <v>93</v>
      </c>
      <c r="C34" s="164" t="s">
        <v>96</v>
      </c>
      <c r="D34" s="169" t="s">
        <v>181</v>
      </c>
      <c r="E34" s="165">
        <v>30.9</v>
      </c>
      <c r="F34" s="165">
        <v>11.48</v>
      </c>
      <c r="G34" s="166">
        <v>354.73</v>
      </c>
      <c r="I34" s="17" t="s">
        <v>50</v>
      </c>
      <c r="L34" s="16">
        <f t="shared" si="0"/>
        <v>5</v>
      </c>
      <c r="M34" s="14" t="str">
        <f t="shared" si="1"/>
        <v>06</v>
      </c>
      <c r="N34" s="14" t="s">
        <v>47</v>
      </c>
      <c r="O34" s="14" t="str">
        <f t="shared" si="2"/>
        <v>04</v>
      </c>
      <c r="P34" s="14" t="s">
        <v>47</v>
      </c>
      <c r="Q34" s="14" t="str">
        <f t="shared" si="3"/>
        <v/>
      </c>
      <c r="R34" s="14" t="s">
        <v>47</v>
      </c>
      <c r="S34" s="14" t="str">
        <f t="shared" si="4"/>
        <v/>
      </c>
      <c r="T34" s="14" t="s">
        <v>47</v>
      </c>
      <c r="U34" s="14" t="str">
        <f t="shared" si="5"/>
        <v/>
      </c>
      <c r="V34" s="15" t="str">
        <f t="shared" si="6"/>
        <v>06.04</v>
      </c>
    </row>
    <row r="35" spans="1:22" x14ac:dyDescent="0.2">
      <c r="A35" s="160" t="s">
        <v>40</v>
      </c>
      <c r="B35" s="160" t="s">
        <v>90</v>
      </c>
      <c r="C35" s="160" t="s">
        <v>17</v>
      </c>
      <c r="D35" s="168" t="s">
        <v>182</v>
      </c>
      <c r="E35" s="161">
        <v>1</v>
      </c>
      <c r="F35" s="162">
        <v>4607.45</v>
      </c>
      <c r="G35" s="162">
        <v>4607.45</v>
      </c>
      <c r="I35" s="17" t="s">
        <v>50</v>
      </c>
      <c r="L35" s="16">
        <f t="shared" si="0"/>
        <v>2</v>
      </c>
      <c r="M35" s="14" t="str">
        <f t="shared" si="1"/>
        <v>07</v>
      </c>
      <c r="N35" s="14" t="s">
        <v>47</v>
      </c>
      <c r="O35" s="14" t="str">
        <f t="shared" si="2"/>
        <v/>
      </c>
      <c r="P35" s="14" t="s">
        <v>47</v>
      </c>
      <c r="Q35" s="14" t="str">
        <f t="shared" si="3"/>
        <v/>
      </c>
      <c r="R35" s="14" t="s">
        <v>47</v>
      </c>
      <c r="S35" s="14" t="str">
        <f t="shared" si="4"/>
        <v/>
      </c>
      <c r="T35" s="14" t="s">
        <v>47</v>
      </c>
      <c r="U35" s="14" t="str">
        <f t="shared" si="5"/>
        <v/>
      </c>
      <c r="V35" s="15" t="str">
        <f t="shared" si="6"/>
        <v>07</v>
      </c>
    </row>
    <row r="36" spans="1:22" x14ac:dyDescent="0.2">
      <c r="A36" s="163" t="s">
        <v>113</v>
      </c>
      <c r="B36" s="164" t="s">
        <v>93</v>
      </c>
      <c r="C36" s="164" t="s">
        <v>103</v>
      </c>
      <c r="D36" s="169" t="s">
        <v>183</v>
      </c>
      <c r="E36" s="165">
        <v>1</v>
      </c>
      <c r="F36" s="165">
        <v>407.12</v>
      </c>
      <c r="G36" s="166">
        <v>407.12</v>
      </c>
      <c r="I36" s="17" t="s">
        <v>50</v>
      </c>
      <c r="L36" s="16">
        <f t="shared" si="0"/>
        <v>5</v>
      </c>
      <c r="M36" s="14" t="str">
        <f t="shared" si="1"/>
        <v>07</v>
      </c>
      <c r="N36" s="14" t="s">
        <v>47</v>
      </c>
      <c r="O36" s="14" t="str">
        <f t="shared" si="2"/>
        <v>01</v>
      </c>
      <c r="P36" s="14" t="s">
        <v>47</v>
      </c>
      <c r="Q36" s="14" t="str">
        <f t="shared" si="3"/>
        <v/>
      </c>
      <c r="R36" s="14" t="s">
        <v>47</v>
      </c>
      <c r="S36" s="14" t="str">
        <f t="shared" si="4"/>
        <v/>
      </c>
      <c r="T36" s="14" t="s">
        <v>47</v>
      </c>
      <c r="U36" s="14" t="str">
        <f t="shared" si="5"/>
        <v/>
      </c>
      <c r="V36" s="15" t="str">
        <f t="shared" si="6"/>
        <v>07.01</v>
      </c>
    </row>
    <row r="37" spans="1:22" x14ac:dyDescent="0.2">
      <c r="A37" s="163" t="s">
        <v>253</v>
      </c>
      <c r="B37" s="164" t="s">
        <v>93</v>
      </c>
      <c r="C37" s="164" t="s">
        <v>107</v>
      </c>
      <c r="D37" s="169" t="s">
        <v>184</v>
      </c>
      <c r="E37" s="165">
        <v>397.59</v>
      </c>
      <c r="F37" s="165">
        <v>3.05</v>
      </c>
      <c r="G37" s="166">
        <v>1212.6500000000001</v>
      </c>
      <c r="I37" s="17" t="s">
        <v>50</v>
      </c>
      <c r="L37" s="16">
        <f t="shared" si="0"/>
        <v>5</v>
      </c>
      <c r="M37" s="14" t="str">
        <f t="shared" si="1"/>
        <v>07</v>
      </c>
      <c r="N37" s="14" t="s">
        <v>47</v>
      </c>
      <c r="O37" s="14" t="str">
        <f t="shared" si="2"/>
        <v>02</v>
      </c>
      <c r="P37" s="14" t="s">
        <v>47</v>
      </c>
      <c r="Q37" s="14" t="str">
        <f t="shared" si="3"/>
        <v/>
      </c>
      <c r="R37" s="14" t="s">
        <v>47</v>
      </c>
      <c r="S37" s="14" t="str">
        <f t="shared" si="4"/>
        <v/>
      </c>
      <c r="T37" s="14" t="s">
        <v>47</v>
      </c>
      <c r="U37" s="14" t="str">
        <f t="shared" si="5"/>
        <v/>
      </c>
      <c r="V37" s="15" t="str">
        <f t="shared" si="6"/>
        <v>07.02</v>
      </c>
    </row>
    <row r="38" spans="1:22" x14ac:dyDescent="0.2">
      <c r="A38" s="163" t="s">
        <v>254</v>
      </c>
      <c r="B38" s="164" t="s">
        <v>93</v>
      </c>
      <c r="C38" s="164" t="s">
        <v>103</v>
      </c>
      <c r="D38" s="169" t="s">
        <v>185</v>
      </c>
      <c r="E38" s="165">
        <v>8</v>
      </c>
      <c r="F38" s="165">
        <v>17.2</v>
      </c>
      <c r="G38" s="166">
        <v>137.6</v>
      </c>
      <c r="I38" s="17" t="s">
        <v>50</v>
      </c>
      <c r="L38" s="16">
        <f t="shared" si="0"/>
        <v>5</v>
      </c>
      <c r="M38" s="14" t="str">
        <f t="shared" si="1"/>
        <v>07</v>
      </c>
      <c r="N38" s="14" t="s">
        <v>47</v>
      </c>
      <c r="O38" s="14" t="str">
        <f t="shared" si="2"/>
        <v>03</v>
      </c>
      <c r="P38" s="14" t="s">
        <v>47</v>
      </c>
      <c r="Q38" s="14" t="str">
        <f t="shared" si="3"/>
        <v/>
      </c>
      <c r="R38" s="14" t="s">
        <v>47</v>
      </c>
      <c r="S38" s="14" t="str">
        <f t="shared" si="4"/>
        <v/>
      </c>
      <c r="T38" s="14" t="s">
        <v>47</v>
      </c>
      <c r="U38" s="14" t="str">
        <f t="shared" si="5"/>
        <v/>
      </c>
      <c r="V38" s="15" t="str">
        <f t="shared" si="6"/>
        <v>07.03</v>
      </c>
    </row>
    <row r="39" spans="1:22" x14ac:dyDescent="0.2">
      <c r="A39" s="163" t="s">
        <v>255</v>
      </c>
      <c r="B39" s="164" t="s">
        <v>93</v>
      </c>
      <c r="C39" s="164" t="s">
        <v>103</v>
      </c>
      <c r="D39" s="169" t="s">
        <v>186</v>
      </c>
      <c r="E39" s="165">
        <v>1</v>
      </c>
      <c r="F39" s="165">
        <v>185.54</v>
      </c>
      <c r="G39" s="166">
        <v>185.54</v>
      </c>
      <c r="I39" s="17" t="s">
        <v>50</v>
      </c>
      <c r="L39" s="16">
        <f t="shared" si="0"/>
        <v>5</v>
      </c>
      <c r="M39" s="14" t="str">
        <f t="shared" si="1"/>
        <v>07</v>
      </c>
      <c r="N39" s="14" t="s">
        <v>47</v>
      </c>
      <c r="O39" s="14" t="str">
        <f t="shared" si="2"/>
        <v>04</v>
      </c>
      <c r="P39" s="14" t="s">
        <v>47</v>
      </c>
      <c r="Q39" s="14" t="str">
        <f t="shared" si="3"/>
        <v/>
      </c>
      <c r="R39" s="14" t="s">
        <v>47</v>
      </c>
      <c r="S39" s="14" t="str">
        <f t="shared" si="4"/>
        <v/>
      </c>
      <c r="T39" s="14" t="s">
        <v>47</v>
      </c>
      <c r="U39" s="14" t="str">
        <f t="shared" si="5"/>
        <v/>
      </c>
      <c r="V39" s="15" t="str">
        <f t="shared" si="6"/>
        <v>07.04</v>
      </c>
    </row>
    <row r="40" spans="1:22" x14ac:dyDescent="0.2">
      <c r="A40" s="163" t="s">
        <v>256</v>
      </c>
      <c r="B40" s="164" t="s">
        <v>93</v>
      </c>
      <c r="C40" s="164" t="s">
        <v>96</v>
      </c>
      <c r="D40" s="169" t="s">
        <v>187</v>
      </c>
      <c r="E40" s="165">
        <v>15</v>
      </c>
      <c r="F40" s="165">
        <v>22.81</v>
      </c>
      <c r="G40" s="166">
        <v>342.15</v>
      </c>
      <c r="I40" s="17" t="s">
        <v>50</v>
      </c>
      <c r="L40" s="16">
        <f t="shared" si="0"/>
        <v>5</v>
      </c>
      <c r="M40" s="14" t="str">
        <f t="shared" si="1"/>
        <v>07</v>
      </c>
      <c r="N40" s="14" t="s">
        <v>47</v>
      </c>
      <c r="O40" s="14" t="str">
        <f t="shared" si="2"/>
        <v>05</v>
      </c>
      <c r="P40" s="14" t="s">
        <v>47</v>
      </c>
      <c r="Q40" s="14" t="str">
        <f t="shared" si="3"/>
        <v/>
      </c>
      <c r="R40" s="14" t="s">
        <v>47</v>
      </c>
      <c r="S40" s="14" t="str">
        <f t="shared" si="4"/>
        <v/>
      </c>
      <c r="T40" s="14" t="s">
        <v>47</v>
      </c>
      <c r="U40" s="14" t="str">
        <f t="shared" si="5"/>
        <v/>
      </c>
      <c r="V40" s="15" t="str">
        <f t="shared" si="6"/>
        <v>07.05</v>
      </c>
    </row>
    <row r="41" spans="1:22" x14ac:dyDescent="0.2">
      <c r="A41" s="163" t="s">
        <v>257</v>
      </c>
      <c r="B41" s="164" t="s">
        <v>93</v>
      </c>
      <c r="C41" s="164" t="s">
        <v>103</v>
      </c>
      <c r="D41" s="169" t="s">
        <v>188</v>
      </c>
      <c r="E41" s="165">
        <v>1</v>
      </c>
      <c r="F41" s="165">
        <v>141.19999999999999</v>
      </c>
      <c r="G41" s="166">
        <v>141.19999999999999</v>
      </c>
      <c r="I41" s="17" t="s">
        <v>50</v>
      </c>
      <c r="L41" s="16">
        <f t="shared" si="0"/>
        <v>5</v>
      </c>
      <c r="M41" s="14" t="str">
        <f t="shared" si="1"/>
        <v>07</v>
      </c>
      <c r="N41" s="14" t="s">
        <v>47</v>
      </c>
      <c r="O41" s="14" t="str">
        <f t="shared" si="2"/>
        <v>06</v>
      </c>
      <c r="P41" s="14" t="s">
        <v>47</v>
      </c>
      <c r="Q41" s="14" t="str">
        <f t="shared" si="3"/>
        <v/>
      </c>
      <c r="R41" s="14" t="s">
        <v>47</v>
      </c>
      <c r="S41" s="14" t="str">
        <f t="shared" si="4"/>
        <v/>
      </c>
      <c r="T41" s="14" t="s">
        <v>47</v>
      </c>
      <c r="U41" s="14" t="str">
        <f t="shared" si="5"/>
        <v/>
      </c>
      <c r="V41" s="15" t="str">
        <f t="shared" si="6"/>
        <v>07.06</v>
      </c>
    </row>
    <row r="42" spans="1:22" x14ac:dyDescent="0.2">
      <c r="A42" s="163" t="s">
        <v>258</v>
      </c>
      <c r="B42" s="164" t="s">
        <v>93</v>
      </c>
      <c r="C42" s="164" t="s">
        <v>103</v>
      </c>
      <c r="D42" s="169" t="s">
        <v>189</v>
      </c>
      <c r="E42" s="165">
        <v>1</v>
      </c>
      <c r="F42" s="165">
        <v>2181.19</v>
      </c>
      <c r="G42" s="166">
        <v>2181.19</v>
      </c>
      <c r="I42" s="17" t="s">
        <v>50</v>
      </c>
      <c r="L42" s="16">
        <f t="shared" si="0"/>
        <v>5</v>
      </c>
      <c r="M42" s="14" t="str">
        <f t="shared" si="1"/>
        <v>07</v>
      </c>
      <c r="N42" s="14" t="s">
        <v>47</v>
      </c>
      <c r="O42" s="14" t="str">
        <f t="shared" si="2"/>
        <v>07</v>
      </c>
      <c r="P42" s="14" t="s">
        <v>47</v>
      </c>
      <c r="Q42" s="14" t="str">
        <f t="shared" si="3"/>
        <v/>
      </c>
      <c r="R42" s="14" t="s">
        <v>47</v>
      </c>
      <c r="S42" s="14" t="str">
        <f t="shared" si="4"/>
        <v/>
      </c>
      <c r="T42" s="14" t="s">
        <v>47</v>
      </c>
      <c r="U42" s="14" t="str">
        <f t="shared" si="5"/>
        <v/>
      </c>
      <c r="V42" s="15" t="str">
        <f t="shared" si="6"/>
        <v>07.07</v>
      </c>
    </row>
    <row r="43" spans="1:22" x14ac:dyDescent="0.2">
      <c r="A43" s="160" t="s">
        <v>41</v>
      </c>
      <c r="B43" s="160" t="s">
        <v>90</v>
      </c>
      <c r="C43" s="160" t="s">
        <v>17</v>
      </c>
      <c r="D43" s="168" t="s">
        <v>190</v>
      </c>
      <c r="E43" s="161">
        <v>1</v>
      </c>
      <c r="F43" s="162">
        <v>8048.33</v>
      </c>
      <c r="G43" s="162">
        <v>8048.33</v>
      </c>
      <c r="I43" s="17" t="s">
        <v>50</v>
      </c>
      <c r="L43" s="16">
        <f t="shared" si="0"/>
        <v>2</v>
      </c>
      <c r="M43" s="14" t="str">
        <f t="shared" si="1"/>
        <v>08</v>
      </c>
      <c r="N43" s="14" t="s">
        <v>47</v>
      </c>
      <c r="O43" s="14" t="str">
        <f t="shared" si="2"/>
        <v/>
      </c>
      <c r="P43" s="14" t="s">
        <v>47</v>
      </c>
      <c r="Q43" s="14" t="str">
        <f t="shared" si="3"/>
        <v/>
      </c>
      <c r="R43" s="14" t="s">
        <v>47</v>
      </c>
      <c r="S43" s="14" t="str">
        <f t="shared" si="4"/>
        <v/>
      </c>
      <c r="T43" s="14" t="s">
        <v>47</v>
      </c>
      <c r="U43" s="14" t="str">
        <f t="shared" si="5"/>
        <v/>
      </c>
      <c r="V43" s="15" t="str">
        <f t="shared" si="6"/>
        <v>08</v>
      </c>
    </row>
    <row r="44" spans="1:22" x14ac:dyDescent="0.2">
      <c r="A44" s="163" t="s">
        <v>114</v>
      </c>
      <c r="B44" s="164" t="s">
        <v>93</v>
      </c>
      <c r="C44" s="164" t="s">
        <v>103</v>
      </c>
      <c r="D44" s="169" t="s">
        <v>191</v>
      </c>
      <c r="E44" s="165">
        <v>1</v>
      </c>
      <c r="F44" s="165">
        <v>4726.6499999999996</v>
      </c>
      <c r="G44" s="166">
        <v>4726.6499999999996</v>
      </c>
      <c r="I44" s="17" t="s">
        <v>50</v>
      </c>
      <c r="L44" s="16">
        <f t="shared" si="0"/>
        <v>5</v>
      </c>
      <c r="M44" s="14" t="str">
        <f t="shared" si="1"/>
        <v>08</v>
      </c>
      <c r="N44" s="14" t="s">
        <v>47</v>
      </c>
      <c r="O44" s="14" t="str">
        <f t="shared" si="2"/>
        <v>01</v>
      </c>
      <c r="P44" s="14" t="s">
        <v>47</v>
      </c>
      <c r="Q44" s="14" t="str">
        <f t="shared" si="3"/>
        <v/>
      </c>
      <c r="R44" s="14" t="s">
        <v>47</v>
      </c>
      <c r="S44" s="14" t="str">
        <f t="shared" si="4"/>
        <v/>
      </c>
      <c r="T44" s="14" t="s">
        <v>47</v>
      </c>
      <c r="U44" s="14" t="str">
        <f t="shared" si="5"/>
        <v/>
      </c>
      <c r="V44" s="15" t="str">
        <f t="shared" si="6"/>
        <v>08.01</v>
      </c>
    </row>
    <row r="45" spans="1:22" x14ac:dyDescent="0.2">
      <c r="A45" s="163" t="s">
        <v>115</v>
      </c>
      <c r="B45" s="164" t="s">
        <v>93</v>
      </c>
      <c r="C45" s="164" t="s">
        <v>103</v>
      </c>
      <c r="D45" s="169" t="s">
        <v>192</v>
      </c>
      <c r="E45" s="165">
        <v>1</v>
      </c>
      <c r="F45" s="165">
        <v>3321.68</v>
      </c>
      <c r="G45" s="166">
        <v>3321.68</v>
      </c>
      <c r="I45" s="17" t="s">
        <v>50</v>
      </c>
      <c r="L45" s="16">
        <f t="shared" si="0"/>
        <v>5</v>
      </c>
      <c r="M45" s="14" t="str">
        <f t="shared" si="1"/>
        <v>08</v>
      </c>
      <c r="N45" s="14" t="s">
        <v>47</v>
      </c>
      <c r="O45" s="14" t="str">
        <f t="shared" si="2"/>
        <v>02</v>
      </c>
      <c r="P45" s="14" t="s">
        <v>47</v>
      </c>
      <c r="Q45" s="14" t="str">
        <f t="shared" si="3"/>
        <v/>
      </c>
      <c r="R45" s="14" t="s">
        <v>47</v>
      </c>
      <c r="S45" s="14" t="str">
        <f t="shared" si="4"/>
        <v/>
      </c>
      <c r="T45" s="14" t="s">
        <v>47</v>
      </c>
      <c r="U45" s="14" t="str">
        <f t="shared" si="5"/>
        <v/>
      </c>
      <c r="V45" s="15" t="str">
        <f t="shared" si="6"/>
        <v>08.02</v>
      </c>
    </row>
    <row r="46" spans="1:22" x14ac:dyDescent="0.2">
      <c r="A46" s="160" t="s">
        <v>42</v>
      </c>
      <c r="B46" s="160" t="s">
        <v>90</v>
      </c>
      <c r="C46" s="160" t="s">
        <v>17</v>
      </c>
      <c r="D46" s="168" t="s">
        <v>193</v>
      </c>
      <c r="E46" s="161">
        <v>1</v>
      </c>
      <c r="F46" s="162">
        <v>4934.22</v>
      </c>
      <c r="G46" s="162">
        <v>4934.22</v>
      </c>
      <c r="I46" s="17" t="s">
        <v>50</v>
      </c>
      <c r="L46" s="16">
        <f t="shared" si="0"/>
        <v>2</v>
      </c>
      <c r="M46" s="14" t="str">
        <f t="shared" si="1"/>
        <v>09</v>
      </c>
      <c r="N46" s="14" t="s">
        <v>47</v>
      </c>
      <c r="O46" s="14" t="str">
        <f t="shared" si="2"/>
        <v/>
      </c>
      <c r="P46" s="14" t="s">
        <v>47</v>
      </c>
      <c r="Q46" s="14" t="str">
        <f t="shared" si="3"/>
        <v/>
      </c>
      <c r="R46" s="14" t="s">
        <v>47</v>
      </c>
      <c r="S46" s="14" t="str">
        <f t="shared" si="4"/>
        <v/>
      </c>
      <c r="T46" s="14" t="s">
        <v>47</v>
      </c>
      <c r="U46" s="14" t="str">
        <f t="shared" si="5"/>
        <v/>
      </c>
      <c r="V46" s="15" t="str">
        <f t="shared" si="6"/>
        <v>09</v>
      </c>
    </row>
    <row r="47" spans="1:22" x14ac:dyDescent="0.2">
      <c r="A47" s="163" t="s">
        <v>128</v>
      </c>
      <c r="B47" s="164" t="s">
        <v>93</v>
      </c>
      <c r="C47" s="164" t="s">
        <v>96</v>
      </c>
      <c r="D47" s="169" t="s">
        <v>194</v>
      </c>
      <c r="E47" s="165">
        <v>32</v>
      </c>
      <c r="F47" s="165">
        <v>3.5</v>
      </c>
      <c r="G47" s="166">
        <v>112</v>
      </c>
      <c r="I47" s="17" t="s">
        <v>50</v>
      </c>
      <c r="L47" s="16">
        <f t="shared" si="0"/>
        <v>5</v>
      </c>
      <c r="M47" s="14" t="str">
        <f t="shared" si="1"/>
        <v>09</v>
      </c>
      <c r="N47" s="14" t="s">
        <v>47</v>
      </c>
      <c r="O47" s="14" t="str">
        <f t="shared" si="2"/>
        <v>01</v>
      </c>
      <c r="P47" s="14" t="s">
        <v>47</v>
      </c>
      <c r="Q47" s="14" t="str">
        <f t="shared" si="3"/>
        <v/>
      </c>
      <c r="R47" s="14" t="s">
        <v>47</v>
      </c>
      <c r="S47" s="14" t="str">
        <f t="shared" si="4"/>
        <v/>
      </c>
      <c r="T47" s="14" t="s">
        <v>47</v>
      </c>
      <c r="U47" s="14" t="str">
        <f t="shared" si="5"/>
        <v/>
      </c>
      <c r="V47" s="15" t="str">
        <f t="shared" si="6"/>
        <v>09.01</v>
      </c>
    </row>
    <row r="48" spans="1:22" x14ac:dyDescent="0.2">
      <c r="A48" s="163" t="s">
        <v>129</v>
      </c>
      <c r="B48" s="164" t="s">
        <v>93</v>
      </c>
      <c r="C48" s="164" t="s">
        <v>96</v>
      </c>
      <c r="D48" s="169" t="s">
        <v>195</v>
      </c>
      <c r="E48" s="165">
        <v>5</v>
      </c>
      <c r="F48" s="165">
        <v>3.91</v>
      </c>
      <c r="G48" s="166">
        <v>19.55</v>
      </c>
      <c r="I48" s="17" t="s">
        <v>50</v>
      </c>
      <c r="L48" s="16">
        <f t="shared" si="0"/>
        <v>5</v>
      </c>
      <c r="M48" s="14" t="str">
        <f t="shared" si="1"/>
        <v>09</v>
      </c>
      <c r="N48" s="14" t="s">
        <v>47</v>
      </c>
      <c r="O48" s="14" t="str">
        <f t="shared" si="2"/>
        <v>02</v>
      </c>
      <c r="P48" s="14" t="s">
        <v>47</v>
      </c>
      <c r="Q48" s="14" t="str">
        <f t="shared" si="3"/>
        <v/>
      </c>
      <c r="R48" s="14" t="s">
        <v>47</v>
      </c>
      <c r="S48" s="14" t="str">
        <f t="shared" si="4"/>
        <v/>
      </c>
      <c r="T48" s="14" t="s">
        <v>47</v>
      </c>
      <c r="U48" s="14" t="str">
        <f t="shared" si="5"/>
        <v/>
      </c>
      <c r="V48" s="15" t="str">
        <f t="shared" si="6"/>
        <v>09.02</v>
      </c>
    </row>
    <row r="49" spans="1:22" x14ac:dyDescent="0.2">
      <c r="A49" s="163" t="s">
        <v>130</v>
      </c>
      <c r="B49" s="164" t="s">
        <v>93</v>
      </c>
      <c r="C49" s="164" t="s">
        <v>96</v>
      </c>
      <c r="D49" s="169" t="s">
        <v>196</v>
      </c>
      <c r="E49" s="165">
        <v>62</v>
      </c>
      <c r="F49" s="165">
        <v>4.6399999999999997</v>
      </c>
      <c r="G49" s="166">
        <v>287.68</v>
      </c>
      <c r="I49" s="17" t="s">
        <v>50</v>
      </c>
      <c r="L49" s="16">
        <f t="shared" si="0"/>
        <v>5</v>
      </c>
      <c r="M49" s="14" t="str">
        <f t="shared" si="1"/>
        <v>09</v>
      </c>
      <c r="N49" s="14" t="s">
        <v>47</v>
      </c>
      <c r="O49" s="14" t="str">
        <f t="shared" si="2"/>
        <v>03</v>
      </c>
      <c r="P49" s="14" t="s">
        <v>47</v>
      </c>
      <c r="Q49" s="14" t="str">
        <f t="shared" si="3"/>
        <v/>
      </c>
      <c r="R49" s="14" t="s">
        <v>47</v>
      </c>
      <c r="S49" s="14" t="str">
        <f t="shared" si="4"/>
        <v/>
      </c>
      <c r="T49" s="14" t="s">
        <v>47</v>
      </c>
      <c r="U49" s="14" t="str">
        <f t="shared" si="5"/>
        <v/>
      </c>
      <c r="V49" s="15" t="str">
        <f t="shared" si="6"/>
        <v>09.03</v>
      </c>
    </row>
    <row r="50" spans="1:22" x14ac:dyDescent="0.2">
      <c r="A50" s="163" t="s">
        <v>131</v>
      </c>
      <c r="B50" s="164" t="s">
        <v>93</v>
      </c>
      <c r="C50" s="164" t="s">
        <v>96</v>
      </c>
      <c r="D50" s="169" t="s">
        <v>197</v>
      </c>
      <c r="E50" s="165">
        <v>30</v>
      </c>
      <c r="F50" s="165">
        <v>9.1300000000000008</v>
      </c>
      <c r="G50" s="166">
        <v>273.89999999999998</v>
      </c>
      <c r="I50" s="17" t="s">
        <v>50</v>
      </c>
      <c r="L50" s="16">
        <f t="shared" si="0"/>
        <v>5</v>
      </c>
      <c r="M50" s="14" t="str">
        <f t="shared" si="1"/>
        <v>09</v>
      </c>
      <c r="N50" s="14" t="s">
        <v>47</v>
      </c>
      <c r="O50" s="14" t="str">
        <f t="shared" si="2"/>
        <v>04</v>
      </c>
      <c r="P50" s="14" t="s">
        <v>47</v>
      </c>
      <c r="Q50" s="14" t="str">
        <f t="shared" si="3"/>
        <v/>
      </c>
      <c r="R50" s="14" t="s">
        <v>47</v>
      </c>
      <c r="S50" s="14" t="str">
        <f t="shared" si="4"/>
        <v/>
      </c>
      <c r="T50" s="14" t="s">
        <v>47</v>
      </c>
      <c r="U50" s="14" t="str">
        <f t="shared" si="5"/>
        <v/>
      </c>
      <c r="V50" s="15" t="str">
        <f t="shared" si="6"/>
        <v>09.04</v>
      </c>
    </row>
    <row r="51" spans="1:22" x14ac:dyDescent="0.2">
      <c r="A51" s="163" t="s">
        <v>132</v>
      </c>
      <c r="B51" s="164" t="s">
        <v>93</v>
      </c>
      <c r="C51" s="164" t="s">
        <v>96</v>
      </c>
      <c r="D51" s="169" t="s">
        <v>198</v>
      </c>
      <c r="E51" s="165">
        <v>15</v>
      </c>
      <c r="F51" s="165">
        <v>7.62</v>
      </c>
      <c r="G51" s="166">
        <v>114.3</v>
      </c>
      <c r="I51" s="17" t="s">
        <v>50</v>
      </c>
      <c r="L51" s="16">
        <f t="shared" si="0"/>
        <v>5</v>
      </c>
      <c r="M51" s="14" t="str">
        <f t="shared" si="1"/>
        <v>09</v>
      </c>
      <c r="N51" s="14" t="s">
        <v>47</v>
      </c>
      <c r="O51" s="14" t="str">
        <f t="shared" si="2"/>
        <v>05</v>
      </c>
      <c r="P51" s="14" t="s">
        <v>47</v>
      </c>
      <c r="Q51" s="14" t="str">
        <f t="shared" si="3"/>
        <v/>
      </c>
      <c r="R51" s="14" t="s">
        <v>47</v>
      </c>
      <c r="S51" s="14" t="str">
        <f t="shared" si="4"/>
        <v/>
      </c>
      <c r="T51" s="14" t="s">
        <v>47</v>
      </c>
      <c r="U51" s="14" t="str">
        <f t="shared" si="5"/>
        <v/>
      </c>
      <c r="V51" s="15" t="str">
        <f t="shared" si="6"/>
        <v>09.05</v>
      </c>
    </row>
    <row r="52" spans="1:22" x14ac:dyDescent="0.2">
      <c r="A52" s="163" t="s">
        <v>259</v>
      </c>
      <c r="B52" s="164" t="s">
        <v>93</v>
      </c>
      <c r="C52" s="164" t="s">
        <v>96</v>
      </c>
      <c r="D52" s="169" t="s">
        <v>199</v>
      </c>
      <c r="E52" s="165">
        <v>40</v>
      </c>
      <c r="F52" s="165">
        <v>6.66</v>
      </c>
      <c r="G52" s="166">
        <v>266.39999999999998</v>
      </c>
      <c r="I52" s="17" t="s">
        <v>50</v>
      </c>
      <c r="L52" s="16">
        <f t="shared" si="0"/>
        <v>5</v>
      </c>
      <c r="M52" s="14" t="str">
        <f t="shared" si="1"/>
        <v>09</v>
      </c>
      <c r="N52" s="14" t="s">
        <v>47</v>
      </c>
      <c r="O52" s="14" t="str">
        <f t="shared" si="2"/>
        <v>06</v>
      </c>
      <c r="P52" s="14" t="s">
        <v>47</v>
      </c>
      <c r="Q52" s="14" t="str">
        <f t="shared" si="3"/>
        <v/>
      </c>
      <c r="R52" s="14" t="s">
        <v>47</v>
      </c>
      <c r="S52" s="14" t="str">
        <f t="shared" si="4"/>
        <v/>
      </c>
      <c r="T52" s="14" t="s">
        <v>47</v>
      </c>
      <c r="U52" s="14" t="str">
        <f t="shared" si="5"/>
        <v/>
      </c>
      <c r="V52" s="15" t="str">
        <f t="shared" si="6"/>
        <v>09.06</v>
      </c>
    </row>
    <row r="53" spans="1:22" x14ac:dyDescent="0.2">
      <c r="A53" s="163" t="s">
        <v>260</v>
      </c>
      <c r="B53" s="164" t="s">
        <v>93</v>
      </c>
      <c r="C53" s="164" t="s">
        <v>96</v>
      </c>
      <c r="D53" s="169" t="s">
        <v>200</v>
      </c>
      <c r="E53" s="165">
        <v>2</v>
      </c>
      <c r="F53" s="165">
        <v>6.17</v>
      </c>
      <c r="G53" s="166">
        <v>12.34</v>
      </c>
      <c r="I53" s="17" t="s">
        <v>50</v>
      </c>
      <c r="L53" s="16">
        <f t="shared" si="0"/>
        <v>5</v>
      </c>
      <c r="M53" s="14" t="str">
        <f t="shared" si="1"/>
        <v>09</v>
      </c>
      <c r="N53" s="14" t="s">
        <v>47</v>
      </c>
      <c r="O53" s="14" t="str">
        <f t="shared" si="2"/>
        <v>07</v>
      </c>
      <c r="P53" s="14" t="s">
        <v>47</v>
      </c>
      <c r="Q53" s="14" t="str">
        <f t="shared" si="3"/>
        <v/>
      </c>
      <c r="R53" s="14" t="s">
        <v>47</v>
      </c>
      <c r="S53" s="14" t="str">
        <f t="shared" si="4"/>
        <v/>
      </c>
      <c r="T53" s="14" t="s">
        <v>47</v>
      </c>
      <c r="U53" s="14" t="str">
        <f t="shared" si="5"/>
        <v/>
      </c>
      <c r="V53" s="15" t="str">
        <f t="shared" si="6"/>
        <v>09.07</v>
      </c>
    </row>
    <row r="54" spans="1:22" x14ac:dyDescent="0.2">
      <c r="A54" s="163" t="s">
        <v>261</v>
      </c>
      <c r="B54" s="164" t="s">
        <v>93</v>
      </c>
      <c r="C54" s="164" t="s">
        <v>96</v>
      </c>
      <c r="D54" s="169" t="s">
        <v>201</v>
      </c>
      <c r="E54" s="165">
        <v>55</v>
      </c>
      <c r="F54" s="165">
        <v>5.08</v>
      </c>
      <c r="G54" s="166">
        <v>279.39999999999998</v>
      </c>
      <c r="I54" s="17" t="s">
        <v>50</v>
      </c>
      <c r="L54" s="16">
        <f t="shared" si="0"/>
        <v>5</v>
      </c>
      <c r="M54" s="14" t="str">
        <f t="shared" si="1"/>
        <v>09</v>
      </c>
      <c r="N54" s="14" t="s">
        <v>47</v>
      </c>
      <c r="O54" s="14" t="str">
        <f t="shared" si="2"/>
        <v>08</v>
      </c>
      <c r="P54" s="14" t="s">
        <v>47</v>
      </c>
      <c r="Q54" s="14" t="str">
        <f t="shared" si="3"/>
        <v/>
      </c>
      <c r="R54" s="14" t="s">
        <v>47</v>
      </c>
      <c r="S54" s="14" t="str">
        <f t="shared" si="4"/>
        <v/>
      </c>
      <c r="T54" s="14" t="s">
        <v>47</v>
      </c>
      <c r="U54" s="14" t="str">
        <f t="shared" si="5"/>
        <v/>
      </c>
      <c r="V54" s="15" t="str">
        <f t="shared" si="6"/>
        <v>09.08</v>
      </c>
    </row>
    <row r="55" spans="1:22" x14ac:dyDescent="0.2">
      <c r="A55" s="163" t="s">
        <v>262</v>
      </c>
      <c r="B55" s="164" t="s">
        <v>93</v>
      </c>
      <c r="C55" s="164" t="s">
        <v>103</v>
      </c>
      <c r="D55" s="169" t="s">
        <v>202</v>
      </c>
      <c r="E55" s="165">
        <v>1</v>
      </c>
      <c r="F55" s="165">
        <v>188.86</v>
      </c>
      <c r="G55" s="166">
        <v>188.86</v>
      </c>
      <c r="I55" s="17" t="s">
        <v>50</v>
      </c>
      <c r="L55" s="16">
        <f t="shared" si="0"/>
        <v>5</v>
      </c>
      <c r="M55" s="14" t="str">
        <f t="shared" si="1"/>
        <v>09</v>
      </c>
      <c r="N55" s="14" t="s">
        <v>47</v>
      </c>
      <c r="O55" s="14" t="str">
        <f t="shared" si="2"/>
        <v>09</v>
      </c>
      <c r="P55" s="14" t="s">
        <v>47</v>
      </c>
      <c r="Q55" s="14" t="str">
        <f t="shared" si="3"/>
        <v/>
      </c>
      <c r="R55" s="14" t="s">
        <v>47</v>
      </c>
      <c r="S55" s="14" t="str">
        <f t="shared" si="4"/>
        <v/>
      </c>
      <c r="T55" s="14" t="s">
        <v>47</v>
      </c>
      <c r="U55" s="14" t="str">
        <f t="shared" si="5"/>
        <v/>
      </c>
      <c r="V55" s="15" t="str">
        <f t="shared" si="6"/>
        <v>09.09</v>
      </c>
    </row>
    <row r="56" spans="1:22" x14ac:dyDescent="0.2">
      <c r="A56" s="163" t="s">
        <v>263</v>
      </c>
      <c r="B56" s="164" t="s">
        <v>93</v>
      </c>
      <c r="C56" s="164" t="s">
        <v>103</v>
      </c>
      <c r="D56" s="169" t="s">
        <v>203</v>
      </c>
      <c r="E56" s="165">
        <v>1</v>
      </c>
      <c r="F56" s="165">
        <v>188.86</v>
      </c>
      <c r="G56" s="166">
        <v>188.86</v>
      </c>
      <c r="I56" s="17" t="s">
        <v>50</v>
      </c>
      <c r="L56" s="16">
        <f t="shared" si="0"/>
        <v>5</v>
      </c>
      <c r="M56" s="14" t="str">
        <f t="shared" si="1"/>
        <v>09</v>
      </c>
      <c r="N56" s="14" t="s">
        <v>47</v>
      </c>
      <c r="O56" s="14" t="str">
        <f t="shared" si="2"/>
        <v>10</v>
      </c>
      <c r="P56" s="14" t="s">
        <v>47</v>
      </c>
      <c r="Q56" s="14" t="str">
        <f t="shared" si="3"/>
        <v/>
      </c>
      <c r="R56" s="14" t="s">
        <v>47</v>
      </c>
      <c r="S56" s="14" t="str">
        <f t="shared" si="4"/>
        <v/>
      </c>
      <c r="T56" s="14" t="s">
        <v>47</v>
      </c>
      <c r="U56" s="14" t="str">
        <f t="shared" si="5"/>
        <v/>
      </c>
      <c r="V56" s="15" t="str">
        <f t="shared" si="6"/>
        <v>09.10</v>
      </c>
    </row>
    <row r="57" spans="1:22" x14ac:dyDescent="0.2">
      <c r="A57" s="163" t="s">
        <v>264</v>
      </c>
      <c r="B57" s="164" t="s">
        <v>93</v>
      </c>
      <c r="C57" s="164" t="s">
        <v>103</v>
      </c>
      <c r="D57" s="169" t="s">
        <v>204</v>
      </c>
      <c r="E57" s="165">
        <v>2</v>
      </c>
      <c r="F57" s="165">
        <v>346.16</v>
      </c>
      <c r="G57" s="166">
        <v>692.32</v>
      </c>
      <c r="I57" s="17" t="s">
        <v>50</v>
      </c>
      <c r="L57" s="16">
        <f t="shared" si="0"/>
        <v>5</v>
      </c>
      <c r="M57" s="14" t="str">
        <f t="shared" si="1"/>
        <v>09</v>
      </c>
      <c r="N57" s="14" t="s">
        <v>47</v>
      </c>
      <c r="O57" s="14" t="str">
        <f t="shared" si="2"/>
        <v>11</v>
      </c>
      <c r="P57" s="14" t="s">
        <v>47</v>
      </c>
      <c r="Q57" s="14" t="str">
        <f t="shared" si="3"/>
        <v/>
      </c>
      <c r="R57" s="14" t="s">
        <v>47</v>
      </c>
      <c r="S57" s="14" t="str">
        <f t="shared" si="4"/>
        <v/>
      </c>
      <c r="T57" s="14" t="s">
        <v>47</v>
      </c>
      <c r="U57" s="14" t="str">
        <f t="shared" si="5"/>
        <v/>
      </c>
      <c r="V57" s="15" t="str">
        <f t="shared" si="6"/>
        <v>09.11</v>
      </c>
    </row>
    <row r="58" spans="1:22" x14ac:dyDescent="0.2">
      <c r="A58" s="163" t="s">
        <v>265</v>
      </c>
      <c r="B58" s="164" t="s">
        <v>93</v>
      </c>
      <c r="C58" s="164" t="s">
        <v>103</v>
      </c>
      <c r="D58" s="169" t="s">
        <v>205</v>
      </c>
      <c r="E58" s="165">
        <v>1</v>
      </c>
      <c r="F58" s="165">
        <v>188.86</v>
      </c>
      <c r="G58" s="166">
        <v>188.86</v>
      </c>
      <c r="I58" s="17" t="s">
        <v>50</v>
      </c>
      <c r="L58" s="16">
        <f t="shared" si="0"/>
        <v>5</v>
      </c>
      <c r="M58" s="14" t="str">
        <f t="shared" si="1"/>
        <v>09</v>
      </c>
      <c r="N58" s="14" t="s">
        <v>47</v>
      </c>
      <c r="O58" s="14" t="str">
        <f t="shared" si="2"/>
        <v>12</v>
      </c>
      <c r="P58" s="14" t="s">
        <v>47</v>
      </c>
      <c r="Q58" s="14" t="str">
        <f t="shared" si="3"/>
        <v/>
      </c>
      <c r="R58" s="14" t="s">
        <v>47</v>
      </c>
      <c r="S58" s="14" t="str">
        <f t="shared" si="4"/>
        <v/>
      </c>
      <c r="T58" s="14" t="s">
        <v>47</v>
      </c>
      <c r="U58" s="14" t="str">
        <f t="shared" si="5"/>
        <v/>
      </c>
      <c r="V58" s="15" t="str">
        <f t="shared" si="6"/>
        <v>09.12</v>
      </c>
    </row>
    <row r="59" spans="1:22" x14ac:dyDescent="0.2">
      <c r="A59" s="163" t="s">
        <v>266</v>
      </c>
      <c r="B59" s="164" t="s">
        <v>93</v>
      </c>
      <c r="C59" s="164" t="s">
        <v>103</v>
      </c>
      <c r="D59" s="169" t="s">
        <v>206</v>
      </c>
      <c r="E59" s="165">
        <v>3</v>
      </c>
      <c r="F59" s="165">
        <v>145.21</v>
      </c>
      <c r="G59" s="166">
        <v>435.63</v>
      </c>
      <c r="I59" s="17" t="s">
        <v>50</v>
      </c>
      <c r="L59" s="16">
        <f t="shared" si="0"/>
        <v>5</v>
      </c>
      <c r="M59" s="14" t="str">
        <f t="shared" si="1"/>
        <v>09</v>
      </c>
      <c r="N59" s="14" t="s">
        <v>47</v>
      </c>
      <c r="O59" s="14" t="str">
        <f t="shared" si="2"/>
        <v>13</v>
      </c>
      <c r="P59" s="14" t="s">
        <v>47</v>
      </c>
      <c r="Q59" s="14" t="str">
        <f t="shared" si="3"/>
        <v/>
      </c>
      <c r="R59" s="14" t="s">
        <v>47</v>
      </c>
      <c r="S59" s="14" t="str">
        <f t="shared" si="4"/>
        <v/>
      </c>
      <c r="T59" s="14" t="s">
        <v>47</v>
      </c>
      <c r="U59" s="14" t="str">
        <f t="shared" si="5"/>
        <v/>
      </c>
      <c r="V59" s="15" t="str">
        <f t="shared" si="6"/>
        <v>09.13</v>
      </c>
    </row>
    <row r="60" spans="1:22" x14ac:dyDescent="0.2">
      <c r="A60" s="163" t="s">
        <v>267</v>
      </c>
      <c r="B60" s="164" t="s">
        <v>93</v>
      </c>
      <c r="C60" s="164" t="s">
        <v>103</v>
      </c>
      <c r="D60" s="169" t="s">
        <v>207</v>
      </c>
      <c r="E60" s="165">
        <v>1</v>
      </c>
      <c r="F60" s="165">
        <v>93.75</v>
      </c>
      <c r="G60" s="166">
        <v>93.75</v>
      </c>
      <c r="I60" s="17" t="s">
        <v>50</v>
      </c>
      <c r="L60" s="16">
        <f t="shared" si="0"/>
        <v>5</v>
      </c>
      <c r="M60" s="14" t="str">
        <f t="shared" si="1"/>
        <v>09</v>
      </c>
      <c r="N60" s="14" t="s">
        <v>47</v>
      </c>
      <c r="O60" s="14" t="str">
        <f t="shared" si="2"/>
        <v>14</v>
      </c>
      <c r="P60" s="14" t="s">
        <v>47</v>
      </c>
      <c r="Q60" s="14" t="str">
        <f t="shared" si="3"/>
        <v/>
      </c>
      <c r="R60" s="14" t="s">
        <v>47</v>
      </c>
      <c r="S60" s="14" t="str">
        <f t="shared" si="4"/>
        <v/>
      </c>
      <c r="T60" s="14" t="s">
        <v>47</v>
      </c>
      <c r="U60" s="14" t="str">
        <f t="shared" si="5"/>
        <v/>
      </c>
      <c r="V60" s="15" t="str">
        <f t="shared" si="6"/>
        <v>09.14</v>
      </c>
    </row>
    <row r="61" spans="1:22" x14ac:dyDescent="0.2">
      <c r="A61" s="163" t="s">
        <v>268</v>
      </c>
      <c r="B61" s="164" t="s">
        <v>93</v>
      </c>
      <c r="C61" s="164" t="s">
        <v>103</v>
      </c>
      <c r="D61" s="169" t="s">
        <v>208</v>
      </c>
      <c r="E61" s="165">
        <v>1</v>
      </c>
      <c r="F61" s="165">
        <v>93.75</v>
      </c>
      <c r="G61" s="166">
        <v>93.75</v>
      </c>
      <c r="I61" s="17" t="s">
        <v>50</v>
      </c>
      <c r="L61" s="16">
        <f t="shared" si="0"/>
        <v>5</v>
      </c>
      <c r="M61" s="14" t="str">
        <f t="shared" si="1"/>
        <v>09</v>
      </c>
      <c r="N61" s="14" t="s">
        <v>47</v>
      </c>
      <c r="O61" s="14" t="str">
        <f t="shared" si="2"/>
        <v>15</v>
      </c>
      <c r="P61" s="14" t="s">
        <v>47</v>
      </c>
      <c r="Q61" s="14" t="str">
        <f t="shared" si="3"/>
        <v/>
      </c>
      <c r="R61" s="14" t="s">
        <v>47</v>
      </c>
      <c r="S61" s="14" t="str">
        <f t="shared" si="4"/>
        <v/>
      </c>
      <c r="T61" s="14" t="s">
        <v>47</v>
      </c>
      <c r="U61" s="14" t="str">
        <f t="shared" si="5"/>
        <v/>
      </c>
      <c r="V61" s="15" t="str">
        <f t="shared" si="6"/>
        <v>09.15</v>
      </c>
    </row>
    <row r="62" spans="1:22" x14ac:dyDescent="0.2">
      <c r="A62" s="163" t="s">
        <v>269</v>
      </c>
      <c r="B62" s="164" t="s">
        <v>93</v>
      </c>
      <c r="C62" s="164" t="s">
        <v>103</v>
      </c>
      <c r="D62" s="169" t="s">
        <v>209</v>
      </c>
      <c r="E62" s="165">
        <v>1</v>
      </c>
      <c r="F62" s="165">
        <v>155.71</v>
      </c>
      <c r="G62" s="166">
        <v>155.71</v>
      </c>
      <c r="I62" s="17" t="s">
        <v>50</v>
      </c>
      <c r="L62" s="16">
        <f t="shared" si="0"/>
        <v>5</v>
      </c>
      <c r="M62" s="14" t="str">
        <f t="shared" si="1"/>
        <v>09</v>
      </c>
      <c r="N62" s="14" t="s">
        <v>47</v>
      </c>
      <c r="O62" s="14" t="str">
        <f t="shared" si="2"/>
        <v>16</v>
      </c>
      <c r="P62" s="14" t="s">
        <v>47</v>
      </c>
      <c r="Q62" s="14" t="str">
        <f t="shared" si="3"/>
        <v/>
      </c>
      <c r="R62" s="14" t="s">
        <v>47</v>
      </c>
      <c r="S62" s="14" t="str">
        <f t="shared" si="4"/>
        <v/>
      </c>
      <c r="T62" s="14" t="s">
        <v>47</v>
      </c>
      <c r="U62" s="14" t="str">
        <f t="shared" si="5"/>
        <v/>
      </c>
      <c r="V62" s="15" t="str">
        <f t="shared" si="6"/>
        <v>09.16</v>
      </c>
    </row>
    <row r="63" spans="1:22" x14ac:dyDescent="0.2">
      <c r="A63" s="163" t="s">
        <v>270</v>
      </c>
      <c r="B63" s="164" t="s">
        <v>93</v>
      </c>
      <c r="C63" s="164" t="s">
        <v>103</v>
      </c>
      <c r="D63" s="169" t="s">
        <v>210</v>
      </c>
      <c r="E63" s="165">
        <v>1</v>
      </c>
      <c r="F63" s="165">
        <v>179.98</v>
      </c>
      <c r="G63" s="166">
        <v>179.98</v>
      </c>
      <c r="I63" s="17" t="s">
        <v>50</v>
      </c>
      <c r="L63" s="16">
        <f t="shared" si="0"/>
        <v>5</v>
      </c>
      <c r="M63" s="14" t="str">
        <f t="shared" si="1"/>
        <v>09</v>
      </c>
      <c r="N63" s="14" t="s">
        <v>47</v>
      </c>
      <c r="O63" s="14" t="str">
        <f t="shared" si="2"/>
        <v>17</v>
      </c>
      <c r="P63" s="14" t="s">
        <v>47</v>
      </c>
      <c r="Q63" s="14" t="str">
        <f t="shared" si="3"/>
        <v/>
      </c>
      <c r="R63" s="14" t="s">
        <v>47</v>
      </c>
      <c r="S63" s="14" t="str">
        <f t="shared" si="4"/>
        <v/>
      </c>
      <c r="T63" s="14" t="s">
        <v>47</v>
      </c>
      <c r="U63" s="14" t="str">
        <f t="shared" si="5"/>
        <v/>
      </c>
      <c r="V63" s="15" t="str">
        <f t="shared" si="6"/>
        <v>09.17</v>
      </c>
    </row>
    <row r="64" spans="1:22" x14ac:dyDescent="0.2">
      <c r="A64" s="163" t="s">
        <v>271</v>
      </c>
      <c r="B64" s="164" t="s">
        <v>93</v>
      </c>
      <c r="C64" s="164" t="s">
        <v>103</v>
      </c>
      <c r="D64" s="169" t="s">
        <v>211</v>
      </c>
      <c r="E64" s="165">
        <v>1</v>
      </c>
      <c r="F64" s="165">
        <v>43.26</v>
      </c>
      <c r="G64" s="166">
        <v>43.26</v>
      </c>
      <c r="I64" s="17" t="s">
        <v>50</v>
      </c>
      <c r="L64" s="16">
        <f t="shared" si="0"/>
        <v>5</v>
      </c>
      <c r="M64" s="14" t="str">
        <f t="shared" si="1"/>
        <v>09</v>
      </c>
      <c r="N64" s="14" t="s">
        <v>47</v>
      </c>
      <c r="O64" s="14" t="str">
        <f t="shared" si="2"/>
        <v>18</v>
      </c>
      <c r="P64" s="14" t="s">
        <v>47</v>
      </c>
      <c r="Q64" s="14" t="str">
        <f t="shared" si="3"/>
        <v/>
      </c>
      <c r="R64" s="14" t="s">
        <v>47</v>
      </c>
      <c r="S64" s="14" t="str">
        <f t="shared" si="4"/>
        <v/>
      </c>
      <c r="T64" s="14" t="s">
        <v>47</v>
      </c>
      <c r="U64" s="14" t="str">
        <f t="shared" si="5"/>
        <v/>
      </c>
      <c r="V64" s="15" t="str">
        <f t="shared" si="6"/>
        <v>09.18</v>
      </c>
    </row>
    <row r="65" spans="1:22" x14ac:dyDescent="0.2">
      <c r="A65" s="163" t="s">
        <v>272</v>
      </c>
      <c r="B65" s="164" t="s">
        <v>93</v>
      </c>
      <c r="C65" s="164" t="s">
        <v>103</v>
      </c>
      <c r="D65" s="169" t="s">
        <v>212</v>
      </c>
      <c r="E65" s="165">
        <v>5</v>
      </c>
      <c r="F65" s="165">
        <v>33.880000000000003</v>
      </c>
      <c r="G65" s="166">
        <v>169.4</v>
      </c>
      <c r="I65" s="17" t="s">
        <v>50</v>
      </c>
      <c r="L65" s="16">
        <f t="shared" ref="L65:L127" si="7">IF(A65="","",LEN(A65))</f>
        <v>5</v>
      </c>
      <c r="M65" s="14" t="str">
        <f t="shared" ref="M65:M127" si="8">MID(A65,1,2)</f>
        <v>09</v>
      </c>
      <c r="N65" s="14" t="s">
        <v>47</v>
      </c>
      <c r="O65" s="14" t="str">
        <f t="shared" ref="O65:O127" si="9">MID(A65,4,2)</f>
        <v>19</v>
      </c>
      <c r="P65" s="14" t="s">
        <v>47</v>
      </c>
      <c r="Q65" s="14" t="str">
        <f t="shared" ref="Q65:Q127" si="10">MID(A65,7,2)</f>
        <v/>
      </c>
      <c r="R65" s="14" t="s">
        <v>47</v>
      </c>
      <c r="S65" s="14" t="str">
        <f t="shared" ref="S65:S127" si="11">MID(A65,10,2)</f>
        <v/>
      </c>
      <c r="T65" s="14" t="s">
        <v>47</v>
      </c>
      <c r="U65" s="14" t="str">
        <f t="shared" ref="U65:U127" si="12">MID(A65,13,2)</f>
        <v/>
      </c>
      <c r="V65" s="15" t="str">
        <f t="shared" ref="V65:V127" si="13">IF(A65="","",IF(L65=2,M65,IF(L65=5,M65&amp;N65&amp;O65,IF(L65=8,M65&amp;N65&amp;O65&amp;P65&amp;Q65,IF(L65=11,M65&amp;N65&amp;O65&amp;P65&amp;Q65&amp;R65&amp;S65,IF(L65=14,M65&amp;N65&amp;O65&amp;P65&amp;Q65&amp;R65&amp;S65&amp;T65&amp;U65,"ERROR"))))))</f>
        <v>09.19</v>
      </c>
    </row>
    <row r="66" spans="1:22" x14ac:dyDescent="0.2">
      <c r="A66" s="163" t="s">
        <v>273</v>
      </c>
      <c r="B66" s="164" t="s">
        <v>93</v>
      </c>
      <c r="C66" s="164" t="s">
        <v>103</v>
      </c>
      <c r="D66" s="169" t="s">
        <v>213</v>
      </c>
      <c r="E66" s="165">
        <v>1</v>
      </c>
      <c r="F66" s="165">
        <v>555.71</v>
      </c>
      <c r="G66" s="166">
        <v>555.71</v>
      </c>
      <c r="I66" s="17" t="s">
        <v>50</v>
      </c>
      <c r="L66" s="16">
        <f t="shared" si="7"/>
        <v>5</v>
      </c>
      <c r="M66" s="14" t="str">
        <f t="shared" si="8"/>
        <v>09</v>
      </c>
      <c r="N66" s="14" t="s">
        <v>47</v>
      </c>
      <c r="O66" s="14" t="str">
        <f t="shared" si="9"/>
        <v>20</v>
      </c>
      <c r="P66" s="14" t="s">
        <v>47</v>
      </c>
      <c r="Q66" s="14" t="str">
        <f t="shared" si="10"/>
        <v/>
      </c>
      <c r="R66" s="14" t="s">
        <v>47</v>
      </c>
      <c r="S66" s="14" t="str">
        <f t="shared" si="11"/>
        <v/>
      </c>
      <c r="T66" s="14" t="s">
        <v>47</v>
      </c>
      <c r="U66" s="14" t="str">
        <f t="shared" si="12"/>
        <v/>
      </c>
      <c r="V66" s="15" t="str">
        <f t="shared" si="13"/>
        <v>09.20</v>
      </c>
    </row>
    <row r="67" spans="1:22" x14ac:dyDescent="0.2">
      <c r="A67" s="163" t="s">
        <v>274</v>
      </c>
      <c r="B67" s="164" t="s">
        <v>93</v>
      </c>
      <c r="C67" s="164" t="s">
        <v>103</v>
      </c>
      <c r="D67" s="169" t="s">
        <v>214</v>
      </c>
      <c r="E67" s="165">
        <v>1</v>
      </c>
      <c r="F67" s="165">
        <v>191.91</v>
      </c>
      <c r="G67" s="166">
        <v>191.91</v>
      </c>
      <c r="I67" s="17" t="s">
        <v>50</v>
      </c>
      <c r="L67" s="16">
        <f t="shared" si="7"/>
        <v>5</v>
      </c>
      <c r="M67" s="14" t="str">
        <f t="shared" si="8"/>
        <v>09</v>
      </c>
      <c r="N67" s="14" t="s">
        <v>47</v>
      </c>
      <c r="O67" s="14" t="str">
        <f t="shared" si="9"/>
        <v>21</v>
      </c>
      <c r="P67" s="14" t="s">
        <v>47</v>
      </c>
      <c r="Q67" s="14" t="str">
        <f t="shared" si="10"/>
        <v/>
      </c>
      <c r="R67" s="14" t="s">
        <v>47</v>
      </c>
      <c r="S67" s="14" t="str">
        <f t="shared" si="11"/>
        <v/>
      </c>
      <c r="T67" s="14" t="s">
        <v>47</v>
      </c>
      <c r="U67" s="14" t="str">
        <f t="shared" si="12"/>
        <v/>
      </c>
      <c r="V67" s="15" t="str">
        <f t="shared" si="13"/>
        <v>09.21</v>
      </c>
    </row>
    <row r="68" spans="1:22" x14ac:dyDescent="0.2">
      <c r="A68" s="163" t="s">
        <v>275</v>
      </c>
      <c r="B68" s="164" t="s">
        <v>93</v>
      </c>
      <c r="C68" s="164" t="s">
        <v>103</v>
      </c>
      <c r="D68" s="169" t="s">
        <v>215</v>
      </c>
      <c r="E68" s="165">
        <v>1</v>
      </c>
      <c r="F68" s="165">
        <v>390.65</v>
      </c>
      <c r="G68" s="166">
        <v>390.65</v>
      </c>
      <c r="I68" s="17" t="s">
        <v>50</v>
      </c>
      <c r="L68" s="16">
        <f t="shared" si="7"/>
        <v>5</v>
      </c>
      <c r="M68" s="14" t="str">
        <f t="shared" si="8"/>
        <v>09</v>
      </c>
      <c r="N68" s="14" t="s">
        <v>47</v>
      </c>
      <c r="O68" s="14" t="str">
        <f t="shared" si="9"/>
        <v>22</v>
      </c>
      <c r="P68" s="14" t="s">
        <v>47</v>
      </c>
      <c r="Q68" s="14" t="str">
        <f t="shared" si="10"/>
        <v/>
      </c>
      <c r="R68" s="14" t="s">
        <v>47</v>
      </c>
      <c r="S68" s="14" t="str">
        <f t="shared" si="11"/>
        <v/>
      </c>
      <c r="T68" s="14" t="s">
        <v>47</v>
      </c>
      <c r="U68" s="14" t="str">
        <f t="shared" si="12"/>
        <v/>
      </c>
      <c r="V68" s="15" t="str">
        <f t="shared" si="13"/>
        <v>09.22</v>
      </c>
    </row>
    <row r="69" spans="1:22" x14ac:dyDescent="0.2">
      <c r="A69" s="160" t="s">
        <v>43</v>
      </c>
      <c r="B69" s="160" t="s">
        <v>90</v>
      </c>
      <c r="C69" s="160" t="s">
        <v>17</v>
      </c>
      <c r="D69" s="168" t="s">
        <v>216</v>
      </c>
      <c r="E69" s="161">
        <v>1</v>
      </c>
      <c r="F69" s="162">
        <v>2020.77</v>
      </c>
      <c r="G69" s="162">
        <v>2020.77</v>
      </c>
      <c r="I69" s="17" t="s">
        <v>50</v>
      </c>
      <c r="L69" s="16">
        <f t="shared" si="7"/>
        <v>2</v>
      </c>
      <c r="M69" s="14" t="str">
        <f t="shared" si="8"/>
        <v>10</v>
      </c>
      <c r="N69" s="14" t="s">
        <v>47</v>
      </c>
      <c r="O69" s="14" t="str">
        <f t="shared" si="9"/>
        <v/>
      </c>
      <c r="P69" s="14" t="s">
        <v>47</v>
      </c>
      <c r="Q69" s="14" t="str">
        <f t="shared" si="10"/>
        <v/>
      </c>
      <c r="R69" s="14" t="s">
        <v>47</v>
      </c>
      <c r="S69" s="14" t="str">
        <f t="shared" si="11"/>
        <v/>
      </c>
      <c r="T69" s="14" t="s">
        <v>47</v>
      </c>
      <c r="U69" s="14" t="str">
        <f t="shared" si="12"/>
        <v/>
      </c>
      <c r="V69" s="15" t="str">
        <f t="shared" si="13"/>
        <v>10</v>
      </c>
    </row>
    <row r="70" spans="1:22" x14ac:dyDescent="0.2">
      <c r="A70" s="163" t="s">
        <v>133</v>
      </c>
      <c r="B70" s="164" t="s">
        <v>93</v>
      </c>
      <c r="C70" s="164" t="s">
        <v>96</v>
      </c>
      <c r="D70" s="169" t="s">
        <v>194</v>
      </c>
      <c r="E70" s="165">
        <v>48</v>
      </c>
      <c r="F70" s="165">
        <v>3.5</v>
      </c>
      <c r="G70" s="166">
        <v>168</v>
      </c>
      <c r="I70" s="17" t="s">
        <v>50</v>
      </c>
      <c r="L70" s="16">
        <f t="shared" si="7"/>
        <v>5</v>
      </c>
      <c r="M70" s="14" t="str">
        <f t="shared" si="8"/>
        <v>10</v>
      </c>
      <c r="N70" s="14" t="s">
        <v>47</v>
      </c>
      <c r="O70" s="14" t="str">
        <f t="shared" si="9"/>
        <v>01</v>
      </c>
      <c r="P70" s="14" t="s">
        <v>47</v>
      </c>
      <c r="Q70" s="14" t="str">
        <f t="shared" si="10"/>
        <v/>
      </c>
      <c r="R70" s="14" t="s">
        <v>47</v>
      </c>
      <c r="S70" s="14" t="str">
        <f t="shared" si="11"/>
        <v/>
      </c>
      <c r="T70" s="14" t="s">
        <v>47</v>
      </c>
      <c r="U70" s="14" t="str">
        <f t="shared" si="12"/>
        <v/>
      </c>
      <c r="V70" s="15" t="str">
        <f t="shared" si="13"/>
        <v>10.01</v>
      </c>
    </row>
    <row r="71" spans="1:22" x14ac:dyDescent="0.2">
      <c r="A71" s="163" t="s">
        <v>135</v>
      </c>
      <c r="B71" s="164" t="s">
        <v>93</v>
      </c>
      <c r="C71" s="164" t="s">
        <v>96</v>
      </c>
      <c r="D71" s="169" t="s">
        <v>196</v>
      </c>
      <c r="E71" s="165">
        <v>90</v>
      </c>
      <c r="F71" s="165">
        <v>4.6399999999999997</v>
      </c>
      <c r="G71" s="166">
        <v>417.6</v>
      </c>
      <c r="I71" s="17" t="s">
        <v>50</v>
      </c>
      <c r="L71" s="16">
        <f t="shared" si="7"/>
        <v>5</v>
      </c>
      <c r="M71" s="14" t="str">
        <f t="shared" si="8"/>
        <v>10</v>
      </c>
      <c r="N71" s="14" t="s">
        <v>47</v>
      </c>
      <c r="O71" s="14" t="str">
        <f t="shared" si="9"/>
        <v>02</v>
      </c>
      <c r="P71" s="14" t="s">
        <v>47</v>
      </c>
      <c r="Q71" s="14" t="str">
        <f t="shared" si="10"/>
        <v/>
      </c>
      <c r="R71" s="14" t="s">
        <v>47</v>
      </c>
      <c r="S71" s="14" t="str">
        <f t="shared" si="11"/>
        <v/>
      </c>
      <c r="T71" s="14" t="s">
        <v>47</v>
      </c>
      <c r="U71" s="14" t="str">
        <f t="shared" si="12"/>
        <v/>
      </c>
      <c r="V71" s="15" t="str">
        <f t="shared" si="13"/>
        <v>10.02</v>
      </c>
    </row>
    <row r="72" spans="1:22" x14ac:dyDescent="0.2">
      <c r="A72" s="163" t="s">
        <v>136</v>
      </c>
      <c r="B72" s="164" t="s">
        <v>93</v>
      </c>
      <c r="C72" s="164" t="s">
        <v>96</v>
      </c>
      <c r="D72" s="169" t="s">
        <v>217</v>
      </c>
      <c r="E72" s="165">
        <v>480</v>
      </c>
      <c r="F72" s="165">
        <v>1.55</v>
      </c>
      <c r="G72" s="166">
        <v>744</v>
      </c>
      <c r="I72" s="17" t="s">
        <v>50</v>
      </c>
      <c r="L72" s="16">
        <f t="shared" si="7"/>
        <v>5</v>
      </c>
      <c r="M72" s="14" t="str">
        <f t="shared" si="8"/>
        <v>10</v>
      </c>
      <c r="N72" s="14" t="s">
        <v>47</v>
      </c>
      <c r="O72" s="14" t="str">
        <f t="shared" si="9"/>
        <v>03</v>
      </c>
      <c r="P72" s="14" t="s">
        <v>47</v>
      </c>
      <c r="Q72" s="14" t="str">
        <f t="shared" si="10"/>
        <v/>
      </c>
      <c r="R72" s="14" t="s">
        <v>47</v>
      </c>
      <c r="S72" s="14" t="str">
        <f t="shared" si="11"/>
        <v/>
      </c>
      <c r="T72" s="14" t="s">
        <v>47</v>
      </c>
      <c r="U72" s="14" t="str">
        <f t="shared" si="12"/>
        <v/>
      </c>
      <c r="V72" s="15" t="str">
        <f t="shared" si="13"/>
        <v>10.03</v>
      </c>
    </row>
    <row r="73" spans="1:22" x14ac:dyDescent="0.2">
      <c r="A73" s="163" t="s">
        <v>138</v>
      </c>
      <c r="B73" s="164" t="s">
        <v>93</v>
      </c>
      <c r="C73" s="164" t="s">
        <v>96</v>
      </c>
      <c r="D73" s="169" t="s">
        <v>201</v>
      </c>
      <c r="E73" s="165">
        <v>20</v>
      </c>
      <c r="F73" s="165">
        <v>5.08</v>
      </c>
      <c r="G73" s="166">
        <v>101.6</v>
      </c>
      <c r="I73" s="17" t="s">
        <v>50</v>
      </c>
      <c r="L73" s="16">
        <f t="shared" si="7"/>
        <v>5</v>
      </c>
      <c r="M73" s="14" t="str">
        <f t="shared" si="8"/>
        <v>10</v>
      </c>
      <c r="N73" s="14" t="s">
        <v>47</v>
      </c>
      <c r="O73" s="14" t="str">
        <f t="shared" si="9"/>
        <v>04</v>
      </c>
      <c r="P73" s="14" t="s">
        <v>47</v>
      </c>
      <c r="Q73" s="14" t="str">
        <f t="shared" si="10"/>
        <v/>
      </c>
      <c r="R73" s="14" t="s">
        <v>47</v>
      </c>
      <c r="S73" s="14" t="str">
        <f t="shared" si="11"/>
        <v/>
      </c>
      <c r="T73" s="14" t="s">
        <v>47</v>
      </c>
      <c r="U73" s="14" t="str">
        <f t="shared" si="12"/>
        <v/>
      </c>
      <c r="V73" s="15" t="str">
        <f t="shared" si="13"/>
        <v>10.04</v>
      </c>
    </row>
    <row r="74" spans="1:22" x14ac:dyDescent="0.2">
      <c r="A74" s="163" t="s">
        <v>139</v>
      </c>
      <c r="B74" s="164" t="s">
        <v>93</v>
      </c>
      <c r="C74" s="164" t="s">
        <v>103</v>
      </c>
      <c r="D74" s="169" t="s">
        <v>126</v>
      </c>
      <c r="E74" s="165">
        <v>1</v>
      </c>
      <c r="F74" s="165">
        <v>107.7</v>
      </c>
      <c r="G74" s="166">
        <v>107.7</v>
      </c>
      <c r="I74" s="17" t="s">
        <v>50</v>
      </c>
      <c r="L74" s="16">
        <f t="shared" si="7"/>
        <v>5</v>
      </c>
      <c r="M74" s="14" t="str">
        <f t="shared" si="8"/>
        <v>10</v>
      </c>
      <c r="N74" s="14" t="s">
        <v>47</v>
      </c>
      <c r="O74" s="14" t="str">
        <f t="shared" si="9"/>
        <v>05</v>
      </c>
      <c r="P74" s="14" t="s">
        <v>47</v>
      </c>
      <c r="Q74" s="14" t="str">
        <f t="shared" si="10"/>
        <v/>
      </c>
      <c r="R74" s="14" t="s">
        <v>47</v>
      </c>
      <c r="S74" s="14" t="str">
        <f t="shared" si="11"/>
        <v/>
      </c>
      <c r="T74" s="14" t="s">
        <v>47</v>
      </c>
      <c r="U74" s="14" t="str">
        <f t="shared" si="12"/>
        <v/>
      </c>
      <c r="V74" s="15" t="str">
        <f t="shared" si="13"/>
        <v>10.05</v>
      </c>
    </row>
    <row r="75" spans="1:22" x14ac:dyDescent="0.2">
      <c r="A75" s="163" t="s">
        <v>140</v>
      </c>
      <c r="B75" s="164" t="s">
        <v>93</v>
      </c>
      <c r="C75" s="164" t="s">
        <v>103</v>
      </c>
      <c r="D75" s="169" t="s">
        <v>218</v>
      </c>
      <c r="E75" s="165">
        <v>1</v>
      </c>
      <c r="F75" s="165">
        <v>70.39</v>
      </c>
      <c r="G75" s="166">
        <v>70.39</v>
      </c>
      <c r="I75" s="17" t="s">
        <v>50</v>
      </c>
      <c r="L75" s="16">
        <f t="shared" si="7"/>
        <v>5</v>
      </c>
      <c r="M75" s="14" t="str">
        <f t="shared" si="8"/>
        <v>10</v>
      </c>
      <c r="N75" s="14" t="s">
        <v>47</v>
      </c>
      <c r="O75" s="14" t="str">
        <f t="shared" si="9"/>
        <v>06</v>
      </c>
      <c r="P75" s="14" t="s">
        <v>47</v>
      </c>
      <c r="Q75" s="14" t="str">
        <f t="shared" si="10"/>
        <v/>
      </c>
      <c r="R75" s="14" t="s">
        <v>47</v>
      </c>
      <c r="S75" s="14" t="str">
        <f t="shared" si="11"/>
        <v/>
      </c>
      <c r="T75" s="14" t="s">
        <v>47</v>
      </c>
      <c r="U75" s="14" t="str">
        <f t="shared" si="12"/>
        <v/>
      </c>
      <c r="V75" s="15" t="str">
        <f t="shared" si="13"/>
        <v>10.06</v>
      </c>
    </row>
    <row r="76" spans="1:22" x14ac:dyDescent="0.2">
      <c r="A76" s="163" t="s">
        <v>141</v>
      </c>
      <c r="B76" s="164" t="s">
        <v>93</v>
      </c>
      <c r="C76" s="164" t="s">
        <v>96</v>
      </c>
      <c r="D76" s="169" t="s">
        <v>127</v>
      </c>
      <c r="E76" s="165">
        <v>50</v>
      </c>
      <c r="F76" s="165">
        <v>3.12</v>
      </c>
      <c r="G76" s="166">
        <v>156</v>
      </c>
      <c r="I76" s="17" t="s">
        <v>50</v>
      </c>
      <c r="L76" s="16">
        <f t="shared" si="7"/>
        <v>5</v>
      </c>
      <c r="M76" s="14" t="str">
        <f t="shared" si="8"/>
        <v>10</v>
      </c>
      <c r="N76" s="14" t="s">
        <v>47</v>
      </c>
      <c r="O76" s="14" t="str">
        <f t="shared" si="9"/>
        <v>07</v>
      </c>
      <c r="P76" s="14" t="s">
        <v>47</v>
      </c>
      <c r="Q76" s="14" t="str">
        <f t="shared" si="10"/>
        <v/>
      </c>
      <c r="R76" s="14" t="s">
        <v>47</v>
      </c>
      <c r="S76" s="14" t="str">
        <f t="shared" si="11"/>
        <v/>
      </c>
      <c r="T76" s="14" t="s">
        <v>47</v>
      </c>
      <c r="U76" s="14" t="str">
        <f t="shared" si="12"/>
        <v/>
      </c>
      <c r="V76" s="15" t="str">
        <f t="shared" si="13"/>
        <v>10.07</v>
      </c>
    </row>
    <row r="77" spans="1:22" x14ac:dyDescent="0.2">
      <c r="A77" s="163" t="s">
        <v>142</v>
      </c>
      <c r="B77" s="164" t="s">
        <v>93</v>
      </c>
      <c r="C77" s="164" t="s">
        <v>103</v>
      </c>
      <c r="D77" s="169" t="s">
        <v>219</v>
      </c>
      <c r="E77" s="165">
        <v>1</v>
      </c>
      <c r="F77" s="165">
        <v>60.15</v>
      </c>
      <c r="G77" s="166">
        <v>60.15</v>
      </c>
      <c r="I77" s="17" t="s">
        <v>50</v>
      </c>
      <c r="L77" s="16">
        <f t="shared" si="7"/>
        <v>5</v>
      </c>
      <c r="M77" s="14" t="str">
        <f t="shared" si="8"/>
        <v>10</v>
      </c>
      <c r="N77" s="14" t="s">
        <v>47</v>
      </c>
      <c r="O77" s="14" t="str">
        <f t="shared" si="9"/>
        <v>08</v>
      </c>
      <c r="P77" s="14" t="s">
        <v>47</v>
      </c>
      <c r="Q77" s="14" t="str">
        <f t="shared" si="10"/>
        <v/>
      </c>
      <c r="R77" s="14" t="s">
        <v>47</v>
      </c>
      <c r="S77" s="14" t="str">
        <f t="shared" si="11"/>
        <v/>
      </c>
      <c r="T77" s="14" t="s">
        <v>47</v>
      </c>
      <c r="U77" s="14" t="str">
        <f t="shared" si="12"/>
        <v/>
      </c>
      <c r="V77" s="15" t="str">
        <f t="shared" si="13"/>
        <v>10.08</v>
      </c>
    </row>
    <row r="78" spans="1:22" x14ac:dyDescent="0.2">
      <c r="A78" s="163" t="s">
        <v>143</v>
      </c>
      <c r="B78" s="164" t="s">
        <v>93</v>
      </c>
      <c r="C78" s="164" t="s">
        <v>103</v>
      </c>
      <c r="D78" s="169" t="s">
        <v>220</v>
      </c>
      <c r="E78" s="165">
        <v>1</v>
      </c>
      <c r="F78" s="165">
        <v>195.33</v>
      </c>
      <c r="G78" s="166">
        <v>195.33</v>
      </c>
      <c r="I78" s="17" t="s">
        <v>50</v>
      </c>
      <c r="L78" s="16">
        <f t="shared" si="7"/>
        <v>5</v>
      </c>
      <c r="M78" s="14" t="str">
        <f t="shared" si="8"/>
        <v>10</v>
      </c>
      <c r="N78" s="14" t="s">
        <v>47</v>
      </c>
      <c r="O78" s="14" t="str">
        <f t="shared" si="9"/>
        <v>09</v>
      </c>
      <c r="P78" s="14" t="s">
        <v>47</v>
      </c>
      <c r="Q78" s="14" t="str">
        <f t="shared" si="10"/>
        <v/>
      </c>
      <c r="R78" s="14" t="s">
        <v>47</v>
      </c>
      <c r="S78" s="14" t="str">
        <f t="shared" si="11"/>
        <v/>
      </c>
      <c r="T78" s="14" t="s">
        <v>47</v>
      </c>
      <c r="U78" s="14" t="str">
        <f t="shared" si="12"/>
        <v/>
      </c>
      <c r="V78" s="15" t="str">
        <f t="shared" si="13"/>
        <v>10.09</v>
      </c>
    </row>
    <row r="79" spans="1:22" x14ac:dyDescent="0.2">
      <c r="A79" s="160" t="s">
        <v>44</v>
      </c>
      <c r="B79" s="160" t="s">
        <v>90</v>
      </c>
      <c r="C79" s="160" t="s">
        <v>17</v>
      </c>
      <c r="D79" s="168" t="s">
        <v>221</v>
      </c>
      <c r="E79" s="161">
        <v>1</v>
      </c>
      <c r="F79" s="162">
        <v>871.33</v>
      </c>
      <c r="G79" s="162">
        <v>871.33</v>
      </c>
      <c r="I79" s="17" t="s">
        <v>50</v>
      </c>
      <c r="L79" s="16">
        <f t="shared" si="7"/>
        <v>2</v>
      </c>
      <c r="M79" s="14" t="str">
        <f t="shared" si="8"/>
        <v>11</v>
      </c>
      <c r="N79" s="14" t="s">
        <v>47</v>
      </c>
      <c r="O79" s="14" t="str">
        <f t="shared" si="9"/>
        <v/>
      </c>
      <c r="P79" s="14" t="s">
        <v>47</v>
      </c>
      <c r="Q79" s="14" t="str">
        <f t="shared" si="10"/>
        <v/>
      </c>
      <c r="R79" s="14" t="s">
        <v>47</v>
      </c>
      <c r="S79" s="14" t="str">
        <f t="shared" si="11"/>
        <v/>
      </c>
      <c r="T79" s="14" t="s">
        <v>47</v>
      </c>
      <c r="U79" s="14" t="str">
        <f t="shared" si="12"/>
        <v/>
      </c>
      <c r="V79" s="15" t="str">
        <f t="shared" si="13"/>
        <v>11</v>
      </c>
    </row>
    <row r="80" spans="1:22" x14ac:dyDescent="0.2">
      <c r="A80" s="163" t="s">
        <v>144</v>
      </c>
      <c r="B80" s="164" t="s">
        <v>93</v>
      </c>
      <c r="C80" s="164" t="s">
        <v>96</v>
      </c>
      <c r="D80" s="169" t="s">
        <v>222</v>
      </c>
      <c r="E80" s="165">
        <v>10</v>
      </c>
      <c r="F80" s="165">
        <v>35.96</v>
      </c>
      <c r="G80" s="166">
        <v>359.6</v>
      </c>
      <c r="I80" s="17" t="s">
        <v>50</v>
      </c>
      <c r="L80" s="16">
        <f t="shared" si="7"/>
        <v>5</v>
      </c>
      <c r="M80" s="14" t="str">
        <f t="shared" si="8"/>
        <v>11</v>
      </c>
      <c r="N80" s="14" t="s">
        <v>47</v>
      </c>
      <c r="O80" s="14" t="str">
        <f t="shared" si="9"/>
        <v>01</v>
      </c>
      <c r="P80" s="14" t="s">
        <v>47</v>
      </c>
      <c r="Q80" s="14" t="str">
        <f t="shared" si="10"/>
        <v/>
      </c>
      <c r="R80" s="14" t="s">
        <v>47</v>
      </c>
      <c r="S80" s="14" t="str">
        <f t="shared" si="11"/>
        <v/>
      </c>
      <c r="T80" s="14" t="s">
        <v>47</v>
      </c>
      <c r="U80" s="14" t="str">
        <f t="shared" si="12"/>
        <v/>
      </c>
      <c r="V80" s="15" t="str">
        <f t="shared" si="13"/>
        <v>11.01</v>
      </c>
    </row>
    <row r="81" spans="1:22" x14ac:dyDescent="0.2">
      <c r="A81" s="163" t="s">
        <v>145</v>
      </c>
      <c r="B81" s="164" t="s">
        <v>93</v>
      </c>
      <c r="C81" s="164" t="s">
        <v>96</v>
      </c>
      <c r="D81" s="169" t="s">
        <v>223</v>
      </c>
      <c r="E81" s="165">
        <v>1</v>
      </c>
      <c r="F81" s="165">
        <v>511.73</v>
      </c>
      <c r="G81" s="166">
        <v>511.73</v>
      </c>
      <c r="I81" s="17" t="s">
        <v>50</v>
      </c>
      <c r="L81" s="16">
        <f t="shared" si="7"/>
        <v>5</v>
      </c>
      <c r="M81" s="14" t="str">
        <f t="shared" si="8"/>
        <v>11</v>
      </c>
      <c r="N81" s="14" t="s">
        <v>47</v>
      </c>
      <c r="O81" s="14" t="str">
        <f t="shared" si="9"/>
        <v>02</v>
      </c>
      <c r="P81" s="14" t="s">
        <v>47</v>
      </c>
      <c r="Q81" s="14" t="str">
        <f t="shared" si="10"/>
        <v/>
      </c>
      <c r="R81" s="14" t="s">
        <v>47</v>
      </c>
      <c r="S81" s="14" t="str">
        <f t="shared" si="11"/>
        <v/>
      </c>
      <c r="T81" s="14" t="s">
        <v>47</v>
      </c>
      <c r="U81" s="14" t="str">
        <f t="shared" si="12"/>
        <v/>
      </c>
      <c r="V81" s="15" t="str">
        <f t="shared" si="13"/>
        <v>11.02</v>
      </c>
    </row>
    <row r="82" spans="1:22" x14ac:dyDescent="0.2">
      <c r="A82" s="160" t="s">
        <v>45</v>
      </c>
      <c r="B82" s="160" t="s">
        <v>90</v>
      </c>
      <c r="C82" s="160" t="s">
        <v>17</v>
      </c>
      <c r="D82" s="168" t="s">
        <v>224</v>
      </c>
      <c r="E82" s="161">
        <v>1</v>
      </c>
      <c r="F82" s="162">
        <v>222.92</v>
      </c>
      <c r="G82" s="162">
        <v>222.92</v>
      </c>
      <c r="I82" s="17" t="s">
        <v>50</v>
      </c>
      <c r="L82" s="16">
        <f t="shared" si="7"/>
        <v>2</v>
      </c>
      <c r="M82" s="14" t="str">
        <f t="shared" si="8"/>
        <v>12</v>
      </c>
      <c r="N82" s="14" t="s">
        <v>47</v>
      </c>
      <c r="O82" s="14" t="str">
        <f t="shared" si="9"/>
        <v/>
      </c>
      <c r="P82" s="14" t="s">
        <v>47</v>
      </c>
      <c r="Q82" s="14" t="str">
        <f t="shared" si="10"/>
        <v/>
      </c>
      <c r="R82" s="14" t="s">
        <v>47</v>
      </c>
      <c r="S82" s="14" t="str">
        <f t="shared" si="11"/>
        <v/>
      </c>
      <c r="T82" s="14" t="s">
        <v>47</v>
      </c>
      <c r="U82" s="14" t="str">
        <f t="shared" si="12"/>
        <v/>
      </c>
      <c r="V82" s="15" t="str">
        <f t="shared" si="13"/>
        <v>12</v>
      </c>
    </row>
    <row r="83" spans="1:22" x14ac:dyDescent="0.2">
      <c r="A83" s="163" t="s">
        <v>146</v>
      </c>
      <c r="B83" s="164" t="s">
        <v>93</v>
      </c>
      <c r="C83" s="164" t="s">
        <v>103</v>
      </c>
      <c r="D83" s="169" t="s">
        <v>225</v>
      </c>
      <c r="E83" s="165">
        <v>2</v>
      </c>
      <c r="F83" s="165">
        <v>111.46</v>
      </c>
      <c r="G83" s="166">
        <v>222.92</v>
      </c>
      <c r="I83" s="17" t="s">
        <v>50</v>
      </c>
      <c r="L83" s="16">
        <f t="shared" si="7"/>
        <v>5</v>
      </c>
      <c r="M83" s="14" t="str">
        <f t="shared" si="8"/>
        <v>12</v>
      </c>
      <c r="N83" s="14" t="s">
        <v>47</v>
      </c>
      <c r="O83" s="14" t="str">
        <f t="shared" si="9"/>
        <v>01</v>
      </c>
      <c r="P83" s="14" t="s">
        <v>47</v>
      </c>
      <c r="Q83" s="14" t="str">
        <f t="shared" si="10"/>
        <v/>
      </c>
      <c r="R83" s="14" t="s">
        <v>47</v>
      </c>
      <c r="S83" s="14" t="str">
        <f t="shared" si="11"/>
        <v/>
      </c>
      <c r="T83" s="14" t="s">
        <v>47</v>
      </c>
      <c r="U83" s="14" t="str">
        <f t="shared" si="12"/>
        <v/>
      </c>
      <c r="V83" s="15" t="str">
        <f t="shared" si="13"/>
        <v>12.01</v>
      </c>
    </row>
    <row r="84" spans="1:22" x14ac:dyDescent="0.2">
      <c r="A84" s="160" t="s">
        <v>61</v>
      </c>
      <c r="B84" s="160" t="s">
        <v>90</v>
      </c>
      <c r="C84" s="160" t="s">
        <v>17</v>
      </c>
      <c r="D84" s="168" t="s">
        <v>226</v>
      </c>
      <c r="E84" s="161">
        <v>1</v>
      </c>
      <c r="F84" s="162">
        <v>3528.44</v>
      </c>
      <c r="G84" s="162">
        <v>3528.44</v>
      </c>
      <c r="I84" s="17" t="s">
        <v>50</v>
      </c>
      <c r="L84" s="16">
        <f t="shared" si="7"/>
        <v>2</v>
      </c>
      <c r="M84" s="14" t="str">
        <f t="shared" si="8"/>
        <v>13</v>
      </c>
      <c r="N84" s="14" t="s">
        <v>47</v>
      </c>
      <c r="O84" s="14" t="str">
        <f t="shared" si="9"/>
        <v/>
      </c>
      <c r="P84" s="14" t="s">
        <v>47</v>
      </c>
      <c r="Q84" s="14" t="str">
        <f t="shared" si="10"/>
        <v/>
      </c>
      <c r="R84" s="14" t="s">
        <v>47</v>
      </c>
      <c r="S84" s="14" t="str">
        <f t="shared" si="11"/>
        <v/>
      </c>
      <c r="T84" s="14" t="s">
        <v>47</v>
      </c>
      <c r="U84" s="14" t="str">
        <f t="shared" si="12"/>
        <v/>
      </c>
      <c r="V84" s="15" t="str">
        <f t="shared" si="13"/>
        <v>13</v>
      </c>
    </row>
    <row r="85" spans="1:22" x14ac:dyDescent="0.2">
      <c r="A85" s="163" t="s">
        <v>147</v>
      </c>
      <c r="B85" s="164" t="s">
        <v>93</v>
      </c>
      <c r="C85" s="164" t="s">
        <v>94</v>
      </c>
      <c r="D85" s="169" t="s">
        <v>137</v>
      </c>
      <c r="E85" s="165">
        <v>5.09</v>
      </c>
      <c r="F85" s="165">
        <v>14.85</v>
      </c>
      <c r="G85" s="166">
        <v>75.59</v>
      </c>
      <c r="I85" s="17" t="s">
        <v>50</v>
      </c>
      <c r="L85" s="16">
        <f t="shared" si="7"/>
        <v>5</v>
      </c>
      <c r="M85" s="14" t="str">
        <f t="shared" si="8"/>
        <v>13</v>
      </c>
      <c r="N85" s="14" t="s">
        <v>47</v>
      </c>
      <c r="O85" s="14" t="str">
        <f t="shared" si="9"/>
        <v>01</v>
      </c>
      <c r="P85" s="14" t="s">
        <v>47</v>
      </c>
      <c r="Q85" s="14" t="str">
        <f t="shared" si="10"/>
        <v/>
      </c>
      <c r="R85" s="14" t="s">
        <v>47</v>
      </c>
      <c r="S85" s="14" t="str">
        <f t="shared" si="11"/>
        <v/>
      </c>
      <c r="T85" s="14" t="s">
        <v>47</v>
      </c>
      <c r="U85" s="14" t="str">
        <f t="shared" si="12"/>
        <v/>
      </c>
      <c r="V85" s="15" t="str">
        <f t="shared" si="13"/>
        <v>13.01</v>
      </c>
    </row>
    <row r="86" spans="1:22" x14ac:dyDescent="0.2">
      <c r="A86" s="163" t="s">
        <v>148</v>
      </c>
      <c r="B86" s="164" t="s">
        <v>93</v>
      </c>
      <c r="C86" s="164" t="s">
        <v>94</v>
      </c>
      <c r="D86" s="169" t="s">
        <v>227</v>
      </c>
      <c r="E86" s="165">
        <v>10.16</v>
      </c>
      <c r="F86" s="165">
        <v>27.14</v>
      </c>
      <c r="G86" s="166">
        <v>275.74</v>
      </c>
      <c r="I86" s="17" t="s">
        <v>50</v>
      </c>
      <c r="L86" s="16">
        <f t="shared" si="7"/>
        <v>5</v>
      </c>
      <c r="M86" s="14" t="str">
        <f t="shared" si="8"/>
        <v>13</v>
      </c>
      <c r="N86" s="14" t="s">
        <v>47</v>
      </c>
      <c r="O86" s="14" t="str">
        <f t="shared" si="9"/>
        <v>02</v>
      </c>
      <c r="P86" s="14" t="s">
        <v>47</v>
      </c>
      <c r="Q86" s="14" t="str">
        <f t="shared" si="10"/>
        <v/>
      </c>
      <c r="R86" s="14" t="s">
        <v>47</v>
      </c>
      <c r="S86" s="14" t="str">
        <f t="shared" si="11"/>
        <v/>
      </c>
      <c r="T86" s="14" t="s">
        <v>47</v>
      </c>
      <c r="U86" s="14" t="str">
        <f t="shared" si="12"/>
        <v/>
      </c>
      <c r="V86" s="15" t="str">
        <f t="shared" si="13"/>
        <v>13.02</v>
      </c>
    </row>
    <row r="87" spans="1:22" x14ac:dyDescent="0.2">
      <c r="A87" s="163" t="s">
        <v>149</v>
      </c>
      <c r="B87" s="164" t="s">
        <v>93</v>
      </c>
      <c r="C87" s="164" t="s">
        <v>94</v>
      </c>
      <c r="D87" s="169" t="s">
        <v>228</v>
      </c>
      <c r="E87" s="165">
        <v>1.6</v>
      </c>
      <c r="F87" s="165">
        <v>29.9</v>
      </c>
      <c r="G87" s="166">
        <v>47.84</v>
      </c>
      <c r="I87" s="17" t="s">
        <v>50</v>
      </c>
      <c r="L87" s="16">
        <f t="shared" si="7"/>
        <v>5</v>
      </c>
      <c r="M87" s="14" t="str">
        <f t="shared" si="8"/>
        <v>13</v>
      </c>
      <c r="N87" s="14" t="s">
        <v>47</v>
      </c>
      <c r="O87" s="14" t="str">
        <f t="shared" si="9"/>
        <v>03</v>
      </c>
      <c r="P87" s="14" t="s">
        <v>47</v>
      </c>
      <c r="Q87" s="14" t="str">
        <f t="shared" si="10"/>
        <v/>
      </c>
      <c r="R87" s="14" t="s">
        <v>47</v>
      </c>
      <c r="S87" s="14" t="str">
        <f t="shared" si="11"/>
        <v/>
      </c>
      <c r="T87" s="14" t="s">
        <v>47</v>
      </c>
      <c r="U87" s="14" t="str">
        <f t="shared" si="12"/>
        <v/>
      </c>
      <c r="V87" s="15" t="str">
        <f t="shared" si="13"/>
        <v>13.03</v>
      </c>
    </row>
    <row r="88" spans="1:22" x14ac:dyDescent="0.2">
      <c r="A88" s="163" t="s">
        <v>150</v>
      </c>
      <c r="B88" s="164" t="s">
        <v>93</v>
      </c>
      <c r="C88" s="164" t="s">
        <v>94</v>
      </c>
      <c r="D88" s="169" t="s">
        <v>134</v>
      </c>
      <c r="E88" s="165">
        <v>93.42</v>
      </c>
      <c r="F88" s="165">
        <v>9.11</v>
      </c>
      <c r="G88" s="166">
        <v>851.06</v>
      </c>
      <c r="I88" s="17" t="s">
        <v>50</v>
      </c>
      <c r="L88" s="16">
        <f t="shared" si="7"/>
        <v>5</v>
      </c>
      <c r="M88" s="14" t="str">
        <f t="shared" si="8"/>
        <v>13</v>
      </c>
      <c r="N88" s="14" t="s">
        <v>47</v>
      </c>
      <c r="O88" s="14" t="str">
        <f t="shared" si="9"/>
        <v>04</v>
      </c>
      <c r="P88" s="14" t="s">
        <v>47</v>
      </c>
      <c r="Q88" s="14" t="str">
        <f t="shared" si="10"/>
        <v/>
      </c>
      <c r="R88" s="14" t="s">
        <v>47</v>
      </c>
      <c r="S88" s="14" t="str">
        <f t="shared" si="11"/>
        <v/>
      </c>
      <c r="T88" s="14" t="s">
        <v>47</v>
      </c>
      <c r="U88" s="14" t="str">
        <f t="shared" si="12"/>
        <v/>
      </c>
      <c r="V88" s="15" t="str">
        <f t="shared" si="13"/>
        <v>13.04</v>
      </c>
    </row>
    <row r="89" spans="1:22" x14ac:dyDescent="0.2">
      <c r="A89" s="163" t="s">
        <v>151</v>
      </c>
      <c r="B89" s="164" t="s">
        <v>93</v>
      </c>
      <c r="C89" s="164" t="s">
        <v>94</v>
      </c>
      <c r="D89" s="169" t="s">
        <v>229</v>
      </c>
      <c r="E89" s="165">
        <v>80.33</v>
      </c>
      <c r="F89" s="165">
        <v>5.87</v>
      </c>
      <c r="G89" s="166">
        <v>471.54</v>
      </c>
      <c r="I89" s="17" t="s">
        <v>50</v>
      </c>
      <c r="L89" s="16">
        <f t="shared" si="7"/>
        <v>5</v>
      </c>
      <c r="M89" s="14" t="str">
        <f t="shared" si="8"/>
        <v>13</v>
      </c>
      <c r="N89" s="14" t="s">
        <v>47</v>
      </c>
      <c r="O89" s="14" t="str">
        <f t="shared" si="9"/>
        <v>05</v>
      </c>
      <c r="P89" s="14" t="s">
        <v>47</v>
      </c>
      <c r="Q89" s="14" t="str">
        <f t="shared" si="10"/>
        <v/>
      </c>
      <c r="R89" s="14" t="s">
        <v>47</v>
      </c>
      <c r="S89" s="14" t="str">
        <f t="shared" si="11"/>
        <v/>
      </c>
      <c r="T89" s="14" t="s">
        <v>47</v>
      </c>
      <c r="U89" s="14" t="str">
        <f t="shared" si="12"/>
        <v/>
      </c>
      <c r="V89" s="15" t="str">
        <f t="shared" si="13"/>
        <v>13.05</v>
      </c>
    </row>
    <row r="90" spans="1:22" x14ac:dyDescent="0.2">
      <c r="A90" s="163" t="s">
        <v>152</v>
      </c>
      <c r="B90" s="164" t="s">
        <v>93</v>
      </c>
      <c r="C90" s="164" t="s">
        <v>94</v>
      </c>
      <c r="D90" s="169" t="s">
        <v>230</v>
      </c>
      <c r="E90" s="165">
        <v>170.12</v>
      </c>
      <c r="F90" s="165">
        <v>10.62</v>
      </c>
      <c r="G90" s="166">
        <v>1806.67</v>
      </c>
      <c r="I90" s="17" t="s">
        <v>50</v>
      </c>
      <c r="L90" s="16">
        <f t="shared" si="7"/>
        <v>5</v>
      </c>
      <c r="M90" s="14" t="str">
        <f t="shared" si="8"/>
        <v>13</v>
      </c>
      <c r="N90" s="14" t="s">
        <v>47</v>
      </c>
      <c r="O90" s="14" t="str">
        <f t="shared" si="9"/>
        <v>06</v>
      </c>
      <c r="P90" s="14" t="s">
        <v>47</v>
      </c>
      <c r="Q90" s="14" t="str">
        <f t="shared" si="10"/>
        <v/>
      </c>
      <c r="R90" s="14" t="s">
        <v>47</v>
      </c>
      <c r="S90" s="14" t="str">
        <f t="shared" si="11"/>
        <v/>
      </c>
      <c r="T90" s="14" t="s">
        <v>47</v>
      </c>
      <c r="U90" s="14" t="str">
        <f t="shared" si="12"/>
        <v/>
      </c>
      <c r="V90" s="15" t="str">
        <f t="shared" si="13"/>
        <v>13.06</v>
      </c>
    </row>
    <row r="91" spans="1:22" x14ac:dyDescent="0.2">
      <c r="A91" s="160" t="s">
        <v>46</v>
      </c>
      <c r="B91" s="160" t="s">
        <v>90</v>
      </c>
      <c r="C91" s="160" t="s">
        <v>17</v>
      </c>
      <c r="D91" s="168" t="s">
        <v>231</v>
      </c>
      <c r="E91" s="161">
        <v>1</v>
      </c>
      <c r="F91" s="162">
        <v>2360.13</v>
      </c>
      <c r="G91" s="162">
        <v>2360.13</v>
      </c>
      <c r="I91" s="17" t="s">
        <v>50</v>
      </c>
      <c r="L91" s="16">
        <f t="shared" si="7"/>
        <v>2</v>
      </c>
      <c r="M91" s="14" t="str">
        <f t="shared" si="8"/>
        <v>14</v>
      </c>
      <c r="N91" s="14" t="s">
        <v>47</v>
      </c>
      <c r="O91" s="14" t="str">
        <f t="shared" si="9"/>
        <v/>
      </c>
      <c r="P91" s="14" t="s">
        <v>47</v>
      </c>
      <c r="Q91" s="14" t="str">
        <f t="shared" si="10"/>
        <v/>
      </c>
      <c r="R91" s="14" t="s">
        <v>47</v>
      </c>
      <c r="S91" s="14" t="str">
        <f t="shared" si="11"/>
        <v/>
      </c>
      <c r="T91" s="14" t="s">
        <v>47</v>
      </c>
      <c r="U91" s="14" t="str">
        <f t="shared" si="12"/>
        <v/>
      </c>
      <c r="V91" s="15" t="str">
        <f t="shared" si="13"/>
        <v>14</v>
      </c>
    </row>
    <row r="92" spans="1:22" x14ac:dyDescent="0.2">
      <c r="A92" s="163" t="s">
        <v>276</v>
      </c>
      <c r="B92" s="164" t="s">
        <v>93</v>
      </c>
      <c r="C92" s="164" t="s">
        <v>94</v>
      </c>
      <c r="D92" s="169" t="s">
        <v>232</v>
      </c>
      <c r="E92" s="165">
        <v>85</v>
      </c>
      <c r="F92" s="165">
        <v>18.45</v>
      </c>
      <c r="G92" s="166">
        <v>1568.25</v>
      </c>
      <c r="I92" s="17" t="s">
        <v>50</v>
      </c>
      <c r="L92" s="16">
        <f t="shared" si="7"/>
        <v>5</v>
      </c>
      <c r="M92" s="14" t="str">
        <f t="shared" si="8"/>
        <v>14</v>
      </c>
      <c r="N92" s="14" t="s">
        <v>47</v>
      </c>
      <c r="O92" s="14" t="str">
        <f t="shared" si="9"/>
        <v>01</v>
      </c>
      <c r="P92" s="14" t="s">
        <v>47</v>
      </c>
      <c r="Q92" s="14" t="str">
        <f t="shared" si="10"/>
        <v/>
      </c>
      <c r="R92" s="14" t="s">
        <v>47</v>
      </c>
      <c r="S92" s="14" t="str">
        <f t="shared" si="11"/>
        <v/>
      </c>
      <c r="T92" s="14" t="s">
        <v>47</v>
      </c>
      <c r="U92" s="14" t="str">
        <f t="shared" si="12"/>
        <v/>
      </c>
      <c r="V92" s="15" t="str">
        <f t="shared" si="13"/>
        <v>14.01</v>
      </c>
    </row>
    <row r="93" spans="1:22" x14ac:dyDescent="0.2">
      <c r="A93" s="163" t="s">
        <v>277</v>
      </c>
      <c r="B93" s="164" t="s">
        <v>93</v>
      </c>
      <c r="C93" s="164" t="s">
        <v>94</v>
      </c>
      <c r="D93" s="169" t="s">
        <v>233</v>
      </c>
      <c r="E93" s="165">
        <v>6</v>
      </c>
      <c r="F93" s="165">
        <v>131.97999999999999</v>
      </c>
      <c r="G93" s="166">
        <v>791.88</v>
      </c>
      <c r="I93" s="17" t="s">
        <v>50</v>
      </c>
      <c r="L93" s="16">
        <f t="shared" si="7"/>
        <v>5</v>
      </c>
      <c r="M93" s="14" t="str">
        <f t="shared" si="8"/>
        <v>14</v>
      </c>
      <c r="N93" s="14" t="s">
        <v>47</v>
      </c>
      <c r="O93" s="14" t="str">
        <f t="shared" si="9"/>
        <v>02</v>
      </c>
      <c r="P93" s="14" t="s">
        <v>47</v>
      </c>
      <c r="Q93" s="14" t="str">
        <f t="shared" si="10"/>
        <v/>
      </c>
      <c r="R93" s="14" t="s">
        <v>47</v>
      </c>
      <c r="S93" s="14" t="str">
        <f t="shared" si="11"/>
        <v/>
      </c>
      <c r="T93" s="14" t="s">
        <v>47</v>
      </c>
      <c r="U93" s="14" t="str">
        <f t="shared" si="12"/>
        <v/>
      </c>
      <c r="V93" s="15" t="str">
        <f t="shared" si="13"/>
        <v>14.02</v>
      </c>
    </row>
    <row r="94" spans="1:22" x14ac:dyDescent="0.2">
      <c r="A94" s="160" t="s">
        <v>62</v>
      </c>
      <c r="B94" s="160" t="s">
        <v>90</v>
      </c>
      <c r="C94" s="160" t="s">
        <v>17</v>
      </c>
      <c r="D94" s="168" t="s">
        <v>234</v>
      </c>
      <c r="E94" s="161">
        <v>1</v>
      </c>
      <c r="F94" s="162">
        <v>2820.53</v>
      </c>
      <c r="G94" s="162">
        <v>2820.53</v>
      </c>
      <c r="I94" s="17" t="s">
        <v>50</v>
      </c>
      <c r="L94" s="16">
        <f t="shared" si="7"/>
        <v>2</v>
      </c>
      <c r="M94" s="14" t="str">
        <f t="shared" si="8"/>
        <v>15</v>
      </c>
      <c r="N94" s="14" t="s">
        <v>47</v>
      </c>
      <c r="O94" s="14" t="str">
        <f t="shared" si="9"/>
        <v/>
      </c>
      <c r="P94" s="14" t="s">
        <v>47</v>
      </c>
      <c r="Q94" s="14" t="str">
        <f t="shared" si="10"/>
        <v/>
      </c>
      <c r="R94" s="14" t="s">
        <v>47</v>
      </c>
      <c r="S94" s="14" t="str">
        <f t="shared" si="11"/>
        <v/>
      </c>
      <c r="T94" s="14" t="s">
        <v>47</v>
      </c>
      <c r="U94" s="14" t="str">
        <f t="shared" si="12"/>
        <v/>
      </c>
      <c r="V94" s="15" t="str">
        <f t="shared" si="13"/>
        <v>15</v>
      </c>
    </row>
    <row r="95" spans="1:22" x14ac:dyDescent="0.2">
      <c r="A95" s="163" t="s">
        <v>278</v>
      </c>
      <c r="B95" s="164" t="s">
        <v>93</v>
      </c>
      <c r="C95" s="164" t="s">
        <v>96</v>
      </c>
      <c r="D95" s="169" t="s">
        <v>235</v>
      </c>
      <c r="E95" s="165">
        <v>40</v>
      </c>
      <c r="F95" s="165">
        <v>19.43</v>
      </c>
      <c r="G95" s="166">
        <v>777.2</v>
      </c>
      <c r="I95" s="17" t="s">
        <v>50</v>
      </c>
      <c r="L95" s="16">
        <f t="shared" si="7"/>
        <v>5</v>
      </c>
      <c r="M95" s="14" t="str">
        <f t="shared" si="8"/>
        <v>15</v>
      </c>
      <c r="N95" s="14" t="s">
        <v>47</v>
      </c>
      <c r="O95" s="14" t="str">
        <f t="shared" si="9"/>
        <v>01</v>
      </c>
      <c r="P95" s="14" t="s">
        <v>47</v>
      </c>
      <c r="Q95" s="14" t="str">
        <f t="shared" si="10"/>
        <v/>
      </c>
      <c r="R95" s="14" t="s">
        <v>47</v>
      </c>
      <c r="S95" s="14" t="str">
        <f t="shared" si="11"/>
        <v/>
      </c>
      <c r="T95" s="14" t="s">
        <v>47</v>
      </c>
      <c r="U95" s="14" t="str">
        <f t="shared" si="12"/>
        <v/>
      </c>
      <c r="V95" s="15" t="str">
        <f t="shared" si="13"/>
        <v>15.01</v>
      </c>
    </row>
    <row r="96" spans="1:22" x14ac:dyDescent="0.2">
      <c r="A96" s="163" t="s">
        <v>279</v>
      </c>
      <c r="B96" s="164" t="s">
        <v>93</v>
      </c>
      <c r="C96" s="164" t="s">
        <v>103</v>
      </c>
      <c r="D96" s="169" t="s">
        <v>236</v>
      </c>
      <c r="E96" s="165">
        <v>4</v>
      </c>
      <c r="F96" s="165">
        <v>46.72</v>
      </c>
      <c r="G96" s="166">
        <v>186.88</v>
      </c>
      <c r="I96" s="17" t="s">
        <v>50</v>
      </c>
      <c r="L96" s="16">
        <f t="shared" si="7"/>
        <v>5</v>
      </c>
      <c r="M96" s="14" t="str">
        <f t="shared" si="8"/>
        <v>15</v>
      </c>
      <c r="N96" s="14" t="s">
        <v>47</v>
      </c>
      <c r="O96" s="14" t="str">
        <f t="shared" si="9"/>
        <v>02</v>
      </c>
      <c r="P96" s="14" t="s">
        <v>47</v>
      </c>
      <c r="Q96" s="14" t="str">
        <f t="shared" si="10"/>
        <v/>
      </c>
      <c r="R96" s="14" t="s">
        <v>47</v>
      </c>
      <c r="S96" s="14" t="str">
        <f t="shared" si="11"/>
        <v/>
      </c>
      <c r="T96" s="14" t="s">
        <v>47</v>
      </c>
      <c r="U96" s="14" t="str">
        <f t="shared" si="12"/>
        <v/>
      </c>
      <c r="V96" s="15" t="str">
        <f t="shared" si="13"/>
        <v>15.02</v>
      </c>
    </row>
    <row r="97" spans="1:22" x14ac:dyDescent="0.2">
      <c r="A97" s="163" t="s">
        <v>280</v>
      </c>
      <c r="B97" s="164" t="s">
        <v>93</v>
      </c>
      <c r="C97" s="164" t="s">
        <v>103</v>
      </c>
      <c r="D97" s="169" t="s">
        <v>237</v>
      </c>
      <c r="E97" s="165">
        <v>3</v>
      </c>
      <c r="F97" s="165">
        <v>98.75</v>
      </c>
      <c r="G97" s="166">
        <v>296.25</v>
      </c>
      <c r="I97" s="17" t="s">
        <v>50</v>
      </c>
      <c r="L97" s="16">
        <f t="shared" si="7"/>
        <v>5</v>
      </c>
      <c r="M97" s="14" t="str">
        <f t="shared" si="8"/>
        <v>15</v>
      </c>
      <c r="N97" s="14" t="s">
        <v>47</v>
      </c>
      <c r="O97" s="14" t="str">
        <f t="shared" si="9"/>
        <v>03</v>
      </c>
      <c r="P97" s="14" t="s">
        <v>47</v>
      </c>
      <c r="Q97" s="14" t="str">
        <f t="shared" si="10"/>
        <v/>
      </c>
      <c r="R97" s="14" t="s">
        <v>47</v>
      </c>
      <c r="S97" s="14" t="str">
        <f t="shared" si="11"/>
        <v/>
      </c>
      <c r="T97" s="14" t="s">
        <v>47</v>
      </c>
      <c r="U97" s="14" t="str">
        <f t="shared" si="12"/>
        <v/>
      </c>
      <c r="V97" s="15" t="str">
        <f t="shared" si="13"/>
        <v>15.03</v>
      </c>
    </row>
    <row r="98" spans="1:22" x14ac:dyDescent="0.2">
      <c r="A98" s="163" t="s">
        <v>281</v>
      </c>
      <c r="B98" s="164" t="s">
        <v>93</v>
      </c>
      <c r="C98" s="164" t="s">
        <v>103</v>
      </c>
      <c r="D98" s="169" t="s">
        <v>238</v>
      </c>
      <c r="E98" s="165">
        <v>4</v>
      </c>
      <c r="F98" s="165">
        <v>103.06</v>
      </c>
      <c r="G98" s="166">
        <v>412.24</v>
      </c>
      <c r="I98" s="17" t="s">
        <v>50</v>
      </c>
      <c r="L98" s="16">
        <f t="shared" si="7"/>
        <v>5</v>
      </c>
      <c r="M98" s="14" t="str">
        <f t="shared" si="8"/>
        <v>15</v>
      </c>
      <c r="N98" s="14" t="s">
        <v>47</v>
      </c>
      <c r="O98" s="14" t="str">
        <f t="shared" si="9"/>
        <v>04</v>
      </c>
      <c r="P98" s="14" t="s">
        <v>47</v>
      </c>
      <c r="Q98" s="14" t="str">
        <f t="shared" si="10"/>
        <v/>
      </c>
      <c r="R98" s="14" t="s">
        <v>47</v>
      </c>
      <c r="S98" s="14" t="str">
        <f t="shared" si="11"/>
        <v/>
      </c>
      <c r="T98" s="14" t="s">
        <v>47</v>
      </c>
      <c r="U98" s="14" t="str">
        <f t="shared" si="12"/>
        <v/>
      </c>
      <c r="V98" s="15" t="str">
        <f t="shared" si="13"/>
        <v>15.04</v>
      </c>
    </row>
    <row r="99" spans="1:22" x14ac:dyDescent="0.2">
      <c r="A99" s="163" t="s">
        <v>282</v>
      </c>
      <c r="B99" s="164" t="s">
        <v>93</v>
      </c>
      <c r="C99" s="164" t="s">
        <v>94</v>
      </c>
      <c r="D99" s="169" t="s">
        <v>239</v>
      </c>
      <c r="E99" s="165">
        <v>3.68</v>
      </c>
      <c r="F99" s="165">
        <v>242.19</v>
      </c>
      <c r="G99" s="166">
        <v>891.26</v>
      </c>
      <c r="I99" s="17" t="s">
        <v>50</v>
      </c>
      <c r="L99" s="16">
        <f t="shared" si="7"/>
        <v>5</v>
      </c>
      <c r="M99" s="14" t="str">
        <f t="shared" si="8"/>
        <v>15</v>
      </c>
      <c r="N99" s="14" t="s">
        <v>47</v>
      </c>
      <c r="O99" s="14" t="str">
        <f t="shared" si="9"/>
        <v>05</v>
      </c>
      <c r="P99" s="14" t="s">
        <v>47</v>
      </c>
      <c r="Q99" s="14" t="str">
        <f t="shared" si="10"/>
        <v/>
      </c>
      <c r="R99" s="14" t="s">
        <v>47</v>
      </c>
      <c r="S99" s="14" t="str">
        <f t="shared" si="11"/>
        <v/>
      </c>
      <c r="T99" s="14" t="s">
        <v>47</v>
      </c>
      <c r="U99" s="14" t="str">
        <f t="shared" si="12"/>
        <v/>
      </c>
      <c r="V99" s="15" t="str">
        <f t="shared" si="13"/>
        <v>15.05</v>
      </c>
    </row>
    <row r="100" spans="1:22" x14ac:dyDescent="0.2">
      <c r="A100" s="163" t="s">
        <v>283</v>
      </c>
      <c r="B100" s="164" t="s">
        <v>93</v>
      </c>
      <c r="C100" s="164" t="s">
        <v>103</v>
      </c>
      <c r="D100" s="169" t="s">
        <v>240</v>
      </c>
      <c r="E100" s="165">
        <v>3</v>
      </c>
      <c r="F100" s="165">
        <v>17.579999999999998</v>
      </c>
      <c r="G100" s="166">
        <v>52.74</v>
      </c>
      <c r="I100" s="17" t="s">
        <v>50</v>
      </c>
      <c r="L100" s="16">
        <f t="shared" si="7"/>
        <v>5</v>
      </c>
      <c r="M100" s="14" t="str">
        <f t="shared" si="8"/>
        <v>15</v>
      </c>
      <c r="N100" s="14" t="s">
        <v>47</v>
      </c>
      <c r="O100" s="14" t="str">
        <f t="shared" si="9"/>
        <v>06</v>
      </c>
      <c r="P100" s="14" t="s">
        <v>47</v>
      </c>
      <c r="Q100" s="14" t="str">
        <f t="shared" si="10"/>
        <v/>
      </c>
      <c r="R100" s="14" t="s">
        <v>47</v>
      </c>
      <c r="S100" s="14" t="str">
        <f t="shared" si="11"/>
        <v/>
      </c>
      <c r="T100" s="14" t="s">
        <v>47</v>
      </c>
      <c r="U100" s="14" t="str">
        <f t="shared" si="12"/>
        <v/>
      </c>
      <c r="V100" s="15" t="str">
        <f t="shared" si="13"/>
        <v>15.06</v>
      </c>
    </row>
    <row r="101" spans="1:22" x14ac:dyDescent="0.2">
      <c r="A101" s="163" t="s">
        <v>284</v>
      </c>
      <c r="B101" s="164" t="s">
        <v>93</v>
      </c>
      <c r="C101" s="164" t="s">
        <v>103</v>
      </c>
      <c r="D101" s="169" t="s">
        <v>241</v>
      </c>
      <c r="E101" s="165">
        <v>5</v>
      </c>
      <c r="F101" s="165">
        <v>9.2799999999999994</v>
      </c>
      <c r="G101" s="166">
        <v>46.4</v>
      </c>
      <c r="I101" s="17" t="s">
        <v>50</v>
      </c>
      <c r="L101" s="16">
        <f t="shared" si="7"/>
        <v>5</v>
      </c>
      <c r="M101" s="14" t="str">
        <f t="shared" si="8"/>
        <v>15</v>
      </c>
      <c r="N101" s="14" t="s">
        <v>47</v>
      </c>
      <c r="O101" s="14" t="str">
        <f t="shared" si="9"/>
        <v>07</v>
      </c>
      <c r="P101" s="14" t="s">
        <v>47</v>
      </c>
      <c r="Q101" s="14" t="str">
        <f t="shared" si="10"/>
        <v/>
      </c>
      <c r="R101" s="14" t="s">
        <v>47</v>
      </c>
      <c r="S101" s="14" t="str">
        <f t="shared" si="11"/>
        <v/>
      </c>
      <c r="T101" s="14" t="s">
        <v>47</v>
      </c>
      <c r="U101" s="14" t="str">
        <f t="shared" si="12"/>
        <v/>
      </c>
      <c r="V101" s="15" t="str">
        <f t="shared" si="13"/>
        <v>15.07</v>
      </c>
    </row>
    <row r="102" spans="1:22" x14ac:dyDescent="0.2">
      <c r="A102" s="163" t="s">
        <v>285</v>
      </c>
      <c r="B102" s="164" t="s">
        <v>93</v>
      </c>
      <c r="C102" s="164" t="s">
        <v>103</v>
      </c>
      <c r="D102" s="169" t="s">
        <v>242</v>
      </c>
      <c r="E102" s="165">
        <v>13</v>
      </c>
      <c r="F102" s="165">
        <v>12.12</v>
      </c>
      <c r="G102" s="166">
        <v>157.56</v>
      </c>
      <c r="I102" s="17" t="s">
        <v>50</v>
      </c>
      <c r="L102" s="16">
        <f t="shared" si="7"/>
        <v>5</v>
      </c>
      <c r="M102" s="14" t="str">
        <f t="shared" si="8"/>
        <v>15</v>
      </c>
      <c r="N102" s="14" t="s">
        <v>47</v>
      </c>
      <c r="O102" s="14" t="str">
        <f t="shared" si="9"/>
        <v>08</v>
      </c>
      <c r="P102" s="14" t="s">
        <v>47</v>
      </c>
      <c r="Q102" s="14" t="str">
        <f t="shared" si="10"/>
        <v/>
      </c>
      <c r="R102" s="14" t="s">
        <v>47</v>
      </c>
      <c r="S102" s="14" t="str">
        <f t="shared" si="11"/>
        <v/>
      </c>
      <c r="T102" s="14" t="s">
        <v>47</v>
      </c>
      <c r="U102" s="14" t="str">
        <f t="shared" si="12"/>
        <v/>
      </c>
      <c r="V102" s="15" t="str">
        <f t="shared" si="13"/>
        <v>15.08</v>
      </c>
    </row>
    <row r="103" spans="1:22" x14ac:dyDescent="0.2">
      <c r="A103" s="160" t="s">
        <v>63</v>
      </c>
      <c r="B103" s="160" t="s">
        <v>90</v>
      </c>
      <c r="C103" s="160" t="s">
        <v>17</v>
      </c>
      <c r="D103" s="168" t="s">
        <v>243</v>
      </c>
      <c r="E103" s="161">
        <v>1</v>
      </c>
      <c r="F103" s="162">
        <v>339.83</v>
      </c>
      <c r="G103" s="162">
        <v>339.83</v>
      </c>
      <c r="I103" s="17"/>
      <c r="L103" s="16">
        <f t="shared" si="7"/>
        <v>2</v>
      </c>
      <c r="M103" s="14" t="str">
        <f t="shared" si="8"/>
        <v>16</v>
      </c>
      <c r="N103" s="14" t="s">
        <v>47</v>
      </c>
      <c r="O103" s="14" t="str">
        <f t="shared" si="9"/>
        <v/>
      </c>
      <c r="P103" s="14" t="s">
        <v>47</v>
      </c>
      <c r="Q103" s="14" t="str">
        <f t="shared" si="10"/>
        <v/>
      </c>
      <c r="R103" s="14" t="s">
        <v>47</v>
      </c>
      <c r="S103" s="14" t="str">
        <f t="shared" si="11"/>
        <v/>
      </c>
      <c r="T103" s="14" t="s">
        <v>47</v>
      </c>
      <c r="U103" s="14" t="str">
        <f t="shared" si="12"/>
        <v/>
      </c>
      <c r="V103" s="15" t="str">
        <f t="shared" si="13"/>
        <v>16</v>
      </c>
    </row>
    <row r="104" spans="1:22" x14ac:dyDescent="0.2">
      <c r="A104" s="163" t="s">
        <v>286</v>
      </c>
      <c r="B104" s="164" t="s">
        <v>93</v>
      </c>
      <c r="C104" s="164" t="s">
        <v>103</v>
      </c>
      <c r="D104" s="169" t="s">
        <v>244</v>
      </c>
      <c r="E104" s="165">
        <v>1</v>
      </c>
      <c r="F104" s="165">
        <v>101.64</v>
      </c>
      <c r="G104" s="166">
        <v>101.64</v>
      </c>
      <c r="I104" s="17"/>
      <c r="L104" s="16">
        <f t="shared" si="7"/>
        <v>5</v>
      </c>
      <c r="M104" s="14" t="str">
        <f t="shared" si="8"/>
        <v>16</v>
      </c>
      <c r="N104" s="14" t="s">
        <v>47</v>
      </c>
      <c r="O104" s="14" t="str">
        <f t="shared" si="9"/>
        <v>01</v>
      </c>
      <c r="P104" s="14" t="s">
        <v>47</v>
      </c>
      <c r="Q104" s="14" t="str">
        <f t="shared" si="10"/>
        <v/>
      </c>
      <c r="R104" s="14" t="s">
        <v>47</v>
      </c>
      <c r="S104" s="14" t="str">
        <f t="shared" si="11"/>
        <v/>
      </c>
      <c r="T104" s="14" t="s">
        <v>47</v>
      </c>
      <c r="U104" s="14" t="str">
        <f t="shared" si="12"/>
        <v/>
      </c>
      <c r="V104" s="15" t="str">
        <f t="shared" si="13"/>
        <v>16.01</v>
      </c>
    </row>
    <row r="105" spans="1:22" x14ac:dyDescent="0.2">
      <c r="A105" s="163" t="s">
        <v>287</v>
      </c>
      <c r="B105" s="164" t="s">
        <v>93</v>
      </c>
      <c r="C105" s="164" t="s">
        <v>103</v>
      </c>
      <c r="D105" s="169" t="s">
        <v>245</v>
      </c>
      <c r="E105" s="165">
        <v>1</v>
      </c>
      <c r="F105" s="165">
        <v>42.86</v>
      </c>
      <c r="G105" s="166">
        <v>42.86</v>
      </c>
      <c r="I105" s="17"/>
      <c r="L105" s="16">
        <f t="shared" si="7"/>
        <v>5</v>
      </c>
      <c r="M105" s="14" t="str">
        <f t="shared" si="8"/>
        <v>16</v>
      </c>
      <c r="N105" s="14" t="s">
        <v>47</v>
      </c>
      <c r="O105" s="14" t="str">
        <f t="shared" si="9"/>
        <v>02</v>
      </c>
      <c r="P105" s="14" t="s">
        <v>47</v>
      </c>
      <c r="Q105" s="14" t="str">
        <f t="shared" si="10"/>
        <v/>
      </c>
      <c r="R105" s="14" t="s">
        <v>47</v>
      </c>
      <c r="S105" s="14" t="str">
        <f t="shared" si="11"/>
        <v/>
      </c>
      <c r="T105" s="14" t="s">
        <v>47</v>
      </c>
      <c r="U105" s="14" t="str">
        <f t="shared" si="12"/>
        <v/>
      </c>
      <c r="V105" s="15" t="str">
        <f t="shared" si="13"/>
        <v>16.02</v>
      </c>
    </row>
    <row r="106" spans="1:22" x14ac:dyDescent="0.2">
      <c r="A106" s="163" t="s">
        <v>288</v>
      </c>
      <c r="B106" s="164" t="s">
        <v>93</v>
      </c>
      <c r="C106" s="164" t="s">
        <v>103</v>
      </c>
      <c r="D106" s="169" t="s">
        <v>220</v>
      </c>
      <c r="E106" s="165">
        <v>1</v>
      </c>
      <c r="F106" s="165">
        <v>195.33</v>
      </c>
      <c r="G106" s="166">
        <v>195.33</v>
      </c>
      <c r="I106" s="17"/>
      <c r="L106" s="16">
        <f t="shared" si="7"/>
        <v>5</v>
      </c>
      <c r="M106" s="14" t="str">
        <f t="shared" si="8"/>
        <v>16</v>
      </c>
      <c r="N106" s="14" t="s">
        <v>47</v>
      </c>
      <c r="O106" s="14" t="str">
        <f t="shared" si="9"/>
        <v>03</v>
      </c>
      <c r="P106" s="14" t="s">
        <v>47</v>
      </c>
      <c r="Q106" s="14" t="str">
        <f t="shared" si="10"/>
        <v/>
      </c>
      <c r="R106" s="14" t="s">
        <v>47</v>
      </c>
      <c r="S106" s="14" t="str">
        <f t="shared" si="11"/>
        <v/>
      </c>
      <c r="T106" s="14" t="s">
        <v>47</v>
      </c>
      <c r="U106" s="14" t="str">
        <f t="shared" si="12"/>
        <v/>
      </c>
      <c r="V106" s="15" t="str">
        <f t="shared" si="13"/>
        <v>16.03</v>
      </c>
    </row>
    <row r="107" spans="1:22" x14ac:dyDescent="0.2">
      <c r="A107" s="160" t="s">
        <v>64</v>
      </c>
      <c r="B107" s="160" t="s">
        <v>90</v>
      </c>
      <c r="C107" s="160" t="s">
        <v>17</v>
      </c>
      <c r="D107" s="168" t="s">
        <v>116</v>
      </c>
      <c r="E107" s="161">
        <v>1</v>
      </c>
      <c r="F107" s="162">
        <v>703.97</v>
      </c>
      <c r="G107" s="162">
        <v>703.97</v>
      </c>
      <c r="I107" s="17"/>
      <c r="L107" s="16">
        <f t="shared" si="7"/>
        <v>2</v>
      </c>
      <c r="M107" s="14" t="str">
        <f t="shared" si="8"/>
        <v>17</v>
      </c>
      <c r="N107" s="14" t="s">
        <v>47</v>
      </c>
      <c r="O107" s="14" t="str">
        <f t="shared" si="9"/>
        <v/>
      </c>
      <c r="P107" s="14" t="s">
        <v>47</v>
      </c>
      <c r="Q107" s="14" t="str">
        <f t="shared" si="10"/>
        <v/>
      </c>
      <c r="R107" s="14" t="s">
        <v>47</v>
      </c>
      <c r="S107" s="14" t="str">
        <f t="shared" si="11"/>
        <v/>
      </c>
      <c r="T107" s="14" t="s">
        <v>47</v>
      </c>
      <c r="U107" s="14" t="str">
        <f t="shared" si="12"/>
        <v/>
      </c>
      <c r="V107" s="15" t="str">
        <f t="shared" si="13"/>
        <v>17</v>
      </c>
    </row>
    <row r="108" spans="1:22" x14ac:dyDescent="0.2">
      <c r="A108" s="163" t="s">
        <v>289</v>
      </c>
      <c r="B108" s="164" t="s">
        <v>93</v>
      </c>
      <c r="C108" s="164" t="s">
        <v>119</v>
      </c>
      <c r="D108" s="169" t="s">
        <v>246</v>
      </c>
      <c r="E108" s="165">
        <v>0.5</v>
      </c>
      <c r="F108" s="165">
        <v>4.83</v>
      </c>
      <c r="G108" s="166">
        <v>2.42</v>
      </c>
      <c r="I108" s="17"/>
      <c r="L108" s="16">
        <f t="shared" si="7"/>
        <v>5</v>
      </c>
      <c r="M108" s="14" t="str">
        <f t="shared" si="8"/>
        <v>17</v>
      </c>
      <c r="N108" s="14" t="s">
        <v>47</v>
      </c>
      <c r="O108" s="14" t="str">
        <f t="shared" si="9"/>
        <v>01</v>
      </c>
      <c r="P108" s="14" t="s">
        <v>47</v>
      </c>
      <c r="Q108" s="14" t="str">
        <f t="shared" si="10"/>
        <v/>
      </c>
      <c r="R108" s="14" t="s">
        <v>47</v>
      </c>
      <c r="S108" s="14" t="str">
        <f t="shared" si="11"/>
        <v/>
      </c>
      <c r="T108" s="14" t="s">
        <v>47</v>
      </c>
      <c r="U108" s="14" t="str">
        <f t="shared" si="12"/>
        <v/>
      </c>
      <c r="V108" s="15" t="str">
        <f t="shared" si="13"/>
        <v>17.01</v>
      </c>
    </row>
    <row r="109" spans="1:22" x14ac:dyDescent="0.2">
      <c r="A109" s="163" t="s">
        <v>290</v>
      </c>
      <c r="B109" s="164" t="s">
        <v>93</v>
      </c>
      <c r="C109" s="164" t="s">
        <v>247</v>
      </c>
      <c r="D109" s="169" t="s">
        <v>248</v>
      </c>
      <c r="E109" s="165">
        <v>5.15</v>
      </c>
      <c r="F109" s="165">
        <v>14.31</v>
      </c>
      <c r="G109" s="166">
        <v>73.7</v>
      </c>
      <c r="I109" s="17"/>
      <c r="L109" s="16">
        <f t="shared" si="7"/>
        <v>5</v>
      </c>
      <c r="M109" s="14" t="str">
        <f t="shared" si="8"/>
        <v>17</v>
      </c>
      <c r="N109" s="14" t="s">
        <v>47</v>
      </c>
      <c r="O109" s="14" t="str">
        <f t="shared" si="9"/>
        <v>02</v>
      </c>
      <c r="P109" s="14" t="s">
        <v>47</v>
      </c>
      <c r="Q109" s="14" t="str">
        <f t="shared" si="10"/>
        <v/>
      </c>
      <c r="R109" s="14" t="s">
        <v>47</v>
      </c>
      <c r="S109" s="14" t="str">
        <f t="shared" si="11"/>
        <v/>
      </c>
      <c r="T109" s="14" t="s">
        <v>47</v>
      </c>
      <c r="U109" s="14" t="str">
        <f t="shared" si="12"/>
        <v/>
      </c>
      <c r="V109" s="15" t="str">
        <f t="shared" si="13"/>
        <v>17.02</v>
      </c>
    </row>
    <row r="110" spans="1:22" x14ac:dyDescent="0.2">
      <c r="A110" s="163" t="s">
        <v>291</v>
      </c>
      <c r="B110" s="164" t="s">
        <v>93</v>
      </c>
      <c r="C110" s="164" t="s">
        <v>247</v>
      </c>
      <c r="D110" s="169" t="s">
        <v>249</v>
      </c>
      <c r="E110" s="165">
        <v>45.84</v>
      </c>
      <c r="F110" s="165">
        <v>8.48</v>
      </c>
      <c r="G110" s="166">
        <v>388.72</v>
      </c>
      <c r="I110" s="17"/>
      <c r="L110" s="16">
        <f t="shared" si="7"/>
        <v>5</v>
      </c>
      <c r="M110" s="14" t="str">
        <f t="shared" si="8"/>
        <v>17</v>
      </c>
      <c r="N110" s="14" t="s">
        <v>47</v>
      </c>
      <c r="O110" s="14" t="str">
        <f t="shared" si="9"/>
        <v>03</v>
      </c>
      <c r="P110" s="14" t="s">
        <v>47</v>
      </c>
      <c r="Q110" s="14" t="str">
        <f t="shared" si="10"/>
        <v/>
      </c>
      <c r="R110" s="14" t="s">
        <v>47</v>
      </c>
      <c r="S110" s="14" t="str">
        <f t="shared" si="11"/>
        <v/>
      </c>
      <c r="T110" s="14" t="s">
        <v>47</v>
      </c>
      <c r="U110" s="14" t="str">
        <f t="shared" si="12"/>
        <v/>
      </c>
      <c r="V110" s="15" t="str">
        <f t="shared" si="13"/>
        <v>17.03</v>
      </c>
    </row>
    <row r="111" spans="1:22" x14ac:dyDescent="0.2">
      <c r="A111" s="163" t="s">
        <v>292</v>
      </c>
      <c r="B111" s="164" t="s">
        <v>93</v>
      </c>
      <c r="C111" s="164" t="s">
        <v>247</v>
      </c>
      <c r="D111" s="169" t="s">
        <v>250</v>
      </c>
      <c r="E111" s="165">
        <v>4.43</v>
      </c>
      <c r="F111" s="165">
        <v>53.98</v>
      </c>
      <c r="G111" s="166">
        <v>239.13</v>
      </c>
      <c r="I111" s="17"/>
      <c r="L111" s="16">
        <f t="shared" si="7"/>
        <v>5</v>
      </c>
      <c r="M111" s="14" t="str">
        <f t="shared" si="8"/>
        <v>17</v>
      </c>
      <c r="N111" s="14" t="s">
        <v>47</v>
      </c>
      <c r="O111" s="14" t="str">
        <f t="shared" si="9"/>
        <v>04</v>
      </c>
      <c r="P111" s="14" t="s">
        <v>47</v>
      </c>
      <c r="Q111" s="14" t="str">
        <f t="shared" si="10"/>
        <v/>
      </c>
      <c r="R111" s="14" t="s">
        <v>47</v>
      </c>
      <c r="S111" s="14" t="str">
        <f t="shared" si="11"/>
        <v/>
      </c>
      <c r="T111" s="14" t="s">
        <v>47</v>
      </c>
      <c r="U111" s="14" t="str">
        <f t="shared" si="12"/>
        <v/>
      </c>
      <c r="V111" s="15" t="str">
        <f t="shared" si="13"/>
        <v>17.04</v>
      </c>
    </row>
    <row r="112" spans="1:22" x14ac:dyDescent="0.2">
      <c r="A112" s="160" t="s">
        <v>65</v>
      </c>
      <c r="B112" s="160" t="s">
        <v>90</v>
      </c>
      <c r="C112" s="160" t="s">
        <v>17</v>
      </c>
      <c r="D112" s="168" t="s">
        <v>293</v>
      </c>
      <c r="E112" s="161">
        <v>1</v>
      </c>
      <c r="F112" s="162">
        <v>3587.07</v>
      </c>
      <c r="G112" s="162">
        <v>3587.07</v>
      </c>
      <c r="I112" s="17"/>
      <c r="L112" s="16">
        <f t="shared" si="7"/>
        <v>2</v>
      </c>
      <c r="M112" s="14" t="str">
        <f t="shared" si="8"/>
        <v>18</v>
      </c>
      <c r="N112" s="14" t="s">
        <v>47</v>
      </c>
      <c r="O112" s="14" t="str">
        <f t="shared" si="9"/>
        <v/>
      </c>
      <c r="P112" s="14" t="s">
        <v>47</v>
      </c>
      <c r="Q112" s="14" t="str">
        <f t="shared" si="10"/>
        <v/>
      </c>
      <c r="R112" s="14" t="s">
        <v>47</v>
      </c>
      <c r="S112" s="14" t="str">
        <f t="shared" si="11"/>
        <v/>
      </c>
      <c r="T112" s="14" t="s">
        <v>47</v>
      </c>
      <c r="U112" s="14" t="str">
        <f t="shared" si="12"/>
        <v/>
      </c>
      <c r="V112" s="15" t="str">
        <f t="shared" si="13"/>
        <v>18</v>
      </c>
    </row>
    <row r="113" spans="1:22" x14ac:dyDescent="0.2">
      <c r="A113" s="163" t="s">
        <v>314</v>
      </c>
      <c r="B113" s="164" t="s">
        <v>93</v>
      </c>
      <c r="C113" s="164" t="s">
        <v>96</v>
      </c>
      <c r="D113" s="169" t="s">
        <v>294</v>
      </c>
      <c r="E113" s="165">
        <v>120</v>
      </c>
      <c r="F113" s="165">
        <v>12.29</v>
      </c>
      <c r="G113" s="166">
        <v>1474.8</v>
      </c>
      <c r="I113" s="17"/>
      <c r="L113" s="16">
        <f t="shared" si="7"/>
        <v>5</v>
      </c>
      <c r="M113" s="14" t="str">
        <f t="shared" si="8"/>
        <v>18</v>
      </c>
      <c r="N113" s="14" t="s">
        <v>47</v>
      </c>
      <c r="O113" s="14" t="str">
        <f t="shared" si="9"/>
        <v>01</v>
      </c>
      <c r="P113" s="14" t="s">
        <v>47</v>
      </c>
      <c r="Q113" s="14" t="str">
        <f t="shared" si="10"/>
        <v/>
      </c>
      <c r="R113" s="14" t="s">
        <v>47</v>
      </c>
      <c r="S113" s="14" t="str">
        <f t="shared" si="11"/>
        <v/>
      </c>
      <c r="T113" s="14" t="s">
        <v>47</v>
      </c>
      <c r="U113" s="14" t="str">
        <f t="shared" si="12"/>
        <v/>
      </c>
      <c r="V113" s="15" t="str">
        <f t="shared" si="13"/>
        <v>18.01</v>
      </c>
    </row>
    <row r="114" spans="1:22" x14ac:dyDescent="0.2">
      <c r="A114" s="163" t="s">
        <v>315</v>
      </c>
      <c r="B114" s="164" t="s">
        <v>93</v>
      </c>
      <c r="C114" s="164" t="s">
        <v>103</v>
      </c>
      <c r="D114" s="169" t="s">
        <v>295</v>
      </c>
      <c r="E114" s="165">
        <v>4</v>
      </c>
      <c r="F114" s="165">
        <v>216.91</v>
      </c>
      <c r="G114" s="166">
        <v>867.64</v>
      </c>
      <c r="I114" s="17"/>
      <c r="L114" s="16">
        <f t="shared" si="7"/>
        <v>5</v>
      </c>
      <c r="M114" s="14" t="str">
        <f t="shared" si="8"/>
        <v>18</v>
      </c>
      <c r="N114" s="14" t="s">
        <v>47</v>
      </c>
      <c r="O114" s="14" t="str">
        <f t="shared" si="9"/>
        <v>02</v>
      </c>
      <c r="P114" s="14" t="s">
        <v>47</v>
      </c>
      <c r="Q114" s="14" t="str">
        <f t="shared" si="10"/>
        <v/>
      </c>
      <c r="R114" s="14" t="s">
        <v>47</v>
      </c>
      <c r="S114" s="14" t="str">
        <f t="shared" si="11"/>
        <v/>
      </c>
      <c r="T114" s="14" t="s">
        <v>47</v>
      </c>
      <c r="U114" s="14" t="str">
        <f t="shared" si="12"/>
        <v/>
      </c>
      <c r="V114" s="15" t="str">
        <f t="shared" si="13"/>
        <v>18.02</v>
      </c>
    </row>
    <row r="115" spans="1:22" x14ac:dyDescent="0.2">
      <c r="A115" s="163" t="s">
        <v>316</v>
      </c>
      <c r="B115" s="164" t="s">
        <v>93</v>
      </c>
      <c r="C115" s="164" t="s">
        <v>103</v>
      </c>
      <c r="D115" s="169" t="s">
        <v>296</v>
      </c>
      <c r="E115" s="165">
        <v>1</v>
      </c>
      <c r="F115" s="165">
        <v>5.42</v>
      </c>
      <c r="G115" s="166">
        <v>5.42</v>
      </c>
      <c r="I115" s="17"/>
      <c r="L115" s="16">
        <f t="shared" si="7"/>
        <v>5</v>
      </c>
      <c r="M115" s="14" t="str">
        <f t="shared" si="8"/>
        <v>18</v>
      </c>
      <c r="N115" s="14" t="s">
        <v>47</v>
      </c>
      <c r="O115" s="14" t="str">
        <f t="shared" si="9"/>
        <v>03</v>
      </c>
      <c r="P115" s="14" t="s">
        <v>47</v>
      </c>
      <c r="Q115" s="14" t="str">
        <f t="shared" si="10"/>
        <v/>
      </c>
      <c r="R115" s="14" t="s">
        <v>47</v>
      </c>
      <c r="S115" s="14" t="str">
        <f t="shared" si="11"/>
        <v/>
      </c>
      <c r="T115" s="14" t="s">
        <v>47</v>
      </c>
      <c r="U115" s="14" t="str">
        <f t="shared" si="12"/>
        <v/>
      </c>
      <c r="V115" s="15" t="str">
        <f t="shared" si="13"/>
        <v>18.03</v>
      </c>
    </row>
    <row r="116" spans="1:22" x14ac:dyDescent="0.2">
      <c r="A116" s="163" t="s">
        <v>317</v>
      </c>
      <c r="B116" s="164" t="s">
        <v>93</v>
      </c>
      <c r="C116" s="164" t="s">
        <v>103</v>
      </c>
      <c r="D116" s="169" t="s">
        <v>297</v>
      </c>
      <c r="E116" s="165">
        <v>3</v>
      </c>
      <c r="F116" s="165">
        <v>5.42</v>
      </c>
      <c r="G116" s="166">
        <v>16.260000000000002</v>
      </c>
      <c r="I116" s="17"/>
      <c r="L116" s="16">
        <f t="shared" si="7"/>
        <v>5</v>
      </c>
      <c r="M116" s="14" t="str">
        <f t="shared" si="8"/>
        <v>18</v>
      </c>
      <c r="N116" s="14" t="s">
        <v>47</v>
      </c>
      <c r="O116" s="14" t="str">
        <f t="shared" si="9"/>
        <v>04</v>
      </c>
      <c r="P116" s="14" t="s">
        <v>47</v>
      </c>
      <c r="Q116" s="14" t="str">
        <f t="shared" si="10"/>
        <v/>
      </c>
      <c r="R116" s="14" t="s">
        <v>47</v>
      </c>
      <c r="S116" s="14" t="str">
        <f t="shared" si="11"/>
        <v/>
      </c>
      <c r="T116" s="14" t="s">
        <v>47</v>
      </c>
      <c r="U116" s="14" t="str">
        <f t="shared" si="12"/>
        <v/>
      </c>
      <c r="V116" s="15" t="str">
        <f t="shared" si="13"/>
        <v>18.04</v>
      </c>
    </row>
    <row r="117" spans="1:22" x14ac:dyDescent="0.2">
      <c r="A117" s="163" t="s">
        <v>318</v>
      </c>
      <c r="B117" s="164" t="s">
        <v>93</v>
      </c>
      <c r="C117" s="164" t="s">
        <v>103</v>
      </c>
      <c r="D117" s="169" t="s">
        <v>298</v>
      </c>
      <c r="E117" s="165">
        <v>2</v>
      </c>
      <c r="F117" s="165">
        <v>5.42</v>
      </c>
      <c r="G117" s="166">
        <v>10.84</v>
      </c>
      <c r="I117" s="17"/>
      <c r="L117" s="16">
        <f t="shared" si="7"/>
        <v>5</v>
      </c>
      <c r="M117" s="14" t="str">
        <f t="shared" si="8"/>
        <v>18</v>
      </c>
      <c r="N117" s="14" t="s">
        <v>47</v>
      </c>
      <c r="O117" s="14" t="str">
        <f t="shared" si="9"/>
        <v>05</v>
      </c>
      <c r="P117" s="14" t="s">
        <v>47</v>
      </c>
      <c r="Q117" s="14" t="str">
        <f t="shared" si="10"/>
        <v/>
      </c>
      <c r="R117" s="14" t="s">
        <v>47</v>
      </c>
      <c r="S117" s="14" t="str">
        <f t="shared" si="11"/>
        <v/>
      </c>
      <c r="T117" s="14" t="s">
        <v>47</v>
      </c>
      <c r="U117" s="14" t="str">
        <f t="shared" si="12"/>
        <v/>
      </c>
      <c r="V117" s="15" t="str">
        <f t="shared" si="13"/>
        <v>18.05</v>
      </c>
    </row>
    <row r="118" spans="1:22" x14ac:dyDescent="0.2">
      <c r="A118" s="163" t="s">
        <v>319</v>
      </c>
      <c r="B118" s="164" t="s">
        <v>93</v>
      </c>
      <c r="C118" s="164" t="s">
        <v>103</v>
      </c>
      <c r="D118" s="169" t="s">
        <v>299</v>
      </c>
      <c r="E118" s="165">
        <v>1</v>
      </c>
      <c r="F118" s="165">
        <v>9.0399999999999991</v>
      </c>
      <c r="G118" s="166">
        <v>9.0399999999999991</v>
      </c>
      <c r="I118" s="17"/>
      <c r="L118" s="16">
        <f t="shared" si="7"/>
        <v>5</v>
      </c>
      <c r="M118" s="14" t="str">
        <f t="shared" si="8"/>
        <v>18</v>
      </c>
      <c r="N118" s="14" t="s">
        <v>47</v>
      </c>
      <c r="O118" s="14" t="str">
        <f t="shared" si="9"/>
        <v>06</v>
      </c>
      <c r="P118" s="14" t="s">
        <v>47</v>
      </c>
      <c r="Q118" s="14" t="str">
        <f t="shared" si="10"/>
        <v/>
      </c>
      <c r="R118" s="14" t="s">
        <v>47</v>
      </c>
      <c r="S118" s="14" t="str">
        <f t="shared" si="11"/>
        <v/>
      </c>
      <c r="T118" s="14" t="s">
        <v>47</v>
      </c>
      <c r="U118" s="14" t="str">
        <f t="shared" si="12"/>
        <v/>
      </c>
      <c r="V118" s="15" t="str">
        <f t="shared" si="13"/>
        <v>18.06</v>
      </c>
    </row>
    <row r="119" spans="1:22" x14ac:dyDescent="0.2">
      <c r="A119" s="163" t="s">
        <v>320</v>
      </c>
      <c r="B119" s="164" t="s">
        <v>93</v>
      </c>
      <c r="C119" s="164" t="s">
        <v>103</v>
      </c>
      <c r="D119" s="169" t="s">
        <v>300</v>
      </c>
      <c r="E119" s="165">
        <v>2</v>
      </c>
      <c r="F119" s="165">
        <v>10.85</v>
      </c>
      <c r="G119" s="166">
        <v>21.7</v>
      </c>
      <c r="I119" s="17"/>
      <c r="L119" s="16">
        <f t="shared" si="7"/>
        <v>5</v>
      </c>
      <c r="M119" s="14" t="str">
        <f t="shared" si="8"/>
        <v>18</v>
      </c>
      <c r="N119" s="14" t="s">
        <v>47</v>
      </c>
      <c r="O119" s="14" t="str">
        <f t="shared" si="9"/>
        <v>07</v>
      </c>
      <c r="P119" s="14" t="s">
        <v>47</v>
      </c>
      <c r="Q119" s="14" t="str">
        <f t="shared" si="10"/>
        <v/>
      </c>
      <c r="R119" s="14" t="s">
        <v>47</v>
      </c>
      <c r="S119" s="14" t="str">
        <f t="shared" si="11"/>
        <v/>
      </c>
      <c r="T119" s="14" t="s">
        <v>47</v>
      </c>
      <c r="U119" s="14" t="str">
        <f t="shared" si="12"/>
        <v/>
      </c>
      <c r="V119" s="15" t="str">
        <f t="shared" si="13"/>
        <v>18.07</v>
      </c>
    </row>
    <row r="120" spans="1:22" x14ac:dyDescent="0.2">
      <c r="A120" s="163" t="s">
        <v>321</v>
      </c>
      <c r="B120" s="164" t="s">
        <v>93</v>
      </c>
      <c r="C120" s="164" t="s">
        <v>103</v>
      </c>
      <c r="D120" s="169" t="s">
        <v>301</v>
      </c>
      <c r="E120" s="165">
        <v>2</v>
      </c>
      <c r="F120" s="165">
        <v>14.46</v>
      </c>
      <c r="G120" s="166">
        <v>28.92</v>
      </c>
      <c r="I120" s="17"/>
      <c r="L120" s="16">
        <f t="shared" si="7"/>
        <v>5</v>
      </c>
      <c r="M120" s="14" t="str">
        <f t="shared" si="8"/>
        <v>18</v>
      </c>
      <c r="N120" s="14" t="s">
        <v>47</v>
      </c>
      <c r="O120" s="14" t="str">
        <f t="shared" si="9"/>
        <v>08</v>
      </c>
      <c r="P120" s="14" t="s">
        <v>47</v>
      </c>
      <c r="Q120" s="14" t="str">
        <f t="shared" si="10"/>
        <v/>
      </c>
      <c r="R120" s="14" t="s">
        <v>47</v>
      </c>
      <c r="S120" s="14" t="str">
        <f t="shared" si="11"/>
        <v/>
      </c>
      <c r="T120" s="14" t="s">
        <v>47</v>
      </c>
      <c r="U120" s="14" t="str">
        <f t="shared" si="12"/>
        <v/>
      </c>
      <c r="V120" s="15" t="str">
        <f t="shared" si="13"/>
        <v>18.08</v>
      </c>
    </row>
    <row r="121" spans="1:22" x14ac:dyDescent="0.2">
      <c r="A121" s="163" t="s">
        <v>322</v>
      </c>
      <c r="B121" s="164" t="s">
        <v>93</v>
      </c>
      <c r="C121" s="164" t="s">
        <v>103</v>
      </c>
      <c r="D121" s="169" t="s">
        <v>302</v>
      </c>
      <c r="E121" s="165">
        <v>2</v>
      </c>
      <c r="F121" s="165">
        <v>1.81</v>
      </c>
      <c r="G121" s="166">
        <v>3.62</v>
      </c>
      <c r="I121" s="17"/>
      <c r="L121" s="16">
        <f t="shared" si="7"/>
        <v>5</v>
      </c>
      <c r="M121" s="14" t="str">
        <f t="shared" si="8"/>
        <v>18</v>
      </c>
      <c r="N121" s="14" t="s">
        <v>47</v>
      </c>
      <c r="O121" s="14" t="str">
        <f t="shared" si="9"/>
        <v>09</v>
      </c>
      <c r="P121" s="14" t="s">
        <v>47</v>
      </c>
      <c r="Q121" s="14" t="str">
        <f t="shared" si="10"/>
        <v/>
      </c>
      <c r="R121" s="14" t="s">
        <v>47</v>
      </c>
      <c r="S121" s="14" t="str">
        <f t="shared" si="11"/>
        <v/>
      </c>
      <c r="T121" s="14" t="s">
        <v>47</v>
      </c>
      <c r="U121" s="14" t="str">
        <f t="shared" si="12"/>
        <v/>
      </c>
      <c r="V121" s="15" t="str">
        <f t="shared" si="13"/>
        <v>18.09</v>
      </c>
    </row>
    <row r="122" spans="1:22" x14ac:dyDescent="0.2">
      <c r="A122" s="163" t="s">
        <v>323</v>
      </c>
      <c r="B122" s="164" t="s">
        <v>93</v>
      </c>
      <c r="C122" s="164" t="s">
        <v>103</v>
      </c>
      <c r="D122" s="169" t="s">
        <v>303</v>
      </c>
      <c r="E122" s="165">
        <v>9</v>
      </c>
      <c r="F122" s="165">
        <v>3.01</v>
      </c>
      <c r="G122" s="166">
        <v>27.09</v>
      </c>
      <c r="I122" s="17"/>
      <c r="L122" s="16">
        <f t="shared" si="7"/>
        <v>5</v>
      </c>
      <c r="M122" s="14" t="str">
        <f t="shared" si="8"/>
        <v>18</v>
      </c>
      <c r="N122" s="14" t="s">
        <v>47</v>
      </c>
      <c r="O122" s="14" t="str">
        <f t="shared" si="9"/>
        <v>10</v>
      </c>
      <c r="P122" s="14" t="s">
        <v>47</v>
      </c>
      <c r="Q122" s="14" t="str">
        <f t="shared" si="10"/>
        <v/>
      </c>
      <c r="R122" s="14" t="s">
        <v>47</v>
      </c>
      <c r="S122" s="14" t="str">
        <f t="shared" si="11"/>
        <v/>
      </c>
      <c r="T122" s="14" t="s">
        <v>47</v>
      </c>
      <c r="U122" s="14" t="str">
        <f t="shared" si="12"/>
        <v/>
      </c>
      <c r="V122" s="15" t="str">
        <f t="shared" si="13"/>
        <v>18.10</v>
      </c>
    </row>
    <row r="123" spans="1:22" x14ac:dyDescent="0.2">
      <c r="A123" s="163" t="s">
        <v>324</v>
      </c>
      <c r="B123" s="164" t="s">
        <v>93</v>
      </c>
      <c r="C123" s="164" t="s">
        <v>103</v>
      </c>
      <c r="D123" s="169" t="s">
        <v>304</v>
      </c>
      <c r="E123" s="165">
        <v>1</v>
      </c>
      <c r="F123" s="165">
        <v>30.13</v>
      </c>
      <c r="G123" s="166">
        <v>30.13</v>
      </c>
      <c r="I123" s="17"/>
      <c r="L123" s="16">
        <f t="shared" si="7"/>
        <v>5</v>
      </c>
      <c r="M123" s="14" t="str">
        <f t="shared" si="8"/>
        <v>18</v>
      </c>
      <c r="N123" s="14" t="s">
        <v>47</v>
      </c>
      <c r="O123" s="14" t="str">
        <f t="shared" si="9"/>
        <v>11</v>
      </c>
      <c r="P123" s="14" t="s">
        <v>47</v>
      </c>
      <c r="Q123" s="14" t="str">
        <f t="shared" si="10"/>
        <v/>
      </c>
      <c r="R123" s="14" t="s">
        <v>47</v>
      </c>
      <c r="S123" s="14" t="str">
        <f t="shared" si="11"/>
        <v/>
      </c>
      <c r="T123" s="14" t="s">
        <v>47</v>
      </c>
      <c r="U123" s="14" t="str">
        <f t="shared" si="12"/>
        <v/>
      </c>
      <c r="V123" s="15" t="str">
        <f t="shared" si="13"/>
        <v>18.11</v>
      </c>
    </row>
    <row r="124" spans="1:22" x14ac:dyDescent="0.2">
      <c r="A124" s="163" t="s">
        <v>325</v>
      </c>
      <c r="B124" s="164" t="s">
        <v>93</v>
      </c>
      <c r="C124" s="164" t="s">
        <v>103</v>
      </c>
      <c r="D124" s="169" t="s">
        <v>305</v>
      </c>
      <c r="E124" s="165">
        <v>1</v>
      </c>
      <c r="F124" s="165">
        <v>72.3</v>
      </c>
      <c r="G124" s="166">
        <v>72.3</v>
      </c>
      <c r="I124" s="17"/>
      <c r="L124" s="16">
        <f t="shared" si="7"/>
        <v>5</v>
      </c>
      <c r="M124" s="14" t="str">
        <f t="shared" si="8"/>
        <v>18</v>
      </c>
      <c r="N124" s="14" t="s">
        <v>47</v>
      </c>
      <c r="O124" s="14" t="str">
        <f t="shared" si="9"/>
        <v>12</v>
      </c>
      <c r="P124" s="14" t="s">
        <v>47</v>
      </c>
      <c r="Q124" s="14" t="str">
        <f t="shared" si="10"/>
        <v/>
      </c>
      <c r="R124" s="14" t="s">
        <v>47</v>
      </c>
      <c r="S124" s="14" t="str">
        <f t="shared" si="11"/>
        <v/>
      </c>
      <c r="T124" s="14" t="s">
        <v>47</v>
      </c>
      <c r="U124" s="14" t="str">
        <f t="shared" si="12"/>
        <v/>
      </c>
      <c r="V124" s="15" t="str">
        <f t="shared" si="13"/>
        <v>18.12</v>
      </c>
    </row>
    <row r="125" spans="1:22" x14ac:dyDescent="0.2">
      <c r="A125" s="163" t="s">
        <v>326</v>
      </c>
      <c r="B125" s="164" t="s">
        <v>93</v>
      </c>
      <c r="C125" s="164" t="s">
        <v>103</v>
      </c>
      <c r="D125" s="169" t="s">
        <v>306</v>
      </c>
      <c r="E125" s="165">
        <v>2</v>
      </c>
      <c r="F125" s="165">
        <v>21.69</v>
      </c>
      <c r="G125" s="166">
        <v>43.38</v>
      </c>
      <c r="I125" s="17"/>
      <c r="L125" s="16">
        <f t="shared" si="7"/>
        <v>5</v>
      </c>
      <c r="M125" s="14" t="str">
        <f t="shared" si="8"/>
        <v>18</v>
      </c>
      <c r="N125" s="14" t="s">
        <v>47</v>
      </c>
      <c r="O125" s="14" t="str">
        <f t="shared" si="9"/>
        <v>13</v>
      </c>
      <c r="P125" s="14" t="s">
        <v>47</v>
      </c>
      <c r="Q125" s="14" t="str">
        <f t="shared" si="10"/>
        <v/>
      </c>
      <c r="R125" s="14" t="s">
        <v>47</v>
      </c>
      <c r="S125" s="14" t="str">
        <f t="shared" si="11"/>
        <v/>
      </c>
      <c r="T125" s="14" t="s">
        <v>47</v>
      </c>
      <c r="U125" s="14" t="str">
        <f t="shared" si="12"/>
        <v/>
      </c>
      <c r="V125" s="15" t="str">
        <f t="shared" si="13"/>
        <v>18.13</v>
      </c>
    </row>
    <row r="126" spans="1:22" x14ac:dyDescent="0.2">
      <c r="A126" s="163" t="s">
        <v>327</v>
      </c>
      <c r="B126" s="164" t="s">
        <v>93</v>
      </c>
      <c r="C126" s="164" t="s">
        <v>103</v>
      </c>
      <c r="D126" s="169" t="s">
        <v>307</v>
      </c>
      <c r="E126" s="165">
        <v>2</v>
      </c>
      <c r="F126" s="165">
        <v>21.69</v>
      </c>
      <c r="G126" s="166">
        <v>43.38</v>
      </c>
      <c r="I126" s="17"/>
      <c r="L126" s="16">
        <f t="shared" si="7"/>
        <v>5</v>
      </c>
      <c r="M126" s="14" t="str">
        <f t="shared" si="8"/>
        <v>18</v>
      </c>
      <c r="N126" s="14" t="s">
        <v>47</v>
      </c>
      <c r="O126" s="14" t="str">
        <f t="shared" si="9"/>
        <v>14</v>
      </c>
      <c r="P126" s="14" t="s">
        <v>47</v>
      </c>
      <c r="Q126" s="14" t="str">
        <f t="shared" si="10"/>
        <v/>
      </c>
      <c r="R126" s="14" t="s">
        <v>47</v>
      </c>
      <c r="S126" s="14" t="str">
        <f t="shared" si="11"/>
        <v/>
      </c>
      <c r="T126" s="14" t="s">
        <v>47</v>
      </c>
      <c r="U126" s="14" t="str">
        <f t="shared" si="12"/>
        <v/>
      </c>
      <c r="V126" s="15" t="str">
        <f t="shared" si="13"/>
        <v>18.14</v>
      </c>
    </row>
    <row r="127" spans="1:22" x14ac:dyDescent="0.2">
      <c r="A127" s="163" t="s">
        <v>328</v>
      </c>
      <c r="B127" s="164" t="s">
        <v>93</v>
      </c>
      <c r="C127" s="164" t="s">
        <v>103</v>
      </c>
      <c r="D127" s="169" t="s">
        <v>308</v>
      </c>
      <c r="E127" s="165">
        <v>1</v>
      </c>
      <c r="F127" s="165">
        <v>36.15</v>
      </c>
      <c r="G127" s="166">
        <v>36.15</v>
      </c>
      <c r="I127" s="17"/>
      <c r="L127" s="16">
        <f t="shared" si="7"/>
        <v>5</v>
      </c>
      <c r="M127" s="14" t="str">
        <f t="shared" si="8"/>
        <v>18</v>
      </c>
      <c r="N127" s="14" t="s">
        <v>47</v>
      </c>
      <c r="O127" s="14" t="str">
        <f t="shared" si="9"/>
        <v>15</v>
      </c>
      <c r="P127" s="14" t="s">
        <v>47</v>
      </c>
      <c r="Q127" s="14" t="str">
        <f t="shared" si="10"/>
        <v/>
      </c>
      <c r="R127" s="14" t="s">
        <v>47</v>
      </c>
      <c r="S127" s="14" t="str">
        <f t="shared" si="11"/>
        <v/>
      </c>
      <c r="T127" s="14" t="s">
        <v>47</v>
      </c>
      <c r="U127" s="14" t="str">
        <f t="shared" si="12"/>
        <v/>
      </c>
      <c r="V127" s="15" t="str">
        <f t="shared" si="13"/>
        <v>18.15</v>
      </c>
    </row>
    <row r="128" spans="1:22" x14ac:dyDescent="0.2">
      <c r="A128" s="163" t="s">
        <v>329</v>
      </c>
      <c r="B128" s="164" t="s">
        <v>93</v>
      </c>
      <c r="C128" s="164" t="s">
        <v>103</v>
      </c>
      <c r="D128" s="169" t="s">
        <v>309</v>
      </c>
      <c r="E128" s="165">
        <v>2</v>
      </c>
      <c r="F128" s="165">
        <v>28.92</v>
      </c>
      <c r="G128" s="166">
        <v>57.84</v>
      </c>
      <c r="I128" s="17"/>
      <c r="L128" s="16">
        <f t="shared" ref="L128:L191" si="14">IF(A128="","",LEN(A128))</f>
        <v>5</v>
      </c>
      <c r="M128" s="14" t="str">
        <f t="shared" ref="M128:M191" si="15">MID(A128,1,2)</f>
        <v>18</v>
      </c>
      <c r="N128" s="14" t="s">
        <v>47</v>
      </c>
      <c r="O128" s="14" t="str">
        <f t="shared" ref="O128:O191" si="16">MID(A128,4,2)</f>
        <v>16</v>
      </c>
      <c r="P128" s="14" t="s">
        <v>47</v>
      </c>
      <c r="Q128" s="14" t="str">
        <f t="shared" ref="Q128:Q191" si="17">MID(A128,7,2)</f>
        <v/>
      </c>
      <c r="R128" s="14" t="s">
        <v>47</v>
      </c>
      <c r="S128" s="14" t="str">
        <f t="shared" ref="S128:S191" si="18">MID(A128,10,2)</f>
        <v/>
      </c>
      <c r="T128" s="14" t="s">
        <v>47</v>
      </c>
      <c r="U128" s="14" t="str">
        <f t="shared" ref="U128:U191" si="19">MID(A128,13,2)</f>
        <v/>
      </c>
      <c r="V128" s="15" t="str">
        <f t="shared" ref="V128:V191" si="20">IF(A128="","",IF(L128=2,M128,IF(L128=5,M128&amp;N128&amp;O128,IF(L128=8,M128&amp;N128&amp;O128&amp;P128&amp;Q128,IF(L128=11,M128&amp;N128&amp;O128&amp;P128&amp;Q128&amp;R128&amp;S128,IF(L128=14,M128&amp;N128&amp;O128&amp;P128&amp;Q128&amp;R128&amp;S128&amp;T128&amp;U128,"ERROR"))))))</f>
        <v>18.16</v>
      </c>
    </row>
    <row r="129" spans="1:22" x14ac:dyDescent="0.2">
      <c r="A129" s="163" t="s">
        <v>330</v>
      </c>
      <c r="B129" s="164" t="s">
        <v>93</v>
      </c>
      <c r="C129" s="164" t="s">
        <v>103</v>
      </c>
      <c r="D129" s="169" t="s">
        <v>310</v>
      </c>
      <c r="E129" s="165">
        <v>2</v>
      </c>
      <c r="F129" s="165">
        <v>25.31</v>
      </c>
      <c r="G129" s="166">
        <v>50.62</v>
      </c>
      <c r="I129" s="17"/>
      <c r="L129" s="16">
        <f t="shared" si="14"/>
        <v>5</v>
      </c>
      <c r="M129" s="14" t="str">
        <f t="shared" si="15"/>
        <v>18</v>
      </c>
      <c r="N129" s="14" t="s">
        <v>47</v>
      </c>
      <c r="O129" s="14" t="str">
        <f t="shared" si="16"/>
        <v>17</v>
      </c>
      <c r="P129" s="14" t="s">
        <v>47</v>
      </c>
      <c r="Q129" s="14" t="str">
        <f t="shared" si="17"/>
        <v/>
      </c>
      <c r="R129" s="14" t="s">
        <v>47</v>
      </c>
      <c r="S129" s="14" t="str">
        <f t="shared" si="18"/>
        <v/>
      </c>
      <c r="T129" s="14" t="s">
        <v>47</v>
      </c>
      <c r="U129" s="14" t="str">
        <f t="shared" si="19"/>
        <v/>
      </c>
      <c r="V129" s="15" t="str">
        <f t="shared" si="20"/>
        <v>18.17</v>
      </c>
    </row>
    <row r="130" spans="1:22" x14ac:dyDescent="0.2">
      <c r="A130" s="163" t="s">
        <v>331</v>
      </c>
      <c r="B130" s="164" t="s">
        <v>93</v>
      </c>
      <c r="C130" s="164" t="s">
        <v>103</v>
      </c>
      <c r="D130" s="169" t="s">
        <v>311</v>
      </c>
      <c r="E130" s="165">
        <v>1</v>
      </c>
      <c r="F130" s="165">
        <v>16.73</v>
      </c>
      <c r="G130" s="166">
        <v>16.73</v>
      </c>
      <c r="I130" s="17"/>
      <c r="L130" s="16">
        <f t="shared" si="14"/>
        <v>5</v>
      </c>
      <c r="M130" s="14" t="str">
        <f t="shared" si="15"/>
        <v>18</v>
      </c>
      <c r="N130" s="14" t="s">
        <v>47</v>
      </c>
      <c r="O130" s="14" t="str">
        <f t="shared" si="16"/>
        <v>18</v>
      </c>
      <c r="P130" s="14" t="s">
        <v>47</v>
      </c>
      <c r="Q130" s="14" t="str">
        <f t="shared" si="17"/>
        <v/>
      </c>
      <c r="R130" s="14" t="s">
        <v>47</v>
      </c>
      <c r="S130" s="14" t="str">
        <f t="shared" si="18"/>
        <v/>
      </c>
      <c r="T130" s="14" t="s">
        <v>47</v>
      </c>
      <c r="U130" s="14" t="str">
        <f t="shared" si="19"/>
        <v/>
      </c>
      <c r="V130" s="15" t="str">
        <f t="shared" si="20"/>
        <v>18.18</v>
      </c>
    </row>
    <row r="131" spans="1:22" x14ac:dyDescent="0.2">
      <c r="A131" s="163" t="s">
        <v>332</v>
      </c>
      <c r="B131" s="164" t="s">
        <v>93</v>
      </c>
      <c r="C131" s="164" t="s">
        <v>103</v>
      </c>
      <c r="D131" s="169" t="s">
        <v>312</v>
      </c>
      <c r="E131" s="165">
        <v>10</v>
      </c>
      <c r="F131" s="165">
        <v>48.2</v>
      </c>
      <c r="G131" s="166">
        <v>482</v>
      </c>
      <c r="I131" s="17"/>
      <c r="L131" s="16">
        <f t="shared" si="14"/>
        <v>5</v>
      </c>
      <c r="M131" s="14" t="str">
        <f t="shared" si="15"/>
        <v>18</v>
      </c>
      <c r="N131" s="14" t="s">
        <v>47</v>
      </c>
      <c r="O131" s="14" t="str">
        <f t="shared" si="16"/>
        <v>19</v>
      </c>
      <c r="P131" s="14" t="s">
        <v>47</v>
      </c>
      <c r="Q131" s="14" t="str">
        <f t="shared" si="17"/>
        <v/>
      </c>
      <c r="R131" s="14" t="s">
        <v>47</v>
      </c>
      <c r="S131" s="14" t="str">
        <f t="shared" si="18"/>
        <v/>
      </c>
      <c r="T131" s="14" t="s">
        <v>47</v>
      </c>
      <c r="U131" s="14" t="str">
        <f t="shared" si="19"/>
        <v/>
      </c>
      <c r="V131" s="15" t="str">
        <f t="shared" si="20"/>
        <v>18.19</v>
      </c>
    </row>
    <row r="132" spans="1:22" x14ac:dyDescent="0.2">
      <c r="A132" s="163" t="s">
        <v>333</v>
      </c>
      <c r="B132" s="164" t="s">
        <v>93</v>
      </c>
      <c r="C132" s="164" t="s">
        <v>103</v>
      </c>
      <c r="D132" s="169" t="s">
        <v>313</v>
      </c>
      <c r="E132" s="165">
        <v>1</v>
      </c>
      <c r="F132" s="165">
        <v>289.20999999999998</v>
      </c>
      <c r="G132" s="166">
        <v>289.20999999999998</v>
      </c>
      <c r="I132" s="17"/>
      <c r="L132" s="16">
        <f t="shared" si="14"/>
        <v>5</v>
      </c>
      <c r="M132" s="14" t="str">
        <f t="shared" si="15"/>
        <v>18</v>
      </c>
      <c r="N132" s="14" t="s">
        <v>47</v>
      </c>
      <c r="O132" s="14" t="str">
        <f t="shared" si="16"/>
        <v>20</v>
      </c>
      <c r="P132" s="14" t="s">
        <v>47</v>
      </c>
      <c r="Q132" s="14" t="str">
        <f t="shared" si="17"/>
        <v/>
      </c>
      <c r="R132" s="14" t="s">
        <v>47</v>
      </c>
      <c r="S132" s="14" t="str">
        <f t="shared" si="18"/>
        <v/>
      </c>
      <c r="T132" s="14" t="s">
        <v>47</v>
      </c>
      <c r="U132" s="14" t="str">
        <f t="shared" si="19"/>
        <v/>
      </c>
      <c r="V132" s="15" t="str">
        <f t="shared" si="20"/>
        <v>18.20</v>
      </c>
    </row>
    <row r="133" spans="1:22" x14ac:dyDescent="0.2">
      <c r="A133" s="152"/>
      <c r="B133" s="152"/>
      <c r="C133" s="152"/>
      <c r="D133" s="153"/>
      <c r="I133" s="17"/>
      <c r="L133" s="16" t="str">
        <f t="shared" si="14"/>
        <v/>
      </c>
      <c r="M133" s="14" t="str">
        <f t="shared" si="15"/>
        <v/>
      </c>
      <c r="N133" s="14" t="s">
        <v>47</v>
      </c>
      <c r="O133" s="14" t="str">
        <f t="shared" si="16"/>
        <v/>
      </c>
      <c r="P133" s="14" t="s">
        <v>47</v>
      </c>
      <c r="Q133" s="14" t="str">
        <f t="shared" si="17"/>
        <v/>
      </c>
      <c r="R133" s="14" t="s">
        <v>47</v>
      </c>
      <c r="S133" s="14" t="str">
        <f t="shared" si="18"/>
        <v/>
      </c>
      <c r="T133" s="14" t="s">
        <v>47</v>
      </c>
      <c r="U133" s="14" t="str">
        <f t="shared" si="19"/>
        <v/>
      </c>
      <c r="V133" s="15" t="str">
        <f t="shared" si="20"/>
        <v/>
      </c>
    </row>
    <row r="134" spans="1:22" x14ac:dyDescent="0.2">
      <c r="A134" s="154"/>
      <c r="B134" s="154"/>
      <c r="C134" s="154"/>
      <c r="D134" s="155"/>
      <c r="I134" s="17"/>
      <c r="L134" s="16" t="str">
        <f t="shared" si="14"/>
        <v/>
      </c>
      <c r="M134" s="14" t="str">
        <f t="shared" si="15"/>
        <v/>
      </c>
      <c r="N134" s="14" t="s">
        <v>47</v>
      </c>
      <c r="O134" s="14" t="str">
        <f t="shared" si="16"/>
        <v/>
      </c>
      <c r="P134" s="14" t="s">
        <v>47</v>
      </c>
      <c r="Q134" s="14" t="str">
        <f t="shared" si="17"/>
        <v/>
      </c>
      <c r="R134" s="14" t="s">
        <v>47</v>
      </c>
      <c r="S134" s="14" t="str">
        <f t="shared" si="18"/>
        <v/>
      </c>
      <c r="T134" s="14" t="s">
        <v>47</v>
      </c>
      <c r="U134" s="14" t="str">
        <f t="shared" si="19"/>
        <v/>
      </c>
      <c r="V134" s="15" t="str">
        <f t="shared" si="20"/>
        <v/>
      </c>
    </row>
    <row r="135" spans="1:22" x14ac:dyDescent="0.2">
      <c r="A135" s="154"/>
      <c r="B135" s="154"/>
      <c r="C135" s="154"/>
      <c r="D135" s="155"/>
      <c r="I135" s="17"/>
      <c r="L135" s="16" t="str">
        <f t="shared" si="14"/>
        <v/>
      </c>
      <c r="M135" s="14" t="str">
        <f t="shared" si="15"/>
        <v/>
      </c>
      <c r="N135" s="14" t="s">
        <v>47</v>
      </c>
      <c r="O135" s="14" t="str">
        <f t="shared" si="16"/>
        <v/>
      </c>
      <c r="P135" s="14" t="s">
        <v>47</v>
      </c>
      <c r="Q135" s="14" t="str">
        <f t="shared" si="17"/>
        <v/>
      </c>
      <c r="R135" s="14" t="s">
        <v>47</v>
      </c>
      <c r="S135" s="14" t="str">
        <f t="shared" si="18"/>
        <v/>
      </c>
      <c r="T135" s="14" t="s">
        <v>47</v>
      </c>
      <c r="U135" s="14" t="str">
        <f t="shared" si="19"/>
        <v/>
      </c>
      <c r="V135" s="15" t="str">
        <f t="shared" si="20"/>
        <v/>
      </c>
    </row>
    <row r="136" spans="1:22" x14ac:dyDescent="0.2">
      <c r="A136" s="154"/>
      <c r="B136" s="154"/>
      <c r="C136" s="154"/>
      <c r="D136" s="155"/>
      <c r="I136" s="17"/>
      <c r="L136" s="16" t="str">
        <f t="shared" si="14"/>
        <v/>
      </c>
      <c r="M136" s="14" t="str">
        <f t="shared" si="15"/>
        <v/>
      </c>
      <c r="N136" s="14" t="s">
        <v>47</v>
      </c>
      <c r="O136" s="14" t="str">
        <f t="shared" si="16"/>
        <v/>
      </c>
      <c r="P136" s="14" t="s">
        <v>47</v>
      </c>
      <c r="Q136" s="14" t="str">
        <f t="shared" si="17"/>
        <v/>
      </c>
      <c r="R136" s="14" t="s">
        <v>47</v>
      </c>
      <c r="S136" s="14" t="str">
        <f t="shared" si="18"/>
        <v/>
      </c>
      <c r="T136" s="14" t="s">
        <v>47</v>
      </c>
      <c r="U136" s="14" t="str">
        <f t="shared" si="19"/>
        <v/>
      </c>
      <c r="V136" s="15" t="str">
        <f t="shared" si="20"/>
        <v/>
      </c>
    </row>
    <row r="137" spans="1:22" x14ac:dyDescent="0.2">
      <c r="A137" s="154"/>
      <c r="B137" s="154"/>
      <c r="C137" s="154"/>
      <c r="D137" s="155"/>
      <c r="I137" s="17"/>
      <c r="L137" s="16" t="str">
        <f t="shared" si="14"/>
        <v/>
      </c>
      <c r="M137" s="14" t="str">
        <f t="shared" si="15"/>
        <v/>
      </c>
      <c r="N137" s="14" t="s">
        <v>47</v>
      </c>
      <c r="O137" s="14" t="str">
        <f t="shared" si="16"/>
        <v/>
      </c>
      <c r="P137" s="14" t="s">
        <v>47</v>
      </c>
      <c r="Q137" s="14" t="str">
        <f t="shared" si="17"/>
        <v/>
      </c>
      <c r="R137" s="14" t="s">
        <v>47</v>
      </c>
      <c r="S137" s="14" t="str">
        <f t="shared" si="18"/>
        <v/>
      </c>
      <c r="T137" s="14" t="s">
        <v>47</v>
      </c>
      <c r="U137" s="14" t="str">
        <f t="shared" si="19"/>
        <v/>
      </c>
      <c r="V137" s="15" t="str">
        <f t="shared" si="20"/>
        <v/>
      </c>
    </row>
    <row r="138" spans="1:22" x14ac:dyDescent="0.2">
      <c r="A138" s="152"/>
      <c r="B138" s="152"/>
      <c r="C138" s="152"/>
      <c r="D138" s="153"/>
      <c r="I138" s="17"/>
      <c r="L138" s="16" t="str">
        <f t="shared" si="14"/>
        <v/>
      </c>
      <c r="M138" s="14" t="str">
        <f t="shared" si="15"/>
        <v/>
      </c>
      <c r="N138" s="14" t="s">
        <v>47</v>
      </c>
      <c r="O138" s="14" t="str">
        <f t="shared" si="16"/>
        <v/>
      </c>
      <c r="P138" s="14" t="s">
        <v>47</v>
      </c>
      <c r="Q138" s="14" t="str">
        <f t="shared" si="17"/>
        <v/>
      </c>
      <c r="R138" s="14" t="s">
        <v>47</v>
      </c>
      <c r="S138" s="14" t="str">
        <f t="shared" si="18"/>
        <v/>
      </c>
      <c r="T138" s="14" t="s">
        <v>47</v>
      </c>
      <c r="U138" s="14" t="str">
        <f t="shared" si="19"/>
        <v/>
      </c>
      <c r="V138" s="15" t="str">
        <f t="shared" si="20"/>
        <v/>
      </c>
    </row>
    <row r="139" spans="1:22" x14ac:dyDescent="0.2">
      <c r="A139" s="154"/>
      <c r="B139" s="154"/>
      <c r="C139" s="154"/>
      <c r="D139" s="155"/>
      <c r="I139" s="17"/>
      <c r="L139" s="16" t="str">
        <f t="shared" si="14"/>
        <v/>
      </c>
      <c r="M139" s="14" t="str">
        <f t="shared" si="15"/>
        <v/>
      </c>
      <c r="N139" s="14" t="s">
        <v>47</v>
      </c>
      <c r="O139" s="14" t="str">
        <f t="shared" si="16"/>
        <v/>
      </c>
      <c r="P139" s="14" t="s">
        <v>47</v>
      </c>
      <c r="Q139" s="14" t="str">
        <f t="shared" si="17"/>
        <v/>
      </c>
      <c r="R139" s="14" t="s">
        <v>47</v>
      </c>
      <c r="S139" s="14" t="str">
        <f t="shared" si="18"/>
        <v/>
      </c>
      <c r="T139" s="14" t="s">
        <v>47</v>
      </c>
      <c r="U139" s="14" t="str">
        <f t="shared" si="19"/>
        <v/>
      </c>
      <c r="V139" s="15" t="str">
        <f t="shared" si="20"/>
        <v/>
      </c>
    </row>
    <row r="140" spans="1:22" x14ac:dyDescent="0.2">
      <c r="A140" s="154"/>
      <c r="B140" s="154"/>
      <c r="C140" s="154"/>
      <c r="D140" s="155"/>
      <c r="I140" s="17"/>
      <c r="L140" s="16" t="str">
        <f t="shared" si="14"/>
        <v/>
      </c>
      <c r="M140" s="14" t="str">
        <f t="shared" si="15"/>
        <v/>
      </c>
      <c r="N140" s="14" t="s">
        <v>47</v>
      </c>
      <c r="O140" s="14" t="str">
        <f t="shared" si="16"/>
        <v/>
      </c>
      <c r="P140" s="14" t="s">
        <v>47</v>
      </c>
      <c r="Q140" s="14" t="str">
        <f t="shared" si="17"/>
        <v/>
      </c>
      <c r="R140" s="14" t="s">
        <v>47</v>
      </c>
      <c r="S140" s="14" t="str">
        <f t="shared" si="18"/>
        <v/>
      </c>
      <c r="T140" s="14" t="s">
        <v>47</v>
      </c>
      <c r="U140" s="14" t="str">
        <f t="shared" si="19"/>
        <v/>
      </c>
      <c r="V140" s="15" t="str">
        <f t="shared" si="20"/>
        <v/>
      </c>
    </row>
    <row r="141" spans="1:22" x14ac:dyDescent="0.2">
      <c r="A141" s="154"/>
      <c r="B141" s="154"/>
      <c r="C141" s="154"/>
      <c r="D141" s="155"/>
      <c r="I141" s="17"/>
      <c r="L141" s="16" t="str">
        <f t="shared" si="14"/>
        <v/>
      </c>
      <c r="M141" s="14" t="str">
        <f t="shared" si="15"/>
        <v/>
      </c>
      <c r="N141" s="14" t="s">
        <v>47</v>
      </c>
      <c r="O141" s="14" t="str">
        <f t="shared" si="16"/>
        <v/>
      </c>
      <c r="P141" s="14" t="s">
        <v>47</v>
      </c>
      <c r="Q141" s="14" t="str">
        <f t="shared" si="17"/>
        <v/>
      </c>
      <c r="R141" s="14" t="s">
        <v>47</v>
      </c>
      <c r="S141" s="14" t="str">
        <f t="shared" si="18"/>
        <v/>
      </c>
      <c r="T141" s="14" t="s">
        <v>47</v>
      </c>
      <c r="U141" s="14" t="str">
        <f t="shared" si="19"/>
        <v/>
      </c>
      <c r="V141" s="15" t="str">
        <f t="shared" si="20"/>
        <v/>
      </c>
    </row>
    <row r="142" spans="1:22" x14ac:dyDescent="0.2">
      <c r="A142" s="154"/>
      <c r="B142" s="154"/>
      <c r="C142" s="154"/>
      <c r="D142" s="155"/>
      <c r="I142" s="17"/>
      <c r="L142" s="16" t="str">
        <f t="shared" si="14"/>
        <v/>
      </c>
      <c r="M142" s="14" t="str">
        <f t="shared" si="15"/>
        <v/>
      </c>
      <c r="N142" s="14" t="s">
        <v>47</v>
      </c>
      <c r="O142" s="14" t="str">
        <f t="shared" si="16"/>
        <v/>
      </c>
      <c r="P142" s="14" t="s">
        <v>47</v>
      </c>
      <c r="Q142" s="14" t="str">
        <f t="shared" si="17"/>
        <v/>
      </c>
      <c r="R142" s="14" t="s">
        <v>47</v>
      </c>
      <c r="S142" s="14" t="str">
        <f t="shared" si="18"/>
        <v/>
      </c>
      <c r="T142" s="14" t="s">
        <v>47</v>
      </c>
      <c r="U142" s="14" t="str">
        <f t="shared" si="19"/>
        <v/>
      </c>
      <c r="V142" s="15" t="str">
        <f t="shared" si="20"/>
        <v/>
      </c>
    </row>
    <row r="143" spans="1:22" x14ac:dyDescent="0.2">
      <c r="A143" s="152"/>
      <c r="B143" s="152"/>
      <c r="C143" s="152"/>
      <c r="D143" s="153"/>
      <c r="I143" s="17"/>
      <c r="L143" s="16" t="str">
        <f t="shared" si="14"/>
        <v/>
      </c>
      <c r="M143" s="14" t="str">
        <f t="shared" si="15"/>
        <v/>
      </c>
      <c r="N143" s="14" t="s">
        <v>47</v>
      </c>
      <c r="O143" s="14" t="str">
        <f t="shared" si="16"/>
        <v/>
      </c>
      <c r="P143" s="14" t="s">
        <v>47</v>
      </c>
      <c r="Q143" s="14" t="str">
        <f t="shared" si="17"/>
        <v/>
      </c>
      <c r="R143" s="14" t="s">
        <v>47</v>
      </c>
      <c r="S143" s="14" t="str">
        <f t="shared" si="18"/>
        <v/>
      </c>
      <c r="T143" s="14" t="s">
        <v>47</v>
      </c>
      <c r="U143" s="14" t="str">
        <f t="shared" si="19"/>
        <v/>
      </c>
      <c r="V143" s="15" t="str">
        <f t="shared" si="20"/>
        <v/>
      </c>
    </row>
    <row r="144" spans="1:22" x14ac:dyDescent="0.2">
      <c r="A144" s="154"/>
      <c r="B144" s="154"/>
      <c r="C144" s="154"/>
      <c r="D144" s="155"/>
      <c r="I144" s="17"/>
      <c r="L144" s="16" t="str">
        <f t="shared" si="14"/>
        <v/>
      </c>
      <c r="M144" s="14" t="str">
        <f t="shared" si="15"/>
        <v/>
      </c>
      <c r="N144" s="14" t="s">
        <v>47</v>
      </c>
      <c r="O144" s="14" t="str">
        <f t="shared" si="16"/>
        <v/>
      </c>
      <c r="P144" s="14" t="s">
        <v>47</v>
      </c>
      <c r="Q144" s="14" t="str">
        <f t="shared" si="17"/>
        <v/>
      </c>
      <c r="R144" s="14" t="s">
        <v>47</v>
      </c>
      <c r="S144" s="14" t="str">
        <f t="shared" si="18"/>
        <v/>
      </c>
      <c r="T144" s="14" t="s">
        <v>47</v>
      </c>
      <c r="U144" s="14" t="str">
        <f t="shared" si="19"/>
        <v/>
      </c>
      <c r="V144" s="15" t="str">
        <f t="shared" si="20"/>
        <v/>
      </c>
    </row>
    <row r="145" spans="1:22" x14ac:dyDescent="0.2">
      <c r="A145" s="154"/>
      <c r="B145" s="154"/>
      <c r="C145" s="154"/>
      <c r="D145" s="155"/>
      <c r="I145" s="17"/>
      <c r="L145" s="16" t="str">
        <f t="shared" si="14"/>
        <v/>
      </c>
      <c r="M145" s="14" t="str">
        <f t="shared" si="15"/>
        <v/>
      </c>
      <c r="N145" s="14" t="s">
        <v>47</v>
      </c>
      <c r="O145" s="14" t="str">
        <f t="shared" si="16"/>
        <v/>
      </c>
      <c r="P145" s="14" t="s">
        <v>47</v>
      </c>
      <c r="Q145" s="14" t="str">
        <f t="shared" si="17"/>
        <v/>
      </c>
      <c r="R145" s="14" t="s">
        <v>47</v>
      </c>
      <c r="S145" s="14" t="str">
        <f t="shared" si="18"/>
        <v/>
      </c>
      <c r="T145" s="14" t="s">
        <v>47</v>
      </c>
      <c r="U145" s="14" t="str">
        <f t="shared" si="19"/>
        <v/>
      </c>
      <c r="V145" s="15" t="str">
        <f t="shared" si="20"/>
        <v/>
      </c>
    </row>
    <row r="146" spans="1:22" x14ac:dyDescent="0.2">
      <c r="A146" s="152"/>
      <c r="B146" s="152"/>
      <c r="C146" s="152"/>
      <c r="D146" s="153"/>
      <c r="I146" s="17"/>
      <c r="L146" s="16" t="str">
        <f t="shared" si="14"/>
        <v/>
      </c>
      <c r="M146" s="14" t="str">
        <f t="shared" si="15"/>
        <v/>
      </c>
      <c r="N146" s="14" t="s">
        <v>47</v>
      </c>
      <c r="O146" s="14" t="str">
        <f t="shared" si="16"/>
        <v/>
      </c>
      <c r="P146" s="14" t="s">
        <v>47</v>
      </c>
      <c r="Q146" s="14" t="str">
        <f t="shared" si="17"/>
        <v/>
      </c>
      <c r="R146" s="14" t="s">
        <v>47</v>
      </c>
      <c r="S146" s="14" t="str">
        <f t="shared" si="18"/>
        <v/>
      </c>
      <c r="T146" s="14" t="s">
        <v>47</v>
      </c>
      <c r="U146" s="14" t="str">
        <f t="shared" si="19"/>
        <v/>
      </c>
      <c r="V146" s="15" t="str">
        <f t="shared" si="20"/>
        <v/>
      </c>
    </row>
    <row r="147" spans="1:22" x14ac:dyDescent="0.2">
      <c r="A147" s="154"/>
      <c r="B147" s="154"/>
      <c r="C147" s="154"/>
      <c r="D147" s="155"/>
      <c r="I147" s="17"/>
      <c r="L147" s="16" t="str">
        <f t="shared" si="14"/>
        <v/>
      </c>
      <c r="M147" s="14" t="str">
        <f t="shared" si="15"/>
        <v/>
      </c>
      <c r="N147" s="14" t="s">
        <v>47</v>
      </c>
      <c r="O147" s="14" t="str">
        <f t="shared" si="16"/>
        <v/>
      </c>
      <c r="P147" s="14" t="s">
        <v>47</v>
      </c>
      <c r="Q147" s="14" t="str">
        <f t="shared" si="17"/>
        <v/>
      </c>
      <c r="R147" s="14" t="s">
        <v>47</v>
      </c>
      <c r="S147" s="14" t="str">
        <f t="shared" si="18"/>
        <v/>
      </c>
      <c r="T147" s="14" t="s">
        <v>47</v>
      </c>
      <c r="U147" s="14" t="str">
        <f t="shared" si="19"/>
        <v/>
      </c>
      <c r="V147" s="15" t="str">
        <f t="shared" si="20"/>
        <v/>
      </c>
    </row>
    <row r="148" spans="1:22" x14ac:dyDescent="0.2">
      <c r="A148" s="154"/>
      <c r="B148" s="154"/>
      <c r="C148" s="154"/>
      <c r="D148" s="155"/>
      <c r="I148" s="17"/>
      <c r="L148" s="16" t="str">
        <f t="shared" si="14"/>
        <v/>
      </c>
      <c r="M148" s="14" t="str">
        <f t="shared" si="15"/>
        <v/>
      </c>
      <c r="N148" s="14" t="s">
        <v>47</v>
      </c>
      <c r="O148" s="14" t="str">
        <f t="shared" si="16"/>
        <v/>
      </c>
      <c r="P148" s="14" t="s">
        <v>47</v>
      </c>
      <c r="Q148" s="14" t="str">
        <f t="shared" si="17"/>
        <v/>
      </c>
      <c r="R148" s="14" t="s">
        <v>47</v>
      </c>
      <c r="S148" s="14" t="str">
        <f t="shared" si="18"/>
        <v/>
      </c>
      <c r="T148" s="14" t="s">
        <v>47</v>
      </c>
      <c r="U148" s="14" t="str">
        <f t="shared" si="19"/>
        <v/>
      </c>
      <c r="V148" s="15" t="str">
        <f t="shared" si="20"/>
        <v/>
      </c>
    </row>
    <row r="149" spans="1:22" x14ac:dyDescent="0.2">
      <c r="A149" s="154"/>
      <c r="B149" s="154"/>
      <c r="C149" s="154"/>
      <c r="D149" s="155"/>
      <c r="I149" s="17"/>
      <c r="L149" s="16" t="str">
        <f t="shared" si="14"/>
        <v/>
      </c>
      <c r="M149" s="14" t="str">
        <f t="shared" si="15"/>
        <v/>
      </c>
      <c r="N149" s="14" t="s">
        <v>47</v>
      </c>
      <c r="O149" s="14" t="str">
        <f t="shared" si="16"/>
        <v/>
      </c>
      <c r="P149" s="14" t="s">
        <v>47</v>
      </c>
      <c r="Q149" s="14" t="str">
        <f t="shared" si="17"/>
        <v/>
      </c>
      <c r="R149" s="14" t="s">
        <v>47</v>
      </c>
      <c r="S149" s="14" t="str">
        <f t="shared" si="18"/>
        <v/>
      </c>
      <c r="T149" s="14" t="s">
        <v>47</v>
      </c>
      <c r="U149" s="14" t="str">
        <f t="shared" si="19"/>
        <v/>
      </c>
      <c r="V149" s="15" t="str">
        <f t="shared" si="20"/>
        <v/>
      </c>
    </row>
    <row r="150" spans="1:22" x14ac:dyDescent="0.2">
      <c r="A150" s="152"/>
      <c r="B150" s="152"/>
      <c r="C150" s="152"/>
      <c r="D150" s="153"/>
      <c r="I150" s="17"/>
      <c r="L150" s="16" t="str">
        <f t="shared" si="14"/>
        <v/>
      </c>
      <c r="M150" s="14" t="str">
        <f t="shared" si="15"/>
        <v/>
      </c>
      <c r="N150" s="14" t="s">
        <v>47</v>
      </c>
      <c r="O150" s="14" t="str">
        <f t="shared" si="16"/>
        <v/>
      </c>
      <c r="P150" s="14" t="s">
        <v>47</v>
      </c>
      <c r="Q150" s="14" t="str">
        <f t="shared" si="17"/>
        <v/>
      </c>
      <c r="R150" s="14" t="s">
        <v>47</v>
      </c>
      <c r="S150" s="14" t="str">
        <f t="shared" si="18"/>
        <v/>
      </c>
      <c r="T150" s="14" t="s">
        <v>47</v>
      </c>
      <c r="U150" s="14" t="str">
        <f t="shared" si="19"/>
        <v/>
      </c>
      <c r="V150" s="15" t="str">
        <f t="shared" si="20"/>
        <v/>
      </c>
    </row>
    <row r="151" spans="1:22" x14ac:dyDescent="0.2">
      <c r="A151" s="154"/>
      <c r="B151" s="154"/>
      <c r="C151" s="154"/>
      <c r="D151" s="155"/>
      <c r="I151" s="17"/>
      <c r="L151" s="16" t="str">
        <f t="shared" si="14"/>
        <v/>
      </c>
      <c r="M151" s="14" t="str">
        <f t="shared" si="15"/>
        <v/>
      </c>
      <c r="N151" s="14" t="s">
        <v>47</v>
      </c>
      <c r="O151" s="14" t="str">
        <f t="shared" si="16"/>
        <v/>
      </c>
      <c r="P151" s="14" t="s">
        <v>47</v>
      </c>
      <c r="Q151" s="14" t="str">
        <f t="shared" si="17"/>
        <v/>
      </c>
      <c r="R151" s="14" t="s">
        <v>47</v>
      </c>
      <c r="S151" s="14" t="str">
        <f t="shared" si="18"/>
        <v/>
      </c>
      <c r="T151" s="14" t="s">
        <v>47</v>
      </c>
      <c r="U151" s="14" t="str">
        <f t="shared" si="19"/>
        <v/>
      </c>
      <c r="V151" s="15" t="str">
        <f t="shared" si="20"/>
        <v/>
      </c>
    </row>
    <row r="152" spans="1:22" x14ac:dyDescent="0.2">
      <c r="A152" s="154"/>
      <c r="B152" s="154"/>
      <c r="C152" s="154"/>
      <c r="D152" s="155"/>
      <c r="I152" s="17"/>
      <c r="L152" s="16" t="str">
        <f t="shared" si="14"/>
        <v/>
      </c>
      <c r="M152" s="14" t="str">
        <f t="shared" si="15"/>
        <v/>
      </c>
      <c r="N152" s="14" t="s">
        <v>47</v>
      </c>
      <c r="O152" s="14" t="str">
        <f t="shared" si="16"/>
        <v/>
      </c>
      <c r="P152" s="14" t="s">
        <v>47</v>
      </c>
      <c r="Q152" s="14" t="str">
        <f t="shared" si="17"/>
        <v/>
      </c>
      <c r="R152" s="14" t="s">
        <v>47</v>
      </c>
      <c r="S152" s="14" t="str">
        <f t="shared" si="18"/>
        <v/>
      </c>
      <c r="T152" s="14" t="s">
        <v>47</v>
      </c>
      <c r="U152" s="14" t="str">
        <f t="shared" si="19"/>
        <v/>
      </c>
      <c r="V152" s="15" t="str">
        <f t="shared" si="20"/>
        <v/>
      </c>
    </row>
    <row r="153" spans="1:22" x14ac:dyDescent="0.2">
      <c r="A153" s="154"/>
      <c r="B153" s="154"/>
      <c r="C153" s="154"/>
      <c r="D153" s="155"/>
      <c r="I153" s="17"/>
      <c r="L153" s="16" t="str">
        <f t="shared" si="14"/>
        <v/>
      </c>
      <c r="M153" s="14" t="str">
        <f t="shared" si="15"/>
        <v/>
      </c>
      <c r="N153" s="14" t="s">
        <v>47</v>
      </c>
      <c r="O153" s="14" t="str">
        <f t="shared" si="16"/>
        <v/>
      </c>
      <c r="P153" s="14" t="s">
        <v>47</v>
      </c>
      <c r="Q153" s="14" t="str">
        <f t="shared" si="17"/>
        <v/>
      </c>
      <c r="R153" s="14" t="s">
        <v>47</v>
      </c>
      <c r="S153" s="14" t="str">
        <f t="shared" si="18"/>
        <v/>
      </c>
      <c r="T153" s="14" t="s">
        <v>47</v>
      </c>
      <c r="U153" s="14" t="str">
        <f t="shared" si="19"/>
        <v/>
      </c>
      <c r="V153" s="15" t="str">
        <f t="shared" si="20"/>
        <v/>
      </c>
    </row>
    <row r="154" spans="1:22" x14ac:dyDescent="0.2">
      <c r="A154" s="154"/>
      <c r="B154" s="154"/>
      <c r="C154" s="154"/>
      <c r="D154" s="155"/>
      <c r="I154" s="17"/>
      <c r="L154" s="16" t="str">
        <f t="shared" si="14"/>
        <v/>
      </c>
      <c r="M154" s="14" t="str">
        <f t="shared" si="15"/>
        <v/>
      </c>
      <c r="N154" s="14" t="s">
        <v>47</v>
      </c>
      <c r="O154" s="14" t="str">
        <f t="shared" si="16"/>
        <v/>
      </c>
      <c r="P154" s="14" t="s">
        <v>47</v>
      </c>
      <c r="Q154" s="14" t="str">
        <f t="shared" si="17"/>
        <v/>
      </c>
      <c r="R154" s="14" t="s">
        <v>47</v>
      </c>
      <c r="S154" s="14" t="str">
        <f t="shared" si="18"/>
        <v/>
      </c>
      <c r="T154" s="14" t="s">
        <v>47</v>
      </c>
      <c r="U154" s="14" t="str">
        <f t="shared" si="19"/>
        <v/>
      </c>
      <c r="V154" s="15" t="str">
        <f t="shared" si="20"/>
        <v/>
      </c>
    </row>
    <row r="155" spans="1:22" x14ac:dyDescent="0.2">
      <c r="A155" s="154"/>
      <c r="B155" s="154"/>
      <c r="C155" s="154"/>
      <c r="D155" s="155"/>
      <c r="I155" s="17"/>
      <c r="L155" s="16" t="str">
        <f t="shared" si="14"/>
        <v/>
      </c>
      <c r="M155" s="14" t="str">
        <f t="shared" si="15"/>
        <v/>
      </c>
      <c r="N155" s="14" t="s">
        <v>47</v>
      </c>
      <c r="O155" s="14" t="str">
        <f t="shared" si="16"/>
        <v/>
      </c>
      <c r="P155" s="14" t="s">
        <v>47</v>
      </c>
      <c r="Q155" s="14" t="str">
        <f t="shared" si="17"/>
        <v/>
      </c>
      <c r="R155" s="14" t="s">
        <v>47</v>
      </c>
      <c r="S155" s="14" t="str">
        <f t="shared" si="18"/>
        <v/>
      </c>
      <c r="T155" s="14" t="s">
        <v>47</v>
      </c>
      <c r="U155" s="14" t="str">
        <f t="shared" si="19"/>
        <v/>
      </c>
      <c r="V155" s="15" t="str">
        <f t="shared" si="20"/>
        <v/>
      </c>
    </row>
    <row r="156" spans="1:22" x14ac:dyDescent="0.2">
      <c r="A156" s="152"/>
      <c r="B156" s="152"/>
      <c r="C156" s="152"/>
      <c r="D156" s="153"/>
      <c r="I156" s="17"/>
      <c r="L156" s="16" t="str">
        <f t="shared" si="14"/>
        <v/>
      </c>
      <c r="M156" s="14" t="str">
        <f t="shared" si="15"/>
        <v/>
      </c>
      <c r="N156" s="14" t="s">
        <v>47</v>
      </c>
      <c r="O156" s="14" t="str">
        <f t="shared" si="16"/>
        <v/>
      </c>
      <c r="P156" s="14" t="s">
        <v>47</v>
      </c>
      <c r="Q156" s="14" t="str">
        <f t="shared" si="17"/>
        <v/>
      </c>
      <c r="R156" s="14" t="s">
        <v>47</v>
      </c>
      <c r="S156" s="14" t="str">
        <f t="shared" si="18"/>
        <v/>
      </c>
      <c r="T156" s="14" t="s">
        <v>47</v>
      </c>
      <c r="U156" s="14" t="str">
        <f t="shared" si="19"/>
        <v/>
      </c>
      <c r="V156" s="15" t="str">
        <f t="shared" si="20"/>
        <v/>
      </c>
    </row>
    <row r="157" spans="1:22" x14ac:dyDescent="0.2">
      <c r="A157" s="152"/>
      <c r="B157" s="152"/>
      <c r="C157" s="152"/>
      <c r="D157" s="153"/>
      <c r="I157" s="17"/>
      <c r="L157" s="16" t="str">
        <f t="shared" si="14"/>
        <v/>
      </c>
      <c r="M157" s="14" t="str">
        <f t="shared" si="15"/>
        <v/>
      </c>
      <c r="N157" s="14" t="s">
        <v>47</v>
      </c>
      <c r="O157" s="14" t="str">
        <f t="shared" si="16"/>
        <v/>
      </c>
      <c r="P157" s="14" t="s">
        <v>47</v>
      </c>
      <c r="Q157" s="14" t="str">
        <f t="shared" si="17"/>
        <v/>
      </c>
      <c r="R157" s="14" t="s">
        <v>47</v>
      </c>
      <c r="S157" s="14" t="str">
        <f t="shared" si="18"/>
        <v/>
      </c>
      <c r="T157" s="14" t="s">
        <v>47</v>
      </c>
      <c r="U157" s="14" t="str">
        <f t="shared" si="19"/>
        <v/>
      </c>
      <c r="V157" s="15" t="str">
        <f t="shared" si="20"/>
        <v/>
      </c>
    </row>
    <row r="158" spans="1:22" x14ac:dyDescent="0.2">
      <c r="A158" s="154"/>
      <c r="B158" s="154"/>
      <c r="C158" s="154"/>
      <c r="D158" s="155"/>
      <c r="I158" s="17"/>
      <c r="L158" s="16" t="str">
        <f t="shared" si="14"/>
        <v/>
      </c>
      <c r="M158" s="14" t="str">
        <f t="shared" si="15"/>
        <v/>
      </c>
      <c r="N158" s="14" t="s">
        <v>47</v>
      </c>
      <c r="O158" s="14" t="str">
        <f t="shared" si="16"/>
        <v/>
      </c>
      <c r="P158" s="14" t="s">
        <v>47</v>
      </c>
      <c r="Q158" s="14" t="str">
        <f t="shared" si="17"/>
        <v/>
      </c>
      <c r="R158" s="14" t="s">
        <v>47</v>
      </c>
      <c r="S158" s="14" t="str">
        <f t="shared" si="18"/>
        <v/>
      </c>
      <c r="T158" s="14" t="s">
        <v>47</v>
      </c>
      <c r="U158" s="14" t="str">
        <f t="shared" si="19"/>
        <v/>
      </c>
      <c r="V158" s="15" t="str">
        <f t="shared" si="20"/>
        <v/>
      </c>
    </row>
    <row r="159" spans="1:22" x14ac:dyDescent="0.2">
      <c r="A159" s="154"/>
      <c r="B159" s="154"/>
      <c r="C159" s="154"/>
      <c r="D159" s="155"/>
      <c r="I159" s="17"/>
      <c r="L159" s="16" t="str">
        <f t="shared" si="14"/>
        <v/>
      </c>
      <c r="M159" s="14" t="str">
        <f t="shared" si="15"/>
        <v/>
      </c>
      <c r="N159" s="14" t="s">
        <v>47</v>
      </c>
      <c r="O159" s="14" t="str">
        <f t="shared" si="16"/>
        <v/>
      </c>
      <c r="P159" s="14" t="s">
        <v>47</v>
      </c>
      <c r="Q159" s="14" t="str">
        <f t="shared" si="17"/>
        <v/>
      </c>
      <c r="R159" s="14" t="s">
        <v>47</v>
      </c>
      <c r="S159" s="14" t="str">
        <f t="shared" si="18"/>
        <v/>
      </c>
      <c r="T159" s="14" t="s">
        <v>47</v>
      </c>
      <c r="U159" s="14" t="str">
        <f t="shared" si="19"/>
        <v/>
      </c>
      <c r="V159" s="15" t="str">
        <f t="shared" si="20"/>
        <v/>
      </c>
    </row>
    <row r="160" spans="1:22" x14ac:dyDescent="0.2">
      <c r="A160" s="152"/>
      <c r="B160" s="152"/>
      <c r="C160" s="152"/>
      <c r="D160" s="153"/>
      <c r="I160" s="17"/>
      <c r="L160" s="16" t="str">
        <f t="shared" si="14"/>
        <v/>
      </c>
      <c r="M160" s="14" t="str">
        <f t="shared" si="15"/>
        <v/>
      </c>
      <c r="N160" s="14" t="s">
        <v>47</v>
      </c>
      <c r="O160" s="14" t="str">
        <f t="shared" si="16"/>
        <v/>
      </c>
      <c r="P160" s="14" t="s">
        <v>47</v>
      </c>
      <c r="Q160" s="14" t="str">
        <f t="shared" si="17"/>
        <v/>
      </c>
      <c r="R160" s="14" t="s">
        <v>47</v>
      </c>
      <c r="S160" s="14" t="str">
        <f t="shared" si="18"/>
        <v/>
      </c>
      <c r="T160" s="14" t="s">
        <v>47</v>
      </c>
      <c r="U160" s="14" t="str">
        <f t="shared" si="19"/>
        <v/>
      </c>
      <c r="V160" s="15" t="str">
        <f t="shared" si="20"/>
        <v/>
      </c>
    </row>
    <row r="161" spans="1:22" x14ac:dyDescent="0.2">
      <c r="A161" s="152"/>
      <c r="B161" s="152"/>
      <c r="C161" s="152"/>
      <c r="D161" s="153"/>
      <c r="I161" s="17"/>
      <c r="L161" s="16" t="str">
        <f t="shared" si="14"/>
        <v/>
      </c>
      <c r="M161" s="14" t="str">
        <f t="shared" si="15"/>
        <v/>
      </c>
      <c r="N161" s="14" t="s">
        <v>47</v>
      </c>
      <c r="O161" s="14" t="str">
        <f t="shared" si="16"/>
        <v/>
      </c>
      <c r="P161" s="14" t="s">
        <v>47</v>
      </c>
      <c r="Q161" s="14" t="str">
        <f t="shared" si="17"/>
        <v/>
      </c>
      <c r="R161" s="14" t="s">
        <v>47</v>
      </c>
      <c r="S161" s="14" t="str">
        <f t="shared" si="18"/>
        <v/>
      </c>
      <c r="T161" s="14" t="s">
        <v>47</v>
      </c>
      <c r="U161" s="14" t="str">
        <f t="shared" si="19"/>
        <v/>
      </c>
      <c r="V161" s="15" t="str">
        <f t="shared" si="20"/>
        <v/>
      </c>
    </row>
    <row r="162" spans="1:22" x14ac:dyDescent="0.2">
      <c r="A162" s="154"/>
      <c r="B162" s="154"/>
      <c r="C162" s="154"/>
      <c r="D162" s="155"/>
      <c r="I162" s="17"/>
      <c r="L162" s="16" t="str">
        <f t="shared" si="14"/>
        <v/>
      </c>
      <c r="M162" s="14" t="str">
        <f t="shared" si="15"/>
        <v/>
      </c>
      <c r="N162" s="14" t="s">
        <v>47</v>
      </c>
      <c r="O162" s="14" t="str">
        <f t="shared" si="16"/>
        <v/>
      </c>
      <c r="P162" s="14" t="s">
        <v>47</v>
      </c>
      <c r="Q162" s="14" t="str">
        <f t="shared" si="17"/>
        <v/>
      </c>
      <c r="R162" s="14" t="s">
        <v>47</v>
      </c>
      <c r="S162" s="14" t="str">
        <f t="shared" si="18"/>
        <v/>
      </c>
      <c r="T162" s="14" t="s">
        <v>47</v>
      </c>
      <c r="U162" s="14" t="str">
        <f t="shared" si="19"/>
        <v/>
      </c>
      <c r="V162" s="15" t="str">
        <f t="shared" si="20"/>
        <v/>
      </c>
    </row>
    <row r="163" spans="1:22" x14ac:dyDescent="0.2">
      <c r="A163" s="154"/>
      <c r="B163" s="154"/>
      <c r="C163" s="154"/>
      <c r="D163" s="155"/>
      <c r="I163" s="17"/>
      <c r="L163" s="16" t="str">
        <f t="shared" si="14"/>
        <v/>
      </c>
      <c r="M163" s="14" t="str">
        <f t="shared" si="15"/>
        <v/>
      </c>
      <c r="N163" s="14" t="s">
        <v>47</v>
      </c>
      <c r="O163" s="14" t="str">
        <f t="shared" si="16"/>
        <v/>
      </c>
      <c r="P163" s="14" t="s">
        <v>47</v>
      </c>
      <c r="Q163" s="14" t="str">
        <f t="shared" si="17"/>
        <v/>
      </c>
      <c r="R163" s="14" t="s">
        <v>47</v>
      </c>
      <c r="S163" s="14" t="str">
        <f t="shared" si="18"/>
        <v/>
      </c>
      <c r="T163" s="14" t="s">
        <v>47</v>
      </c>
      <c r="U163" s="14" t="str">
        <f t="shared" si="19"/>
        <v/>
      </c>
      <c r="V163" s="15" t="str">
        <f t="shared" si="20"/>
        <v/>
      </c>
    </row>
    <row r="164" spans="1:22" x14ac:dyDescent="0.2">
      <c r="A164" s="154"/>
      <c r="B164" s="154"/>
      <c r="C164" s="154"/>
      <c r="D164" s="155"/>
      <c r="I164" s="17"/>
      <c r="L164" s="16" t="str">
        <f t="shared" si="14"/>
        <v/>
      </c>
      <c r="M164" s="14" t="str">
        <f t="shared" si="15"/>
        <v/>
      </c>
      <c r="N164" s="14" t="s">
        <v>47</v>
      </c>
      <c r="O164" s="14" t="str">
        <f t="shared" si="16"/>
        <v/>
      </c>
      <c r="P164" s="14" t="s">
        <v>47</v>
      </c>
      <c r="Q164" s="14" t="str">
        <f t="shared" si="17"/>
        <v/>
      </c>
      <c r="R164" s="14" t="s">
        <v>47</v>
      </c>
      <c r="S164" s="14" t="str">
        <f t="shared" si="18"/>
        <v/>
      </c>
      <c r="T164" s="14" t="s">
        <v>47</v>
      </c>
      <c r="U164" s="14" t="str">
        <f t="shared" si="19"/>
        <v/>
      </c>
      <c r="V164" s="15" t="str">
        <f t="shared" si="20"/>
        <v/>
      </c>
    </row>
    <row r="165" spans="1:22" x14ac:dyDescent="0.2">
      <c r="A165" s="154"/>
      <c r="B165" s="154"/>
      <c r="C165" s="154"/>
      <c r="D165" s="155"/>
      <c r="I165" s="17"/>
      <c r="L165" s="16" t="str">
        <f t="shared" si="14"/>
        <v/>
      </c>
      <c r="M165" s="14" t="str">
        <f t="shared" si="15"/>
        <v/>
      </c>
      <c r="N165" s="14" t="s">
        <v>47</v>
      </c>
      <c r="O165" s="14" t="str">
        <f t="shared" si="16"/>
        <v/>
      </c>
      <c r="P165" s="14" t="s">
        <v>47</v>
      </c>
      <c r="Q165" s="14" t="str">
        <f t="shared" si="17"/>
        <v/>
      </c>
      <c r="R165" s="14" t="s">
        <v>47</v>
      </c>
      <c r="S165" s="14" t="str">
        <f t="shared" si="18"/>
        <v/>
      </c>
      <c r="T165" s="14" t="s">
        <v>47</v>
      </c>
      <c r="U165" s="14" t="str">
        <f t="shared" si="19"/>
        <v/>
      </c>
      <c r="V165" s="15" t="str">
        <f t="shared" si="20"/>
        <v/>
      </c>
    </row>
    <row r="166" spans="1:22" x14ac:dyDescent="0.2">
      <c r="A166" s="152"/>
      <c r="B166" s="152"/>
      <c r="C166" s="152"/>
      <c r="D166" s="153"/>
      <c r="I166" s="17"/>
      <c r="L166" s="16" t="str">
        <f t="shared" si="14"/>
        <v/>
      </c>
      <c r="M166" s="14" t="str">
        <f t="shared" si="15"/>
        <v/>
      </c>
      <c r="N166" s="14" t="s">
        <v>47</v>
      </c>
      <c r="O166" s="14" t="str">
        <f t="shared" si="16"/>
        <v/>
      </c>
      <c r="P166" s="14" t="s">
        <v>47</v>
      </c>
      <c r="Q166" s="14" t="str">
        <f t="shared" si="17"/>
        <v/>
      </c>
      <c r="R166" s="14" t="s">
        <v>47</v>
      </c>
      <c r="S166" s="14" t="str">
        <f t="shared" si="18"/>
        <v/>
      </c>
      <c r="T166" s="14" t="s">
        <v>47</v>
      </c>
      <c r="U166" s="14" t="str">
        <f t="shared" si="19"/>
        <v/>
      </c>
      <c r="V166" s="15" t="str">
        <f t="shared" si="20"/>
        <v/>
      </c>
    </row>
    <row r="167" spans="1:22" x14ac:dyDescent="0.2">
      <c r="A167" s="154"/>
      <c r="B167" s="154"/>
      <c r="C167" s="154"/>
      <c r="D167" s="155"/>
      <c r="I167" s="17"/>
      <c r="L167" s="16" t="str">
        <f t="shared" si="14"/>
        <v/>
      </c>
      <c r="M167" s="14" t="str">
        <f t="shared" si="15"/>
        <v/>
      </c>
      <c r="N167" s="14" t="s">
        <v>47</v>
      </c>
      <c r="O167" s="14" t="str">
        <f t="shared" si="16"/>
        <v/>
      </c>
      <c r="P167" s="14" t="s">
        <v>47</v>
      </c>
      <c r="Q167" s="14" t="str">
        <f t="shared" si="17"/>
        <v/>
      </c>
      <c r="R167" s="14" t="s">
        <v>47</v>
      </c>
      <c r="S167" s="14" t="str">
        <f t="shared" si="18"/>
        <v/>
      </c>
      <c r="T167" s="14" t="s">
        <v>47</v>
      </c>
      <c r="U167" s="14" t="str">
        <f t="shared" si="19"/>
        <v/>
      </c>
      <c r="V167" s="15" t="str">
        <f t="shared" si="20"/>
        <v/>
      </c>
    </row>
    <row r="168" spans="1:22" x14ac:dyDescent="0.2">
      <c r="A168" s="154"/>
      <c r="B168" s="154"/>
      <c r="C168" s="154"/>
      <c r="D168" s="155"/>
      <c r="I168" s="17"/>
      <c r="L168" s="16" t="str">
        <f t="shared" si="14"/>
        <v/>
      </c>
      <c r="M168" s="14" t="str">
        <f t="shared" si="15"/>
        <v/>
      </c>
      <c r="N168" s="14" t="s">
        <v>47</v>
      </c>
      <c r="O168" s="14" t="str">
        <f t="shared" si="16"/>
        <v/>
      </c>
      <c r="P168" s="14" t="s">
        <v>47</v>
      </c>
      <c r="Q168" s="14" t="str">
        <f t="shared" si="17"/>
        <v/>
      </c>
      <c r="R168" s="14" t="s">
        <v>47</v>
      </c>
      <c r="S168" s="14" t="str">
        <f t="shared" si="18"/>
        <v/>
      </c>
      <c r="T168" s="14" t="s">
        <v>47</v>
      </c>
      <c r="U168" s="14" t="str">
        <f t="shared" si="19"/>
        <v/>
      </c>
      <c r="V168" s="15" t="str">
        <f t="shared" si="20"/>
        <v/>
      </c>
    </row>
    <row r="169" spans="1:22" x14ac:dyDescent="0.2">
      <c r="A169" s="152"/>
      <c r="B169" s="152"/>
      <c r="C169" s="152"/>
      <c r="D169" s="153"/>
      <c r="I169" s="17"/>
      <c r="L169" s="16" t="str">
        <f t="shared" si="14"/>
        <v/>
      </c>
      <c r="M169" s="14" t="str">
        <f t="shared" si="15"/>
        <v/>
      </c>
      <c r="N169" s="14" t="s">
        <v>47</v>
      </c>
      <c r="O169" s="14" t="str">
        <f t="shared" si="16"/>
        <v/>
      </c>
      <c r="P169" s="14" t="s">
        <v>47</v>
      </c>
      <c r="Q169" s="14" t="str">
        <f t="shared" si="17"/>
        <v/>
      </c>
      <c r="R169" s="14" t="s">
        <v>47</v>
      </c>
      <c r="S169" s="14" t="str">
        <f t="shared" si="18"/>
        <v/>
      </c>
      <c r="T169" s="14" t="s">
        <v>47</v>
      </c>
      <c r="U169" s="14" t="str">
        <f t="shared" si="19"/>
        <v/>
      </c>
      <c r="V169" s="15" t="str">
        <f t="shared" si="20"/>
        <v/>
      </c>
    </row>
    <row r="170" spans="1:22" x14ac:dyDescent="0.2">
      <c r="A170" s="154"/>
      <c r="B170" s="154"/>
      <c r="C170" s="154"/>
      <c r="D170" s="155"/>
      <c r="I170" s="17"/>
      <c r="L170" s="16" t="str">
        <f t="shared" si="14"/>
        <v/>
      </c>
      <c r="M170" s="14" t="str">
        <f t="shared" si="15"/>
        <v/>
      </c>
      <c r="N170" s="14" t="s">
        <v>47</v>
      </c>
      <c r="O170" s="14" t="str">
        <f t="shared" si="16"/>
        <v/>
      </c>
      <c r="P170" s="14" t="s">
        <v>47</v>
      </c>
      <c r="Q170" s="14" t="str">
        <f t="shared" si="17"/>
        <v/>
      </c>
      <c r="R170" s="14" t="s">
        <v>47</v>
      </c>
      <c r="S170" s="14" t="str">
        <f t="shared" si="18"/>
        <v/>
      </c>
      <c r="T170" s="14" t="s">
        <v>47</v>
      </c>
      <c r="U170" s="14" t="str">
        <f t="shared" si="19"/>
        <v/>
      </c>
      <c r="V170" s="15" t="str">
        <f t="shared" si="20"/>
        <v/>
      </c>
    </row>
    <row r="171" spans="1:22" x14ac:dyDescent="0.2">
      <c r="A171" s="154"/>
      <c r="B171" s="154"/>
      <c r="C171" s="154"/>
      <c r="D171" s="155"/>
      <c r="I171" s="17"/>
      <c r="L171" s="16" t="str">
        <f t="shared" si="14"/>
        <v/>
      </c>
      <c r="M171" s="14" t="str">
        <f t="shared" si="15"/>
        <v/>
      </c>
      <c r="N171" s="14" t="s">
        <v>47</v>
      </c>
      <c r="O171" s="14" t="str">
        <f t="shared" si="16"/>
        <v/>
      </c>
      <c r="P171" s="14" t="s">
        <v>47</v>
      </c>
      <c r="Q171" s="14" t="str">
        <f t="shared" si="17"/>
        <v/>
      </c>
      <c r="R171" s="14" t="s">
        <v>47</v>
      </c>
      <c r="S171" s="14" t="str">
        <f t="shared" si="18"/>
        <v/>
      </c>
      <c r="T171" s="14" t="s">
        <v>47</v>
      </c>
      <c r="U171" s="14" t="str">
        <f t="shared" si="19"/>
        <v/>
      </c>
      <c r="V171" s="15" t="str">
        <f t="shared" si="20"/>
        <v/>
      </c>
    </row>
    <row r="172" spans="1:22" x14ac:dyDescent="0.2">
      <c r="A172" s="154"/>
      <c r="B172" s="154"/>
      <c r="C172" s="154"/>
      <c r="D172" s="155"/>
      <c r="I172" s="17"/>
      <c r="L172" s="16" t="str">
        <f t="shared" si="14"/>
        <v/>
      </c>
      <c r="M172" s="14" t="str">
        <f t="shared" si="15"/>
        <v/>
      </c>
      <c r="N172" s="14" t="s">
        <v>47</v>
      </c>
      <c r="O172" s="14" t="str">
        <f t="shared" si="16"/>
        <v/>
      </c>
      <c r="P172" s="14" t="s">
        <v>47</v>
      </c>
      <c r="Q172" s="14" t="str">
        <f t="shared" si="17"/>
        <v/>
      </c>
      <c r="R172" s="14" t="s">
        <v>47</v>
      </c>
      <c r="S172" s="14" t="str">
        <f t="shared" si="18"/>
        <v/>
      </c>
      <c r="T172" s="14" t="s">
        <v>47</v>
      </c>
      <c r="U172" s="14" t="str">
        <f t="shared" si="19"/>
        <v/>
      </c>
      <c r="V172" s="15" t="str">
        <f t="shared" si="20"/>
        <v/>
      </c>
    </row>
    <row r="173" spans="1:22" x14ac:dyDescent="0.2">
      <c r="A173" s="154"/>
      <c r="B173" s="154"/>
      <c r="C173" s="154"/>
      <c r="D173" s="155"/>
      <c r="I173" s="17"/>
      <c r="L173" s="16" t="str">
        <f t="shared" si="14"/>
        <v/>
      </c>
      <c r="M173" s="14" t="str">
        <f t="shared" si="15"/>
        <v/>
      </c>
      <c r="N173" s="14" t="s">
        <v>47</v>
      </c>
      <c r="O173" s="14" t="str">
        <f t="shared" si="16"/>
        <v/>
      </c>
      <c r="P173" s="14" t="s">
        <v>47</v>
      </c>
      <c r="Q173" s="14" t="str">
        <f t="shared" si="17"/>
        <v/>
      </c>
      <c r="R173" s="14" t="s">
        <v>47</v>
      </c>
      <c r="S173" s="14" t="str">
        <f t="shared" si="18"/>
        <v/>
      </c>
      <c r="T173" s="14" t="s">
        <v>47</v>
      </c>
      <c r="U173" s="14" t="str">
        <f t="shared" si="19"/>
        <v/>
      </c>
      <c r="V173" s="15" t="str">
        <f t="shared" si="20"/>
        <v/>
      </c>
    </row>
    <row r="174" spans="1:22" x14ac:dyDescent="0.2">
      <c r="A174" s="154"/>
      <c r="B174" s="154"/>
      <c r="C174" s="154"/>
      <c r="D174" s="155"/>
      <c r="I174" s="17"/>
      <c r="L174" s="16" t="str">
        <f t="shared" si="14"/>
        <v/>
      </c>
      <c r="M174" s="14" t="str">
        <f t="shared" si="15"/>
        <v/>
      </c>
      <c r="N174" s="14" t="s">
        <v>47</v>
      </c>
      <c r="O174" s="14" t="str">
        <f t="shared" si="16"/>
        <v/>
      </c>
      <c r="P174" s="14" t="s">
        <v>47</v>
      </c>
      <c r="Q174" s="14" t="str">
        <f t="shared" si="17"/>
        <v/>
      </c>
      <c r="R174" s="14" t="s">
        <v>47</v>
      </c>
      <c r="S174" s="14" t="str">
        <f t="shared" si="18"/>
        <v/>
      </c>
      <c r="T174" s="14" t="s">
        <v>47</v>
      </c>
      <c r="U174" s="14" t="str">
        <f t="shared" si="19"/>
        <v/>
      </c>
      <c r="V174" s="15" t="str">
        <f t="shared" si="20"/>
        <v/>
      </c>
    </row>
    <row r="175" spans="1:22" x14ac:dyDescent="0.2">
      <c r="A175" s="152"/>
      <c r="B175" s="152"/>
      <c r="C175" s="152"/>
      <c r="D175" s="153"/>
      <c r="I175" s="17"/>
      <c r="L175" s="16" t="str">
        <f t="shared" si="14"/>
        <v/>
      </c>
      <c r="M175" s="14" t="str">
        <f t="shared" si="15"/>
        <v/>
      </c>
      <c r="N175" s="14" t="s">
        <v>47</v>
      </c>
      <c r="O175" s="14" t="str">
        <f t="shared" si="16"/>
        <v/>
      </c>
      <c r="P175" s="14" t="s">
        <v>47</v>
      </c>
      <c r="Q175" s="14" t="str">
        <f t="shared" si="17"/>
        <v/>
      </c>
      <c r="R175" s="14" t="s">
        <v>47</v>
      </c>
      <c r="S175" s="14" t="str">
        <f t="shared" si="18"/>
        <v/>
      </c>
      <c r="T175" s="14" t="s">
        <v>47</v>
      </c>
      <c r="U175" s="14" t="str">
        <f t="shared" si="19"/>
        <v/>
      </c>
      <c r="V175" s="15" t="str">
        <f t="shared" si="20"/>
        <v/>
      </c>
    </row>
    <row r="176" spans="1:22" x14ac:dyDescent="0.2">
      <c r="A176" s="154"/>
      <c r="B176" s="154"/>
      <c r="C176" s="154"/>
      <c r="D176" s="155"/>
      <c r="I176" s="17"/>
      <c r="L176" s="16" t="str">
        <f t="shared" si="14"/>
        <v/>
      </c>
      <c r="M176" s="14" t="str">
        <f t="shared" si="15"/>
        <v/>
      </c>
      <c r="N176" s="14" t="s">
        <v>47</v>
      </c>
      <c r="O176" s="14" t="str">
        <f t="shared" si="16"/>
        <v/>
      </c>
      <c r="P176" s="14" t="s">
        <v>47</v>
      </c>
      <c r="Q176" s="14" t="str">
        <f t="shared" si="17"/>
        <v/>
      </c>
      <c r="R176" s="14" t="s">
        <v>47</v>
      </c>
      <c r="S176" s="14" t="str">
        <f t="shared" si="18"/>
        <v/>
      </c>
      <c r="T176" s="14" t="s">
        <v>47</v>
      </c>
      <c r="U176" s="14" t="str">
        <f t="shared" si="19"/>
        <v/>
      </c>
      <c r="V176" s="15" t="str">
        <f t="shared" si="20"/>
        <v/>
      </c>
    </row>
    <row r="177" spans="1:22" x14ac:dyDescent="0.2">
      <c r="A177" s="154"/>
      <c r="B177" s="154"/>
      <c r="C177" s="154"/>
      <c r="D177" s="155"/>
      <c r="I177" s="17"/>
      <c r="L177" s="16" t="str">
        <f t="shared" si="14"/>
        <v/>
      </c>
      <c r="M177" s="14" t="str">
        <f t="shared" si="15"/>
        <v/>
      </c>
      <c r="N177" s="14" t="s">
        <v>47</v>
      </c>
      <c r="O177" s="14" t="str">
        <f t="shared" si="16"/>
        <v/>
      </c>
      <c r="P177" s="14" t="s">
        <v>47</v>
      </c>
      <c r="Q177" s="14" t="str">
        <f t="shared" si="17"/>
        <v/>
      </c>
      <c r="R177" s="14" t="s">
        <v>47</v>
      </c>
      <c r="S177" s="14" t="str">
        <f t="shared" si="18"/>
        <v/>
      </c>
      <c r="T177" s="14" t="s">
        <v>47</v>
      </c>
      <c r="U177" s="14" t="str">
        <f t="shared" si="19"/>
        <v/>
      </c>
      <c r="V177" s="15" t="str">
        <f t="shared" si="20"/>
        <v/>
      </c>
    </row>
    <row r="178" spans="1:22" x14ac:dyDescent="0.2">
      <c r="A178" s="154"/>
      <c r="B178" s="154"/>
      <c r="C178" s="154"/>
      <c r="D178" s="155"/>
      <c r="I178" s="17"/>
      <c r="L178" s="16" t="str">
        <f t="shared" si="14"/>
        <v/>
      </c>
      <c r="M178" s="14" t="str">
        <f t="shared" si="15"/>
        <v/>
      </c>
      <c r="N178" s="14" t="s">
        <v>47</v>
      </c>
      <c r="O178" s="14" t="str">
        <f t="shared" si="16"/>
        <v/>
      </c>
      <c r="P178" s="14" t="s">
        <v>47</v>
      </c>
      <c r="Q178" s="14" t="str">
        <f t="shared" si="17"/>
        <v/>
      </c>
      <c r="R178" s="14" t="s">
        <v>47</v>
      </c>
      <c r="S178" s="14" t="str">
        <f t="shared" si="18"/>
        <v/>
      </c>
      <c r="T178" s="14" t="s">
        <v>47</v>
      </c>
      <c r="U178" s="14" t="str">
        <f t="shared" si="19"/>
        <v/>
      </c>
      <c r="V178" s="15" t="str">
        <f t="shared" si="20"/>
        <v/>
      </c>
    </row>
    <row r="179" spans="1:22" x14ac:dyDescent="0.2">
      <c r="A179" s="154"/>
      <c r="B179" s="154"/>
      <c r="C179" s="154"/>
      <c r="D179" s="155"/>
      <c r="I179" s="17"/>
      <c r="L179" s="16" t="str">
        <f t="shared" si="14"/>
        <v/>
      </c>
      <c r="M179" s="14" t="str">
        <f t="shared" si="15"/>
        <v/>
      </c>
      <c r="N179" s="14" t="s">
        <v>47</v>
      </c>
      <c r="O179" s="14" t="str">
        <f t="shared" si="16"/>
        <v/>
      </c>
      <c r="P179" s="14" t="s">
        <v>47</v>
      </c>
      <c r="Q179" s="14" t="str">
        <f t="shared" si="17"/>
        <v/>
      </c>
      <c r="R179" s="14" t="s">
        <v>47</v>
      </c>
      <c r="S179" s="14" t="str">
        <f t="shared" si="18"/>
        <v/>
      </c>
      <c r="T179" s="14" t="s">
        <v>47</v>
      </c>
      <c r="U179" s="14" t="str">
        <f t="shared" si="19"/>
        <v/>
      </c>
      <c r="V179" s="15" t="str">
        <f t="shared" si="20"/>
        <v/>
      </c>
    </row>
    <row r="180" spans="1:22" x14ac:dyDescent="0.2">
      <c r="A180" s="154"/>
      <c r="B180" s="154"/>
      <c r="C180" s="154"/>
      <c r="D180" s="155"/>
      <c r="I180" s="17"/>
      <c r="L180" s="16" t="str">
        <f t="shared" si="14"/>
        <v/>
      </c>
      <c r="M180" s="14" t="str">
        <f t="shared" si="15"/>
        <v/>
      </c>
      <c r="N180" s="14" t="s">
        <v>47</v>
      </c>
      <c r="O180" s="14" t="str">
        <f t="shared" si="16"/>
        <v/>
      </c>
      <c r="P180" s="14" t="s">
        <v>47</v>
      </c>
      <c r="Q180" s="14" t="str">
        <f t="shared" si="17"/>
        <v/>
      </c>
      <c r="R180" s="14" t="s">
        <v>47</v>
      </c>
      <c r="S180" s="14" t="str">
        <f t="shared" si="18"/>
        <v/>
      </c>
      <c r="T180" s="14" t="s">
        <v>47</v>
      </c>
      <c r="U180" s="14" t="str">
        <f t="shared" si="19"/>
        <v/>
      </c>
      <c r="V180" s="15" t="str">
        <f t="shared" si="20"/>
        <v/>
      </c>
    </row>
    <row r="181" spans="1:22" x14ac:dyDescent="0.2">
      <c r="A181" s="154"/>
      <c r="B181" s="154"/>
      <c r="C181" s="154"/>
      <c r="D181" s="155"/>
      <c r="I181" s="17"/>
      <c r="L181" s="16" t="str">
        <f t="shared" si="14"/>
        <v/>
      </c>
      <c r="M181" s="14" t="str">
        <f t="shared" si="15"/>
        <v/>
      </c>
      <c r="N181" s="14" t="s">
        <v>47</v>
      </c>
      <c r="O181" s="14" t="str">
        <f t="shared" si="16"/>
        <v/>
      </c>
      <c r="P181" s="14" t="s">
        <v>47</v>
      </c>
      <c r="Q181" s="14" t="str">
        <f t="shared" si="17"/>
        <v/>
      </c>
      <c r="R181" s="14" t="s">
        <v>47</v>
      </c>
      <c r="S181" s="14" t="str">
        <f t="shared" si="18"/>
        <v/>
      </c>
      <c r="T181" s="14" t="s">
        <v>47</v>
      </c>
      <c r="U181" s="14" t="str">
        <f t="shared" si="19"/>
        <v/>
      </c>
      <c r="V181" s="15" t="str">
        <f t="shared" si="20"/>
        <v/>
      </c>
    </row>
    <row r="182" spans="1:22" x14ac:dyDescent="0.2">
      <c r="A182" s="154"/>
      <c r="B182" s="154"/>
      <c r="C182" s="154"/>
      <c r="D182" s="155"/>
      <c r="I182" s="17"/>
      <c r="L182" s="16" t="str">
        <f t="shared" si="14"/>
        <v/>
      </c>
      <c r="M182" s="14" t="str">
        <f t="shared" si="15"/>
        <v/>
      </c>
      <c r="N182" s="14" t="s">
        <v>47</v>
      </c>
      <c r="O182" s="14" t="str">
        <f t="shared" si="16"/>
        <v/>
      </c>
      <c r="P182" s="14" t="s">
        <v>47</v>
      </c>
      <c r="Q182" s="14" t="str">
        <f t="shared" si="17"/>
        <v/>
      </c>
      <c r="R182" s="14" t="s">
        <v>47</v>
      </c>
      <c r="S182" s="14" t="str">
        <f t="shared" si="18"/>
        <v/>
      </c>
      <c r="T182" s="14" t="s">
        <v>47</v>
      </c>
      <c r="U182" s="14" t="str">
        <f t="shared" si="19"/>
        <v/>
      </c>
      <c r="V182" s="15" t="str">
        <f t="shared" si="20"/>
        <v/>
      </c>
    </row>
    <row r="183" spans="1:22" x14ac:dyDescent="0.2">
      <c r="A183" s="154"/>
      <c r="B183" s="154"/>
      <c r="C183" s="154"/>
      <c r="D183" s="155"/>
      <c r="I183" s="17"/>
      <c r="L183" s="16" t="str">
        <f t="shared" si="14"/>
        <v/>
      </c>
      <c r="M183" s="14" t="str">
        <f t="shared" si="15"/>
        <v/>
      </c>
      <c r="N183" s="14" t="s">
        <v>47</v>
      </c>
      <c r="O183" s="14" t="str">
        <f t="shared" si="16"/>
        <v/>
      </c>
      <c r="P183" s="14" t="s">
        <v>47</v>
      </c>
      <c r="Q183" s="14" t="str">
        <f t="shared" si="17"/>
        <v/>
      </c>
      <c r="R183" s="14" t="s">
        <v>47</v>
      </c>
      <c r="S183" s="14" t="str">
        <f t="shared" si="18"/>
        <v/>
      </c>
      <c r="T183" s="14" t="s">
        <v>47</v>
      </c>
      <c r="U183" s="14" t="str">
        <f t="shared" si="19"/>
        <v/>
      </c>
      <c r="V183" s="15" t="str">
        <f t="shared" si="20"/>
        <v/>
      </c>
    </row>
    <row r="184" spans="1:22" x14ac:dyDescent="0.2">
      <c r="A184" s="154"/>
      <c r="B184" s="154"/>
      <c r="C184" s="154"/>
      <c r="D184" s="155"/>
      <c r="I184" s="17"/>
      <c r="L184" s="16" t="str">
        <f t="shared" si="14"/>
        <v/>
      </c>
      <c r="M184" s="14" t="str">
        <f t="shared" si="15"/>
        <v/>
      </c>
      <c r="N184" s="14" t="s">
        <v>47</v>
      </c>
      <c r="O184" s="14" t="str">
        <f t="shared" si="16"/>
        <v/>
      </c>
      <c r="P184" s="14" t="s">
        <v>47</v>
      </c>
      <c r="Q184" s="14" t="str">
        <f t="shared" si="17"/>
        <v/>
      </c>
      <c r="R184" s="14" t="s">
        <v>47</v>
      </c>
      <c r="S184" s="14" t="str">
        <f t="shared" si="18"/>
        <v/>
      </c>
      <c r="T184" s="14" t="s">
        <v>47</v>
      </c>
      <c r="U184" s="14" t="str">
        <f t="shared" si="19"/>
        <v/>
      </c>
      <c r="V184" s="15" t="str">
        <f t="shared" si="20"/>
        <v/>
      </c>
    </row>
    <row r="185" spans="1:22" x14ac:dyDescent="0.2">
      <c r="A185" s="154"/>
      <c r="B185" s="154"/>
      <c r="C185" s="154"/>
      <c r="D185" s="155"/>
      <c r="I185" s="17"/>
      <c r="L185" s="16" t="str">
        <f t="shared" si="14"/>
        <v/>
      </c>
      <c r="M185" s="14" t="str">
        <f t="shared" si="15"/>
        <v/>
      </c>
      <c r="N185" s="14" t="s">
        <v>47</v>
      </c>
      <c r="O185" s="14" t="str">
        <f t="shared" si="16"/>
        <v/>
      </c>
      <c r="P185" s="14" t="s">
        <v>47</v>
      </c>
      <c r="Q185" s="14" t="str">
        <f t="shared" si="17"/>
        <v/>
      </c>
      <c r="R185" s="14" t="s">
        <v>47</v>
      </c>
      <c r="S185" s="14" t="str">
        <f t="shared" si="18"/>
        <v/>
      </c>
      <c r="T185" s="14" t="s">
        <v>47</v>
      </c>
      <c r="U185" s="14" t="str">
        <f t="shared" si="19"/>
        <v/>
      </c>
      <c r="V185" s="15" t="str">
        <f t="shared" si="20"/>
        <v/>
      </c>
    </row>
    <row r="186" spans="1:22" x14ac:dyDescent="0.2">
      <c r="A186" s="154"/>
      <c r="B186" s="154"/>
      <c r="C186" s="154"/>
      <c r="D186" s="155"/>
      <c r="I186" s="17"/>
      <c r="L186" s="16" t="str">
        <f t="shared" si="14"/>
        <v/>
      </c>
      <c r="M186" s="14" t="str">
        <f t="shared" si="15"/>
        <v/>
      </c>
      <c r="N186" s="14" t="s">
        <v>47</v>
      </c>
      <c r="O186" s="14" t="str">
        <f t="shared" si="16"/>
        <v/>
      </c>
      <c r="P186" s="14" t="s">
        <v>47</v>
      </c>
      <c r="Q186" s="14" t="str">
        <f t="shared" si="17"/>
        <v/>
      </c>
      <c r="R186" s="14" t="s">
        <v>47</v>
      </c>
      <c r="S186" s="14" t="str">
        <f t="shared" si="18"/>
        <v/>
      </c>
      <c r="T186" s="14" t="s">
        <v>47</v>
      </c>
      <c r="U186" s="14" t="str">
        <f t="shared" si="19"/>
        <v/>
      </c>
      <c r="V186" s="15" t="str">
        <f t="shared" si="20"/>
        <v/>
      </c>
    </row>
    <row r="187" spans="1:22" x14ac:dyDescent="0.2">
      <c r="A187" s="154"/>
      <c r="B187" s="154"/>
      <c r="C187" s="154"/>
      <c r="D187" s="155"/>
      <c r="I187" s="17"/>
      <c r="L187" s="16" t="str">
        <f t="shared" si="14"/>
        <v/>
      </c>
      <c r="M187" s="14" t="str">
        <f t="shared" si="15"/>
        <v/>
      </c>
      <c r="N187" s="14" t="s">
        <v>47</v>
      </c>
      <c r="O187" s="14" t="str">
        <f t="shared" si="16"/>
        <v/>
      </c>
      <c r="P187" s="14" t="s">
        <v>47</v>
      </c>
      <c r="Q187" s="14" t="str">
        <f t="shared" si="17"/>
        <v/>
      </c>
      <c r="R187" s="14" t="s">
        <v>47</v>
      </c>
      <c r="S187" s="14" t="str">
        <f t="shared" si="18"/>
        <v/>
      </c>
      <c r="T187" s="14" t="s">
        <v>47</v>
      </c>
      <c r="U187" s="14" t="str">
        <f t="shared" si="19"/>
        <v/>
      </c>
      <c r="V187" s="15" t="str">
        <f t="shared" si="20"/>
        <v/>
      </c>
    </row>
    <row r="188" spans="1:22" x14ac:dyDescent="0.2">
      <c r="A188" s="152"/>
      <c r="B188" s="152"/>
      <c r="C188" s="152"/>
      <c r="D188" s="153"/>
      <c r="I188" s="17"/>
      <c r="L188" s="16" t="str">
        <f t="shared" si="14"/>
        <v/>
      </c>
      <c r="M188" s="14" t="str">
        <f t="shared" si="15"/>
        <v/>
      </c>
      <c r="N188" s="14" t="s">
        <v>47</v>
      </c>
      <c r="O188" s="14" t="str">
        <f t="shared" si="16"/>
        <v/>
      </c>
      <c r="P188" s="14" t="s">
        <v>47</v>
      </c>
      <c r="Q188" s="14" t="str">
        <f t="shared" si="17"/>
        <v/>
      </c>
      <c r="R188" s="14" t="s">
        <v>47</v>
      </c>
      <c r="S188" s="14" t="str">
        <f t="shared" si="18"/>
        <v/>
      </c>
      <c r="T188" s="14" t="s">
        <v>47</v>
      </c>
      <c r="U188" s="14" t="str">
        <f t="shared" si="19"/>
        <v/>
      </c>
      <c r="V188" s="15" t="str">
        <f t="shared" si="20"/>
        <v/>
      </c>
    </row>
    <row r="189" spans="1:22" x14ac:dyDescent="0.2">
      <c r="A189" s="154"/>
      <c r="B189" s="154"/>
      <c r="C189" s="154"/>
      <c r="D189" s="155"/>
      <c r="I189" s="17"/>
      <c r="L189" s="16" t="str">
        <f t="shared" si="14"/>
        <v/>
      </c>
      <c r="M189" s="14" t="str">
        <f t="shared" si="15"/>
        <v/>
      </c>
      <c r="N189" s="14" t="s">
        <v>47</v>
      </c>
      <c r="O189" s="14" t="str">
        <f t="shared" si="16"/>
        <v/>
      </c>
      <c r="P189" s="14" t="s">
        <v>47</v>
      </c>
      <c r="Q189" s="14" t="str">
        <f t="shared" si="17"/>
        <v/>
      </c>
      <c r="R189" s="14" t="s">
        <v>47</v>
      </c>
      <c r="S189" s="14" t="str">
        <f t="shared" si="18"/>
        <v/>
      </c>
      <c r="T189" s="14" t="s">
        <v>47</v>
      </c>
      <c r="U189" s="14" t="str">
        <f t="shared" si="19"/>
        <v/>
      </c>
      <c r="V189" s="15" t="str">
        <f t="shared" si="20"/>
        <v/>
      </c>
    </row>
    <row r="190" spans="1:22" x14ac:dyDescent="0.2">
      <c r="A190" s="154"/>
      <c r="B190" s="154"/>
      <c r="C190" s="154"/>
      <c r="D190" s="155"/>
      <c r="I190" s="17"/>
      <c r="L190" s="16" t="str">
        <f t="shared" si="14"/>
        <v/>
      </c>
      <c r="M190" s="14" t="str">
        <f t="shared" si="15"/>
        <v/>
      </c>
      <c r="N190" s="14" t="s">
        <v>47</v>
      </c>
      <c r="O190" s="14" t="str">
        <f t="shared" si="16"/>
        <v/>
      </c>
      <c r="P190" s="14" t="s">
        <v>47</v>
      </c>
      <c r="Q190" s="14" t="str">
        <f t="shared" si="17"/>
        <v/>
      </c>
      <c r="R190" s="14" t="s">
        <v>47</v>
      </c>
      <c r="S190" s="14" t="str">
        <f t="shared" si="18"/>
        <v/>
      </c>
      <c r="T190" s="14" t="s">
        <v>47</v>
      </c>
      <c r="U190" s="14" t="str">
        <f t="shared" si="19"/>
        <v/>
      </c>
      <c r="V190" s="15" t="str">
        <f t="shared" si="20"/>
        <v/>
      </c>
    </row>
    <row r="191" spans="1:22" x14ac:dyDescent="0.2">
      <c r="A191" s="154"/>
      <c r="B191" s="154"/>
      <c r="C191" s="154"/>
      <c r="D191" s="155"/>
      <c r="I191" s="17"/>
      <c r="L191" s="16" t="str">
        <f t="shared" si="14"/>
        <v/>
      </c>
      <c r="M191" s="14" t="str">
        <f t="shared" si="15"/>
        <v/>
      </c>
      <c r="N191" s="14" t="s">
        <v>47</v>
      </c>
      <c r="O191" s="14" t="str">
        <f t="shared" si="16"/>
        <v/>
      </c>
      <c r="P191" s="14" t="s">
        <v>47</v>
      </c>
      <c r="Q191" s="14" t="str">
        <f t="shared" si="17"/>
        <v/>
      </c>
      <c r="R191" s="14" t="s">
        <v>47</v>
      </c>
      <c r="S191" s="14" t="str">
        <f t="shared" si="18"/>
        <v/>
      </c>
      <c r="T191" s="14" t="s">
        <v>47</v>
      </c>
      <c r="U191" s="14" t="str">
        <f t="shared" si="19"/>
        <v/>
      </c>
      <c r="V191" s="15" t="str">
        <f t="shared" si="20"/>
        <v/>
      </c>
    </row>
    <row r="192" spans="1:22" x14ac:dyDescent="0.2">
      <c r="A192" s="154"/>
      <c r="B192" s="154"/>
      <c r="C192" s="154"/>
      <c r="D192" s="155"/>
      <c r="I192" s="17"/>
      <c r="L192" s="16" t="str">
        <f t="shared" ref="L192:L255" si="21">IF(A192="","",LEN(A192))</f>
        <v/>
      </c>
      <c r="M192" s="14" t="str">
        <f t="shared" ref="M192:M255" si="22">MID(A192,1,2)</f>
        <v/>
      </c>
      <c r="N192" s="14" t="s">
        <v>47</v>
      </c>
      <c r="O192" s="14" t="str">
        <f t="shared" ref="O192:O255" si="23">MID(A192,4,2)</f>
        <v/>
      </c>
      <c r="P192" s="14" t="s">
        <v>47</v>
      </c>
      <c r="Q192" s="14" t="str">
        <f t="shared" ref="Q192:Q255" si="24">MID(A192,7,2)</f>
        <v/>
      </c>
      <c r="R192" s="14" t="s">
        <v>47</v>
      </c>
      <c r="S192" s="14" t="str">
        <f t="shared" ref="S192:S255" si="25">MID(A192,10,2)</f>
        <v/>
      </c>
      <c r="T192" s="14" t="s">
        <v>47</v>
      </c>
      <c r="U192" s="14" t="str">
        <f t="shared" ref="U192:U255" si="26">MID(A192,13,2)</f>
        <v/>
      </c>
      <c r="V192" s="15" t="str">
        <f t="shared" ref="V192:V255" si="27">IF(A192="","",IF(L192=2,M192,IF(L192=5,M192&amp;N192&amp;O192,IF(L192=8,M192&amp;N192&amp;O192&amp;P192&amp;Q192,IF(L192=11,M192&amp;N192&amp;O192&amp;P192&amp;Q192&amp;R192&amp;S192,IF(L192=14,M192&amp;N192&amp;O192&amp;P192&amp;Q192&amp;R192&amp;S192&amp;T192&amp;U192,"ERROR"))))))</f>
        <v/>
      </c>
    </row>
    <row r="193" spans="1:22" x14ac:dyDescent="0.2">
      <c r="A193" s="154"/>
      <c r="B193" s="154"/>
      <c r="C193" s="154"/>
      <c r="D193" s="155"/>
      <c r="I193" s="17"/>
      <c r="L193" s="16" t="str">
        <f t="shared" si="21"/>
        <v/>
      </c>
      <c r="M193" s="14" t="str">
        <f t="shared" si="22"/>
        <v/>
      </c>
      <c r="N193" s="14" t="s">
        <v>47</v>
      </c>
      <c r="O193" s="14" t="str">
        <f t="shared" si="23"/>
        <v/>
      </c>
      <c r="P193" s="14" t="s">
        <v>47</v>
      </c>
      <c r="Q193" s="14" t="str">
        <f t="shared" si="24"/>
        <v/>
      </c>
      <c r="R193" s="14" t="s">
        <v>47</v>
      </c>
      <c r="S193" s="14" t="str">
        <f t="shared" si="25"/>
        <v/>
      </c>
      <c r="T193" s="14" t="s">
        <v>47</v>
      </c>
      <c r="U193" s="14" t="str">
        <f t="shared" si="26"/>
        <v/>
      </c>
      <c r="V193" s="15" t="str">
        <f t="shared" si="27"/>
        <v/>
      </c>
    </row>
    <row r="194" spans="1:22" x14ac:dyDescent="0.2">
      <c r="A194" s="154"/>
      <c r="B194" s="154"/>
      <c r="C194" s="154"/>
      <c r="D194" s="155"/>
      <c r="I194" s="17"/>
      <c r="L194" s="16" t="str">
        <f t="shared" si="21"/>
        <v/>
      </c>
      <c r="M194" s="14" t="str">
        <f t="shared" si="22"/>
        <v/>
      </c>
      <c r="N194" s="14" t="s">
        <v>47</v>
      </c>
      <c r="O194" s="14" t="str">
        <f t="shared" si="23"/>
        <v/>
      </c>
      <c r="P194" s="14" t="s">
        <v>47</v>
      </c>
      <c r="Q194" s="14" t="str">
        <f t="shared" si="24"/>
        <v/>
      </c>
      <c r="R194" s="14" t="s">
        <v>47</v>
      </c>
      <c r="S194" s="14" t="str">
        <f t="shared" si="25"/>
        <v/>
      </c>
      <c r="T194" s="14" t="s">
        <v>47</v>
      </c>
      <c r="U194" s="14" t="str">
        <f t="shared" si="26"/>
        <v/>
      </c>
      <c r="V194" s="15" t="str">
        <f t="shared" si="27"/>
        <v/>
      </c>
    </row>
    <row r="195" spans="1:22" x14ac:dyDescent="0.2">
      <c r="A195" s="154"/>
      <c r="B195" s="154"/>
      <c r="C195" s="154"/>
      <c r="D195" s="155"/>
      <c r="I195" s="17"/>
      <c r="L195" s="16" t="str">
        <f t="shared" si="21"/>
        <v/>
      </c>
      <c r="M195" s="14" t="str">
        <f t="shared" si="22"/>
        <v/>
      </c>
      <c r="N195" s="14" t="s">
        <v>47</v>
      </c>
      <c r="O195" s="14" t="str">
        <f t="shared" si="23"/>
        <v/>
      </c>
      <c r="P195" s="14" t="s">
        <v>47</v>
      </c>
      <c r="Q195" s="14" t="str">
        <f t="shared" si="24"/>
        <v/>
      </c>
      <c r="R195" s="14" t="s">
        <v>47</v>
      </c>
      <c r="S195" s="14" t="str">
        <f t="shared" si="25"/>
        <v/>
      </c>
      <c r="T195" s="14" t="s">
        <v>47</v>
      </c>
      <c r="U195" s="14" t="str">
        <f t="shared" si="26"/>
        <v/>
      </c>
      <c r="V195" s="15" t="str">
        <f t="shared" si="27"/>
        <v/>
      </c>
    </row>
    <row r="196" spans="1:22" x14ac:dyDescent="0.2">
      <c r="A196" s="154"/>
      <c r="B196" s="154"/>
      <c r="C196" s="154"/>
      <c r="D196" s="155"/>
      <c r="I196" s="17"/>
      <c r="L196" s="16" t="str">
        <f t="shared" si="21"/>
        <v/>
      </c>
      <c r="M196" s="14" t="str">
        <f t="shared" si="22"/>
        <v/>
      </c>
      <c r="N196" s="14" t="s">
        <v>47</v>
      </c>
      <c r="O196" s="14" t="str">
        <f t="shared" si="23"/>
        <v/>
      </c>
      <c r="P196" s="14" t="s">
        <v>47</v>
      </c>
      <c r="Q196" s="14" t="str">
        <f t="shared" si="24"/>
        <v/>
      </c>
      <c r="R196" s="14" t="s">
        <v>47</v>
      </c>
      <c r="S196" s="14" t="str">
        <f t="shared" si="25"/>
        <v/>
      </c>
      <c r="T196" s="14" t="s">
        <v>47</v>
      </c>
      <c r="U196" s="14" t="str">
        <f t="shared" si="26"/>
        <v/>
      </c>
      <c r="V196" s="15" t="str">
        <f t="shared" si="27"/>
        <v/>
      </c>
    </row>
    <row r="197" spans="1:22" x14ac:dyDescent="0.2">
      <c r="A197" s="152"/>
      <c r="B197" s="152"/>
      <c r="C197" s="152"/>
      <c r="D197" s="153"/>
      <c r="I197" s="17"/>
      <c r="L197" s="16" t="str">
        <f t="shared" si="21"/>
        <v/>
      </c>
      <c r="M197" s="14" t="str">
        <f t="shared" si="22"/>
        <v/>
      </c>
      <c r="N197" s="14" t="s">
        <v>47</v>
      </c>
      <c r="O197" s="14" t="str">
        <f t="shared" si="23"/>
        <v/>
      </c>
      <c r="P197" s="14" t="s">
        <v>47</v>
      </c>
      <c r="Q197" s="14" t="str">
        <f t="shared" si="24"/>
        <v/>
      </c>
      <c r="R197" s="14" t="s">
        <v>47</v>
      </c>
      <c r="S197" s="14" t="str">
        <f t="shared" si="25"/>
        <v/>
      </c>
      <c r="T197" s="14" t="s">
        <v>47</v>
      </c>
      <c r="U197" s="14" t="str">
        <f t="shared" si="26"/>
        <v/>
      </c>
      <c r="V197" s="15" t="str">
        <f t="shared" si="27"/>
        <v/>
      </c>
    </row>
    <row r="198" spans="1:22" x14ac:dyDescent="0.2">
      <c r="A198" s="154"/>
      <c r="B198" s="154"/>
      <c r="C198" s="154"/>
      <c r="D198" s="155"/>
      <c r="I198" s="17"/>
      <c r="L198" s="16" t="str">
        <f t="shared" si="21"/>
        <v/>
      </c>
      <c r="M198" s="14" t="str">
        <f t="shared" si="22"/>
        <v/>
      </c>
      <c r="N198" s="14" t="s">
        <v>47</v>
      </c>
      <c r="O198" s="14" t="str">
        <f t="shared" si="23"/>
        <v/>
      </c>
      <c r="P198" s="14" t="s">
        <v>47</v>
      </c>
      <c r="Q198" s="14" t="str">
        <f t="shared" si="24"/>
        <v/>
      </c>
      <c r="R198" s="14" t="s">
        <v>47</v>
      </c>
      <c r="S198" s="14" t="str">
        <f t="shared" si="25"/>
        <v/>
      </c>
      <c r="T198" s="14" t="s">
        <v>47</v>
      </c>
      <c r="U198" s="14" t="str">
        <f t="shared" si="26"/>
        <v/>
      </c>
      <c r="V198" s="15" t="str">
        <f t="shared" si="27"/>
        <v/>
      </c>
    </row>
    <row r="199" spans="1:22" x14ac:dyDescent="0.2">
      <c r="A199" s="152"/>
      <c r="B199" s="152"/>
      <c r="C199" s="152"/>
      <c r="D199" s="153"/>
      <c r="I199" s="17"/>
      <c r="L199" s="16" t="str">
        <f t="shared" si="21"/>
        <v/>
      </c>
      <c r="M199" s="14" t="str">
        <f t="shared" si="22"/>
        <v/>
      </c>
      <c r="N199" s="14" t="s">
        <v>47</v>
      </c>
      <c r="O199" s="14" t="str">
        <f t="shared" si="23"/>
        <v/>
      </c>
      <c r="P199" s="14" t="s">
        <v>47</v>
      </c>
      <c r="Q199" s="14" t="str">
        <f t="shared" si="24"/>
        <v/>
      </c>
      <c r="R199" s="14" t="s">
        <v>47</v>
      </c>
      <c r="S199" s="14" t="str">
        <f t="shared" si="25"/>
        <v/>
      </c>
      <c r="T199" s="14" t="s">
        <v>47</v>
      </c>
      <c r="U199" s="14" t="str">
        <f t="shared" si="26"/>
        <v/>
      </c>
      <c r="V199" s="15" t="str">
        <f t="shared" si="27"/>
        <v/>
      </c>
    </row>
    <row r="200" spans="1:22" x14ac:dyDescent="0.2">
      <c r="A200" s="154"/>
      <c r="B200" s="154"/>
      <c r="C200" s="154"/>
      <c r="D200" s="155"/>
      <c r="I200" s="17"/>
      <c r="L200" s="16" t="str">
        <f t="shared" si="21"/>
        <v/>
      </c>
      <c r="M200" s="14" t="str">
        <f t="shared" si="22"/>
        <v/>
      </c>
      <c r="N200" s="14" t="s">
        <v>47</v>
      </c>
      <c r="O200" s="14" t="str">
        <f t="shared" si="23"/>
        <v/>
      </c>
      <c r="P200" s="14" t="s">
        <v>47</v>
      </c>
      <c r="Q200" s="14" t="str">
        <f t="shared" si="24"/>
        <v/>
      </c>
      <c r="R200" s="14" t="s">
        <v>47</v>
      </c>
      <c r="S200" s="14" t="str">
        <f t="shared" si="25"/>
        <v/>
      </c>
      <c r="T200" s="14" t="s">
        <v>47</v>
      </c>
      <c r="U200" s="14" t="str">
        <f t="shared" si="26"/>
        <v/>
      </c>
      <c r="V200" s="15" t="str">
        <f t="shared" si="27"/>
        <v/>
      </c>
    </row>
    <row r="201" spans="1:22" x14ac:dyDescent="0.2">
      <c r="A201" s="154"/>
      <c r="B201" s="154"/>
      <c r="C201" s="154"/>
      <c r="D201" s="155"/>
      <c r="I201" s="17"/>
      <c r="L201" s="16" t="str">
        <f t="shared" si="21"/>
        <v/>
      </c>
      <c r="M201" s="14" t="str">
        <f t="shared" si="22"/>
        <v/>
      </c>
      <c r="N201" s="14" t="s">
        <v>47</v>
      </c>
      <c r="O201" s="14" t="str">
        <f t="shared" si="23"/>
        <v/>
      </c>
      <c r="P201" s="14" t="s">
        <v>47</v>
      </c>
      <c r="Q201" s="14" t="str">
        <f t="shared" si="24"/>
        <v/>
      </c>
      <c r="R201" s="14" t="s">
        <v>47</v>
      </c>
      <c r="S201" s="14" t="str">
        <f t="shared" si="25"/>
        <v/>
      </c>
      <c r="T201" s="14" t="s">
        <v>47</v>
      </c>
      <c r="U201" s="14" t="str">
        <f t="shared" si="26"/>
        <v/>
      </c>
      <c r="V201" s="15" t="str">
        <f t="shared" si="27"/>
        <v/>
      </c>
    </row>
    <row r="202" spans="1:22" x14ac:dyDescent="0.2">
      <c r="A202" s="154"/>
      <c r="B202" s="154"/>
      <c r="C202" s="154"/>
      <c r="D202" s="155"/>
      <c r="I202" s="17"/>
      <c r="L202" s="16" t="str">
        <f t="shared" si="21"/>
        <v/>
      </c>
      <c r="M202" s="14" t="str">
        <f t="shared" si="22"/>
        <v/>
      </c>
      <c r="N202" s="14" t="s">
        <v>47</v>
      </c>
      <c r="O202" s="14" t="str">
        <f t="shared" si="23"/>
        <v/>
      </c>
      <c r="P202" s="14" t="s">
        <v>47</v>
      </c>
      <c r="Q202" s="14" t="str">
        <f t="shared" si="24"/>
        <v/>
      </c>
      <c r="R202" s="14" t="s">
        <v>47</v>
      </c>
      <c r="S202" s="14" t="str">
        <f t="shared" si="25"/>
        <v/>
      </c>
      <c r="T202" s="14" t="s">
        <v>47</v>
      </c>
      <c r="U202" s="14" t="str">
        <f t="shared" si="26"/>
        <v/>
      </c>
      <c r="V202" s="15" t="str">
        <f t="shared" si="27"/>
        <v/>
      </c>
    </row>
    <row r="203" spans="1:22" x14ac:dyDescent="0.2">
      <c r="A203" s="154"/>
      <c r="B203" s="154"/>
      <c r="C203" s="154"/>
      <c r="D203" s="155"/>
      <c r="I203" s="17"/>
      <c r="L203" s="16" t="str">
        <f t="shared" si="21"/>
        <v/>
      </c>
      <c r="M203" s="14" t="str">
        <f t="shared" si="22"/>
        <v/>
      </c>
      <c r="N203" s="14" t="s">
        <v>47</v>
      </c>
      <c r="O203" s="14" t="str">
        <f t="shared" si="23"/>
        <v/>
      </c>
      <c r="P203" s="14" t="s">
        <v>47</v>
      </c>
      <c r="Q203" s="14" t="str">
        <f t="shared" si="24"/>
        <v/>
      </c>
      <c r="R203" s="14" t="s">
        <v>47</v>
      </c>
      <c r="S203" s="14" t="str">
        <f t="shared" si="25"/>
        <v/>
      </c>
      <c r="T203" s="14" t="s">
        <v>47</v>
      </c>
      <c r="U203" s="14" t="str">
        <f t="shared" si="26"/>
        <v/>
      </c>
      <c r="V203" s="15" t="str">
        <f t="shared" si="27"/>
        <v/>
      </c>
    </row>
    <row r="204" spans="1:22" x14ac:dyDescent="0.2">
      <c r="A204" s="154"/>
      <c r="B204" s="154"/>
      <c r="C204" s="154"/>
      <c r="D204" s="155"/>
      <c r="I204" s="17"/>
      <c r="L204" s="16" t="str">
        <f t="shared" si="21"/>
        <v/>
      </c>
      <c r="M204" s="14" t="str">
        <f t="shared" si="22"/>
        <v/>
      </c>
      <c r="N204" s="14" t="s">
        <v>47</v>
      </c>
      <c r="O204" s="14" t="str">
        <f t="shared" si="23"/>
        <v/>
      </c>
      <c r="P204" s="14" t="s">
        <v>47</v>
      </c>
      <c r="Q204" s="14" t="str">
        <f t="shared" si="24"/>
        <v/>
      </c>
      <c r="R204" s="14" t="s">
        <v>47</v>
      </c>
      <c r="S204" s="14" t="str">
        <f t="shared" si="25"/>
        <v/>
      </c>
      <c r="T204" s="14" t="s">
        <v>47</v>
      </c>
      <c r="U204" s="14" t="str">
        <f t="shared" si="26"/>
        <v/>
      </c>
      <c r="V204" s="15" t="str">
        <f t="shared" si="27"/>
        <v/>
      </c>
    </row>
    <row r="205" spans="1:22" x14ac:dyDescent="0.2">
      <c r="A205" s="154"/>
      <c r="B205" s="154"/>
      <c r="C205" s="154"/>
      <c r="D205" s="155"/>
      <c r="I205" s="17"/>
      <c r="L205" s="16" t="str">
        <f t="shared" si="21"/>
        <v/>
      </c>
      <c r="M205" s="14" t="str">
        <f t="shared" si="22"/>
        <v/>
      </c>
      <c r="N205" s="14" t="s">
        <v>47</v>
      </c>
      <c r="O205" s="14" t="str">
        <f t="shared" si="23"/>
        <v/>
      </c>
      <c r="P205" s="14" t="s">
        <v>47</v>
      </c>
      <c r="Q205" s="14" t="str">
        <f t="shared" si="24"/>
        <v/>
      </c>
      <c r="R205" s="14" t="s">
        <v>47</v>
      </c>
      <c r="S205" s="14" t="str">
        <f t="shared" si="25"/>
        <v/>
      </c>
      <c r="T205" s="14" t="s">
        <v>47</v>
      </c>
      <c r="U205" s="14" t="str">
        <f t="shared" si="26"/>
        <v/>
      </c>
      <c r="V205" s="15" t="str">
        <f t="shared" si="27"/>
        <v/>
      </c>
    </row>
    <row r="206" spans="1:22" x14ac:dyDescent="0.2">
      <c r="A206" s="154"/>
      <c r="B206" s="154"/>
      <c r="C206" s="154"/>
      <c r="D206" s="155"/>
      <c r="I206" s="17"/>
      <c r="L206" s="16" t="str">
        <f t="shared" si="21"/>
        <v/>
      </c>
      <c r="M206" s="14" t="str">
        <f t="shared" si="22"/>
        <v/>
      </c>
      <c r="N206" s="14" t="s">
        <v>47</v>
      </c>
      <c r="O206" s="14" t="str">
        <f t="shared" si="23"/>
        <v/>
      </c>
      <c r="P206" s="14" t="s">
        <v>47</v>
      </c>
      <c r="Q206" s="14" t="str">
        <f t="shared" si="24"/>
        <v/>
      </c>
      <c r="R206" s="14" t="s">
        <v>47</v>
      </c>
      <c r="S206" s="14" t="str">
        <f t="shared" si="25"/>
        <v/>
      </c>
      <c r="T206" s="14" t="s">
        <v>47</v>
      </c>
      <c r="U206" s="14" t="str">
        <f t="shared" si="26"/>
        <v/>
      </c>
      <c r="V206" s="15" t="str">
        <f t="shared" si="27"/>
        <v/>
      </c>
    </row>
    <row r="207" spans="1:22" x14ac:dyDescent="0.2">
      <c r="A207" s="154"/>
      <c r="B207" s="154"/>
      <c r="C207" s="154"/>
      <c r="D207" s="155"/>
      <c r="I207" s="17"/>
      <c r="L207" s="16" t="str">
        <f t="shared" si="21"/>
        <v/>
      </c>
      <c r="M207" s="14" t="str">
        <f t="shared" si="22"/>
        <v/>
      </c>
      <c r="N207" s="14" t="s">
        <v>47</v>
      </c>
      <c r="O207" s="14" t="str">
        <f t="shared" si="23"/>
        <v/>
      </c>
      <c r="P207" s="14" t="s">
        <v>47</v>
      </c>
      <c r="Q207" s="14" t="str">
        <f t="shared" si="24"/>
        <v/>
      </c>
      <c r="R207" s="14" t="s">
        <v>47</v>
      </c>
      <c r="S207" s="14" t="str">
        <f t="shared" si="25"/>
        <v/>
      </c>
      <c r="T207" s="14" t="s">
        <v>47</v>
      </c>
      <c r="U207" s="14" t="str">
        <f t="shared" si="26"/>
        <v/>
      </c>
      <c r="V207" s="15" t="str">
        <f t="shared" si="27"/>
        <v/>
      </c>
    </row>
    <row r="208" spans="1:22" x14ac:dyDescent="0.2">
      <c r="A208" s="154"/>
      <c r="B208" s="154"/>
      <c r="C208" s="154"/>
      <c r="D208" s="155"/>
      <c r="I208" s="17"/>
      <c r="L208" s="16" t="str">
        <f t="shared" si="21"/>
        <v/>
      </c>
      <c r="M208" s="14" t="str">
        <f t="shared" si="22"/>
        <v/>
      </c>
      <c r="N208" s="14" t="s">
        <v>47</v>
      </c>
      <c r="O208" s="14" t="str">
        <f t="shared" si="23"/>
        <v/>
      </c>
      <c r="P208" s="14" t="s">
        <v>47</v>
      </c>
      <c r="Q208" s="14" t="str">
        <f t="shared" si="24"/>
        <v/>
      </c>
      <c r="R208" s="14" t="s">
        <v>47</v>
      </c>
      <c r="S208" s="14" t="str">
        <f t="shared" si="25"/>
        <v/>
      </c>
      <c r="T208" s="14" t="s">
        <v>47</v>
      </c>
      <c r="U208" s="14" t="str">
        <f t="shared" si="26"/>
        <v/>
      </c>
      <c r="V208" s="15" t="str">
        <f t="shared" si="27"/>
        <v/>
      </c>
    </row>
    <row r="209" spans="1:22" x14ac:dyDescent="0.2">
      <c r="A209" s="154"/>
      <c r="B209" s="154"/>
      <c r="C209" s="154"/>
      <c r="D209" s="155"/>
      <c r="I209" s="17"/>
      <c r="L209" s="16" t="str">
        <f t="shared" si="21"/>
        <v/>
      </c>
      <c r="M209" s="14" t="str">
        <f t="shared" si="22"/>
        <v/>
      </c>
      <c r="N209" s="14" t="s">
        <v>47</v>
      </c>
      <c r="O209" s="14" t="str">
        <f t="shared" si="23"/>
        <v/>
      </c>
      <c r="P209" s="14" t="s">
        <v>47</v>
      </c>
      <c r="Q209" s="14" t="str">
        <f t="shared" si="24"/>
        <v/>
      </c>
      <c r="R209" s="14" t="s">
        <v>47</v>
      </c>
      <c r="S209" s="14" t="str">
        <f t="shared" si="25"/>
        <v/>
      </c>
      <c r="T209" s="14" t="s">
        <v>47</v>
      </c>
      <c r="U209" s="14" t="str">
        <f t="shared" si="26"/>
        <v/>
      </c>
      <c r="V209" s="15" t="str">
        <f t="shared" si="27"/>
        <v/>
      </c>
    </row>
    <row r="210" spans="1:22" x14ac:dyDescent="0.2">
      <c r="A210" s="154"/>
      <c r="B210" s="154"/>
      <c r="C210" s="154"/>
      <c r="D210" s="155"/>
      <c r="I210" s="17"/>
      <c r="L210" s="16" t="str">
        <f t="shared" si="21"/>
        <v/>
      </c>
      <c r="M210" s="14" t="str">
        <f t="shared" si="22"/>
        <v/>
      </c>
      <c r="N210" s="14" t="s">
        <v>47</v>
      </c>
      <c r="O210" s="14" t="str">
        <f t="shared" si="23"/>
        <v/>
      </c>
      <c r="P210" s="14" t="s">
        <v>47</v>
      </c>
      <c r="Q210" s="14" t="str">
        <f t="shared" si="24"/>
        <v/>
      </c>
      <c r="R210" s="14" t="s">
        <v>47</v>
      </c>
      <c r="S210" s="14" t="str">
        <f t="shared" si="25"/>
        <v/>
      </c>
      <c r="T210" s="14" t="s">
        <v>47</v>
      </c>
      <c r="U210" s="14" t="str">
        <f t="shared" si="26"/>
        <v/>
      </c>
      <c r="V210" s="15" t="str">
        <f t="shared" si="27"/>
        <v/>
      </c>
    </row>
    <row r="211" spans="1:22" x14ac:dyDescent="0.2">
      <c r="A211" s="154"/>
      <c r="B211" s="154"/>
      <c r="C211" s="154"/>
      <c r="D211" s="155"/>
      <c r="I211" s="17"/>
      <c r="L211" s="16" t="str">
        <f t="shared" si="21"/>
        <v/>
      </c>
      <c r="M211" s="14" t="str">
        <f t="shared" si="22"/>
        <v/>
      </c>
      <c r="N211" s="14" t="s">
        <v>47</v>
      </c>
      <c r="O211" s="14" t="str">
        <f t="shared" si="23"/>
        <v/>
      </c>
      <c r="P211" s="14" t="s">
        <v>47</v>
      </c>
      <c r="Q211" s="14" t="str">
        <f t="shared" si="24"/>
        <v/>
      </c>
      <c r="R211" s="14" t="s">
        <v>47</v>
      </c>
      <c r="S211" s="14" t="str">
        <f t="shared" si="25"/>
        <v/>
      </c>
      <c r="T211" s="14" t="s">
        <v>47</v>
      </c>
      <c r="U211" s="14" t="str">
        <f t="shared" si="26"/>
        <v/>
      </c>
      <c r="V211" s="15" t="str">
        <f t="shared" si="27"/>
        <v/>
      </c>
    </row>
    <row r="212" spans="1:22" x14ac:dyDescent="0.2">
      <c r="A212" s="154"/>
      <c r="B212" s="154"/>
      <c r="C212" s="154"/>
      <c r="D212" s="155"/>
      <c r="I212" s="17"/>
      <c r="L212" s="16" t="str">
        <f t="shared" si="21"/>
        <v/>
      </c>
      <c r="M212" s="14" t="str">
        <f t="shared" si="22"/>
        <v/>
      </c>
      <c r="N212" s="14" t="s">
        <v>47</v>
      </c>
      <c r="O212" s="14" t="str">
        <f t="shared" si="23"/>
        <v/>
      </c>
      <c r="P212" s="14" t="s">
        <v>47</v>
      </c>
      <c r="Q212" s="14" t="str">
        <f t="shared" si="24"/>
        <v/>
      </c>
      <c r="R212" s="14" t="s">
        <v>47</v>
      </c>
      <c r="S212" s="14" t="str">
        <f t="shared" si="25"/>
        <v/>
      </c>
      <c r="T212" s="14" t="s">
        <v>47</v>
      </c>
      <c r="U212" s="14" t="str">
        <f t="shared" si="26"/>
        <v/>
      </c>
      <c r="V212" s="15" t="str">
        <f t="shared" si="27"/>
        <v/>
      </c>
    </row>
    <row r="213" spans="1:22" x14ac:dyDescent="0.2">
      <c r="A213" s="154"/>
      <c r="B213" s="154"/>
      <c r="C213" s="154"/>
      <c r="D213" s="155"/>
      <c r="I213" s="17"/>
      <c r="L213" s="16" t="str">
        <f t="shared" si="21"/>
        <v/>
      </c>
      <c r="M213" s="14" t="str">
        <f t="shared" si="22"/>
        <v/>
      </c>
      <c r="N213" s="14" t="s">
        <v>47</v>
      </c>
      <c r="O213" s="14" t="str">
        <f t="shared" si="23"/>
        <v/>
      </c>
      <c r="P213" s="14" t="s">
        <v>47</v>
      </c>
      <c r="Q213" s="14" t="str">
        <f t="shared" si="24"/>
        <v/>
      </c>
      <c r="R213" s="14" t="s">
        <v>47</v>
      </c>
      <c r="S213" s="14" t="str">
        <f t="shared" si="25"/>
        <v/>
      </c>
      <c r="T213" s="14" t="s">
        <v>47</v>
      </c>
      <c r="U213" s="14" t="str">
        <f t="shared" si="26"/>
        <v/>
      </c>
      <c r="V213" s="15" t="str">
        <f t="shared" si="27"/>
        <v/>
      </c>
    </row>
    <row r="214" spans="1:22" x14ac:dyDescent="0.2">
      <c r="A214" s="154"/>
      <c r="B214" s="154"/>
      <c r="C214" s="154"/>
      <c r="D214" s="155"/>
      <c r="I214" s="17"/>
      <c r="L214" s="16" t="str">
        <f t="shared" si="21"/>
        <v/>
      </c>
      <c r="M214" s="14" t="str">
        <f t="shared" si="22"/>
        <v/>
      </c>
      <c r="N214" s="14" t="s">
        <v>47</v>
      </c>
      <c r="O214" s="14" t="str">
        <f t="shared" si="23"/>
        <v/>
      </c>
      <c r="P214" s="14" t="s">
        <v>47</v>
      </c>
      <c r="Q214" s="14" t="str">
        <f t="shared" si="24"/>
        <v/>
      </c>
      <c r="R214" s="14" t="s">
        <v>47</v>
      </c>
      <c r="S214" s="14" t="str">
        <f t="shared" si="25"/>
        <v/>
      </c>
      <c r="T214" s="14" t="s">
        <v>47</v>
      </c>
      <c r="U214" s="14" t="str">
        <f t="shared" si="26"/>
        <v/>
      </c>
      <c r="V214" s="15" t="str">
        <f t="shared" si="27"/>
        <v/>
      </c>
    </row>
    <row r="215" spans="1:22" x14ac:dyDescent="0.2">
      <c r="A215" s="154"/>
      <c r="B215" s="154"/>
      <c r="C215" s="154"/>
      <c r="D215" s="155"/>
      <c r="I215" s="17"/>
      <c r="L215" s="16" t="str">
        <f t="shared" si="21"/>
        <v/>
      </c>
      <c r="M215" s="14" t="str">
        <f t="shared" si="22"/>
        <v/>
      </c>
      <c r="N215" s="14" t="s">
        <v>47</v>
      </c>
      <c r="O215" s="14" t="str">
        <f t="shared" si="23"/>
        <v/>
      </c>
      <c r="P215" s="14" t="s">
        <v>47</v>
      </c>
      <c r="Q215" s="14" t="str">
        <f t="shared" si="24"/>
        <v/>
      </c>
      <c r="R215" s="14" t="s">
        <v>47</v>
      </c>
      <c r="S215" s="14" t="str">
        <f t="shared" si="25"/>
        <v/>
      </c>
      <c r="T215" s="14" t="s">
        <v>47</v>
      </c>
      <c r="U215" s="14" t="str">
        <f t="shared" si="26"/>
        <v/>
      </c>
      <c r="V215" s="15" t="str">
        <f t="shared" si="27"/>
        <v/>
      </c>
    </row>
    <row r="216" spans="1:22" x14ac:dyDescent="0.2">
      <c r="A216" s="154"/>
      <c r="B216" s="154"/>
      <c r="C216" s="154"/>
      <c r="D216" s="155"/>
      <c r="I216" s="17"/>
      <c r="L216" s="16" t="str">
        <f t="shared" si="21"/>
        <v/>
      </c>
      <c r="M216" s="14" t="str">
        <f t="shared" si="22"/>
        <v/>
      </c>
      <c r="N216" s="14" t="s">
        <v>47</v>
      </c>
      <c r="O216" s="14" t="str">
        <f t="shared" si="23"/>
        <v/>
      </c>
      <c r="P216" s="14" t="s">
        <v>47</v>
      </c>
      <c r="Q216" s="14" t="str">
        <f t="shared" si="24"/>
        <v/>
      </c>
      <c r="R216" s="14" t="s">
        <v>47</v>
      </c>
      <c r="S216" s="14" t="str">
        <f t="shared" si="25"/>
        <v/>
      </c>
      <c r="T216" s="14" t="s">
        <v>47</v>
      </c>
      <c r="U216" s="14" t="str">
        <f t="shared" si="26"/>
        <v/>
      </c>
      <c r="V216" s="15" t="str">
        <f t="shared" si="27"/>
        <v/>
      </c>
    </row>
    <row r="217" spans="1:22" x14ac:dyDescent="0.2">
      <c r="A217" s="154"/>
      <c r="B217" s="154"/>
      <c r="C217" s="154"/>
      <c r="D217" s="155"/>
      <c r="I217" s="17"/>
      <c r="L217" s="16" t="str">
        <f t="shared" si="21"/>
        <v/>
      </c>
      <c r="M217" s="14" t="str">
        <f t="shared" si="22"/>
        <v/>
      </c>
      <c r="N217" s="14" t="s">
        <v>47</v>
      </c>
      <c r="O217" s="14" t="str">
        <f t="shared" si="23"/>
        <v/>
      </c>
      <c r="P217" s="14" t="s">
        <v>47</v>
      </c>
      <c r="Q217" s="14" t="str">
        <f t="shared" si="24"/>
        <v/>
      </c>
      <c r="R217" s="14" t="s">
        <v>47</v>
      </c>
      <c r="S217" s="14" t="str">
        <f t="shared" si="25"/>
        <v/>
      </c>
      <c r="T217" s="14" t="s">
        <v>47</v>
      </c>
      <c r="U217" s="14" t="str">
        <f t="shared" si="26"/>
        <v/>
      </c>
      <c r="V217" s="15" t="str">
        <f t="shared" si="27"/>
        <v/>
      </c>
    </row>
    <row r="218" spans="1:22" x14ac:dyDescent="0.2">
      <c r="A218" s="154"/>
      <c r="B218" s="154"/>
      <c r="C218" s="154"/>
      <c r="D218" s="155"/>
      <c r="I218" s="17"/>
      <c r="L218" s="16" t="str">
        <f t="shared" si="21"/>
        <v/>
      </c>
      <c r="M218" s="14" t="str">
        <f t="shared" si="22"/>
        <v/>
      </c>
      <c r="N218" s="14" t="s">
        <v>47</v>
      </c>
      <c r="O218" s="14" t="str">
        <f t="shared" si="23"/>
        <v/>
      </c>
      <c r="P218" s="14" t="s">
        <v>47</v>
      </c>
      <c r="Q218" s="14" t="str">
        <f t="shared" si="24"/>
        <v/>
      </c>
      <c r="R218" s="14" t="s">
        <v>47</v>
      </c>
      <c r="S218" s="14" t="str">
        <f t="shared" si="25"/>
        <v/>
      </c>
      <c r="T218" s="14" t="s">
        <v>47</v>
      </c>
      <c r="U218" s="14" t="str">
        <f t="shared" si="26"/>
        <v/>
      </c>
      <c r="V218" s="15" t="str">
        <f t="shared" si="27"/>
        <v/>
      </c>
    </row>
    <row r="219" spans="1:22" x14ac:dyDescent="0.2">
      <c r="A219" s="154"/>
      <c r="B219" s="154"/>
      <c r="C219" s="154"/>
      <c r="D219" s="155"/>
      <c r="I219" s="17"/>
      <c r="L219" s="16" t="str">
        <f t="shared" si="21"/>
        <v/>
      </c>
      <c r="M219" s="14" t="str">
        <f t="shared" si="22"/>
        <v/>
      </c>
      <c r="N219" s="14" t="s">
        <v>47</v>
      </c>
      <c r="O219" s="14" t="str">
        <f t="shared" si="23"/>
        <v/>
      </c>
      <c r="P219" s="14" t="s">
        <v>47</v>
      </c>
      <c r="Q219" s="14" t="str">
        <f t="shared" si="24"/>
        <v/>
      </c>
      <c r="R219" s="14" t="s">
        <v>47</v>
      </c>
      <c r="S219" s="14" t="str">
        <f t="shared" si="25"/>
        <v/>
      </c>
      <c r="T219" s="14" t="s">
        <v>47</v>
      </c>
      <c r="U219" s="14" t="str">
        <f t="shared" si="26"/>
        <v/>
      </c>
      <c r="V219" s="15" t="str">
        <f t="shared" si="27"/>
        <v/>
      </c>
    </row>
    <row r="220" spans="1:22" x14ac:dyDescent="0.2">
      <c r="A220" s="154"/>
      <c r="B220" s="154"/>
      <c r="C220" s="154"/>
      <c r="D220" s="155"/>
      <c r="I220" s="17"/>
      <c r="L220" s="16" t="str">
        <f t="shared" si="21"/>
        <v/>
      </c>
      <c r="M220" s="14" t="str">
        <f t="shared" si="22"/>
        <v/>
      </c>
      <c r="N220" s="14" t="s">
        <v>47</v>
      </c>
      <c r="O220" s="14" t="str">
        <f t="shared" si="23"/>
        <v/>
      </c>
      <c r="P220" s="14" t="s">
        <v>47</v>
      </c>
      <c r="Q220" s="14" t="str">
        <f t="shared" si="24"/>
        <v/>
      </c>
      <c r="R220" s="14" t="s">
        <v>47</v>
      </c>
      <c r="S220" s="14" t="str">
        <f t="shared" si="25"/>
        <v/>
      </c>
      <c r="T220" s="14" t="s">
        <v>47</v>
      </c>
      <c r="U220" s="14" t="str">
        <f t="shared" si="26"/>
        <v/>
      </c>
      <c r="V220" s="15" t="str">
        <f t="shared" si="27"/>
        <v/>
      </c>
    </row>
    <row r="221" spans="1:22" x14ac:dyDescent="0.2">
      <c r="A221" s="154"/>
      <c r="B221" s="154"/>
      <c r="C221" s="154"/>
      <c r="D221" s="155"/>
      <c r="I221" s="17"/>
      <c r="L221" s="16" t="str">
        <f t="shared" si="21"/>
        <v/>
      </c>
      <c r="M221" s="14" t="str">
        <f t="shared" si="22"/>
        <v/>
      </c>
      <c r="N221" s="14" t="s">
        <v>47</v>
      </c>
      <c r="O221" s="14" t="str">
        <f t="shared" si="23"/>
        <v/>
      </c>
      <c r="P221" s="14" t="s">
        <v>47</v>
      </c>
      <c r="Q221" s="14" t="str">
        <f t="shared" si="24"/>
        <v/>
      </c>
      <c r="R221" s="14" t="s">
        <v>47</v>
      </c>
      <c r="S221" s="14" t="str">
        <f t="shared" si="25"/>
        <v/>
      </c>
      <c r="T221" s="14" t="s">
        <v>47</v>
      </c>
      <c r="U221" s="14" t="str">
        <f t="shared" si="26"/>
        <v/>
      </c>
      <c r="V221" s="15" t="str">
        <f t="shared" si="27"/>
        <v/>
      </c>
    </row>
    <row r="222" spans="1:22" x14ac:dyDescent="0.2">
      <c r="A222" s="154"/>
      <c r="B222" s="154"/>
      <c r="C222" s="154"/>
      <c r="D222" s="155"/>
      <c r="I222" s="17"/>
      <c r="L222" s="16" t="str">
        <f t="shared" si="21"/>
        <v/>
      </c>
      <c r="M222" s="14" t="str">
        <f t="shared" si="22"/>
        <v/>
      </c>
      <c r="N222" s="14" t="s">
        <v>47</v>
      </c>
      <c r="O222" s="14" t="str">
        <f t="shared" si="23"/>
        <v/>
      </c>
      <c r="P222" s="14" t="s">
        <v>47</v>
      </c>
      <c r="Q222" s="14" t="str">
        <f t="shared" si="24"/>
        <v/>
      </c>
      <c r="R222" s="14" t="s">
        <v>47</v>
      </c>
      <c r="S222" s="14" t="str">
        <f t="shared" si="25"/>
        <v/>
      </c>
      <c r="T222" s="14" t="s">
        <v>47</v>
      </c>
      <c r="U222" s="14" t="str">
        <f t="shared" si="26"/>
        <v/>
      </c>
      <c r="V222" s="15" t="str">
        <f t="shared" si="27"/>
        <v/>
      </c>
    </row>
    <row r="223" spans="1:22" x14ac:dyDescent="0.2">
      <c r="A223" s="154"/>
      <c r="B223" s="154"/>
      <c r="C223" s="154"/>
      <c r="D223" s="155"/>
      <c r="I223" s="17"/>
      <c r="L223" s="16" t="str">
        <f t="shared" si="21"/>
        <v/>
      </c>
      <c r="M223" s="14" t="str">
        <f t="shared" si="22"/>
        <v/>
      </c>
      <c r="N223" s="14" t="s">
        <v>47</v>
      </c>
      <c r="O223" s="14" t="str">
        <f t="shared" si="23"/>
        <v/>
      </c>
      <c r="P223" s="14" t="s">
        <v>47</v>
      </c>
      <c r="Q223" s="14" t="str">
        <f t="shared" si="24"/>
        <v/>
      </c>
      <c r="R223" s="14" t="s">
        <v>47</v>
      </c>
      <c r="S223" s="14" t="str">
        <f t="shared" si="25"/>
        <v/>
      </c>
      <c r="T223" s="14" t="s">
        <v>47</v>
      </c>
      <c r="U223" s="14" t="str">
        <f t="shared" si="26"/>
        <v/>
      </c>
      <c r="V223" s="15" t="str">
        <f t="shared" si="27"/>
        <v/>
      </c>
    </row>
    <row r="224" spans="1:22" x14ac:dyDescent="0.2">
      <c r="A224" s="154"/>
      <c r="B224" s="154"/>
      <c r="C224" s="154"/>
      <c r="D224" s="155"/>
      <c r="I224" s="17"/>
      <c r="L224" s="16" t="str">
        <f t="shared" si="21"/>
        <v/>
      </c>
      <c r="M224" s="14" t="str">
        <f t="shared" si="22"/>
        <v/>
      </c>
      <c r="N224" s="14" t="s">
        <v>47</v>
      </c>
      <c r="O224" s="14" t="str">
        <f t="shared" si="23"/>
        <v/>
      </c>
      <c r="P224" s="14" t="s">
        <v>47</v>
      </c>
      <c r="Q224" s="14" t="str">
        <f t="shared" si="24"/>
        <v/>
      </c>
      <c r="R224" s="14" t="s">
        <v>47</v>
      </c>
      <c r="S224" s="14" t="str">
        <f t="shared" si="25"/>
        <v/>
      </c>
      <c r="T224" s="14" t="s">
        <v>47</v>
      </c>
      <c r="U224" s="14" t="str">
        <f t="shared" si="26"/>
        <v/>
      </c>
      <c r="V224" s="15" t="str">
        <f t="shared" si="27"/>
        <v/>
      </c>
    </row>
    <row r="225" spans="1:22" x14ac:dyDescent="0.2">
      <c r="A225" s="154"/>
      <c r="B225" s="154"/>
      <c r="C225" s="154"/>
      <c r="D225" s="155"/>
      <c r="I225" s="17"/>
      <c r="L225" s="16" t="str">
        <f t="shared" si="21"/>
        <v/>
      </c>
      <c r="M225" s="14" t="str">
        <f t="shared" si="22"/>
        <v/>
      </c>
      <c r="N225" s="14" t="s">
        <v>47</v>
      </c>
      <c r="O225" s="14" t="str">
        <f t="shared" si="23"/>
        <v/>
      </c>
      <c r="P225" s="14" t="s">
        <v>47</v>
      </c>
      <c r="Q225" s="14" t="str">
        <f t="shared" si="24"/>
        <v/>
      </c>
      <c r="R225" s="14" t="s">
        <v>47</v>
      </c>
      <c r="S225" s="14" t="str">
        <f t="shared" si="25"/>
        <v/>
      </c>
      <c r="T225" s="14" t="s">
        <v>47</v>
      </c>
      <c r="U225" s="14" t="str">
        <f t="shared" si="26"/>
        <v/>
      </c>
      <c r="V225" s="15" t="str">
        <f t="shared" si="27"/>
        <v/>
      </c>
    </row>
    <row r="226" spans="1:22" x14ac:dyDescent="0.2">
      <c r="A226" s="149"/>
      <c r="B226" s="149"/>
      <c r="C226" s="149"/>
      <c r="D226" s="150"/>
      <c r="I226" s="17"/>
      <c r="L226" s="16" t="str">
        <f t="shared" si="21"/>
        <v/>
      </c>
      <c r="M226" s="14" t="str">
        <f t="shared" si="22"/>
        <v/>
      </c>
      <c r="N226" s="14" t="s">
        <v>47</v>
      </c>
      <c r="O226" s="14" t="str">
        <f t="shared" si="23"/>
        <v/>
      </c>
      <c r="P226" s="14" t="s">
        <v>47</v>
      </c>
      <c r="Q226" s="14" t="str">
        <f t="shared" si="24"/>
        <v/>
      </c>
      <c r="R226" s="14" t="s">
        <v>47</v>
      </c>
      <c r="S226" s="14" t="str">
        <f t="shared" si="25"/>
        <v/>
      </c>
      <c r="T226" s="14" t="s">
        <v>47</v>
      </c>
      <c r="U226" s="14" t="str">
        <f t="shared" si="26"/>
        <v/>
      </c>
      <c r="V226" s="15" t="str">
        <f t="shared" si="27"/>
        <v/>
      </c>
    </row>
    <row r="227" spans="1:22" x14ac:dyDescent="0.2">
      <c r="A227" s="149"/>
      <c r="B227" s="149"/>
      <c r="C227" s="149"/>
      <c r="D227" s="150"/>
      <c r="I227" s="17"/>
      <c r="L227" s="16" t="str">
        <f t="shared" si="21"/>
        <v/>
      </c>
      <c r="M227" s="14" t="str">
        <f t="shared" si="22"/>
        <v/>
      </c>
      <c r="N227" s="14" t="s">
        <v>47</v>
      </c>
      <c r="O227" s="14" t="str">
        <f t="shared" si="23"/>
        <v/>
      </c>
      <c r="P227" s="14" t="s">
        <v>47</v>
      </c>
      <c r="Q227" s="14" t="str">
        <f t="shared" si="24"/>
        <v/>
      </c>
      <c r="R227" s="14" t="s">
        <v>47</v>
      </c>
      <c r="S227" s="14" t="str">
        <f t="shared" si="25"/>
        <v/>
      </c>
      <c r="T227" s="14" t="s">
        <v>47</v>
      </c>
      <c r="U227" s="14" t="str">
        <f t="shared" si="26"/>
        <v/>
      </c>
      <c r="V227" s="15" t="str">
        <f t="shared" si="27"/>
        <v/>
      </c>
    </row>
    <row r="228" spans="1:22" x14ac:dyDescent="0.2">
      <c r="A228" s="149"/>
      <c r="B228" s="149"/>
      <c r="C228" s="149"/>
      <c r="D228" s="150"/>
      <c r="I228" s="17"/>
      <c r="L228" s="16" t="str">
        <f t="shared" si="21"/>
        <v/>
      </c>
      <c r="M228" s="14" t="str">
        <f t="shared" si="22"/>
        <v/>
      </c>
      <c r="N228" s="14" t="s">
        <v>47</v>
      </c>
      <c r="O228" s="14" t="str">
        <f t="shared" si="23"/>
        <v/>
      </c>
      <c r="P228" s="14" t="s">
        <v>47</v>
      </c>
      <c r="Q228" s="14" t="str">
        <f t="shared" si="24"/>
        <v/>
      </c>
      <c r="R228" s="14" t="s">
        <v>47</v>
      </c>
      <c r="S228" s="14" t="str">
        <f t="shared" si="25"/>
        <v/>
      </c>
      <c r="T228" s="14" t="s">
        <v>47</v>
      </c>
      <c r="U228" s="14" t="str">
        <f t="shared" si="26"/>
        <v/>
      </c>
      <c r="V228" s="15" t="str">
        <f t="shared" si="27"/>
        <v/>
      </c>
    </row>
    <row r="229" spans="1:22" x14ac:dyDescent="0.2">
      <c r="A229" s="149"/>
      <c r="B229" s="149"/>
      <c r="C229" s="149"/>
      <c r="D229" s="150"/>
      <c r="I229" s="17"/>
      <c r="L229" s="16" t="str">
        <f t="shared" si="21"/>
        <v/>
      </c>
      <c r="M229" s="14" t="str">
        <f t="shared" si="22"/>
        <v/>
      </c>
      <c r="N229" s="14" t="s">
        <v>47</v>
      </c>
      <c r="O229" s="14" t="str">
        <f t="shared" si="23"/>
        <v/>
      </c>
      <c r="P229" s="14" t="s">
        <v>47</v>
      </c>
      <c r="Q229" s="14" t="str">
        <f t="shared" si="24"/>
        <v/>
      </c>
      <c r="R229" s="14" t="s">
        <v>47</v>
      </c>
      <c r="S229" s="14" t="str">
        <f t="shared" si="25"/>
        <v/>
      </c>
      <c r="T229" s="14" t="s">
        <v>47</v>
      </c>
      <c r="U229" s="14" t="str">
        <f t="shared" si="26"/>
        <v/>
      </c>
      <c r="V229" s="15" t="str">
        <f t="shared" si="27"/>
        <v/>
      </c>
    </row>
    <row r="230" spans="1:22" x14ac:dyDescent="0.2">
      <c r="A230" s="149"/>
      <c r="B230" s="149"/>
      <c r="C230" s="149"/>
      <c r="D230" s="150"/>
      <c r="I230" s="17"/>
      <c r="L230" s="16" t="str">
        <f t="shared" si="21"/>
        <v/>
      </c>
      <c r="M230" s="14" t="str">
        <f t="shared" si="22"/>
        <v/>
      </c>
      <c r="N230" s="14" t="s">
        <v>47</v>
      </c>
      <c r="O230" s="14" t="str">
        <f t="shared" si="23"/>
        <v/>
      </c>
      <c r="P230" s="14" t="s">
        <v>47</v>
      </c>
      <c r="Q230" s="14" t="str">
        <f t="shared" si="24"/>
        <v/>
      </c>
      <c r="R230" s="14" t="s">
        <v>47</v>
      </c>
      <c r="S230" s="14" t="str">
        <f t="shared" si="25"/>
        <v/>
      </c>
      <c r="T230" s="14" t="s">
        <v>47</v>
      </c>
      <c r="U230" s="14" t="str">
        <f t="shared" si="26"/>
        <v/>
      </c>
      <c r="V230" s="15" t="str">
        <f t="shared" si="27"/>
        <v/>
      </c>
    </row>
    <row r="231" spans="1:22" x14ac:dyDescent="0.2">
      <c r="A231" s="149"/>
      <c r="B231" s="149"/>
      <c r="C231" s="149"/>
      <c r="D231" s="150"/>
      <c r="I231" s="17"/>
      <c r="L231" s="16" t="str">
        <f t="shared" si="21"/>
        <v/>
      </c>
      <c r="M231" s="14" t="str">
        <f t="shared" si="22"/>
        <v/>
      </c>
      <c r="N231" s="14" t="s">
        <v>47</v>
      </c>
      <c r="O231" s="14" t="str">
        <f t="shared" si="23"/>
        <v/>
      </c>
      <c r="P231" s="14" t="s">
        <v>47</v>
      </c>
      <c r="Q231" s="14" t="str">
        <f t="shared" si="24"/>
        <v/>
      </c>
      <c r="R231" s="14" t="s">
        <v>47</v>
      </c>
      <c r="S231" s="14" t="str">
        <f t="shared" si="25"/>
        <v/>
      </c>
      <c r="T231" s="14" t="s">
        <v>47</v>
      </c>
      <c r="U231" s="14" t="str">
        <f t="shared" si="26"/>
        <v/>
      </c>
      <c r="V231" s="15" t="str">
        <f t="shared" si="27"/>
        <v/>
      </c>
    </row>
    <row r="232" spans="1:22" x14ac:dyDescent="0.2">
      <c r="A232" s="151"/>
      <c r="B232" s="151"/>
      <c r="C232" s="151"/>
      <c r="D232" s="151"/>
      <c r="I232" s="17"/>
      <c r="L232" s="16" t="str">
        <f t="shared" si="21"/>
        <v/>
      </c>
      <c r="M232" s="14" t="str">
        <f t="shared" si="22"/>
        <v/>
      </c>
      <c r="N232" s="14" t="s">
        <v>47</v>
      </c>
      <c r="O232" s="14" t="str">
        <f t="shared" si="23"/>
        <v/>
      </c>
      <c r="P232" s="14" t="s">
        <v>47</v>
      </c>
      <c r="Q232" s="14" t="str">
        <f t="shared" si="24"/>
        <v/>
      </c>
      <c r="R232" s="14" t="s">
        <v>47</v>
      </c>
      <c r="S232" s="14" t="str">
        <f t="shared" si="25"/>
        <v/>
      </c>
      <c r="T232" s="14" t="s">
        <v>47</v>
      </c>
      <c r="U232" s="14" t="str">
        <f t="shared" si="26"/>
        <v/>
      </c>
      <c r="V232" s="15" t="str">
        <f t="shared" si="27"/>
        <v/>
      </c>
    </row>
    <row r="233" spans="1:22" x14ac:dyDescent="0.2">
      <c r="A233" s="151"/>
      <c r="B233" s="151"/>
      <c r="C233" s="151"/>
      <c r="D233" s="151"/>
      <c r="I233" s="17"/>
      <c r="L233" s="16" t="str">
        <f t="shared" si="21"/>
        <v/>
      </c>
      <c r="M233" s="14" t="str">
        <f t="shared" si="22"/>
        <v/>
      </c>
      <c r="N233" s="14" t="s">
        <v>47</v>
      </c>
      <c r="O233" s="14" t="str">
        <f t="shared" si="23"/>
        <v/>
      </c>
      <c r="P233" s="14" t="s">
        <v>47</v>
      </c>
      <c r="Q233" s="14" t="str">
        <f t="shared" si="24"/>
        <v/>
      </c>
      <c r="R233" s="14" t="s">
        <v>47</v>
      </c>
      <c r="S233" s="14" t="str">
        <f t="shared" si="25"/>
        <v/>
      </c>
      <c r="T233" s="14" t="s">
        <v>47</v>
      </c>
      <c r="U233" s="14" t="str">
        <f t="shared" si="26"/>
        <v/>
      </c>
      <c r="V233" s="15" t="str">
        <f t="shared" si="27"/>
        <v/>
      </c>
    </row>
    <row r="234" spans="1:22" x14ac:dyDescent="0.2">
      <c r="A234" s="151"/>
      <c r="B234" s="151"/>
      <c r="C234" s="151"/>
      <c r="D234" s="151"/>
      <c r="I234" s="17"/>
      <c r="L234" s="16" t="str">
        <f t="shared" si="21"/>
        <v/>
      </c>
      <c r="M234" s="14" t="str">
        <f t="shared" si="22"/>
        <v/>
      </c>
      <c r="N234" s="14" t="s">
        <v>47</v>
      </c>
      <c r="O234" s="14" t="str">
        <f t="shared" si="23"/>
        <v/>
      </c>
      <c r="P234" s="14" t="s">
        <v>47</v>
      </c>
      <c r="Q234" s="14" t="str">
        <f t="shared" si="24"/>
        <v/>
      </c>
      <c r="R234" s="14" t="s">
        <v>47</v>
      </c>
      <c r="S234" s="14" t="str">
        <f t="shared" si="25"/>
        <v/>
      </c>
      <c r="T234" s="14" t="s">
        <v>47</v>
      </c>
      <c r="U234" s="14" t="str">
        <f t="shared" si="26"/>
        <v/>
      </c>
      <c r="V234" s="15" t="str">
        <f t="shared" si="27"/>
        <v/>
      </c>
    </row>
    <row r="235" spans="1:22" x14ac:dyDescent="0.2">
      <c r="A235" s="151"/>
      <c r="B235" s="151"/>
      <c r="C235" s="151"/>
      <c r="D235" s="151"/>
      <c r="I235" s="17"/>
      <c r="L235" s="16" t="str">
        <f t="shared" si="21"/>
        <v/>
      </c>
      <c r="M235" s="14" t="str">
        <f t="shared" si="22"/>
        <v/>
      </c>
      <c r="N235" s="14" t="s">
        <v>47</v>
      </c>
      <c r="O235" s="14" t="str">
        <f t="shared" si="23"/>
        <v/>
      </c>
      <c r="P235" s="14" t="s">
        <v>47</v>
      </c>
      <c r="Q235" s="14" t="str">
        <f t="shared" si="24"/>
        <v/>
      </c>
      <c r="R235" s="14" t="s">
        <v>47</v>
      </c>
      <c r="S235" s="14" t="str">
        <f t="shared" si="25"/>
        <v/>
      </c>
      <c r="T235" s="14" t="s">
        <v>47</v>
      </c>
      <c r="U235" s="14" t="str">
        <f t="shared" si="26"/>
        <v/>
      </c>
      <c r="V235" s="15" t="str">
        <f t="shared" si="27"/>
        <v/>
      </c>
    </row>
    <row r="236" spans="1:22" x14ac:dyDescent="0.2">
      <c r="A236" s="151"/>
      <c r="B236" s="151"/>
      <c r="C236" s="151"/>
      <c r="D236" s="151"/>
      <c r="I236" s="17"/>
      <c r="L236" s="16" t="str">
        <f t="shared" si="21"/>
        <v/>
      </c>
      <c r="M236" s="14" t="str">
        <f t="shared" si="22"/>
        <v/>
      </c>
      <c r="N236" s="14" t="s">
        <v>47</v>
      </c>
      <c r="O236" s="14" t="str">
        <f t="shared" si="23"/>
        <v/>
      </c>
      <c r="P236" s="14" t="s">
        <v>47</v>
      </c>
      <c r="Q236" s="14" t="str">
        <f t="shared" si="24"/>
        <v/>
      </c>
      <c r="R236" s="14" t="s">
        <v>47</v>
      </c>
      <c r="S236" s="14" t="str">
        <f t="shared" si="25"/>
        <v/>
      </c>
      <c r="T236" s="14" t="s">
        <v>47</v>
      </c>
      <c r="U236" s="14" t="str">
        <f t="shared" si="26"/>
        <v/>
      </c>
      <c r="V236" s="15" t="str">
        <f t="shared" si="27"/>
        <v/>
      </c>
    </row>
    <row r="237" spans="1:22" x14ac:dyDescent="0.2">
      <c r="A237" s="151"/>
      <c r="B237" s="151"/>
      <c r="C237" s="151"/>
      <c r="D237" s="151"/>
      <c r="I237" s="17"/>
      <c r="L237" s="16" t="str">
        <f t="shared" si="21"/>
        <v/>
      </c>
      <c r="M237" s="14" t="str">
        <f t="shared" si="22"/>
        <v/>
      </c>
      <c r="N237" s="14" t="s">
        <v>47</v>
      </c>
      <c r="O237" s="14" t="str">
        <f t="shared" si="23"/>
        <v/>
      </c>
      <c r="P237" s="14" t="s">
        <v>47</v>
      </c>
      <c r="Q237" s="14" t="str">
        <f t="shared" si="24"/>
        <v/>
      </c>
      <c r="R237" s="14" t="s">
        <v>47</v>
      </c>
      <c r="S237" s="14" t="str">
        <f t="shared" si="25"/>
        <v/>
      </c>
      <c r="T237" s="14" t="s">
        <v>47</v>
      </c>
      <c r="U237" s="14" t="str">
        <f t="shared" si="26"/>
        <v/>
      </c>
      <c r="V237" s="15" t="str">
        <f t="shared" si="27"/>
        <v/>
      </c>
    </row>
    <row r="238" spans="1:22" x14ac:dyDescent="0.2">
      <c r="A238" s="151"/>
      <c r="B238" s="151"/>
      <c r="C238" s="151"/>
      <c r="D238" s="151"/>
      <c r="I238" s="17"/>
      <c r="L238" s="16" t="str">
        <f t="shared" si="21"/>
        <v/>
      </c>
      <c r="M238" s="14" t="str">
        <f t="shared" si="22"/>
        <v/>
      </c>
      <c r="N238" s="14" t="s">
        <v>47</v>
      </c>
      <c r="O238" s="14" t="str">
        <f t="shared" si="23"/>
        <v/>
      </c>
      <c r="P238" s="14" t="s">
        <v>47</v>
      </c>
      <c r="Q238" s="14" t="str">
        <f t="shared" si="24"/>
        <v/>
      </c>
      <c r="R238" s="14" t="s">
        <v>47</v>
      </c>
      <c r="S238" s="14" t="str">
        <f t="shared" si="25"/>
        <v/>
      </c>
      <c r="T238" s="14" t="s">
        <v>47</v>
      </c>
      <c r="U238" s="14" t="str">
        <f t="shared" si="26"/>
        <v/>
      </c>
      <c r="V238" s="15" t="str">
        <f t="shared" si="27"/>
        <v/>
      </c>
    </row>
    <row r="239" spans="1:22" x14ac:dyDescent="0.2">
      <c r="A239" s="151"/>
      <c r="B239" s="151"/>
      <c r="C239" s="151"/>
      <c r="D239" s="151"/>
      <c r="I239" s="17"/>
      <c r="L239" s="16" t="str">
        <f t="shared" si="21"/>
        <v/>
      </c>
      <c r="M239" s="14" t="str">
        <f t="shared" si="22"/>
        <v/>
      </c>
      <c r="N239" s="14" t="s">
        <v>47</v>
      </c>
      <c r="O239" s="14" t="str">
        <f t="shared" si="23"/>
        <v/>
      </c>
      <c r="P239" s="14" t="s">
        <v>47</v>
      </c>
      <c r="Q239" s="14" t="str">
        <f t="shared" si="24"/>
        <v/>
      </c>
      <c r="R239" s="14" t="s">
        <v>47</v>
      </c>
      <c r="S239" s="14" t="str">
        <f t="shared" si="25"/>
        <v/>
      </c>
      <c r="T239" s="14" t="s">
        <v>47</v>
      </c>
      <c r="U239" s="14" t="str">
        <f t="shared" si="26"/>
        <v/>
      </c>
      <c r="V239" s="15" t="str">
        <f t="shared" si="27"/>
        <v/>
      </c>
    </row>
    <row r="240" spans="1:22" x14ac:dyDescent="0.2">
      <c r="A240" s="151"/>
      <c r="B240" s="151"/>
      <c r="C240" s="151"/>
      <c r="D240" s="151"/>
      <c r="I240" s="17"/>
      <c r="L240" s="16" t="str">
        <f t="shared" si="21"/>
        <v/>
      </c>
      <c r="M240" s="14" t="str">
        <f t="shared" si="22"/>
        <v/>
      </c>
      <c r="N240" s="14" t="s">
        <v>47</v>
      </c>
      <c r="O240" s="14" t="str">
        <f t="shared" si="23"/>
        <v/>
      </c>
      <c r="P240" s="14" t="s">
        <v>47</v>
      </c>
      <c r="Q240" s="14" t="str">
        <f t="shared" si="24"/>
        <v/>
      </c>
      <c r="R240" s="14" t="s">
        <v>47</v>
      </c>
      <c r="S240" s="14" t="str">
        <f t="shared" si="25"/>
        <v/>
      </c>
      <c r="T240" s="14" t="s">
        <v>47</v>
      </c>
      <c r="U240" s="14" t="str">
        <f t="shared" si="26"/>
        <v/>
      </c>
      <c r="V240" s="15" t="str">
        <f t="shared" si="27"/>
        <v/>
      </c>
    </row>
    <row r="241" spans="1:22" x14ac:dyDescent="0.2">
      <c r="A241" s="151"/>
      <c r="B241" s="151"/>
      <c r="C241" s="151"/>
      <c r="D241" s="151"/>
      <c r="I241" s="17"/>
      <c r="L241" s="16" t="str">
        <f t="shared" si="21"/>
        <v/>
      </c>
      <c r="M241" s="14" t="str">
        <f t="shared" si="22"/>
        <v/>
      </c>
      <c r="N241" s="14" t="s">
        <v>47</v>
      </c>
      <c r="O241" s="14" t="str">
        <f t="shared" si="23"/>
        <v/>
      </c>
      <c r="P241" s="14" t="s">
        <v>47</v>
      </c>
      <c r="Q241" s="14" t="str">
        <f t="shared" si="24"/>
        <v/>
      </c>
      <c r="R241" s="14" t="s">
        <v>47</v>
      </c>
      <c r="S241" s="14" t="str">
        <f t="shared" si="25"/>
        <v/>
      </c>
      <c r="T241" s="14" t="s">
        <v>47</v>
      </c>
      <c r="U241" s="14" t="str">
        <f t="shared" si="26"/>
        <v/>
      </c>
      <c r="V241" s="15" t="str">
        <f t="shared" si="27"/>
        <v/>
      </c>
    </row>
    <row r="242" spans="1:22" x14ac:dyDescent="0.2">
      <c r="A242" s="151"/>
      <c r="B242" s="151"/>
      <c r="C242" s="151"/>
      <c r="D242" s="151"/>
      <c r="I242" s="17"/>
      <c r="L242" s="16" t="str">
        <f t="shared" si="21"/>
        <v/>
      </c>
      <c r="M242" s="14" t="str">
        <f t="shared" si="22"/>
        <v/>
      </c>
      <c r="N242" s="14" t="s">
        <v>47</v>
      </c>
      <c r="O242" s="14" t="str">
        <f t="shared" si="23"/>
        <v/>
      </c>
      <c r="P242" s="14" t="s">
        <v>47</v>
      </c>
      <c r="Q242" s="14" t="str">
        <f t="shared" si="24"/>
        <v/>
      </c>
      <c r="R242" s="14" t="s">
        <v>47</v>
      </c>
      <c r="S242" s="14" t="str">
        <f t="shared" si="25"/>
        <v/>
      </c>
      <c r="T242" s="14" t="s">
        <v>47</v>
      </c>
      <c r="U242" s="14" t="str">
        <f t="shared" si="26"/>
        <v/>
      </c>
      <c r="V242" s="15" t="str">
        <f t="shared" si="27"/>
        <v/>
      </c>
    </row>
    <row r="243" spans="1:22" x14ac:dyDescent="0.2">
      <c r="A243" s="151"/>
      <c r="B243" s="151"/>
      <c r="C243" s="151"/>
      <c r="D243" s="151"/>
      <c r="I243" s="17"/>
      <c r="L243" s="16" t="str">
        <f t="shared" si="21"/>
        <v/>
      </c>
      <c r="M243" s="14" t="str">
        <f t="shared" si="22"/>
        <v/>
      </c>
      <c r="N243" s="14" t="s">
        <v>47</v>
      </c>
      <c r="O243" s="14" t="str">
        <f t="shared" si="23"/>
        <v/>
      </c>
      <c r="P243" s="14" t="s">
        <v>47</v>
      </c>
      <c r="Q243" s="14" t="str">
        <f t="shared" si="24"/>
        <v/>
      </c>
      <c r="R243" s="14" t="s">
        <v>47</v>
      </c>
      <c r="S243" s="14" t="str">
        <f t="shared" si="25"/>
        <v/>
      </c>
      <c r="T243" s="14" t="s">
        <v>47</v>
      </c>
      <c r="U243" s="14" t="str">
        <f t="shared" si="26"/>
        <v/>
      </c>
      <c r="V243" s="15" t="str">
        <f t="shared" si="27"/>
        <v/>
      </c>
    </row>
    <row r="244" spans="1:22" x14ac:dyDescent="0.2">
      <c r="A244" s="151"/>
      <c r="B244" s="151"/>
      <c r="C244" s="151"/>
      <c r="D244" s="151"/>
      <c r="I244" s="17"/>
      <c r="L244" s="16" t="str">
        <f t="shared" si="21"/>
        <v/>
      </c>
      <c r="M244" s="14" t="str">
        <f t="shared" si="22"/>
        <v/>
      </c>
      <c r="N244" s="14" t="s">
        <v>47</v>
      </c>
      <c r="O244" s="14" t="str">
        <f t="shared" si="23"/>
        <v/>
      </c>
      <c r="P244" s="14" t="s">
        <v>47</v>
      </c>
      <c r="Q244" s="14" t="str">
        <f t="shared" si="24"/>
        <v/>
      </c>
      <c r="R244" s="14" t="s">
        <v>47</v>
      </c>
      <c r="S244" s="14" t="str">
        <f t="shared" si="25"/>
        <v/>
      </c>
      <c r="T244" s="14" t="s">
        <v>47</v>
      </c>
      <c r="U244" s="14" t="str">
        <f t="shared" si="26"/>
        <v/>
      </c>
      <c r="V244" s="15" t="str">
        <f t="shared" si="27"/>
        <v/>
      </c>
    </row>
    <row r="245" spans="1:22" x14ac:dyDescent="0.2">
      <c r="I245" s="17"/>
      <c r="L245" s="16" t="str">
        <f t="shared" si="21"/>
        <v/>
      </c>
      <c r="M245" s="14" t="str">
        <f t="shared" si="22"/>
        <v/>
      </c>
      <c r="N245" s="14" t="s">
        <v>47</v>
      </c>
      <c r="O245" s="14" t="str">
        <f t="shared" si="23"/>
        <v/>
      </c>
      <c r="P245" s="14" t="s">
        <v>47</v>
      </c>
      <c r="Q245" s="14" t="str">
        <f t="shared" si="24"/>
        <v/>
      </c>
      <c r="R245" s="14" t="s">
        <v>47</v>
      </c>
      <c r="S245" s="14" t="str">
        <f t="shared" si="25"/>
        <v/>
      </c>
      <c r="T245" s="14" t="s">
        <v>47</v>
      </c>
      <c r="U245" s="14" t="str">
        <f t="shared" si="26"/>
        <v/>
      </c>
      <c r="V245" s="15" t="str">
        <f t="shared" si="27"/>
        <v/>
      </c>
    </row>
    <row r="246" spans="1:22" x14ac:dyDescent="0.2">
      <c r="I246" s="17"/>
      <c r="L246" s="16" t="str">
        <f t="shared" si="21"/>
        <v/>
      </c>
      <c r="M246" s="14" t="str">
        <f t="shared" si="22"/>
        <v/>
      </c>
      <c r="N246" s="14" t="s">
        <v>47</v>
      </c>
      <c r="O246" s="14" t="str">
        <f t="shared" si="23"/>
        <v/>
      </c>
      <c r="P246" s="14" t="s">
        <v>47</v>
      </c>
      <c r="Q246" s="14" t="str">
        <f t="shared" si="24"/>
        <v/>
      </c>
      <c r="R246" s="14" t="s">
        <v>47</v>
      </c>
      <c r="S246" s="14" t="str">
        <f t="shared" si="25"/>
        <v/>
      </c>
      <c r="T246" s="14" t="s">
        <v>47</v>
      </c>
      <c r="U246" s="14" t="str">
        <f t="shared" si="26"/>
        <v/>
      </c>
      <c r="V246" s="15" t="str">
        <f t="shared" si="27"/>
        <v/>
      </c>
    </row>
    <row r="247" spans="1:22" x14ac:dyDescent="0.2">
      <c r="I247" s="17"/>
      <c r="L247" s="16" t="str">
        <f t="shared" si="21"/>
        <v/>
      </c>
      <c r="M247" s="14" t="str">
        <f t="shared" si="22"/>
        <v/>
      </c>
      <c r="N247" s="14" t="s">
        <v>47</v>
      </c>
      <c r="O247" s="14" t="str">
        <f t="shared" si="23"/>
        <v/>
      </c>
      <c r="P247" s="14" t="s">
        <v>47</v>
      </c>
      <c r="Q247" s="14" t="str">
        <f t="shared" si="24"/>
        <v/>
      </c>
      <c r="R247" s="14" t="s">
        <v>47</v>
      </c>
      <c r="S247" s="14" t="str">
        <f t="shared" si="25"/>
        <v/>
      </c>
      <c r="T247" s="14" t="s">
        <v>47</v>
      </c>
      <c r="U247" s="14" t="str">
        <f t="shared" si="26"/>
        <v/>
      </c>
      <c r="V247" s="15" t="str">
        <f t="shared" si="27"/>
        <v/>
      </c>
    </row>
    <row r="248" spans="1:22" x14ac:dyDescent="0.2">
      <c r="I248" s="17"/>
      <c r="L248" s="16" t="str">
        <f t="shared" si="21"/>
        <v/>
      </c>
      <c r="M248" s="14" t="str">
        <f t="shared" si="22"/>
        <v/>
      </c>
      <c r="N248" s="14" t="s">
        <v>47</v>
      </c>
      <c r="O248" s="14" t="str">
        <f t="shared" si="23"/>
        <v/>
      </c>
      <c r="P248" s="14" t="s">
        <v>47</v>
      </c>
      <c r="Q248" s="14" t="str">
        <f t="shared" si="24"/>
        <v/>
      </c>
      <c r="R248" s="14" t="s">
        <v>47</v>
      </c>
      <c r="S248" s="14" t="str">
        <f t="shared" si="25"/>
        <v/>
      </c>
      <c r="T248" s="14" t="s">
        <v>47</v>
      </c>
      <c r="U248" s="14" t="str">
        <f t="shared" si="26"/>
        <v/>
      </c>
      <c r="V248" s="15" t="str">
        <f t="shared" si="27"/>
        <v/>
      </c>
    </row>
    <row r="249" spans="1:22" x14ac:dyDescent="0.2">
      <c r="I249" s="17"/>
      <c r="L249" s="16" t="str">
        <f t="shared" si="21"/>
        <v/>
      </c>
      <c r="M249" s="14" t="str">
        <f t="shared" si="22"/>
        <v/>
      </c>
      <c r="N249" s="14" t="s">
        <v>47</v>
      </c>
      <c r="O249" s="14" t="str">
        <f t="shared" si="23"/>
        <v/>
      </c>
      <c r="P249" s="14" t="s">
        <v>47</v>
      </c>
      <c r="Q249" s="14" t="str">
        <f t="shared" si="24"/>
        <v/>
      </c>
      <c r="R249" s="14" t="s">
        <v>47</v>
      </c>
      <c r="S249" s="14" t="str">
        <f t="shared" si="25"/>
        <v/>
      </c>
      <c r="T249" s="14" t="s">
        <v>47</v>
      </c>
      <c r="U249" s="14" t="str">
        <f t="shared" si="26"/>
        <v/>
      </c>
      <c r="V249" s="15" t="str">
        <f t="shared" si="27"/>
        <v/>
      </c>
    </row>
    <row r="250" spans="1:22" x14ac:dyDescent="0.2">
      <c r="I250" s="17"/>
      <c r="L250" s="16" t="str">
        <f t="shared" si="21"/>
        <v/>
      </c>
      <c r="M250" s="14" t="str">
        <f t="shared" si="22"/>
        <v/>
      </c>
      <c r="N250" s="14" t="s">
        <v>47</v>
      </c>
      <c r="O250" s="14" t="str">
        <f t="shared" si="23"/>
        <v/>
      </c>
      <c r="P250" s="14" t="s">
        <v>47</v>
      </c>
      <c r="Q250" s="14" t="str">
        <f t="shared" si="24"/>
        <v/>
      </c>
      <c r="R250" s="14" t="s">
        <v>47</v>
      </c>
      <c r="S250" s="14" t="str">
        <f t="shared" si="25"/>
        <v/>
      </c>
      <c r="T250" s="14" t="s">
        <v>47</v>
      </c>
      <c r="U250" s="14" t="str">
        <f t="shared" si="26"/>
        <v/>
      </c>
      <c r="V250" s="15" t="str">
        <f t="shared" si="27"/>
        <v/>
      </c>
    </row>
    <row r="251" spans="1:22" x14ac:dyDescent="0.2">
      <c r="I251" s="17"/>
      <c r="L251" s="16" t="str">
        <f t="shared" si="21"/>
        <v/>
      </c>
      <c r="M251" s="14" t="str">
        <f t="shared" si="22"/>
        <v/>
      </c>
      <c r="N251" s="14" t="s">
        <v>47</v>
      </c>
      <c r="O251" s="14" t="str">
        <f t="shared" si="23"/>
        <v/>
      </c>
      <c r="P251" s="14" t="s">
        <v>47</v>
      </c>
      <c r="Q251" s="14" t="str">
        <f t="shared" si="24"/>
        <v/>
      </c>
      <c r="R251" s="14" t="s">
        <v>47</v>
      </c>
      <c r="S251" s="14" t="str">
        <f t="shared" si="25"/>
        <v/>
      </c>
      <c r="T251" s="14" t="s">
        <v>47</v>
      </c>
      <c r="U251" s="14" t="str">
        <f t="shared" si="26"/>
        <v/>
      </c>
      <c r="V251" s="15" t="str">
        <f t="shared" si="27"/>
        <v/>
      </c>
    </row>
    <row r="252" spans="1:22" x14ac:dyDescent="0.2">
      <c r="I252" s="17"/>
      <c r="L252" s="16" t="str">
        <f t="shared" si="21"/>
        <v/>
      </c>
      <c r="M252" s="14" t="str">
        <f t="shared" si="22"/>
        <v/>
      </c>
      <c r="N252" s="14" t="s">
        <v>47</v>
      </c>
      <c r="O252" s="14" t="str">
        <f t="shared" si="23"/>
        <v/>
      </c>
      <c r="P252" s="14" t="s">
        <v>47</v>
      </c>
      <c r="Q252" s="14" t="str">
        <f t="shared" si="24"/>
        <v/>
      </c>
      <c r="R252" s="14" t="s">
        <v>47</v>
      </c>
      <c r="S252" s="14" t="str">
        <f t="shared" si="25"/>
        <v/>
      </c>
      <c r="T252" s="14" t="s">
        <v>47</v>
      </c>
      <c r="U252" s="14" t="str">
        <f t="shared" si="26"/>
        <v/>
      </c>
      <c r="V252" s="15" t="str">
        <f t="shared" si="27"/>
        <v/>
      </c>
    </row>
    <row r="253" spans="1:22" x14ac:dyDescent="0.2">
      <c r="I253" s="17"/>
      <c r="L253" s="16" t="str">
        <f t="shared" si="21"/>
        <v/>
      </c>
      <c r="M253" s="14" t="str">
        <f t="shared" si="22"/>
        <v/>
      </c>
      <c r="N253" s="14" t="s">
        <v>47</v>
      </c>
      <c r="O253" s="14" t="str">
        <f t="shared" si="23"/>
        <v/>
      </c>
      <c r="P253" s="14" t="s">
        <v>47</v>
      </c>
      <c r="Q253" s="14" t="str">
        <f t="shared" si="24"/>
        <v/>
      </c>
      <c r="R253" s="14" t="s">
        <v>47</v>
      </c>
      <c r="S253" s="14" t="str">
        <f t="shared" si="25"/>
        <v/>
      </c>
      <c r="T253" s="14" t="s">
        <v>47</v>
      </c>
      <c r="U253" s="14" t="str">
        <f t="shared" si="26"/>
        <v/>
      </c>
      <c r="V253" s="15" t="str">
        <f t="shared" si="27"/>
        <v/>
      </c>
    </row>
    <row r="254" spans="1:22" x14ac:dyDescent="0.2">
      <c r="I254" s="17"/>
      <c r="L254" s="16" t="str">
        <f t="shared" si="21"/>
        <v/>
      </c>
      <c r="M254" s="14" t="str">
        <f t="shared" si="22"/>
        <v/>
      </c>
      <c r="N254" s="14" t="s">
        <v>47</v>
      </c>
      <c r="O254" s="14" t="str">
        <f t="shared" si="23"/>
        <v/>
      </c>
      <c r="P254" s="14" t="s">
        <v>47</v>
      </c>
      <c r="Q254" s="14" t="str">
        <f t="shared" si="24"/>
        <v/>
      </c>
      <c r="R254" s="14" t="s">
        <v>47</v>
      </c>
      <c r="S254" s="14" t="str">
        <f t="shared" si="25"/>
        <v/>
      </c>
      <c r="T254" s="14" t="s">
        <v>47</v>
      </c>
      <c r="U254" s="14" t="str">
        <f t="shared" si="26"/>
        <v/>
      </c>
      <c r="V254" s="15" t="str">
        <f t="shared" si="27"/>
        <v/>
      </c>
    </row>
    <row r="255" spans="1:22" x14ac:dyDescent="0.2">
      <c r="I255" s="17"/>
      <c r="L255" s="16" t="str">
        <f t="shared" si="21"/>
        <v/>
      </c>
      <c r="M255" s="14" t="str">
        <f t="shared" si="22"/>
        <v/>
      </c>
      <c r="N255" s="14" t="s">
        <v>47</v>
      </c>
      <c r="O255" s="14" t="str">
        <f t="shared" si="23"/>
        <v/>
      </c>
      <c r="P255" s="14" t="s">
        <v>47</v>
      </c>
      <c r="Q255" s="14" t="str">
        <f t="shared" si="24"/>
        <v/>
      </c>
      <c r="R255" s="14" t="s">
        <v>47</v>
      </c>
      <c r="S255" s="14" t="str">
        <f t="shared" si="25"/>
        <v/>
      </c>
      <c r="T255" s="14" t="s">
        <v>47</v>
      </c>
      <c r="U255" s="14" t="str">
        <f t="shared" si="26"/>
        <v/>
      </c>
      <c r="V255" s="15" t="str">
        <f t="shared" si="27"/>
        <v/>
      </c>
    </row>
    <row r="256" spans="1:22" x14ac:dyDescent="0.2">
      <c r="I256" s="17"/>
      <c r="L256" s="16" t="str">
        <f t="shared" ref="L256:L319" si="28">IF(A256="","",LEN(A256))</f>
        <v/>
      </c>
      <c r="M256" s="14" t="str">
        <f t="shared" ref="M256:M319" si="29">MID(A256,1,2)</f>
        <v/>
      </c>
      <c r="N256" s="14" t="s">
        <v>47</v>
      </c>
      <c r="O256" s="14" t="str">
        <f t="shared" ref="O256:O319" si="30">MID(A256,4,2)</f>
        <v/>
      </c>
      <c r="P256" s="14" t="s">
        <v>47</v>
      </c>
      <c r="Q256" s="14" t="str">
        <f t="shared" ref="Q256:Q319" si="31">MID(A256,7,2)</f>
        <v/>
      </c>
      <c r="R256" s="14" t="s">
        <v>47</v>
      </c>
      <c r="S256" s="14" t="str">
        <f t="shared" ref="S256:S319" si="32">MID(A256,10,2)</f>
        <v/>
      </c>
      <c r="T256" s="14" t="s">
        <v>47</v>
      </c>
      <c r="U256" s="14" t="str">
        <f t="shared" ref="U256:U319" si="33">MID(A256,13,2)</f>
        <v/>
      </c>
      <c r="V256" s="15" t="str">
        <f t="shared" ref="V256:V319" si="34">IF(A256="","",IF(L256=2,M256,IF(L256=5,M256&amp;N256&amp;O256,IF(L256=8,M256&amp;N256&amp;O256&amp;P256&amp;Q256,IF(L256=11,M256&amp;N256&amp;O256&amp;P256&amp;Q256&amp;R256&amp;S256,IF(L256=14,M256&amp;N256&amp;O256&amp;P256&amp;Q256&amp;R256&amp;S256&amp;T256&amp;U256,"ERROR"))))))</f>
        <v/>
      </c>
    </row>
    <row r="257" spans="9:22" x14ac:dyDescent="0.2">
      <c r="I257" s="17"/>
      <c r="L257" s="16" t="str">
        <f t="shared" si="28"/>
        <v/>
      </c>
      <c r="M257" s="14" t="str">
        <f t="shared" si="29"/>
        <v/>
      </c>
      <c r="N257" s="14" t="s">
        <v>47</v>
      </c>
      <c r="O257" s="14" t="str">
        <f t="shared" si="30"/>
        <v/>
      </c>
      <c r="P257" s="14" t="s">
        <v>47</v>
      </c>
      <c r="Q257" s="14" t="str">
        <f t="shared" si="31"/>
        <v/>
      </c>
      <c r="R257" s="14" t="s">
        <v>47</v>
      </c>
      <c r="S257" s="14" t="str">
        <f t="shared" si="32"/>
        <v/>
      </c>
      <c r="T257" s="14" t="s">
        <v>47</v>
      </c>
      <c r="U257" s="14" t="str">
        <f t="shared" si="33"/>
        <v/>
      </c>
      <c r="V257" s="15" t="str">
        <f t="shared" si="34"/>
        <v/>
      </c>
    </row>
    <row r="258" spans="9:22" x14ac:dyDescent="0.2">
      <c r="I258" s="17"/>
      <c r="L258" s="16" t="str">
        <f t="shared" si="28"/>
        <v/>
      </c>
      <c r="M258" s="14" t="str">
        <f t="shared" si="29"/>
        <v/>
      </c>
      <c r="N258" s="14" t="s">
        <v>47</v>
      </c>
      <c r="O258" s="14" t="str">
        <f t="shared" si="30"/>
        <v/>
      </c>
      <c r="P258" s="14" t="s">
        <v>47</v>
      </c>
      <c r="Q258" s="14" t="str">
        <f t="shared" si="31"/>
        <v/>
      </c>
      <c r="R258" s="14" t="s">
        <v>47</v>
      </c>
      <c r="S258" s="14" t="str">
        <f t="shared" si="32"/>
        <v/>
      </c>
      <c r="T258" s="14" t="s">
        <v>47</v>
      </c>
      <c r="U258" s="14" t="str">
        <f t="shared" si="33"/>
        <v/>
      </c>
      <c r="V258" s="15" t="str">
        <f t="shared" si="34"/>
        <v/>
      </c>
    </row>
    <row r="259" spans="9:22" x14ac:dyDescent="0.2">
      <c r="I259" s="17"/>
      <c r="L259" s="16" t="str">
        <f t="shared" si="28"/>
        <v/>
      </c>
      <c r="M259" s="14" t="str">
        <f t="shared" si="29"/>
        <v/>
      </c>
      <c r="N259" s="14" t="s">
        <v>47</v>
      </c>
      <c r="O259" s="14" t="str">
        <f t="shared" si="30"/>
        <v/>
      </c>
      <c r="P259" s="14" t="s">
        <v>47</v>
      </c>
      <c r="Q259" s="14" t="str">
        <f t="shared" si="31"/>
        <v/>
      </c>
      <c r="R259" s="14" t="s">
        <v>47</v>
      </c>
      <c r="S259" s="14" t="str">
        <f t="shared" si="32"/>
        <v/>
      </c>
      <c r="T259" s="14" t="s">
        <v>47</v>
      </c>
      <c r="U259" s="14" t="str">
        <f t="shared" si="33"/>
        <v/>
      </c>
      <c r="V259" s="15" t="str">
        <f t="shared" si="34"/>
        <v/>
      </c>
    </row>
    <row r="260" spans="9:22" x14ac:dyDescent="0.2">
      <c r="I260" s="17"/>
      <c r="L260" s="16" t="str">
        <f t="shared" si="28"/>
        <v/>
      </c>
      <c r="M260" s="14" t="str">
        <f t="shared" si="29"/>
        <v/>
      </c>
      <c r="N260" s="14" t="s">
        <v>47</v>
      </c>
      <c r="O260" s="14" t="str">
        <f t="shared" si="30"/>
        <v/>
      </c>
      <c r="P260" s="14" t="s">
        <v>47</v>
      </c>
      <c r="Q260" s="14" t="str">
        <f t="shared" si="31"/>
        <v/>
      </c>
      <c r="R260" s="14" t="s">
        <v>47</v>
      </c>
      <c r="S260" s="14" t="str">
        <f t="shared" si="32"/>
        <v/>
      </c>
      <c r="T260" s="14" t="s">
        <v>47</v>
      </c>
      <c r="U260" s="14" t="str">
        <f t="shared" si="33"/>
        <v/>
      </c>
      <c r="V260" s="15" t="str">
        <f t="shared" si="34"/>
        <v/>
      </c>
    </row>
    <row r="261" spans="9:22" x14ac:dyDescent="0.2">
      <c r="I261" s="17"/>
      <c r="L261" s="16" t="str">
        <f t="shared" si="28"/>
        <v/>
      </c>
      <c r="M261" s="14" t="str">
        <f t="shared" si="29"/>
        <v/>
      </c>
      <c r="N261" s="14" t="s">
        <v>47</v>
      </c>
      <c r="O261" s="14" t="str">
        <f t="shared" si="30"/>
        <v/>
      </c>
      <c r="P261" s="14" t="s">
        <v>47</v>
      </c>
      <c r="Q261" s="14" t="str">
        <f t="shared" si="31"/>
        <v/>
      </c>
      <c r="R261" s="14" t="s">
        <v>47</v>
      </c>
      <c r="S261" s="14" t="str">
        <f t="shared" si="32"/>
        <v/>
      </c>
      <c r="T261" s="14" t="s">
        <v>47</v>
      </c>
      <c r="U261" s="14" t="str">
        <f t="shared" si="33"/>
        <v/>
      </c>
      <c r="V261" s="15" t="str">
        <f t="shared" si="34"/>
        <v/>
      </c>
    </row>
    <row r="262" spans="9:22" x14ac:dyDescent="0.2">
      <c r="I262" s="17"/>
      <c r="L262" s="16" t="str">
        <f t="shared" si="28"/>
        <v/>
      </c>
      <c r="M262" s="14" t="str">
        <f t="shared" si="29"/>
        <v/>
      </c>
      <c r="N262" s="14" t="s">
        <v>47</v>
      </c>
      <c r="O262" s="14" t="str">
        <f t="shared" si="30"/>
        <v/>
      </c>
      <c r="P262" s="14" t="s">
        <v>47</v>
      </c>
      <c r="Q262" s="14" t="str">
        <f t="shared" si="31"/>
        <v/>
      </c>
      <c r="R262" s="14" t="s">
        <v>47</v>
      </c>
      <c r="S262" s="14" t="str">
        <f t="shared" si="32"/>
        <v/>
      </c>
      <c r="T262" s="14" t="s">
        <v>47</v>
      </c>
      <c r="U262" s="14" t="str">
        <f t="shared" si="33"/>
        <v/>
      </c>
      <c r="V262" s="15" t="str">
        <f t="shared" si="34"/>
        <v/>
      </c>
    </row>
    <row r="263" spans="9:22" x14ac:dyDescent="0.2">
      <c r="I263" s="17"/>
      <c r="L263" s="16" t="str">
        <f t="shared" si="28"/>
        <v/>
      </c>
      <c r="M263" s="14" t="str">
        <f t="shared" si="29"/>
        <v/>
      </c>
      <c r="N263" s="14" t="s">
        <v>47</v>
      </c>
      <c r="O263" s="14" t="str">
        <f t="shared" si="30"/>
        <v/>
      </c>
      <c r="P263" s="14" t="s">
        <v>47</v>
      </c>
      <c r="Q263" s="14" t="str">
        <f t="shared" si="31"/>
        <v/>
      </c>
      <c r="R263" s="14" t="s">
        <v>47</v>
      </c>
      <c r="S263" s="14" t="str">
        <f t="shared" si="32"/>
        <v/>
      </c>
      <c r="T263" s="14" t="s">
        <v>47</v>
      </c>
      <c r="U263" s="14" t="str">
        <f t="shared" si="33"/>
        <v/>
      </c>
      <c r="V263" s="15" t="str">
        <f t="shared" si="34"/>
        <v/>
      </c>
    </row>
    <row r="264" spans="9:22" x14ac:dyDescent="0.2">
      <c r="I264" s="17"/>
      <c r="L264" s="16" t="str">
        <f t="shared" si="28"/>
        <v/>
      </c>
      <c r="M264" s="14" t="str">
        <f t="shared" si="29"/>
        <v/>
      </c>
      <c r="N264" s="14" t="s">
        <v>47</v>
      </c>
      <c r="O264" s="14" t="str">
        <f t="shared" si="30"/>
        <v/>
      </c>
      <c r="P264" s="14" t="s">
        <v>47</v>
      </c>
      <c r="Q264" s="14" t="str">
        <f t="shared" si="31"/>
        <v/>
      </c>
      <c r="R264" s="14" t="s">
        <v>47</v>
      </c>
      <c r="S264" s="14" t="str">
        <f t="shared" si="32"/>
        <v/>
      </c>
      <c r="T264" s="14" t="s">
        <v>47</v>
      </c>
      <c r="U264" s="14" t="str">
        <f t="shared" si="33"/>
        <v/>
      </c>
      <c r="V264" s="15" t="str">
        <f t="shared" si="34"/>
        <v/>
      </c>
    </row>
    <row r="265" spans="9:22" x14ac:dyDescent="0.2">
      <c r="I265" s="17"/>
      <c r="L265" s="16" t="str">
        <f t="shared" si="28"/>
        <v/>
      </c>
      <c r="M265" s="14" t="str">
        <f t="shared" si="29"/>
        <v/>
      </c>
      <c r="N265" s="14" t="s">
        <v>47</v>
      </c>
      <c r="O265" s="14" t="str">
        <f t="shared" si="30"/>
        <v/>
      </c>
      <c r="P265" s="14" t="s">
        <v>47</v>
      </c>
      <c r="Q265" s="14" t="str">
        <f t="shared" si="31"/>
        <v/>
      </c>
      <c r="R265" s="14" t="s">
        <v>47</v>
      </c>
      <c r="S265" s="14" t="str">
        <f t="shared" si="32"/>
        <v/>
      </c>
      <c r="T265" s="14" t="s">
        <v>47</v>
      </c>
      <c r="U265" s="14" t="str">
        <f t="shared" si="33"/>
        <v/>
      </c>
      <c r="V265" s="15" t="str">
        <f t="shared" si="34"/>
        <v/>
      </c>
    </row>
    <row r="266" spans="9:22" x14ac:dyDescent="0.2">
      <c r="I266" s="17"/>
      <c r="L266" s="16" t="str">
        <f t="shared" si="28"/>
        <v/>
      </c>
      <c r="M266" s="14" t="str">
        <f t="shared" si="29"/>
        <v/>
      </c>
      <c r="N266" s="14" t="s">
        <v>47</v>
      </c>
      <c r="O266" s="14" t="str">
        <f t="shared" si="30"/>
        <v/>
      </c>
      <c r="P266" s="14" t="s">
        <v>47</v>
      </c>
      <c r="Q266" s="14" t="str">
        <f t="shared" si="31"/>
        <v/>
      </c>
      <c r="R266" s="14" t="s">
        <v>47</v>
      </c>
      <c r="S266" s="14" t="str">
        <f t="shared" si="32"/>
        <v/>
      </c>
      <c r="T266" s="14" t="s">
        <v>47</v>
      </c>
      <c r="U266" s="14" t="str">
        <f t="shared" si="33"/>
        <v/>
      </c>
      <c r="V266" s="15" t="str">
        <f t="shared" si="34"/>
        <v/>
      </c>
    </row>
    <row r="267" spans="9:22" x14ac:dyDescent="0.2">
      <c r="I267" s="17"/>
      <c r="L267" s="16" t="str">
        <f t="shared" si="28"/>
        <v/>
      </c>
      <c r="M267" s="14" t="str">
        <f t="shared" si="29"/>
        <v/>
      </c>
      <c r="N267" s="14" t="s">
        <v>47</v>
      </c>
      <c r="O267" s="14" t="str">
        <f t="shared" si="30"/>
        <v/>
      </c>
      <c r="P267" s="14" t="s">
        <v>47</v>
      </c>
      <c r="Q267" s="14" t="str">
        <f t="shared" si="31"/>
        <v/>
      </c>
      <c r="R267" s="14" t="s">
        <v>47</v>
      </c>
      <c r="S267" s="14" t="str">
        <f t="shared" si="32"/>
        <v/>
      </c>
      <c r="T267" s="14" t="s">
        <v>47</v>
      </c>
      <c r="U267" s="14" t="str">
        <f t="shared" si="33"/>
        <v/>
      </c>
      <c r="V267" s="15" t="str">
        <f t="shared" si="34"/>
        <v/>
      </c>
    </row>
    <row r="268" spans="9:22" x14ac:dyDescent="0.2">
      <c r="I268" s="17"/>
      <c r="L268" s="16" t="str">
        <f t="shared" si="28"/>
        <v/>
      </c>
      <c r="M268" s="14" t="str">
        <f t="shared" si="29"/>
        <v/>
      </c>
      <c r="N268" s="14" t="s">
        <v>47</v>
      </c>
      <c r="O268" s="14" t="str">
        <f t="shared" si="30"/>
        <v/>
      </c>
      <c r="P268" s="14" t="s">
        <v>47</v>
      </c>
      <c r="Q268" s="14" t="str">
        <f t="shared" si="31"/>
        <v/>
      </c>
      <c r="R268" s="14" t="s">
        <v>47</v>
      </c>
      <c r="S268" s="14" t="str">
        <f t="shared" si="32"/>
        <v/>
      </c>
      <c r="T268" s="14" t="s">
        <v>47</v>
      </c>
      <c r="U268" s="14" t="str">
        <f t="shared" si="33"/>
        <v/>
      </c>
      <c r="V268" s="15" t="str">
        <f t="shared" si="34"/>
        <v/>
      </c>
    </row>
    <row r="269" spans="9:22" x14ac:dyDescent="0.2">
      <c r="I269" s="17"/>
      <c r="L269" s="16" t="str">
        <f t="shared" si="28"/>
        <v/>
      </c>
      <c r="M269" s="14" t="str">
        <f t="shared" si="29"/>
        <v/>
      </c>
      <c r="N269" s="14" t="s">
        <v>47</v>
      </c>
      <c r="O269" s="14" t="str">
        <f t="shared" si="30"/>
        <v/>
      </c>
      <c r="P269" s="14" t="s">
        <v>47</v>
      </c>
      <c r="Q269" s="14" t="str">
        <f t="shared" si="31"/>
        <v/>
      </c>
      <c r="R269" s="14" t="s">
        <v>47</v>
      </c>
      <c r="S269" s="14" t="str">
        <f t="shared" si="32"/>
        <v/>
      </c>
      <c r="T269" s="14" t="s">
        <v>47</v>
      </c>
      <c r="U269" s="14" t="str">
        <f t="shared" si="33"/>
        <v/>
      </c>
      <c r="V269" s="15" t="str">
        <f t="shared" si="34"/>
        <v/>
      </c>
    </row>
    <row r="270" spans="9:22" x14ac:dyDescent="0.2">
      <c r="I270" s="17"/>
      <c r="L270" s="16" t="str">
        <f t="shared" si="28"/>
        <v/>
      </c>
      <c r="M270" s="14" t="str">
        <f t="shared" si="29"/>
        <v/>
      </c>
      <c r="N270" s="14" t="s">
        <v>47</v>
      </c>
      <c r="O270" s="14" t="str">
        <f t="shared" si="30"/>
        <v/>
      </c>
      <c r="P270" s="14" t="s">
        <v>47</v>
      </c>
      <c r="Q270" s="14" t="str">
        <f t="shared" si="31"/>
        <v/>
      </c>
      <c r="R270" s="14" t="s">
        <v>47</v>
      </c>
      <c r="S270" s="14" t="str">
        <f t="shared" si="32"/>
        <v/>
      </c>
      <c r="T270" s="14" t="s">
        <v>47</v>
      </c>
      <c r="U270" s="14" t="str">
        <f t="shared" si="33"/>
        <v/>
      </c>
      <c r="V270" s="15" t="str">
        <f t="shared" si="34"/>
        <v/>
      </c>
    </row>
    <row r="271" spans="9:22" x14ac:dyDescent="0.2">
      <c r="I271" s="17"/>
      <c r="L271" s="16" t="str">
        <f t="shared" si="28"/>
        <v/>
      </c>
      <c r="M271" s="14" t="str">
        <f t="shared" si="29"/>
        <v/>
      </c>
      <c r="N271" s="14" t="s">
        <v>47</v>
      </c>
      <c r="O271" s="14" t="str">
        <f t="shared" si="30"/>
        <v/>
      </c>
      <c r="P271" s="14" t="s">
        <v>47</v>
      </c>
      <c r="Q271" s="14" t="str">
        <f t="shared" si="31"/>
        <v/>
      </c>
      <c r="R271" s="14" t="s">
        <v>47</v>
      </c>
      <c r="S271" s="14" t="str">
        <f t="shared" si="32"/>
        <v/>
      </c>
      <c r="T271" s="14" t="s">
        <v>47</v>
      </c>
      <c r="U271" s="14" t="str">
        <f t="shared" si="33"/>
        <v/>
      </c>
      <c r="V271" s="15" t="str">
        <f t="shared" si="34"/>
        <v/>
      </c>
    </row>
    <row r="272" spans="9:22" x14ac:dyDescent="0.2">
      <c r="I272" s="17"/>
      <c r="L272" s="16" t="str">
        <f t="shared" si="28"/>
        <v/>
      </c>
      <c r="M272" s="14" t="str">
        <f t="shared" si="29"/>
        <v/>
      </c>
      <c r="N272" s="14" t="s">
        <v>47</v>
      </c>
      <c r="O272" s="14" t="str">
        <f t="shared" si="30"/>
        <v/>
      </c>
      <c r="P272" s="14" t="s">
        <v>47</v>
      </c>
      <c r="Q272" s="14" t="str">
        <f t="shared" si="31"/>
        <v/>
      </c>
      <c r="R272" s="14" t="s">
        <v>47</v>
      </c>
      <c r="S272" s="14" t="str">
        <f t="shared" si="32"/>
        <v/>
      </c>
      <c r="T272" s="14" t="s">
        <v>47</v>
      </c>
      <c r="U272" s="14" t="str">
        <f t="shared" si="33"/>
        <v/>
      </c>
      <c r="V272" s="15" t="str">
        <f t="shared" si="34"/>
        <v/>
      </c>
    </row>
    <row r="273" spans="9:22" x14ac:dyDescent="0.2">
      <c r="I273" s="17"/>
      <c r="L273" s="16" t="str">
        <f t="shared" si="28"/>
        <v/>
      </c>
      <c r="M273" s="14" t="str">
        <f t="shared" si="29"/>
        <v/>
      </c>
      <c r="N273" s="14" t="s">
        <v>47</v>
      </c>
      <c r="O273" s="14" t="str">
        <f t="shared" si="30"/>
        <v/>
      </c>
      <c r="P273" s="14" t="s">
        <v>47</v>
      </c>
      <c r="Q273" s="14" t="str">
        <f t="shared" si="31"/>
        <v/>
      </c>
      <c r="R273" s="14" t="s">
        <v>47</v>
      </c>
      <c r="S273" s="14" t="str">
        <f t="shared" si="32"/>
        <v/>
      </c>
      <c r="T273" s="14" t="s">
        <v>47</v>
      </c>
      <c r="U273" s="14" t="str">
        <f t="shared" si="33"/>
        <v/>
      </c>
      <c r="V273" s="15" t="str">
        <f t="shared" si="34"/>
        <v/>
      </c>
    </row>
    <row r="274" spans="9:22" x14ac:dyDescent="0.2">
      <c r="I274" s="17"/>
      <c r="L274" s="16" t="str">
        <f t="shared" si="28"/>
        <v/>
      </c>
      <c r="M274" s="14" t="str">
        <f t="shared" si="29"/>
        <v/>
      </c>
      <c r="N274" s="14" t="s">
        <v>47</v>
      </c>
      <c r="O274" s="14" t="str">
        <f t="shared" si="30"/>
        <v/>
      </c>
      <c r="P274" s="14" t="s">
        <v>47</v>
      </c>
      <c r="Q274" s="14" t="str">
        <f t="shared" si="31"/>
        <v/>
      </c>
      <c r="R274" s="14" t="s">
        <v>47</v>
      </c>
      <c r="S274" s="14" t="str">
        <f t="shared" si="32"/>
        <v/>
      </c>
      <c r="T274" s="14" t="s">
        <v>47</v>
      </c>
      <c r="U274" s="14" t="str">
        <f t="shared" si="33"/>
        <v/>
      </c>
      <c r="V274" s="15" t="str">
        <f t="shared" si="34"/>
        <v/>
      </c>
    </row>
    <row r="275" spans="9:22" x14ac:dyDescent="0.2">
      <c r="I275" s="17"/>
      <c r="L275" s="16" t="str">
        <f t="shared" si="28"/>
        <v/>
      </c>
      <c r="M275" s="14" t="str">
        <f t="shared" si="29"/>
        <v/>
      </c>
      <c r="N275" s="14" t="s">
        <v>47</v>
      </c>
      <c r="O275" s="14" t="str">
        <f t="shared" si="30"/>
        <v/>
      </c>
      <c r="P275" s="14" t="s">
        <v>47</v>
      </c>
      <c r="Q275" s="14" t="str">
        <f t="shared" si="31"/>
        <v/>
      </c>
      <c r="R275" s="14" t="s">
        <v>47</v>
      </c>
      <c r="S275" s="14" t="str">
        <f t="shared" si="32"/>
        <v/>
      </c>
      <c r="T275" s="14" t="s">
        <v>47</v>
      </c>
      <c r="U275" s="14" t="str">
        <f t="shared" si="33"/>
        <v/>
      </c>
      <c r="V275" s="15" t="str">
        <f t="shared" si="34"/>
        <v/>
      </c>
    </row>
    <row r="276" spans="9:22" x14ac:dyDescent="0.2">
      <c r="I276" s="17"/>
      <c r="L276" s="16" t="str">
        <f t="shared" si="28"/>
        <v/>
      </c>
      <c r="M276" s="14" t="str">
        <f t="shared" si="29"/>
        <v/>
      </c>
      <c r="N276" s="14" t="s">
        <v>47</v>
      </c>
      <c r="O276" s="14" t="str">
        <f t="shared" si="30"/>
        <v/>
      </c>
      <c r="P276" s="14" t="s">
        <v>47</v>
      </c>
      <c r="Q276" s="14" t="str">
        <f t="shared" si="31"/>
        <v/>
      </c>
      <c r="R276" s="14" t="s">
        <v>47</v>
      </c>
      <c r="S276" s="14" t="str">
        <f t="shared" si="32"/>
        <v/>
      </c>
      <c r="T276" s="14" t="s">
        <v>47</v>
      </c>
      <c r="U276" s="14" t="str">
        <f t="shared" si="33"/>
        <v/>
      </c>
      <c r="V276" s="15" t="str">
        <f t="shared" si="34"/>
        <v/>
      </c>
    </row>
    <row r="277" spans="9:22" x14ac:dyDescent="0.2">
      <c r="I277" s="17"/>
      <c r="L277" s="16" t="str">
        <f t="shared" si="28"/>
        <v/>
      </c>
      <c r="M277" s="14" t="str">
        <f t="shared" si="29"/>
        <v/>
      </c>
      <c r="N277" s="14" t="s">
        <v>47</v>
      </c>
      <c r="O277" s="14" t="str">
        <f t="shared" si="30"/>
        <v/>
      </c>
      <c r="P277" s="14" t="s">
        <v>47</v>
      </c>
      <c r="Q277" s="14" t="str">
        <f t="shared" si="31"/>
        <v/>
      </c>
      <c r="R277" s="14" t="s">
        <v>47</v>
      </c>
      <c r="S277" s="14" t="str">
        <f t="shared" si="32"/>
        <v/>
      </c>
      <c r="T277" s="14" t="s">
        <v>47</v>
      </c>
      <c r="U277" s="14" t="str">
        <f t="shared" si="33"/>
        <v/>
      </c>
      <c r="V277" s="15" t="str">
        <f t="shared" si="34"/>
        <v/>
      </c>
    </row>
    <row r="278" spans="9:22" x14ac:dyDescent="0.2">
      <c r="I278" s="17"/>
      <c r="L278" s="16" t="str">
        <f t="shared" si="28"/>
        <v/>
      </c>
      <c r="M278" s="14" t="str">
        <f t="shared" si="29"/>
        <v/>
      </c>
      <c r="N278" s="14" t="s">
        <v>47</v>
      </c>
      <c r="O278" s="14" t="str">
        <f t="shared" si="30"/>
        <v/>
      </c>
      <c r="P278" s="14" t="s">
        <v>47</v>
      </c>
      <c r="Q278" s="14" t="str">
        <f t="shared" si="31"/>
        <v/>
      </c>
      <c r="R278" s="14" t="s">
        <v>47</v>
      </c>
      <c r="S278" s="14" t="str">
        <f t="shared" si="32"/>
        <v/>
      </c>
      <c r="T278" s="14" t="s">
        <v>47</v>
      </c>
      <c r="U278" s="14" t="str">
        <f t="shared" si="33"/>
        <v/>
      </c>
      <c r="V278" s="15" t="str">
        <f t="shared" si="34"/>
        <v/>
      </c>
    </row>
    <row r="279" spans="9:22" x14ac:dyDescent="0.2">
      <c r="I279" s="17"/>
      <c r="L279" s="16" t="str">
        <f t="shared" si="28"/>
        <v/>
      </c>
      <c r="M279" s="14" t="str">
        <f t="shared" si="29"/>
        <v/>
      </c>
      <c r="N279" s="14" t="s">
        <v>47</v>
      </c>
      <c r="O279" s="14" t="str">
        <f t="shared" si="30"/>
        <v/>
      </c>
      <c r="P279" s="14" t="s">
        <v>47</v>
      </c>
      <c r="Q279" s="14" t="str">
        <f t="shared" si="31"/>
        <v/>
      </c>
      <c r="R279" s="14" t="s">
        <v>47</v>
      </c>
      <c r="S279" s="14" t="str">
        <f t="shared" si="32"/>
        <v/>
      </c>
      <c r="T279" s="14" t="s">
        <v>47</v>
      </c>
      <c r="U279" s="14" t="str">
        <f t="shared" si="33"/>
        <v/>
      </c>
      <c r="V279" s="15" t="str">
        <f t="shared" si="34"/>
        <v/>
      </c>
    </row>
    <row r="280" spans="9:22" x14ac:dyDescent="0.2">
      <c r="I280" s="17"/>
      <c r="L280" s="16" t="str">
        <f t="shared" si="28"/>
        <v/>
      </c>
      <c r="M280" s="14" t="str">
        <f t="shared" si="29"/>
        <v/>
      </c>
      <c r="N280" s="14" t="s">
        <v>47</v>
      </c>
      <c r="O280" s="14" t="str">
        <f t="shared" si="30"/>
        <v/>
      </c>
      <c r="P280" s="14" t="s">
        <v>47</v>
      </c>
      <c r="Q280" s="14" t="str">
        <f t="shared" si="31"/>
        <v/>
      </c>
      <c r="R280" s="14" t="s">
        <v>47</v>
      </c>
      <c r="S280" s="14" t="str">
        <f t="shared" si="32"/>
        <v/>
      </c>
      <c r="T280" s="14" t="s">
        <v>47</v>
      </c>
      <c r="U280" s="14" t="str">
        <f t="shared" si="33"/>
        <v/>
      </c>
      <c r="V280" s="15" t="str">
        <f t="shared" si="34"/>
        <v/>
      </c>
    </row>
    <row r="281" spans="9:22" x14ac:dyDescent="0.2">
      <c r="I281" s="17"/>
      <c r="L281" s="16" t="str">
        <f t="shared" si="28"/>
        <v/>
      </c>
      <c r="M281" s="14" t="str">
        <f t="shared" si="29"/>
        <v/>
      </c>
      <c r="N281" s="14" t="s">
        <v>47</v>
      </c>
      <c r="O281" s="14" t="str">
        <f t="shared" si="30"/>
        <v/>
      </c>
      <c r="P281" s="14" t="s">
        <v>47</v>
      </c>
      <c r="Q281" s="14" t="str">
        <f t="shared" si="31"/>
        <v/>
      </c>
      <c r="R281" s="14" t="s">
        <v>47</v>
      </c>
      <c r="S281" s="14" t="str">
        <f t="shared" si="32"/>
        <v/>
      </c>
      <c r="T281" s="14" t="s">
        <v>47</v>
      </c>
      <c r="U281" s="14" t="str">
        <f t="shared" si="33"/>
        <v/>
      </c>
      <c r="V281" s="15" t="str">
        <f t="shared" si="34"/>
        <v/>
      </c>
    </row>
    <row r="282" spans="9:22" x14ac:dyDescent="0.2">
      <c r="I282" s="17"/>
      <c r="L282" s="16" t="str">
        <f t="shared" si="28"/>
        <v/>
      </c>
      <c r="M282" s="14" t="str">
        <f t="shared" si="29"/>
        <v/>
      </c>
      <c r="N282" s="14" t="s">
        <v>47</v>
      </c>
      <c r="O282" s="14" t="str">
        <f t="shared" si="30"/>
        <v/>
      </c>
      <c r="P282" s="14" t="s">
        <v>47</v>
      </c>
      <c r="Q282" s="14" t="str">
        <f t="shared" si="31"/>
        <v/>
      </c>
      <c r="R282" s="14" t="s">
        <v>47</v>
      </c>
      <c r="S282" s="14" t="str">
        <f t="shared" si="32"/>
        <v/>
      </c>
      <c r="T282" s="14" t="s">
        <v>47</v>
      </c>
      <c r="U282" s="14" t="str">
        <f t="shared" si="33"/>
        <v/>
      </c>
      <c r="V282" s="15" t="str">
        <f t="shared" si="34"/>
        <v/>
      </c>
    </row>
    <row r="283" spans="9:22" x14ac:dyDescent="0.2">
      <c r="I283" s="17"/>
      <c r="L283" s="16" t="str">
        <f t="shared" si="28"/>
        <v/>
      </c>
      <c r="M283" s="14" t="str">
        <f t="shared" si="29"/>
        <v/>
      </c>
      <c r="N283" s="14" t="s">
        <v>47</v>
      </c>
      <c r="O283" s="14" t="str">
        <f t="shared" si="30"/>
        <v/>
      </c>
      <c r="P283" s="14" t="s">
        <v>47</v>
      </c>
      <c r="Q283" s="14" t="str">
        <f t="shared" si="31"/>
        <v/>
      </c>
      <c r="R283" s="14" t="s">
        <v>47</v>
      </c>
      <c r="S283" s="14" t="str">
        <f t="shared" si="32"/>
        <v/>
      </c>
      <c r="T283" s="14" t="s">
        <v>47</v>
      </c>
      <c r="U283" s="14" t="str">
        <f t="shared" si="33"/>
        <v/>
      </c>
      <c r="V283" s="15" t="str">
        <f t="shared" si="34"/>
        <v/>
      </c>
    </row>
    <row r="284" spans="9:22" x14ac:dyDescent="0.2">
      <c r="I284" s="17"/>
      <c r="L284" s="16" t="str">
        <f t="shared" si="28"/>
        <v/>
      </c>
      <c r="M284" s="14" t="str">
        <f t="shared" si="29"/>
        <v/>
      </c>
      <c r="N284" s="14" t="s">
        <v>47</v>
      </c>
      <c r="O284" s="14" t="str">
        <f t="shared" si="30"/>
        <v/>
      </c>
      <c r="P284" s="14" t="s">
        <v>47</v>
      </c>
      <c r="Q284" s="14" t="str">
        <f t="shared" si="31"/>
        <v/>
      </c>
      <c r="R284" s="14" t="s">
        <v>47</v>
      </c>
      <c r="S284" s="14" t="str">
        <f t="shared" si="32"/>
        <v/>
      </c>
      <c r="T284" s="14" t="s">
        <v>47</v>
      </c>
      <c r="U284" s="14" t="str">
        <f t="shared" si="33"/>
        <v/>
      </c>
      <c r="V284" s="15" t="str">
        <f t="shared" si="34"/>
        <v/>
      </c>
    </row>
    <row r="285" spans="9:22" x14ac:dyDescent="0.2">
      <c r="I285" s="17"/>
      <c r="L285" s="16" t="str">
        <f t="shared" si="28"/>
        <v/>
      </c>
      <c r="M285" s="14" t="str">
        <f t="shared" si="29"/>
        <v/>
      </c>
      <c r="N285" s="14" t="s">
        <v>47</v>
      </c>
      <c r="O285" s="14" t="str">
        <f t="shared" si="30"/>
        <v/>
      </c>
      <c r="P285" s="14" t="s">
        <v>47</v>
      </c>
      <c r="Q285" s="14" t="str">
        <f t="shared" si="31"/>
        <v/>
      </c>
      <c r="R285" s="14" t="s">
        <v>47</v>
      </c>
      <c r="S285" s="14" t="str">
        <f t="shared" si="32"/>
        <v/>
      </c>
      <c r="T285" s="14" t="s">
        <v>47</v>
      </c>
      <c r="U285" s="14" t="str">
        <f t="shared" si="33"/>
        <v/>
      </c>
      <c r="V285" s="15" t="str">
        <f t="shared" si="34"/>
        <v/>
      </c>
    </row>
    <row r="286" spans="9:22" x14ac:dyDescent="0.2">
      <c r="I286" s="17"/>
      <c r="L286" s="16" t="str">
        <f t="shared" si="28"/>
        <v/>
      </c>
      <c r="M286" s="14" t="str">
        <f t="shared" si="29"/>
        <v/>
      </c>
      <c r="N286" s="14" t="s">
        <v>47</v>
      </c>
      <c r="O286" s="14" t="str">
        <f t="shared" si="30"/>
        <v/>
      </c>
      <c r="P286" s="14" t="s">
        <v>47</v>
      </c>
      <c r="Q286" s="14" t="str">
        <f t="shared" si="31"/>
        <v/>
      </c>
      <c r="R286" s="14" t="s">
        <v>47</v>
      </c>
      <c r="S286" s="14" t="str">
        <f t="shared" si="32"/>
        <v/>
      </c>
      <c r="T286" s="14" t="s">
        <v>47</v>
      </c>
      <c r="U286" s="14" t="str">
        <f t="shared" si="33"/>
        <v/>
      </c>
      <c r="V286" s="15" t="str">
        <f t="shared" si="34"/>
        <v/>
      </c>
    </row>
    <row r="287" spans="9:22" x14ac:dyDescent="0.2">
      <c r="I287" s="17"/>
      <c r="L287" s="16" t="str">
        <f t="shared" si="28"/>
        <v/>
      </c>
      <c r="M287" s="14" t="str">
        <f t="shared" si="29"/>
        <v/>
      </c>
      <c r="N287" s="14" t="s">
        <v>47</v>
      </c>
      <c r="O287" s="14" t="str">
        <f t="shared" si="30"/>
        <v/>
      </c>
      <c r="P287" s="14" t="s">
        <v>47</v>
      </c>
      <c r="Q287" s="14" t="str">
        <f t="shared" si="31"/>
        <v/>
      </c>
      <c r="R287" s="14" t="s">
        <v>47</v>
      </c>
      <c r="S287" s="14" t="str">
        <f t="shared" si="32"/>
        <v/>
      </c>
      <c r="T287" s="14" t="s">
        <v>47</v>
      </c>
      <c r="U287" s="14" t="str">
        <f t="shared" si="33"/>
        <v/>
      </c>
      <c r="V287" s="15" t="str">
        <f t="shared" si="34"/>
        <v/>
      </c>
    </row>
    <row r="288" spans="9:22" x14ac:dyDescent="0.2">
      <c r="I288" s="17"/>
      <c r="L288" s="16" t="str">
        <f t="shared" si="28"/>
        <v/>
      </c>
      <c r="M288" s="14" t="str">
        <f t="shared" si="29"/>
        <v/>
      </c>
      <c r="N288" s="14" t="s">
        <v>47</v>
      </c>
      <c r="O288" s="14" t="str">
        <f t="shared" si="30"/>
        <v/>
      </c>
      <c r="P288" s="14" t="s">
        <v>47</v>
      </c>
      <c r="Q288" s="14" t="str">
        <f t="shared" si="31"/>
        <v/>
      </c>
      <c r="R288" s="14" t="s">
        <v>47</v>
      </c>
      <c r="S288" s="14" t="str">
        <f t="shared" si="32"/>
        <v/>
      </c>
      <c r="T288" s="14" t="s">
        <v>47</v>
      </c>
      <c r="U288" s="14" t="str">
        <f t="shared" si="33"/>
        <v/>
      </c>
      <c r="V288" s="15" t="str">
        <f t="shared" si="34"/>
        <v/>
      </c>
    </row>
    <row r="289" spans="9:22" x14ac:dyDescent="0.2">
      <c r="I289" s="17"/>
      <c r="L289" s="16" t="str">
        <f t="shared" si="28"/>
        <v/>
      </c>
      <c r="M289" s="14" t="str">
        <f t="shared" si="29"/>
        <v/>
      </c>
      <c r="N289" s="14" t="s">
        <v>47</v>
      </c>
      <c r="O289" s="14" t="str">
        <f t="shared" si="30"/>
        <v/>
      </c>
      <c r="P289" s="14" t="s">
        <v>47</v>
      </c>
      <c r="Q289" s="14" t="str">
        <f t="shared" si="31"/>
        <v/>
      </c>
      <c r="R289" s="14" t="s">
        <v>47</v>
      </c>
      <c r="S289" s="14" t="str">
        <f t="shared" si="32"/>
        <v/>
      </c>
      <c r="T289" s="14" t="s">
        <v>47</v>
      </c>
      <c r="U289" s="14" t="str">
        <f t="shared" si="33"/>
        <v/>
      </c>
      <c r="V289" s="15" t="str">
        <f t="shared" si="34"/>
        <v/>
      </c>
    </row>
    <row r="290" spans="9:22" x14ac:dyDescent="0.2">
      <c r="I290" s="17"/>
      <c r="L290" s="16" t="str">
        <f t="shared" si="28"/>
        <v/>
      </c>
      <c r="M290" s="14" t="str">
        <f t="shared" si="29"/>
        <v/>
      </c>
      <c r="N290" s="14" t="s">
        <v>47</v>
      </c>
      <c r="O290" s="14" t="str">
        <f t="shared" si="30"/>
        <v/>
      </c>
      <c r="P290" s="14" t="s">
        <v>47</v>
      </c>
      <c r="Q290" s="14" t="str">
        <f t="shared" si="31"/>
        <v/>
      </c>
      <c r="R290" s="14" t="s">
        <v>47</v>
      </c>
      <c r="S290" s="14" t="str">
        <f t="shared" si="32"/>
        <v/>
      </c>
      <c r="T290" s="14" t="s">
        <v>47</v>
      </c>
      <c r="U290" s="14" t="str">
        <f t="shared" si="33"/>
        <v/>
      </c>
      <c r="V290" s="15" t="str">
        <f t="shared" si="34"/>
        <v/>
      </c>
    </row>
    <row r="291" spans="9:22" x14ac:dyDescent="0.2">
      <c r="I291" s="17"/>
      <c r="L291" s="16" t="str">
        <f t="shared" si="28"/>
        <v/>
      </c>
      <c r="M291" s="14" t="str">
        <f t="shared" si="29"/>
        <v/>
      </c>
      <c r="N291" s="14" t="s">
        <v>47</v>
      </c>
      <c r="O291" s="14" t="str">
        <f t="shared" si="30"/>
        <v/>
      </c>
      <c r="P291" s="14" t="s">
        <v>47</v>
      </c>
      <c r="Q291" s="14" t="str">
        <f t="shared" si="31"/>
        <v/>
      </c>
      <c r="R291" s="14" t="s">
        <v>47</v>
      </c>
      <c r="S291" s="14" t="str">
        <f t="shared" si="32"/>
        <v/>
      </c>
      <c r="T291" s="14" t="s">
        <v>47</v>
      </c>
      <c r="U291" s="14" t="str">
        <f t="shared" si="33"/>
        <v/>
      </c>
      <c r="V291" s="15" t="str">
        <f t="shared" si="34"/>
        <v/>
      </c>
    </row>
    <row r="292" spans="9:22" x14ac:dyDescent="0.2">
      <c r="I292" s="17"/>
      <c r="L292" s="16" t="str">
        <f t="shared" si="28"/>
        <v/>
      </c>
      <c r="M292" s="14" t="str">
        <f t="shared" si="29"/>
        <v/>
      </c>
      <c r="N292" s="14" t="s">
        <v>47</v>
      </c>
      <c r="O292" s="14" t="str">
        <f t="shared" si="30"/>
        <v/>
      </c>
      <c r="P292" s="14" t="s">
        <v>47</v>
      </c>
      <c r="Q292" s="14" t="str">
        <f t="shared" si="31"/>
        <v/>
      </c>
      <c r="R292" s="14" t="s">
        <v>47</v>
      </c>
      <c r="S292" s="14" t="str">
        <f t="shared" si="32"/>
        <v/>
      </c>
      <c r="T292" s="14" t="s">
        <v>47</v>
      </c>
      <c r="U292" s="14" t="str">
        <f t="shared" si="33"/>
        <v/>
      </c>
      <c r="V292" s="15" t="str">
        <f t="shared" si="34"/>
        <v/>
      </c>
    </row>
    <row r="293" spans="9:22" x14ac:dyDescent="0.2">
      <c r="I293" s="17"/>
      <c r="L293" s="16" t="str">
        <f t="shared" si="28"/>
        <v/>
      </c>
      <c r="M293" s="14" t="str">
        <f t="shared" si="29"/>
        <v/>
      </c>
      <c r="N293" s="14" t="s">
        <v>47</v>
      </c>
      <c r="O293" s="14" t="str">
        <f t="shared" si="30"/>
        <v/>
      </c>
      <c r="P293" s="14" t="s">
        <v>47</v>
      </c>
      <c r="Q293" s="14" t="str">
        <f t="shared" si="31"/>
        <v/>
      </c>
      <c r="R293" s="14" t="s">
        <v>47</v>
      </c>
      <c r="S293" s="14" t="str">
        <f t="shared" si="32"/>
        <v/>
      </c>
      <c r="T293" s="14" t="s">
        <v>47</v>
      </c>
      <c r="U293" s="14" t="str">
        <f t="shared" si="33"/>
        <v/>
      </c>
      <c r="V293" s="15" t="str">
        <f t="shared" si="34"/>
        <v/>
      </c>
    </row>
    <row r="294" spans="9:22" x14ac:dyDescent="0.2">
      <c r="I294" s="17"/>
      <c r="L294" s="16" t="str">
        <f t="shared" si="28"/>
        <v/>
      </c>
      <c r="M294" s="14" t="str">
        <f t="shared" si="29"/>
        <v/>
      </c>
      <c r="N294" s="14" t="s">
        <v>47</v>
      </c>
      <c r="O294" s="14" t="str">
        <f t="shared" si="30"/>
        <v/>
      </c>
      <c r="P294" s="14" t="s">
        <v>47</v>
      </c>
      <c r="Q294" s="14" t="str">
        <f t="shared" si="31"/>
        <v/>
      </c>
      <c r="R294" s="14" t="s">
        <v>47</v>
      </c>
      <c r="S294" s="14" t="str">
        <f t="shared" si="32"/>
        <v/>
      </c>
      <c r="T294" s="14" t="s">
        <v>47</v>
      </c>
      <c r="U294" s="14" t="str">
        <f t="shared" si="33"/>
        <v/>
      </c>
      <c r="V294" s="15" t="str">
        <f t="shared" si="34"/>
        <v/>
      </c>
    </row>
    <row r="295" spans="9:22" x14ac:dyDescent="0.2">
      <c r="I295" s="17"/>
      <c r="L295" s="16" t="str">
        <f t="shared" si="28"/>
        <v/>
      </c>
      <c r="M295" s="14" t="str">
        <f t="shared" si="29"/>
        <v/>
      </c>
      <c r="N295" s="14" t="s">
        <v>47</v>
      </c>
      <c r="O295" s="14" t="str">
        <f t="shared" si="30"/>
        <v/>
      </c>
      <c r="P295" s="14" t="s">
        <v>47</v>
      </c>
      <c r="Q295" s="14" t="str">
        <f t="shared" si="31"/>
        <v/>
      </c>
      <c r="R295" s="14" t="s">
        <v>47</v>
      </c>
      <c r="S295" s="14" t="str">
        <f t="shared" si="32"/>
        <v/>
      </c>
      <c r="T295" s="14" t="s">
        <v>47</v>
      </c>
      <c r="U295" s="14" t="str">
        <f t="shared" si="33"/>
        <v/>
      </c>
      <c r="V295" s="15" t="str">
        <f t="shared" si="34"/>
        <v/>
      </c>
    </row>
    <row r="296" spans="9:22" x14ac:dyDescent="0.2">
      <c r="I296" s="17"/>
      <c r="L296" s="16" t="str">
        <f t="shared" si="28"/>
        <v/>
      </c>
      <c r="M296" s="14" t="str">
        <f t="shared" si="29"/>
        <v/>
      </c>
      <c r="N296" s="14" t="s">
        <v>47</v>
      </c>
      <c r="O296" s="14" t="str">
        <f t="shared" si="30"/>
        <v/>
      </c>
      <c r="P296" s="14" t="s">
        <v>47</v>
      </c>
      <c r="Q296" s="14" t="str">
        <f t="shared" si="31"/>
        <v/>
      </c>
      <c r="R296" s="14" t="s">
        <v>47</v>
      </c>
      <c r="S296" s="14" t="str">
        <f t="shared" si="32"/>
        <v/>
      </c>
      <c r="T296" s="14" t="s">
        <v>47</v>
      </c>
      <c r="U296" s="14" t="str">
        <f t="shared" si="33"/>
        <v/>
      </c>
      <c r="V296" s="15" t="str">
        <f t="shared" si="34"/>
        <v/>
      </c>
    </row>
    <row r="297" spans="9:22" x14ac:dyDescent="0.2">
      <c r="I297" s="17"/>
      <c r="L297" s="16" t="str">
        <f t="shared" si="28"/>
        <v/>
      </c>
      <c r="M297" s="14" t="str">
        <f t="shared" si="29"/>
        <v/>
      </c>
      <c r="N297" s="14" t="s">
        <v>47</v>
      </c>
      <c r="O297" s="14" t="str">
        <f t="shared" si="30"/>
        <v/>
      </c>
      <c r="P297" s="14" t="s">
        <v>47</v>
      </c>
      <c r="Q297" s="14" t="str">
        <f t="shared" si="31"/>
        <v/>
      </c>
      <c r="R297" s="14" t="s">
        <v>47</v>
      </c>
      <c r="S297" s="14" t="str">
        <f t="shared" si="32"/>
        <v/>
      </c>
      <c r="T297" s="14" t="s">
        <v>47</v>
      </c>
      <c r="U297" s="14" t="str">
        <f t="shared" si="33"/>
        <v/>
      </c>
      <c r="V297" s="15" t="str">
        <f t="shared" si="34"/>
        <v/>
      </c>
    </row>
    <row r="298" spans="9:22" x14ac:dyDescent="0.2">
      <c r="I298" s="17"/>
      <c r="L298" s="16" t="str">
        <f t="shared" si="28"/>
        <v/>
      </c>
      <c r="M298" s="14" t="str">
        <f t="shared" si="29"/>
        <v/>
      </c>
      <c r="N298" s="14" t="s">
        <v>47</v>
      </c>
      <c r="O298" s="14" t="str">
        <f t="shared" si="30"/>
        <v/>
      </c>
      <c r="P298" s="14" t="s">
        <v>47</v>
      </c>
      <c r="Q298" s="14" t="str">
        <f t="shared" si="31"/>
        <v/>
      </c>
      <c r="R298" s="14" t="s">
        <v>47</v>
      </c>
      <c r="S298" s="14" t="str">
        <f t="shared" si="32"/>
        <v/>
      </c>
      <c r="T298" s="14" t="s">
        <v>47</v>
      </c>
      <c r="U298" s="14" t="str">
        <f t="shared" si="33"/>
        <v/>
      </c>
      <c r="V298" s="15" t="str">
        <f t="shared" si="34"/>
        <v/>
      </c>
    </row>
    <row r="299" spans="9:22" x14ac:dyDescent="0.2">
      <c r="I299" s="17"/>
      <c r="L299" s="16" t="str">
        <f t="shared" si="28"/>
        <v/>
      </c>
      <c r="M299" s="14" t="str">
        <f t="shared" si="29"/>
        <v/>
      </c>
      <c r="N299" s="14" t="s">
        <v>47</v>
      </c>
      <c r="O299" s="14" t="str">
        <f t="shared" si="30"/>
        <v/>
      </c>
      <c r="P299" s="14" t="s">
        <v>47</v>
      </c>
      <c r="Q299" s="14" t="str">
        <f t="shared" si="31"/>
        <v/>
      </c>
      <c r="R299" s="14" t="s">
        <v>47</v>
      </c>
      <c r="S299" s="14" t="str">
        <f t="shared" si="32"/>
        <v/>
      </c>
      <c r="T299" s="14" t="s">
        <v>47</v>
      </c>
      <c r="U299" s="14" t="str">
        <f t="shared" si="33"/>
        <v/>
      </c>
      <c r="V299" s="15" t="str">
        <f t="shared" si="34"/>
        <v/>
      </c>
    </row>
    <row r="300" spans="9:22" x14ac:dyDescent="0.2">
      <c r="I300" s="17"/>
      <c r="L300" s="16" t="str">
        <f t="shared" si="28"/>
        <v/>
      </c>
      <c r="M300" s="14" t="str">
        <f t="shared" si="29"/>
        <v/>
      </c>
      <c r="N300" s="14" t="s">
        <v>47</v>
      </c>
      <c r="O300" s="14" t="str">
        <f t="shared" si="30"/>
        <v/>
      </c>
      <c r="P300" s="14" t="s">
        <v>47</v>
      </c>
      <c r="Q300" s="14" t="str">
        <f t="shared" si="31"/>
        <v/>
      </c>
      <c r="R300" s="14" t="s">
        <v>47</v>
      </c>
      <c r="S300" s="14" t="str">
        <f t="shared" si="32"/>
        <v/>
      </c>
      <c r="T300" s="14" t="s">
        <v>47</v>
      </c>
      <c r="U300" s="14" t="str">
        <f t="shared" si="33"/>
        <v/>
      </c>
      <c r="V300" s="15" t="str">
        <f t="shared" si="34"/>
        <v/>
      </c>
    </row>
    <row r="301" spans="9:22" x14ac:dyDescent="0.2">
      <c r="I301" s="17"/>
      <c r="L301" s="16" t="str">
        <f t="shared" si="28"/>
        <v/>
      </c>
      <c r="M301" s="14" t="str">
        <f t="shared" si="29"/>
        <v/>
      </c>
      <c r="N301" s="14" t="s">
        <v>47</v>
      </c>
      <c r="O301" s="14" t="str">
        <f t="shared" si="30"/>
        <v/>
      </c>
      <c r="P301" s="14" t="s">
        <v>47</v>
      </c>
      <c r="Q301" s="14" t="str">
        <f t="shared" si="31"/>
        <v/>
      </c>
      <c r="R301" s="14" t="s">
        <v>47</v>
      </c>
      <c r="S301" s="14" t="str">
        <f t="shared" si="32"/>
        <v/>
      </c>
      <c r="T301" s="14" t="s">
        <v>47</v>
      </c>
      <c r="U301" s="14" t="str">
        <f t="shared" si="33"/>
        <v/>
      </c>
      <c r="V301" s="15" t="str">
        <f t="shared" si="34"/>
        <v/>
      </c>
    </row>
    <row r="302" spans="9:22" x14ac:dyDescent="0.2">
      <c r="I302" s="17"/>
      <c r="L302" s="16" t="str">
        <f t="shared" si="28"/>
        <v/>
      </c>
      <c r="M302" s="14" t="str">
        <f t="shared" si="29"/>
        <v/>
      </c>
      <c r="N302" s="14" t="s">
        <v>47</v>
      </c>
      <c r="O302" s="14" t="str">
        <f t="shared" si="30"/>
        <v/>
      </c>
      <c r="P302" s="14" t="s">
        <v>47</v>
      </c>
      <c r="Q302" s="14" t="str">
        <f t="shared" si="31"/>
        <v/>
      </c>
      <c r="R302" s="14" t="s">
        <v>47</v>
      </c>
      <c r="S302" s="14" t="str">
        <f t="shared" si="32"/>
        <v/>
      </c>
      <c r="T302" s="14" t="s">
        <v>47</v>
      </c>
      <c r="U302" s="14" t="str">
        <f t="shared" si="33"/>
        <v/>
      </c>
      <c r="V302" s="15" t="str">
        <f t="shared" si="34"/>
        <v/>
      </c>
    </row>
    <row r="303" spans="9:22" x14ac:dyDescent="0.2">
      <c r="I303" s="17"/>
      <c r="L303" s="16" t="str">
        <f t="shared" si="28"/>
        <v/>
      </c>
      <c r="M303" s="14" t="str">
        <f t="shared" si="29"/>
        <v/>
      </c>
      <c r="N303" s="14" t="s">
        <v>47</v>
      </c>
      <c r="O303" s="14" t="str">
        <f t="shared" si="30"/>
        <v/>
      </c>
      <c r="P303" s="14" t="s">
        <v>47</v>
      </c>
      <c r="Q303" s="14" t="str">
        <f t="shared" si="31"/>
        <v/>
      </c>
      <c r="R303" s="14" t="s">
        <v>47</v>
      </c>
      <c r="S303" s="14" t="str">
        <f t="shared" si="32"/>
        <v/>
      </c>
      <c r="T303" s="14" t="s">
        <v>47</v>
      </c>
      <c r="U303" s="14" t="str">
        <f t="shared" si="33"/>
        <v/>
      </c>
      <c r="V303" s="15" t="str">
        <f t="shared" si="34"/>
        <v/>
      </c>
    </row>
    <row r="304" spans="9:22" x14ac:dyDescent="0.2">
      <c r="I304" s="17"/>
      <c r="L304" s="16" t="str">
        <f t="shared" si="28"/>
        <v/>
      </c>
      <c r="M304" s="14" t="str">
        <f t="shared" si="29"/>
        <v/>
      </c>
      <c r="N304" s="14" t="s">
        <v>47</v>
      </c>
      <c r="O304" s="14" t="str">
        <f t="shared" si="30"/>
        <v/>
      </c>
      <c r="P304" s="14" t="s">
        <v>47</v>
      </c>
      <c r="Q304" s="14" t="str">
        <f t="shared" si="31"/>
        <v/>
      </c>
      <c r="R304" s="14" t="s">
        <v>47</v>
      </c>
      <c r="S304" s="14" t="str">
        <f t="shared" si="32"/>
        <v/>
      </c>
      <c r="T304" s="14" t="s">
        <v>47</v>
      </c>
      <c r="U304" s="14" t="str">
        <f t="shared" si="33"/>
        <v/>
      </c>
      <c r="V304" s="15" t="str">
        <f t="shared" si="34"/>
        <v/>
      </c>
    </row>
    <row r="305" spans="9:22" x14ac:dyDescent="0.2">
      <c r="I305" s="17"/>
      <c r="L305" s="16" t="str">
        <f t="shared" si="28"/>
        <v/>
      </c>
      <c r="M305" s="14" t="str">
        <f t="shared" si="29"/>
        <v/>
      </c>
      <c r="N305" s="14" t="s">
        <v>47</v>
      </c>
      <c r="O305" s="14" t="str">
        <f t="shared" si="30"/>
        <v/>
      </c>
      <c r="P305" s="14" t="s">
        <v>47</v>
      </c>
      <c r="Q305" s="14" t="str">
        <f t="shared" si="31"/>
        <v/>
      </c>
      <c r="R305" s="14" t="s">
        <v>47</v>
      </c>
      <c r="S305" s="14" t="str">
        <f t="shared" si="32"/>
        <v/>
      </c>
      <c r="T305" s="14" t="s">
        <v>47</v>
      </c>
      <c r="U305" s="14" t="str">
        <f t="shared" si="33"/>
        <v/>
      </c>
      <c r="V305" s="15" t="str">
        <f t="shared" si="34"/>
        <v/>
      </c>
    </row>
    <row r="306" spans="9:22" x14ac:dyDescent="0.2">
      <c r="I306" s="17"/>
      <c r="L306" s="16" t="str">
        <f t="shared" si="28"/>
        <v/>
      </c>
      <c r="M306" s="14" t="str">
        <f t="shared" si="29"/>
        <v/>
      </c>
      <c r="N306" s="14" t="s">
        <v>47</v>
      </c>
      <c r="O306" s="14" t="str">
        <f t="shared" si="30"/>
        <v/>
      </c>
      <c r="P306" s="14" t="s">
        <v>47</v>
      </c>
      <c r="Q306" s="14" t="str">
        <f t="shared" si="31"/>
        <v/>
      </c>
      <c r="R306" s="14" t="s">
        <v>47</v>
      </c>
      <c r="S306" s="14" t="str">
        <f t="shared" si="32"/>
        <v/>
      </c>
      <c r="T306" s="14" t="s">
        <v>47</v>
      </c>
      <c r="U306" s="14" t="str">
        <f t="shared" si="33"/>
        <v/>
      </c>
      <c r="V306" s="15" t="str">
        <f t="shared" si="34"/>
        <v/>
      </c>
    </row>
    <row r="307" spans="9:22" x14ac:dyDescent="0.2">
      <c r="I307" s="17"/>
      <c r="L307" s="16" t="str">
        <f t="shared" si="28"/>
        <v/>
      </c>
      <c r="M307" s="14" t="str">
        <f t="shared" si="29"/>
        <v/>
      </c>
      <c r="N307" s="14" t="s">
        <v>47</v>
      </c>
      <c r="O307" s="14" t="str">
        <f t="shared" si="30"/>
        <v/>
      </c>
      <c r="P307" s="14" t="s">
        <v>47</v>
      </c>
      <c r="Q307" s="14" t="str">
        <f t="shared" si="31"/>
        <v/>
      </c>
      <c r="R307" s="14" t="s">
        <v>47</v>
      </c>
      <c r="S307" s="14" t="str">
        <f t="shared" si="32"/>
        <v/>
      </c>
      <c r="T307" s="14" t="s">
        <v>47</v>
      </c>
      <c r="U307" s="14" t="str">
        <f t="shared" si="33"/>
        <v/>
      </c>
      <c r="V307" s="15" t="str">
        <f t="shared" si="34"/>
        <v/>
      </c>
    </row>
    <row r="308" spans="9:22" x14ac:dyDescent="0.2">
      <c r="I308" s="17"/>
      <c r="L308" s="16" t="str">
        <f t="shared" si="28"/>
        <v/>
      </c>
      <c r="M308" s="14" t="str">
        <f t="shared" si="29"/>
        <v/>
      </c>
      <c r="N308" s="14" t="s">
        <v>47</v>
      </c>
      <c r="O308" s="14" t="str">
        <f t="shared" si="30"/>
        <v/>
      </c>
      <c r="P308" s="14" t="s">
        <v>47</v>
      </c>
      <c r="Q308" s="14" t="str">
        <f t="shared" si="31"/>
        <v/>
      </c>
      <c r="R308" s="14" t="s">
        <v>47</v>
      </c>
      <c r="S308" s="14" t="str">
        <f t="shared" si="32"/>
        <v/>
      </c>
      <c r="T308" s="14" t="s">
        <v>47</v>
      </c>
      <c r="U308" s="14" t="str">
        <f t="shared" si="33"/>
        <v/>
      </c>
      <c r="V308" s="15" t="str">
        <f t="shared" si="34"/>
        <v/>
      </c>
    </row>
    <row r="309" spans="9:22" x14ac:dyDescent="0.2">
      <c r="I309" s="17"/>
      <c r="L309" s="16" t="str">
        <f t="shared" si="28"/>
        <v/>
      </c>
      <c r="M309" s="14" t="str">
        <f t="shared" si="29"/>
        <v/>
      </c>
      <c r="N309" s="14" t="s">
        <v>47</v>
      </c>
      <c r="O309" s="14" t="str">
        <f t="shared" si="30"/>
        <v/>
      </c>
      <c r="P309" s="14" t="s">
        <v>47</v>
      </c>
      <c r="Q309" s="14" t="str">
        <f t="shared" si="31"/>
        <v/>
      </c>
      <c r="R309" s="14" t="s">
        <v>47</v>
      </c>
      <c r="S309" s="14" t="str">
        <f t="shared" si="32"/>
        <v/>
      </c>
      <c r="T309" s="14" t="s">
        <v>47</v>
      </c>
      <c r="U309" s="14" t="str">
        <f t="shared" si="33"/>
        <v/>
      </c>
      <c r="V309" s="15" t="str">
        <f t="shared" si="34"/>
        <v/>
      </c>
    </row>
    <row r="310" spans="9:22" x14ac:dyDescent="0.2">
      <c r="I310" s="17"/>
      <c r="L310" s="16" t="str">
        <f t="shared" si="28"/>
        <v/>
      </c>
      <c r="M310" s="14" t="str">
        <f t="shared" si="29"/>
        <v/>
      </c>
      <c r="N310" s="14" t="s">
        <v>47</v>
      </c>
      <c r="O310" s="14" t="str">
        <f t="shared" si="30"/>
        <v/>
      </c>
      <c r="P310" s="14" t="s">
        <v>47</v>
      </c>
      <c r="Q310" s="14" t="str">
        <f t="shared" si="31"/>
        <v/>
      </c>
      <c r="R310" s="14" t="s">
        <v>47</v>
      </c>
      <c r="S310" s="14" t="str">
        <f t="shared" si="32"/>
        <v/>
      </c>
      <c r="T310" s="14" t="s">
        <v>47</v>
      </c>
      <c r="U310" s="14" t="str">
        <f t="shared" si="33"/>
        <v/>
      </c>
      <c r="V310" s="15" t="str">
        <f t="shared" si="34"/>
        <v/>
      </c>
    </row>
    <row r="311" spans="9:22" x14ac:dyDescent="0.2">
      <c r="I311" s="17"/>
      <c r="L311" s="16" t="str">
        <f t="shared" si="28"/>
        <v/>
      </c>
      <c r="M311" s="14" t="str">
        <f t="shared" si="29"/>
        <v/>
      </c>
      <c r="N311" s="14" t="s">
        <v>47</v>
      </c>
      <c r="O311" s="14" t="str">
        <f t="shared" si="30"/>
        <v/>
      </c>
      <c r="P311" s="14" t="s">
        <v>47</v>
      </c>
      <c r="Q311" s="14" t="str">
        <f t="shared" si="31"/>
        <v/>
      </c>
      <c r="R311" s="14" t="s">
        <v>47</v>
      </c>
      <c r="S311" s="14" t="str">
        <f t="shared" si="32"/>
        <v/>
      </c>
      <c r="T311" s="14" t="s">
        <v>47</v>
      </c>
      <c r="U311" s="14" t="str">
        <f t="shared" si="33"/>
        <v/>
      </c>
      <c r="V311" s="15" t="str">
        <f t="shared" si="34"/>
        <v/>
      </c>
    </row>
    <row r="312" spans="9:22" x14ac:dyDescent="0.2">
      <c r="I312" s="17"/>
      <c r="L312" s="16" t="str">
        <f t="shared" si="28"/>
        <v/>
      </c>
      <c r="M312" s="14" t="str">
        <f t="shared" si="29"/>
        <v/>
      </c>
      <c r="N312" s="14" t="s">
        <v>47</v>
      </c>
      <c r="O312" s="14" t="str">
        <f t="shared" si="30"/>
        <v/>
      </c>
      <c r="P312" s="14" t="s">
        <v>47</v>
      </c>
      <c r="Q312" s="14" t="str">
        <f t="shared" si="31"/>
        <v/>
      </c>
      <c r="R312" s="14" t="s">
        <v>47</v>
      </c>
      <c r="S312" s="14" t="str">
        <f t="shared" si="32"/>
        <v/>
      </c>
      <c r="T312" s="14" t="s">
        <v>47</v>
      </c>
      <c r="U312" s="14" t="str">
        <f t="shared" si="33"/>
        <v/>
      </c>
      <c r="V312" s="15" t="str">
        <f t="shared" si="34"/>
        <v/>
      </c>
    </row>
    <row r="313" spans="9:22" x14ac:dyDescent="0.2">
      <c r="I313" s="17"/>
      <c r="L313" s="16" t="str">
        <f t="shared" si="28"/>
        <v/>
      </c>
      <c r="M313" s="14" t="str">
        <f t="shared" si="29"/>
        <v/>
      </c>
      <c r="N313" s="14" t="s">
        <v>47</v>
      </c>
      <c r="O313" s="14" t="str">
        <f t="shared" si="30"/>
        <v/>
      </c>
      <c r="P313" s="14" t="s">
        <v>47</v>
      </c>
      <c r="Q313" s="14" t="str">
        <f t="shared" si="31"/>
        <v/>
      </c>
      <c r="R313" s="14" t="s">
        <v>47</v>
      </c>
      <c r="S313" s="14" t="str">
        <f t="shared" si="32"/>
        <v/>
      </c>
      <c r="T313" s="14" t="s">
        <v>47</v>
      </c>
      <c r="U313" s="14" t="str">
        <f t="shared" si="33"/>
        <v/>
      </c>
      <c r="V313" s="15" t="str">
        <f t="shared" si="34"/>
        <v/>
      </c>
    </row>
    <row r="314" spans="9:22" x14ac:dyDescent="0.2">
      <c r="I314" s="17"/>
      <c r="L314" s="16" t="str">
        <f t="shared" si="28"/>
        <v/>
      </c>
      <c r="M314" s="14" t="str">
        <f t="shared" si="29"/>
        <v/>
      </c>
      <c r="N314" s="14" t="s">
        <v>47</v>
      </c>
      <c r="O314" s="14" t="str">
        <f t="shared" si="30"/>
        <v/>
      </c>
      <c r="P314" s="14" t="s">
        <v>47</v>
      </c>
      <c r="Q314" s="14" t="str">
        <f t="shared" si="31"/>
        <v/>
      </c>
      <c r="R314" s="14" t="s">
        <v>47</v>
      </c>
      <c r="S314" s="14" t="str">
        <f t="shared" si="32"/>
        <v/>
      </c>
      <c r="T314" s="14" t="s">
        <v>47</v>
      </c>
      <c r="U314" s="14" t="str">
        <f t="shared" si="33"/>
        <v/>
      </c>
      <c r="V314" s="15" t="str">
        <f t="shared" si="34"/>
        <v/>
      </c>
    </row>
    <row r="315" spans="9:22" x14ac:dyDescent="0.2">
      <c r="I315" s="17"/>
      <c r="L315" s="16" t="str">
        <f t="shared" si="28"/>
        <v/>
      </c>
      <c r="M315" s="14" t="str">
        <f t="shared" si="29"/>
        <v/>
      </c>
      <c r="N315" s="14" t="s">
        <v>47</v>
      </c>
      <c r="O315" s="14" t="str">
        <f t="shared" si="30"/>
        <v/>
      </c>
      <c r="P315" s="14" t="s">
        <v>47</v>
      </c>
      <c r="Q315" s="14" t="str">
        <f t="shared" si="31"/>
        <v/>
      </c>
      <c r="R315" s="14" t="s">
        <v>47</v>
      </c>
      <c r="S315" s="14" t="str">
        <f t="shared" si="32"/>
        <v/>
      </c>
      <c r="T315" s="14" t="s">
        <v>47</v>
      </c>
      <c r="U315" s="14" t="str">
        <f t="shared" si="33"/>
        <v/>
      </c>
      <c r="V315" s="15" t="str">
        <f t="shared" si="34"/>
        <v/>
      </c>
    </row>
    <row r="316" spans="9:22" x14ac:dyDescent="0.2">
      <c r="I316" s="17"/>
      <c r="L316" s="16" t="str">
        <f t="shared" si="28"/>
        <v/>
      </c>
      <c r="M316" s="14" t="str">
        <f t="shared" si="29"/>
        <v/>
      </c>
      <c r="N316" s="14" t="s">
        <v>47</v>
      </c>
      <c r="O316" s="14" t="str">
        <f t="shared" si="30"/>
        <v/>
      </c>
      <c r="P316" s="14" t="s">
        <v>47</v>
      </c>
      <c r="Q316" s="14" t="str">
        <f t="shared" si="31"/>
        <v/>
      </c>
      <c r="R316" s="14" t="s">
        <v>47</v>
      </c>
      <c r="S316" s="14" t="str">
        <f t="shared" si="32"/>
        <v/>
      </c>
      <c r="T316" s="14" t="s">
        <v>47</v>
      </c>
      <c r="U316" s="14" t="str">
        <f t="shared" si="33"/>
        <v/>
      </c>
      <c r="V316" s="15" t="str">
        <f t="shared" si="34"/>
        <v/>
      </c>
    </row>
    <row r="317" spans="9:22" x14ac:dyDescent="0.2">
      <c r="I317" s="17"/>
      <c r="L317" s="16" t="str">
        <f t="shared" si="28"/>
        <v/>
      </c>
      <c r="M317" s="14" t="str">
        <f t="shared" si="29"/>
        <v/>
      </c>
      <c r="N317" s="14" t="s">
        <v>47</v>
      </c>
      <c r="O317" s="14" t="str">
        <f t="shared" si="30"/>
        <v/>
      </c>
      <c r="P317" s="14" t="s">
        <v>47</v>
      </c>
      <c r="Q317" s="14" t="str">
        <f t="shared" si="31"/>
        <v/>
      </c>
      <c r="R317" s="14" t="s">
        <v>47</v>
      </c>
      <c r="S317" s="14" t="str">
        <f t="shared" si="32"/>
        <v/>
      </c>
      <c r="T317" s="14" t="s">
        <v>47</v>
      </c>
      <c r="U317" s="14" t="str">
        <f t="shared" si="33"/>
        <v/>
      </c>
      <c r="V317" s="15" t="str">
        <f t="shared" si="34"/>
        <v/>
      </c>
    </row>
    <row r="318" spans="9:22" x14ac:dyDescent="0.2">
      <c r="I318" s="17"/>
      <c r="L318" s="16" t="str">
        <f t="shared" si="28"/>
        <v/>
      </c>
      <c r="M318" s="14" t="str">
        <f t="shared" si="29"/>
        <v/>
      </c>
      <c r="N318" s="14" t="s">
        <v>47</v>
      </c>
      <c r="O318" s="14" t="str">
        <f t="shared" si="30"/>
        <v/>
      </c>
      <c r="P318" s="14" t="s">
        <v>47</v>
      </c>
      <c r="Q318" s="14" t="str">
        <f t="shared" si="31"/>
        <v/>
      </c>
      <c r="R318" s="14" t="s">
        <v>47</v>
      </c>
      <c r="S318" s="14" t="str">
        <f t="shared" si="32"/>
        <v/>
      </c>
      <c r="T318" s="14" t="s">
        <v>47</v>
      </c>
      <c r="U318" s="14" t="str">
        <f t="shared" si="33"/>
        <v/>
      </c>
      <c r="V318" s="15" t="str">
        <f t="shared" si="34"/>
        <v/>
      </c>
    </row>
    <row r="319" spans="9:22" x14ac:dyDescent="0.2">
      <c r="I319" s="17"/>
      <c r="L319" s="16" t="str">
        <f t="shared" si="28"/>
        <v/>
      </c>
      <c r="M319" s="14" t="str">
        <f t="shared" si="29"/>
        <v/>
      </c>
      <c r="N319" s="14" t="s">
        <v>47</v>
      </c>
      <c r="O319" s="14" t="str">
        <f t="shared" si="30"/>
        <v/>
      </c>
      <c r="P319" s="14" t="s">
        <v>47</v>
      </c>
      <c r="Q319" s="14" t="str">
        <f t="shared" si="31"/>
        <v/>
      </c>
      <c r="R319" s="14" t="s">
        <v>47</v>
      </c>
      <c r="S319" s="14" t="str">
        <f t="shared" si="32"/>
        <v/>
      </c>
      <c r="T319" s="14" t="s">
        <v>47</v>
      </c>
      <c r="U319" s="14" t="str">
        <f t="shared" si="33"/>
        <v/>
      </c>
      <c r="V319" s="15" t="str">
        <f t="shared" si="34"/>
        <v/>
      </c>
    </row>
    <row r="320" spans="9:22" x14ac:dyDescent="0.2">
      <c r="I320" s="17"/>
      <c r="L320" s="16" t="str">
        <f t="shared" ref="L320:L383" si="35">IF(A320="","",LEN(A320))</f>
        <v/>
      </c>
      <c r="M320" s="14" t="str">
        <f t="shared" ref="M320:M383" si="36">MID(A320,1,2)</f>
        <v/>
      </c>
      <c r="N320" s="14" t="s">
        <v>47</v>
      </c>
      <c r="O320" s="14" t="str">
        <f t="shared" ref="O320:O383" si="37">MID(A320,4,2)</f>
        <v/>
      </c>
      <c r="P320" s="14" t="s">
        <v>47</v>
      </c>
      <c r="Q320" s="14" t="str">
        <f t="shared" ref="Q320:Q383" si="38">MID(A320,7,2)</f>
        <v/>
      </c>
      <c r="R320" s="14" t="s">
        <v>47</v>
      </c>
      <c r="S320" s="14" t="str">
        <f t="shared" ref="S320:S383" si="39">MID(A320,10,2)</f>
        <v/>
      </c>
      <c r="T320" s="14" t="s">
        <v>47</v>
      </c>
      <c r="U320" s="14" t="str">
        <f t="shared" ref="U320:U383" si="40">MID(A320,13,2)</f>
        <v/>
      </c>
      <c r="V320" s="15" t="str">
        <f t="shared" ref="V320:V383" si="41">IF(A320="","",IF(L320=2,M320,IF(L320=5,M320&amp;N320&amp;O320,IF(L320=8,M320&amp;N320&amp;O320&amp;P320&amp;Q320,IF(L320=11,M320&amp;N320&amp;O320&amp;P320&amp;Q320&amp;R320&amp;S320,IF(L320=14,M320&amp;N320&amp;O320&amp;P320&amp;Q320&amp;R320&amp;S320&amp;T320&amp;U320,"ERROR"))))))</f>
        <v/>
      </c>
    </row>
    <row r="321" spans="9:22" x14ac:dyDescent="0.2">
      <c r="I321" s="17"/>
      <c r="L321" s="16" t="str">
        <f t="shared" si="35"/>
        <v/>
      </c>
      <c r="M321" s="14" t="str">
        <f t="shared" si="36"/>
        <v/>
      </c>
      <c r="N321" s="14" t="s">
        <v>47</v>
      </c>
      <c r="O321" s="14" t="str">
        <f t="shared" si="37"/>
        <v/>
      </c>
      <c r="P321" s="14" t="s">
        <v>47</v>
      </c>
      <c r="Q321" s="14" t="str">
        <f t="shared" si="38"/>
        <v/>
      </c>
      <c r="R321" s="14" t="s">
        <v>47</v>
      </c>
      <c r="S321" s="14" t="str">
        <f t="shared" si="39"/>
        <v/>
      </c>
      <c r="T321" s="14" t="s">
        <v>47</v>
      </c>
      <c r="U321" s="14" t="str">
        <f t="shared" si="40"/>
        <v/>
      </c>
      <c r="V321" s="15" t="str">
        <f t="shared" si="41"/>
        <v/>
      </c>
    </row>
    <row r="322" spans="9:22" x14ac:dyDescent="0.2">
      <c r="I322" s="17"/>
      <c r="L322" s="16" t="str">
        <f t="shared" si="35"/>
        <v/>
      </c>
      <c r="M322" s="14" t="str">
        <f t="shared" si="36"/>
        <v/>
      </c>
      <c r="N322" s="14" t="s">
        <v>47</v>
      </c>
      <c r="O322" s="14" t="str">
        <f t="shared" si="37"/>
        <v/>
      </c>
      <c r="P322" s="14" t="s">
        <v>47</v>
      </c>
      <c r="Q322" s="14" t="str">
        <f t="shared" si="38"/>
        <v/>
      </c>
      <c r="R322" s="14" t="s">
        <v>47</v>
      </c>
      <c r="S322" s="14" t="str">
        <f t="shared" si="39"/>
        <v/>
      </c>
      <c r="T322" s="14" t="s">
        <v>47</v>
      </c>
      <c r="U322" s="14" t="str">
        <f t="shared" si="40"/>
        <v/>
      </c>
      <c r="V322" s="15" t="str">
        <f t="shared" si="41"/>
        <v/>
      </c>
    </row>
    <row r="323" spans="9:22" x14ac:dyDescent="0.2">
      <c r="I323" s="17"/>
      <c r="L323" s="16" t="str">
        <f t="shared" si="35"/>
        <v/>
      </c>
      <c r="M323" s="14" t="str">
        <f t="shared" si="36"/>
        <v/>
      </c>
      <c r="N323" s="14" t="s">
        <v>47</v>
      </c>
      <c r="O323" s="14" t="str">
        <f t="shared" si="37"/>
        <v/>
      </c>
      <c r="P323" s="14" t="s">
        <v>47</v>
      </c>
      <c r="Q323" s="14" t="str">
        <f t="shared" si="38"/>
        <v/>
      </c>
      <c r="R323" s="14" t="s">
        <v>47</v>
      </c>
      <c r="S323" s="14" t="str">
        <f t="shared" si="39"/>
        <v/>
      </c>
      <c r="T323" s="14" t="s">
        <v>47</v>
      </c>
      <c r="U323" s="14" t="str">
        <f t="shared" si="40"/>
        <v/>
      </c>
      <c r="V323" s="15" t="str">
        <f t="shared" si="41"/>
        <v/>
      </c>
    </row>
    <row r="324" spans="9:22" x14ac:dyDescent="0.2">
      <c r="I324" s="17"/>
      <c r="L324" s="16" t="str">
        <f t="shared" si="35"/>
        <v/>
      </c>
      <c r="M324" s="14" t="str">
        <f t="shared" si="36"/>
        <v/>
      </c>
      <c r="N324" s="14" t="s">
        <v>47</v>
      </c>
      <c r="O324" s="14" t="str">
        <f t="shared" si="37"/>
        <v/>
      </c>
      <c r="P324" s="14" t="s">
        <v>47</v>
      </c>
      <c r="Q324" s="14" t="str">
        <f t="shared" si="38"/>
        <v/>
      </c>
      <c r="R324" s="14" t="s">
        <v>47</v>
      </c>
      <c r="S324" s="14" t="str">
        <f t="shared" si="39"/>
        <v/>
      </c>
      <c r="T324" s="14" t="s">
        <v>47</v>
      </c>
      <c r="U324" s="14" t="str">
        <f t="shared" si="40"/>
        <v/>
      </c>
      <c r="V324" s="15" t="str">
        <f t="shared" si="41"/>
        <v/>
      </c>
    </row>
    <row r="325" spans="9:22" x14ac:dyDescent="0.2">
      <c r="I325" s="17"/>
      <c r="L325" s="16" t="str">
        <f t="shared" si="35"/>
        <v/>
      </c>
      <c r="M325" s="14" t="str">
        <f t="shared" si="36"/>
        <v/>
      </c>
      <c r="N325" s="14" t="s">
        <v>47</v>
      </c>
      <c r="O325" s="14" t="str">
        <f t="shared" si="37"/>
        <v/>
      </c>
      <c r="P325" s="14" t="s">
        <v>47</v>
      </c>
      <c r="Q325" s="14" t="str">
        <f t="shared" si="38"/>
        <v/>
      </c>
      <c r="R325" s="14" t="s">
        <v>47</v>
      </c>
      <c r="S325" s="14" t="str">
        <f t="shared" si="39"/>
        <v/>
      </c>
      <c r="T325" s="14" t="s">
        <v>47</v>
      </c>
      <c r="U325" s="14" t="str">
        <f t="shared" si="40"/>
        <v/>
      </c>
      <c r="V325" s="15" t="str">
        <f t="shared" si="41"/>
        <v/>
      </c>
    </row>
    <row r="326" spans="9:22" x14ac:dyDescent="0.2">
      <c r="I326" s="17"/>
      <c r="L326" s="16" t="str">
        <f t="shared" si="35"/>
        <v/>
      </c>
      <c r="M326" s="14" t="str">
        <f t="shared" si="36"/>
        <v/>
      </c>
      <c r="N326" s="14" t="s">
        <v>47</v>
      </c>
      <c r="O326" s="14" t="str">
        <f t="shared" si="37"/>
        <v/>
      </c>
      <c r="P326" s="14" t="s">
        <v>47</v>
      </c>
      <c r="Q326" s="14" t="str">
        <f t="shared" si="38"/>
        <v/>
      </c>
      <c r="R326" s="14" t="s">
        <v>47</v>
      </c>
      <c r="S326" s="14" t="str">
        <f t="shared" si="39"/>
        <v/>
      </c>
      <c r="T326" s="14" t="s">
        <v>47</v>
      </c>
      <c r="U326" s="14" t="str">
        <f t="shared" si="40"/>
        <v/>
      </c>
      <c r="V326" s="15" t="str">
        <f t="shared" si="41"/>
        <v/>
      </c>
    </row>
    <row r="327" spans="9:22" x14ac:dyDescent="0.2">
      <c r="I327" s="17"/>
      <c r="L327" s="16" t="str">
        <f t="shared" si="35"/>
        <v/>
      </c>
      <c r="M327" s="14" t="str">
        <f t="shared" si="36"/>
        <v/>
      </c>
      <c r="N327" s="14" t="s">
        <v>47</v>
      </c>
      <c r="O327" s="14" t="str">
        <f t="shared" si="37"/>
        <v/>
      </c>
      <c r="P327" s="14" t="s">
        <v>47</v>
      </c>
      <c r="Q327" s="14" t="str">
        <f t="shared" si="38"/>
        <v/>
      </c>
      <c r="R327" s="14" t="s">
        <v>47</v>
      </c>
      <c r="S327" s="14" t="str">
        <f t="shared" si="39"/>
        <v/>
      </c>
      <c r="T327" s="14" t="s">
        <v>47</v>
      </c>
      <c r="U327" s="14" t="str">
        <f t="shared" si="40"/>
        <v/>
      </c>
      <c r="V327" s="15" t="str">
        <f t="shared" si="41"/>
        <v/>
      </c>
    </row>
    <row r="328" spans="9:22" x14ac:dyDescent="0.2">
      <c r="I328" s="17"/>
      <c r="L328" s="16" t="str">
        <f t="shared" si="35"/>
        <v/>
      </c>
      <c r="M328" s="14" t="str">
        <f t="shared" si="36"/>
        <v/>
      </c>
      <c r="N328" s="14" t="s">
        <v>47</v>
      </c>
      <c r="O328" s="14" t="str">
        <f t="shared" si="37"/>
        <v/>
      </c>
      <c r="P328" s="14" t="s">
        <v>47</v>
      </c>
      <c r="Q328" s="14" t="str">
        <f t="shared" si="38"/>
        <v/>
      </c>
      <c r="R328" s="14" t="s">
        <v>47</v>
      </c>
      <c r="S328" s="14" t="str">
        <f t="shared" si="39"/>
        <v/>
      </c>
      <c r="T328" s="14" t="s">
        <v>47</v>
      </c>
      <c r="U328" s="14" t="str">
        <f t="shared" si="40"/>
        <v/>
      </c>
      <c r="V328" s="15" t="str">
        <f t="shared" si="41"/>
        <v/>
      </c>
    </row>
    <row r="329" spans="9:22" x14ac:dyDescent="0.2">
      <c r="I329" s="17"/>
      <c r="L329" s="16" t="str">
        <f t="shared" si="35"/>
        <v/>
      </c>
      <c r="M329" s="14" t="str">
        <f t="shared" si="36"/>
        <v/>
      </c>
      <c r="N329" s="14" t="s">
        <v>47</v>
      </c>
      <c r="O329" s="14" t="str">
        <f t="shared" si="37"/>
        <v/>
      </c>
      <c r="P329" s="14" t="s">
        <v>47</v>
      </c>
      <c r="Q329" s="14" t="str">
        <f t="shared" si="38"/>
        <v/>
      </c>
      <c r="R329" s="14" t="s">
        <v>47</v>
      </c>
      <c r="S329" s="14" t="str">
        <f t="shared" si="39"/>
        <v/>
      </c>
      <c r="T329" s="14" t="s">
        <v>47</v>
      </c>
      <c r="U329" s="14" t="str">
        <f t="shared" si="40"/>
        <v/>
      </c>
      <c r="V329" s="15" t="str">
        <f t="shared" si="41"/>
        <v/>
      </c>
    </row>
    <row r="330" spans="9:22" x14ac:dyDescent="0.2">
      <c r="I330" s="17"/>
      <c r="L330" s="16" t="str">
        <f t="shared" si="35"/>
        <v/>
      </c>
      <c r="M330" s="14" t="str">
        <f t="shared" si="36"/>
        <v/>
      </c>
      <c r="N330" s="14" t="s">
        <v>47</v>
      </c>
      <c r="O330" s="14" t="str">
        <f t="shared" si="37"/>
        <v/>
      </c>
      <c r="P330" s="14" t="s">
        <v>47</v>
      </c>
      <c r="Q330" s="14" t="str">
        <f t="shared" si="38"/>
        <v/>
      </c>
      <c r="R330" s="14" t="s">
        <v>47</v>
      </c>
      <c r="S330" s="14" t="str">
        <f t="shared" si="39"/>
        <v/>
      </c>
      <c r="T330" s="14" t="s">
        <v>47</v>
      </c>
      <c r="U330" s="14" t="str">
        <f t="shared" si="40"/>
        <v/>
      </c>
      <c r="V330" s="15" t="str">
        <f t="shared" si="41"/>
        <v/>
      </c>
    </row>
    <row r="331" spans="9:22" x14ac:dyDescent="0.2">
      <c r="I331" s="17"/>
      <c r="L331" s="16" t="str">
        <f t="shared" si="35"/>
        <v/>
      </c>
      <c r="M331" s="14" t="str">
        <f t="shared" si="36"/>
        <v/>
      </c>
      <c r="N331" s="14" t="s">
        <v>47</v>
      </c>
      <c r="O331" s="14" t="str">
        <f t="shared" si="37"/>
        <v/>
      </c>
      <c r="P331" s="14" t="s">
        <v>47</v>
      </c>
      <c r="Q331" s="14" t="str">
        <f t="shared" si="38"/>
        <v/>
      </c>
      <c r="R331" s="14" t="s">
        <v>47</v>
      </c>
      <c r="S331" s="14" t="str">
        <f t="shared" si="39"/>
        <v/>
      </c>
      <c r="T331" s="14" t="s">
        <v>47</v>
      </c>
      <c r="U331" s="14" t="str">
        <f t="shared" si="40"/>
        <v/>
      </c>
      <c r="V331" s="15" t="str">
        <f t="shared" si="41"/>
        <v/>
      </c>
    </row>
    <row r="332" spans="9:22" x14ac:dyDescent="0.2">
      <c r="I332" s="17"/>
      <c r="L332" s="16" t="str">
        <f t="shared" si="35"/>
        <v/>
      </c>
      <c r="M332" s="14" t="str">
        <f t="shared" si="36"/>
        <v/>
      </c>
      <c r="N332" s="14" t="s">
        <v>47</v>
      </c>
      <c r="O332" s="14" t="str">
        <f t="shared" si="37"/>
        <v/>
      </c>
      <c r="P332" s="14" t="s">
        <v>47</v>
      </c>
      <c r="Q332" s="14" t="str">
        <f t="shared" si="38"/>
        <v/>
      </c>
      <c r="R332" s="14" t="s">
        <v>47</v>
      </c>
      <c r="S332" s="14" t="str">
        <f t="shared" si="39"/>
        <v/>
      </c>
      <c r="T332" s="14" t="s">
        <v>47</v>
      </c>
      <c r="U332" s="14" t="str">
        <f t="shared" si="40"/>
        <v/>
      </c>
      <c r="V332" s="15" t="str">
        <f t="shared" si="41"/>
        <v/>
      </c>
    </row>
    <row r="333" spans="9:22" x14ac:dyDescent="0.2">
      <c r="I333" s="17"/>
      <c r="L333" s="16" t="str">
        <f t="shared" si="35"/>
        <v/>
      </c>
      <c r="M333" s="14" t="str">
        <f t="shared" si="36"/>
        <v/>
      </c>
      <c r="N333" s="14" t="s">
        <v>47</v>
      </c>
      <c r="O333" s="14" t="str">
        <f t="shared" si="37"/>
        <v/>
      </c>
      <c r="P333" s="14" t="s">
        <v>47</v>
      </c>
      <c r="Q333" s="14" t="str">
        <f t="shared" si="38"/>
        <v/>
      </c>
      <c r="R333" s="14" t="s">
        <v>47</v>
      </c>
      <c r="S333" s="14" t="str">
        <f t="shared" si="39"/>
        <v/>
      </c>
      <c r="T333" s="14" t="s">
        <v>47</v>
      </c>
      <c r="U333" s="14" t="str">
        <f t="shared" si="40"/>
        <v/>
      </c>
      <c r="V333" s="15" t="str">
        <f t="shared" si="41"/>
        <v/>
      </c>
    </row>
    <row r="334" spans="9:22" x14ac:dyDescent="0.2">
      <c r="I334" s="17"/>
      <c r="L334" s="16" t="str">
        <f t="shared" si="35"/>
        <v/>
      </c>
      <c r="M334" s="14" t="str">
        <f t="shared" si="36"/>
        <v/>
      </c>
      <c r="N334" s="14" t="s">
        <v>47</v>
      </c>
      <c r="O334" s="14" t="str">
        <f t="shared" si="37"/>
        <v/>
      </c>
      <c r="P334" s="14" t="s">
        <v>47</v>
      </c>
      <c r="Q334" s="14" t="str">
        <f t="shared" si="38"/>
        <v/>
      </c>
      <c r="R334" s="14" t="s">
        <v>47</v>
      </c>
      <c r="S334" s="14" t="str">
        <f t="shared" si="39"/>
        <v/>
      </c>
      <c r="T334" s="14" t="s">
        <v>47</v>
      </c>
      <c r="U334" s="14" t="str">
        <f t="shared" si="40"/>
        <v/>
      </c>
      <c r="V334" s="15" t="str">
        <f t="shared" si="41"/>
        <v/>
      </c>
    </row>
    <row r="335" spans="9:22" x14ac:dyDescent="0.2">
      <c r="I335" s="17"/>
      <c r="L335" s="16" t="str">
        <f t="shared" si="35"/>
        <v/>
      </c>
      <c r="M335" s="14" t="str">
        <f t="shared" si="36"/>
        <v/>
      </c>
      <c r="N335" s="14" t="s">
        <v>47</v>
      </c>
      <c r="O335" s="14" t="str">
        <f t="shared" si="37"/>
        <v/>
      </c>
      <c r="P335" s="14" t="s">
        <v>47</v>
      </c>
      <c r="Q335" s="14" t="str">
        <f t="shared" si="38"/>
        <v/>
      </c>
      <c r="R335" s="14" t="s">
        <v>47</v>
      </c>
      <c r="S335" s="14" t="str">
        <f t="shared" si="39"/>
        <v/>
      </c>
      <c r="T335" s="14" t="s">
        <v>47</v>
      </c>
      <c r="U335" s="14" t="str">
        <f t="shared" si="40"/>
        <v/>
      </c>
      <c r="V335" s="15" t="str">
        <f t="shared" si="41"/>
        <v/>
      </c>
    </row>
    <row r="336" spans="9:22" x14ac:dyDescent="0.2">
      <c r="I336" s="17"/>
      <c r="L336" s="16" t="str">
        <f t="shared" si="35"/>
        <v/>
      </c>
      <c r="M336" s="14" t="str">
        <f t="shared" si="36"/>
        <v/>
      </c>
      <c r="N336" s="14" t="s">
        <v>47</v>
      </c>
      <c r="O336" s="14" t="str">
        <f t="shared" si="37"/>
        <v/>
      </c>
      <c r="P336" s="14" t="s">
        <v>47</v>
      </c>
      <c r="Q336" s="14" t="str">
        <f t="shared" si="38"/>
        <v/>
      </c>
      <c r="R336" s="14" t="s">
        <v>47</v>
      </c>
      <c r="S336" s="14" t="str">
        <f t="shared" si="39"/>
        <v/>
      </c>
      <c r="T336" s="14" t="s">
        <v>47</v>
      </c>
      <c r="U336" s="14" t="str">
        <f t="shared" si="40"/>
        <v/>
      </c>
      <c r="V336" s="15" t="str">
        <f t="shared" si="41"/>
        <v/>
      </c>
    </row>
    <row r="337" spans="9:22" x14ac:dyDescent="0.2">
      <c r="I337" s="17"/>
      <c r="L337" s="16" t="str">
        <f t="shared" si="35"/>
        <v/>
      </c>
      <c r="M337" s="14" t="str">
        <f t="shared" si="36"/>
        <v/>
      </c>
      <c r="N337" s="14" t="s">
        <v>47</v>
      </c>
      <c r="O337" s="14" t="str">
        <f t="shared" si="37"/>
        <v/>
      </c>
      <c r="P337" s="14" t="s">
        <v>47</v>
      </c>
      <c r="Q337" s="14" t="str">
        <f t="shared" si="38"/>
        <v/>
      </c>
      <c r="R337" s="14" t="s">
        <v>47</v>
      </c>
      <c r="S337" s="14" t="str">
        <f t="shared" si="39"/>
        <v/>
      </c>
      <c r="T337" s="14" t="s">
        <v>47</v>
      </c>
      <c r="U337" s="14" t="str">
        <f t="shared" si="40"/>
        <v/>
      </c>
      <c r="V337" s="15" t="str">
        <f t="shared" si="41"/>
        <v/>
      </c>
    </row>
    <row r="338" spans="9:22" x14ac:dyDescent="0.2">
      <c r="I338" s="17"/>
      <c r="L338" s="16" t="str">
        <f t="shared" si="35"/>
        <v/>
      </c>
      <c r="M338" s="14" t="str">
        <f t="shared" si="36"/>
        <v/>
      </c>
      <c r="N338" s="14" t="s">
        <v>47</v>
      </c>
      <c r="O338" s="14" t="str">
        <f t="shared" si="37"/>
        <v/>
      </c>
      <c r="P338" s="14" t="s">
        <v>47</v>
      </c>
      <c r="Q338" s="14" t="str">
        <f t="shared" si="38"/>
        <v/>
      </c>
      <c r="R338" s="14" t="s">
        <v>47</v>
      </c>
      <c r="S338" s="14" t="str">
        <f t="shared" si="39"/>
        <v/>
      </c>
      <c r="T338" s="14" t="s">
        <v>47</v>
      </c>
      <c r="U338" s="14" t="str">
        <f t="shared" si="40"/>
        <v/>
      </c>
      <c r="V338" s="15" t="str">
        <f t="shared" si="41"/>
        <v/>
      </c>
    </row>
    <row r="339" spans="9:22" x14ac:dyDescent="0.2">
      <c r="I339" s="17"/>
      <c r="L339" s="16" t="str">
        <f t="shared" si="35"/>
        <v/>
      </c>
      <c r="M339" s="14" t="str">
        <f t="shared" si="36"/>
        <v/>
      </c>
      <c r="N339" s="14" t="s">
        <v>47</v>
      </c>
      <c r="O339" s="14" t="str">
        <f t="shared" si="37"/>
        <v/>
      </c>
      <c r="P339" s="14" t="s">
        <v>47</v>
      </c>
      <c r="Q339" s="14" t="str">
        <f t="shared" si="38"/>
        <v/>
      </c>
      <c r="R339" s="14" t="s">
        <v>47</v>
      </c>
      <c r="S339" s="14" t="str">
        <f t="shared" si="39"/>
        <v/>
      </c>
      <c r="T339" s="14" t="s">
        <v>47</v>
      </c>
      <c r="U339" s="14" t="str">
        <f t="shared" si="40"/>
        <v/>
      </c>
      <c r="V339" s="15" t="str">
        <f t="shared" si="41"/>
        <v/>
      </c>
    </row>
    <row r="340" spans="9:22" x14ac:dyDescent="0.2">
      <c r="I340" s="17"/>
      <c r="L340" s="16" t="str">
        <f t="shared" si="35"/>
        <v/>
      </c>
      <c r="M340" s="14" t="str">
        <f t="shared" si="36"/>
        <v/>
      </c>
      <c r="N340" s="14" t="s">
        <v>47</v>
      </c>
      <c r="O340" s="14" t="str">
        <f t="shared" si="37"/>
        <v/>
      </c>
      <c r="P340" s="14" t="s">
        <v>47</v>
      </c>
      <c r="Q340" s="14" t="str">
        <f t="shared" si="38"/>
        <v/>
      </c>
      <c r="R340" s="14" t="s">
        <v>47</v>
      </c>
      <c r="S340" s="14" t="str">
        <f t="shared" si="39"/>
        <v/>
      </c>
      <c r="T340" s="14" t="s">
        <v>47</v>
      </c>
      <c r="U340" s="14" t="str">
        <f t="shared" si="40"/>
        <v/>
      </c>
      <c r="V340" s="15" t="str">
        <f t="shared" si="41"/>
        <v/>
      </c>
    </row>
    <row r="341" spans="9:22" x14ac:dyDescent="0.2">
      <c r="I341" s="17"/>
      <c r="L341" s="16" t="str">
        <f t="shared" si="35"/>
        <v/>
      </c>
      <c r="M341" s="14" t="str">
        <f t="shared" si="36"/>
        <v/>
      </c>
      <c r="N341" s="14" t="s">
        <v>47</v>
      </c>
      <c r="O341" s="14" t="str">
        <f t="shared" si="37"/>
        <v/>
      </c>
      <c r="P341" s="14" t="s">
        <v>47</v>
      </c>
      <c r="Q341" s="14" t="str">
        <f t="shared" si="38"/>
        <v/>
      </c>
      <c r="R341" s="14" t="s">
        <v>47</v>
      </c>
      <c r="S341" s="14" t="str">
        <f t="shared" si="39"/>
        <v/>
      </c>
      <c r="T341" s="14" t="s">
        <v>47</v>
      </c>
      <c r="U341" s="14" t="str">
        <f t="shared" si="40"/>
        <v/>
      </c>
      <c r="V341" s="15" t="str">
        <f t="shared" si="41"/>
        <v/>
      </c>
    </row>
    <row r="342" spans="9:22" x14ac:dyDescent="0.2">
      <c r="I342" s="17"/>
      <c r="L342" s="16" t="str">
        <f t="shared" si="35"/>
        <v/>
      </c>
      <c r="M342" s="14" t="str">
        <f t="shared" si="36"/>
        <v/>
      </c>
      <c r="N342" s="14" t="s">
        <v>47</v>
      </c>
      <c r="O342" s="14" t="str">
        <f t="shared" si="37"/>
        <v/>
      </c>
      <c r="P342" s="14" t="s">
        <v>47</v>
      </c>
      <c r="Q342" s="14" t="str">
        <f t="shared" si="38"/>
        <v/>
      </c>
      <c r="R342" s="14" t="s">
        <v>47</v>
      </c>
      <c r="S342" s="14" t="str">
        <f t="shared" si="39"/>
        <v/>
      </c>
      <c r="T342" s="14" t="s">
        <v>47</v>
      </c>
      <c r="U342" s="14" t="str">
        <f t="shared" si="40"/>
        <v/>
      </c>
      <c r="V342" s="15" t="str">
        <f t="shared" si="41"/>
        <v/>
      </c>
    </row>
    <row r="343" spans="9:22" x14ac:dyDescent="0.2">
      <c r="I343" s="17"/>
      <c r="L343" s="16" t="str">
        <f t="shared" si="35"/>
        <v/>
      </c>
      <c r="M343" s="14" t="str">
        <f t="shared" si="36"/>
        <v/>
      </c>
      <c r="N343" s="14" t="s">
        <v>47</v>
      </c>
      <c r="O343" s="14" t="str">
        <f t="shared" si="37"/>
        <v/>
      </c>
      <c r="P343" s="14" t="s">
        <v>47</v>
      </c>
      <c r="Q343" s="14" t="str">
        <f t="shared" si="38"/>
        <v/>
      </c>
      <c r="R343" s="14" t="s">
        <v>47</v>
      </c>
      <c r="S343" s="14" t="str">
        <f t="shared" si="39"/>
        <v/>
      </c>
      <c r="T343" s="14" t="s">
        <v>47</v>
      </c>
      <c r="U343" s="14" t="str">
        <f t="shared" si="40"/>
        <v/>
      </c>
      <c r="V343" s="15" t="str">
        <f t="shared" si="41"/>
        <v/>
      </c>
    </row>
    <row r="344" spans="9:22" x14ac:dyDescent="0.2">
      <c r="I344" s="17"/>
      <c r="L344" s="16" t="str">
        <f t="shared" si="35"/>
        <v/>
      </c>
      <c r="M344" s="14" t="str">
        <f t="shared" si="36"/>
        <v/>
      </c>
      <c r="N344" s="14" t="s">
        <v>47</v>
      </c>
      <c r="O344" s="14" t="str">
        <f t="shared" si="37"/>
        <v/>
      </c>
      <c r="P344" s="14" t="s">
        <v>47</v>
      </c>
      <c r="Q344" s="14" t="str">
        <f t="shared" si="38"/>
        <v/>
      </c>
      <c r="R344" s="14" t="s">
        <v>47</v>
      </c>
      <c r="S344" s="14" t="str">
        <f t="shared" si="39"/>
        <v/>
      </c>
      <c r="T344" s="14" t="s">
        <v>47</v>
      </c>
      <c r="U344" s="14" t="str">
        <f t="shared" si="40"/>
        <v/>
      </c>
      <c r="V344" s="15" t="str">
        <f t="shared" si="41"/>
        <v/>
      </c>
    </row>
    <row r="345" spans="9:22" x14ac:dyDescent="0.2">
      <c r="I345" s="17"/>
      <c r="L345" s="16" t="str">
        <f t="shared" si="35"/>
        <v/>
      </c>
      <c r="M345" s="14" t="str">
        <f t="shared" si="36"/>
        <v/>
      </c>
      <c r="N345" s="14" t="s">
        <v>47</v>
      </c>
      <c r="O345" s="14" t="str">
        <f t="shared" si="37"/>
        <v/>
      </c>
      <c r="P345" s="14" t="s">
        <v>47</v>
      </c>
      <c r="Q345" s="14" t="str">
        <f t="shared" si="38"/>
        <v/>
      </c>
      <c r="R345" s="14" t="s">
        <v>47</v>
      </c>
      <c r="S345" s="14" t="str">
        <f t="shared" si="39"/>
        <v/>
      </c>
      <c r="T345" s="14" t="s">
        <v>47</v>
      </c>
      <c r="U345" s="14" t="str">
        <f t="shared" si="40"/>
        <v/>
      </c>
      <c r="V345" s="15" t="str">
        <f t="shared" si="41"/>
        <v/>
      </c>
    </row>
    <row r="346" spans="9:22" x14ac:dyDescent="0.2">
      <c r="I346" s="17"/>
      <c r="L346" s="16" t="str">
        <f t="shared" si="35"/>
        <v/>
      </c>
      <c r="M346" s="14" t="str">
        <f t="shared" si="36"/>
        <v/>
      </c>
      <c r="N346" s="14" t="s">
        <v>47</v>
      </c>
      <c r="O346" s="14" t="str">
        <f t="shared" si="37"/>
        <v/>
      </c>
      <c r="P346" s="14" t="s">
        <v>47</v>
      </c>
      <c r="Q346" s="14" t="str">
        <f t="shared" si="38"/>
        <v/>
      </c>
      <c r="R346" s="14" t="s">
        <v>47</v>
      </c>
      <c r="S346" s="14" t="str">
        <f t="shared" si="39"/>
        <v/>
      </c>
      <c r="T346" s="14" t="s">
        <v>47</v>
      </c>
      <c r="U346" s="14" t="str">
        <f t="shared" si="40"/>
        <v/>
      </c>
      <c r="V346" s="15" t="str">
        <f t="shared" si="41"/>
        <v/>
      </c>
    </row>
    <row r="347" spans="9:22" x14ac:dyDescent="0.2">
      <c r="I347" s="17"/>
      <c r="L347" s="16" t="str">
        <f t="shared" si="35"/>
        <v/>
      </c>
      <c r="M347" s="14" t="str">
        <f t="shared" si="36"/>
        <v/>
      </c>
      <c r="N347" s="14" t="s">
        <v>47</v>
      </c>
      <c r="O347" s="14" t="str">
        <f t="shared" si="37"/>
        <v/>
      </c>
      <c r="P347" s="14" t="s">
        <v>47</v>
      </c>
      <c r="Q347" s="14" t="str">
        <f t="shared" si="38"/>
        <v/>
      </c>
      <c r="R347" s="14" t="s">
        <v>47</v>
      </c>
      <c r="S347" s="14" t="str">
        <f t="shared" si="39"/>
        <v/>
      </c>
      <c r="T347" s="14" t="s">
        <v>47</v>
      </c>
      <c r="U347" s="14" t="str">
        <f t="shared" si="40"/>
        <v/>
      </c>
      <c r="V347" s="15" t="str">
        <f t="shared" si="41"/>
        <v/>
      </c>
    </row>
    <row r="348" spans="9:22" x14ac:dyDescent="0.2">
      <c r="I348" s="17"/>
      <c r="L348" s="16" t="str">
        <f t="shared" si="35"/>
        <v/>
      </c>
      <c r="M348" s="14" t="str">
        <f t="shared" si="36"/>
        <v/>
      </c>
      <c r="N348" s="14" t="s">
        <v>47</v>
      </c>
      <c r="O348" s="14" t="str">
        <f t="shared" si="37"/>
        <v/>
      </c>
      <c r="P348" s="14" t="s">
        <v>47</v>
      </c>
      <c r="Q348" s="14" t="str">
        <f t="shared" si="38"/>
        <v/>
      </c>
      <c r="R348" s="14" t="s">
        <v>47</v>
      </c>
      <c r="S348" s="14" t="str">
        <f t="shared" si="39"/>
        <v/>
      </c>
      <c r="T348" s="14" t="s">
        <v>47</v>
      </c>
      <c r="U348" s="14" t="str">
        <f t="shared" si="40"/>
        <v/>
      </c>
      <c r="V348" s="15" t="str">
        <f t="shared" si="41"/>
        <v/>
      </c>
    </row>
    <row r="349" spans="9:22" x14ac:dyDescent="0.2">
      <c r="I349" s="17"/>
      <c r="L349" s="16" t="str">
        <f t="shared" si="35"/>
        <v/>
      </c>
      <c r="M349" s="14" t="str">
        <f t="shared" si="36"/>
        <v/>
      </c>
      <c r="N349" s="14" t="s">
        <v>47</v>
      </c>
      <c r="O349" s="14" t="str">
        <f t="shared" si="37"/>
        <v/>
      </c>
      <c r="P349" s="14" t="s">
        <v>47</v>
      </c>
      <c r="Q349" s="14" t="str">
        <f t="shared" si="38"/>
        <v/>
      </c>
      <c r="R349" s="14" t="s">
        <v>47</v>
      </c>
      <c r="S349" s="14" t="str">
        <f t="shared" si="39"/>
        <v/>
      </c>
      <c r="T349" s="14" t="s">
        <v>47</v>
      </c>
      <c r="U349" s="14" t="str">
        <f t="shared" si="40"/>
        <v/>
      </c>
      <c r="V349" s="15" t="str">
        <f t="shared" si="41"/>
        <v/>
      </c>
    </row>
    <row r="350" spans="9:22" x14ac:dyDescent="0.2">
      <c r="I350" s="17"/>
      <c r="L350" s="16" t="str">
        <f t="shared" si="35"/>
        <v/>
      </c>
      <c r="M350" s="14" t="str">
        <f t="shared" si="36"/>
        <v/>
      </c>
      <c r="N350" s="14" t="s">
        <v>47</v>
      </c>
      <c r="O350" s="14" t="str">
        <f t="shared" si="37"/>
        <v/>
      </c>
      <c r="P350" s="14" t="s">
        <v>47</v>
      </c>
      <c r="Q350" s="14" t="str">
        <f t="shared" si="38"/>
        <v/>
      </c>
      <c r="R350" s="14" t="s">
        <v>47</v>
      </c>
      <c r="S350" s="14" t="str">
        <f t="shared" si="39"/>
        <v/>
      </c>
      <c r="T350" s="14" t="s">
        <v>47</v>
      </c>
      <c r="U350" s="14" t="str">
        <f t="shared" si="40"/>
        <v/>
      </c>
      <c r="V350" s="15" t="str">
        <f t="shared" si="41"/>
        <v/>
      </c>
    </row>
    <row r="351" spans="9:22" x14ac:dyDescent="0.2">
      <c r="I351" s="17"/>
      <c r="L351" s="16" t="str">
        <f t="shared" si="35"/>
        <v/>
      </c>
      <c r="M351" s="14" t="str">
        <f t="shared" si="36"/>
        <v/>
      </c>
      <c r="N351" s="14" t="s">
        <v>47</v>
      </c>
      <c r="O351" s="14" t="str">
        <f t="shared" si="37"/>
        <v/>
      </c>
      <c r="P351" s="14" t="s">
        <v>47</v>
      </c>
      <c r="Q351" s="14" t="str">
        <f t="shared" si="38"/>
        <v/>
      </c>
      <c r="R351" s="14" t="s">
        <v>47</v>
      </c>
      <c r="S351" s="14" t="str">
        <f t="shared" si="39"/>
        <v/>
      </c>
      <c r="T351" s="14" t="s">
        <v>47</v>
      </c>
      <c r="U351" s="14" t="str">
        <f t="shared" si="40"/>
        <v/>
      </c>
      <c r="V351" s="15" t="str">
        <f t="shared" si="41"/>
        <v/>
      </c>
    </row>
    <row r="352" spans="9:22" x14ac:dyDescent="0.2">
      <c r="I352" s="17"/>
      <c r="L352" s="16" t="str">
        <f t="shared" si="35"/>
        <v/>
      </c>
      <c r="M352" s="14" t="str">
        <f t="shared" si="36"/>
        <v/>
      </c>
      <c r="N352" s="14" t="s">
        <v>47</v>
      </c>
      <c r="O352" s="14" t="str">
        <f t="shared" si="37"/>
        <v/>
      </c>
      <c r="P352" s="14" t="s">
        <v>47</v>
      </c>
      <c r="Q352" s="14" t="str">
        <f t="shared" si="38"/>
        <v/>
      </c>
      <c r="R352" s="14" t="s">
        <v>47</v>
      </c>
      <c r="S352" s="14" t="str">
        <f t="shared" si="39"/>
        <v/>
      </c>
      <c r="T352" s="14" t="s">
        <v>47</v>
      </c>
      <c r="U352" s="14" t="str">
        <f t="shared" si="40"/>
        <v/>
      </c>
      <c r="V352" s="15" t="str">
        <f t="shared" si="41"/>
        <v/>
      </c>
    </row>
    <row r="353" spans="9:22" x14ac:dyDescent="0.2">
      <c r="I353" s="17"/>
      <c r="L353" s="16" t="str">
        <f t="shared" si="35"/>
        <v/>
      </c>
      <c r="M353" s="14" t="str">
        <f t="shared" si="36"/>
        <v/>
      </c>
      <c r="N353" s="14" t="s">
        <v>47</v>
      </c>
      <c r="O353" s="14" t="str">
        <f t="shared" si="37"/>
        <v/>
      </c>
      <c r="P353" s="14" t="s">
        <v>47</v>
      </c>
      <c r="Q353" s="14" t="str">
        <f t="shared" si="38"/>
        <v/>
      </c>
      <c r="R353" s="14" t="s">
        <v>47</v>
      </c>
      <c r="S353" s="14" t="str">
        <f t="shared" si="39"/>
        <v/>
      </c>
      <c r="T353" s="14" t="s">
        <v>47</v>
      </c>
      <c r="U353" s="14" t="str">
        <f t="shared" si="40"/>
        <v/>
      </c>
      <c r="V353" s="15" t="str">
        <f t="shared" si="41"/>
        <v/>
      </c>
    </row>
    <row r="354" spans="9:22" x14ac:dyDescent="0.2">
      <c r="I354" s="17"/>
      <c r="L354" s="16" t="str">
        <f t="shared" si="35"/>
        <v/>
      </c>
      <c r="M354" s="14" t="str">
        <f t="shared" si="36"/>
        <v/>
      </c>
      <c r="N354" s="14" t="s">
        <v>47</v>
      </c>
      <c r="O354" s="14" t="str">
        <f t="shared" si="37"/>
        <v/>
      </c>
      <c r="P354" s="14" t="s">
        <v>47</v>
      </c>
      <c r="Q354" s="14" t="str">
        <f t="shared" si="38"/>
        <v/>
      </c>
      <c r="R354" s="14" t="s">
        <v>47</v>
      </c>
      <c r="S354" s="14" t="str">
        <f t="shared" si="39"/>
        <v/>
      </c>
      <c r="T354" s="14" t="s">
        <v>47</v>
      </c>
      <c r="U354" s="14" t="str">
        <f t="shared" si="40"/>
        <v/>
      </c>
      <c r="V354" s="15" t="str">
        <f t="shared" si="41"/>
        <v/>
      </c>
    </row>
    <row r="355" spans="9:22" x14ac:dyDescent="0.2">
      <c r="I355" s="17"/>
      <c r="L355" s="16" t="str">
        <f t="shared" si="35"/>
        <v/>
      </c>
      <c r="M355" s="14" t="str">
        <f t="shared" si="36"/>
        <v/>
      </c>
      <c r="N355" s="14" t="s">
        <v>47</v>
      </c>
      <c r="O355" s="14" t="str">
        <f t="shared" si="37"/>
        <v/>
      </c>
      <c r="P355" s="14" t="s">
        <v>47</v>
      </c>
      <c r="Q355" s="14" t="str">
        <f t="shared" si="38"/>
        <v/>
      </c>
      <c r="R355" s="14" t="s">
        <v>47</v>
      </c>
      <c r="S355" s="14" t="str">
        <f t="shared" si="39"/>
        <v/>
      </c>
      <c r="T355" s="14" t="s">
        <v>47</v>
      </c>
      <c r="U355" s="14" t="str">
        <f t="shared" si="40"/>
        <v/>
      </c>
      <c r="V355" s="15" t="str">
        <f t="shared" si="41"/>
        <v/>
      </c>
    </row>
    <row r="356" spans="9:22" x14ac:dyDescent="0.2">
      <c r="I356" s="17"/>
      <c r="L356" s="16" t="str">
        <f t="shared" si="35"/>
        <v/>
      </c>
      <c r="M356" s="14" t="str">
        <f t="shared" si="36"/>
        <v/>
      </c>
      <c r="N356" s="14" t="s">
        <v>47</v>
      </c>
      <c r="O356" s="14" t="str">
        <f t="shared" si="37"/>
        <v/>
      </c>
      <c r="P356" s="14" t="s">
        <v>47</v>
      </c>
      <c r="Q356" s="14" t="str">
        <f t="shared" si="38"/>
        <v/>
      </c>
      <c r="R356" s="14" t="s">
        <v>47</v>
      </c>
      <c r="S356" s="14" t="str">
        <f t="shared" si="39"/>
        <v/>
      </c>
      <c r="T356" s="14" t="s">
        <v>47</v>
      </c>
      <c r="U356" s="14" t="str">
        <f t="shared" si="40"/>
        <v/>
      </c>
      <c r="V356" s="15" t="str">
        <f t="shared" si="41"/>
        <v/>
      </c>
    </row>
    <row r="357" spans="9:22" x14ac:dyDescent="0.2">
      <c r="I357" s="17"/>
      <c r="L357" s="16" t="str">
        <f t="shared" si="35"/>
        <v/>
      </c>
      <c r="M357" s="14" t="str">
        <f t="shared" si="36"/>
        <v/>
      </c>
      <c r="N357" s="14" t="s">
        <v>47</v>
      </c>
      <c r="O357" s="14" t="str">
        <f t="shared" si="37"/>
        <v/>
      </c>
      <c r="P357" s="14" t="s">
        <v>47</v>
      </c>
      <c r="Q357" s="14" t="str">
        <f t="shared" si="38"/>
        <v/>
      </c>
      <c r="R357" s="14" t="s">
        <v>47</v>
      </c>
      <c r="S357" s="14" t="str">
        <f t="shared" si="39"/>
        <v/>
      </c>
      <c r="T357" s="14" t="s">
        <v>47</v>
      </c>
      <c r="U357" s="14" t="str">
        <f t="shared" si="40"/>
        <v/>
      </c>
      <c r="V357" s="15" t="str">
        <f t="shared" si="41"/>
        <v/>
      </c>
    </row>
    <row r="358" spans="9:22" x14ac:dyDescent="0.2">
      <c r="I358" s="17"/>
      <c r="L358" s="16" t="str">
        <f t="shared" si="35"/>
        <v/>
      </c>
      <c r="M358" s="14" t="str">
        <f t="shared" si="36"/>
        <v/>
      </c>
      <c r="N358" s="14" t="s">
        <v>47</v>
      </c>
      <c r="O358" s="14" t="str">
        <f t="shared" si="37"/>
        <v/>
      </c>
      <c r="P358" s="14" t="s">
        <v>47</v>
      </c>
      <c r="Q358" s="14" t="str">
        <f t="shared" si="38"/>
        <v/>
      </c>
      <c r="R358" s="14" t="s">
        <v>47</v>
      </c>
      <c r="S358" s="14" t="str">
        <f t="shared" si="39"/>
        <v/>
      </c>
      <c r="T358" s="14" t="s">
        <v>47</v>
      </c>
      <c r="U358" s="14" t="str">
        <f t="shared" si="40"/>
        <v/>
      </c>
      <c r="V358" s="15" t="str">
        <f t="shared" si="41"/>
        <v/>
      </c>
    </row>
    <row r="359" spans="9:22" x14ac:dyDescent="0.2">
      <c r="I359" s="17"/>
      <c r="L359" s="16" t="str">
        <f t="shared" si="35"/>
        <v/>
      </c>
      <c r="M359" s="14" t="str">
        <f t="shared" si="36"/>
        <v/>
      </c>
      <c r="N359" s="14" t="s">
        <v>47</v>
      </c>
      <c r="O359" s="14" t="str">
        <f t="shared" si="37"/>
        <v/>
      </c>
      <c r="P359" s="14" t="s">
        <v>47</v>
      </c>
      <c r="Q359" s="14" t="str">
        <f t="shared" si="38"/>
        <v/>
      </c>
      <c r="R359" s="14" t="s">
        <v>47</v>
      </c>
      <c r="S359" s="14" t="str">
        <f t="shared" si="39"/>
        <v/>
      </c>
      <c r="T359" s="14" t="s">
        <v>47</v>
      </c>
      <c r="U359" s="14" t="str">
        <f t="shared" si="40"/>
        <v/>
      </c>
      <c r="V359" s="15" t="str">
        <f t="shared" si="41"/>
        <v/>
      </c>
    </row>
    <row r="360" spans="9:22" x14ac:dyDescent="0.2">
      <c r="I360" s="17"/>
      <c r="L360" s="16" t="str">
        <f t="shared" si="35"/>
        <v/>
      </c>
      <c r="M360" s="14" t="str">
        <f t="shared" si="36"/>
        <v/>
      </c>
      <c r="N360" s="14" t="s">
        <v>47</v>
      </c>
      <c r="O360" s="14" t="str">
        <f t="shared" si="37"/>
        <v/>
      </c>
      <c r="P360" s="14" t="s">
        <v>47</v>
      </c>
      <c r="Q360" s="14" t="str">
        <f t="shared" si="38"/>
        <v/>
      </c>
      <c r="R360" s="14" t="s">
        <v>47</v>
      </c>
      <c r="S360" s="14" t="str">
        <f t="shared" si="39"/>
        <v/>
      </c>
      <c r="T360" s="14" t="s">
        <v>47</v>
      </c>
      <c r="U360" s="14" t="str">
        <f t="shared" si="40"/>
        <v/>
      </c>
      <c r="V360" s="15" t="str">
        <f t="shared" si="41"/>
        <v/>
      </c>
    </row>
    <row r="361" spans="9:22" x14ac:dyDescent="0.2">
      <c r="I361" s="17"/>
      <c r="L361" s="16" t="str">
        <f t="shared" si="35"/>
        <v/>
      </c>
      <c r="M361" s="14" t="str">
        <f t="shared" si="36"/>
        <v/>
      </c>
      <c r="N361" s="14" t="s">
        <v>47</v>
      </c>
      <c r="O361" s="14" t="str">
        <f t="shared" si="37"/>
        <v/>
      </c>
      <c r="P361" s="14" t="s">
        <v>47</v>
      </c>
      <c r="Q361" s="14" t="str">
        <f t="shared" si="38"/>
        <v/>
      </c>
      <c r="R361" s="14" t="s">
        <v>47</v>
      </c>
      <c r="S361" s="14" t="str">
        <f t="shared" si="39"/>
        <v/>
      </c>
      <c r="T361" s="14" t="s">
        <v>47</v>
      </c>
      <c r="U361" s="14" t="str">
        <f t="shared" si="40"/>
        <v/>
      </c>
      <c r="V361" s="15" t="str">
        <f t="shared" si="41"/>
        <v/>
      </c>
    </row>
    <row r="362" spans="9:22" x14ac:dyDescent="0.2">
      <c r="I362" s="17"/>
      <c r="L362" s="16" t="str">
        <f t="shared" si="35"/>
        <v/>
      </c>
      <c r="M362" s="14" t="str">
        <f t="shared" si="36"/>
        <v/>
      </c>
      <c r="N362" s="14" t="s">
        <v>47</v>
      </c>
      <c r="O362" s="14" t="str">
        <f t="shared" si="37"/>
        <v/>
      </c>
      <c r="P362" s="14" t="s">
        <v>47</v>
      </c>
      <c r="Q362" s="14" t="str">
        <f t="shared" si="38"/>
        <v/>
      </c>
      <c r="R362" s="14" t="s">
        <v>47</v>
      </c>
      <c r="S362" s="14" t="str">
        <f t="shared" si="39"/>
        <v/>
      </c>
      <c r="T362" s="14" t="s">
        <v>47</v>
      </c>
      <c r="U362" s="14" t="str">
        <f t="shared" si="40"/>
        <v/>
      </c>
      <c r="V362" s="15" t="str">
        <f t="shared" si="41"/>
        <v/>
      </c>
    </row>
    <row r="363" spans="9:22" x14ac:dyDescent="0.2">
      <c r="I363" s="17"/>
      <c r="L363" s="16" t="str">
        <f t="shared" si="35"/>
        <v/>
      </c>
      <c r="M363" s="14" t="str">
        <f t="shared" si="36"/>
        <v/>
      </c>
      <c r="N363" s="14" t="s">
        <v>47</v>
      </c>
      <c r="O363" s="14" t="str">
        <f t="shared" si="37"/>
        <v/>
      </c>
      <c r="P363" s="14" t="s">
        <v>47</v>
      </c>
      <c r="Q363" s="14" t="str">
        <f t="shared" si="38"/>
        <v/>
      </c>
      <c r="R363" s="14" t="s">
        <v>47</v>
      </c>
      <c r="S363" s="14" t="str">
        <f t="shared" si="39"/>
        <v/>
      </c>
      <c r="T363" s="14" t="s">
        <v>47</v>
      </c>
      <c r="U363" s="14" t="str">
        <f t="shared" si="40"/>
        <v/>
      </c>
      <c r="V363" s="15" t="str">
        <f t="shared" si="41"/>
        <v/>
      </c>
    </row>
    <row r="364" spans="9:22" x14ac:dyDescent="0.2">
      <c r="I364" s="17"/>
      <c r="L364" s="16" t="str">
        <f t="shared" si="35"/>
        <v/>
      </c>
      <c r="M364" s="14" t="str">
        <f t="shared" si="36"/>
        <v/>
      </c>
      <c r="N364" s="14" t="s">
        <v>47</v>
      </c>
      <c r="O364" s="14" t="str">
        <f t="shared" si="37"/>
        <v/>
      </c>
      <c r="P364" s="14" t="s">
        <v>47</v>
      </c>
      <c r="Q364" s="14" t="str">
        <f t="shared" si="38"/>
        <v/>
      </c>
      <c r="R364" s="14" t="s">
        <v>47</v>
      </c>
      <c r="S364" s="14" t="str">
        <f t="shared" si="39"/>
        <v/>
      </c>
      <c r="T364" s="14" t="s">
        <v>47</v>
      </c>
      <c r="U364" s="14" t="str">
        <f t="shared" si="40"/>
        <v/>
      </c>
      <c r="V364" s="15" t="str">
        <f t="shared" si="41"/>
        <v/>
      </c>
    </row>
    <row r="365" spans="9:22" x14ac:dyDescent="0.2">
      <c r="I365" s="17"/>
      <c r="L365" s="16" t="str">
        <f t="shared" si="35"/>
        <v/>
      </c>
      <c r="M365" s="14" t="str">
        <f t="shared" si="36"/>
        <v/>
      </c>
      <c r="N365" s="14" t="s">
        <v>47</v>
      </c>
      <c r="O365" s="14" t="str">
        <f t="shared" si="37"/>
        <v/>
      </c>
      <c r="P365" s="14" t="s">
        <v>47</v>
      </c>
      <c r="Q365" s="14" t="str">
        <f t="shared" si="38"/>
        <v/>
      </c>
      <c r="R365" s="14" t="s">
        <v>47</v>
      </c>
      <c r="S365" s="14" t="str">
        <f t="shared" si="39"/>
        <v/>
      </c>
      <c r="T365" s="14" t="s">
        <v>47</v>
      </c>
      <c r="U365" s="14" t="str">
        <f t="shared" si="40"/>
        <v/>
      </c>
      <c r="V365" s="15" t="str">
        <f t="shared" si="41"/>
        <v/>
      </c>
    </row>
    <row r="366" spans="9:22" x14ac:dyDescent="0.2">
      <c r="I366" s="17"/>
      <c r="L366" s="16" t="str">
        <f t="shared" si="35"/>
        <v/>
      </c>
      <c r="M366" s="14" t="str">
        <f t="shared" si="36"/>
        <v/>
      </c>
      <c r="N366" s="14" t="s">
        <v>47</v>
      </c>
      <c r="O366" s="14" t="str">
        <f t="shared" si="37"/>
        <v/>
      </c>
      <c r="P366" s="14" t="s">
        <v>47</v>
      </c>
      <c r="Q366" s="14" t="str">
        <f t="shared" si="38"/>
        <v/>
      </c>
      <c r="R366" s="14" t="s">
        <v>47</v>
      </c>
      <c r="S366" s="14" t="str">
        <f t="shared" si="39"/>
        <v/>
      </c>
      <c r="T366" s="14" t="s">
        <v>47</v>
      </c>
      <c r="U366" s="14" t="str">
        <f t="shared" si="40"/>
        <v/>
      </c>
      <c r="V366" s="15" t="str">
        <f t="shared" si="41"/>
        <v/>
      </c>
    </row>
    <row r="367" spans="9:22" x14ac:dyDescent="0.2">
      <c r="I367" s="17"/>
      <c r="L367" s="16" t="str">
        <f t="shared" si="35"/>
        <v/>
      </c>
      <c r="M367" s="14" t="str">
        <f t="shared" si="36"/>
        <v/>
      </c>
      <c r="N367" s="14" t="s">
        <v>47</v>
      </c>
      <c r="O367" s="14" t="str">
        <f t="shared" si="37"/>
        <v/>
      </c>
      <c r="P367" s="14" t="s">
        <v>47</v>
      </c>
      <c r="Q367" s="14" t="str">
        <f t="shared" si="38"/>
        <v/>
      </c>
      <c r="R367" s="14" t="s">
        <v>47</v>
      </c>
      <c r="S367" s="14" t="str">
        <f t="shared" si="39"/>
        <v/>
      </c>
      <c r="T367" s="14" t="s">
        <v>47</v>
      </c>
      <c r="U367" s="14" t="str">
        <f t="shared" si="40"/>
        <v/>
      </c>
      <c r="V367" s="15" t="str">
        <f t="shared" si="41"/>
        <v/>
      </c>
    </row>
    <row r="368" spans="9:22" x14ac:dyDescent="0.2">
      <c r="I368" s="17"/>
      <c r="L368" s="16" t="str">
        <f t="shared" si="35"/>
        <v/>
      </c>
      <c r="M368" s="14" t="str">
        <f t="shared" si="36"/>
        <v/>
      </c>
      <c r="N368" s="14" t="s">
        <v>47</v>
      </c>
      <c r="O368" s="14" t="str">
        <f t="shared" si="37"/>
        <v/>
      </c>
      <c r="P368" s="14" t="s">
        <v>47</v>
      </c>
      <c r="Q368" s="14" t="str">
        <f t="shared" si="38"/>
        <v/>
      </c>
      <c r="R368" s="14" t="s">
        <v>47</v>
      </c>
      <c r="S368" s="14" t="str">
        <f t="shared" si="39"/>
        <v/>
      </c>
      <c r="T368" s="14" t="s">
        <v>47</v>
      </c>
      <c r="U368" s="14" t="str">
        <f t="shared" si="40"/>
        <v/>
      </c>
      <c r="V368" s="15" t="str">
        <f t="shared" si="41"/>
        <v/>
      </c>
    </row>
    <row r="369" spans="9:22" x14ac:dyDescent="0.2">
      <c r="I369" s="17"/>
      <c r="L369" s="16" t="str">
        <f t="shared" si="35"/>
        <v/>
      </c>
      <c r="M369" s="14" t="str">
        <f t="shared" si="36"/>
        <v/>
      </c>
      <c r="N369" s="14" t="s">
        <v>47</v>
      </c>
      <c r="O369" s="14" t="str">
        <f t="shared" si="37"/>
        <v/>
      </c>
      <c r="P369" s="14" t="s">
        <v>47</v>
      </c>
      <c r="Q369" s="14" t="str">
        <f t="shared" si="38"/>
        <v/>
      </c>
      <c r="R369" s="14" t="s">
        <v>47</v>
      </c>
      <c r="S369" s="14" t="str">
        <f t="shared" si="39"/>
        <v/>
      </c>
      <c r="T369" s="14" t="s">
        <v>47</v>
      </c>
      <c r="U369" s="14" t="str">
        <f t="shared" si="40"/>
        <v/>
      </c>
      <c r="V369" s="15" t="str">
        <f t="shared" si="41"/>
        <v/>
      </c>
    </row>
    <row r="370" spans="9:22" x14ac:dyDescent="0.2">
      <c r="I370" s="17"/>
      <c r="L370" s="16" t="str">
        <f t="shared" si="35"/>
        <v/>
      </c>
      <c r="M370" s="14" t="str">
        <f t="shared" si="36"/>
        <v/>
      </c>
      <c r="N370" s="14" t="s">
        <v>47</v>
      </c>
      <c r="O370" s="14" t="str">
        <f t="shared" si="37"/>
        <v/>
      </c>
      <c r="P370" s="14" t="s">
        <v>47</v>
      </c>
      <c r="Q370" s="14" t="str">
        <f t="shared" si="38"/>
        <v/>
      </c>
      <c r="R370" s="14" t="s">
        <v>47</v>
      </c>
      <c r="S370" s="14" t="str">
        <f t="shared" si="39"/>
        <v/>
      </c>
      <c r="T370" s="14" t="s">
        <v>47</v>
      </c>
      <c r="U370" s="14" t="str">
        <f t="shared" si="40"/>
        <v/>
      </c>
      <c r="V370" s="15" t="str">
        <f t="shared" si="41"/>
        <v/>
      </c>
    </row>
    <row r="371" spans="9:22" x14ac:dyDescent="0.2">
      <c r="I371" s="17"/>
      <c r="L371" s="16" t="str">
        <f t="shared" si="35"/>
        <v/>
      </c>
      <c r="M371" s="14" t="str">
        <f t="shared" si="36"/>
        <v/>
      </c>
      <c r="N371" s="14" t="s">
        <v>47</v>
      </c>
      <c r="O371" s="14" t="str">
        <f t="shared" si="37"/>
        <v/>
      </c>
      <c r="P371" s="14" t="s">
        <v>47</v>
      </c>
      <c r="Q371" s="14" t="str">
        <f t="shared" si="38"/>
        <v/>
      </c>
      <c r="R371" s="14" t="s">
        <v>47</v>
      </c>
      <c r="S371" s="14" t="str">
        <f t="shared" si="39"/>
        <v/>
      </c>
      <c r="T371" s="14" t="s">
        <v>47</v>
      </c>
      <c r="U371" s="14" t="str">
        <f t="shared" si="40"/>
        <v/>
      </c>
      <c r="V371" s="15" t="str">
        <f t="shared" si="41"/>
        <v/>
      </c>
    </row>
    <row r="372" spans="9:22" x14ac:dyDescent="0.2">
      <c r="I372" s="17"/>
      <c r="L372" s="16" t="str">
        <f t="shared" si="35"/>
        <v/>
      </c>
      <c r="M372" s="14" t="str">
        <f t="shared" si="36"/>
        <v/>
      </c>
      <c r="N372" s="14" t="s">
        <v>47</v>
      </c>
      <c r="O372" s="14" t="str">
        <f t="shared" si="37"/>
        <v/>
      </c>
      <c r="P372" s="14" t="s">
        <v>47</v>
      </c>
      <c r="Q372" s="14" t="str">
        <f t="shared" si="38"/>
        <v/>
      </c>
      <c r="R372" s="14" t="s">
        <v>47</v>
      </c>
      <c r="S372" s="14" t="str">
        <f t="shared" si="39"/>
        <v/>
      </c>
      <c r="T372" s="14" t="s">
        <v>47</v>
      </c>
      <c r="U372" s="14" t="str">
        <f t="shared" si="40"/>
        <v/>
      </c>
      <c r="V372" s="15" t="str">
        <f t="shared" si="41"/>
        <v/>
      </c>
    </row>
    <row r="373" spans="9:22" x14ac:dyDescent="0.2">
      <c r="I373" s="17"/>
      <c r="L373" s="16" t="str">
        <f t="shared" si="35"/>
        <v/>
      </c>
      <c r="M373" s="14" t="str">
        <f t="shared" si="36"/>
        <v/>
      </c>
      <c r="N373" s="14" t="s">
        <v>47</v>
      </c>
      <c r="O373" s="14" t="str">
        <f t="shared" si="37"/>
        <v/>
      </c>
      <c r="P373" s="14" t="s">
        <v>47</v>
      </c>
      <c r="Q373" s="14" t="str">
        <f t="shared" si="38"/>
        <v/>
      </c>
      <c r="R373" s="14" t="s">
        <v>47</v>
      </c>
      <c r="S373" s="14" t="str">
        <f t="shared" si="39"/>
        <v/>
      </c>
      <c r="T373" s="14" t="s">
        <v>47</v>
      </c>
      <c r="U373" s="14" t="str">
        <f t="shared" si="40"/>
        <v/>
      </c>
      <c r="V373" s="15" t="str">
        <f t="shared" si="41"/>
        <v/>
      </c>
    </row>
    <row r="374" spans="9:22" x14ac:dyDescent="0.2">
      <c r="I374" s="17"/>
      <c r="L374" s="16" t="str">
        <f t="shared" si="35"/>
        <v/>
      </c>
      <c r="M374" s="14" t="str">
        <f t="shared" si="36"/>
        <v/>
      </c>
      <c r="N374" s="14" t="s">
        <v>47</v>
      </c>
      <c r="O374" s="14" t="str">
        <f t="shared" si="37"/>
        <v/>
      </c>
      <c r="P374" s="14" t="s">
        <v>47</v>
      </c>
      <c r="Q374" s="14" t="str">
        <f t="shared" si="38"/>
        <v/>
      </c>
      <c r="R374" s="14" t="s">
        <v>47</v>
      </c>
      <c r="S374" s="14" t="str">
        <f t="shared" si="39"/>
        <v/>
      </c>
      <c r="T374" s="14" t="s">
        <v>47</v>
      </c>
      <c r="U374" s="14" t="str">
        <f t="shared" si="40"/>
        <v/>
      </c>
      <c r="V374" s="15" t="str">
        <f t="shared" si="41"/>
        <v/>
      </c>
    </row>
    <row r="375" spans="9:22" x14ac:dyDescent="0.2">
      <c r="I375" s="17"/>
      <c r="L375" s="16" t="str">
        <f t="shared" si="35"/>
        <v/>
      </c>
      <c r="M375" s="14" t="str">
        <f t="shared" si="36"/>
        <v/>
      </c>
      <c r="N375" s="14" t="s">
        <v>47</v>
      </c>
      <c r="O375" s="14" t="str">
        <f t="shared" si="37"/>
        <v/>
      </c>
      <c r="P375" s="14" t="s">
        <v>47</v>
      </c>
      <c r="Q375" s="14" t="str">
        <f t="shared" si="38"/>
        <v/>
      </c>
      <c r="R375" s="14" t="s">
        <v>47</v>
      </c>
      <c r="S375" s="14" t="str">
        <f t="shared" si="39"/>
        <v/>
      </c>
      <c r="T375" s="14" t="s">
        <v>47</v>
      </c>
      <c r="U375" s="14" t="str">
        <f t="shared" si="40"/>
        <v/>
      </c>
      <c r="V375" s="15" t="str">
        <f t="shared" si="41"/>
        <v/>
      </c>
    </row>
    <row r="376" spans="9:22" x14ac:dyDescent="0.2">
      <c r="I376" s="17"/>
      <c r="L376" s="16" t="str">
        <f t="shared" si="35"/>
        <v/>
      </c>
      <c r="M376" s="14" t="str">
        <f t="shared" si="36"/>
        <v/>
      </c>
      <c r="N376" s="14" t="s">
        <v>47</v>
      </c>
      <c r="O376" s="14" t="str">
        <f t="shared" si="37"/>
        <v/>
      </c>
      <c r="P376" s="14" t="s">
        <v>47</v>
      </c>
      <c r="Q376" s="14" t="str">
        <f t="shared" si="38"/>
        <v/>
      </c>
      <c r="R376" s="14" t="s">
        <v>47</v>
      </c>
      <c r="S376" s="14" t="str">
        <f t="shared" si="39"/>
        <v/>
      </c>
      <c r="T376" s="14" t="s">
        <v>47</v>
      </c>
      <c r="U376" s="14" t="str">
        <f t="shared" si="40"/>
        <v/>
      </c>
      <c r="V376" s="15" t="str">
        <f t="shared" si="41"/>
        <v/>
      </c>
    </row>
    <row r="377" spans="9:22" x14ac:dyDescent="0.2">
      <c r="I377" s="17"/>
      <c r="L377" s="16" t="str">
        <f t="shared" si="35"/>
        <v/>
      </c>
      <c r="M377" s="14" t="str">
        <f t="shared" si="36"/>
        <v/>
      </c>
      <c r="N377" s="14" t="s">
        <v>47</v>
      </c>
      <c r="O377" s="14" t="str">
        <f t="shared" si="37"/>
        <v/>
      </c>
      <c r="P377" s="14" t="s">
        <v>47</v>
      </c>
      <c r="Q377" s="14" t="str">
        <f t="shared" si="38"/>
        <v/>
      </c>
      <c r="R377" s="14" t="s">
        <v>47</v>
      </c>
      <c r="S377" s="14" t="str">
        <f t="shared" si="39"/>
        <v/>
      </c>
      <c r="T377" s="14" t="s">
        <v>47</v>
      </c>
      <c r="U377" s="14" t="str">
        <f t="shared" si="40"/>
        <v/>
      </c>
      <c r="V377" s="15" t="str">
        <f t="shared" si="41"/>
        <v/>
      </c>
    </row>
    <row r="378" spans="9:22" x14ac:dyDescent="0.2">
      <c r="I378" s="17"/>
      <c r="L378" s="16" t="str">
        <f t="shared" si="35"/>
        <v/>
      </c>
      <c r="M378" s="14" t="str">
        <f t="shared" si="36"/>
        <v/>
      </c>
      <c r="N378" s="14" t="s">
        <v>47</v>
      </c>
      <c r="O378" s="14" t="str">
        <f t="shared" si="37"/>
        <v/>
      </c>
      <c r="P378" s="14" t="s">
        <v>47</v>
      </c>
      <c r="Q378" s="14" t="str">
        <f t="shared" si="38"/>
        <v/>
      </c>
      <c r="R378" s="14" t="s">
        <v>47</v>
      </c>
      <c r="S378" s="14" t="str">
        <f t="shared" si="39"/>
        <v/>
      </c>
      <c r="T378" s="14" t="s">
        <v>47</v>
      </c>
      <c r="U378" s="14" t="str">
        <f t="shared" si="40"/>
        <v/>
      </c>
      <c r="V378" s="15" t="str">
        <f t="shared" si="41"/>
        <v/>
      </c>
    </row>
    <row r="379" spans="9:22" x14ac:dyDescent="0.2">
      <c r="I379" s="17"/>
      <c r="L379" s="16" t="str">
        <f t="shared" si="35"/>
        <v/>
      </c>
      <c r="M379" s="14" t="str">
        <f t="shared" si="36"/>
        <v/>
      </c>
      <c r="N379" s="14" t="s">
        <v>47</v>
      </c>
      <c r="O379" s="14" t="str">
        <f t="shared" si="37"/>
        <v/>
      </c>
      <c r="P379" s="14" t="s">
        <v>47</v>
      </c>
      <c r="Q379" s="14" t="str">
        <f t="shared" si="38"/>
        <v/>
      </c>
      <c r="R379" s="14" t="s">
        <v>47</v>
      </c>
      <c r="S379" s="14" t="str">
        <f t="shared" si="39"/>
        <v/>
      </c>
      <c r="T379" s="14" t="s">
        <v>47</v>
      </c>
      <c r="U379" s="14" t="str">
        <f t="shared" si="40"/>
        <v/>
      </c>
      <c r="V379" s="15" t="str">
        <f t="shared" si="41"/>
        <v/>
      </c>
    </row>
    <row r="380" spans="9:22" x14ac:dyDescent="0.2">
      <c r="I380" s="17"/>
      <c r="L380" s="16" t="str">
        <f t="shared" si="35"/>
        <v/>
      </c>
      <c r="M380" s="14" t="str">
        <f t="shared" si="36"/>
        <v/>
      </c>
      <c r="N380" s="14" t="s">
        <v>47</v>
      </c>
      <c r="O380" s="14" t="str">
        <f t="shared" si="37"/>
        <v/>
      </c>
      <c r="P380" s="14" t="s">
        <v>47</v>
      </c>
      <c r="Q380" s="14" t="str">
        <f t="shared" si="38"/>
        <v/>
      </c>
      <c r="R380" s="14" t="s">
        <v>47</v>
      </c>
      <c r="S380" s="14" t="str">
        <f t="shared" si="39"/>
        <v/>
      </c>
      <c r="T380" s="14" t="s">
        <v>47</v>
      </c>
      <c r="U380" s="14" t="str">
        <f t="shared" si="40"/>
        <v/>
      </c>
      <c r="V380" s="15" t="str">
        <f t="shared" si="41"/>
        <v/>
      </c>
    </row>
    <row r="381" spans="9:22" x14ac:dyDescent="0.2">
      <c r="I381" s="17"/>
      <c r="L381" s="16" t="str">
        <f t="shared" si="35"/>
        <v/>
      </c>
      <c r="M381" s="14" t="str">
        <f t="shared" si="36"/>
        <v/>
      </c>
      <c r="N381" s="14" t="s">
        <v>47</v>
      </c>
      <c r="O381" s="14" t="str">
        <f t="shared" si="37"/>
        <v/>
      </c>
      <c r="P381" s="14" t="s">
        <v>47</v>
      </c>
      <c r="Q381" s="14" t="str">
        <f t="shared" si="38"/>
        <v/>
      </c>
      <c r="R381" s="14" t="s">
        <v>47</v>
      </c>
      <c r="S381" s="14" t="str">
        <f t="shared" si="39"/>
        <v/>
      </c>
      <c r="T381" s="14" t="s">
        <v>47</v>
      </c>
      <c r="U381" s="14" t="str">
        <f t="shared" si="40"/>
        <v/>
      </c>
      <c r="V381" s="15" t="str">
        <f t="shared" si="41"/>
        <v/>
      </c>
    </row>
    <row r="382" spans="9:22" x14ac:dyDescent="0.2">
      <c r="I382" s="17"/>
      <c r="L382" s="16" t="str">
        <f t="shared" si="35"/>
        <v/>
      </c>
      <c r="M382" s="14" t="str">
        <f t="shared" si="36"/>
        <v/>
      </c>
      <c r="N382" s="14" t="s">
        <v>47</v>
      </c>
      <c r="O382" s="14" t="str">
        <f t="shared" si="37"/>
        <v/>
      </c>
      <c r="P382" s="14" t="s">
        <v>47</v>
      </c>
      <c r="Q382" s="14" t="str">
        <f t="shared" si="38"/>
        <v/>
      </c>
      <c r="R382" s="14" t="s">
        <v>47</v>
      </c>
      <c r="S382" s="14" t="str">
        <f t="shared" si="39"/>
        <v/>
      </c>
      <c r="T382" s="14" t="s">
        <v>47</v>
      </c>
      <c r="U382" s="14" t="str">
        <f t="shared" si="40"/>
        <v/>
      </c>
      <c r="V382" s="15" t="str">
        <f t="shared" si="41"/>
        <v/>
      </c>
    </row>
    <row r="383" spans="9:22" x14ac:dyDescent="0.2">
      <c r="I383" s="17"/>
      <c r="L383" s="16" t="str">
        <f t="shared" si="35"/>
        <v/>
      </c>
      <c r="M383" s="14" t="str">
        <f t="shared" si="36"/>
        <v/>
      </c>
      <c r="N383" s="14" t="s">
        <v>47</v>
      </c>
      <c r="O383" s="14" t="str">
        <f t="shared" si="37"/>
        <v/>
      </c>
      <c r="P383" s="14" t="s">
        <v>47</v>
      </c>
      <c r="Q383" s="14" t="str">
        <f t="shared" si="38"/>
        <v/>
      </c>
      <c r="R383" s="14" t="s">
        <v>47</v>
      </c>
      <c r="S383" s="14" t="str">
        <f t="shared" si="39"/>
        <v/>
      </c>
      <c r="T383" s="14" t="s">
        <v>47</v>
      </c>
      <c r="U383" s="14" t="str">
        <f t="shared" si="40"/>
        <v/>
      </c>
      <c r="V383" s="15" t="str">
        <f t="shared" si="41"/>
        <v/>
      </c>
    </row>
    <row r="384" spans="9:22" x14ac:dyDescent="0.2">
      <c r="I384" s="17"/>
      <c r="L384" s="16" t="str">
        <f t="shared" ref="L384:L441" si="42">IF(A384="","",LEN(A384))</f>
        <v/>
      </c>
      <c r="M384" s="14" t="str">
        <f t="shared" ref="M384:M441" si="43">MID(A384,1,2)</f>
        <v/>
      </c>
      <c r="N384" s="14" t="s">
        <v>47</v>
      </c>
      <c r="O384" s="14" t="str">
        <f t="shared" ref="O384:O441" si="44">MID(A384,4,2)</f>
        <v/>
      </c>
      <c r="P384" s="14" t="s">
        <v>47</v>
      </c>
      <c r="Q384" s="14" t="str">
        <f t="shared" ref="Q384:Q441" si="45">MID(A384,7,2)</f>
        <v/>
      </c>
      <c r="R384" s="14" t="s">
        <v>47</v>
      </c>
      <c r="S384" s="14" t="str">
        <f t="shared" ref="S384:S441" si="46">MID(A384,10,2)</f>
        <v/>
      </c>
      <c r="T384" s="14" t="s">
        <v>47</v>
      </c>
      <c r="U384" s="14" t="str">
        <f t="shared" ref="U384:U441" si="47">MID(A384,13,2)</f>
        <v/>
      </c>
      <c r="V384" s="15" t="str">
        <f t="shared" ref="V384:V441" si="48">IF(A384="","",IF(L384=2,M384,IF(L384=5,M384&amp;N384&amp;O384,IF(L384=8,M384&amp;N384&amp;O384&amp;P384&amp;Q384,IF(L384=11,M384&amp;N384&amp;O384&amp;P384&amp;Q384&amp;R384&amp;S384,IF(L384=14,M384&amp;N384&amp;O384&amp;P384&amp;Q384&amp;R384&amp;S384&amp;T384&amp;U384,"ERROR"))))))</f>
        <v/>
      </c>
    </row>
    <row r="385" spans="9:22" x14ac:dyDescent="0.2">
      <c r="I385" s="17"/>
      <c r="L385" s="16" t="str">
        <f t="shared" si="42"/>
        <v/>
      </c>
      <c r="M385" s="14" t="str">
        <f t="shared" si="43"/>
        <v/>
      </c>
      <c r="N385" s="14" t="s">
        <v>47</v>
      </c>
      <c r="O385" s="14" t="str">
        <f t="shared" si="44"/>
        <v/>
      </c>
      <c r="P385" s="14" t="s">
        <v>47</v>
      </c>
      <c r="Q385" s="14" t="str">
        <f t="shared" si="45"/>
        <v/>
      </c>
      <c r="R385" s="14" t="s">
        <v>47</v>
      </c>
      <c r="S385" s="14" t="str">
        <f t="shared" si="46"/>
        <v/>
      </c>
      <c r="T385" s="14" t="s">
        <v>47</v>
      </c>
      <c r="U385" s="14" t="str">
        <f t="shared" si="47"/>
        <v/>
      </c>
      <c r="V385" s="15" t="str">
        <f t="shared" si="48"/>
        <v/>
      </c>
    </row>
    <row r="386" spans="9:22" x14ac:dyDescent="0.2">
      <c r="I386" s="17"/>
      <c r="L386" s="16" t="str">
        <f t="shared" si="42"/>
        <v/>
      </c>
      <c r="M386" s="14" t="str">
        <f t="shared" si="43"/>
        <v/>
      </c>
      <c r="N386" s="14" t="s">
        <v>47</v>
      </c>
      <c r="O386" s="14" t="str">
        <f t="shared" si="44"/>
        <v/>
      </c>
      <c r="P386" s="14" t="s">
        <v>47</v>
      </c>
      <c r="Q386" s="14" t="str">
        <f t="shared" si="45"/>
        <v/>
      </c>
      <c r="R386" s="14" t="s">
        <v>47</v>
      </c>
      <c r="S386" s="14" t="str">
        <f t="shared" si="46"/>
        <v/>
      </c>
      <c r="T386" s="14" t="s">
        <v>47</v>
      </c>
      <c r="U386" s="14" t="str">
        <f t="shared" si="47"/>
        <v/>
      </c>
      <c r="V386" s="15" t="str">
        <f t="shared" si="48"/>
        <v/>
      </c>
    </row>
    <row r="387" spans="9:22" x14ac:dyDescent="0.2">
      <c r="I387" s="17"/>
      <c r="L387" s="16" t="str">
        <f t="shared" si="42"/>
        <v/>
      </c>
      <c r="M387" s="14" t="str">
        <f t="shared" si="43"/>
        <v/>
      </c>
      <c r="N387" s="14" t="s">
        <v>47</v>
      </c>
      <c r="O387" s="14" t="str">
        <f t="shared" si="44"/>
        <v/>
      </c>
      <c r="P387" s="14" t="s">
        <v>47</v>
      </c>
      <c r="Q387" s="14" t="str">
        <f t="shared" si="45"/>
        <v/>
      </c>
      <c r="R387" s="14" t="s">
        <v>47</v>
      </c>
      <c r="S387" s="14" t="str">
        <f t="shared" si="46"/>
        <v/>
      </c>
      <c r="T387" s="14" t="s">
        <v>47</v>
      </c>
      <c r="U387" s="14" t="str">
        <f t="shared" si="47"/>
        <v/>
      </c>
      <c r="V387" s="15" t="str">
        <f t="shared" si="48"/>
        <v/>
      </c>
    </row>
    <row r="388" spans="9:22" x14ac:dyDescent="0.2">
      <c r="I388" s="17"/>
      <c r="L388" s="16" t="str">
        <f t="shared" si="42"/>
        <v/>
      </c>
      <c r="M388" s="14" t="str">
        <f t="shared" si="43"/>
        <v/>
      </c>
      <c r="N388" s="14" t="s">
        <v>47</v>
      </c>
      <c r="O388" s="14" t="str">
        <f t="shared" si="44"/>
        <v/>
      </c>
      <c r="P388" s="14" t="s">
        <v>47</v>
      </c>
      <c r="Q388" s="14" t="str">
        <f t="shared" si="45"/>
        <v/>
      </c>
      <c r="R388" s="14" t="s">
        <v>47</v>
      </c>
      <c r="S388" s="14" t="str">
        <f t="shared" si="46"/>
        <v/>
      </c>
      <c r="T388" s="14" t="s">
        <v>47</v>
      </c>
      <c r="U388" s="14" t="str">
        <f t="shared" si="47"/>
        <v/>
      </c>
      <c r="V388" s="15" t="str">
        <f t="shared" si="48"/>
        <v/>
      </c>
    </row>
    <row r="389" spans="9:22" x14ac:dyDescent="0.2">
      <c r="I389" s="17"/>
      <c r="L389" s="16" t="str">
        <f t="shared" si="42"/>
        <v/>
      </c>
      <c r="M389" s="14" t="str">
        <f t="shared" si="43"/>
        <v/>
      </c>
      <c r="N389" s="14" t="s">
        <v>47</v>
      </c>
      <c r="O389" s="14" t="str">
        <f t="shared" si="44"/>
        <v/>
      </c>
      <c r="P389" s="14" t="s">
        <v>47</v>
      </c>
      <c r="Q389" s="14" t="str">
        <f t="shared" si="45"/>
        <v/>
      </c>
      <c r="R389" s="14" t="s">
        <v>47</v>
      </c>
      <c r="S389" s="14" t="str">
        <f t="shared" si="46"/>
        <v/>
      </c>
      <c r="T389" s="14" t="s">
        <v>47</v>
      </c>
      <c r="U389" s="14" t="str">
        <f t="shared" si="47"/>
        <v/>
      </c>
      <c r="V389" s="15" t="str">
        <f t="shared" si="48"/>
        <v/>
      </c>
    </row>
    <row r="390" spans="9:22" x14ac:dyDescent="0.2">
      <c r="I390" s="17"/>
      <c r="L390" s="16" t="str">
        <f t="shared" si="42"/>
        <v/>
      </c>
      <c r="M390" s="14" t="str">
        <f t="shared" si="43"/>
        <v/>
      </c>
      <c r="N390" s="14" t="s">
        <v>47</v>
      </c>
      <c r="O390" s="14" t="str">
        <f t="shared" si="44"/>
        <v/>
      </c>
      <c r="P390" s="14" t="s">
        <v>47</v>
      </c>
      <c r="Q390" s="14" t="str">
        <f t="shared" si="45"/>
        <v/>
      </c>
      <c r="R390" s="14" t="s">
        <v>47</v>
      </c>
      <c r="S390" s="14" t="str">
        <f t="shared" si="46"/>
        <v/>
      </c>
      <c r="T390" s="14" t="s">
        <v>47</v>
      </c>
      <c r="U390" s="14" t="str">
        <f t="shared" si="47"/>
        <v/>
      </c>
      <c r="V390" s="15" t="str">
        <f t="shared" si="48"/>
        <v/>
      </c>
    </row>
    <row r="391" spans="9:22" x14ac:dyDescent="0.2">
      <c r="I391" s="17"/>
      <c r="L391" s="16" t="str">
        <f t="shared" si="42"/>
        <v/>
      </c>
      <c r="M391" s="14" t="str">
        <f t="shared" si="43"/>
        <v/>
      </c>
      <c r="N391" s="14" t="s">
        <v>47</v>
      </c>
      <c r="O391" s="14" t="str">
        <f t="shared" si="44"/>
        <v/>
      </c>
      <c r="P391" s="14" t="s">
        <v>47</v>
      </c>
      <c r="Q391" s="14" t="str">
        <f t="shared" si="45"/>
        <v/>
      </c>
      <c r="R391" s="14" t="s">
        <v>47</v>
      </c>
      <c r="S391" s="14" t="str">
        <f t="shared" si="46"/>
        <v/>
      </c>
      <c r="T391" s="14" t="s">
        <v>47</v>
      </c>
      <c r="U391" s="14" t="str">
        <f t="shared" si="47"/>
        <v/>
      </c>
      <c r="V391" s="15" t="str">
        <f t="shared" si="48"/>
        <v/>
      </c>
    </row>
    <row r="392" spans="9:22" x14ac:dyDescent="0.2">
      <c r="I392" s="17"/>
      <c r="L392" s="16" t="str">
        <f t="shared" si="42"/>
        <v/>
      </c>
      <c r="M392" s="14" t="str">
        <f t="shared" si="43"/>
        <v/>
      </c>
      <c r="N392" s="14" t="s">
        <v>47</v>
      </c>
      <c r="O392" s="14" t="str">
        <f t="shared" si="44"/>
        <v/>
      </c>
      <c r="P392" s="14" t="s">
        <v>47</v>
      </c>
      <c r="Q392" s="14" t="str">
        <f t="shared" si="45"/>
        <v/>
      </c>
      <c r="R392" s="14" t="s">
        <v>47</v>
      </c>
      <c r="S392" s="14" t="str">
        <f t="shared" si="46"/>
        <v/>
      </c>
      <c r="T392" s="14" t="s">
        <v>47</v>
      </c>
      <c r="U392" s="14" t="str">
        <f t="shared" si="47"/>
        <v/>
      </c>
      <c r="V392" s="15" t="str">
        <f t="shared" si="48"/>
        <v/>
      </c>
    </row>
    <row r="393" spans="9:22" x14ac:dyDescent="0.2">
      <c r="I393" s="17"/>
      <c r="L393" s="16" t="str">
        <f t="shared" si="42"/>
        <v/>
      </c>
      <c r="M393" s="14" t="str">
        <f t="shared" si="43"/>
        <v/>
      </c>
      <c r="N393" s="14" t="s">
        <v>47</v>
      </c>
      <c r="O393" s="14" t="str">
        <f t="shared" si="44"/>
        <v/>
      </c>
      <c r="P393" s="14" t="s">
        <v>47</v>
      </c>
      <c r="Q393" s="14" t="str">
        <f t="shared" si="45"/>
        <v/>
      </c>
      <c r="R393" s="14" t="s">
        <v>47</v>
      </c>
      <c r="S393" s="14" t="str">
        <f t="shared" si="46"/>
        <v/>
      </c>
      <c r="T393" s="14" t="s">
        <v>47</v>
      </c>
      <c r="U393" s="14" t="str">
        <f t="shared" si="47"/>
        <v/>
      </c>
      <c r="V393" s="15" t="str">
        <f t="shared" si="48"/>
        <v/>
      </c>
    </row>
    <row r="394" spans="9:22" x14ac:dyDescent="0.2">
      <c r="I394" s="17"/>
      <c r="L394" s="16" t="str">
        <f t="shared" si="42"/>
        <v/>
      </c>
      <c r="M394" s="14" t="str">
        <f t="shared" si="43"/>
        <v/>
      </c>
      <c r="N394" s="14" t="s">
        <v>47</v>
      </c>
      <c r="O394" s="14" t="str">
        <f t="shared" si="44"/>
        <v/>
      </c>
      <c r="P394" s="14" t="s">
        <v>47</v>
      </c>
      <c r="Q394" s="14" t="str">
        <f t="shared" si="45"/>
        <v/>
      </c>
      <c r="R394" s="14" t="s">
        <v>47</v>
      </c>
      <c r="S394" s="14" t="str">
        <f t="shared" si="46"/>
        <v/>
      </c>
      <c r="T394" s="14" t="s">
        <v>47</v>
      </c>
      <c r="U394" s="14" t="str">
        <f t="shared" si="47"/>
        <v/>
      </c>
      <c r="V394" s="15" t="str">
        <f t="shared" si="48"/>
        <v/>
      </c>
    </row>
    <row r="395" spans="9:22" x14ac:dyDescent="0.2">
      <c r="I395" s="17"/>
      <c r="L395" s="16" t="str">
        <f t="shared" si="42"/>
        <v/>
      </c>
      <c r="M395" s="14" t="str">
        <f t="shared" si="43"/>
        <v/>
      </c>
      <c r="N395" s="14" t="s">
        <v>47</v>
      </c>
      <c r="O395" s="14" t="str">
        <f t="shared" si="44"/>
        <v/>
      </c>
      <c r="P395" s="14" t="s">
        <v>47</v>
      </c>
      <c r="Q395" s="14" t="str">
        <f t="shared" si="45"/>
        <v/>
      </c>
      <c r="R395" s="14" t="s">
        <v>47</v>
      </c>
      <c r="S395" s="14" t="str">
        <f t="shared" si="46"/>
        <v/>
      </c>
      <c r="T395" s="14" t="s">
        <v>47</v>
      </c>
      <c r="U395" s="14" t="str">
        <f t="shared" si="47"/>
        <v/>
      </c>
      <c r="V395" s="15" t="str">
        <f t="shared" si="48"/>
        <v/>
      </c>
    </row>
    <row r="396" spans="9:22" x14ac:dyDescent="0.2">
      <c r="I396" s="17"/>
      <c r="L396" s="16" t="str">
        <f t="shared" si="42"/>
        <v/>
      </c>
      <c r="M396" s="14" t="str">
        <f t="shared" si="43"/>
        <v/>
      </c>
      <c r="N396" s="14" t="s">
        <v>47</v>
      </c>
      <c r="O396" s="14" t="str">
        <f t="shared" si="44"/>
        <v/>
      </c>
      <c r="P396" s="14" t="s">
        <v>47</v>
      </c>
      <c r="Q396" s="14" t="str">
        <f t="shared" si="45"/>
        <v/>
      </c>
      <c r="R396" s="14" t="s">
        <v>47</v>
      </c>
      <c r="S396" s="14" t="str">
        <f t="shared" si="46"/>
        <v/>
      </c>
      <c r="T396" s="14" t="s">
        <v>47</v>
      </c>
      <c r="U396" s="14" t="str">
        <f t="shared" si="47"/>
        <v/>
      </c>
      <c r="V396" s="15" t="str">
        <f t="shared" si="48"/>
        <v/>
      </c>
    </row>
    <row r="397" spans="9:22" x14ac:dyDescent="0.2">
      <c r="I397" s="17"/>
      <c r="L397" s="16" t="str">
        <f t="shared" si="42"/>
        <v/>
      </c>
      <c r="M397" s="14" t="str">
        <f t="shared" si="43"/>
        <v/>
      </c>
      <c r="N397" s="14" t="s">
        <v>47</v>
      </c>
      <c r="O397" s="14" t="str">
        <f t="shared" si="44"/>
        <v/>
      </c>
      <c r="P397" s="14" t="s">
        <v>47</v>
      </c>
      <c r="Q397" s="14" t="str">
        <f t="shared" si="45"/>
        <v/>
      </c>
      <c r="R397" s="14" t="s">
        <v>47</v>
      </c>
      <c r="S397" s="14" t="str">
        <f t="shared" si="46"/>
        <v/>
      </c>
      <c r="T397" s="14" t="s">
        <v>47</v>
      </c>
      <c r="U397" s="14" t="str">
        <f t="shared" si="47"/>
        <v/>
      </c>
      <c r="V397" s="15" t="str">
        <f t="shared" si="48"/>
        <v/>
      </c>
    </row>
    <row r="398" spans="9:22" x14ac:dyDescent="0.2">
      <c r="I398" s="17"/>
      <c r="L398" s="16" t="str">
        <f t="shared" si="42"/>
        <v/>
      </c>
      <c r="M398" s="14" t="str">
        <f t="shared" si="43"/>
        <v/>
      </c>
      <c r="N398" s="14" t="s">
        <v>47</v>
      </c>
      <c r="O398" s="14" t="str">
        <f t="shared" si="44"/>
        <v/>
      </c>
      <c r="P398" s="14" t="s">
        <v>47</v>
      </c>
      <c r="Q398" s="14" t="str">
        <f t="shared" si="45"/>
        <v/>
      </c>
      <c r="R398" s="14" t="s">
        <v>47</v>
      </c>
      <c r="S398" s="14" t="str">
        <f t="shared" si="46"/>
        <v/>
      </c>
      <c r="T398" s="14" t="s">
        <v>47</v>
      </c>
      <c r="U398" s="14" t="str">
        <f t="shared" si="47"/>
        <v/>
      </c>
      <c r="V398" s="15" t="str">
        <f t="shared" si="48"/>
        <v/>
      </c>
    </row>
    <row r="399" spans="9:22" x14ac:dyDescent="0.2">
      <c r="I399" s="17"/>
      <c r="L399" s="16" t="str">
        <f t="shared" si="42"/>
        <v/>
      </c>
      <c r="M399" s="14" t="str">
        <f t="shared" si="43"/>
        <v/>
      </c>
      <c r="N399" s="14" t="s">
        <v>47</v>
      </c>
      <c r="O399" s="14" t="str">
        <f t="shared" si="44"/>
        <v/>
      </c>
      <c r="P399" s="14" t="s">
        <v>47</v>
      </c>
      <c r="Q399" s="14" t="str">
        <f t="shared" si="45"/>
        <v/>
      </c>
      <c r="R399" s="14" t="s">
        <v>47</v>
      </c>
      <c r="S399" s="14" t="str">
        <f t="shared" si="46"/>
        <v/>
      </c>
      <c r="T399" s="14" t="s">
        <v>47</v>
      </c>
      <c r="U399" s="14" t="str">
        <f t="shared" si="47"/>
        <v/>
      </c>
      <c r="V399" s="15" t="str">
        <f t="shared" si="48"/>
        <v/>
      </c>
    </row>
    <row r="400" spans="9:22" x14ac:dyDescent="0.2">
      <c r="I400" s="17"/>
      <c r="L400" s="16" t="str">
        <f t="shared" si="42"/>
        <v/>
      </c>
      <c r="M400" s="14" t="str">
        <f t="shared" si="43"/>
        <v/>
      </c>
      <c r="N400" s="14" t="s">
        <v>47</v>
      </c>
      <c r="O400" s="14" t="str">
        <f t="shared" si="44"/>
        <v/>
      </c>
      <c r="P400" s="14" t="s">
        <v>47</v>
      </c>
      <c r="Q400" s="14" t="str">
        <f t="shared" si="45"/>
        <v/>
      </c>
      <c r="R400" s="14" t="s">
        <v>47</v>
      </c>
      <c r="S400" s="14" t="str">
        <f t="shared" si="46"/>
        <v/>
      </c>
      <c r="T400" s="14" t="s">
        <v>47</v>
      </c>
      <c r="U400" s="14" t="str">
        <f t="shared" si="47"/>
        <v/>
      </c>
      <c r="V400" s="15" t="str">
        <f t="shared" si="48"/>
        <v/>
      </c>
    </row>
    <row r="401" spans="9:22" x14ac:dyDescent="0.2">
      <c r="I401" s="17"/>
      <c r="L401" s="16" t="str">
        <f t="shared" si="42"/>
        <v/>
      </c>
      <c r="M401" s="14" t="str">
        <f t="shared" si="43"/>
        <v/>
      </c>
      <c r="N401" s="14" t="s">
        <v>47</v>
      </c>
      <c r="O401" s="14" t="str">
        <f t="shared" si="44"/>
        <v/>
      </c>
      <c r="P401" s="14" t="s">
        <v>47</v>
      </c>
      <c r="Q401" s="14" t="str">
        <f t="shared" si="45"/>
        <v/>
      </c>
      <c r="R401" s="14" t="s">
        <v>47</v>
      </c>
      <c r="S401" s="14" t="str">
        <f t="shared" si="46"/>
        <v/>
      </c>
      <c r="T401" s="14" t="s">
        <v>47</v>
      </c>
      <c r="U401" s="14" t="str">
        <f t="shared" si="47"/>
        <v/>
      </c>
      <c r="V401" s="15" t="str">
        <f t="shared" si="48"/>
        <v/>
      </c>
    </row>
    <row r="402" spans="9:22" x14ac:dyDescent="0.2">
      <c r="I402" s="17"/>
      <c r="L402" s="16" t="str">
        <f t="shared" si="42"/>
        <v/>
      </c>
      <c r="M402" s="14" t="str">
        <f t="shared" si="43"/>
        <v/>
      </c>
      <c r="N402" s="14" t="s">
        <v>47</v>
      </c>
      <c r="O402" s="14" t="str">
        <f t="shared" si="44"/>
        <v/>
      </c>
      <c r="P402" s="14" t="s">
        <v>47</v>
      </c>
      <c r="Q402" s="14" t="str">
        <f t="shared" si="45"/>
        <v/>
      </c>
      <c r="R402" s="14" t="s">
        <v>47</v>
      </c>
      <c r="S402" s="14" t="str">
        <f t="shared" si="46"/>
        <v/>
      </c>
      <c r="T402" s="14" t="s">
        <v>47</v>
      </c>
      <c r="U402" s="14" t="str">
        <f t="shared" si="47"/>
        <v/>
      </c>
      <c r="V402" s="15" t="str">
        <f t="shared" si="48"/>
        <v/>
      </c>
    </row>
    <row r="403" spans="9:22" x14ac:dyDescent="0.2">
      <c r="I403" s="17"/>
      <c r="L403" s="16" t="str">
        <f t="shared" si="42"/>
        <v/>
      </c>
      <c r="M403" s="14" t="str">
        <f t="shared" si="43"/>
        <v/>
      </c>
      <c r="N403" s="14" t="s">
        <v>47</v>
      </c>
      <c r="O403" s="14" t="str">
        <f t="shared" si="44"/>
        <v/>
      </c>
      <c r="P403" s="14" t="s">
        <v>47</v>
      </c>
      <c r="Q403" s="14" t="str">
        <f t="shared" si="45"/>
        <v/>
      </c>
      <c r="R403" s="14" t="s">
        <v>47</v>
      </c>
      <c r="S403" s="14" t="str">
        <f t="shared" si="46"/>
        <v/>
      </c>
      <c r="T403" s="14" t="s">
        <v>47</v>
      </c>
      <c r="U403" s="14" t="str">
        <f t="shared" si="47"/>
        <v/>
      </c>
      <c r="V403" s="15" t="str">
        <f t="shared" si="48"/>
        <v/>
      </c>
    </row>
    <row r="404" spans="9:22" x14ac:dyDescent="0.2">
      <c r="I404" s="17"/>
      <c r="L404" s="16" t="str">
        <f t="shared" si="42"/>
        <v/>
      </c>
      <c r="M404" s="14" t="str">
        <f t="shared" si="43"/>
        <v/>
      </c>
      <c r="N404" s="14" t="s">
        <v>47</v>
      </c>
      <c r="O404" s="14" t="str">
        <f t="shared" si="44"/>
        <v/>
      </c>
      <c r="P404" s="14" t="s">
        <v>47</v>
      </c>
      <c r="Q404" s="14" t="str">
        <f t="shared" si="45"/>
        <v/>
      </c>
      <c r="R404" s="14" t="s">
        <v>47</v>
      </c>
      <c r="S404" s="14" t="str">
        <f t="shared" si="46"/>
        <v/>
      </c>
      <c r="T404" s="14" t="s">
        <v>47</v>
      </c>
      <c r="U404" s="14" t="str">
        <f t="shared" si="47"/>
        <v/>
      </c>
      <c r="V404" s="15" t="str">
        <f t="shared" si="48"/>
        <v/>
      </c>
    </row>
    <row r="405" spans="9:22" x14ac:dyDescent="0.2">
      <c r="I405" s="17"/>
      <c r="L405" s="16" t="str">
        <f t="shared" si="42"/>
        <v/>
      </c>
      <c r="M405" s="14" t="str">
        <f t="shared" si="43"/>
        <v/>
      </c>
      <c r="N405" s="14" t="s">
        <v>47</v>
      </c>
      <c r="O405" s="14" t="str">
        <f t="shared" si="44"/>
        <v/>
      </c>
      <c r="P405" s="14" t="s">
        <v>47</v>
      </c>
      <c r="Q405" s="14" t="str">
        <f t="shared" si="45"/>
        <v/>
      </c>
      <c r="R405" s="14" t="s">
        <v>47</v>
      </c>
      <c r="S405" s="14" t="str">
        <f t="shared" si="46"/>
        <v/>
      </c>
      <c r="T405" s="14" t="s">
        <v>47</v>
      </c>
      <c r="U405" s="14" t="str">
        <f t="shared" si="47"/>
        <v/>
      </c>
      <c r="V405" s="15" t="str">
        <f t="shared" si="48"/>
        <v/>
      </c>
    </row>
    <row r="406" spans="9:22" x14ac:dyDescent="0.2">
      <c r="I406" s="17"/>
      <c r="L406" s="16" t="str">
        <f t="shared" si="42"/>
        <v/>
      </c>
      <c r="M406" s="14" t="str">
        <f t="shared" si="43"/>
        <v/>
      </c>
      <c r="N406" s="14" t="s">
        <v>47</v>
      </c>
      <c r="O406" s="14" t="str">
        <f t="shared" si="44"/>
        <v/>
      </c>
      <c r="P406" s="14" t="s">
        <v>47</v>
      </c>
      <c r="Q406" s="14" t="str">
        <f t="shared" si="45"/>
        <v/>
      </c>
      <c r="R406" s="14" t="s">
        <v>47</v>
      </c>
      <c r="S406" s="14" t="str">
        <f t="shared" si="46"/>
        <v/>
      </c>
      <c r="T406" s="14" t="s">
        <v>47</v>
      </c>
      <c r="U406" s="14" t="str">
        <f t="shared" si="47"/>
        <v/>
      </c>
      <c r="V406" s="15" t="str">
        <f t="shared" si="48"/>
        <v/>
      </c>
    </row>
    <row r="407" spans="9:22" x14ac:dyDescent="0.2">
      <c r="I407" s="17"/>
      <c r="L407" s="16" t="str">
        <f t="shared" si="42"/>
        <v/>
      </c>
      <c r="M407" s="14" t="str">
        <f t="shared" si="43"/>
        <v/>
      </c>
      <c r="N407" s="14" t="s">
        <v>47</v>
      </c>
      <c r="O407" s="14" t="str">
        <f t="shared" si="44"/>
        <v/>
      </c>
      <c r="P407" s="14" t="s">
        <v>47</v>
      </c>
      <c r="Q407" s="14" t="str">
        <f t="shared" si="45"/>
        <v/>
      </c>
      <c r="R407" s="14" t="s">
        <v>47</v>
      </c>
      <c r="S407" s="14" t="str">
        <f t="shared" si="46"/>
        <v/>
      </c>
      <c r="T407" s="14" t="s">
        <v>47</v>
      </c>
      <c r="U407" s="14" t="str">
        <f t="shared" si="47"/>
        <v/>
      </c>
      <c r="V407" s="15" t="str">
        <f t="shared" si="48"/>
        <v/>
      </c>
    </row>
    <row r="408" spans="9:22" x14ac:dyDescent="0.2">
      <c r="I408" s="17"/>
      <c r="L408" s="16" t="str">
        <f t="shared" si="42"/>
        <v/>
      </c>
      <c r="M408" s="14" t="str">
        <f t="shared" si="43"/>
        <v/>
      </c>
      <c r="N408" s="14" t="s">
        <v>47</v>
      </c>
      <c r="O408" s="14" t="str">
        <f t="shared" si="44"/>
        <v/>
      </c>
      <c r="P408" s="14" t="s">
        <v>47</v>
      </c>
      <c r="Q408" s="14" t="str">
        <f t="shared" si="45"/>
        <v/>
      </c>
      <c r="R408" s="14" t="s">
        <v>47</v>
      </c>
      <c r="S408" s="14" t="str">
        <f t="shared" si="46"/>
        <v/>
      </c>
      <c r="T408" s="14" t="s">
        <v>47</v>
      </c>
      <c r="U408" s="14" t="str">
        <f t="shared" si="47"/>
        <v/>
      </c>
      <c r="V408" s="15" t="str">
        <f t="shared" si="48"/>
        <v/>
      </c>
    </row>
    <row r="409" spans="9:22" x14ac:dyDescent="0.2">
      <c r="I409" s="17"/>
      <c r="L409" s="16" t="str">
        <f t="shared" si="42"/>
        <v/>
      </c>
      <c r="M409" s="14" t="str">
        <f t="shared" si="43"/>
        <v/>
      </c>
      <c r="N409" s="14" t="s">
        <v>47</v>
      </c>
      <c r="O409" s="14" t="str">
        <f t="shared" si="44"/>
        <v/>
      </c>
      <c r="P409" s="14" t="s">
        <v>47</v>
      </c>
      <c r="Q409" s="14" t="str">
        <f t="shared" si="45"/>
        <v/>
      </c>
      <c r="R409" s="14" t="s">
        <v>47</v>
      </c>
      <c r="S409" s="14" t="str">
        <f t="shared" si="46"/>
        <v/>
      </c>
      <c r="T409" s="14" t="s">
        <v>47</v>
      </c>
      <c r="U409" s="14" t="str">
        <f t="shared" si="47"/>
        <v/>
      </c>
      <c r="V409" s="15" t="str">
        <f t="shared" si="48"/>
        <v/>
      </c>
    </row>
    <row r="410" spans="9:22" x14ac:dyDescent="0.2">
      <c r="I410" s="17"/>
      <c r="L410" s="16" t="str">
        <f t="shared" si="42"/>
        <v/>
      </c>
      <c r="M410" s="14" t="str">
        <f t="shared" si="43"/>
        <v/>
      </c>
      <c r="N410" s="14" t="s">
        <v>47</v>
      </c>
      <c r="O410" s="14" t="str">
        <f t="shared" si="44"/>
        <v/>
      </c>
      <c r="P410" s="14" t="s">
        <v>47</v>
      </c>
      <c r="Q410" s="14" t="str">
        <f t="shared" si="45"/>
        <v/>
      </c>
      <c r="R410" s="14" t="s">
        <v>47</v>
      </c>
      <c r="S410" s="14" t="str">
        <f t="shared" si="46"/>
        <v/>
      </c>
      <c r="T410" s="14" t="s">
        <v>47</v>
      </c>
      <c r="U410" s="14" t="str">
        <f t="shared" si="47"/>
        <v/>
      </c>
      <c r="V410" s="15" t="str">
        <f t="shared" si="48"/>
        <v/>
      </c>
    </row>
    <row r="411" spans="9:22" x14ac:dyDescent="0.2">
      <c r="I411" s="17"/>
      <c r="L411" s="16" t="str">
        <f t="shared" si="42"/>
        <v/>
      </c>
      <c r="M411" s="14" t="str">
        <f t="shared" si="43"/>
        <v/>
      </c>
      <c r="N411" s="14" t="s">
        <v>47</v>
      </c>
      <c r="O411" s="14" t="str">
        <f t="shared" si="44"/>
        <v/>
      </c>
      <c r="P411" s="14" t="s">
        <v>47</v>
      </c>
      <c r="Q411" s="14" t="str">
        <f t="shared" si="45"/>
        <v/>
      </c>
      <c r="R411" s="14" t="s">
        <v>47</v>
      </c>
      <c r="S411" s="14" t="str">
        <f t="shared" si="46"/>
        <v/>
      </c>
      <c r="T411" s="14" t="s">
        <v>47</v>
      </c>
      <c r="U411" s="14" t="str">
        <f t="shared" si="47"/>
        <v/>
      </c>
      <c r="V411" s="15" t="str">
        <f t="shared" si="48"/>
        <v/>
      </c>
    </row>
    <row r="412" spans="9:22" x14ac:dyDescent="0.2">
      <c r="I412" s="17"/>
      <c r="L412" s="16" t="str">
        <f t="shared" si="42"/>
        <v/>
      </c>
      <c r="M412" s="14" t="str">
        <f t="shared" si="43"/>
        <v/>
      </c>
      <c r="N412" s="14" t="s">
        <v>47</v>
      </c>
      <c r="O412" s="14" t="str">
        <f t="shared" si="44"/>
        <v/>
      </c>
      <c r="P412" s="14" t="s">
        <v>47</v>
      </c>
      <c r="Q412" s="14" t="str">
        <f t="shared" si="45"/>
        <v/>
      </c>
      <c r="R412" s="14" t="s">
        <v>47</v>
      </c>
      <c r="S412" s="14" t="str">
        <f t="shared" si="46"/>
        <v/>
      </c>
      <c r="T412" s="14" t="s">
        <v>47</v>
      </c>
      <c r="U412" s="14" t="str">
        <f t="shared" si="47"/>
        <v/>
      </c>
      <c r="V412" s="15" t="str">
        <f t="shared" si="48"/>
        <v/>
      </c>
    </row>
    <row r="413" spans="9:22" x14ac:dyDescent="0.2">
      <c r="I413" s="17"/>
      <c r="L413" s="16" t="str">
        <f t="shared" si="42"/>
        <v/>
      </c>
      <c r="M413" s="14" t="str">
        <f t="shared" si="43"/>
        <v/>
      </c>
      <c r="N413" s="14" t="s">
        <v>47</v>
      </c>
      <c r="O413" s="14" t="str">
        <f t="shared" si="44"/>
        <v/>
      </c>
      <c r="P413" s="14" t="s">
        <v>47</v>
      </c>
      <c r="Q413" s="14" t="str">
        <f t="shared" si="45"/>
        <v/>
      </c>
      <c r="R413" s="14" t="s">
        <v>47</v>
      </c>
      <c r="S413" s="14" t="str">
        <f t="shared" si="46"/>
        <v/>
      </c>
      <c r="T413" s="14" t="s">
        <v>47</v>
      </c>
      <c r="U413" s="14" t="str">
        <f t="shared" si="47"/>
        <v/>
      </c>
      <c r="V413" s="15" t="str">
        <f t="shared" si="48"/>
        <v/>
      </c>
    </row>
    <row r="414" spans="9:22" x14ac:dyDescent="0.2">
      <c r="I414" s="17"/>
      <c r="L414" s="16" t="str">
        <f t="shared" si="42"/>
        <v/>
      </c>
      <c r="M414" s="14" t="str">
        <f t="shared" si="43"/>
        <v/>
      </c>
      <c r="N414" s="14" t="s">
        <v>47</v>
      </c>
      <c r="O414" s="14" t="str">
        <f t="shared" si="44"/>
        <v/>
      </c>
      <c r="P414" s="14" t="s">
        <v>47</v>
      </c>
      <c r="Q414" s="14" t="str">
        <f t="shared" si="45"/>
        <v/>
      </c>
      <c r="R414" s="14" t="s">
        <v>47</v>
      </c>
      <c r="S414" s="14" t="str">
        <f t="shared" si="46"/>
        <v/>
      </c>
      <c r="T414" s="14" t="s">
        <v>47</v>
      </c>
      <c r="U414" s="14" t="str">
        <f t="shared" si="47"/>
        <v/>
      </c>
      <c r="V414" s="15" t="str">
        <f t="shared" si="48"/>
        <v/>
      </c>
    </row>
    <row r="415" spans="9:22" x14ac:dyDescent="0.2">
      <c r="I415" s="17"/>
      <c r="L415" s="16" t="str">
        <f t="shared" si="42"/>
        <v/>
      </c>
      <c r="M415" s="14" t="str">
        <f t="shared" si="43"/>
        <v/>
      </c>
      <c r="N415" s="14" t="s">
        <v>47</v>
      </c>
      <c r="O415" s="14" t="str">
        <f t="shared" si="44"/>
        <v/>
      </c>
      <c r="P415" s="14" t="s">
        <v>47</v>
      </c>
      <c r="Q415" s="14" t="str">
        <f t="shared" si="45"/>
        <v/>
      </c>
      <c r="R415" s="14" t="s">
        <v>47</v>
      </c>
      <c r="S415" s="14" t="str">
        <f t="shared" si="46"/>
        <v/>
      </c>
      <c r="T415" s="14" t="s">
        <v>47</v>
      </c>
      <c r="U415" s="14" t="str">
        <f t="shared" si="47"/>
        <v/>
      </c>
      <c r="V415" s="15" t="str">
        <f t="shared" si="48"/>
        <v/>
      </c>
    </row>
    <row r="416" spans="9:22" x14ac:dyDescent="0.2">
      <c r="I416" s="17"/>
      <c r="L416" s="16" t="str">
        <f t="shared" si="42"/>
        <v/>
      </c>
      <c r="M416" s="14" t="str">
        <f t="shared" si="43"/>
        <v/>
      </c>
      <c r="N416" s="14" t="s">
        <v>47</v>
      </c>
      <c r="O416" s="14" t="str">
        <f t="shared" si="44"/>
        <v/>
      </c>
      <c r="P416" s="14" t="s">
        <v>47</v>
      </c>
      <c r="Q416" s="14" t="str">
        <f t="shared" si="45"/>
        <v/>
      </c>
      <c r="R416" s="14" t="s">
        <v>47</v>
      </c>
      <c r="S416" s="14" t="str">
        <f t="shared" si="46"/>
        <v/>
      </c>
      <c r="T416" s="14" t="s">
        <v>47</v>
      </c>
      <c r="U416" s="14" t="str">
        <f t="shared" si="47"/>
        <v/>
      </c>
      <c r="V416" s="15" t="str">
        <f t="shared" si="48"/>
        <v/>
      </c>
    </row>
    <row r="417" spans="9:22" x14ac:dyDescent="0.2">
      <c r="I417" s="17"/>
      <c r="L417" s="16" t="str">
        <f t="shared" si="42"/>
        <v/>
      </c>
      <c r="M417" s="14" t="str">
        <f t="shared" si="43"/>
        <v/>
      </c>
      <c r="N417" s="14" t="s">
        <v>47</v>
      </c>
      <c r="O417" s="14" t="str">
        <f t="shared" si="44"/>
        <v/>
      </c>
      <c r="P417" s="14" t="s">
        <v>47</v>
      </c>
      <c r="Q417" s="14" t="str">
        <f t="shared" si="45"/>
        <v/>
      </c>
      <c r="R417" s="14" t="s">
        <v>47</v>
      </c>
      <c r="S417" s="14" t="str">
        <f t="shared" si="46"/>
        <v/>
      </c>
      <c r="T417" s="14" t="s">
        <v>47</v>
      </c>
      <c r="U417" s="14" t="str">
        <f t="shared" si="47"/>
        <v/>
      </c>
      <c r="V417" s="15" t="str">
        <f t="shared" si="48"/>
        <v/>
      </c>
    </row>
    <row r="418" spans="9:22" x14ac:dyDescent="0.2">
      <c r="I418" s="17"/>
      <c r="L418" s="16" t="str">
        <f t="shared" si="42"/>
        <v/>
      </c>
      <c r="M418" s="14" t="str">
        <f t="shared" si="43"/>
        <v/>
      </c>
      <c r="N418" s="14" t="s">
        <v>47</v>
      </c>
      <c r="O418" s="14" t="str">
        <f t="shared" si="44"/>
        <v/>
      </c>
      <c r="P418" s="14" t="s">
        <v>47</v>
      </c>
      <c r="Q418" s="14" t="str">
        <f t="shared" si="45"/>
        <v/>
      </c>
      <c r="R418" s="14" t="s">
        <v>47</v>
      </c>
      <c r="S418" s="14" t="str">
        <f t="shared" si="46"/>
        <v/>
      </c>
      <c r="T418" s="14" t="s">
        <v>47</v>
      </c>
      <c r="U418" s="14" t="str">
        <f t="shared" si="47"/>
        <v/>
      </c>
      <c r="V418" s="15" t="str">
        <f t="shared" si="48"/>
        <v/>
      </c>
    </row>
    <row r="419" spans="9:22" x14ac:dyDescent="0.2">
      <c r="I419" s="17"/>
      <c r="L419" s="16" t="str">
        <f t="shared" si="42"/>
        <v/>
      </c>
      <c r="M419" s="14" t="str">
        <f t="shared" si="43"/>
        <v/>
      </c>
      <c r="N419" s="14" t="s">
        <v>47</v>
      </c>
      <c r="O419" s="14" t="str">
        <f t="shared" si="44"/>
        <v/>
      </c>
      <c r="P419" s="14" t="s">
        <v>47</v>
      </c>
      <c r="Q419" s="14" t="str">
        <f t="shared" si="45"/>
        <v/>
      </c>
      <c r="R419" s="14" t="s">
        <v>47</v>
      </c>
      <c r="S419" s="14" t="str">
        <f t="shared" si="46"/>
        <v/>
      </c>
      <c r="T419" s="14" t="s">
        <v>47</v>
      </c>
      <c r="U419" s="14" t="str">
        <f t="shared" si="47"/>
        <v/>
      </c>
      <c r="V419" s="15" t="str">
        <f t="shared" si="48"/>
        <v/>
      </c>
    </row>
    <row r="420" spans="9:22" x14ac:dyDescent="0.2">
      <c r="I420" s="17"/>
      <c r="L420" s="16" t="str">
        <f t="shared" si="42"/>
        <v/>
      </c>
      <c r="M420" s="14" t="str">
        <f t="shared" si="43"/>
        <v/>
      </c>
      <c r="N420" s="14" t="s">
        <v>47</v>
      </c>
      <c r="O420" s="14" t="str">
        <f t="shared" si="44"/>
        <v/>
      </c>
      <c r="P420" s="14" t="s">
        <v>47</v>
      </c>
      <c r="Q420" s="14" t="str">
        <f t="shared" si="45"/>
        <v/>
      </c>
      <c r="R420" s="14" t="s">
        <v>47</v>
      </c>
      <c r="S420" s="14" t="str">
        <f t="shared" si="46"/>
        <v/>
      </c>
      <c r="T420" s="14" t="s">
        <v>47</v>
      </c>
      <c r="U420" s="14" t="str">
        <f t="shared" si="47"/>
        <v/>
      </c>
      <c r="V420" s="15" t="str">
        <f t="shared" si="48"/>
        <v/>
      </c>
    </row>
    <row r="421" spans="9:22" x14ac:dyDescent="0.2">
      <c r="I421" s="17"/>
      <c r="L421" s="16" t="str">
        <f t="shared" si="42"/>
        <v/>
      </c>
      <c r="M421" s="14" t="str">
        <f t="shared" si="43"/>
        <v/>
      </c>
      <c r="N421" s="14" t="s">
        <v>47</v>
      </c>
      <c r="O421" s="14" t="str">
        <f t="shared" si="44"/>
        <v/>
      </c>
      <c r="P421" s="14" t="s">
        <v>47</v>
      </c>
      <c r="Q421" s="14" t="str">
        <f t="shared" si="45"/>
        <v/>
      </c>
      <c r="R421" s="14" t="s">
        <v>47</v>
      </c>
      <c r="S421" s="14" t="str">
        <f t="shared" si="46"/>
        <v/>
      </c>
      <c r="T421" s="14" t="s">
        <v>47</v>
      </c>
      <c r="U421" s="14" t="str">
        <f t="shared" si="47"/>
        <v/>
      </c>
      <c r="V421" s="15" t="str">
        <f t="shared" si="48"/>
        <v/>
      </c>
    </row>
    <row r="422" spans="9:22" x14ac:dyDescent="0.2">
      <c r="I422" s="17"/>
      <c r="L422" s="16" t="str">
        <f t="shared" si="42"/>
        <v/>
      </c>
      <c r="M422" s="14" t="str">
        <f t="shared" si="43"/>
        <v/>
      </c>
      <c r="N422" s="14" t="s">
        <v>47</v>
      </c>
      <c r="O422" s="14" t="str">
        <f t="shared" si="44"/>
        <v/>
      </c>
      <c r="P422" s="14" t="s">
        <v>47</v>
      </c>
      <c r="Q422" s="14" t="str">
        <f t="shared" si="45"/>
        <v/>
      </c>
      <c r="R422" s="14" t="s">
        <v>47</v>
      </c>
      <c r="S422" s="14" t="str">
        <f t="shared" si="46"/>
        <v/>
      </c>
      <c r="T422" s="14" t="s">
        <v>47</v>
      </c>
      <c r="U422" s="14" t="str">
        <f t="shared" si="47"/>
        <v/>
      </c>
      <c r="V422" s="15" t="str">
        <f t="shared" si="48"/>
        <v/>
      </c>
    </row>
    <row r="423" spans="9:22" x14ac:dyDescent="0.2">
      <c r="I423" s="17"/>
      <c r="L423" s="16" t="str">
        <f t="shared" si="42"/>
        <v/>
      </c>
      <c r="M423" s="14" t="str">
        <f t="shared" si="43"/>
        <v/>
      </c>
      <c r="N423" s="14" t="s">
        <v>47</v>
      </c>
      <c r="O423" s="14" t="str">
        <f t="shared" si="44"/>
        <v/>
      </c>
      <c r="P423" s="14" t="s">
        <v>47</v>
      </c>
      <c r="Q423" s="14" t="str">
        <f t="shared" si="45"/>
        <v/>
      </c>
      <c r="R423" s="14" t="s">
        <v>47</v>
      </c>
      <c r="S423" s="14" t="str">
        <f t="shared" si="46"/>
        <v/>
      </c>
      <c r="T423" s="14" t="s">
        <v>47</v>
      </c>
      <c r="U423" s="14" t="str">
        <f t="shared" si="47"/>
        <v/>
      </c>
      <c r="V423" s="15" t="str">
        <f t="shared" si="48"/>
        <v/>
      </c>
    </row>
    <row r="424" spans="9:22" x14ac:dyDescent="0.2">
      <c r="I424" s="17"/>
      <c r="L424" s="16" t="str">
        <f t="shared" si="42"/>
        <v/>
      </c>
      <c r="M424" s="14" t="str">
        <f t="shared" si="43"/>
        <v/>
      </c>
      <c r="N424" s="14" t="s">
        <v>47</v>
      </c>
      <c r="O424" s="14" t="str">
        <f t="shared" si="44"/>
        <v/>
      </c>
      <c r="P424" s="14" t="s">
        <v>47</v>
      </c>
      <c r="Q424" s="14" t="str">
        <f t="shared" si="45"/>
        <v/>
      </c>
      <c r="R424" s="14" t="s">
        <v>47</v>
      </c>
      <c r="S424" s="14" t="str">
        <f t="shared" si="46"/>
        <v/>
      </c>
      <c r="T424" s="14" t="s">
        <v>47</v>
      </c>
      <c r="U424" s="14" t="str">
        <f t="shared" si="47"/>
        <v/>
      </c>
      <c r="V424" s="15" t="str">
        <f t="shared" si="48"/>
        <v/>
      </c>
    </row>
    <row r="425" spans="9:22" x14ac:dyDescent="0.2">
      <c r="I425" s="17"/>
      <c r="L425" s="16" t="str">
        <f t="shared" si="42"/>
        <v/>
      </c>
      <c r="M425" s="14" t="str">
        <f t="shared" si="43"/>
        <v/>
      </c>
      <c r="N425" s="14" t="s">
        <v>47</v>
      </c>
      <c r="O425" s="14" t="str">
        <f t="shared" si="44"/>
        <v/>
      </c>
      <c r="P425" s="14" t="s">
        <v>47</v>
      </c>
      <c r="Q425" s="14" t="str">
        <f t="shared" si="45"/>
        <v/>
      </c>
      <c r="R425" s="14" t="s">
        <v>47</v>
      </c>
      <c r="S425" s="14" t="str">
        <f t="shared" si="46"/>
        <v/>
      </c>
      <c r="T425" s="14" t="s">
        <v>47</v>
      </c>
      <c r="U425" s="14" t="str">
        <f t="shared" si="47"/>
        <v/>
      </c>
      <c r="V425" s="15" t="str">
        <f t="shared" si="48"/>
        <v/>
      </c>
    </row>
    <row r="426" spans="9:22" x14ac:dyDescent="0.2">
      <c r="I426" s="17"/>
      <c r="L426" s="16" t="str">
        <f t="shared" si="42"/>
        <v/>
      </c>
      <c r="M426" s="14" t="str">
        <f t="shared" si="43"/>
        <v/>
      </c>
      <c r="N426" s="14" t="s">
        <v>47</v>
      </c>
      <c r="O426" s="14" t="str">
        <f t="shared" si="44"/>
        <v/>
      </c>
      <c r="P426" s="14" t="s">
        <v>47</v>
      </c>
      <c r="Q426" s="14" t="str">
        <f t="shared" si="45"/>
        <v/>
      </c>
      <c r="R426" s="14" t="s">
        <v>47</v>
      </c>
      <c r="S426" s="14" t="str">
        <f t="shared" si="46"/>
        <v/>
      </c>
      <c r="T426" s="14" t="s">
        <v>47</v>
      </c>
      <c r="U426" s="14" t="str">
        <f t="shared" si="47"/>
        <v/>
      </c>
      <c r="V426" s="15" t="str">
        <f t="shared" si="48"/>
        <v/>
      </c>
    </row>
    <row r="427" spans="9:22" x14ac:dyDescent="0.2">
      <c r="I427" s="17"/>
      <c r="L427" s="16" t="str">
        <f t="shared" si="42"/>
        <v/>
      </c>
      <c r="M427" s="14" t="str">
        <f t="shared" si="43"/>
        <v/>
      </c>
      <c r="N427" s="14" t="s">
        <v>47</v>
      </c>
      <c r="O427" s="14" t="str">
        <f t="shared" si="44"/>
        <v/>
      </c>
      <c r="P427" s="14" t="s">
        <v>47</v>
      </c>
      <c r="Q427" s="14" t="str">
        <f t="shared" si="45"/>
        <v/>
      </c>
      <c r="R427" s="14" t="s">
        <v>47</v>
      </c>
      <c r="S427" s="14" t="str">
        <f t="shared" si="46"/>
        <v/>
      </c>
      <c r="T427" s="14" t="s">
        <v>47</v>
      </c>
      <c r="U427" s="14" t="str">
        <f t="shared" si="47"/>
        <v/>
      </c>
      <c r="V427" s="15" t="str">
        <f t="shared" si="48"/>
        <v/>
      </c>
    </row>
    <row r="428" spans="9:22" x14ac:dyDescent="0.2">
      <c r="I428" s="17"/>
      <c r="L428" s="16" t="str">
        <f t="shared" si="42"/>
        <v/>
      </c>
      <c r="M428" s="14" t="str">
        <f t="shared" si="43"/>
        <v/>
      </c>
      <c r="N428" s="14" t="s">
        <v>47</v>
      </c>
      <c r="O428" s="14" t="str">
        <f t="shared" si="44"/>
        <v/>
      </c>
      <c r="P428" s="14" t="s">
        <v>47</v>
      </c>
      <c r="Q428" s="14" t="str">
        <f t="shared" si="45"/>
        <v/>
      </c>
      <c r="R428" s="14" t="s">
        <v>47</v>
      </c>
      <c r="S428" s="14" t="str">
        <f t="shared" si="46"/>
        <v/>
      </c>
      <c r="T428" s="14" t="s">
        <v>47</v>
      </c>
      <c r="U428" s="14" t="str">
        <f t="shared" si="47"/>
        <v/>
      </c>
      <c r="V428" s="15" t="str">
        <f t="shared" si="48"/>
        <v/>
      </c>
    </row>
    <row r="429" spans="9:22" x14ac:dyDescent="0.2">
      <c r="I429" s="17"/>
      <c r="L429" s="16" t="str">
        <f t="shared" si="42"/>
        <v/>
      </c>
      <c r="M429" s="14" t="str">
        <f t="shared" si="43"/>
        <v/>
      </c>
      <c r="N429" s="14" t="s">
        <v>47</v>
      </c>
      <c r="O429" s="14" t="str">
        <f t="shared" si="44"/>
        <v/>
      </c>
      <c r="P429" s="14" t="s">
        <v>47</v>
      </c>
      <c r="Q429" s="14" t="str">
        <f t="shared" si="45"/>
        <v/>
      </c>
      <c r="R429" s="14" t="s">
        <v>47</v>
      </c>
      <c r="S429" s="14" t="str">
        <f t="shared" si="46"/>
        <v/>
      </c>
      <c r="T429" s="14" t="s">
        <v>47</v>
      </c>
      <c r="U429" s="14" t="str">
        <f t="shared" si="47"/>
        <v/>
      </c>
      <c r="V429" s="15" t="str">
        <f t="shared" si="48"/>
        <v/>
      </c>
    </row>
    <row r="430" spans="9:22" x14ac:dyDescent="0.2">
      <c r="I430" s="17"/>
      <c r="L430" s="16" t="str">
        <f t="shared" si="42"/>
        <v/>
      </c>
      <c r="M430" s="14" t="str">
        <f t="shared" si="43"/>
        <v/>
      </c>
      <c r="N430" s="14" t="s">
        <v>47</v>
      </c>
      <c r="O430" s="14" t="str">
        <f t="shared" si="44"/>
        <v/>
      </c>
      <c r="P430" s="14" t="s">
        <v>47</v>
      </c>
      <c r="Q430" s="14" t="str">
        <f t="shared" si="45"/>
        <v/>
      </c>
      <c r="R430" s="14" t="s">
        <v>47</v>
      </c>
      <c r="S430" s="14" t="str">
        <f t="shared" si="46"/>
        <v/>
      </c>
      <c r="T430" s="14" t="s">
        <v>47</v>
      </c>
      <c r="U430" s="14" t="str">
        <f t="shared" si="47"/>
        <v/>
      </c>
      <c r="V430" s="15" t="str">
        <f t="shared" si="48"/>
        <v/>
      </c>
    </row>
    <row r="431" spans="9:22" x14ac:dyDescent="0.2">
      <c r="I431" s="17"/>
      <c r="L431" s="16" t="str">
        <f t="shared" si="42"/>
        <v/>
      </c>
      <c r="M431" s="14" t="str">
        <f t="shared" si="43"/>
        <v/>
      </c>
      <c r="N431" s="14" t="s">
        <v>47</v>
      </c>
      <c r="O431" s="14" t="str">
        <f t="shared" si="44"/>
        <v/>
      </c>
      <c r="P431" s="14" t="s">
        <v>47</v>
      </c>
      <c r="Q431" s="14" t="str">
        <f t="shared" si="45"/>
        <v/>
      </c>
      <c r="R431" s="14" t="s">
        <v>47</v>
      </c>
      <c r="S431" s="14" t="str">
        <f t="shared" si="46"/>
        <v/>
      </c>
      <c r="T431" s="14" t="s">
        <v>47</v>
      </c>
      <c r="U431" s="14" t="str">
        <f t="shared" si="47"/>
        <v/>
      </c>
      <c r="V431" s="15" t="str">
        <f t="shared" si="48"/>
        <v/>
      </c>
    </row>
    <row r="432" spans="9:22" x14ac:dyDescent="0.2">
      <c r="I432" s="17"/>
      <c r="L432" s="16" t="str">
        <f t="shared" si="42"/>
        <v/>
      </c>
      <c r="M432" s="14" t="str">
        <f t="shared" si="43"/>
        <v/>
      </c>
      <c r="N432" s="14" t="s">
        <v>47</v>
      </c>
      <c r="O432" s="14" t="str">
        <f t="shared" si="44"/>
        <v/>
      </c>
      <c r="P432" s="14" t="s">
        <v>47</v>
      </c>
      <c r="Q432" s="14" t="str">
        <f t="shared" si="45"/>
        <v/>
      </c>
      <c r="R432" s="14" t="s">
        <v>47</v>
      </c>
      <c r="S432" s="14" t="str">
        <f t="shared" si="46"/>
        <v/>
      </c>
      <c r="T432" s="14" t="s">
        <v>47</v>
      </c>
      <c r="U432" s="14" t="str">
        <f t="shared" si="47"/>
        <v/>
      </c>
      <c r="V432" s="15" t="str">
        <f t="shared" si="48"/>
        <v/>
      </c>
    </row>
    <row r="433" spans="9:22" x14ac:dyDescent="0.2">
      <c r="I433" s="17"/>
      <c r="L433" s="16" t="str">
        <f t="shared" si="42"/>
        <v/>
      </c>
      <c r="M433" s="14" t="str">
        <f t="shared" si="43"/>
        <v/>
      </c>
      <c r="N433" s="14" t="s">
        <v>47</v>
      </c>
      <c r="O433" s="14" t="str">
        <f t="shared" si="44"/>
        <v/>
      </c>
      <c r="P433" s="14" t="s">
        <v>47</v>
      </c>
      <c r="Q433" s="14" t="str">
        <f t="shared" si="45"/>
        <v/>
      </c>
      <c r="R433" s="14" t="s">
        <v>47</v>
      </c>
      <c r="S433" s="14" t="str">
        <f t="shared" si="46"/>
        <v/>
      </c>
      <c r="T433" s="14" t="s">
        <v>47</v>
      </c>
      <c r="U433" s="14" t="str">
        <f t="shared" si="47"/>
        <v/>
      </c>
      <c r="V433" s="15" t="str">
        <f t="shared" si="48"/>
        <v/>
      </c>
    </row>
    <row r="434" spans="9:22" x14ac:dyDescent="0.2">
      <c r="I434" s="17"/>
      <c r="L434" s="16" t="str">
        <f t="shared" si="42"/>
        <v/>
      </c>
      <c r="M434" s="14" t="str">
        <f t="shared" si="43"/>
        <v/>
      </c>
      <c r="N434" s="14" t="s">
        <v>47</v>
      </c>
      <c r="O434" s="14" t="str">
        <f t="shared" si="44"/>
        <v/>
      </c>
      <c r="P434" s="14" t="s">
        <v>47</v>
      </c>
      <c r="Q434" s="14" t="str">
        <f t="shared" si="45"/>
        <v/>
      </c>
      <c r="R434" s="14" t="s">
        <v>47</v>
      </c>
      <c r="S434" s="14" t="str">
        <f t="shared" si="46"/>
        <v/>
      </c>
      <c r="T434" s="14" t="s">
        <v>47</v>
      </c>
      <c r="U434" s="14" t="str">
        <f t="shared" si="47"/>
        <v/>
      </c>
      <c r="V434" s="15" t="str">
        <f t="shared" si="48"/>
        <v/>
      </c>
    </row>
    <row r="435" spans="9:22" x14ac:dyDescent="0.2">
      <c r="I435" s="17"/>
      <c r="L435" s="16" t="str">
        <f t="shared" si="42"/>
        <v/>
      </c>
      <c r="M435" s="14" t="str">
        <f t="shared" si="43"/>
        <v/>
      </c>
      <c r="N435" s="14" t="s">
        <v>47</v>
      </c>
      <c r="O435" s="14" t="str">
        <f t="shared" si="44"/>
        <v/>
      </c>
      <c r="P435" s="14" t="s">
        <v>47</v>
      </c>
      <c r="Q435" s="14" t="str">
        <f t="shared" si="45"/>
        <v/>
      </c>
      <c r="R435" s="14" t="s">
        <v>47</v>
      </c>
      <c r="S435" s="14" t="str">
        <f t="shared" si="46"/>
        <v/>
      </c>
      <c r="T435" s="14" t="s">
        <v>47</v>
      </c>
      <c r="U435" s="14" t="str">
        <f t="shared" si="47"/>
        <v/>
      </c>
      <c r="V435" s="15" t="str">
        <f t="shared" si="48"/>
        <v/>
      </c>
    </row>
    <row r="436" spans="9:22" x14ac:dyDescent="0.2">
      <c r="I436" s="17"/>
      <c r="L436" s="16" t="str">
        <f t="shared" si="42"/>
        <v/>
      </c>
      <c r="M436" s="14" t="str">
        <f t="shared" si="43"/>
        <v/>
      </c>
      <c r="N436" s="14" t="s">
        <v>47</v>
      </c>
      <c r="O436" s="14" t="str">
        <f t="shared" si="44"/>
        <v/>
      </c>
      <c r="P436" s="14" t="s">
        <v>47</v>
      </c>
      <c r="Q436" s="14" t="str">
        <f t="shared" si="45"/>
        <v/>
      </c>
      <c r="R436" s="14" t="s">
        <v>47</v>
      </c>
      <c r="S436" s="14" t="str">
        <f t="shared" si="46"/>
        <v/>
      </c>
      <c r="T436" s="14" t="s">
        <v>47</v>
      </c>
      <c r="U436" s="14" t="str">
        <f t="shared" si="47"/>
        <v/>
      </c>
      <c r="V436" s="15" t="str">
        <f t="shared" si="48"/>
        <v/>
      </c>
    </row>
    <row r="437" spans="9:22" x14ac:dyDescent="0.2">
      <c r="I437" s="17"/>
      <c r="L437" s="16" t="str">
        <f t="shared" si="42"/>
        <v/>
      </c>
      <c r="M437" s="14" t="str">
        <f t="shared" si="43"/>
        <v/>
      </c>
      <c r="N437" s="14" t="s">
        <v>47</v>
      </c>
      <c r="O437" s="14" t="str">
        <f t="shared" si="44"/>
        <v/>
      </c>
      <c r="P437" s="14" t="s">
        <v>47</v>
      </c>
      <c r="Q437" s="14" t="str">
        <f t="shared" si="45"/>
        <v/>
      </c>
      <c r="R437" s="14" t="s">
        <v>47</v>
      </c>
      <c r="S437" s="14" t="str">
        <f t="shared" si="46"/>
        <v/>
      </c>
      <c r="T437" s="14" t="s">
        <v>47</v>
      </c>
      <c r="U437" s="14" t="str">
        <f t="shared" si="47"/>
        <v/>
      </c>
      <c r="V437" s="15" t="str">
        <f t="shared" si="48"/>
        <v/>
      </c>
    </row>
    <row r="438" spans="9:22" x14ac:dyDescent="0.2">
      <c r="I438" s="17"/>
      <c r="L438" s="16" t="str">
        <f t="shared" si="42"/>
        <v/>
      </c>
      <c r="M438" s="14" t="str">
        <f t="shared" si="43"/>
        <v/>
      </c>
      <c r="N438" s="14" t="s">
        <v>47</v>
      </c>
      <c r="O438" s="14" t="str">
        <f t="shared" si="44"/>
        <v/>
      </c>
      <c r="P438" s="14" t="s">
        <v>47</v>
      </c>
      <c r="Q438" s="14" t="str">
        <f t="shared" si="45"/>
        <v/>
      </c>
      <c r="R438" s="14" t="s">
        <v>47</v>
      </c>
      <c r="S438" s="14" t="str">
        <f t="shared" si="46"/>
        <v/>
      </c>
      <c r="T438" s="14" t="s">
        <v>47</v>
      </c>
      <c r="U438" s="14" t="str">
        <f t="shared" si="47"/>
        <v/>
      </c>
      <c r="V438" s="15" t="str">
        <f t="shared" si="48"/>
        <v/>
      </c>
    </row>
    <row r="439" spans="9:22" x14ac:dyDescent="0.2">
      <c r="I439" s="17"/>
      <c r="L439" s="16" t="str">
        <f t="shared" si="42"/>
        <v/>
      </c>
      <c r="M439" s="14" t="str">
        <f t="shared" si="43"/>
        <v/>
      </c>
      <c r="N439" s="14" t="s">
        <v>47</v>
      </c>
      <c r="O439" s="14" t="str">
        <f t="shared" si="44"/>
        <v/>
      </c>
      <c r="P439" s="14" t="s">
        <v>47</v>
      </c>
      <c r="Q439" s="14" t="str">
        <f t="shared" si="45"/>
        <v/>
      </c>
      <c r="R439" s="14" t="s">
        <v>47</v>
      </c>
      <c r="S439" s="14" t="str">
        <f t="shared" si="46"/>
        <v/>
      </c>
      <c r="T439" s="14" t="s">
        <v>47</v>
      </c>
      <c r="U439" s="14" t="str">
        <f t="shared" si="47"/>
        <v/>
      </c>
      <c r="V439" s="15" t="str">
        <f t="shared" si="48"/>
        <v/>
      </c>
    </row>
    <row r="440" spans="9:22" x14ac:dyDescent="0.2">
      <c r="I440" s="17"/>
      <c r="L440" s="16" t="str">
        <f t="shared" si="42"/>
        <v/>
      </c>
      <c r="M440" s="14" t="str">
        <f t="shared" si="43"/>
        <v/>
      </c>
      <c r="N440" s="14" t="s">
        <v>47</v>
      </c>
      <c r="O440" s="14" t="str">
        <f t="shared" si="44"/>
        <v/>
      </c>
      <c r="P440" s="14" t="s">
        <v>47</v>
      </c>
      <c r="Q440" s="14" t="str">
        <f t="shared" si="45"/>
        <v/>
      </c>
      <c r="R440" s="14" t="s">
        <v>47</v>
      </c>
      <c r="S440" s="14" t="str">
        <f t="shared" si="46"/>
        <v/>
      </c>
      <c r="T440" s="14" t="s">
        <v>47</v>
      </c>
      <c r="U440" s="14" t="str">
        <f t="shared" si="47"/>
        <v/>
      </c>
      <c r="V440" s="15" t="str">
        <f t="shared" si="48"/>
        <v/>
      </c>
    </row>
    <row r="441" spans="9:22" x14ac:dyDescent="0.2">
      <c r="I441" s="17"/>
      <c r="L441" s="16" t="str">
        <f t="shared" si="42"/>
        <v/>
      </c>
      <c r="M441" s="14" t="str">
        <f t="shared" si="43"/>
        <v/>
      </c>
      <c r="N441" s="14" t="s">
        <v>47</v>
      </c>
      <c r="O441" s="14" t="str">
        <f t="shared" si="44"/>
        <v/>
      </c>
      <c r="P441" s="14" t="s">
        <v>47</v>
      </c>
      <c r="Q441" s="14" t="str">
        <f t="shared" si="45"/>
        <v/>
      </c>
      <c r="R441" s="14" t="s">
        <v>47</v>
      </c>
      <c r="S441" s="14" t="str">
        <f t="shared" si="46"/>
        <v/>
      </c>
      <c r="T441" s="14" t="s">
        <v>47</v>
      </c>
      <c r="U441" s="14" t="str">
        <f t="shared" si="47"/>
        <v/>
      </c>
      <c r="V441" s="15" t="str">
        <f t="shared" si="48"/>
        <v/>
      </c>
    </row>
    <row r="442" spans="9:22" x14ac:dyDescent="0.2">
      <c r="I442" s="17"/>
      <c r="L442" s="16" t="str">
        <f t="shared" ref="L442:L451" si="49">IF(A442="","",LEN(A442))</f>
        <v/>
      </c>
      <c r="M442" s="14" t="str">
        <f t="shared" ref="M442:M489" si="50">MID(A442,1,2)</f>
        <v/>
      </c>
      <c r="N442" s="14" t="s">
        <v>47</v>
      </c>
      <c r="O442" s="14" t="str">
        <f t="shared" ref="O442:O489" si="51">MID(A442,4,2)</f>
        <v/>
      </c>
      <c r="P442" s="14" t="s">
        <v>47</v>
      </c>
      <c r="Q442" s="14" t="str">
        <f t="shared" ref="Q442:Q489" si="52">MID(A442,7,2)</f>
        <v/>
      </c>
      <c r="R442" s="14" t="s">
        <v>47</v>
      </c>
      <c r="S442" s="14" t="str">
        <f t="shared" ref="S442:S489" si="53">MID(A442,10,2)</f>
        <v/>
      </c>
      <c r="T442" s="14" t="s">
        <v>47</v>
      </c>
      <c r="U442" s="14" t="str">
        <f t="shared" ref="U442:U489" si="54">MID(A442,13,2)</f>
        <v/>
      </c>
      <c r="V442" s="15" t="str">
        <f t="shared" ref="V442:V451" si="55">IF(A442="","",IF(L442=2,M442,IF(L442=5,M442&amp;N442&amp;O442,IF(L442=8,M442&amp;N442&amp;O442&amp;P442&amp;Q442,IF(L442=11,M442&amp;N442&amp;O442&amp;P442&amp;Q442&amp;R442&amp;S442,IF(L442=14,M442&amp;N442&amp;O442&amp;P442&amp;Q442&amp;R442&amp;S442&amp;T442&amp;U442,"ERROR"))))))</f>
        <v/>
      </c>
    </row>
    <row r="443" spans="9:22" x14ac:dyDescent="0.2">
      <c r="I443" s="17"/>
      <c r="L443" s="16" t="str">
        <f t="shared" si="49"/>
        <v/>
      </c>
      <c r="M443" s="14" t="str">
        <f t="shared" si="50"/>
        <v/>
      </c>
      <c r="N443" s="14" t="s">
        <v>47</v>
      </c>
      <c r="O443" s="14" t="str">
        <f t="shared" si="51"/>
        <v/>
      </c>
      <c r="P443" s="14" t="s">
        <v>47</v>
      </c>
      <c r="Q443" s="14" t="str">
        <f t="shared" si="52"/>
        <v/>
      </c>
      <c r="R443" s="14" t="s">
        <v>47</v>
      </c>
      <c r="S443" s="14" t="str">
        <f t="shared" si="53"/>
        <v/>
      </c>
      <c r="T443" s="14" t="s">
        <v>47</v>
      </c>
      <c r="U443" s="14" t="str">
        <f t="shared" si="54"/>
        <v/>
      </c>
      <c r="V443" s="15" t="str">
        <f t="shared" si="55"/>
        <v/>
      </c>
    </row>
    <row r="444" spans="9:22" x14ac:dyDescent="0.2">
      <c r="I444" s="17"/>
      <c r="L444" s="16" t="str">
        <f t="shared" si="49"/>
        <v/>
      </c>
      <c r="M444" s="14" t="str">
        <f t="shared" si="50"/>
        <v/>
      </c>
      <c r="N444" s="14" t="s">
        <v>47</v>
      </c>
      <c r="O444" s="14" t="str">
        <f t="shared" si="51"/>
        <v/>
      </c>
      <c r="P444" s="14" t="s">
        <v>47</v>
      </c>
      <c r="Q444" s="14" t="str">
        <f t="shared" si="52"/>
        <v/>
      </c>
      <c r="R444" s="14" t="s">
        <v>47</v>
      </c>
      <c r="S444" s="14" t="str">
        <f t="shared" si="53"/>
        <v/>
      </c>
      <c r="T444" s="14" t="s">
        <v>47</v>
      </c>
      <c r="U444" s="14" t="str">
        <f t="shared" si="54"/>
        <v/>
      </c>
      <c r="V444" s="15" t="str">
        <f t="shared" si="55"/>
        <v/>
      </c>
    </row>
    <row r="445" spans="9:22" x14ac:dyDescent="0.2">
      <c r="I445" s="17"/>
      <c r="L445" s="16" t="str">
        <f t="shared" si="49"/>
        <v/>
      </c>
      <c r="M445" s="14" t="str">
        <f t="shared" si="50"/>
        <v/>
      </c>
      <c r="N445" s="14" t="s">
        <v>47</v>
      </c>
      <c r="O445" s="14" t="str">
        <f t="shared" si="51"/>
        <v/>
      </c>
      <c r="P445" s="14" t="s">
        <v>47</v>
      </c>
      <c r="Q445" s="14" t="str">
        <f t="shared" si="52"/>
        <v/>
      </c>
      <c r="R445" s="14" t="s">
        <v>47</v>
      </c>
      <c r="S445" s="14" t="str">
        <f t="shared" si="53"/>
        <v/>
      </c>
      <c r="T445" s="14" t="s">
        <v>47</v>
      </c>
      <c r="U445" s="14" t="str">
        <f t="shared" si="54"/>
        <v/>
      </c>
      <c r="V445" s="15" t="str">
        <f t="shared" si="55"/>
        <v/>
      </c>
    </row>
    <row r="446" spans="9:22" x14ac:dyDescent="0.2">
      <c r="I446" s="17"/>
      <c r="L446" s="16" t="str">
        <f t="shared" si="49"/>
        <v/>
      </c>
      <c r="M446" s="14" t="str">
        <f t="shared" si="50"/>
        <v/>
      </c>
      <c r="N446" s="14" t="s">
        <v>47</v>
      </c>
      <c r="O446" s="14" t="str">
        <f t="shared" si="51"/>
        <v/>
      </c>
      <c r="P446" s="14" t="s">
        <v>47</v>
      </c>
      <c r="Q446" s="14" t="str">
        <f t="shared" si="52"/>
        <v/>
      </c>
      <c r="R446" s="14" t="s">
        <v>47</v>
      </c>
      <c r="S446" s="14" t="str">
        <f t="shared" si="53"/>
        <v/>
      </c>
      <c r="T446" s="14" t="s">
        <v>47</v>
      </c>
      <c r="U446" s="14" t="str">
        <f t="shared" si="54"/>
        <v/>
      </c>
      <c r="V446" s="15" t="str">
        <f t="shared" si="55"/>
        <v/>
      </c>
    </row>
    <row r="447" spans="9:22" x14ac:dyDescent="0.2">
      <c r="I447" s="17"/>
      <c r="L447" s="16" t="str">
        <f t="shared" si="49"/>
        <v/>
      </c>
      <c r="M447" s="14" t="str">
        <f t="shared" si="50"/>
        <v/>
      </c>
      <c r="N447" s="14" t="s">
        <v>47</v>
      </c>
      <c r="O447" s="14" t="str">
        <f t="shared" si="51"/>
        <v/>
      </c>
      <c r="P447" s="14" t="s">
        <v>47</v>
      </c>
      <c r="Q447" s="14" t="str">
        <f t="shared" si="52"/>
        <v/>
      </c>
      <c r="R447" s="14" t="s">
        <v>47</v>
      </c>
      <c r="S447" s="14" t="str">
        <f t="shared" si="53"/>
        <v/>
      </c>
      <c r="T447" s="14" t="s">
        <v>47</v>
      </c>
      <c r="U447" s="14" t="str">
        <f t="shared" si="54"/>
        <v/>
      </c>
      <c r="V447" s="15" t="str">
        <f t="shared" si="55"/>
        <v/>
      </c>
    </row>
    <row r="448" spans="9:22" x14ac:dyDescent="0.2">
      <c r="I448" s="17"/>
      <c r="L448" s="16" t="str">
        <f t="shared" si="49"/>
        <v/>
      </c>
      <c r="M448" s="14" t="str">
        <f t="shared" si="50"/>
        <v/>
      </c>
      <c r="N448" s="14" t="s">
        <v>47</v>
      </c>
      <c r="O448" s="14" t="str">
        <f t="shared" si="51"/>
        <v/>
      </c>
      <c r="P448" s="14" t="s">
        <v>47</v>
      </c>
      <c r="Q448" s="14" t="str">
        <f t="shared" si="52"/>
        <v/>
      </c>
      <c r="R448" s="14" t="s">
        <v>47</v>
      </c>
      <c r="S448" s="14" t="str">
        <f t="shared" si="53"/>
        <v/>
      </c>
      <c r="T448" s="14" t="s">
        <v>47</v>
      </c>
      <c r="U448" s="14" t="str">
        <f t="shared" si="54"/>
        <v/>
      </c>
      <c r="V448" s="15" t="str">
        <f t="shared" si="55"/>
        <v/>
      </c>
    </row>
    <row r="449" spans="9:22" x14ac:dyDescent="0.2">
      <c r="I449" s="17"/>
      <c r="L449" s="16" t="str">
        <f t="shared" si="49"/>
        <v/>
      </c>
      <c r="M449" s="14" t="str">
        <f t="shared" si="50"/>
        <v/>
      </c>
      <c r="N449" s="14" t="s">
        <v>47</v>
      </c>
      <c r="O449" s="14" t="str">
        <f t="shared" si="51"/>
        <v/>
      </c>
      <c r="P449" s="14" t="s">
        <v>47</v>
      </c>
      <c r="Q449" s="14" t="str">
        <f t="shared" si="52"/>
        <v/>
      </c>
      <c r="R449" s="14" t="s">
        <v>47</v>
      </c>
      <c r="S449" s="14" t="str">
        <f t="shared" si="53"/>
        <v/>
      </c>
      <c r="T449" s="14" t="s">
        <v>47</v>
      </c>
      <c r="U449" s="14" t="str">
        <f t="shared" si="54"/>
        <v/>
      </c>
      <c r="V449" s="15" t="str">
        <f t="shared" si="55"/>
        <v/>
      </c>
    </row>
    <row r="450" spans="9:22" x14ac:dyDescent="0.2">
      <c r="I450" s="17"/>
      <c r="L450" s="16" t="str">
        <f t="shared" si="49"/>
        <v/>
      </c>
      <c r="M450" s="14" t="str">
        <f t="shared" si="50"/>
        <v/>
      </c>
      <c r="N450" s="14" t="s">
        <v>47</v>
      </c>
      <c r="O450" s="14" t="str">
        <f t="shared" si="51"/>
        <v/>
      </c>
      <c r="P450" s="14" t="s">
        <v>47</v>
      </c>
      <c r="Q450" s="14" t="str">
        <f t="shared" si="52"/>
        <v/>
      </c>
      <c r="R450" s="14" t="s">
        <v>47</v>
      </c>
      <c r="S450" s="14" t="str">
        <f t="shared" si="53"/>
        <v/>
      </c>
      <c r="T450" s="14" t="s">
        <v>47</v>
      </c>
      <c r="U450" s="14" t="str">
        <f t="shared" si="54"/>
        <v/>
      </c>
      <c r="V450" s="15" t="str">
        <f t="shared" si="55"/>
        <v/>
      </c>
    </row>
    <row r="451" spans="9:22" x14ac:dyDescent="0.2">
      <c r="I451" s="17"/>
      <c r="L451" s="16" t="str">
        <f t="shared" si="49"/>
        <v/>
      </c>
      <c r="M451" s="14" t="str">
        <f t="shared" si="50"/>
        <v/>
      </c>
      <c r="N451" s="14" t="s">
        <v>47</v>
      </c>
      <c r="O451" s="14" t="str">
        <f t="shared" si="51"/>
        <v/>
      </c>
      <c r="P451" s="14" t="s">
        <v>47</v>
      </c>
      <c r="Q451" s="14" t="str">
        <f t="shared" si="52"/>
        <v/>
      </c>
      <c r="R451" s="14" t="s">
        <v>47</v>
      </c>
      <c r="S451" s="14" t="str">
        <f t="shared" si="53"/>
        <v/>
      </c>
      <c r="T451" s="14" t="s">
        <v>47</v>
      </c>
      <c r="U451" s="14" t="str">
        <f t="shared" si="54"/>
        <v/>
      </c>
      <c r="V451" s="15" t="str">
        <f t="shared" si="55"/>
        <v/>
      </c>
    </row>
    <row r="452" spans="9:22" x14ac:dyDescent="0.2">
      <c r="I452" s="17"/>
      <c r="L452" s="16" t="str">
        <f t="shared" ref="L452:L515" si="56">IF(A452="","",LEN(A452))</f>
        <v/>
      </c>
      <c r="M452" s="14" t="str">
        <f t="shared" si="50"/>
        <v/>
      </c>
      <c r="N452" s="14" t="s">
        <v>47</v>
      </c>
      <c r="O452" s="14" t="str">
        <f t="shared" si="51"/>
        <v/>
      </c>
      <c r="P452" s="14" t="s">
        <v>47</v>
      </c>
      <c r="Q452" s="14" t="str">
        <f t="shared" si="52"/>
        <v/>
      </c>
      <c r="R452" s="14" t="s">
        <v>47</v>
      </c>
      <c r="S452" s="14" t="str">
        <f t="shared" si="53"/>
        <v/>
      </c>
      <c r="T452" s="14" t="s">
        <v>47</v>
      </c>
      <c r="U452" s="14" t="str">
        <f t="shared" si="54"/>
        <v/>
      </c>
      <c r="V452" s="15" t="str">
        <f t="shared" ref="V452:V515" si="57">IF(A452="","",IF(L452=2,M452,IF(L452=5,M452&amp;N452&amp;O452,IF(L452=8,M452&amp;N452&amp;O452&amp;P452&amp;Q452,IF(L452=11,M452&amp;N452&amp;O452&amp;P452&amp;Q452&amp;R452&amp;S452,IF(L452=14,M452&amp;N452&amp;O452&amp;P452&amp;Q452&amp;R452&amp;S452&amp;T452&amp;U452,"ERROR"))))))</f>
        <v/>
      </c>
    </row>
    <row r="453" spans="9:22" x14ac:dyDescent="0.2">
      <c r="I453" s="17"/>
      <c r="L453" s="16" t="str">
        <f t="shared" si="56"/>
        <v/>
      </c>
      <c r="M453" s="14" t="str">
        <f t="shared" si="50"/>
        <v/>
      </c>
      <c r="N453" s="14" t="s">
        <v>47</v>
      </c>
      <c r="O453" s="14" t="str">
        <f t="shared" si="51"/>
        <v/>
      </c>
      <c r="P453" s="14" t="s">
        <v>47</v>
      </c>
      <c r="Q453" s="14" t="str">
        <f t="shared" si="52"/>
        <v/>
      </c>
      <c r="R453" s="14" t="s">
        <v>47</v>
      </c>
      <c r="S453" s="14" t="str">
        <f t="shared" si="53"/>
        <v/>
      </c>
      <c r="T453" s="14" t="s">
        <v>47</v>
      </c>
      <c r="U453" s="14" t="str">
        <f t="shared" si="54"/>
        <v/>
      </c>
      <c r="V453" s="15" t="str">
        <f t="shared" si="57"/>
        <v/>
      </c>
    </row>
    <row r="454" spans="9:22" x14ac:dyDescent="0.2">
      <c r="I454" s="17"/>
      <c r="L454" s="16" t="str">
        <f t="shared" si="56"/>
        <v/>
      </c>
      <c r="M454" s="14" t="str">
        <f t="shared" si="50"/>
        <v/>
      </c>
      <c r="N454" s="14" t="s">
        <v>47</v>
      </c>
      <c r="O454" s="14" t="str">
        <f t="shared" si="51"/>
        <v/>
      </c>
      <c r="P454" s="14" t="s">
        <v>47</v>
      </c>
      <c r="Q454" s="14" t="str">
        <f t="shared" si="52"/>
        <v/>
      </c>
      <c r="R454" s="14" t="s">
        <v>47</v>
      </c>
      <c r="S454" s="14" t="str">
        <f t="shared" si="53"/>
        <v/>
      </c>
      <c r="T454" s="14" t="s">
        <v>47</v>
      </c>
      <c r="U454" s="14" t="str">
        <f t="shared" si="54"/>
        <v/>
      </c>
      <c r="V454" s="15" t="str">
        <f t="shared" si="57"/>
        <v/>
      </c>
    </row>
    <row r="455" spans="9:22" x14ac:dyDescent="0.2">
      <c r="I455" s="17"/>
      <c r="L455" s="16" t="str">
        <f t="shared" si="56"/>
        <v/>
      </c>
      <c r="M455" s="14" t="str">
        <f t="shared" si="50"/>
        <v/>
      </c>
      <c r="N455" s="14" t="s">
        <v>47</v>
      </c>
      <c r="O455" s="14" t="str">
        <f t="shared" si="51"/>
        <v/>
      </c>
      <c r="P455" s="14" t="s">
        <v>47</v>
      </c>
      <c r="Q455" s="14" t="str">
        <f t="shared" si="52"/>
        <v/>
      </c>
      <c r="R455" s="14" t="s">
        <v>47</v>
      </c>
      <c r="S455" s="14" t="str">
        <f t="shared" si="53"/>
        <v/>
      </c>
      <c r="T455" s="14" t="s">
        <v>47</v>
      </c>
      <c r="U455" s="14" t="str">
        <f t="shared" si="54"/>
        <v/>
      </c>
      <c r="V455" s="15" t="str">
        <f t="shared" si="57"/>
        <v/>
      </c>
    </row>
    <row r="456" spans="9:22" x14ac:dyDescent="0.2">
      <c r="I456" s="17"/>
      <c r="L456" s="16" t="str">
        <f t="shared" si="56"/>
        <v/>
      </c>
      <c r="M456" s="14" t="str">
        <f t="shared" si="50"/>
        <v/>
      </c>
      <c r="N456" s="14" t="s">
        <v>47</v>
      </c>
      <c r="O456" s="14" t="str">
        <f t="shared" si="51"/>
        <v/>
      </c>
      <c r="P456" s="14" t="s">
        <v>47</v>
      </c>
      <c r="Q456" s="14" t="str">
        <f t="shared" si="52"/>
        <v/>
      </c>
      <c r="R456" s="14" t="s">
        <v>47</v>
      </c>
      <c r="S456" s="14" t="str">
        <f t="shared" si="53"/>
        <v/>
      </c>
      <c r="T456" s="14" t="s">
        <v>47</v>
      </c>
      <c r="U456" s="14" t="str">
        <f t="shared" si="54"/>
        <v/>
      </c>
      <c r="V456" s="15" t="str">
        <f t="shared" si="57"/>
        <v/>
      </c>
    </row>
    <row r="457" spans="9:22" x14ac:dyDescent="0.2">
      <c r="I457" s="17"/>
      <c r="L457" s="16" t="str">
        <f t="shared" si="56"/>
        <v/>
      </c>
      <c r="M457" s="14" t="str">
        <f t="shared" si="50"/>
        <v/>
      </c>
      <c r="N457" s="14" t="s">
        <v>47</v>
      </c>
      <c r="O457" s="14" t="str">
        <f t="shared" si="51"/>
        <v/>
      </c>
      <c r="P457" s="14" t="s">
        <v>47</v>
      </c>
      <c r="Q457" s="14" t="str">
        <f t="shared" si="52"/>
        <v/>
      </c>
      <c r="R457" s="14" t="s">
        <v>47</v>
      </c>
      <c r="S457" s="14" t="str">
        <f t="shared" si="53"/>
        <v/>
      </c>
      <c r="T457" s="14" t="s">
        <v>47</v>
      </c>
      <c r="U457" s="14" t="str">
        <f t="shared" si="54"/>
        <v/>
      </c>
      <c r="V457" s="15" t="str">
        <f t="shared" si="57"/>
        <v/>
      </c>
    </row>
    <row r="458" spans="9:22" x14ac:dyDescent="0.2">
      <c r="I458" s="17"/>
      <c r="L458" s="16" t="str">
        <f t="shared" si="56"/>
        <v/>
      </c>
      <c r="M458" s="14" t="str">
        <f t="shared" si="50"/>
        <v/>
      </c>
      <c r="N458" s="14" t="s">
        <v>47</v>
      </c>
      <c r="O458" s="14" t="str">
        <f t="shared" si="51"/>
        <v/>
      </c>
      <c r="P458" s="14" t="s">
        <v>47</v>
      </c>
      <c r="Q458" s="14" t="str">
        <f t="shared" si="52"/>
        <v/>
      </c>
      <c r="R458" s="14" t="s">
        <v>47</v>
      </c>
      <c r="S458" s="14" t="str">
        <f t="shared" si="53"/>
        <v/>
      </c>
      <c r="T458" s="14" t="s">
        <v>47</v>
      </c>
      <c r="U458" s="14" t="str">
        <f t="shared" si="54"/>
        <v/>
      </c>
      <c r="V458" s="15" t="str">
        <f t="shared" si="57"/>
        <v/>
      </c>
    </row>
    <row r="459" spans="9:22" x14ac:dyDescent="0.2">
      <c r="I459" s="17"/>
      <c r="L459" s="16" t="str">
        <f t="shared" si="56"/>
        <v/>
      </c>
      <c r="M459" s="14" t="str">
        <f t="shared" si="50"/>
        <v/>
      </c>
      <c r="N459" s="14" t="s">
        <v>47</v>
      </c>
      <c r="O459" s="14" t="str">
        <f t="shared" si="51"/>
        <v/>
      </c>
      <c r="P459" s="14" t="s">
        <v>47</v>
      </c>
      <c r="Q459" s="14" t="str">
        <f t="shared" si="52"/>
        <v/>
      </c>
      <c r="R459" s="14" t="s">
        <v>47</v>
      </c>
      <c r="S459" s="14" t="str">
        <f t="shared" si="53"/>
        <v/>
      </c>
      <c r="T459" s="14" t="s">
        <v>47</v>
      </c>
      <c r="U459" s="14" t="str">
        <f t="shared" si="54"/>
        <v/>
      </c>
      <c r="V459" s="15" t="str">
        <f t="shared" si="57"/>
        <v/>
      </c>
    </row>
    <row r="460" spans="9:22" x14ac:dyDescent="0.2">
      <c r="I460" s="17"/>
      <c r="L460" s="16" t="str">
        <f t="shared" si="56"/>
        <v/>
      </c>
      <c r="M460" s="14" t="str">
        <f t="shared" si="50"/>
        <v/>
      </c>
      <c r="N460" s="14" t="s">
        <v>47</v>
      </c>
      <c r="O460" s="14" t="str">
        <f t="shared" si="51"/>
        <v/>
      </c>
      <c r="P460" s="14" t="s">
        <v>47</v>
      </c>
      <c r="Q460" s="14" t="str">
        <f t="shared" si="52"/>
        <v/>
      </c>
      <c r="R460" s="14" t="s">
        <v>47</v>
      </c>
      <c r="S460" s="14" t="str">
        <f t="shared" si="53"/>
        <v/>
      </c>
      <c r="T460" s="14" t="s">
        <v>47</v>
      </c>
      <c r="U460" s="14" t="str">
        <f t="shared" si="54"/>
        <v/>
      </c>
      <c r="V460" s="15" t="str">
        <f t="shared" si="57"/>
        <v/>
      </c>
    </row>
    <row r="461" spans="9:22" x14ac:dyDescent="0.2">
      <c r="I461" s="17"/>
      <c r="L461" s="16" t="str">
        <f t="shared" si="56"/>
        <v/>
      </c>
      <c r="M461" s="14" t="str">
        <f t="shared" si="50"/>
        <v/>
      </c>
      <c r="N461" s="14" t="s">
        <v>47</v>
      </c>
      <c r="O461" s="14" t="str">
        <f t="shared" si="51"/>
        <v/>
      </c>
      <c r="P461" s="14" t="s">
        <v>47</v>
      </c>
      <c r="Q461" s="14" t="str">
        <f t="shared" si="52"/>
        <v/>
      </c>
      <c r="R461" s="14" t="s">
        <v>47</v>
      </c>
      <c r="S461" s="14" t="str">
        <f t="shared" si="53"/>
        <v/>
      </c>
      <c r="T461" s="14" t="s">
        <v>47</v>
      </c>
      <c r="U461" s="14" t="str">
        <f t="shared" si="54"/>
        <v/>
      </c>
      <c r="V461" s="15" t="str">
        <f t="shared" si="57"/>
        <v/>
      </c>
    </row>
    <row r="462" spans="9:22" x14ac:dyDescent="0.2">
      <c r="I462" s="17"/>
      <c r="L462" s="16" t="str">
        <f t="shared" si="56"/>
        <v/>
      </c>
      <c r="M462" s="14" t="str">
        <f t="shared" si="50"/>
        <v/>
      </c>
      <c r="N462" s="14" t="s">
        <v>47</v>
      </c>
      <c r="O462" s="14" t="str">
        <f t="shared" si="51"/>
        <v/>
      </c>
      <c r="P462" s="14" t="s">
        <v>47</v>
      </c>
      <c r="Q462" s="14" t="str">
        <f t="shared" si="52"/>
        <v/>
      </c>
      <c r="R462" s="14" t="s">
        <v>47</v>
      </c>
      <c r="S462" s="14" t="str">
        <f t="shared" si="53"/>
        <v/>
      </c>
      <c r="T462" s="14" t="s">
        <v>47</v>
      </c>
      <c r="U462" s="14" t="str">
        <f t="shared" si="54"/>
        <v/>
      </c>
      <c r="V462" s="15" t="str">
        <f t="shared" si="57"/>
        <v/>
      </c>
    </row>
    <row r="463" spans="9:22" x14ac:dyDescent="0.2">
      <c r="I463" s="17"/>
      <c r="L463" s="16" t="str">
        <f t="shared" si="56"/>
        <v/>
      </c>
      <c r="M463" s="14" t="str">
        <f t="shared" si="50"/>
        <v/>
      </c>
      <c r="N463" s="14" t="s">
        <v>47</v>
      </c>
      <c r="O463" s="14" t="str">
        <f t="shared" si="51"/>
        <v/>
      </c>
      <c r="P463" s="14" t="s">
        <v>47</v>
      </c>
      <c r="Q463" s="14" t="str">
        <f t="shared" si="52"/>
        <v/>
      </c>
      <c r="R463" s="14" t="s">
        <v>47</v>
      </c>
      <c r="S463" s="14" t="str">
        <f t="shared" si="53"/>
        <v/>
      </c>
      <c r="T463" s="14" t="s">
        <v>47</v>
      </c>
      <c r="U463" s="14" t="str">
        <f t="shared" si="54"/>
        <v/>
      </c>
      <c r="V463" s="15" t="str">
        <f t="shared" si="57"/>
        <v/>
      </c>
    </row>
    <row r="464" spans="9:22" x14ac:dyDescent="0.2">
      <c r="I464" s="17"/>
      <c r="L464" s="16" t="str">
        <f t="shared" si="56"/>
        <v/>
      </c>
      <c r="M464" s="14" t="str">
        <f t="shared" si="50"/>
        <v/>
      </c>
      <c r="N464" s="14" t="s">
        <v>47</v>
      </c>
      <c r="O464" s="14" t="str">
        <f t="shared" si="51"/>
        <v/>
      </c>
      <c r="P464" s="14" t="s">
        <v>47</v>
      </c>
      <c r="Q464" s="14" t="str">
        <f t="shared" si="52"/>
        <v/>
      </c>
      <c r="R464" s="14" t="s">
        <v>47</v>
      </c>
      <c r="S464" s="14" t="str">
        <f t="shared" si="53"/>
        <v/>
      </c>
      <c r="T464" s="14" t="s">
        <v>47</v>
      </c>
      <c r="U464" s="14" t="str">
        <f t="shared" si="54"/>
        <v/>
      </c>
      <c r="V464" s="15" t="str">
        <f t="shared" si="57"/>
        <v/>
      </c>
    </row>
    <row r="465" spans="9:22" x14ac:dyDescent="0.2">
      <c r="I465" s="17"/>
      <c r="L465" s="16" t="str">
        <f t="shared" si="56"/>
        <v/>
      </c>
      <c r="M465" s="14" t="str">
        <f t="shared" si="50"/>
        <v/>
      </c>
      <c r="N465" s="14" t="s">
        <v>47</v>
      </c>
      <c r="O465" s="14" t="str">
        <f t="shared" si="51"/>
        <v/>
      </c>
      <c r="P465" s="14" t="s">
        <v>47</v>
      </c>
      <c r="Q465" s="14" t="str">
        <f t="shared" si="52"/>
        <v/>
      </c>
      <c r="R465" s="14" t="s">
        <v>47</v>
      </c>
      <c r="S465" s="14" t="str">
        <f t="shared" si="53"/>
        <v/>
      </c>
      <c r="T465" s="14" t="s">
        <v>47</v>
      </c>
      <c r="U465" s="14" t="str">
        <f t="shared" si="54"/>
        <v/>
      </c>
      <c r="V465" s="15" t="str">
        <f t="shared" si="57"/>
        <v/>
      </c>
    </row>
    <row r="466" spans="9:22" x14ac:dyDescent="0.2">
      <c r="I466" s="17"/>
      <c r="L466" s="16" t="str">
        <f t="shared" si="56"/>
        <v/>
      </c>
      <c r="M466" s="14" t="str">
        <f t="shared" si="50"/>
        <v/>
      </c>
      <c r="N466" s="14" t="s">
        <v>47</v>
      </c>
      <c r="O466" s="14" t="str">
        <f t="shared" si="51"/>
        <v/>
      </c>
      <c r="P466" s="14" t="s">
        <v>47</v>
      </c>
      <c r="Q466" s="14" t="str">
        <f t="shared" si="52"/>
        <v/>
      </c>
      <c r="R466" s="14" t="s">
        <v>47</v>
      </c>
      <c r="S466" s="14" t="str">
        <f t="shared" si="53"/>
        <v/>
      </c>
      <c r="T466" s="14" t="s">
        <v>47</v>
      </c>
      <c r="U466" s="14" t="str">
        <f t="shared" si="54"/>
        <v/>
      </c>
      <c r="V466" s="15" t="str">
        <f t="shared" si="57"/>
        <v/>
      </c>
    </row>
    <row r="467" spans="9:22" x14ac:dyDescent="0.2">
      <c r="I467" s="17"/>
      <c r="L467" s="16" t="str">
        <f t="shared" si="56"/>
        <v/>
      </c>
      <c r="M467" s="14" t="str">
        <f t="shared" si="50"/>
        <v/>
      </c>
      <c r="N467" s="14" t="s">
        <v>47</v>
      </c>
      <c r="O467" s="14" t="str">
        <f t="shared" si="51"/>
        <v/>
      </c>
      <c r="P467" s="14" t="s">
        <v>47</v>
      </c>
      <c r="Q467" s="14" t="str">
        <f t="shared" si="52"/>
        <v/>
      </c>
      <c r="R467" s="14" t="s">
        <v>47</v>
      </c>
      <c r="S467" s="14" t="str">
        <f t="shared" si="53"/>
        <v/>
      </c>
      <c r="T467" s="14" t="s">
        <v>47</v>
      </c>
      <c r="U467" s="14" t="str">
        <f t="shared" si="54"/>
        <v/>
      </c>
      <c r="V467" s="15" t="str">
        <f t="shared" si="57"/>
        <v/>
      </c>
    </row>
    <row r="468" spans="9:22" x14ac:dyDescent="0.2">
      <c r="I468" s="17"/>
      <c r="L468" s="16" t="str">
        <f t="shared" si="56"/>
        <v/>
      </c>
      <c r="M468" s="14" t="str">
        <f t="shared" si="50"/>
        <v/>
      </c>
      <c r="N468" s="14" t="s">
        <v>47</v>
      </c>
      <c r="O468" s="14" t="str">
        <f t="shared" si="51"/>
        <v/>
      </c>
      <c r="P468" s="14" t="s">
        <v>47</v>
      </c>
      <c r="Q468" s="14" t="str">
        <f t="shared" si="52"/>
        <v/>
      </c>
      <c r="R468" s="14" t="s">
        <v>47</v>
      </c>
      <c r="S468" s="14" t="str">
        <f t="shared" si="53"/>
        <v/>
      </c>
      <c r="T468" s="14" t="s">
        <v>47</v>
      </c>
      <c r="U468" s="14" t="str">
        <f t="shared" si="54"/>
        <v/>
      </c>
      <c r="V468" s="15" t="str">
        <f t="shared" si="57"/>
        <v/>
      </c>
    </row>
    <row r="469" spans="9:22" x14ac:dyDescent="0.2">
      <c r="I469" s="17"/>
      <c r="L469" s="16" t="str">
        <f t="shared" si="56"/>
        <v/>
      </c>
      <c r="M469" s="14" t="str">
        <f t="shared" si="50"/>
        <v/>
      </c>
      <c r="N469" s="14" t="s">
        <v>47</v>
      </c>
      <c r="O469" s="14" t="str">
        <f t="shared" si="51"/>
        <v/>
      </c>
      <c r="P469" s="14" t="s">
        <v>47</v>
      </c>
      <c r="Q469" s="14" t="str">
        <f t="shared" si="52"/>
        <v/>
      </c>
      <c r="R469" s="14" t="s">
        <v>47</v>
      </c>
      <c r="S469" s="14" t="str">
        <f t="shared" si="53"/>
        <v/>
      </c>
      <c r="T469" s="14" t="s">
        <v>47</v>
      </c>
      <c r="U469" s="14" t="str">
        <f t="shared" si="54"/>
        <v/>
      </c>
      <c r="V469" s="15" t="str">
        <f t="shared" si="57"/>
        <v/>
      </c>
    </row>
    <row r="470" spans="9:22" x14ac:dyDescent="0.2">
      <c r="I470" s="17"/>
      <c r="L470" s="16" t="str">
        <f t="shared" si="56"/>
        <v/>
      </c>
      <c r="M470" s="14" t="str">
        <f t="shared" si="50"/>
        <v/>
      </c>
      <c r="N470" s="14" t="s">
        <v>47</v>
      </c>
      <c r="O470" s="14" t="str">
        <f t="shared" si="51"/>
        <v/>
      </c>
      <c r="P470" s="14" t="s">
        <v>47</v>
      </c>
      <c r="Q470" s="14" t="str">
        <f t="shared" si="52"/>
        <v/>
      </c>
      <c r="R470" s="14" t="s">
        <v>47</v>
      </c>
      <c r="S470" s="14" t="str">
        <f t="shared" si="53"/>
        <v/>
      </c>
      <c r="T470" s="14" t="s">
        <v>47</v>
      </c>
      <c r="U470" s="14" t="str">
        <f t="shared" si="54"/>
        <v/>
      </c>
      <c r="V470" s="15" t="str">
        <f t="shared" si="57"/>
        <v/>
      </c>
    </row>
    <row r="471" spans="9:22" x14ac:dyDescent="0.2">
      <c r="I471" s="17"/>
      <c r="L471" s="16" t="str">
        <f t="shared" si="56"/>
        <v/>
      </c>
      <c r="M471" s="14" t="str">
        <f t="shared" si="50"/>
        <v/>
      </c>
      <c r="N471" s="14" t="s">
        <v>47</v>
      </c>
      <c r="O471" s="14" t="str">
        <f t="shared" si="51"/>
        <v/>
      </c>
      <c r="P471" s="14" t="s">
        <v>47</v>
      </c>
      <c r="Q471" s="14" t="str">
        <f t="shared" si="52"/>
        <v/>
      </c>
      <c r="R471" s="14" t="s">
        <v>47</v>
      </c>
      <c r="S471" s="14" t="str">
        <f t="shared" si="53"/>
        <v/>
      </c>
      <c r="T471" s="14" t="s">
        <v>47</v>
      </c>
      <c r="U471" s="14" t="str">
        <f t="shared" si="54"/>
        <v/>
      </c>
      <c r="V471" s="15" t="str">
        <f t="shared" si="57"/>
        <v/>
      </c>
    </row>
    <row r="472" spans="9:22" x14ac:dyDescent="0.2">
      <c r="I472" s="17"/>
      <c r="L472" s="16" t="str">
        <f t="shared" si="56"/>
        <v/>
      </c>
      <c r="M472" s="14" t="str">
        <f t="shared" si="50"/>
        <v/>
      </c>
      <c r="N472" s="14" t="s">
        <v>47</v>
      </c>
      <c r="O472" s="14" t="str">
        <f t="shared" si="51"/>
        <v/>
      </c>
      <c r="P472" s="14" t="s">
        <v>47</v>
      </c>
      <c r="Q472" s="14" t="str">
        <f t="shared" si="52"/>
        <v/>
      </c>
      <c r="R472" s="14" t="s">
        <v>47</v>
      </c>
      <c r="S472" s="14" t="str">
        <f t="shared" si="53"/>
        <v/>
      </c>
      <c r="T472" s="14" t="s">
        <v>47</v>
      </c>
      <c r="U472" s="14" t="str">
        <f t="shared" si="54"/>
        <v/>
      </c>
      <c r="V472" s="15" t="str">
        <f t="shared" si="57"/>
        <v/>
      </c>
    </row>
    <row r="473" spans="9:22" x14ac:dyDescent="0.2">
      <c r="I473" s="17"/>
      <c r="L473" s="16" t="str">
        <f t="shared" si="56"/>
        <v/>
      </c>
      <c r="M473" s="14" t="str">
        <f t="shared" si="50"/>
        <v/>
      </c>
      <c r="N473" s="14" t="s">
        <v>47</v>
      </c>
      <c r="O473" s="14" t="str">
        <f t="shared" si="51"/>
        <v/>
      </c>
      <c r="P473" s="14" t="s">
        <v>47</v>
      </c>
      <c r="Q473" s="14" t="str">
        <f t="shared" si="52"/>
        <v/>
      </c>
      <c r="R473" s="14" t="s">
        <v>47</v>
      </c>
      <c r="S473" s="14" t="str">
        <f t="shared" si="53"/>
        <v/>
      </c>
      <c r="T473" s="14" t="s">
        <v>47</v>
      </c>
      <c r="U473" s="14" t="str">
        <f t="shared" si="54"/>
        <v/>
      </c>
      <c r="V473" s="15" t="str">
        <f t="shared" si="57"/>
        <v/>
      </c>
    </row>
    <row r="474" spans="9:22" x14ac:dyDescent="0.2">
      <c r="I474" s="17"/>
      <c r="L474" s="16" t="str">
        <f t="shared" si="56"/>
        <v/>
      </c>
      <c r="M474" s="14" t="str">
        <f t="shared" si="50"/>
        <v/>
      </c>
      <c r="N474" s="14" t="s">
        <v>47</v>
      </c>
      <c r="O474" s="14" t="str">
        <f t="shared" si="51"/>
        <v/>
      </c>
      <c r="P474" s="14" t="s">
        <v>47</v>
      </c>
      <c r="Q474" s="14" t="str">
        <f t="shared" si="52"/>
        <v/>
      </c>
      <c r="R474" s="14" t="s">
        <v>47</v>
      </c>
      <c r="S474" s="14" t="str">
        <f t="shared" si="53"/>
        <v/>
      </c>
      <c r="T474" s="14" t="s">
        <v>47</v>
      </c>
      <c r="U474" s="14" t="str">
        <f t="shared" si="54"/>
        <v/>
      </c>
      <c r="V474" s="15" t="str">
        <f t="shared" si="57"/>
        <v/>
      </c>
    </row>
    <row r="475" spans="9:22" x14ac:dyDescent="0.2">
      <c r="I475" s="17"/>
      <c r="L475" s="16" t="str">
        <f t="shared" si="56"/>
        <v/>
      </c>
      <c r="M475" s="14" t="str">
        <f t="shared" si="50"/>
        <v/>
      </c>
      <c r="N475" s="14" t="s">
        <v>47</v>
      </c>
      <c r="O475" s="14" t="str">
        <f t="shared" si="51"/>
        <v/>
      </c>
      <c r="P475" s="14" t="s">
        <v>47</v>
      </c>
      <c r="Q475" s="14" t="str">
        <f t="shared" si="52"/>
        <v/>
      </c>
      <c r="R475" s="14" t="s">
        <v>47</v>
      </c>
      <c r="S475" s="14" t="str">
        <f t="shared" si="53"/>
        <v/>
      </c>
      <c r="T475" s="14" t="s">
        <v>47</v>
      </c>
      <c r="U475" s="14" t="str">
        <f t="shared" si="54"/>
        <v/>
      </c>
      <c r="V475" s="15" t="str">
        <f t="shared" si="57"/>
        <v/>
      </c>
    </row>
    <row r="476" spans="9:22" x14ac:dyDescent="0.2">
      <c r="I476" s="17"/>
      <c r="L476" s="16" t="str">
        <f t="shared" si="56"/>
        <v/>
      </c>
      <c r="M476" s="14" t="str">
        <f t="shared" si="50"/>
        <v/>
      </c>
      <c r="N476" s="14" t="s">
        <v>47</v>
      </c>
      <c r="O476" s="14" t="str">
        <f t="shared" si="51"/>
        <v/>
      </c>
      <c r="P476" s="14" t="s">
        <v>47</v>
      </c>
      <c r="Q476" s="14" t="str">
        <f t="shared" si="52"/>
        <v/>
      </c>
      <c r="R476" s="14" t="s">
        <v>47</v>
      </c>
      <c r="S476" s="14" t="str">
        <f t="shared" si="53"/>
        <v/>
      </c>
      <c r="T476" s="14" t="s">
        <v>47</v>
      </c>
      <c r="U476" s="14" t="str">
        <f t="shared" si="54"/>
        <v/>
      </c>
      <c r="V476" s="15" t="str">
        <f t="shared" si="57"/>
        <v/>
      </c>
    </row>
    <row r="477" spans="9:22" x14ac:dyDescent="0.2">
      <c r="I477" s="17"/>
      <c r="L477" s="16" t="str">
        <f t="shared" si="56"/>
        <v/>
      </c>
      <c r="M477" s="14" t="str">
        <f t="shared" si="50"/>
        <v/>
      </c>
      <c r="N477" s="14" t="s">
        <v>47</v>
      </c>
      <c r="O477" s="14" t="str">
        <f t="shared" si="51"/>
        <v/>
      </c>
      <c r="P477" s="14" t="s">
        <v>47</v>
      </c>
      <c r="Q477" s="14" t="str">
        <f t="shared" si="52"/>
        <v/>
      </c>
      <c r="R477" s="14" t="s">
        <v>47</v>
      </c>
      <c r="S477" s="14" t="str">
        <f t="shared" si="53"/>
        <v/>
      </c>
      <c r="T477" s="14" t="s">
        <v>47</v>
      </c>
      <c r="U477" s="14" t="str">
        <f t="shared" si="54"/>
        <v/>
      </c>
      <c r="V477" s="15" t="str">
        <f t="shared" si="57"/>
        <v/>
      </c>
    </row>
    <row r="478" spans="9:22" x14ac:dyDescent="0.2">
      <c r="I478" s="17"/>
      <c r="L478" s="16" t="str">
        <f t="shared" si="56"/>
        <v/>
      </c>
      <c r="M478" s="14" t="str">
        <f t="shared" si="50"/>
        <v/>
      </c>
      <c r="N478" s="14" t="s">
        <v>47</v>
      </c>
      <c r="O478" s="14" t="str">
        <f t="shared" si="51"/>
        <v/>
      </c>
      <c r="P478" s="14" t="s">
        <v>47</v>
      </c>
      <c r="Q478" s="14" t="str">
        <f t="shared" si="52"/>
        <v/>
      </c>
      <c r="R478" s="14" t="s">
        <v>47</v>
      </c>
      <c r="S478" s="14" t="str">
        <f t="shared" si="53"/>
        <v/>
      </c>
      <c r="T478" s="14" t="s">
        <v>47</v>
      </c>
      <c r="U478" s="14" t="str">
        <f t="shared" si="54"/>
        <v/>
      </c>
      <c r="V478" s="15" t="str">
        <f t="shared" si="57"/>
        <v/>
      </c>
    </row>
    <row r="479" spans="9:22" x14ac:dyDescent="0.2">
      <c r="I479" s="17"/>
      <c r="L479" s="16" t="str">
        <f t="shared" si="56"/>
        <v/>
      </c>
      <c r="M479" s="14" t="str">
        <f t="shared" si="50"/>
        <v/>
      </c>
      <c r="N479" s="14" t="s">
        <v>47</v>
      </c>
      <c r="O479" s="14" t="str">
        <f t="shared" si="51"/>
        <v/>
      </c>
      <c r="P479" s="14" t="s">
        <v>47</v>
      </c>
      <c r="Q479" s="14" t="str">
        <f t="shared" si="52"/>
        <v/>
      </c>
      <c r="R479" s="14" t="s">
        <v>47</v>
      </c>
      <c r="S479" s="14" t="str">
        <f t="shared" si="53"/>
        <v/>
      </c>
      <c r="T479" s="14" t="s">
        <v>47</v>
      </c>
      <c r="U479" s="14" t="str">
        <f t="shared" si="54"/>
        <v/>
      </c>
      <c r="V479" s="15" t="str">
        <f t="shared" si="57"/>
        <v/>
      </c>
    </row>
    <row r="480" spans="9:22" x14ac:dyDescent="0.2">
      <c r="I480" s="17"/>
      <c r="L480" s="16" t="str">
        <f t="shared" si="56"/>
        <v/>
      </c>
      <c r="M480" s="14" t="str">
        <f t="shared" si="50"/>
        <v/>
      </c>
      <c r="N480" s="14" t="s">
        <v>47</v>
      </c>
      <c r="O480" s="14" t="str">
        <f t="shared" si="51"/>
        <v/>
      </c>
      <c r="P480" s="14" t="s">
        <v>47</v>
      </c>
      <c r="Q480" s="14" t="str">
        <f t="shared" si="52"/>
        <v/>
      </c>
      <c r="R480" s="14" t="s">
        <v>47</v>
      </c>
      <c r="S480" s="14" t="str">
        <f t="shared" si="53"/>
        <v/>
      </c>
      <c r="T480" s="14" t="s">
        <v>47</v>
      </c>
      <c r="U480" s="14" t="str">
        <f t="shared" si="54"/>
        <v/>
      </c>
      <c r="V480" s="15" t="str">
        <f t="shared" si="57"/>
        <v/>
      </c>
    </row>
    <row r="481" spans="9:22" x14ac:dyDescent="0.2">
      <c r="I481" s="17"/>
      <c r="L481" s="16" t="str">
        <f t="shared" si="56"/>
        <v/>
      </c>
      <c r="M481" s="14" t="str">
        <f t="shared" si="50"/>
        <v/>
      </c>
      <c r="N481" s="14" t="s">
        <v>47</v>
      </c>
      <c r="O481" s="14" t="str">
        <f t="shared" si="51"/>
        <v/>
      </c>
      <c r="P481" s="14" t="s">
        <v>47</v>
      </c>
      <c r="Q481" s="14" t="str">
        <f t="shared" si="52"/>
        <v/>
      </c>
      <c r="R481" s="14" t="s">
        <v>47</v>
      </c>
      <c r="S481" s="14" t="str">
        <f t="shared" si="53"/>
        <v/>
      </c>
      <c r="T481" s="14" t="s">
        <v>47</v>
      </c>
      <c r="U481" s="14" t="str">
        <f t="shared" si="54"/>
        <v/>
      </c>
      <c r="V481" s="15" t="str">
        <f t="shared" si="57"/>
        <v/>
      </c>
    </row>
    <row r="482" spans="9:22" x14ac:dyDescent="0.2">
      <c r="I482" s="17"/>
      <c r="L482" s="16" t="str">
        <f t="shared" si="56"/>
        <v/>
      </c>
      <c r="M482" s="14" t="str">
        <f t="shared" si="50"/>
        <v/>
      </c>
      <c r="N482" s="14" t="s">
        <v>47</v>
      </c>
      <c r="O482" s="14" t="str">
        <f t="shared" si="51"/>
        <v/>
      </c>
      <c r="P482" s="14" t="s">
        <v>47</v>
      </c>
      <c r="Q482" s="14" t="str">
        <f t="shared" si="52"/>
        <v/>
      </c>
      <c r="R482" s="14" t="s">
        <v>47</v>
      </c>
      <c r="S482" s="14" t="str">
        <f t="shared" si="53"/>
        <v/>
      </c>
      <c r="T482" s="14" t="s">
        <v>47</v>
      </c>
      <c r="U482" s="14" t="str">
        <f t="shared" si="54"/>
        <v/>
      </c>
      <c r="V482" s="15" t="str">
        <f t="shared" si="57"/>
        <v/>
      </c>
    </row>
    <row r="483" spans="9:22" x14ac:dyDescent="0.2">
      <c r="I483" s="17"/>
      <c r="L483" s="16" t="str">
        <f t="shared" si="56"/>
        <v/>
      </c>
      <c r="M483" s="14" t="str">
        <f t="shared" si="50"/>
        <v/>
      </c>
      <c r="N483" s="14" t="s">
        <v>47</v>
      </c>
      <c r="O483" s="14" t="str">
        <f t="shared" si="51"/>
        <v/>
      </c>
      <c r="P483" s="14" t="s">
        <v>47</v>
      </c>
      <c r="Q483" s="14" t="str">
        <f t="shared" si="52"/>
        <v/>
      </c>
      <c r="R483" s="14" t="s">
        <v>47</v>
      </c>
      <c r="S483" s="14" t="str">
        <f t="shared" si="53"/>
        <v/>
      </c>
      <c r="T483" s="14" t="s">
        <v>47</v>
      </c>
      <c r="U483" s="14" t="str">
        <f t="shared" si="54"/>
        <v/>
      </c>
      <c r="V483" s="15" t="str">
        <f t="shared" si="57"/>
        <v/>
      </c>
    </row>
    <row r="484" spans="9:22" x14ac:dyDescent="0.2">
      <c r="I484" s="17"/>
      <c r="L484" s="16" t="str">
        <f t="shared" si="56"/>
        <v/>
      </c>
      <c r="M484" s="14" t="str">
        <f t="shared" si="50"/>
        <v/>
      </c>
      <c r="N484" s="14" t="s">
        <v>47</v>
      </c>
      <c r="O484" s="14" t="str">
        <f t="shared" si="51"/>
        <v/>
      </c>
      <c r="P484" s="14" t="s">
        <v>47</v>
      </c>
      <c r="Q484" s="14" t="str">
        <f t="shared" si="52"/>
        <v/>
      </c>
      <c r="R484" s="14" t="s">
        <v>47</v>
      </c>
      <c r="S484" s="14" t="str">
        <f t="shared" si="53"/>
        <v/>
      </c>
      <c r="T484" s="14" t="s">
        <v>47</v>
      </c>
      <c r="U484" s="14" t="str">
        <f t="shared" si="54"/>
        <v/>
      </c>
      <c r="V484" s="15" t="str">
        <f t="shared" si="57"/>
        <v/>
      </c>
    </row>
    <row r="485" spans="9:22" x14ac:dyDescent="0.2">
      <c r="I485" s="17"/>
      <c r="L485" s="16" t="str">
        <f t="shared" si="56"/>
        <v/>
      </c>
      <c r="M485" s="14" t="str">
        <f t="shared" si="50"/>
        <v/>
      </c>
      <c r="N485" s="14" t="s">
        <v>47</v>
      </c>
      <c r="O485" s="14" t="str">
        <f t="shared" si="51"/>
        <v/>
      </c>
      <c r="P485" s="14" t="s">
        <v>47</v>
      </c>
      <c r="Q485" s="14" t="str">
        <f t="shared" si="52"/>
        <v/>
      </c>
      <c r="R485" s="14" t="s">
        <v>47</v>
      </c>
      <c r="S485" s="14" t="str">
        <f t="shared" si="53"/>
        <v/>
      </c>
      <c r="T485" s="14" t="s">
        <v>47</v>
      </c>
      <c r="U485" s="14" t="str">
        <f t="shared" si="54"/>
        <v/>
      </c>
      <c r="V485" s="15" t="str">
        <f t="shared" si="57"/>
        <v/>
      </c>
    </row>
    <row r="486" spans="9:22" x14ac:dyDescent="0.2">
      <c r="I486" s="17"/>
      <c r="L486" s="16" t="str">
        <f t="shared" si="56"/>
        <v/>
      </c>
      <c r="M486" s="14" t="str">
        <f t="shared" si="50"/>
        <v/>
      </c>
      <c r="N486" s="14" t="s">
        <v>47</v>
      </c>
      <c r="O486" s="14" t="str">
        <f t="shared" si="51"/>
        <v/>
      </c>
      <c r="P486" s="14" t="s">
        <v>47</v>
      </c>
      <c r="Q486" s="14" t="str">
        <f t="shared" si="52"/>
        <v/>
      </c>
      <c r="R486" s="14" t="s">
        <v>47</v>
      </c>
      <c r="S486" s="14" t="str">
        <f t="shared" si="53"/>
        <v/>
      </c>
      <c r="T486" s="14" t="s">
        <v>47</v>
      </c>
      <c r="U486" s="14" t="str">
        <f t="shared" si="54"/>
        <v/>
      </c>
      <c r="V486" s="15" t="str">
        <f t="shared" si="57"/>
        <v/>
      </c>
    </row>
    <row r="487" spans="9:22" x14ac:dyDescent="0.2">
      <c r="I487" s="17"/>
      <c r="L487" s="16" t="str">
        <f t="shared" si="56"/>
        <v/>
      </c>
      <c r="M487" s="14" t="str">
        <f t="shared" si="50"/>
        <v/>
      </c>
      <c r="N487" s="14" t="s">
        <v>47</v>
      </c>
      <c r="O487" s="14" t="str">
        <f t="shared" si="51"/>
        <v/>
      </c>
      <c r="P487" s="14" t="s">
        <v>47</v>
      </c>
      <c r="Q487" s="14" t="str">
        <f t="shared" si="52"/>
        <v/>
      </c>
      <c r="R487" s="14" t="s">
        <v>47</v>
      </c>
      <c r="S487" s="14" t="str">
        <f t="shared" si="53"/>
        <v/>
      </c>
      <c r="T487" s="14" t="s">
        <v>47</v>
      </c>
      <c r="U487" s="14" t="str">
        <f t="shared" si="54"/>
        <v/>
      </c>
      <c r="V487" s="15" t="str">
        <f t="shared" si="57"/>
        <v/>
      </c>
    </row>
    <row r="488" spans="9:22" x14ac:dyDescent="0.2">
      <c r="I488" s="17"/>
      <c r="L488" s="16" t="str">
        <f t="shared" si="56"/>
        <v/>
      </c>
      <c r="M488" s="14" t="str">
        <f t="shared" si="50"/>
        <v/>
      </c>
      <c r="N488" s="14" t="s">
        <v>47</v>
      </c>
      <c r="O488" s="14" t="str">
        <f t="shared" si="51"/>
        <v/>
      </c>
      <c r="P488" s="14" t="s">
        <v>47</v>
      </c>
      <c r="Q488" s="14" t="str">
        <f t="shared" si="52"/>
        <v/>
      </c>
      <c r="R488" s="14" t="s">
        <v>47</v>
      </c>
      <c r="S488" s="14" t="str">
        <f t="shared" si="53"/>
        <v/>
      </c>
      <c r="T488" s="14" t="s">
        <v>47</v>
      </c>
      <c r="U488" s="14" t="str">
        <f t="shared" si="54"/>
        <v/>
      </c>
      <c r="V488" s="15" t="str">
        <f t="shared" si="57"/>
        <v/>
      </c>
    </row>
    <row r="489" spans="9:22" x14ac:dyDescent="0.2">
      <c r="I489" s="17"/>
      <c r="L489" s="16" t="str">
        <f t="shared" si="56"/>
        <v/>
      </c>
      <c r="M489" s="14" t="str">
        <f t="shared" si="50"/>
        <v/>
      </c>
      <c r="N489" s="14" t="s">
        <v>47</v>
      </c>
      <c r="O489" s="14" t="str">
        <f t="shared" si="51"/>
        <v/>
      </c>
      <c r="P489" s="14" t="s">
        <v>47</v>
      </c>
      <c r="Q489" s="14" t="str">
        <f t="shared" si="52"/>
        <v/>
      </c>
      <c r="R489" s="14" t="s">
        <v>47</v>
      </c>
      <c r="S489" s="14" t="str">
        <f t="shared" si="53"/>
        <v/>
      </c>
      <c r="T489" s="14" t="s">
        <v>47</v>
      </c>
      <c r="U489" s="14" t="str">
        <f t="shared" si="54"/>
        <v/>
      </c>
      <c r="V489" s="15" t="str">
        <f t="shared" si="57"/>
        <v/>
      </c>
    </row>
    <row r="490" spans="9:22" x14ac:dyDescent="0.2">
      <c r="I490" s="17"/>
      <c r="L490" s="16" t="str">
        <f t="shared" si="56"/>
        <v/>
      </c>
      <c r="M490" s="14" t="str">
        <f t="shared" ref="M490:M553" si="58">MID(A490,1,2)</f>
        <v/>
      </c>
      <c r="N490" s="14" t="s">
        <v>47</v>
      </c>
      <c r="O490" s="14" t="str">
        <f t="shared" ref="O490:O553" si="59">MID(A490,4,2)</f>
        <v/>
      </c>
      <c r="P490" s="14" t="s">
        <v>47</v>
      </c>
      <c r="Q490" s="14" t="str">
        <f t="shared" ref="Q490:Q553" si="60">MID(A490,7,2)</f>
        <v/>
      </c>
      <c r="R490" s="14" t="s">
        <v>47</v>
      </c>
      <c r="S490" s="14" t="str">
        <f t="shared" ref="S490:S553" si="61">MID(A490,10,2)</f>
        <v/>
      </c>
      <c r="T490" s="14" t="s">
        <v>47</v>
      </c>
      <c r="U490" s="14" t="str">
        <f t="shared" ref="U490:U553" si="62">MID(A490,13,2)</f>
        <v/>
      </c>
      <c r="V490" s="15" t="str">
        <f t="shared" si="57"/>
        <v/>
      </c>
    </row>
    <row r="491" spans="9:22" x14ac:dyDescent="0.2">
      <c r="I491" s="17"/>
      <c r="L491" s="16" t="str">
        <f t="shared" si="56"/>
        <v/>
      </c>
      <c r="M491" s="14" t="str">
        <f t="shared" si="58"/>
        <v/>
      </c>
      <c r="N491" s="14" t="s">
        <v>47</v>
      </c>
      <c r="O491" s="14" t="str">
        <f t="shared" si="59"/>
        <v/>
      </c>
      <c r="P491" s="14" t="s">
        <v>47</v>
      </c>
      <c r="Q491" s="14" t="str">
        <f t="shared" si="60"/>
        <v/>
      </c>
      <c r="R491" s="14" t="s">
        <v>47</v>
      </c>
      <c r="S491" s="14" t="str">
        <f t="shared" si="61"/>
        <v/>
      </c>
      <c r="T491" s="14" t="s">
        <v>47</v>
      </c>
      <c r="U491" s="14" t="str">
        <f t="shared" si="62"/>
        <v/>
      </c>
      <c r="V491" s="15" t="str">
        <f t="shared" si="57"/>
        <v/>
      </c>
    </row>
    <row r="492" spans="9:22" x14ac:dyDescent="0.2">
      <c r="I492" s="17"/>
      <c r="L492" s="16" t="str">
        <f t="shared" si="56"/>
        <v/>
      </c>
      <c r="M492" s="14" t="str">
        <f t="shared" si="58"/>
        <v/>
      </c>
      <c r="N492" s="14" t="s">
        <v>47</v>
      </c>
      <c r="O492" s="14" t="str">
        <f t="shared" si="59"/>
        <v/>
      </c>
      <c r="P492" s="14" t="s">
        <v>47</v>
      </c>
      <c r="Q492" s="14" t="str">
        <f t="shared" si="60"/>
        <v/>
      </c>
      <c r="R492" s="14" t="s">
        <v>47</v>
      </c>
      <c r="S492" s="14" t="str">
        <f t="shared" si="61"/>
        <v/>
      </c>
      <c r="T492" s="14" t="s">
        <v>47</v>
      </c>
      <c r="U492" s="14" t="str">
        <f t="shared" si="62"/>
        <v/>
      </c>
      <c r="V492" s="15" t="str">
        <f t="shared" si="57"/>
        <v/>
      </c>
    </row>
    <row r="493" spans="9:22" x14ac:dyDescent="0.2">
      <c r="I493" s="17"/>
      <c r="L493" s="16" t="str">
        <f t="shared" si="56"/>
        <v/>
      </c>
      <c r="M493" s="14" t="str">
        <f t="shared" si="58"/>
        <v/>
      </c>
      <c r="N493" s="14" t="s">
        <v>47</v>
      </c>
      <c r="O493" s="14" t="str">
        <f t="shared" si="59"/>
        <v/>
      </c>
      <c r="P493" s="14" t="s">
        <v>47</v>
      </c>
      <c r="Q493" s="14" t="str">
        <f t="shared" si="60"/>
        <v/>
      </c>
      <c r="R493" s="14" t="s">
        <v>47</v>
      </c>
      <c r="S493" s="14" t="str">
        <f t="shared" si="61"/>
        <v/>
      </c>
      <c r="T493" s="14" t="s">
        <v>47</v>
      </c>
      <c r="U493" s="14" t="str">
        <f t="shared" si="62"/>
        <v/>
      </c>
      <c r="V493" s="15" t="str">
        <f t="shared" si="57"/>
        <v/>
      </c>
    </row>
    <row r="494" spans="9:22" x14ac:dyDescent="0.2">
      <c r="I494" s="17"/>
      <c r="L494" s="16" t="str">
        <f t="shared" si="56"/>
        <v/>
      </c>
      <c r="M494" s="14" t="str">
        <f t="shared" si="58"/>
        <v/>
      </c>
      <c r="N494" s="14" t="s">
        <v>47</v>
      </c>
      <c r="O494" s="14" t="str">
        <f t="shared" si="59"/>
        <v/>
      </c>
      <c r="P494" s="14" t="s">
        <v>47</v>
      </c>
      <c r="Q494" s="14" t="str">
        <f t="shared" si="60"/>
        <v/>
      </c>
      <c r="R494" s="14" t="s">
        <v>47</v>
      </c>
      <c r="S494" s="14" t="str">
        <f t="shared" si="61"/>
        <v/>
      </c>
      <c r="T494" s="14" t="s">
        <v>47</v>
      </c>
      <c r="U494" s="14" t="str">
        <f t="shared" si="62"/>
        <v/>
      </c>
      <c r="V494" s="15" t="str">
        <f t="shared" si="57"/>
        <v/>
      </c>
    </row>
    <row r="495" spans="9:22" x14ac:dyDescent="0.2">
      <c r="I495" s="17"/>
      <c r="L495" s="16" t="str">
        <f t="shared" si="56"/>
        <v/>
      </c>
      <c r="M495" s="14" t="str">
        <f t="shared" si="58"/>
        <v/>
      </c>
      <c r="N495" s="14" t="s">
        <v>47</v>
      </c>
      <c r="O495" s="14" t="str">
        <f t="shared" si="59"/>
        <v/>
      </c>
      <c r="P495" s="14" t="s">
        <v>47</v>
      </c>
      <c r="Q495" s="14" t="str">
        <f t="shared" si="60"/>
        <v/>
      </c>
      <c r="R495" s="14" t="s">
        <v>47</v>
      </c>
      <c r="S495" s="14" t="str">
        <f t="shared" si="61"/>
        <v/>
      </c>
      <c r="T495" s="14" t="s">
        <v>47</v>
      </c>
      <c r="U495" s="14" t="str">
        <f t="shared" si="62"/>
        <v/>
      </c>
      <c r="V495" s="15" t="str">
        <f t="shared" si="57"/>
        <v/>
      </c>
    </row>
    <row r="496" spans="9:22" x14ac:dyDescent="0.2">
      <c r="I496" s="17"/>
      <c r="L496" s="16" t="str">
        <f t="shared" si="56"/>
        <v/>
      </c>
      <c r="M496" s="14" t="str">
        <f t="shared" si="58"/>
        <v/>
      </c>
      <c r="N496" s="14" t="s">
        <v>47</v>
      </c>
      <c r="O496" s="14" t="str">
        <f t="shared" si="59"/>
        <v/>
      </c>
      <c r="P496" s="14" t="s">
        <v>47</v>
      </c>
      <c r="Q496" s="14" t="str">
        <f t="shared" si="60"/>
        <v/>
      </c>
      <c r="R496" s="14" t="s">
        <v>47</v>
      </c>
      <c r="S496" s="14" t="str">
        <f t="shared" si="61"/>
        <v/>
      </c>
      <c r="T496" s="14" t="s">
        <v>47</v>
      </c>
      <c r="U496" s="14" t="str">
        <f t="shared" si="62"/>
        <v/>
      </c>
      <c r="V496" s="15" t="str">
        <f t="shared" si="57"/>
        <v/>
      </c>
    </row>
    <row r="497" spans="9:22" x14ac:dyDescent="0.2">
      <c r="I497" s="17"/>
      <c r="L497" s="16" t="str">
        <f t="shared" si="56"/>
        <v/>
      </c>
      <c r="M497" s="14" t="str">
        <f t="shared" si="58"/>
        <v/>
      </c>
      <c r="N497" s="14" t="s">
        <v>47</v>
      </c>
      <c r="O497" s="14" t="str">
        <f t="shared" si="59"/>
        <v/>
      </c>
      <c r="P497" s="14" t="s">
        <v>47</v>
      </c>
      <c r="Q497" s="14" t="str">
        <f t="shared" si="60"/>
        <v/>
      </c>
      <c r="R497" s="14" t="s">
        <v>47</v>
      </c>
      <c r="S497" s="14" t="str">
        <f t="shared" si="61"/>
        <v/>
      </c>
      <c r="T497" s="14" t="s">
        <v>47</v>
      </c>
      <c r="U497" s="14" t="str">
        <f t="shared" si="62"/>
        <v/>
      </c>
      <c r="V497" s="15" t="str">
        <f t="shared" si="57"/>
        <v/>
      </c>
    </row>
    <row r="498" spans="9:22" x14ac:dyDescent="0.2">
      <c r="I498" s="17"/>
      <c r="L498" s="16" t="str">
        <f t="shared" si="56"/>
        <v/>
      </c>
      <c r="M498" s="14" t="str">
        <f t="shared" si="58"/>
        <v/>
      </c>
      <c r="N498" s="14" t="s">
        <v>47</v>
      </c>
      <c r="O498" s="14" t="str">
        <f t="shared" si="59"/>
        <v/>
      </c>
      <c r="P498" s="14" t="s">
        <v>47</v>
      </c>
      <c r="Q498" s="14" t="str">
        <f t="shared" si="60"/>
        <v/>
      </c>
      <c r="R498" s="14" t="s">
        <v>47</v>
      </c>
      <c r="S498" s="14" t="str">
        <f t="shared" si="61"/>
        <v/>
      </c>
      <c r="T498" s="14" t="s">
        <v>47</v>
      </c>
      <c r="U498" s="14" t="str">
        <f t="shared" si="62"/>
        <v/>
      </c>
      <c r="V498" s="15" t="str">
        <f t="shared" si="57"/>
        <v/>
      </c>
    </row>
    <row r="499" spans="9:22" x14ac:dyDescent="0.2">
      <c r="I499" s="17"/>
      <c r="L499" s="16" t="str">
        <f t="shared" si="56"/>
        <v/>
      </c>
      <c r="M499" s="14" t="str">
        <f t="shared" si="58"/>
        <v/>
      </c>
      <c r="N499" s="14" t="s">
        <v>47</v>
      </c>
      <c r="O499" s="14" t="str">
        <f t="shared" si="59"/>
        <v/>
      </c>
      <c r="P499" s="14" t="s">
        <v>47</v>
      </c>
      <c r="Q499" s="14" t="str">
        <f t="shared" si="60"/>
        <v/>
      </c>
      <c r="R499" s="14" t="s">
        <v>47</v>
      </c>
      <c r="S499" s="14" t="str">
        <f t="shared" si="61"/>
        <v/>
      </c>
      <c r="T499" s="14" t="s">
        <v>47</v>
      </c>
      <c r="U499" s="14" t="str">
        <f t="shared" si="62"/>
        <v/>
      </c>
      <c r="V499" s="15" t="str">
        <f t="shared" si="57"/>
        <v/>
      </c>
    </row>
    <row r="500" spans="9:22" x14ac:dyDescent="0.2">
      <c r="I500" s="17"/>
      <c r="L500" s="16" t="str">
        <f t="shared" si="56"/>
        <v/>
      </c>
      <c r="M500" s="14" t="str">
        <f t="shared" si="58"/>
        <v/>
      </c>
      <c r="N500" s="14" t="s">
        <v>47</v>
      </c>
      <c r="O500" s="14" t="str">
        <f t="shared" si="59"/>
        <v/>
      </c>
      <c r="P500" s="14" t="s">
        <v>47</v>
      </c>
      <c r="Q500" s="14" t="str">
        <f t="shared" si="60"/>
        <v/>
      </c>
      <c r="R500" s="14" t="s">
        <v>47</v>
      </c>
      <c r="S500" s="14" t="str">
        <f t="shared" si="61"/>
        <v/>
      </c>
      <c r="T500" s="14" t="s">
        <v>47</v>
      </c>
      <c r="U500" s="14" t="str">
        <f t="shared" si="62"/>
        <v/>
      </c>
      <c r="V500" s="15" t="str">
        <f t="shared" si="57"/>
        <v/>
      </c>
    </row>
    <row r="501" spans="9:22" x14ac:dyDescent="0.2">
      <c r="I501" s="17"/>
      <c r="L501" s="16" t="str">
        <f t="shared" si="56"/>
        <v/>
      </c>
      <c r="M501" s="14" t="str">
        <f t="shared" si="58"/>
        <v/>
      </c>
      <c r="N501" s="14" t="s">
        <v>47</v>
      </c>
      <c r="O501" s="14" t="str">
        <f t="shared" si="59"/>
        <v/>
      </c>
      <c r="P501" s="14" t="s">
        <v>47</v>
      </c>
      <c r="Q501" s="14" t="str">
        <f t="shared" si="60"/>
        <v/>
      </c>
      <c r="R501" s="14" t="s">
        <v>47</v>
      </c>
      <c r="S501" s="14" t="str">
        <f t="shared" si="61"/>
        <v/>
      </c>
      <c r="T501" s="14" t="s">
        <v>47</v>
      </c>
      <c r="U501" s="14" t="str">
        <f t="shared" si="62"/>
        <v/>
      </c>
      <c r="V501" s="15" t="str">
        <f t="shared" si="57"/>
        <v/>
      </c>
    </row>
    <row r="502" spans="9:22" x14ac:dyDescent="0.2">
      <c r="I502" s="17"/>
      <c r="L502" s="16" t="str">
        <f t="shared" si="56"/>
        <v/>
      </c>
      <c r="M502" s="14" t="str">
        <f t="shared" si="58"/>
        <v/>
      </c>
      <c r="N502" s="14" t="s">
        <v>47</v>
      </c>
      <c r="O502" s="14" t="str">
        <f t="shared" si="59"/>
        <v/>
      </c>
      <c r="P502" s="14" t="s">
        <v>47</v>
      </c>
      <c r="Q502" s="14" t="str">
        <f t="shared" si="60"/>
        <v/>
      </c>
      <c r="R502" s="14" t="s">
        <v>47</v>
      </c>
      <c r="S502" s="14" t="str">
        <f t="shared" si="61"/>
        <v/>
      </c>
      <c r="T502" s="14" t="s">
        <v>47</v>
      </c>
      <c r="U502" s="14" t="str">
        <f t="shared" si="62"/>
        <v/>
      </c>
      <c r="V502" s="15" t="str">
        <f t="shared" si="57"/>
        <v/>
      </c>
    </row>
    <row r="503" spans="9:22" x14ac:dyDescent="0.2">
      <c r="I503" s="17"/>
      <c r="L503" s="16" t="str">
        <f t="shared" si="56"/>
        <v/>
      </c>
      <c r="M503" s="14" t="str">
        <f t="shared" si="58"/>
        <v/>
      </c>
      <c r="N503" s="14" t="s">
        <v>47</v>
      </c>
      <c r="O503" s="14" t="str">
        <f t="shared" si="59"/>
        <v/>
      </c>
      <c r="P503" s="14" t="s">
        <v>47</v>
      </c>
      <c r="Q503" s="14" t="str">
        <f t="shared" si="60"/>
        <v/>
      </c>
      <c r="R503" s="14" t="s">
        <v>47</v>
      </c>
      <c r="S503" s="14" t="str">
        <f t="shared" si="61"/>
        <v/>
      </c>
      <c r="T503" s="14" t="s">
        <v>47</v>
      </c>
      <c r="U503" s="14" t="str">
        <f t="shared" si="62"/>
        <v/>
      </c>
      <c r="V503" s="15" t="str">
        <f t="shared" si="57"/>
        <v/>
      </c>
    </row>
    <row r="504" spans="9:22" x14ac:dyDescent="0.2">
      <c r="I504" s="17"/>
      <c r="L504" s="16" t="str">
        <f t="shared" si="56"/>
        <v/>
      </c>
      <c r="M504" s="14" t="str">
        <f t="shared" si="58"/>
        <v/>
      </c>
      <c r="N504" s="14" t="s">
        <v>47</v>
      </c>
      <c r="O504" s="14" t="str">
        <f t="shared" si="59"/>
        <v/>
      </c>
      <c r="P504" s="14" t="s">
        <v>47</v>
      </c>
      <c r="Q504" s="14" t="str">
        <f t="shared" si="60"/>
        <v/>
      </c>
      <c r="R504" s="14" t="s">
        <v>47</v>
      </c>
      <c r="S504" s="14" t="str">
        <f t="shared" si="61"/>
        <v/>
      </c>
      <c r="T504" s="14" t="s">
        <v>47</v>
      </c>
      <c r="U504" s="14" t="str">
        <f t="shared" si="62"/>
        <v/>
      </c>
      <c r="V504" s="15" t="str">
        <f t="shared" si="57"/>
        <v/>
      </c>
    </row>
    <row r="505" spans="9:22" x14ac:dyDescent="0.2">
      <c r="I505" s="17"/>
      <c r="L505" s="16" t="str">
        <f t="shared" si="56"/>
        <v/>
      </c>
      <c r="M505" s="14" t="str">
        <f t="shared" si="58"/>
        <v/>
      </c>
      <c r="N505" s="14" t="s">
        <v>47</v>
      </c>
      <c r="O505" s="14" t="str">
        <f t="shared" si="59"/>
        <v/>
      </c>
      <c r="P505" s="14" t="s">
        <v>47</v>
      </c>
      <c r="Q505" s="14" t="str">
        <f t="shared" si="60"/>
        <v/>
      </c>
      <c r="R505" s="14" t="s">
        <v>47</v>
      </c>
      <c r="S505" s="14" t="str">
        <f t="shared" si="61"/>
        <v/>
      </c>
      <c r="T505" s="14" t="s">
        <v>47</v>
      </c>
      <c r="U505" s="14" t="str">
        <f t="shared" si="62"/>
        <v/>
      </c>
      <c r="V505" s="15" t="str">
        <f t="shared" si="57"/>
        <v/>
      </c>
    </row>
    <row r="506" spans="9:22" x14ac:dyDescent="0.2">
      <c r="I506" s="17"/>
      <c r="L506" s="16" t="str">
        <f t="shared" si="56"/>
        <v/>
      </c>
      <c r="M506" s="14" t="str">
        <f t="shared" si="58"/>
        <v/>
      </c>
      <c r="N506" s="14" t="s">
        <v>47</v>
      </c>
      <c r="O506" s="14" t="str">
        <f t="shared" si="59"/>
        <v/>
      </c>
      <c r="P506" s="14" t="s">
        <v>47</v>
      </c>
      <c r="Q506" s="14" t="str">
        <f t="shared" si="60"/>
        <v/>
      </c>
      <c r="R506" s="14" t="s">
        <v>47</v>
      </c>
      <c r="S506" s="14" t="str">
        <f t="shared" si="61"/>
        <v/>
      </c>
      <c r="T506" s="14" t="s">
        <v>47</v>
      </c>
      <c r="U506" s="14" t="str">
        <f t="shared" si="62"/>
        <v/>
      </c>
      <c r="V506" s="15" t="str">
        <f t="shared" si="57"/>
        <v/>
      </c>
    </row>
    <row r="507" spans="9:22" x14ac:dyDescent="0.2">
      <c r="I507" s="17"/>
      <c r="L507" s="16" t="str">
        <f t="shared" si="56"/>
        <v/>
      </c>
      <c r="M507" s="14" t="str">
        <f t="shared" si="58"/>
        <v/>
      </c>
      <c r="N507" s="14" t="s">
        <v>47</v>
      </c>
      <c r="O507" s="14" t="str">
        <f t="shared" si="59"/>
        <v/>
      </c>
      <c r="P507" s="14" t="s">
        <v>47</v>
      </c>
      <c r="Q507" s="14" t="str">
        <f t="shared" si="60"/>
        <v/>
      </c>
      <c r="R507" s="14" t="s">
        <v>47</v>
      </c>
      <c r="S507" s="14" t="str">
        <f t="shared" si="61"/>
        <v/>
      </c>
      <c r="T507" s="14" t="s">
        <v>47</v>
      </c>
      <c r="U507" s="14" t="str">
        <f t="shared" si="62"/>
        <v/>
      </c>
      <c r="V507" s="15" t="str">
        <f t="shared" si="57"/>
        <v/>
      </c>
    </row>
    <row r="508" spans="9:22" x14ac:dyDescent="0.2">
      <c r="I508" s="17"/>
      <c r="L508" s="16" t="str">
        <f t="shared" si="56"/>
        <v/>
      </c>
      <c r="M508" s="14" t="str">
        <f t="shared" si="58"/>
        <v/>
      </c>
      <c r="N508" s="14" t="s">
        <v>47</v>
      </c>
      <c r="O508" s="14" t="str">
        <f t="shared" si="59"/>
        <v/>
      </c>
      <c r="P508" s="14" t="s">
        <v>47</v>
      </c>
      <c r="Q508" s="14" t="str">
        <f t="shared" si="60"/>
        <v/>
      </c>
      <c r="R508" s="14" t="s">
        <v>47</v>
      </c>
      <c r="S508" s="14" t="str">
        <f t="shared" si="61"/>
        <v/>
      </c>
      <c r="T508" s="14" t="s">
        <v>47</v>
      </c>
      <c r="U508" s="14" t="str">
        <f t="shared" si="62"/>
        <v/>
      </c>
      <c r="V508" s="15" t="str">
        <f t="shared" si="57"/>
        <v/>
      </c>
    </row>
    <row r="509" spans="9:22" x14ac:dyDescent="0.2">
      <c r="I509" s="17"/>
      <c r="L509" s="16" t="str">
        <f t="shared" si="56"/>
        <v/>
      </c>
      <c r="M509" s="14" t="str">
        <f t="shared" si="58"/>
        <v/>
      </c>
      <c r="N509" s="14" t="s">
        <v>47</v>
      </c>
      <c r="O509" s="14" t="str">
        <f t="shared" si="59"/>
        <v/>
      </c>
      <c r="P509" s="14" t="s">
        <v>47</v>
      </c>
      <c r="Q509" s="14" t="str">
        <f t="shared" si="60"/>
        <v/>
      </c>
      <c r="R509" s="14" t="s">
        <v>47</v>
      </c>
      <c r="S509" s="14" t="str">
        <f t="shared" si="61"/>
        <v/>
      </c>
      <c r="T509" s="14" t="s">
        <v>47</v>
      </c>
      <c r="U509" s="14" t="str">
        <f t="shared" si="62"/>
        <v/>
      </c>
      <c r="V509" s="15" t="str">
        <f t="shared" si="57"/>
        <v/>
      </c>
    </row>
    <row r="510" spans="9:22" x14ac:dyDescent="0.2">
      <c r="I510" s="17"/>
      <c r="L510" s="16" t="str">
        <f t="shared" si="56"/>
        <v/>
      </c>
      <c r="M510" s="14" t="str">
        <f t="shared" si="58"/>
        <v/>
      </c>
      <c r="N510" s="14" t="s">
        <v>47</v>
      </c>
      <c r="O510" s="14" t="str">
        <f t="shared" si="59"/>
        <v/>
      </c>
      <c r="P510" s="14" t="s">
        <v>47</v>
      </c>
      <c r="Q510" s="14" t="str">
        <f t="shared" si="60"/>
        <v/>
      </c>
      <c r="R510" s="14" t="s">
        <v>47</v>
      </c>
      <c r="S510" s="14" t="str">
        <f t="shared" si="61"/>
        <v/>
      </c>
      <c r="T510" s="14" t="s">
        <v>47</v>
      </c>
      <c r="U510" s="14" t="str">
        <f t="shared" si="62"/>
        <v/>
      </c>
      <c r="V510" s="15" t="str">
        <f t="shared" si="57"/>
        <v/>
      </c>
    </row>
    <row r="511" spans="9:22" x14ac:dyDescent="0.2">
      <c r="I511" s="17"/>
      <c r="L511" s="16" t="str">
        <f t="shared" si="56"/>
        <v/>
      </c>
      <c r="M511" s="14" t="str">
        <f t="shared" si="58"/>
        <v/>
      </c>
      <c r="N511" s="14" t="s">
        <v>47</v>
      </c>
      <c r="O511" s="14" t="str">
        <f t="shared" si="59"/>
        <v/>
      </c>
      <c r="P511" s="14" t="s">
        <v>47</v>
      </c>
      <c r="Q511" s="14" t="str">
        <f t="shared" si="60"/>
        <v/>
      </c>
      <c r="R511" s="14" t="s">
        <v>47</v>
      </c>
      <c r="S511" s="14" t="str">
        <f t="shared" si="61"/>
        <v/>
      </c>
      <c r="T511" s="14" t="s">
        <v>47</v>
      </c>
      <c r="U511" s="14" t="str">
        <f t="shared" si="62"/>
        <v/>
      </c>
      <c r="V511" s="15" t="str">
        <f t="shared" si="57"/>
        <v/>
      </c>
    </row>
    <row r="512" spans="9:22" x14ac:dyDescent="0.2">
      <c r="I512" s="17"/>
      <c r="L512" s="16" t="str">
        <f t="shared" si="56"/>
        <v/>
      </c>
      <c r="M512" s="14" t="str">
        <f t="shared" si="58"/>
        <v/>
      </c>
      <c r="N512" s="14" t="s">
        <v>47</v>
      </c>
      <c r="O512" s="14" t="str">
        <f t="shared" si="59"/>
        <v/>
      </c>
      <c r="P512" s="14" t="s">
        <v>47</v>
      </c>
      <c r="Q512" s="14" t="str">
        <f t="shared" si="60"/>
        <v/>
      </c>
      <c r="R512" s="14" t="s">
        <v>47</v>
      </c>
      <c r="S512" s="14" t="str">
        <f t="shared" si="61"/>
        <v/>
      </c>
      <c r="T512" s="14" t="s">
        <v>47</v>
      </c>
      <c r="U512" s="14" t="str">
        <f t="shared" si="62"/>
        <v/>
      </c>
      <c r="V512" s="15" t="str">
        <f t="shared" si="57"/>
        <v/>
      </c>
    </row>
    <row r="513" spans="9:22" x14ac:dyDescent="0.2">
      <c r="I513" s="17"/>
      <c r="L513" s="16" t="str">
        <f t="shared" si="56"/>
        <v/>
      </c>
      <c r="M513" s="14" t="str">
        <f t="shared" si="58"/>
        <v/>
      </c>
      <c r="N513" s="14" t="s">
        <v>47</v>
      </c>
      <c r="O513" s="14" t="str">
        <f t="shared" si="59"/>
        <v/>
      </c>
      <c r="P513" s="14" t="s">
        <v>47</v>
      </c>
      <c r="Q513" s="14" t="str">
        <f t="shared" si="60"/>
        <v/>
      </c>
      <c r="R513" s="14" t="s">
        <v>47</v>
      </c>
      <c r="S513" s="14" t="str">
        <f t="shared" si="61"/>
        <v/>
      </c>
      <c r="T513" s="14" t="s">
        <v>47</v>
      </c>
      <c r="U513" s="14" t="str">
        <f t="shared" si="62"/>
        <v/>
      </c>
      <c r="V513" s="15" t="str">
        <f t="shared" si="57"/>
        <v/>
      </c>
    </row>
    <row r="514" spans="9:22" x14ac:dyDescent="0.2">
      <c r="I514" s="17"/>
      <c r="L514" s="16" t="str">
        <f t="shared" si="56"/>
        <v/>
      </c>
      <c r="M514" s="14" t="str">
        <f t="shared" si="58"/>
        <v/>
      </c>
      <c r="N514" s="14" t="s">
        <v>47</v>
      </c>
      <c r="O514" s="14" t="str">
        <f t="shared" si="59"/>
        <v/>
      </c>
      <c r="P514" s="14" t="s">
        <v>47</v>
      </c>
      <c r="Q514" s="14" t="str">
        <f t="shared" si="60"/>
        <v/>
      </c>
      <c r="R514" s="14" t="s">
        <v>47</v>
      </c>
      <c r="S514" s="14" t="str">
        <f t="shared" si="61"/>
        <v/>
      </c>
      <c r="T514" s="14" t="s">
        <v>47</v>
      </c>
      <c r="U514" s="14" t="str">
        <f t="shared" si="62"/>
        <v/>
      </c>
      <c r="V514" s="15" t="str">
        <f t="shared" si="57"/>
        <v/>
      </c>
    </row>
    <row r="515" spans="9:22" x14ac:dyDescent="0.2">
      <c r="I515" s="17"/>
      <c r="L515" s="16" t="str">
        <f t="shared" si="56"/>
        <v/>
      </c>
      <c r="M515" s="14" t="str">
        <f t="shared" si="58"/>
        <v/>
      </c>
      <c r="N515" s="14" t="s">
        <v>47</v>
      </c>
      <c r="O515" s="14" t="str">
        <f t="shared" si="59"/>
        <v/>
      </c>
      <c r="P515" s="14" t="s">
        <v>47</v>
      </c>
      <c r="Q515" s="14" t="str">
        <f t="shared" si="60"/>
        <v/>
      </c>
      <c r="R515" s="14" t="s">
        <v>47</v>
      </c>
      <c r="S515" s="14" t="str">
        <f t="shared" si="61"/>
        <v/>
      </c>
      <c r="T515" s="14" t="s">
        <v>47</v>
      </c>
      <c r="U515" s="14" t="str">
        <f t="shared" si="62"/>
        <v/>
      </c>
      <c r="V515" s="15" t="str">
        <f t="shared" si="57"/>
        <v/>
      </c>
    </row>
    <row r="516" spans="9:22" x14ac:dyDescent="0.2">
      <c r="I516" s="17"/>
      <c r="L516" s="16" t="str">
        <f t="shared" ref="L516:L579" si="63">IF(A516="","",LEN(A516))</f>
        <v/>
      </c>
      <c r="M516" s="14" t="str">
        <f t="shared" si="58"/>
        <v/>
      </c>
      <c r="N516" s="14" t="s">
        <v>47</v>
      </c>
      <c r="O516" s="14" t="str">
        <f t="shared" si="59"/>
        <v/>
      </c>
      <c r="P516" s="14" t="s">
        <v>47</v>
      </c>
      <c r="Q516" s="14" t="str">
        <f t="shared" si="60"/>
        <v/>
      </c>
      <c r="R516" s="14" t="s">
        <v>47</v>
      </c>
      <c r="S516" s="14" t="str">
        <f t="shared" si="61"/>
        <v/>
      </c>
      <c r="T516" s="14" t="s">
        <v>47</v>
      </c>
      <c r="U516" s="14" t="str">
        <f t="shared" si="62"/>
        <v/>
      </c>
      <c r="V516" s="15" t="str">
        <f t="shared" ref="V516:V579" si="64">IF(A516="","",IF(L516=2,M516,IF(L516=5,M516&amp;N516&amp;O516,IF(L516=8,M516&amp;N516&amp;O516&amp;P516&amp;Q516,IF(L516=11,M516&amp;N516&amp;O516&amp;P516&amp;Q516&amp;R516&amp;S516,IF(L516=14,M516&amp;N516&amp;O516&amp;P516&amp;Q516&amp;R516&amp;S516&amp;T516&amp;U516,"ERROR"))))))</f>
        <v/>
      </c>
    </row>
    <row r="517" spans="9:22" x14ac:dyDescent="0.2">
      <c r="I517" s="17"/>
      <c r="L517" s="16" t="str">
        <f t="shared" si="63"/>
        <v/>
      </c>
      <c r="M517" s="14" t="str">
        <f t="shared" si="58"/>
        <v/>
      </c>
      <c r="N517" s="14" t="s">
        <v>47</v>
      </c>
      <c r="O517" s="14" t="str">
        <f t="shared" si="59"/>
        <v/>
      </c>
      <c r="P517" s="14" t="s">
        <v>47</v>
      </c>
      <c r="Q517" s="14" t="str">
        <f t="shared" si="60"/>
        <v/>
      </c>
      <c r="R517" s="14" t="s">
        <v>47</v>
      </c>
      <c r="S517" s="14" t="str">
        <f t="shared" si="61"/>
        <v/>
      </c>
      <c r="T517" s="14" t="s">
        <v>47</v>
      </c>
      <c r="U517" s="14" t="str">
        <f t="shared" si="62"/>
        <v/>
      </c>
      <c r="V517" s="15" t="str">
        <f t="shared" si="64"/>
        <v/>
      </c>
    </row>
    <row r="518" spans="9:22" x14ac:dyDescent="0.2">
      <c r="I518" s="17"/>
      <c r="L518" s="16" t="str">
        <f t="shared" si="63"/>
        <v/>
      </c>
      <c r="M518" s="14" t="str">
        <f t="shared" si="58"/>
        <v/>
      </c>
      <c r="N518" s="14" t="s">
        <v>47</v>
      </c>
      <c r="O518" s="14" t="str">
        <f t="shared" si="59"/>
        <v/>
      </c>
      <c r="P518" s="14" t="s">
        <v>47</v>
      </c>
      <c r="Q518" s="14" t="str">
        <f t="shared" si="60"/>
        <v/>
      </c>
      <c r="R518" s="14" t="s">
        <v>47</v>
      </c>
      <c r="S518" s="14" t="str">
        <f t="shared" si="61"/>
        <v/>
      </c>
      <c r="T518" s="14" t="s">
        <v>47</v>
      </c>
      <c r="U518" s="14" t="str">
        <f t="shared" si="62"/>
        <v/>
      </c>
      <c r="V518" s="15" t="str">
        <f t="shared" si="64"/>
        <v/>
      </c>
    </row>
    <row r="519" spans="9:22" x14ac:dyDescent="0.2">
      <c r="I519" s="17"/>
      <c r="L519" s="16" t="str">
        <f t="shared" si="63"/>
        <v/>
      </c>
      <c r="M519" s="14" t="str">
        <f t="shared" si="58"/>
        <v/>
      </c>
      <c r="N519" s="14" t="s">
        <v>47</v>
      </c>
      <c r="O519" s="14" t="str">
        <f t="shared" si="59"/>
        <v/>
      </c>
      <c r="P519" s="14" t="s">
        <v>47</v>
      </c>
      <c r="Q519" s="14" t="str">
        <f t="shared" si="60"/>
        <v/>
      </c>
      <c r="R519" s="14" t="s">
        <v>47</v>
      </c>
      <c r="S519" s="14" t="str">
        <f t="shared" si="61"/>
        <v/>
      </c>
      <c r="T519" s="14" t="s">
        <v>47</v>
      </c>
      <c r="U519" s="14" t="str">
        <f t="shared" si="62"/>
        <v/>
      </c>
      <c r="V519" s="15" t="str">
        <f t="shared" si="64"/>
        <v/>
      </c>
    </row>
    <row r="520" spans="9:22" x14ac:dyDescent="0.2">
      <c r="I520" s="17"/>
      <c r="L520" s="16" t="str">
        <f t="shared" si="63"/>
        <v/>
      </c>
      <c r="M520" s="14" t="str">
        <f t="shared" si="58"/>
        <v/>
      </c>
      <c r="N520" s="14" t="s">
        <v>47</v>
      </c>
      <c r="O520" s="14" t="str">
        <f t="shared" si="59"/>
        <v/>
      </c>
      <c r="P520" s="14" t="s">
        <v>47</v>
      </c>
      <c r="Q520" s="14" t="str">
        <f t="shared" si="60"/>
        <v/>
      </c>
      <c r="R520" s="14" t="s">
        <v>47</v>
      </c>
      <c r="S520" s="14" t="str">
        <f t="shared" si="61"/>
        <v/>
      </c>
      <c r="T520" s="14" t="s">
        <v>47</v>
      </c>
      <c r="U520" s="14" t="str">
        <f t="shared" si="62"/>
        <v/>
      </c>
      <c r="V520" s="15" t="str">
        <f t="shared" si="64"/>
        <v/>
      </c>
    </row>
    <row r="521" spans="9:22" x14ac:dyDescent="0.2">
      <c r="I521" s="17"/>
      <c r="L521" s="16" t="str">
        <f t="shared" si="63"/>
        <v/>
      </c>
      <c r="M521" s="14" t="str">
        <f t="shared" si="58"/>
        <v/>
      </c>
      <c r="N521" s="14" t="s">
        <v>47</v>
      </c>
      <c r="O521" s="14" t="str">
        <f t="shared" si="59"/>
        <v/>
      </c>
      <c r="P521" s="14" t="s">
        <v>47</v>
      </c>
      <c r="Q521" s="14" t="str">
        <f t="shared" si="60"/>
        <v/>
      </c>
      <c r="R521" s="14" t="s">
        <v>47</v>
      </c>
      <c r="S521" s="14" t="str">
        <f t="shared" si="61"/>
        <v/>
      </c>
      <c r="T521" s="14" t="s">
        <v>47</v>
      </c>
      <c r="U521" s="14" t="str">
        <f t="shared" si="62"/>
        <v/>
      </c>
      <c r="V521" s="15" t="str">
        <f t="shared" si="64"/>
        <v/>
      </c>
    </row>
    <row r="522" spans="9:22" x14ac:dyDescent="0.2">
      <c r="I522" s="17"/>
      <c r="L522" s="16" t="str">
        <f t="shared" si="63"/>
        <v/>
      </c>
      <c r="M522" s="14" t="str">
        <f t="shared" si="58"/>
        <v/>
      </c>
      <c r="N522" s="14" t="s">
        <v>47</v>
      </c>
      <c r="O522" s="14" t="str">
        <f t="shared" si="59"/>
        <v/>
      </c>
      <c r="P522" s="14" t="s">
        <v>47</v>
      </c>
      <c r="Q522" s="14" t="str">
        <f t="shared" si="60"/>
        <v/>
      </c>
      <c r="R522" s="14" t="s">
        <v>47</v>
      </c>
      <c r="S522" s="14" t="str">
        <f t="shared" si="61"/>
        <v/>
      </c>
      <c r="T522" s="14" t="s">
        <v>47</v>
      </c>
      <c r="U522" s="14" t="str">
        <f t="shared" si="62"/>
        <v/>
      </c>
      <c r="V522" s="15" t="str">
        <f t="shared" si="64"/>
        <v/>
      </c>
    </row>
    <row r="523" spans="9:22" x14ac:dyDescent="0.2">
      <c r="I523" s="17"/>
      <c r="L523" s="16" t="str">
        <f t="shared" si="63"/>
        <v/>
      </c>
      <c r="M523" s="14" t="str">
        <f t="shared" si="58"/>
        <v/>
      </c>
      <c r="N523" s="14" t="s">
        <v>47</v>
      </c>
      <c r="O523" s="14" t="str">
        <f t="shared" si="59"/>
        <v/>
      </c>
      <c r="P523" s="14" t="s">
        <v>47</v>
      </c>
      <c r="Q523" s="14" t="str">
        <f t="shared" si="60"/>
        <v/>
      </c>
      <c r="R523" s="14" t="s">
        <v>47</v>
      </c>
      <c r="S523" s="14" t="str">
        <f t="shared" si="61"/>
        <v/>
      </c>
      <c r="T523" s="14" t="s">
        <v>47</v>
      </c>
      <c r="U523" s="14" t="str">
        <f t="shared" si="62"/>
        <v/>
      </c>
      <c r="V523" s="15" t="str">
        <f t="shared" si="64"/>
        <v/>
      </c>
    </row>
    <row r="524" spans="9:22" x14ac:dyDescent="0.2">
      <c r="I524" s="17"/>
      <c r="L524" s="16" t="str">
        <f t="shared" si="63"/>
        <v/>
      </c>
      <c r="M524" s="14" t="str">
        <f t="shared" si="58"/>
        <v/>
      </c>
      <c r="N524" s="14" t="s">
        <v>47</v>
      </c>
      <c r="O524" s="14" t="str">
        <f t="shared" si="59"/>
        <v/>
      </c>
      <c r="P524" s="14" t="s">
        <v>47</v>
      </c>
      <c r="Q524" s="14" t="str">
        <f t="shared" si="60"/>
        <v/>
      </c>
      <c r="R524" s="14" t="s">
        <v>47</v>
      </c>
      <c r="S524" s="14" t="str">
        <f t="shared" si="61"/>
        <v/>
      </c>
      <c r="T524" s="14" t="s">
        <v>47</v>
      </c>
      <c r="U524" s="14" t="str">
        <f t="shared" si="62"/>
        <v/>
      </c>
      <c r="V524" s="15" t="str">
        <f t="shared" si="64"/>
        <v/>
      </c>
    </row>
    <row r="525" spans="9:22" x14ac:dyDescent="0.2">
      <c r="I525" s="17"/>
      <c r="L525" s="16" t="str">
        <f t="shared" si="63"/>
        <v/>
      </c>
      <c r="M525" s="14" t="str">
        <f t="shared" si="58"/>
        <v/>
      </c>
      <c r="N525" s="14" t="s">
        <v>47</v>
      </c>
      <c r="O525" s="14" t="str">
        <f t="shared" si="59"/>
        <v/>
      </c>
      <c r="P525" s="14" t="s">
        <v>47</v>
      </c>
      <c r="Q525" s="14" t="str">
        <f t="shared" si="60"/>
        <v/>
      </c>
      <c r="R525" s="14" t="s">
        <v>47</v>
      </c>
      <c r="S525" s="14" t="str">
        <f t="shared" si="61"/>
        <v/>
      </c>
      <c r="T525" s="14" t="s">
        <v>47</v>
      </c>
      <c r="U525" s="14" t="str">
        <f t="shared" si="62"/>
        <v/>
      </c>
      <c r="V525" s="15" t="str">
        <f t="shared" si="64"/>
        <v/>
      </c>
    </row>
    <row r="526" spans="9:22" x14ac:dyDescent="0.2">
      <c r="I526" s="17"/>
      <c r="L526" s="16" t="str">
        <f t="shared" si="63"/>
        <v/>
      </c>
      <c r="M526" s="14" t="str">
        <f t="shared" si="58"/>
        <v/>
      </c>
      <c r="N526" s="14" t="s">
        <v>47</v>
      </c>
      <c r="O526" s="14" t="str">
        <f t="shared" si="59"/>
        <v/>
      </c>
      <c r="P526" s="14" t="s">
        <v>47</v>
      </c>
      <c r="Q526" s="14" t="str">
        <f t="shared" si="60"/>
        <v/>
      </c>
      <c r="R526" s="14" t="s">
        <v>47</v>
      </c>
      <c r="S526" s="14" t="str">
        <f t="shared" si="61"/>
        <v/>
      </c>
      <c r="T526" s="14" t="s">
        <v>47</v>
      </c>
      <c r="U526" s="14" t="str">
        <f t="shared" si="62"/>
        <v/>
      </c>
      <c r="V526" s="15" t="str">
        <f t="shared" si="64"/>
        <v/>
      </c>
    </row>
    <row r="527" spans="9:22" x14ac:dyDescent="0.2">
      <c r="I527" s="17"/>
      <c r="L527" s="16" t="str">
        <f t="shared" si="63"/>
        <v/>
      </c>
      <c r="M527" s="14" t="str">
        <f t="shared" si="58"/>
        <v/>
      </c>
      <c r="N527" s="14" t="s">
        <v>47</v>
      </c>
      <c r="O527" s="14" t="str">
        <f t="shared" si="59"/>
        <v/>
      </c>
      <c r="P527" s="14" t="s">
        <v>47</v>
      </c>
      <c r="Q527" s="14" t="str">
        <f t="shared" si="60"/>
        <v/>
      </c>
      <c r="R527" s="14" t="s">
        <v>47</v>
      </c>
      <c r="S527" s="14" t="str">
        <f t="shared" si="61"/>
        <v/>
      </c>
      <c r="T527" s="14" t="s">
        <v>47</v>
      </c>
      <c r="U527" s="14" t="str">
        <f t="shared" si="62"/>
        <v/>
      </c>
      <c r="V527" s="15" t="str">
        <f t="shared" si="64"/>
        <v/>
      </c>
    </row>
    <row r="528" spans="9:22" x14ac:dyDescent="0.2">
      <c r="I528" s="17"/>
      <c r="L528" s="16" t="str">
        <f t="shared" si="63"/>
        <v/>
      </c>
      <c r="M528" s="14" t="str">
        <f t="shared" si="58"/>
        <v/>
      </c>
      <c r="N528" s="14" t="s">
        <v>47</v>
      </c>
      <c r="O528" s="14" t="str">
        <f t="shared" si="59"/>
        <v/>
      </c>
      <c r="P528" s="14" t="s">
        <v>47</v>
      </c>
      <c r="Q528" s="14" t="str">
        <f t="shared" si="60"/>
        <v/>
      </c>
      <c r="R528" s="14" t="s">
        <v>47</v>
      </c>
      <c r="S528" s="14" t="str">
        <f t="shared" si="61"/>
        <v/>
      </c>
      <c r="T528" s="14" t="s">
        <v>47</v>
      </c>
      <c r="U528" s="14" t="str">
        <f t="shared" si="62"/>
        <v/>
      </c>
      <c r="V528" s="15" t="str">
        <f t="shared" si="64"/>
        <v/>
      </c>
    </row>
    <row r="529" spans="9:22" x14ac:dyDescent="0.2">
      <c r="I529" s="17"/>
      <c r="L529" s="16" t="str">
        <f t="shared" si="63"/>
        <v/>
      </c>
      <c r="M529" s="14" t="str">
        <f t="shared" si="58"/>
        <v/>
      </c>
      <c r="N529" s="14" t="s">
        <v>47</v>
      </c>
      <c r="O529" s="14" t="str">
        <f t="shared" si="59"/>
        <v/>
      </c>
      <c r="P529" s="14" t="s">
        <v>47</v>
      </c>
      <c r="Q529" s="14" t="str">
        <f t="shared" si="60"/>
        <v/>
      </c>
      <c r="R529" s="14" t="s">
        <v>47</v>
      </c>
      <c r="S529" s="14" t="str">
        <f t="shared" si="61"/>
        <v/>
      </c>
      <c r="T529" s="14" t="s">
        <v>47</v>
      </c>
      <c r="U529" s="14" t="str">
        <f t="shared" si="62"/>
        <v/>
      </c>
      <c r="V529" s="15" t="str">
        <f t="shared" si="64"/>
        <v/>
      </c>
    </row>
    <row r="530" spans="9:22" x14ac:dyDescent="0.2">
      <c r="I530" s="17"/>
      <c r="L530" s="16" t="str">
        <f t="shared" si="63"/>
        <v/>
      </c>
      <c r="M530" s="14" t="str">
        <f t="shared" si="58"/>
        <v/>
      </c>
      <c r="N530" s="14" t="s">
        <v>47</v>
      </c>
      <c r="O530" s="14" t="str">
        <f t="shared" si="59"/>
        <v/>
      </c>
      <c r="P530" s="14" t="s">
        <v>47</v>
      </c>
      <c r="Q530" s="14" t="str">
        <f t="shared" si="60"/>
        <v/>
      </c>
      <c r="R530" s="14" t="s">
        <v>47</v>
      </c>
      <c r="S530" s="14" t="str">
        <f t="shared" si="61"/>
        <v/>
      </c>
      <c r="T530" s="14" t="s">
        <v>47</v>
      </c>
      <c r="U530" s="14" t="str">
        <f t="shared" si="62"/>
        <v/>
      </c>
      <c r="V530" s="15" t="str">
        <f t="shared" si="64"/>
        <v/>
      </c>
    </row>
    <row r="531" spans="9:22" x14ac:dyDescent="0.2">
      <c r="I531" s="17"/>
      <c r="L531" s="16" t="str">
        <f t="shared" si="63"/>
        <v/>
      </c>
      <c r="M531" s="14" t="str">
        <f t="shared" si="58"/>
        <v/>
      </c>
      <c r="N531" s="14" t="s">
        <v>47</v>
      </c>
      <c r="O531" s="14" t="str">
        <f t="shared" si="59"/>
        <v/>
      </c>
      <c r="P531" s="14" t="s">
        <v>47</v>
      </c>
      <c r="Q531" s="14" t="str">
        <f t="shared" si="60"/>
        <v/>
      </c>
      <c r="R531" s="14" t="s">
        <v>47</v>
      </c>
      <c r="S531" s="14" t="str">
        <f t="shared" si="61"/>
        <v/>
      </c>
      <c r="T531" s="14" t="s">
        <v>47</v>
      </c>
      <c r="U531" s="14" t="str">
        <f t="shared" si="62"/>
        <v/>
      </c>
      <c r="V531" s="15" t="str">
        <f t="shared" si="64"/>
        <v/>
      </c>
    </row>
    <row r="532" spans="9:22" x14ac:dyDescent="0.2">
      <c r="I532" s="17"/>
      <c r="L532" s="16" t="str">
        <f t="shared" si="63"/>
        <v/>
      </c>
      <c r="M532" s="14" t="str">
        <f t="shared" si="58"/>
        <v/>
      </c>
      <c r="N532" s="14" t="s">
        <v>47</v>
      </c>
      <c r="O532" s="14" t="str">
        <f t="shared" si="59"/>
        <v/>
      </c>
      <c r="P532" s="14" t="s">
        <v>47</v>
      </c>
      <c r="Q532" s="14" t="str">
        <f t="shared" si="60"/>
        <v/>
      </c>
      <c r="R532" s="14" t="s">
        <v>47</v>
      </c>
      <c r="S532" s="14" t="str">
        <f t="shared" si="61"/>
        <v/>
      </c>
      <c r="T532" s="14" t="s">
        <v>47</v>
      </c>
      <c r="U532" s="14" t="str">
        <f t="shared" si="62"/>
        <v/>
      </c>
      <c r="V532" s="15" t="str">
        <f t="shared" si="64"/>
        <v/>
      </c>
    </row>
    <row r="533" spans="9:22" x14ac:dyDescent="0.2">
      <c r="I533" s="17"/>
      <c r="L533" s="16" t="str">
        <f t="shared" si="63"/>
        <v/>
      </c>
      <c r="M533" s="14" t="str">
        <f t="shared" si="58"/>
        <v/>
      </c>
      <c r="N533" s="14" t="s">
        <v>47</v>
      </c>
      <c r="O533" s="14" t="str">
        <f t="shared" si="59"/>
        <v/>
      </c>
      <c r="P533" s="14" t="s">
        <v>47</v>
      </c>
      <c r="Q533" s="14" t="str">
        <f t="shared" si="60"/>
        <v/>
      </c>
      <c r="R533" s="14" t="s">
        <v>47</v>
      </c>
      <c r="S533" s="14" t="str">
        <f t="shared" si="61"/>
        <v/>
      </c>
      <c r="T533" s="14" t="s">
        <v>47</v>
      </c>
      <c r="U533" s="14" t="str">
        <f t="shared" si="62"/>
        <v/>
      </c>
      <c r="V533" s="15" t="str">
        <f t="shared" si="64"/>
        <v/>
      </c>
    </row>
    <row r="534" spans="9:22" x14ac:dyDescent="0.2">
      <c r="I534" s="17"/>
      <c r="L534" s="16" t="str">
        <f t="shared" si="63"/>
        <v/>
      </c>
      <c r="M534" s="14" t="str">
        <f t="shared" si="58"/>
        <v/>
      </c>
      <c r="N534" s="14" t="s">
        <v>47</v>
      </c>
      <c r="O534" s="14" t="str">
        <f t="shared" si="59"/>
        <v/>
      </c>
      <c r="P534" s="14" t="s">
        <v>47</v>
      </c>
      <c r="Q534" s="14" t="str">
        <f t="shared" si="60"/>
        <v/>
      </c>
      <c r="R534" s="14" t="s">
        <v>47</v>
      </c>
      <c r="S534" s="14" t="str">
        <f t="shared" si="61"/>
        <v/>
      </c>
      <c r="T534" s="14" t="s">
        <v>47</v>
      </c>
      <c r="U534" s="14" t="str">
        <f t="shared" si="62"/>
        <v/>
      </c>
      <c r="V534" s="15" t="str">
        <f t="shared" si="64"/>
        <v/>
      </c>
    </row>
    <row r="535" spans="9:22" x14ac:dyDescent="0.2">
      <c r="I535" s="17"/>
      <c r="L535" s="16" t="str">
        <f t="shared" si="63"/>
        <v/>
      </c>
      <c r="M535" s="14" t="str">
        <f t="shared" si="58"/>
        <v/>
      </c>
      <c r="N535" s="14" t="s">
        <v>47</v>
      </c>
      <c r="O535" s="14" t="str">
        <f t="shared" si="59"/>
        <v/>
      </c>
      <c r="P535" s="14" t="s">
        <v>47</v>
      </c>
      <c r="Q535" s="14" t="str">
        <f t="shared" si="60"/>
        <v/>
      </c>
      <c r="R535" s="14" t="s">
        <v>47</v>
      </c>
      <c r="S535" s="14" t="str">
        <f t="shared" si="61"/>
        <v/>
      </c>
      <c r="T535" s="14" t="s">
        <v>47</v>
      </c>
      <c r="U535" s="14" t="str">
        <f t="shared" si="62"/>
        <v/>
      </c>
      <c r="V535" s="15" t="str">
        <f t="shared" si="64"/>
        <v/>
      </c>
    </row>
    <row r="536" spans="9:22" x14ac:dyDescent="0.2">
      <c r="I536" s="17"/>
      <c r="L536" s="16" t="str">
        <f t="shared" si="63"/>
        <v/>
      </c>
      <c r="M536" s="14" t="str">
        <f t="shared" si="58"/>
        <v/>
      </c>
      <c r="N536" s="14" t="s">
        <v>47</v>
      </c>
      <c r="O536" s="14" t="str">
        <f t="shared" si="59"/>
        <v/>
      </c>
      <c r="P536" s="14" t="s">
        <v>47</v>
      </c>
      <c r="Q536" s="14" t="str">
        <f t="shared" si="60"/>
        <v/>
      </c>
      <c r="R536" s="14" t="s">
        <v>47</v>
      </c>
      <c r="S536" s="14" t="str">
        <f t="shared" si="61"/>
        <v/>
      </c>
      <c r="T536" s="14" t="s">
        <v>47</v>
      </c>
      <c r="U536" s="14" t="str">
        <f t="shared" si="62"/>
        <v/>
      </c>
      <c r="V536" s="15" t="str">
        <f t="shared" si="64"/>
        <v/>
      </c>
    </row>
    <row r="537" spans="9:22" x14ac:dyDescent="0.2">
      <c r="I537" s="17"/>
      <c r="L537" s="16" t="str">
        <f t="shared" si="63"/>
        <v/>
      </c>
      <c r="M537" s="14" t="str">
        <f t="shared" si="58"/>
        <v/>
      </c>
      <c r="N537" s="14" t="s">
        <v>47</v>
      </c>
      <c r="O537" s="14" t="str">
        <f t="shared" si="59"/>
        <v/>
      </c>
      <c r="P537" s="14" t="s">
        <v>47</v>
      </c>
      <c r="Q537" s="14" t="str">
        <f t="shared" si="60"/>
        <v/>
      </c>
      <c r="R537" s="14" t="s">
        <v>47</v>
      </c>
      <c r="S537" s="14" t="str">
        <f t="shared" si="61"/>
        <v/>
      </c>
      <c r="T537" s="14" t="s">
        <v>47</v>
      </c>
      <c r="U537" s="14" t="str">
        <f t="shared" si="62"/>
        <v/>
      </c>
      <c r="V537" s="15" t="str">
        <f t="shared" si="64"/>
        <v/>
      </c>
    </row>
    <row r="538" spans="9:22" x14ac:dyDescent="0.2">
      <c r="I538" s="17"/>
      <c r="L538" s="16" t="str">
        <f t="shared" si="63"/>
        <v/>
      </c>
      <c r="M538" s="14" t="str">
        <f t="shared" si="58"/>
        <v/>
      </c>
      <c r="N538" s="14" t="s">
        <v>47</v>
      </c>
      <c r="O538" s="14" t="str">
        <f t="shared" si="59"/>
        <v/>
      </c>
      <c r="P538" s="14" t="s">
        <v>47</v>
      </c>
      <c r="Q538" s="14" t="str">
        <f t="shared" si="60"/>
        <v/>
      </c>
      <c r="R538" s="14" t="s">
        <v>47</v>
      </c>
      <c r="S538" s="14" t="str">
        <f t="shared" si="61"/>
        <v/>
      </c>
      <c r="T538" s="14" t="s">
        <v>47</v>
      </c>
      <c r="U538" s="14" t="str">
        <f t="shared" si="62"/>
        <v/>
      </c>
      <c r="V538" s="15" t="str">
        <f t="shared" si="64"/>
        <v/>
      </c>
    </row>
    <row r="539" spans="9:22" x14ac:dyDescent="0.2">
      <c r="I539" s="17"/>
      <c r="L539" s="16" t="str">
        <f t="shared" si="63"/>
        <v/>
      </c>
      <c r="M539" s="14" t="str">
        <f t="shared" si="58"/>
        <v/>
      </c>
      <c r="N539" s="14" t="s">
        <v>47</v>
      </c>
      <c r="O539" s="14" t="str">
        <f t="shared" si="59"/>
        <v/>
      </c>
      <c r="P539" s="14" t="s">
        <v>47</v>
      </c>
      <c r="Q539" s="14" t="str">
        <f t="shared" si="60"/>
        <v/>
      </c>
      <c r="R539" s="14" t="s">
        <v>47</v>
      </c>
      <c r="S539" s="14" t="str">
        <f t="shared" si="61"/>
        <v/>
      </c>
      <c r="T539" s="14" t="s">
        <v>47</v>
      </c>
      <c r="U539" s="14" t="str">
        <f t="shared" si="62"/>
        <v/>
      </c>
      <c r="V539" s="15" t="str">
        <f t="shared" si="64"/>
        <v/>
      </c>
    </row>
    <row r="540" spans="9:22" x14ac:dyDescent="0.2">
      <c r="I540" s="17"/>
      <c r="L540" s="16" t="str">
        <f t="shared" si="63"/>
        <v/>
      </c>
      <c r="M540" s="14" t="str">
        <f t="shared" si="58"/>
        <v/>
      </c>
      <c r="N540" s="14" t="s">
        <v>47</v>
      </c>
      <c r="O540" s="14" t="str">
        <f t="shared" si="59"/>
        <v/>
      </c>
      <c r="P540" s="14" t="s">
        <v>47</v>
      </c>
      <c r="Q540" s="14" t="str">
        <f t="shared" si="60"/>
        <v/>
      </c>
      <c r="R540" s="14" t="s">
        <v>47</v>
      </c>
      <c r="S540" s="14" t="str">
        <f t="shared" si="61"/>
        <v/>
      </c>
      <c r="T540" s="14" t="s">
        <v>47</v>
      </c>
      <c r="U540" s="14" t="str">
        <f t="shared" si="62"/>
        <v/>
      </c>
      <c r="V540" s="15" t="str">
        <f t="shared" si="64"/>
        <v/>
      </c>
    </row>
    <row r="541" spans="9:22" x14ac:dyDescent="0.2">
      <c r="I541" s="17"/>
      <c r="L541" s="16" t="str">
        <f t="shared" si="63"/>
        <v/>
      </c>
      <c r="M541" s="14" t="str">
        <f t="shared" si="58"/>
        <v/>
      </c>
      <c r="N541" s="14" t="s">
        <v>47</v>
      </c>
      <c r="O541" s="14" t="str">
        <f t="shared" si="59"/>
        <v/>
      </c>
      <c r="P541" s="14" t="s">
        <v>47</v>
      </c>
      <c r="Q541" s="14" t="str">
        <f t="shared" si="60"/>
        <v/>
      </c>
      <c r="R541" s="14" t="s">
        <v>47</v>
      </c>
      <c r="S541" s="14" t="str">
        <f t="shared" si="61"/>
        <v/>
      </c>
      <c r="T541" s="14" t="s">
        <v>47</v>
      </c>
      <c r="U541" s="14" t="str">
        <f t="shared" si="62"/>
        <v/>
      </c>
      <c r="V541" s="15" t="str">
        <f t="shared" si="64"/>
        <v/>
      </c>
    </row>
    <row r="542" spans="9:22" x14ac:dyDescent="0.2">
      <c r="I542" s="17"/>
      <c r="L542" s="16" t="str">
        <f t="shared" si="63"/>
        <v/>
      </c>
      <c r="M542" s="14" t="str">
        <f t="shared" si="58"/>
        <v/>
      </c>
      <c r="N542" s="14" t="s">
        <v>47</v>
      </c>
      <c r="O542" s="14" t="str">
        <f t="shared" si="59"/>
        <v/>
      </c>
      <c r="P542" s="14" t="s">
        <v>47</v>
      </c>
      <c r="Q542" s="14" t="str">
        <f t="shared" si="60"/>
        <v/>
      </c>
      <c r="R542" s="14" t="s">
        <v>47</v>
      </c>
      <c r="S542" s="14" t="str">
        <f t="shared" si="61"/>
        <v/>
      </c>
      <c r="T542" s="14" t="s">
        <v>47</v>
      </c>
      <c r="U542" s="14" t="str">
        <f t="shared" si="62"/>
        <v/>
      </c>
      <c r="V542" s="15" t="str">
        <f t="shared" si="64"/>
        <v/>
      </c>
    </row>
    <row r="543" spans="9:22" x14ac:dyDescent="0.2">
      <c r="I543" s="17"/>
      <c r="L543" s="16" t="str">
        <f t="shared" si="63"/>
        <v/>
      </c>
      <c r="M543" s="14" t="str">
        <f t="shared" si="58"/>
        <v/>
      </c>
      <c r="N543" s="14" t="s">
        <v>47</v>
      </c>
      <c r="O543" s="14" t="str">
        <f t="shared" si="59"/>
        <v/>
      </c>
      <c r="P543" s="14" t="s">
        <v>47</v>
      </c>
      <c r="Q543" s="14" t="str">
        <f t="shared" si="60"/>
        <v/>
      </c>
      <c r="R543" s="14" t="s">
        <v>47</v>
      </c>
      <c r="S543" s="14" t="str">
        <f t="shared" si="61"/>
        <v/>
      </c>
      <c r="T543" s="14" t="s">
        <v>47</v>
      </c>
      <c r="U543" s="14" t="str">
        <f t="shared" si="62"/>
        <v/>
      </c>
      <c r="V543" s="15" t="str">
        <f t="shared" si="64"/>
        <v/>
      </c>
    </row>
    <row r="544" spans="9:22" x14ac:dyDescent="0.2">
      <c r="I544" s="17"/>
      <c r="L544" s="16" t="str">
        <f t="shared" si="63"/>
        <v/>
      </c>
      <c r="M544" s="14" t="str">
        <f t="shared" si="58"/>
        <v/>
      </c>
      <c r="N544" s="14" t="s">
        <v>47</v>
      </c>
      <c r="O544" s="14" t="str">
        <f t="shared" si="59"/>
        <v/>
      </c>
      <c r="P544" s="14" t="s">
        <v>47</v>
      </c>
      <c r="Q544" s="14" t="str">
        <f t="shared" si="60"/>
        <v/>
      </c>
      <c r="R544" s="14" t="s">
        <v>47</v>
      </c>
      <c r="S544" s="14" t="str">
        <f t="shared" si="61"/>
        <v/>
      </c>
      <c r="T544" s="14" t="s">
        <v>47</v>
      </c>
      <c r="U544" s="14" t="str">
        <f t="shared" si="62"/>
        <v/>
      </c>
      <c r="V544" s="15" t="str">
        <f t="shared" si="64"/>
        <v/>
      </c>
    </row>
    <row r="545" spans="9:22" x14ac:dyDescent="0.2">
      <c r="I545" s="17"/>
      <c r="L545" s="16" t="str">
        <f t="shared" si="63"/>
        <v/>
      </c>
      <c r="M545" s="14" t="str">
        <f t="shared" si="58"/>
        <v/>
      </c>
      <c r="N545" s="14" t="s">
        <v>47</v>
      </c>
      <c r="O545" s="14" t="str">
        <f t="shared" si="59"/>
        <v/>
      </c>
      <c r="P545" s="14" t="s">
        <v>47</v>
      </c>
      <c r="Q545" s="14" t="str">
        <f t="shared" si="60"/>
        <v/>
      </c>
      <c r="R545" s="14" t="s">
        <v>47</v>
      </c>
      <c r="S545" s="14" t="str">
        <f t="shared" si="61"/>
        <v/>
      </c>
      <c r="T545" s="14" t="s">
        <v>47</v>
      </c>
      <c r="U545" s="14" t="str">
        <f t="shared" si="62"/>
        <v/>
      </c>
      <c r="V545" s="15" t="str">
        <f t="shared" si="64"/>
        <v/>
      </c>
    </row>
    <row r="546" spans="9:22" x14ac:dyDescent="0.2">
      <c r="I546" s="17"/>
      <c r="L546" s="16" t="str">
        <f t="shared" si="63"/>
        <v/>
      </c>
      <c r="M546" s="14" t="str">
        <f t="shared" si="58"/>
        <v/>
      </c>
      <c r="N546" s="14" t="s">
        <v>47</v>
      </c>
      <c r="O546" s="14" t="str">
        <f t="shared" si="59"/>
        <v/>
      </c>
      <c r="P546" s="14" t="s">
        <v>47</v>
      </c>
      <c r="Q546" s="14" t="str">
        <f t="shared" si="60"/>
        <v/>
      </c>
      <c r="R546" s="14" t="s">
        <v>47</v>
      </c>
      <c r="S546" s="14" t="str">
        <f t="shared" si="61"/>
        <v/>
      </c>
      <c r="T546" s="14" t="s">
        <v>47</v>
      </c>
      <c r="U546" s="14" t="str">
        <f t="shared" si="62"/>
        <v/>
      </c>
      <c r="V546" s="15" t="str">
        <f t="shared" si="64"/>
        <v/>
      </c>
    </row>
    <row r="547" spans="9:22" x14ac:dyDescent="0.2">
      <c r="I547" s="17"/>
      <c r="L547" s="16" t="str">
        <f t="shared" si="63"/>
        <v/>
      </c>
      <c r="M547" s="14" t="str">
        <f t="shared" si="58"/>
        <v/>
      </c>
      <c r="N547" s="14" t="s">
        <v>47</v>
      </c>
      <c r="O547" s="14" t="str">
        <f t="shared" si="59"/>
        <v/>
      </c>
      <c r="P547" s="14" t="s">
        <v>47</v>
      </c>
      <c r="Q547" s="14" t="str">
        <f t="shared" si="60"/>
        <v/>
      </c>
      <c r="R547" s="14" t="s">
        <v>47</v>
      </c>
      <c r="S547" s="14" t="str">
        <f t="shared" si="61"/>
        <v/>
      </c>
      <c r="T547" s="14" t="s">
        <v>47</v>
      </c>
      <c r="U547" s="14" t="str">
        <f t="shared" si="62"/>
        <v/>
      </c>
      <c r="V547" s="15" t="str">
        <f t="shared" si="64"/>
        <v/>
      </c>
    </row>
    <row r="548" spans="9:22" x14ac:dyDescent="0.2">
      <c r="I548" s="17"/>
      <c r="L548" s="16" t="str">
        <f t="shared" si="63"/>
        <v/>
      </c>
      <c r="M548" s="14" t="str">
        <f t="shared" si="58"/>
        <v/>
      </c>
      <c r="N548" s="14" t="s">
        <v>47</v>
      </c>
      <c r="O548" s="14" t="str">
        <f t="shared" si="59"/>
        <v/>
      </c>
      <c r="P548" s="14" t="s">
        <v>47</v>
      </c>
      <c r="Q548" s="14" t="str">
        <f t="shared" si="60"/>
        <v/>
      </c>
      <c r="R548" s="14" t="s">
        <v>47</v>
      </c>
      <c r="S548" s="14" t="str">
        <f t="shared" si="61"/>
        <v/>
      </c>
      <c r="T548" s="14" t="s">
        <v>47</v>
      </c>
      <c r="U548" s="14" t="str">
        <f t="shared" si="62"/>
        <v/>
      </c>
      <c r="V548" s="15" t="str">
        <f t="shared" si="64"/>
        <v/>
      </c>
    </row>
    <row r="549" spans="9:22" x14ac:dyDescent="0.2">
      <c r="I549" s="17"/>
      <c r="L549" s="16" t="str">
        <f t="shared" si="63"/>
        <v/>
      </c>
      <c r="M549" s="14" t="str">
        <f t="shared" si="58"/>
        <v/>
      </c>
      <c r="N549" s="14" t="s">
        <v>47</v>
      </c>
      <c r="O549" s="14" t="str">
        <f t="shared" si="59"/>
        <v/>
      </c>
      <c r="P549" s="14" t="s">
        <v>47</v>
      </c>
      <c r="Q549" s="14" t="str">
        <f t="shared" si="60"/>
        <v/>
      </c>
      <c r="R549" s="14" t="s">
        <v>47</v>
      </c>
      <c r="S549" s="14" t="str">
        <f t="shared" si="61"/>
        <v/>
      </c>
      <c r="T549" s="14" t="s">
        <v>47</v>
      </c>
      <c r="U549" s="14" t="str">
        <f t="shared" si="62"/>
        <v/>
      </c>
      <c r="V549" s="15" t="str">
        <f t="shared" si="64"/>
        <v/>
      </c>
    </row>
    <row r="550" spans="9:22" x14ac:dyDescent="0.2">
      <c r="I550" s="17"/>
      <c r="L550" s="16" t="str">
        <f t="shared" si="63"/>
        <v/>
      </c>
      <c r="M550" s="14" t="str">
        <f t="shared" si="58"/>
        <v/>
      </c>
      <c r="N550" s="14" t="s">
        <v>47</v>
      </c>
      <c r="O550" s="14" t="str">
        <f t="shared" si="59"/>
        <v/>
      </c>
      <c r="P550" s="14" t="s">
        <v>47</v>
      </c>
      <c r="Q550" s="14" t="str">
        <f t="shared" si="60"/>
        <v/>
      </c>
      <c r="R550" s="14" t="s">
        <v>47</v>
      </c>
      <c r="S550" s="14" t="str">
        <f t="shared" si="61"/>
        <v/>
      </c>
      <c r="T550" s="14" t="s">
        <v>47</v>
      </c>
      <c r="U550" s="14" t="str">
        <f t="shared" si="62"/>
        <v/>
      </c>
      <c r="V550" s="15" t="str">
        <f t="shared" si="64"/>
        <v/>
      </c>
    </row>
    <row r="551" spans="9:22" x14ac:dyDescent="0.2">
      <c r="I551" s="17"/>
      <c r="L551" s="16" t="str">
        <f t="shared" si="63"/>
        <v/>
      </c>
      <c r="M551" s="14" t="str">
        <f t="shared" si="58"/>
        <v/>
      </c>
      <c r="N551" s="14" t="s">
        <v>47</v>
      </c>
      <c r="O551" s="14" t="str">
        <f t="shared" si="59"/>
        <v/>
      </c>
      <c r="P551" s="14" t="s">
        <v>47</v>
      </c>
      <c r="Q551" s="14" t="str">
        <f t="shared" si="60"/>
        <v/>
      </c>
      <c r="R551" s="14" t="s">
        <v>47</v>
      </c>
      <c r="S551" s="14" t="str">
        <f t="shared" si="61"/>
        <v/>
      </c>
      <c r="T551" s="14" t="s">
        <v>47</v>
      </c>
      <c r="U551" s="14" t="str">
        <f t="shared" si="62"/>
        <v/>
      </c>
      <c r="V551" s="15" t="str">
        <f t="shared" si="64"/>
        <v/>
      </c>
    </row>
    <row r="552" spans="9:22" x14ac:dyDescent="0.2">
      <c r="I552" s="17"/>
      <c r="L552" s="16" t="str">
        <f t="shared" si="63"/>
        <v/>
      </c>
      <c r="M552" s="14" t="str">
        <f t="shared" si="58"/>
        <v/>
      </c>
      <c r="N552" s="14" t="s">
        <v>47</v>
      </c>
      <c r="O552" s="14" t="str">
        <f t="shared" si="59"/>
        <v/>
      </c>
      <c r="P552" s="14" t="s">
        <v>47</v>
      </c>
      <c r="Q552" s="14" t="str">
        <f t="shared" si="60"/>
        <v/>
      </c>
      <c r="R552" s="14" t="s">
        <v>47</v>
      </c>
      <c r="S552" s="14" t="str">
        <f t="shared" si="61"/>
        <v/>
      </c>
      <c r="T552" s="14" t="s">
        <v>47</v>
      </c>
      <c r="U552" s="14" t="str">
        <f t="shared" si="62"/>
        <v/>
      </c>
      <c r="V552" s="15" t="str">
        <f t="shared" si="64"/>
        <v/>
      </c>
    </row>
    <row r="553" spans="9:22" x14ac:dyDescent="0.2">
      <c r="I553" s="17"/>
      <c r="L553" s="16" t="str">
        <f t="shared" si="63"/>
        <v/>
      </c>
      <c r="M553" s="14" t="str">
        <f t="shared" si="58"/>
        <v/>
      </c>
      <c r="N553" s="14" t="s">
        <v>47</v>
      </c>
      <c r="O553" s="14" t="str">
        <f t="shared" si="59"/>
        <v/>
      </c>
      <c r="P553" s="14" t="s">
        <v>47</v>
      </c>
      <c r="Q553" s="14" t="str">
        <f t="shared" si="60"/>
        <v/>
      </c>
      <c r="R553" s="14" t="s">
        <v>47</v>
      </c>
      <c r="S553" s="14" t="str">
        <f t="shared" si="61"/>
        <v/>
      </c>
      <c r="T553" s="14" t="s">
        <v>47</v>
      </c>
      <c r="U553" s="14" t="str">
        <f t="shared" si="62"/>
        <v/>
      </c>
      <c r="V553" s="15" t="str">
        <f t="shared" si="64"/>
        <v/>
      </c>
    </row>
    <row r="554" spans="9:22" x14ac:dyDescent="0.2">
      <c r="I554" s="17"/>
      <c r="L554" s="16" t="str">
        <f t="shared" si="63"/>
        <v/>
      </c>
      <c r="M554" s="14" t="str">
        <f t="shared" ref="M554:M617" si="65">MID(A554,1,2)</f>
        <v/>
      </c>
      <c r="N554" s="14" t="s">
        <v>47</v>
      </c>
      <c r="O554" s="14" t="str">
        <f t="shared" ref="O554:O617" si="66">MID(A554,4,2)</f>
        <v/>
      </c>
      <c r="P554" s="14" t="s">
        <v>47</v>
      </c>
      <c r="Q554" s="14" t="str">
        <f t="shared" ref="Q554:Q617" si="67">MID(A554,7,2)</f>
        <v/>
      </c>
      <c r="R554" s="14" t="s">
        <v>47</v>
      </c>
      <c r="S554" s="14" t="str">
        <f t="shared" ref="S554:S617" si="68">MID(A554,10,2)</f>
        <v/>
      </c>
      <c r="T554" s="14" t="s">
        <v>47</v>
      </c>
      <c r="U554" s="14" t="str">
        <f t="shared" ref="U554:U617" si="69">MID(A554,13,2)</f>
        <v/>
      </c>
      <c r="V554" s="15" t="str">
        <f t="shared" si="64"/>
        <v/>
      </c>
    </row>
    <row r="555" spans="9:22" x14ac:dyDescent="0.2">
      <c r="I555" s="17"/>
      <c r="L555" s="16" t="str">
        <f t="shared" si="63"/>
        <v/>
      </c>
      <c r="M555" s="14" t="str">
        <f t="shared" si="65"/>
        <v/>
      </c>
      <c r="N555" s="14" t="s">
        <v>47</v>
      </c>
      <c r="O555" s="14" t="str">
        <f t="shared" si="66"/>
        <v/>
      </c>
      <c r="P555" s="14" t="s">
        <v>47</v>
      </c>
      <c r="Q555" s="14" t="str">
        <f t="shared" si="67"/>
        <v/>
      </c>
      <c r="R555" s="14" t="s">
        <v>47</v>
      </c>
      <c r="S555" s="14" t="str">
        <f t="shared" si="68"/>
        <v/>
      </c>
      <c r="T555" s="14" t="s">
        <v>47</v>
      </c>
      <c r="U555" s="14" t="str">
        <f t="shared" si="69"/>
        <v/>
      </c>
      <c r="V555" s="15" t="str">
        <f t="shared" si="64"/>
        <v/>
      </c>
    </row>
    <row r="556" spans="9:22" x14ac:dyDescent="0.2">
      <c r="I556" s="17"/>
      <c r="L556" s="16" t="str">
        <f t="shared" si="63"/>
        <v/>
      </c>
      <c r="M556" s="14" t="str">
        <f t="shared" si="65"/>
        <v/>
      </c>
      <c r="N556" s="14" t="s">
        <v>47</v>
      </c>
      <c r="O556" s="14" t="str">
        <f t="shared" si="66"/>
        <v/>
      </c>
      <c r="P556" s="14" t="s">
        <v>47</v>
      </c>
      <c r="Q556" s="14" t="str">
        <f t="shared" si="67"/>
        <v/>
      </c>
      <c r="R556" s="14" t="s">
        <v>47</v>
      </c>
      <c r="S556" s="14" t="str">
        <f t="shared" si="68"/>
        <v/>
      </c>
      <c r="T556" s="14" t="s">
        <v>47</v>
      </c>
      <c r="U556" s="14" t="str">
        <f t="shared" si="69"/>
        <v/>
      </c>
      <c r="V556" s="15" t="str">
        <f t="shared" si="64"/>
        <v/>
      </c>
    </row>
    <row r="557" spans="9:22" x14ac:dyDescent="0.2">
      <c r="I557" s="17"/>
      <c r="L557" s="16" t="str">
        <f t="shared" si="63"/>
        <v/>
      </c>
      <c r="M557" s="14" t="str">
        <f t="shared" si="65"/>
        <v/>
      </c>
      <c r="N557" s="14" t="s">
        <v>47</v>
      </c>
      <c r="O557" s="14" t="str">
        <f t="shared" si="66"/>
        <v/>
      </c>
      <c r="P557" s="14" t="s">
        <v>47</v>
      </c>
      <c r="Q557" s="14" t="str">
        <f t="shared" si="67"/>
        <v/>
      </c>
      <c r="R557" s="14" t="s">
        <v>47</v>
      </c>
      <c r="S557" s="14" t="str">
        <f t="shared" si="68"/>
        <v/>
      </c>
      <c r="T557" s="14" t="s">
        <v>47</v>
      </c>
      <c r="U557" s="14" t="str">
        <f t="shared" si="69"/>
        <v/>
      </c>
      <c r="V557" s="15" t="str">
        <f t="shared" si="64"/>
        <v/>
      </c>
    </row>
    <row r="558" spans="9:22" x14ac:dyDescent="0.2">
      <c r="I558" s="17"/>
      <c r="L558" s="16" t="str">
        <f t="shared" si="63"/>
        <v/>
      </c>
      <c r="M558" s="14" t="str">
        <f t="shared" si="65"/>
        <v/>
      </c>
      <c r="N558" s="14" t="s">
        <v>47</v>
      </c>
      <c r="O558" s="14" t="str">
        <f t="shared" si="66"/>
        <v/>
      </c>
      <c r="P558" s="14" t="s">
        <v>47</v>
      </c>
      <c r="Q558" s="14" t="str">
        <f t="shared" si="67"/>
        <v/>
      </c>
      <c r="R558" s="14" t="s">
        <v>47</v>
      </c>
      <c r="S558" s="14" t="str">
        <f t="shared" si="68"/>
        <v/>
      </c>
      <c r="T558" s="14" t="s">
        <v>47</v>
      </c>
      <c r="U558" s="14" t="str">
        <f t="shared" si="69"/>
        <v/>
      </c>
      <c r="V558" s="15" t="str">
        <f t="shared" si="64"/>
        <v/>
      </c>
    </row>
    <row r="559" spans="9:22" x14ac:dyDescent="0.2">
      <c r="I559" s="17"/>
      <c r="L559" s="16" t="str">
        <f t="shared" si="63"/>
        <v/>
      </c>
      <c r="M559" s="14" t="str">
        <f t="shared" si="65"/>
        <v/>
      </c>
      <c r="N559" s="14" t="s">
        <v>47</v>
      </c>
      <c r="O559" s="14" t="str">
        <f t="shared" si="66"/>
        <v/>
      </c>
      <c r="P559" s="14" t="s">
        <v>47</v>
      </c>
      <c r="Q559" s="14" t="str">
        <f t="shared" si="67"/>
        <v/>
      </c>
      <c r="R559" s="14" t="s">
        <v>47</v>
      </c>
      <c r="S559" s="14" t="str">
        <f t="shared" si="68"/>
        <v/>
      </c>
      <c r="T559" s="14" t="s">
        <v>47</v>
      </c>
      <c r="U559" s="14" t="str">
        <f t="shared" si="69"/>
        <v/>
      </c>
      <c r="V559" s="15" t="str">
        <f t="shared" si="64"/>
        <v/>
      </c>
    </row>
    <row r="560" spans="9:22" x14ac:dyDescent="0.2">
      <c r="I560" s="17"/>
      <c r="L560" s="16" t="str">
        <f t="shared" si="63"/>
        <v/>
      </c>
      <c r="M560" s="14" t="str">
        <f t="shared" si="65"/>
        <v/>
      </c>
      <c r="N560" s="14" t="s">
        <v>47</v>
      </c>
      <c r="O560" s="14" t="str">
        <f t="shared" si="66"/>
        <v/>
      </c>
      <c r="P560" s="14" t="s">
        <v>47</v>
      </c>
      <c r="Q560" s="14" t="str">
        <f t="shared" si="67"/>
        <v/>
      </c>
      <c r="R560" s="14" t="s">
        <v>47</v>
      </c>
      <c r="S560" s="14" t="str">
        <f t="shared" si="68"/>
        <v/>
      </c>
      <c r="T560" s="14" t="s">
        <v>47</v>
      </c>
      <c r="U560" s="14" t="str">
        <f t="shared" si="69"/>
        <v/>
      </c>
      <c r="V560" s="15" t="str">
        <f t="shared" si="64"/>
        <v/>
      </c>
    </row>
    <row r="561" spans="9:22" x14ac:dyDescent="0.2">
      <c r="I561" s="17"/>
      <c r="L561" s="16" t="str">
        <f t="shared" si="63"/>
        <v/>
      </c>
      <c r="M561" s="14" t="str">
        <f t="shared" si="65"/>
        <v/>
      </c>
      <c r="N561" s="14" t="s">
        <v>47</v>
      </c>
      <c r="O561" s="14" t="str">
        <f t="shared" si="66"/>
        <v/>
      </c>
      <c r="P561" s="14" t="s">
        <v>47</v>
      </c>
      <c r="Q561" s="14" t="str">
        <f t="shared" si="67"/>
        <v/>
      </c>
      <c r="R561" s="14" t="s">
        <v>47</v>
      </c>
      <c r="S561" s="14" t="str">
        <f t="shared" si="68"/>
        <v/>
      </c>
      <c r="T561" s="14" t="s">
        <v>47</v>
      </c>
      <c r="U561" s="14" t="str">
        <f t="shared" si="69"/>
        <v/>
      </c>
      <c r="V561" s="15" t="str">
        <f t="shared" si="64"/>
        <v/>
      </c>
    </row>
    <row r="562" spans="9:22" x14ac:dyDescent="0.2">
      <c r="I562" s="17"/>
      <c r="L562" s="16" t="str">
        <f t="shared" si="63"/>
        <v/>
      </c>
      <c r="M562" s="14" t="str">
        <f t="shared" si="65"/>
        <v/>
      </c>
      <c r="N562" s="14" t="s">
        <v>47</v>
      </c>
      <c r="O562" s="14" t="str">
        <f t="shared" si="66"/>
        <v/>
      </c>
      <c r="P562" s="14" t="s">
        <v>47</v>
      </c>
      <c r="Q562" s="14" t="str">
        <f t="shared" si="67"/>
        <v/>
      </c>
      <c r="R562" s="14" t="s">
        <v>47</v>
      </c>
      <c r="S562" s="14" t="str">
        <f t="shared" si="68"/>
        <v/>
      </c>
      <c r="T562" s="14" t="s">
        <v>47</v>
      </c>
      <c r="U562" s="14" t="str">
        <f t="shared" si="69"/>
        <v/>
      </c>
      <c r="V562" s="15" t="str">
        <f t="shared" si="64"/>
        <v/>
      </c>
    </row>
    <row r="563" spans="9:22" x14ac:dyDescent="0.2">
      <c r="I563" s="17"/>
      <c r="L563" s="16" t="str">
        <f t="shared" si="63"/>
        <v/>
      </c>
      <c r="M563" s="14" t="str">
        <f t="shared" si="65"/>
        <v/>
      </c>
      <c r="N563" s="14" t="s">
        <v>47</v>
      </c>
      <c r="O563" s="14" t="str">
        <f t="shared" si="66"/>
        <v/>
      </c>
      <c r="P563" s="14" t="s">
        <v>47</v>
      </c>
      <c r="Q563" s="14" t="str">
        <f t="shared" si="67"/>
        <v/>
      </c>
      <c r="R563" s="14" t="s">
        <v>47</v>
      </c>
      <c r="S563" s="14" t="str">
        <f t="shared" si="68"/>
        <v/>
      </c>
      <c r="T563" s="14" t="s">
        <v>47</v>
      </c>
      <c r="U563" s="14" t="str">
        <f t="shared" si="69"/>
        <v/>
      </c>
      <c r="V563" s="15" t="str">
        <f t="shared" si="64"/>
        <v/>
      </c>
    </row>
    <row r="564" spans="9:22" x14ac:dyDescent="0.2">
      <c r="I564" s="17"/>
      <c r="L564" s="16" t="str">
        <f t="shared" si="63"/>
        <v/>
      </c>
      <c r="M564" s="14" t="str">
        <f t="shared" si="65"/>
        <v/>
      </c>
      <c r="N564" s="14" t="s">
        <v>47</v>
      </c>
      <c r="O564" s="14" t="str">
        <f t="shared" si="66"/>
        <v/>
      </c>
      <c r="P564" s="14" t="s">
        <v>47</v>
      </c>
      <c r="Q564" s="14" t="str">
        <f t="shared" si="67"/>
        <v/>
      </c>
      <c r="R564" s="14" t="s">
        <v>47</v>
      </c>
      <c r="S564" s="14" t="str">
        <f t="shared" si="68"/>
        <v/>
      </c>
      <c r="T564" s="14" t="s">
        <v>47</v>
      </c>
      <c r="U564" s="14" t="str">
        <f t="shared" si="69"/>
        <v/>
      </c>
      <c r="V564" s="15" t="str">
        <f t="shared" si="64"/>
        <v/>
      </c>
    </row>
    <row r="565" spans="9:22" x14ac:dyDescent="0.2">
      <c r="I565" s="17"/>
      <c r="L565" s="16" t="str">
        <f t="shared" si="63"/>
        <v/>
      </c>
      <c r="M565" s="14" t="str">
        <f t="shared" si="65"/>
        <v/>
      </c>
      <c r="N565" s="14" t="s">
        <v>47</v>
      </c>
      <c r="O565" s="14" t="str">
        <f t="shared" si="66"/>
        <v/>
      </c>
      <c r="P565" s="14" t="s">
        <v>47</v>
      </c>
      <c r="Q565" s="14" t="str">
        <f t="shared" si="67"/>
        <v/>
      </c>
      <c r="R565" s="14" t="s">
        <v>47</v>
      </c>
      <c r="S565" s="14" t="str">
        <f t="shared" si="68"/>
        <v/>
      </c>
      <c r="T565" s="14" t="s">
        <v>47</v>
      </c>
      <c r="U565" s="14" t="str">
        <f t="shared" si="69"/>
        <v/>
      </c>
      <c r="V565" s="15" t="str">
        <f t="shared" si="64"/>
        <v/>
      </c>
    </row>
    <row r="566" spans="9:22" x14ac:dyDescent="0.2">
      <c r="I566" s="17"/>
      <c r="L566" s="16" t="str">
        <f t="shared" si="63"/>
        <v/>
      </c>
      <c r="M566" s="14" t="str">
        <f t="shared" si="65"/>
        <v/>
      </c>
      <c r="N566" s="14" t="s">
        <v>47</v>
      </c>
      <c r="O566" s="14" t="str">
        <f t="shared" si="66"/>
        <v/>
      </c>
      <c r="P566" s="14" t="s">
        <v>47</v>
      </c>
      <c r="Q566" s="14" t="str">
        <f t="shared" si="67"/>
        <v/>
      </c>
      <c r="R566" s="14" t="s">
        <v>47</v>
      </c>
      <c r="S566" s="14" t="str">
        <f t="shared" si="68"/>
        <v/>
      </c>
      <c r="T566" s="14" t="s">
        <v>47</v>
      </c>
      <c r="U566" s="14" t="str">
        <f t="shared" si="69"/>
        <v/>
      </c>
      <c r="V566" s="15" t="str">
        <f t="shared" si="64"/>
        <v/>
      </c>
    </row>
    <row r="567" spans="9:22" x14ac:dyDescent="0.2">
      <c r="I567" s="17"/>
      <c r="L567" s="16" t="str">
        <f t="shared" si="63"/>
        <v/>
      </c>
      <c r="M567" s="14" t="str">
        <f t="shared" si="65"/>
        <v/>
      </c>
      <c r="N567" s="14" t="s">
        <v>47</v>
      </c>
      <c r="O567" s="14" t="str">
        <f t="shared" si="66"/>
        <v/>
      </c>
      <c r="P567" s="14" t="s">
        <v>47</v>
      </c>
      <c r="Q567" s="14" t="str">
        <f t="shared" si="67"/>
        <v/>
      </c>
      <c r="R567" s="14" t="s">
        <v>47</v>
      </c>
      <c r="S567" s="14" t="str">
        <f t="shared" si="68"/>
        <v/>
      </c>
      <c r="T567" s="14" t="s">
        <v>47</v>
      </c>
      <c r="U567" s="14" t="str">
        <f t="shared" si="69"/>
        <v/>
      </c>
      <c r="V567" s="15" t="str">
        <f t="shared" si="64"/>
        <v/>
      </c>
    </row>
    <row r="568" spans="9:22" x14ac:dyDescent="0.2">
      <c r="I568" s="17"/>
      <c r="L568" s="16" t="str">
        <f t="shared" si="63"/>
        <v/>
      </c>
      <c r="M568" s="14" t="str">
        <f t="shared" si="65"/>
        <v/>
      </c>
      <c r="N568" s="14" t="s">
        <v>47</v>
      </c>
      <c r="O568" s="14" t="str">
        <f t="shared" si="66"/>
        <v/>
      </c>
      <c r="P568" s="14" t="s">
        <v>47</v>
      </c>
      <c r="Q568" s="14" t="str">
        <f t="shared" si="67"/>
        <v/>
      </c>
      <c r="R568" s="14" t="s">
        <v>47</v>
      </c>
      <c r="S568" s="14" t="str">
        <f t="shared" si="68"/>
        <v/>
      </c>
      <c r="T568" s="14" t="s">
        <v>47</v>
      </c>
      <c r="U568" s="14" t="str">
        <f t="shared" si="69"/>
        <v/>
      </c>
      <c r="V568" s="15" t="str">
        <f t="shared" si="64"/>
        <v/>
      </c>
    </row>
    <row r="569" spans="9:22" x14ac:dyDescent="0.2">
      <c r="I569" s="17"/>
      <c r="L569" s="16" t="str">
        <f t="shared" si="63"/>
        <v/>
      </c>
      <c r="M569" s="14" t="str">
        <f t="shared" si="65"/>
        <v/>
      </c>
      <c r="N569" s="14" t="s">
        <v>47</v>
      </c>
      <c r="O569" s="14" t="str">
        <f t="shared" si="66"/>
        <v/>
      </c>
      <c r="P569" s="14" t="s">
        <v>47</v>
      </c>
      <c r="Q569" s="14" t="str">
        <f t="shared" si="67"/>
        <v/>
      </c>
      <c r="R569" s="14" t="s">
        <v>47</v>
      </c>
      <c r="S569" s="14" t="str">
        <f t="shared" si="68"/>
        <v/>
      </c>
      <c r="T569" s="14" t="s">
        <v>47</v>
      </c>
      <c r="U569" s="14" t="str">
        <f t="shared" si="69"/>
        <v/>
      </c>
      <c r="V569" s="15" t="str">
        <f t="shared" si="64"/>
        <v/>
      </c>
    </row>
    <row r="570" spans="9:22" x14ac:dyDescent="0.2">
      <c r="I570" s="17"/>
      <c r="L570" s="16" t="str">
        <f t="shared" si="63"/>
        <v/>
      </c>
      <c r="M570" s="14" t="str">
        <f t="shared" si="65"/>
        <v/>
      </c>
      <c r="N570" s="14" t="s">
        <v>47</v>
      </c>
      <c r="O570" s="14" t="str">
        <f t="shared" si="66"/>
        <v/>
      </c>
      <c r="P570" s="14" t="s">
        <v>47</v>
      </c>
      <c r="Q570" s="14" t="str">
        <f t="shared" si="67"/>
        <v/>
      </c>
      <c r="R570" s="14" t="s">
        <v>47</v>
      </c>
      <c r="S570" s="14" t="str">
        <f t="shared" si="68"/>
        <v/>
      </c>
      <c r="T570" s="14" t="s">
        <v>47</v>
      </c>
      <c r="U570" s="14" t="str">
        <f t="shared" si="69"/>
        <v/>
      </c>
      <c r="V570" s="15" t="str">
        <f t="shared" si="64"/>
        <v/>
      </c>
    </row>
    <row r="571" spans="9:22" x14ac:dyDescent="0.2">
      <c r="I571" s="17"/>
      <c r="L571" s="16" t="str">
        <f t="shared" si="63"/>
        <v/>
      </c>
      <c r="M571" s="14" t="str">
        <f t="shared" si="65"/>
        <v/>
      </c>
      <c r="N571" s="14" t="s">
        <v>47</v>
      </c>
      <c r="O571" s="14" t="str">
        <f t="shared" si="66"/>
        <v/>
      </c>
      <c r="P571" s="14" t="s">
        <v>47</v>
      </c>
      <c r="Q571" s="14" t="str">
        <f t="shared" si="67"/>
        <v/>
      </c>
      <c r="R571" s="14" t="s">
        <v>47</v>
      </c>
      <c r="S571" s="14" t="str">
        <f t="shared" si="68"/>
        <v/>
      </c>
      <c r="T571" s="14" t="s">
        <v>47</v>
      </c>
      <c r="U571" s="14" t="str">
        <f t="shared" si="69"/>
        <v/>
      </c>
      <c r="V571" s="15" t="str">
        <f t="shared" si="64"/>
        <v/>
      </c>
    </row>
    <row r="572" spans="9:22" x14ac:dyDescent="0.2">
      <c r="I572" s="17"/>
      <c r="L572" s="16" t="str">
        <f t="shared" si="63"/>
        <v/>
      </c>
      <c r="M572" s="14" t="str">
        <f t="shared" si="65"/>
        <v/>
      </c>
      <c r="N572" s="14" t="s">
        <v>47</v>
      </c>
      <c r="O572" s="14" t="str">
        <f t="shared" si="66"/>
        <v/>
      </c>
      <c r="P572" s="14" t="s">
        <v>47</v>
      </c>
      <c r="Q572" s="14" t="str">
        <f t="shared" si="67"/>
        <v/>
      </c>
      <c r="R572" s="14" t="s">
        <v>47</v>
      </c>
      <c r="S572" s="14" t="str">
        <f t="shared" si="68"/>
        <v/>
      </c>
      <c r="T572" s="14" t="s">
        <v>47</v>
      </c>
      <c r="U572" s="14" t="str">
        <f t="shared" si="69"/>
        <v/>
      </c>
      <c r="V572" s="15" t="str">
        <f t="shared" si="64"/>
        <v/>
      </c>
    </row>
    <row r="573" spans="9:22" x14ac:dyDescent="0.2">
      <c r="I573" s="17"/>
      <c r="L573" s="16" t="str">
        <f t="shared" si="63"/>
        <v/>
      </c>
      <c r="M573" s="14" t="str">
        <f t="shared" si="65"/>
        <v/>
      </c>
      <c r="N573" s="14" t="s">
        <v>47</v>
      </c>
      <c r="O573" s="14" t="str">
        <f t="shared" si="66"/>
        <v/>
      </c>
      <c r="P573" s="14" t="s">
        <v>47</v>
      </c>
      <c r="Q573" s="14" t="str">
        <f t="shared" si="67"/>
        <v/>
      </c>
      <c r="R573" s="14" t="s">
        <v>47</v>
      </c>
      <c r="S573" s="14" t="str">
        <f t="shared" si="68"/>
        <v/>
      </c>
      <c r="T573" s="14" t="s">
        <v>47</v>
      </c>
      <c r="U573" s="14" t="str">
        <f t="shared" si="69"/>
        <v/>
      </c>
      <c r="V573" s="15" t="str">
        <f t="shared" si="64"/>
        <v/>
      </c>
    </row>
    <row r="574" spans="9:22" x14ac:dyDescent="0.2">
      <c r="I574" s="17"/>
      <c r="L574" s="16" t="str">
        <f t="shared" si="63"/>
        <v/>
      </c>
      <c r="M574" s="14" t="str">
        <f t="shared" si="65"/>
        <v/>
      </c>
      <c r="N574" s="14" t="s">
        <v>47</v>
      </c>
      <c r="O574" s="14" t="str">
        <f t="shared" si="66"/>
        <v/>
      </c>
      <c r="P574" s="14" t="s">
        <v>47</v>
      </c>
      <c r="Q574" s="14" t="str">
        <f t="shared" si="67"/>
        <v/>
      </c>
      <c r="R574" s="14" t="s">
        <v>47</v>
      </c>
      <c r="S574" s="14" t="str">
        <f t="shared" si="68"/>
        <v/>
      </c>
      <c r="T574" s="14" t="s">
        <v>47</v>
      </c>
      <c r="U574" s="14" t="str">
        <f t="shared" si="69"/>
        <v/>
      </c>
      <c r="V574" s="15" t="str">
        <f t="shared" si="64"/>
        <v/>
      </c>
    </row>
    <row r="575" spans="9:22" x14ac:dyDescent="0.2">
      <c r="I575" s="17"/>
      <c r="L575" s="16" t="str">
        <f t="shared" si="63"/>
        <v/>
      </c>
      <c r="M575" s="14" t="str">
        <f t="shared" si="65"/>
        <v/>
      </c>
      <c r="N575" s="14" t="s">
        <v>47</v>
      </c>
      <c r="O575" s="14" t="str">
        <f t="shared" si="66"/>
        <v/>
      </c>
      <c r="P575" s="14" t="s">
        <v>47</v>
      </c>
      <c r="Q575" s="14" t="str">
        <f t="shared" si="67"/>
        <v/>
      </c>
      <c r="R575" s="14" t="s">
        <v>47</v>
      </c>
      <c r="S575" s="14" t="str">
        <f t="shared" si="68"/>
        <v/>
      </c>
      <c r="T575" s="14" t="s">
        <v>47</v>
      </c>
      <c r="U575" s="14" t="str">
        <f t="shared" si="69"/>
        <v/>
      </c>
      <c r="V575" s="15" t="str">
        <f t="shared" si="64"/>
        <v/>
      </c>
    </row>
    <row r="576" spans="9:22" x14ac:dyDescent="0.2">
      <c r="I576" s="17"/>
      <c r="L576" s="16" t="str">
        <f t="shared" si="63"/>
        <v/>
      </c>
      <c r="M576" s="14" t="str">
        <f t="shared" si="65"/>
        <v/>
      </c>
      <c r="N576" s="14" t="s">
        <v>47</v>
      </c>
      <c r="O576" s="14" t="str">
        <f t="shared" si="66"/>
        <v/>
      </c>
      <c r="P576" s="14" t="s">
        <v>47</v>
      </c>
      <c r="Q576" s="14" t="str">
        <f t="shared" si="67"/>
        <v/>
      </c>
      <c r="R576" s="14" t="s">
        <v>47</v>
      </c>
      <c r="S576" s="14" t="str">
        <f t="shared" si="68"/>
        <v/>
      </c>
      <c r="T576" s="14" t="s">
        <v>47</v>
      </c>
      <c r="U576" s="14" t="str">
        <f t="shared" si="69"/>
        <v/>
      </c>
      <c r="V576" s="15" t="str">
        <f t="shared" si="64"/>
        <v/>
      </c>
    </row>
    <row r="577" spans="9:22" x14ac:dyDescent="0.2">
      <c r="I577" s="17"/>
      <c r="L577" s="16" t="str">
        <f t="shared" si="63"/>
        <v/>
      </c>
      <c r="M577" s="14" t="str">
        <f t="shared" si="65"/>
        <v/>
      </c>
      <c r="N577" s="14" t="s">
        <v>47</v>
      </c>
      <c r="O577" s="14" t="str">
        <f t="shared" si="66"/>
        <v/>
      </c>
      <c r="P577" s="14" t="s">
        <v>47</v>
      </c>
      <c r="Q577" s="14" t="str">
        <f t="shared" si="67"/>
        <v/>
      </c>
      <c r="R577" s="14" t="s">
        <v>47</v>
      </c>
      <c r="S577" s="14" t="str">
        <f t="shared" si="68"/>
        <v/>
      </c>
      <c r="T577" s="14" t="s">
        <v>47</v>
      </c>
      <c r="U577" s="14" t="str">
        <f t="shared" si="69"/>
        <v/>
      </c>
      <c r="V577" s="15" t="str">
        <f t="shared" si="64"/>
        <v/>
      </c>
    </row>
    <row r="578" spans="9:22" x14ac:dyDescent="0.2">
      <c r="I578" s="17"/>
      <c r="L578" s="16" t="str">
        <f t="shared" si="63"/>
        <v/>
      </c>
      <c r="M578" s="14" t="str">
        <f t="shared" si="65"/>
        <v/>
      </c>
      <c r="N578" s="14" t="s">
        <v>47</v>
      </c>
      <c r="O578" s="14" t="str">
        <f t="shared" si="66"/>
        <v/>
      </c>
      <c r="P578" s="14" t="s">
        <v>47</v>
      </c>
      <c r="Q578" s="14" t="str">
        <f t="shared" si="67"/>
        <v/>
      </c>
      <c r="R578" s="14" t="s">
        <v>47</v>
      </c>
      <c r="S578" s="14" t="str">
        <f t="shared" si="68"/>
        <v/>
      </c>
      <c r="T578" s="14" t="s">
        <v>47</v>
      </c>
      <c r="U578" s="14" t="str">
        <f t="shared" si="69"/>
        <v/>
      </c>
      <c r="V578" s="15" t="str">
        <f t="shared" si="64"/>
        <v/>
      </c>
    </row>
    <row r="579" spans="9:22" x14ac:dyDescent="0.2">
      <c r="I579" s="17"/>
      <c r="L579" s="16" t="str">
        <f t="shared" si="63"/>
        <v/>
      </c>
      <c r="M579" s="14" t="str">
        <f t="shared" si="65"/>
        <v/>
      </c>
      <c r="N579" s="14" t="s">
        <v>47</v>
      </c>
      <c r="O579" s="14" t="str">
        <f t="shared" si="66"/>
        <v/>
      </c>
      <c r="P579" s="14" t="s">
        <v>47</v>
      </c>
      <c r="Q579" s="14" t="str">
        <f t="shared" si="67"/>
        <v/>
      </c>
      <c r="R579" s="14" t="s">
        <v>47</v>
      </c>
      <c r="S579" s="14" t="str">
        <f t="shared" si="68"/>
        <v/>
      </c>
      <c r="T579" s="14" t="s">
        <v>47</v>
      </c>
      <c r="U579" s="14" t="str">
        <f t="shared" si="69"/>
        <v/>
      </c>
      <c r="V579" s="15" t="str">
        <f t="shared" si="64"/>
        <v/>
      </c>
    </row>
    <row r="580" spans="9:22" x14ac:dyDescent="0.2">
      <c r="I580" s="17"/>
      <c r="L580" s="16" t="str">
        <f t="shared" ref="L580:L643" si="70">IF(A580="","",LEN(A580))</f>
        <v/>
      </c>
      <c r="M580" s="14" t="str">
        <f t="shared" si="65"/>
        <v/>
      </c>
      <c r="N580" s="14" t="s">
        <v>47</v>
      </c>
      <c r="O580" s="14" t="str">
        <f t="shared" si="66"/>
        <v/>
      </c>
      <c r="P580" s="14" t="s">
        <v>47</v>
      </c>
      <c r="Q580" s="14" t="str">
        <f t="shared" si="67"/>
        <v/>
      </c>
      <c r="R580" s="14" t="s">
        <v>47</v>
      </c>
      <c r="S580" s="14" t="str">
        <f t="shared" si="68"/>
        <v/>
      </c>
      <c r="T580" s="14" t="s">
        <v>47</v>
      </c>
      <c r="U580" s="14" t="str">
        <f t="shared" si="69"/>
        <v/>
      </c>
      <c r="V580" s="15" t="str">
        <f t="shared" ref="V580:V643" si="71">IF(A580="","",IF(L580=2,M580,IF(L580=5,M580&amp;N580&amp;O580,IF(L580=8,M580&amp;N580&amp;O580&amp;P580&amp;Q580,IF(L580=11,M580&amp;N580&amp;O580&amp;P580&amp;Q580&amp;R580&amp;S580,IF(L580=14,M580&amp;N580&amp;O580&amp;P580&amp;Q580&amp;R580&amp;S580&amp;T580&amp;U580,"ERROR"))))))</f>
        <v/>
      </c>
    </row>
    <row r="581" spans="9:22" x14ac:dyDescent="0.2">
      <c r="I581" s="17"/>
      <c r="L581" s="16" t="str">
        <f t="shared" si="70"/>
        <v/>
      </c>
      <c r="M581" s="14" t="str">
        <f t="shared" si="65"/>
        <v/>
      </c>
      <c r="N581" s="14" t="s">
        <v>47</v>
      </c>
      <c r="O581" s="14" t="str">
        <f t="shared" si="66"/>
        <v/>
      </c>
      <c r="P581" s="14" t="s">
        <v>47</v>
      </c>
      <c r="Q581" s="14" t="str">
        <f t="shared" si="67"/>
        <v/>
      </c>
      <c r="R581" s="14" t="s">
        <v>47</v>
      </c>
      <c r="S581" s="14" t="str">
        <f t="shared" si="68"/>
        <v/>
      </c>
      <c r="T581" s="14" t="s">
        <v>47</v>
      </c>
      <c r="U581" s="14" t="str">
        <f t="shared" si="69"/>
        <v/>
      </c>
      <c r="V581" s="15" t="str">
        <f t="shared" si="71"/>
        <v/>
      </c>
    </row>
    <row r="582" spans="9:22" x14ac:dyDescent="0.2">
      <c r="I582" s="17"/>
      <c r="L582" s="16" t="str">
        <f t="shared" si="70"/>
        <v/>
      </c>
      <c r="M582" s="14" t="str">
        <f t="shared" si="65"/>
        <v/>
      </c>
      <c r="N582" s="14" t="s">
        <v>47</v>
      </c>
      <c r="O582" s="14" t="str">
        <f t="shared" si="66"/>
        <v/>
      </c>
      <c r="P582" s="14" t="s">
        <v>47</v>
      </c>
      <c r="Q582" s="14" t="str">
        <f t="shared" si="67"/>
        <v/>
      </c>
      <c r="R582" s="14" t="s">
        <v>47</v>
      </c>
      <c r="S582" s="14" t="str">
        <f t="shared" si="68"/>
        <v/>
      </c>
      <c r="T582" s="14" t="s">
        <v>47</v>
      </c>
      <c r="U582" s="14" t="str">
        <f t="shared" si="69"/>
        <v/>
      </c>
      <c r="V582" s="15" t="str">
        <f t="shared" si="71"/>
        <v/>
      </c>
    </row>
    <row r="583" spans="9:22" x14ac:dyDescent="0.2">
      <c r="I583" s="17"/>
      <c r="L583" s="16" t="str">
        <f t="shared" si="70"/>
        <v/>
      </c>
      <c r="M583" s="14" t="str">
        <f t="shared" si="65"/>
        <v/>
      </c>
      <c r="N583" s="14" t="s">
        <v>47</v>
      </c>
      <c r="O583" s="14" t="str">
        <f t="shared" si="66"/>
        <v/>
      </c>
      <c r="P583" s="14" t="s">
        <v>47</v>
      </c>
      <c r="Q583" s="14" t="str">
        <f t="shared" si="67"/>
        <v/>
      </c>
      <c r="R583" s="14" t="s">
        <v>47</v>
      </c>
      <c r="S583" s="14" t="str">
        <f t="shared" si="68"/>
        <v/>
      </c>
      <c r="T583" s="14" t="s">
        <v>47</v>
      </c>
      <c r="U583" s="14" t="str">
        <f t="shared" si="69"/>
        <v/>
      </c>
      <c r="V583" s="15" t="str">
        <f t="shared" si="71"/>
        <v/>
      </c>
    </row>
    <row r="584" spans="9:22" x14ac:dyDescent="0.2">
      <c r="I584" s="17"/>
      <c r="L584" s="16" t="str">
        <f t="shared" si="70"/>
        <v/>
      </c>
      <c r="M584" s="14" t="str">
        <f t="shared" si="65"/>
        <v/>
      </c>
      <c r="N584" s="14" t="s">
        <v>47</v>
      </c>
      <c r="O584" s="14" t="str">
        <f t="shared" si="66"/>
        <v/>
      </c>
      <c r="P584" s="14" t="s">
        <v>47</v>
      </c>
      <c r="Q584" s="14" t="str">
        <f t="shared" si="67"/>
        <v/>
      </c>
      <c r="R584" s="14" t="s">
        <v>47</v>
      </c>
      <c r="S584" s="14" t="str">
        <f t="shared" si="68"/>
        <v/>
      </c>
      <c r="T584" s="14" t="s">
        <v>47</v>
      </c>
      <c r="U584" s="14" t="str">
        <f t="shared" si="69"/>
        <v/>
      </c>
      <c r="V584" s="15" t="str">
        <f t="shared" si="71"/>
        <v/>
      </c>
    </row>
    <row r="585" spans="9:22" x14ac:dyDescent="0.2">
      <c r="I585" s="17"/>
      <c r="L585" s="16" t="str">
        <f t="shared" si="70"/>
        <v/>
      </c>
      <c r="M585" s="14" t="str">
        <f t="shared" si="65"/>
        <v/>
      </c>
      <c r="N585" s="14" t="s">
        <v>47</v>
      </c>
      <c r="O585" s="14" t="str">
        <f t="shared" si="66"/>
        <v/>
      </c>
      <c r="P585" s="14" t="s">
        <v>47</v>
      </c>
      <c r="Q585" s="14" t="str">
        <f t="shared" si="67"/>
        <v/>
      </c>
      <c r="R585" s="14" t="s">
        <v>47</v>
      </c>
      <c r="S585" s="14" t="str">
        <f t="shared" si="68"/>
        <v/>
      </c>
      <c r="T585" s="14" t="s">
        <v>47</v>
      </c>
      <c r="U585" s="14" t="str">
        <f t="shared" si="69"/>
        <v/>
      </c>
      <c r="V585" s="15" t="str">
        <f t="shared" si="71"/>
        <v/>
      </c>
    </row>
    <row r="586" spans="9:22" x14ac:dyDescent="0.2">
      <c r="I586" s="17"/>
      <c r="L586" s="16" t="str">
        <f t="shared" si="70"/>
        <v/>
      </c>
      <c r="M586" s="14" t="str">
        <f t="shared" si="65"/>
        <v/>
      </c>
      <c r="N586" s="14" t="s">
        <v>47</v>
      </c>
      <c r="O586" s="14" t="str">
        <f t="shared" si="66"/>
        <v/>
      </c>
      <c r="P586" s="14" t="s">
        <v>47</v>
      </c>
      <c r="Q586" s="14" t="str">
        <f t="shared" si="67"/>
        <v/>
      </c>
      <c r="R586" s="14" t="s">
        <v>47</v>
      </c>
      <c r="S586" s="14" t="str">
        <f t="shared" si="68"/>
        <v/>
      </c>
      <c r="T586" s="14" t="s">
        <v>47</v>
      </c>
      <c r="U586" s="14" t="str">
        <f t="shared" si="69"/>
        <v/>
      </c>
      <c r="V586" s="15" t="str">
        <f t="shared" si="71"/>
        <v/>
      </c>
    </row>
    <row r="587" spans="9:22" x14ac:dyDescent="0.2">
      <c r="I587" s="17"/>
      <c r="L587" s="16" t="str">
        <f t="shared" si="70"/>
        <v/>
      </c>
      <c r="M587" s="14" t="str">
        <f t="shared" si="65"/>
        <v/>
      </c>
      <c r="N587" s="14" t="s">
        <v>47</v>
      </c>
      <c r="O587" s="14" t="str">
        <f t="shared" si="66"/>
        <v/>
      </c>
      <c r="P587" s="14" t="s">
        <v>47</v>
      </c>
      <c r="Q587" s="14" t="str">
        <f t="shared" si="67"/>
        <v/>
      </c>
      <c r="R587" s="14" t="s">
        <v>47</v>
      </c>
      <c r="S587" s="14" t="str">
        <f t="shared" si="68"/>
        <v/>
      </c>
      <c r="T587" s="14" t="s">
        <v>47</v>
      </c>
      <c r="U587" s="14" t="str">
        <f t="shared" si="69"/>
        <v/>
      </c>
      <c r="V587" s="15" t="str">
        <f t="shared" si="71"/>
        <v/>
      </c>
    </row>
    <row r="588" spans="9:22" x14ac:dyDescent="0.2">
      <c r="I588" s="17"/>
      <c r="L588" s="16" t="str">
        <f t="shared" si="70"/>
        <v/>
      </c>
      <c r="M588" s="14" t="str">
        <f t="shared" si="65"/>
        <v/>
      </c>
      <c r="N588" s="14" t="s">
        <v>47</v>
      </c>
      <c r="O588" s="14" t="str">
        <f t="shared" si="66"/>
        <v/>
      </c>
      <c r="P588" s="14" t="s">
        <v>47</v>
      </c>
      <c r="Q588" s="14" t="str">
        <f t="shared" si="67"/>
        <v/>
      </c>
      <c r="R588" s="14" t="s">
        <v>47</v>
      </c>
      <c r="S588" s="14" t="str">
        <f t="shared" si="68"/>
        <v/>
      </c>
      <c r="T588" s="14" t="s">
        <v>47</v>
      </c>
      <c r="U588" s="14" t="str">
        <f t="shared" si="69"/>
        <v/>
      </c>
      <c r="V588" s="15" t="str">
        <f t="shared" si="71"/>
        <v/>
      </c>
    </row>
    <row r="589" spans="9:22" x14ac:dyDescent="0.2">
      <c r="I589" s="17"/>
      <c r="L589" s="16" t="str">
        <f t="shared" si="70"/>
        <v/>
      </c>
      <c r="M589" s="14" t="str">
        <f t="shared" si="65"/>
        <v/>
      </c>
      <c r="N589" s="14" t="s">
        <v>47</v>
      </c>
      <c r="O589" s="14" t="str">
        <f t="shared" si="66"/>
        <v/>
      </c>
      <c r="P589" s="14" t="s">
        <v>47</v>
      </c>
      <c r="Q589" s="14" t="str">
        <f t="shared" si="67"/>
        <v/>
      </c>
      <c r="R589" s="14" t="s">
        <v>47</v>
      </c>
      <c r="S589" s="14" t="str">
        <f t="shared" si="68"/>
        <v/>
      </c>
      <c r="T589" s="14" t="s">
        <v>47</v>
      </c>
      <c r="U589" s="14" t="str">
        <f t="shared" si="69"/>
        <v/>
      </c>
      <c r="V589" s="15" t="str">
        <f t="shared" si="71"/>
        <v/>
      </c>
    </row>
    <row r="590" spans="9:22" x14ac:dyDescent="0.2">
      <c r="I590" s="17"/>
      <c r="L590" s="16" t="str">
        <f t="shared" si="70"/>
        <v/>
      </c>
      <c r="M590" s="14" t="str">
        <f t="shared" si="65"/>
        <v/>
      </c>
      <c r="N590" s="14" t="s">
        <v>47</v>
      </c>
      <c r="O590" s="14" t="str">
        <f t="shared" si="66"/>
        <v/>
      </c>
      <c r="P590" s="14" t="s">
        <v>47</v>
      </c>
      <c r="Q590" s="14" t="str">
        <f t="shared" si="67"/>
        <v/>
      </c>
      <c r="R590" s="14" t="s">
        <v>47</v>
      </c>
      <c r="S590" s="14" t="str">
        <f t="shared" si="68"/>
        <v/>
      </c>
      <c r="T590" s="14" t="s">
        <v>47</v>
      </c>
      <c r="U590" s="14" t="str">
        <f t="shared" si="69"/>
        <v/>
      </c>
      <c r="V590" s="15" t="str">
        <f t="shared" si="71"/>
        <v/>
      </c>
    </row>
    <row r="591" spans="9:22" x14ac:dyDescent="0.2">
      <c r="I591" s="17"/>
      <c r="L591" s="16" t="str">
        <f t="shared" si="70"/>
        <v/>
      </c>
      <c r="M591" s="14" t="str">
        <f t="shared" si="65"/>
        <v/>
      </c>
      <c r="N591" s="14" t="s">
        <v>47</v>
      </c>
      <c r="O591" s="14" t="str">
        <f t="shared" si="66"/>
        <v/>
      </c>
      <c r="P591" s="14" t="s">
        <v>47</v>
      </c>
      <c r="Q591" s="14" t="str">
        <f t="shared" si="67"/>
        <v/>
      </c>
      <c r="R591" s="14" t="s">
        <v>47</v>
      </c>
      <c r="S591" s="14" t="str">
        <f t="shared" si="68"/>
        <v/>
      </c>
      <c r="T591" s="14" t="s">
        <v>47</v>
      </c>
      <c r="U591" s="14" t="str">
        <f t="shared" si="69"/>
        <v/>
      </c>
      <c r="V591" s="15" t="str">
        <f t="shared" si="71"/>
        <v/>
      </c>
    </row>
    <row r="592" spans="9:22" x14ac:dyDescent="0.2">
      <c r="I592" s="17"/>
      <c r="L592" s="16" t="str">
        <f t="shared" si="70"/>
        <v/>
      </c>
      <c r="M592" s="14" t="str">
        <f t="shared" si="65"/>
        <v/>
      </c>
      <c r="N592" s="14" t="s">
        <v>47</v>
      </c>
      <c r="O592" s="14" t="str">
        <f t="shared" si="66"/>
        <v/>
      </c>
      <c r="P592" s="14" t="s">
        <v>47</v>
      </c>
      <c r="Q592" s="14" t="str">
        <f t="shared" si="67"/>
        <v/>
      </c>
      <c r="R592" s="14" t="s">
        <v>47</v>
      </c>
      <c r="S592" s="14" t="str">
        <f t="shared" si="68"/>
        <v/>
      </c>
      <c r="T592" s="14" t="s">
        <v>47</v>
      </c>
      <c r="U592" s="14" t="str">
        <f t="shared" si="69"/>
        <v/>
      </c>
      <c r="V592" s="15" t="str">
        <f t="shared" si="71"/>
        <v/>
      </c>
    </row>
    <row r="593" spans="9:22" x14ac:dyDescent="0.2">
      <c r="I593" s="17"/>
      <c r="L593" s="16" t="str">
        <f t="shared" si="70"/>
        <v/>
      </c>
      <c r="M593" s="14" t="str">
        <f t="shared" si="65"/>
        <v/>
      </c>
      <c r="N593" s="14" t="s">
        <v>47</v>
      </c>
      <c r="O593" s="14" t="str">
        <f t="shared" si="66"/>
        <v/>
      </c>
      <c r="P593" s="14" t="s">
        <v>47</v>
      </c>
      <c r="Q593" s="14" t="str">
        <f t="shared" si="67"/>
        <v/>
      </c>
      <c r="R593" s="14" t="s">
        <v>47</v>
      </c>
      <c r="S593" s="14" t="str">
        <f t="shared" si="68"/>
        <v/>
      </c>
      <c r="T593" s="14" t="s">
        <v>47</v>
      </c>
      <c r="U593" s="14" t="str">
        <f t="shared" si="69"/>
        <v/>
      </c>
      <c r="V593" s="15" t="str">
        <f t="shared" si="71"/>
        <v/>
      </c>
    </row>
    <row r="594" spans="9:22" x14ac:dyDescent="0.2">
      <c r="I594" s="17"/>
      <c r="L594" s="16" t="str">
        <f t="shared" si="70"/>
        <v/>
      </c>
      <c r="M594" s="14" t="str">
        <f t="shared" si="65"/>
        <v/>
      </c>
      <c r="N594" s="14" t="s">
        <v>47</v>
      </c>
      <c r="O594" s="14" t="str">
        <f t="shared" si="66"/>
        <v/>
      </c>
      <c r="P594" s="14" t="s">
        <v>47</v>
      </c>
      <c r="Q594" s="14" t="str">
        <f t="shared" si="67"/>
        <v/>
      </c>
      <c r="R594" s="14" t="s">
        <v>47</v>
      </c>
      <c r="S594" s="14" t="str">
        <f t="shared" si="68"/>
        <v/>
      </c>
      <c r="T594" s="14" t="s">
        <v>47</v>
      </c>
      <c r="U594" s="14" t="str">
        <f t="shared" si="69"/>
        <v/>
      </c>
      <c r="V594" s="15" t="str">
        <f t="shared" si="71"/>
        <v/>
      </c>
    </row>
    <row r="595" spans="9:22" x14ac:dyDescent="0.2">
      <c r="I595" s="17"/>
      <c r="L595" s="16" t="str">
        <f t="shared" si="70"/>
        <v/>
      </c>
      <c r="M595" s="14" t="str">
        <f t="shared" si="65"/>
        <v/>
      </c>
      <c r="N595" s="14" t="s">
        <v>47</v>
      </c>
      <c r="O595" s="14" t="str">
        <f t="shared" si="66"/>
        <v/>
      </c>
      <c r="P595" s="14" t="s">
        <v>47</v>
      </c>
      <c r="Q595" s="14" t="str">
        <f t="shared" si="67"/>
        <v/>
      </c>
      <c r="R595" s="14" t="s">
        <v>47</v>
      </c>
      <c r="S595" s="14" t="str">
        <f t="shared" si="68"/>
        <v/>
      </c>
      <c r="T595" s="14" t="s">
        <v>47</v>
      </c>
      <c r="U595" s="14" t="str">
        <f t="shared" si="69"/>
        <v/>
      </c>
      <c r="V595" s="15" t="str">
        <f t="shared" si="71"/>
        <v/>
      </c>
    </row>
    <row r="596" spans="9:22" x14ac:dyDescent="0.2">
      <c r="I596" s="17"/>
      <c r="L596" s="16" t="str">
        <f t="shared" si="70"/>
        <v/>
      </c>
      <c r="M596" s="14" t="str">
        <f t="shared" si="65"/>
        <v/>
      </c>
      <c r="N596" s="14" t="s">
        <v>47</v>
      </c>
      <c r="O596" s="14" t="str">
        <f t="shared" si="66"/>
        <v/>
      </c>
      <c r="P596" s="14" t="s">
        <v>47</v>
      </c>
      <c r="Q596" s="14" t="str">
        <f t="shared" si="67"/>
        <v/>
      </c>
      <c r="R596" s="14" t="s">
        <v>47</v>
      </c>
      <c r="S596" s="14" t="str">
        <f t="shared" si="68"/>
        <v/>
      </c>
      <c r="T596" s="14" t="s">
        <v>47</v>
      </c>
      <c r="U596" s="14" t="str">
        <f t="shared" si="69"/>
        <v/>
      </c>
      <c r="V596" s="15" t="str">
        <f t="shared" si="71"/>
        <v/>
      </c>
    </row>
    <row r="597" spans="9:22" x14ac:dyDescent="0.2">
      <c r="I597" s="17"/>
      <c r="L597" s="16" t="str">
        <f t="shared" si="70"/>
        <v/>
      </c>
      <c r="M597" s="14" t="str">
        <f t="shared" si="65"/>
        <v/>
      </c>
      <c r="N597" s="14" t="s">
        <v>47</v>
      </c>
      <c r="O597" s="14" t="str">
        <f t="shared" si="66"/>
        <v/>
      </c>
      <c r="P597" s="14" t="s">
        <v>47</v>
      </c>
      <c r="Q597" s="14" t="str">
        <f t="shared" si="67"/>
        <v/>
      </c>
      <c r="R597" s="14" t="s">
        <v>47</v>
      </c>
      <c r="S597" s="14" t="str">
        <f t="shared" si="68"/>
        <v/>
      </c>
      <c r="T597" s="14" t="s">
        <v>47</v>
      </c>
      <c r="U597" s="14" t="str">
        <f t="shared" si="69"/>
        <v/>
      </c>
      <c r="V597" s="15" t="str">
        <f t="shared" si="71"/>
        <v/>
      </c>
    </row>
    <row r="598" spans="9:22" x14ac:dyDescent="0.2">
      <c r="I598" s="17"/>
      <c r="L598" s="16" t="str">
        <f t="shared" si="70"/>
        <v/>
      </c>
      <c r="M598" s="14" t="str">
        <f t="shared" si="65"/>
        <v/>
      </c>
      <c r="N598" s="14" t="s">
        <v>47</v>
      </c>
      <c r="O598" s="14" t="str">
        <f t="shared" si="66"/>
        <v/>
      </c>
      <c r="P598" s="14" t="s">
        <v>47</v>
      </c>
      <c r="Q598" s="14" t="str">
        <f t="shared" si="67"/>
        <v/>
      </c>
      <c r="R598" s="14" t="s">
        <v>47</v>
      </c>
      <c r="S598" s="14" t="str">
        <f t="shared" si="68"/>
        <v/>
      </c>
      <c r="T598" s="14" t="s">
        <v>47</v>
      </c>
      <c r="U598" s="14" t="str">
        <f t="shared" si="69"/>
        <v/>
      </c>
      <c r="V598" s="15" t="str">
        <f t="shared" si="71"/>
        <v/>
      </c>
    </row>
    <row r="599" spans="9:22" x14ac:dyDescent="0.2">
      <c r="I599" s="17"/>
      <c r="L599" s="16" t="str">
        <f t="shared" si="70"/>
        <v/>
      </c>
      <c r="M599" s="14" t="str">
        <f t="shared" si="65"/>
        <v/>
      </c>
      <c r="N599" s="14" t="s">
        <v>47</v>
      </c>
      <c r="O599" s="14" t="str">
        <f t="shared" si="66"/>
        <v/>
      </c>
      <c r="P599" s="14" t="s">
        <v>47</v>
      </c>
      <c r="Q599" s="14" t="str">
        <f t="shared" si="67"/>
        <v/>
      </c>
      <c r="R599" s="14" t="s">
        <v>47</v>
      </c>
      <c r="S599" s="14" t="str">
        <f t="shared" si="68"/>
        <v/>
      </c>
      <c r="T599" s="14" t="s">
        <v>47</v>
      </c>
      <c r="U599" s="14" t="str">
        <f t="shared" si="69"/>
        <v/>
      </c>
      <c r="V599" s="15" t="str">
        <f t="shared" si="71"/>
        <v/>
      </c>
    </row>
    <row r="600" spans="9:22" x14ac:dyDescent="0.2">
      <c r="I600" s="17"/>
      <c r="L600" s="16" t="str">
        <f t="shared" si="70"/>
        <v/>
      </c>
      <c r="M600" s="14" t="str">
        <f t="shared" si="65"/>
        <v/>
      </c>
      <c r="N600" s="14" t="s">
        <v>47</v>
      </c>
      <c r="O600" s="14" t="str">
        <f t="shared" si="66"/>
        <v/>
      </c>
      <c r="P600" s="14" t="s">
        <v>47</v>
      </c>
      <c r="Q600" s="14" t="str">
        <f t="shared" si="67"/>
        <v/>
      </c>
      <c r="R600" s="14" t="s">
        <v>47</v>
      </c>
      <c r="S600" s="14" t="str">
        <f t="shared" si="68"/>
        <v/>
      </c>
      <c r="T600" s="14" t="s">
        <v>47</v>
      </c>
      <c r="U600" s="14" t="str">
        <f t="shared" si="69"/>
        <v/>
      </c>
      <c r="V600" s="15" t="str">
        <f t="shared" si="71"/>
        <v/>
      </c>
    </row>
    <row r="601" spans="9:22" x14ac:dyDescent="0.2">
      <c r="I601" s="17"/>
      <c r="L601" s="16" t="str">
        <f t="shared" si="70"/>
        <v/>
      </c>
      <c r="M601" s="14" t="str">
        <f t="shared" si="65"/>
        <v/>
      </c>
      <c r="N601" s="14" t="s">
        <v>47</v>
      </c>
      <c r="O601" s="14" t="str">
        <f t="shared" si="66"/>
        <v/>
      </c>
      <c r="P601" s="14" t="s">
        <v>47</v>
      </c>
      <c r="Q601" s="14" t="str">
        <f t="shared" si="67"/>
        <v/>
      </c>
      <c r="R601" s="14" t="s">
        <v>47</v>
      </c>
      <c r="S601" s="14" t="str">
        <f t="shared" si="68"/>
        <v/>
      </c>
      <c r="T601" s="14" t="s">
        <v>47</v>
      </c>
      <c r="U601" s="14" t="str">
        <f t="shared" si="69"/>
        <v/>
      </c>
      <c r="V601" s="15" t="str">
        <f t="shared" si="71"/>
        <v/>
      </c>
    </row>
    <row r="602" spans="9:22" x14ac:dyDescent="0.2">
      <c r="I602" s="17"/>
      <c r="L602" s="16" t="str">
        <f t="shared" si="70"/>
        <v/>
      </c>
      <c r="M602" s="14" t="str">
        <f t="shared" si="65"/>
        <v/>
      </c>
      <c r="N602" s="14" t="s">
        <v>47</v>
      </c>
      <c r="O602" s="14" t="str">
        <f t="shared" si="66"/>
        <v/>
      </c>
      <c r="P602" s="14" t="s">
        <v>47</v>
      </c>
      <c r="Q602" s="14" t="str">
        <f t="shared" si="67"/>
        <v/>
      </c>
      <c r="R602" s="14" t="s">
        <v>47</v>
      </c>
      <c r="S602" s="14" t="str">
        <f t="shared" si="68"/>
        <v/>
      </c>
      <c r="T602" s="14" t="s">
        <v>47</v>
      </c>
      <c r="U602" s="14" t="str">
        <f t="shared" si="69"/>
        <v/>
      </c>
      <c r="V602" s="15" t="str">
        <f t="shared" si="71"/>
        <v/>
      </c>
    </row>
    <row r="603" spans="9:22" x14ac:dyDescent="0.2">
      <c r="I603" s="17"/>
      <c r="L603" s="16" t="str">
        <f t="shared" si="70"/>
        <v/>
      </c>
      <c r="M603" s="14" t="str">
        <f t="shared" si="65"/>
        <v/>
      </c>
      <c r="N603" s="14" t="s">
        <v>47</v>
      </c>
      <c r="O603" s="14" t="str">
        <f t="shared" si="66"/>
        <v/>
      </c>
      <c r="P603" s="14" t="s">
        <v>47</v>
      </c>
      <c r="Q603" s="14" t="str">
        <f t="shared" si="67"/>
        <v/>
      </c>
      <c r="R603" s="14" t="s">
        <v>47</v>
      </c>
      <c r="S603" s="14" t="str">
        <f t="shared" si="68"/>
        <v/>
      </c>
      <c r="T603" s="14" t="s">
        <v>47</v>
      </c>
      <c r="U603" s="14" t="str">
        <f t="shared" si="69"/>
        <v/>
      </c>
      <c r="V603" s="15" t="str">
        <f t="shared" si="71"/>
        <v/>
      </c>
    </row>
    <row r="604" spans="9:22" x14ac:dyDescent="0.2">
      <c r="I604" s="17"/>
      <c r="L604" s="16" t="str">
        <f t="shared" si="70"/>
        <v/>
      </c>
      <c r="M604" s="14" t="str">
        <f t="shared" si="65"/>
        <v/>
      </c>
      <c r="N604" s="14" t="s">
        <v>47</v>
      </c>
      <c r="O604" s="14" t="str">
        <f t="shared" si="66"/>
        <v/>
      </c>
      <c r="P604" s="14" t="s">
        <v>47</v>
      </c>
      <c r="Q604" s="14" t="str">
        <f t="shared" si="67"/>
        <v/>
      </c>
      <c r="R604" s="14" t="s">
        <v>47</v>
      </c>
      <c r="S604" s="14" t="str">
        <f t="shared" si="68"/>
        <v/>
      </c>
      <c r="T604" s="14" t="s">
        <v>47</v>
      </c>
      <c r="U604" s="14" t="str">
        <f t="shared" si="69"/>
        <v/>
      </c>
      <c r="V604" s="15" t="str">
        <f t="shared" si="71"/>
        <v/>
      </c>
    </row>
    <row r="605" spans="9:22" x14ac:dyDescent="0.2">
      <c r="I605" s="17"/>
      <c r="L605" s="16" t="str">
        <f t="shared" si="70"/>
        <v/>
      </c>
      <c r="M605" s="14" t="str">
        <f t="shared" si="65"/>
        <v/>
      </c>
      <c r="N605" s="14" t="s">
        <v>47</v>
      </c>
      <c r="O605" s="14" t="str">
        <f t="shared" si="66"/>
        <v/>
      </c>
      <c r="P605" s="14" t="s">
        <v>47</v>
      </c>
      <c r="Q605" s="14" t="str">
        <f t="shared" si="67"/>
        <v/>
      </c>
      <c r="R605" s="14" t="s">
        <v>47</v>
      </c>
      <c r="S605" s="14" t="str">
        <f t="shared" si="68"/>
        <v/>
      </c>
      <c r="T605" s="14" t="s">
        <v>47</v>
      </c>
      <c r="U605" s="14" t="str">
        <f t="shared" si="69"/>
        <v/>
      </c>
      <c r="V605" s="15" t="str">
        <f t="shared" si="71"/>
        <v/>
      </c>
    </row>
    <row r="606" spans="9:22" x14ac:dyDescent="0.2">
      <c r="I606" s="17"/>
      <c r="L606" s="16" t="str">
        <f t="shared" si="70"/>
        <v/>
      </c>
      <c r="M606" s="14" t="str">
        <f t="shared" si="65"/>
        <v/>
      </c>
      <c r="N606" s="14" t="s">
        <v>47</v>
      </c>
      <c r="O606" s="14" t="str">
        <f t="shared" si="66"/>
        <v/>
      </c>
      <c r="P606" s="14" t="s">
        <v>47</v>
      </c>
      <c r="Q606" s="14" t="str">
        <f t="shared" si="67"/>
        <v/>
      </c>
      <c r="R606" s="14" t="s">
        <v>47</v>
      </c>
      <c r="S606" s="14" t="str">
        <f t="shared" si="68"/>
        <v/>
      </c>
      <c r="T606" s="14" t="s">
        <v>47</v>
      </c>
      <c r="U606" s="14" t="str">
        <f t="shared" si="69"/>
        <v/>
      </c>
      <c r="V606" s="15" t="str">
        <f t="shared" si="71"/>
        <v/>
      </c>
    </row>
    <row r="607" spans="9:22" x14ac:dyDescent="0.2">
      <c r="I607" s="17"/>
      <c r="L607" s="16" t="str">
        <f t="shared" si="70"/>
        <v/>
      </c>
      <c r="M607" s="14" t="str">
        <f t="shared" si="65"/>
        <v/>
      </c>
      <c r="N607" s="14" t="s">
        <v>47</v>
      </c>
      <c r="O607" s="14" t="str">
        <f t="shared" si="66"/>
        <v/>
      </c>
      <c r="P607" s="14" t="s">
        <v>47</v>
      </c>
      <c r="Q607" s="14" t="str">
        <f t="shared" si="67"/>
        <v/>
      </c>
      <c r="R607" s="14" t="s">
        <v>47</v>
      </c>
      <c r="S607" s="14" t="str">
        <f t="shared" si="68"/>
        <v/>
      </c>
      <c r="T607" s="14" t="s">
        <v>47</v>
      </c>
      <c r="U607" s="14" t="str">
        <f t="shared" si="69"/>
        <v/>
      </c>
      <c r="V607" s="15" t="str">
        <f t="shared" si="71"/>
        <v/>
      </c>
    </row>
    <row r="608" spans="9:22" x14ac:dyDescent="0.2">
      <c r="I608" s="17"/>
      <c r="L608" s="16" t="str">
        <f t="shared" si="70"/>
        <v/>
      </c>
      <c r="M608" s="14" t="str">
        <f t="shared" si="65"/>
        <v/>
      </c>
      <c r="N608" s="14" t="s">
        <v>47</v>
      </c>
      <c r="O608" s="14" t="str">
        <f t="shared" si="66"/>
        <v/>
      </c>
      <c r="P608" s="14" t="s">
        <v>47</v>
      </c>
      <c r="Q608" s="14" t="str">
        <f t="shared" si="67"/>
        <v/>
      </c>
      <c r="R608" s="14" t="s">
        <v>47</v>
      </c>
      <c r="S608" s="14" t="str">
        <f t="shared" si="68"/>
        <v/>
      </c>
      <c r="T608" s="14" t="s">
        <v>47</v>
      </c>
      <c r="U608" s="14" t="str">
        <f t="shared" si="69"/>
        <v/>
      </c>
      <c r="V608" s="15" t="str">
        <f t="shared" si="71"/>
        <v/>
      </c>
    </row>
    <row r="609" spans="9:22" x14ac:dyDescent="0.2">
      <c r="I609" s="17"/>
      <c r="L609" s="16" t="str">
        <f t="shared" si="70"/>
        <v/>
      </c>
      <c r="M609" s="14" t="str">
        <f t="shared" si="65"/>
        <v/>
      </c>
      <c r="N609" s="14" t="s">
        <v>47</v>
      </c>
      <c r="O609" s="14" t="str">
        <f t="shared" si="66"/>
        <v/>
      </c>
      <c r="P609" s="14" t="s">
        <v>47</v>
      </c>
      <c r="Q609" s="14" t="str">
        <f t="shared" si="67"/>
        <v/>
      </c>
      <c r="R609" s="14" t="s">
        <v>47</v>
      </c>
      <c r="S609" s="14" t="str">
        <f t="shared" si="68"/>
        <v/>
      </c>
      <c r="T609" s="14" t="s">
        <v>47</v>
      </c>
      <c r="U609" s="14" t="str">
        <f t="shared" si="69"/>
        <v/>
      </c>
      <c r="V609" s="15" t="str">
        <f t="shared" si="71"/>
        <v/>
      </c>
    </row>
    <row r="610" spans="9:22" x14ac:dyDescent="0.2">
      <c r="I610" s="17"/>
      <c r="L610" s="16" t="str">
        <f t="shared" si="70"/>
        <v/>
      </c>
      <c r="M610" s="14" t="str">
        <f t="shared" si="65"/>
        <v/>
      </c>
      <c r="N610" s="14" t="s">
        <v>47</v>
      </c>
      <c r="O610" s="14" t="str">
        <f t="shared" si="66"/>
        <v/>
      </c>
      <c r="P610" s="14" t="s">
        <v>47</v>
      </c>
      <c r="Q610" s="14" t="str">
        <f t="shared" si="67"/>
        <v/>
      </c>
      <c r="R610" s="14" t="s">
        <v>47</v>
      </c>
      <c r="S610" s="14" t="str">
        <f t="shared" si="68"/>
        <v/>
      </c>
      <c r="T610" s="14" t="s">
        <v>47</v>
      </c>
      <c r="U610" s="14" t="str">
        <f t="shared" si="69"/>
        <v/>
      </c>
      <c r="V610" s="15" t="str">
        <f t="shared" si="71"/>
        <v/>
      </c>
    </row>
    <row r="611" spans="9:22" x14ac:dyDescent="0.2">
      <c r="I611" s="17"/>
      <c r="L611" s="16" t="str">
        <f t="shared" si="70"/>
        <v/>
      </c>
      <c r="M611" s="14" t="str">
        <f t="shared" si="65"/>
        <v/>
      </c>
      <c r="N611" s="14" t="s">
        <v>47</v>
      </c>
      <c r="O611" s="14" t="str">
        <f t="shared" si="66"/>
        <v/>
      </c>
      <c r="P611" s="14" t="s">
        <v>47</v>
      </c>
      <c r="Q611" s="14" t="str">
        <f t="shared" si="67"/>
        <v/>
      </c>
      <c r="R611" s="14" t="s">
        <v>47</v>
      </c>
      <c r="S611" s="14" t="str">
        <f t="shared" si="68"/>
        <v/>
      </c>
      <c r="T611" s="14" t="s">
        <v>47</v>
      </c>
      <c r="U611" s="14" t="str">
        <f t="shared" si="69"/>
        <v/>
      </c>
      <c r="V611" s="15" t="str">
        <f t="shared" si="71"/>
        <v/>
      </c>
    </row>
    <row r="612" spans="9:22" x14ac:dyDescent="0.2">
      <c r="I612" s="17"/>
      <c r="L612" s="16" t="str">
        <f t="shared" si="70"/>
        <v/>
      </c>
      <c r="M612" s="14" t="str">
        <f t="shared" si="65"/>
        <v/>
      </c>
      <c r="N612" s="14" t="s">
        <v>47</v>
      </c>
      <c r="O612" s="14" t="str">
        <f t="shared" si="66"/>
        <v/>
      </c>
      <c r="P612" s="14" t="s">
        <v>47</v>
      </c>
      <c r="Q612" s="14" t="str">
        <f t="shared" si="67"/>
        <v/>
      </c>
      <c r="R612" s="14" t="s">
        <v>47</v>
      </c>
      <c r="S612" s="14" t="str">
        <f t="shared" si="68"/>
        <v/>
      </c>
      <c r="T612" s="14" t="s">
        <v>47</v>
      </c>
      <c r="U612" s="14" t="str">
        <f t="shared" si="69"/>
        <v/>
      </c>
      <c r="V612" s="15" t="str">
        <f t="shared" si="71"/>
        <v/>
      </c>
    </row>
    <row r="613" spans="9:22" x14ac:dyDescent="0.2">
      <c r="I613" s="17"/>
      <c r="L613" s="16" t="str">
        <f t="shared" si="70"/>
        <v/>
      </c>
      <c r="M613" s="14" t="str">
        <f t="shared" si="65"/>
        <v/>
      </c>
      <c r="N613" s="14" t="s">
        <v>47</v>
      </c>
      <c r="O613" s="14" t="str">
        <f t="shared" si="66"/>
        <v/>
      </c>
      <c r="P613" s="14" t="s">
        <v>47</v>
      </c>
      <c r="Q613" s="14" t="str">
        <f t="shared" si="67"/>
        <v/>
      </c>
      <c r="R613" s="14" t="s">
        <v>47</v>
      </c>
      <c r="S613" s="14" t="str">
        <f t="shared" si="68"/>
        <v/>
      </c>
      <c r="T613" s="14" t="s">
        <v>47</v>
      </c>
      <c r="U613" s="14" t="str">
        <f t="shared" si="69"/>
        <v/>
      </c>
      <c r="V613" s="15" t="str">
        <f t="shared" si="71"/>
        <v/>
      </c>
    </row>
    <row r="614" spans="9:22" x14ac:dyDescent="0.2">
      <c r="I614" s="17"/>
      <c r="L614" s="16" t="str">
        <f t="shared" si="70"/>
        <v/>
      </c>
      <c r="M614" s="14" t="str">
        <f t="shared" si="65"/>
        <v/>
      </c>
      <c r="N614" s="14" t="s">
        <v>47</v>
      </c>
      <c r="O614" s="14" t="str">
        <f t="shared" si="66"/>
        <v/>
      </c>
      <c r="P614" s="14" t="s">
        <v>47</v>
      </c>
      <c r="Q614" s="14" t="str">
        <f t="shared" si="67"/>
        <v/>
      </c>
      <c r="R614" s="14" t="s">
        <v>47</v>
      </c>
      <c r="S614" s="14" t="str">
        <f t="shared" si="68"/>
        <v/>
      </c>
      <c r="T614" s="14" t="s">
        <v>47</v>
      </c>
      <c r="U614" s="14" t="str">
        <f t="shared" si="69"/>
        <v/>
      </c>
      <c r="V614" s="15" t="str">
        <f t="shared" si="71"/>
        <v/>
      </c>
    </row>
    <row r="615" spans="9:22" x14ac:dyDescent="0.2">
      <c r="I615" s="17"/>
      <c r="L615" s="16" t="str">
        <f t="shared" si="70"/>
        <v/>
      </c>
      <c r="M615" s="14" t="str">
        <f t="shared" si="65"/>
        <v/>
      </c>
      <c r="N615" s="14" t="s">
        <v>47</v>
      </c>
      <c r="O615" s="14" t="str">
        <f t="shared" si="66"/>
        <v/>
      </c>
      <c r="P615" s="14" t="s">
        <v>47</v>
      </c>
      <c r="Q615" s="14" t="str">
        <f t="shared" si="67"/>
        <v/>
      </c>
      <c r="R615" s="14" t="s">
        <v>47</v>
      </c>
      <c r="S615" s="14" t="str">
        <f t="shared" si="68"/>
        <v/>
      </c>
      <c r="T615" s="14" t="s">
        <v>47</v>
      </c>
      <c r="U615" s="14" t="str">
        <f t="shared" si="69"/>
        <v/>
      </c>
      <c r="V615" s="15" t="str">
        <f t="shared" si="71"/>
        <v/>
      </c>
    </row>
    <row r="616" spans="9:22" x14ac:dyDescent="0.2">
      <c r="I616" s="17"/>
      <c r="L616" s="16" t="str">
        <f t="shared" si="70"/>
        <v/>
      </c>
      <c r="M616" s="14" t="str">
        <f t="shared" si="65"/>
        <v/>
      </c>
      <c r="N616" s="14" t="s">
        <v>47</v>
      </c>
      <c r="O616" s="14" t="str">
        <f t="shared" si="66"/>
        <v/>
      </c>
      <c r="P616" s="14" t="s">
        <v>47</v>
      </c>
      <c r="Q616" s="14" t="str">
        <f t="shared" si="67"/>
        <v/>
      </c>
      <c r="R616" s="14" t="s">
        <v>47</v>
      </c>
      <c r="S616" s="14" t="str">
        <f t="shared" si="68"/>
        <v/>
      </c>
      <c r="T616" s="14" t="s">
        <v>47</v>
      </c>
      <c r="U616" s="14" t="str">
        <f t="shared" si="69"/>
        <v/>
      </c>
      <c r="V616" s="15" t="str">
        <f t="shared" si="71"/>
        <v/>
      </c>
    </row>
    <row r="617" spans="9:22" x14ac:dyDescent="0.2">
      <c r="I617" s="17"/>
      <c r="L617" s="16" t="str">
        <f t="shared" si="70"/>
        <v/>
      </c>
      <c r="M617" s="14" t="str">
        <f t="shared" si="65"/>
        <v/>
      </c>
      <c r="N617" s="14" t="s">
        <v>47</v>
      </c>
      <c r="O617" s="14" t="str">
        <f t="shared" si="66"/>
        <v/>
      </c>
      <c r="P617" s="14" t="s">
        <v>47</v>
      </c>
      <c r="Q617" s="14" t="str">
        <f t="shared" si="67"/>
        <v/>
      </c>
      <c r="R617" s="14" t="s">
        <v>47</v>
      </c>
      <c r="S617" s="14" t="str">
        <f t="shared" si="68"/>
        <v/>
      </c>
      <c r="T617" s="14" t="s">
        <v>47</v>
      </c>
      <c r="U617" s="14" t="str">
        <f t="shared" si="69"/>
        <v/>
      </c>
      <c r="V617" s="15" t="str">
        <f t="shared" si="71"/>
        <v/>
      </c>
    </row>
    <row r="618" spans="9:22" x14ac:dyDescent="0.2">
      <c r="I618" s="17"/>
      <c r="L618" s="16" t="str">
        <f t="shared" si="70"/>
        <v/>
      </c>
      <c r="M618" s="14" t="str">
        <f t="shared" ref="M618:M681" si="72">MID(A618,1,2)</f>
        <v/>
      </c>
      <c r="N618" s="14" t="s">
        <v>47</v>
      </c>
      <c r="O618" s="14" t="str">
        <f t="shared" ref="O618:O681" si="73">MID(A618,4,2)</f>
        <v/>
      </c>
      <c r="P618" s="14" t="s">
        <v>47</v>
      </c>
      <c r="Q618" s="14" t="str">
        <f t="shared" ref="Q618:Q681" si="74">MID(A618,7,2)</f>
        <v/>
      </c>
      <c r="R618" s="14" t="s">
        <v>47</v>
      </c>
      <c r="S618" s="14" t="str">
        <f t="shared" ref="S618:S681" si="75">MID(A618,10,2)</f>
        <v/>
      </c>
      <c r="T618" s="14" t="s">
        <v>47</v>
      </c>
      <c r="U618" s="14" t="str">
        <f t="shared" ref="U618:U681" si="76">MID(A618,13,2)</f>
        <v/>
      </c>
      <c r="V618" s="15" t="str">
        <f t="shared" si="71"/>
        <v/>
      </c>
    </row>
    <row r="619" spans="9:22" x14ac:dyDescent="0.2">
      <c r="I619" s="17"/>
      <c r="L619" s="16" t="str">
        <f t="shared" si="70"/>
        <v/>
      </c>
      <c r="M619" s="14" t="str">
        <f t="shared" si="72"/>
        <v/>
      </c>
      <c r="N619" s="14" t="s">
        <v>47</v>
      </c>
      <c r="O619" s="14" t="str">
        <f t="shared" si="73"/>
        <v/>
      </c>
      <c r="P619" s="14" t="s">
        <v>47</v>
      </c>
      <c r="Q619" s="14" t="str">
        <f t="shared" si="74"/>
        <v/>
      </c>
      <c r="R619" s="14" t="s">
        <v>47</v>
      </c>
      <c r="S619" s="14" t="str">
        <f t="shared" si="75"/>
        <v/>
      </c>
      <c r="T619" s="14" t="s">
        <v>47</v>
      </c>
      <c r="U619" s="14" t="str">
        <f t="shared" si="76"/>
        <v/>
      </c>
      <c r="V619" s="15" t="str">
        <f t="shared" si="71"/>
        <v/>
      </c>
    </row>
    <row r="620" spans="9:22" x14ac:dyDescent="0.2">
      <c r="I620" s="17"/>
      <c r="L620" s="16" t="str">
        <f t="shared" si="70"/>
        <v/>
      </c>
      <c r="M620" s="14" t="str">
        <f t="shared" si="72"/>
        <v/>
      </c>
      <c r="N620" s="14" t="s">
        <v>47</v>
      </c>
      <c r="O620" s="14" t="str">
        <f t="shared" si="73"/>
        <v/>
      </c>
      <c r="P620" s="14" t="s">
        <v>47</v>
      </c>
      <c r="Q620" s="14" t="str">
        <f t="shared" si="74"/>
        <v/>
      </c>
      <c r="R620" s="14" t="s">
        <v>47</v>
      </c>
      <c r="S620" s="14" t="str">
        <f t="shared" si="75"/>
        <v/>
      </c>
      <c r="T620" s="14" t="s">
        <v>47</v>
      </c>
      <c r="U620" s="14" t="str">
        <f t="shared" si="76"/>
        <v/>
      </c>
      <c r="V620" s="15" t="str">
        <f t="shared" si="71"/>
        <v/>
      </c>
    </row>
    <row r="621" spans="9:22" x14ac:dyDescent="0.2">
      <c r="I621" s="17"/>
      <c r="L621" s="16" t="str">
        <f t="shared" si="70"/>
        <v/>
      </c>
      <c r="M621" s="14" t="str">
        <f t="shared" si="72"/>
        <v/>
      </c>
      <c r="N621" s="14" t="s">
        <v>47</v>
      </c>
      <c r="O621" s="14" t="str">
        <f t="shared" si="73"/>
        <v/>
      </c>
      <c r="P621" s="14" t="s">
        <v>47</v>
      </c>
      <c r="Q621" s="14" t="str">
        <f t="shared" si="74"/>
        <v/>
      </c>
      <c r="R621" s="14" t="s">
        <v>47</v>
      </c>
      <c r="S621" s="14" t="str">
        <f t="shared" si="75"/>
        <v/>
      </c>
      <c r="T621" s="14" t="s">
        <v>47</v>
      </c>
      <c r="U621" s="14" t="str">
        <f t="shared" si="76"/>
        <v/>
      </c>
      <c r="V621" s="15" t="str">
        <f t="shared" si="71"/>
        <v/>
      </c>
    </row>
    <row r="622" spans="9:22" x14ac:dyDescent="0.2">
      <c r="I622" s="17"/>
      <c r="L622" s="16" t="str">
        <f t="shared" si="70"/>
        <v/>
      </c>
      <c r="M622" s="14" t="str">
        <f t="shared" si="72"/>
        <v/>
      </c>
      <c r="N622" s="14" t="s">
        <v>47</v>
      </c>
      <c r="O622" s="14" t="str">
        <f t="shared" si="73"/>
        <v/>
      </c>
      <c r="P622" s="14" t="s">
        <v>47</v>
      </c>
      <c r="Q622" s="14" t="str">
        <f t="shared" si="74"/>
        <v/>
      </c>
      <c r="R622" s="14" t="s">
        <v>47</v>
      </c>
      <c r="S622" s="14" t="str">
        <f t="shared" si="75"/>
        <v/>
      </c>
      <c r="T622" s="14" t="s">
        <v>47</v>
      </c>
      <c r="U622" s="14" t="str">
        <f t="shared" si="76"/>
        <v/>
      </c>
      <c r="V622" s="15" t="str">
        <f t="shared" si="71"/>
        <v/>
      </c>
    </row>
    <row r="623" spans="9:22" x14ac:dyDescent="0.2">
      <c r="I623" s="17"/>
      <c r="L623" s="16" t="str">
        <f t="shared" si="70"/>
        <v/>
      </c>
      <c r="M623" s="14" t="str">
        <f t="shared" si="72"/>
        <v/>
      </c>
      <c r="N623" s="14" t="s">
        <v>47</v>
      </c>
      <c r="O623" s="14" t="str">
        <f t="shared" si="73"/>
        <v/>
      </c>
      <c r="P623" s="14" t="s">
        <v>47</v>
      </c>
      <c r="Q623" s="14" t="str">
        <f t="shared" si="74"/>
        <v/>
      </c>
      <c r="R623" s="14" t="s">
        <v>47</v>
      </c>
      <c r="S623" s="14" t="str">
        <f t="shared" si="75"/>
        <v/>
      </c>
      <c r="T623" s="14" t="s">
        <v>47</v>
      </c>
      <c r="U623" s="14" t="str">
        <f t="shared" si="76"/>
        <v/>
      </c>
      <c r="V623" s="15" t="str">
        <f t="shared" si="71"/>
        <v/>
      </c>
    </row>
    <row r="624" spans="9:22" x14ac:dyDescent="0.2">
      <c r="I624" s="17"/>
      <c r="L624" s="16" t="str">
        <f t="shared" si="70"/>
        <v/>
      </c>
      <c r="M624" s="14" t="str">
        <f t="shared" si="72"/>
        <v/>
      </c>
      <c r="N624" s="14" t="s">
        <v>47</v>
      </c>
      <c r="O624" s="14" t="str">
        <f t="shared" si="73"/>
        <v/>
      </c>
      <c r="P624" s="14" t="s">
        <v>47</v>
      </c>
      <c r="Q624" s="14" t="str">
        <f t="shared" si="74"/>
        <v/>
      </c>
      <c r="R624" s="14" t="s">
        <v>47</v>
      </c>
      <c r="S624" s="14" t="str">
        <f t="shared" si="75"/>
        <v/>
      </c>
      <c r="T624" s="14" t="s">
        <v>47</v>
      </c>
      <c r="U624" s="14" t="str">
        <f t="shared" si="76"/>
        <v/>
      </c>
      <c r="V624" s="15" t="str">
        <f t="shared" si="71"/>
        <v/>
      </c>
    </row>
    <row r="625" spans="9:22" x14ac:dyDescent="0.2">
      <c r="I625" s="17"/>
      <c r="L625" s="16" t="str">
        <f t="shared" si="70"/>
        <v/>
      </c>
      <c r="M625" s="14" t="str">
        <f t="shared" si="72"/>
        <v/>
      </c>
      <c r="N625" s="14" t="s">
        <v>47</v>
      </c>
      <c r="O625" s="14" t="str">
        <f t="shared" si="73"/>
        <v/>
      </c>
      <c r="P625" s="14" t="s">
        <v>47</v>
      </c>
      <c r="Q625" s="14" t="str">
        <f t="shared" si="74"/>
        <v/>
      </c>
      <c r="R625" s="14" t="s">
        <v>47</v>
      </c>
      <c r="S625" s="14" t="str">
        <f t="shared" si="75"/>
        <v/>
      </c>
      <c r="T625" s="14" t="s">
        <v>47</v>
      </c>
      <c r="U625" s="14" t="str">
        <f t="shared" si="76"/>
        <v/>
      </c>
      <c r="V625" s="15" t="str">
        <f t="shared" si="71"/>
        <v/>
      </c>
    </row>
    <row r="626" spans="9:22" x14ac:dyDescent="0.2">
      <c r="I626" s="17"/>
      <c r="L626" s="16" t="str">
        <f t="shared" si="70"/>
        <v/>
      </c>
      <c r="M626" s="14" t="str">
        <f t="shared" si="72"/>
        <v/>
      </c>
      <c r="N626" s="14" t="s">
        <v>47</v>
      </c>
      <c r="O626" s="14" t="str">
        <f t="shared" si="73"/>
        <v/>
      </c>
      <c r="P626" s="14" t="s">
        <v>47</v>
      </c>
      <c r="Q626" s="14" t="str">
        <f t="shared" si="74"/>
        <v/>
      </c>
      <c r="R626" s="14" t="s">
        <v>47</v>
      </c>
      <c r="S626" s="14" t="str">
        <f t="shared" si="75"/>
        <v/>
      </c>
      <c r="T626" s="14" t="s">
        <v>47</v>
      </c>
      <c r="U626" s="14" t="str">
        <f t="shared" si="76"/>
        <v/>
      </c>
      <c r="V626" s="15" t="str">
        <f t="shared" si="71"/>
        <v/>
      </c>
    </row>
    <row r="627" spans="9:22" x14ac:dyDescent="0.2">
      <c r="I627" s="17"/>
      <c r="L627" s="16" t="str">
        <f t="shared" si="70"/>
        <v/>
      </c>
      <c r="M627" s="14" t="str">
        <f t="shared" si="72"/>
        <v/>
      </c>
      <c r="N627" s="14" t="s">
        <v>47</v>
      </c>
      <c r="O627" s="14" t="str">
        <f t="shared" si="73"/>
        <v/>
      </c>
      <c r="P627" s="14" t="s">
        <v>47</v>
      </c>
      <c r="Q627" s="14" t="str">
        <f t="shared" si="74"/>
        <v/>
      </c>
      <c r="R627" s="14" t="s">
        <v>47</v>
      </c>
      <c r="S627" s="14" t="str">
        <f t="shared" si="75"/>
        <v/>
      </c>
      <c r="T627" s="14" t="s">
        <v>47</v>
      </c>
      <c r="U627" s="14" t="str">
        <f t="shared" si="76"/>
        <v/>
      </c>
      <c r="V627" s="15" t="str">
        <f t="shared" si="71"/>
        <v/>
      </c>
    </row>
    <row r="628" spans="9:22" x14ac:dyDescent="0.2">
      <c r="I628" s="17"/>
      <c r="L628" s="16" t="str">
        <f t="shared" si="70"/>
        <v/>
      </c>
      <c r="M628" s="14" t="str">
        <f t="shared" si="72"/>
        <v/>
      </c>
      <c r="N628" s="14" t="s">
        <v>47</v>
      </c>
      <c r="O628" s="14" t="str">
        <f t="shared" si="73"/>
        <v/>
      </c>
      <c r="P628" s="14" t="s">
        <v>47</v>
      </c>
      <c r="Q628" s="14" t="str">
        <f t="shared" si="74"/>
        <v/>
      </c>
      <c r="R628" s="14" t="s">
        <v>47</v>
      </c>
      <c r="S628" s="14" t="str">
        <f t="shared" si="75"/>
        <v/>
      </c>
      <c r="T628" s="14" t="s">
        <v>47</v>
      </c>
      <c r="U628" s="14" t="str">
        <f t="shared" si="76"/>
        <v/>
      </c>
      <c r="V628" s="15" t="str">
        <f t="shared" si="71"/>
        <v/>
      </c>
    </row>
    <row r="629" spans="9:22" x14ac:dyDescent="0.2">
      <c r="I629" s="17"/>
      <c r="L629" s="16" t="str">
        <f t="shared" si="70"/>
        <v/>
      </c>
      <c r="M629" s="14" t="str">
        <f t="shared" si="72"/>
        <v/>
      </c>
      <c r="N629" s="14" t="s">
        <v>47</v>
      </c>
      <c r="O629" s="14" t="str">
        <f t="shared" si="73"/>
        <v/>
      </c>
      <c r="P629" s="14" t="s">
        <v>47</v>
      </c>
      <c r="Q629" s="14" t="str">
        <f t="shared" si="74"/>
        <v/>
      </c>
      <c r="R629" s="14" t="s">
        <v>47</v>
      </c>
      <c r="S629" s="14" t="str">
        <f t="shared" si="75"/>
        <v/>
      </c>
      <c r="T629" s="14" t="s">
        <v>47</v>
      </c>
      <c r="U629" s="14" t="str">
        <f t="shared" si="76"/>
        <v/>
      </c>
      <c r="V629" s="15" t="str">
        <f t="shared" si="71"/>
        <v/>
      </c>
    </row>
    <row r="630" spans="9:22" x14ac:dyDescent="0.2">
      <c r="I630" s="17"/>
      <c r="L630" s="16" t="str">
        <f t="shared" si="70"/>
        <v/>
      </c>
      <c r="M630" s="14" t="str">
        <f t="shared" si="72"/>
        <v/>
      </c>
      <c r="N630" s="14" t="s">
        <v>47</v>
      </c>
      <c r="O630" s="14" t="str">
        <f t="shared" si="73"/>
        <v/>
      </c>
      <c r="P630" s="14" t="s">
        <v>47</v>
      </c>
      <c r="Q630" s="14" t="str">
        <f t="shared" si="74"/>
        <v/>
      </c>
      <c r="R630" s="14" t="s">
        <v>47</v>
      </c>
      <c r="S630" s="14" t="str">
        <f t="shared" si="75"/>
        <v/>
      </c>
      <c r="T630" s="14" t="s">
        <v>47</v>
      </c>
      <c r="U630" s="14" t="str">
        <f t="shared" si="76"/>
        <v/>
      </c>
      <c r="V630" s="15" t="str">
        <f t="shared" si="71"/>
        <v/>
      </c>
    </row>
    <row r="631" spans="9:22" x14ac:dyDescent="0.2">
      <c r="I631" s="17"/>
      <c r="L631" s="16" t="str">
        <f t="shared" si="70"/>
        <v/>
      </c>
      <c r="M631" s="14" t="str">
        <f t="shared" si="72"/>
        <v/>
      </c>
      <c r="N631" s="14" t="s">
        <v>47</v>
      </c>
      <c r="O631" s="14" t="str">
        <f t="shared" si="73"/>
        <v/>
      </c>
      <c r="P631" s="14" t="s">
        <v>47</v>
      </c>
      <c r="Q631" s="14" t="str">
        <f t="shared" si="74"/>
        <v/>
      </c>
      <c r="R631" s="14" t="s">
        <v>47</v>
      </c>
      <c r="S631" s="14" t="str">
        <f t="shared" si="75"/>
        <v/>
      </c>
      <c r="T631" s="14" t="s">
        <v>47</v>
      </c>
      <c r="U631" s="14" t="str">
        <f t="shared" si="76"/>
        <v/>
      </c>
      <c r="V631" s="15" t="str">
        <f t="shared" si="71"/>
        <v/>
      </c>
    </row>
    <row r="632" spans="9:22" x14ac:dyDescent="0.2">
      <c r="I632" s="17"/>
      <c r="L632" s="16" t="str">
        <f t="shared" si="70"/>
        <v/>
      </c>
      <c r="M632" s="14" t="str">
        <f t="shared" si="72"/>
        <v/>
      </c>
      <c r="N632" s="14" t="s">
        <v>47</v>
      </c>
      <c r="O632" s="14" t="str">
        <f t="shared" si="73"/>
        <v/>
      </c>
      <c r="P632" s="14" t="s">
        <v>47</v>
      </c>
      <c r="Q632" s="14" t="str">
        <f t="shared" si="74"/>
        <v/>
      </c>
      <c r="R632" s="14" t="s">
        <v>47</v>
      </c>
      <c r="S632" s="14" t="str">
        <f t="shared" si="75"/>
        <v/>
      </c>
      <c r="T632" s="14" t="s">
        <v>47</v>
      </c>
      <c r="U632" s="14" t="str">
        <f t="shared" si="76"/>
        <v/>
      </c>
      <c r="V632" s="15" t="str">
        <f t="shared" si="71"/>
        <v/>
      </c>
    </row>
    <row r="633" spans="9:22" x14ac:dyDescent="0.2">
      <c r="I633" s="17"/>
      <c r="L633" s="16" t="str">
        <f t="shared" si="70"/>
        <v/>
      </c>
      <c r="M633" s="14" t="str">
        <f t="shared" si="72"/>
        <v/>
      </c>
      <c r="N633" s="14" t="s">
        <v>47</v>
      </c>
      <c r="O633" s="14" t="str">
        <f t="shared" si="73"/>
        <v/>
      </c>
      <c r="P633" s="14" t="s">
        <v>47</v>
      </c>
      <c r="Q633" s="14" t="str">
        <f t="shared" si="74"/>
        <v/>
      </c>
      <c r="R633" s="14" t="s">
        <v>47</v>
      </c>
      <c r="S633" s="14" t="str">
        <f t="shared" si="75"/>
        <v/>
      </c>
      <c r="T633" s="14" t="s">
        <v>47</v>
      </c>
      <c r="U633" s="14" t="str">
        <f t="shared" si="76"/>
        <v/>
      </c>
      <c r="V633" s="15" t="str">
        <f t="shared" si="71"/>
        <v/>
      </c>
    </row>
    <row r="634" spans="9:22" x14ac:dyDescent="0.2">
      <c r="I634" s="17"/>
      <c r="L634" s="16" t="str">
        <f t="shared" si="70"/>
        <v/>
      </c>
      <c r="M634" s="14" t="str">
        <f t="shared" si="72"/>
        <v/>
      </c>
      <c r="N634" s="14" t="s">
        <v>47</v>
      </c>
      <c r="O634" s="14" t="str">
        <f t="shared" si="73"/>
        <v/>
      </c>
      <c r="P634" s="14" t="s">
        <v>47</v>
      </c>
      <c r="Q634" s="14" t="str">
        <f t="shared" si="74"/>
        <v/>
      </c>
      <c r="R634" s="14" t="s">
        <v>47</v>
      </c>
      <c r="S634" s="14" t="str">
        <f t="shared" si="75"/>
        <v/>
      </c>
      <c r="T634" s="14" t="s">
        <v>47</v>
      </c>
      <c r="U634" s="14" t="str">
        <f t="shared" si="76"/>
        <v/>
      </c>
      <c r="V634" s="15" t="str">
        <f t="shared" si="71"/>
        <v/>
      </c>
    </row>
    <row r="635" spans="9:22" x14ac:dyDescent="0.2">
      <c r="I635" s="17"/>
      <c r="L635" s="16" t="str">
        <f t="shared" si="70"/>
        <v/>
      </c>
      <c r="M635" s="14" t="str">
        <f t="shared" si="72"/>
        <v/>
      </c>
      <c r="N635" s="14" t="s">
        <v>47</v>
      </c>
      <c r="O635" s="14" t="str">
        <f t="shared" si="73"/>
        <v/>
      </c>
      <c r="P635" s="14" t="s">
        <v>47</v>
      </c>
      <c r="Q635" s="14" t="str">
        <f t="shared" si="74"/>
        <v/>
      </c>
      <c r="R635" s="14" t="s">
        <v>47</v>
      </c>
      <c r="S635" s="14" t="str">
        <f t="shared" si="75"/>
        <v/>
      </c>
      <c r="T635" s="14" t="s">
        <v>47</v>
      </c>
      <c r="U635" s="14" t="str">
        <f t="shared" si="76"/>
        <v/>
      </c>
      <c r="V635" s="15" t="str">
        <f t="shared" si="71"/>
        <v/>
      </c>
    </row>
    <row r="636" spans="9:22" x14ac:dyDescent="0.2">
      <c r="I636" s="17"/>
      <c r="L636" s="16" t="str">
        <f t="shared" si="70"/>
        <v/>
      </c>
      <c r="M636" s="14" t="str">
        <f t="shared" si="72"/>
        <v/>
      </c>
      <c r="N636" s="14" t="s">
        <v>47</v>
      </c>
      <c r="O636" s="14" t="str">
        <f t="shared" si="73"/>
        <v/>
      </c>
      <c r="P636" s="14" t="s">
        <v>47</v>
      </c>
      <c r="Q636" s="14" t="str">
        <f t="shared" si="74"/>
        <v/>
      </c>
      <c r="R636" s="14" t="s">
        <v>47</v>
      </c>
      <c r="S636" s="14" t="str">
        <f t="shared" si="75"/>
        <v/>
      </c>
      <c r="T636" s="14" t="s">
        <v>47</v>
      </c>
      <c r="U636" s="14" t="str">
        <f t="shared" si="76"/>
        <v/>
      </c>
      <c r="V636" s="15" t="str">
        <f t="shared" si="71"/>
        <v/>
      </c>
    </row>
    <row r="637" spans="9:22" x14ac:dyDescent="0.2">
      <c r="I637" s="17"/>
      <c r="L637" s="16" t="str">
        <f t="shared" si="70"/>
        <v/>
      </c>
      <c r="M637" s="14" t="str">
        <f t="shared" si="72"/>
        <v/>
      </c>
      <c r="N637" s="14" t="s">
        <v>47</v>
      </c>
      <c r="O637" s="14" t="str">
        <f t="shared" si="73"/>
        <v/>
      </c>
      <c r="P637" s="14" t="s">
        <v>47</v>
      </c>
      <c r="Q637" s="14" t="str">
        <f t="shared" si="74"/>
        <v/>
      </c>
      <c r="R637" s="14" t="s">
        <v>47</v>
      </c>
      <c r="S637" s="14" t="str">
        <f t="shared" si="75"/>
        <v/>
      </c>
      <c r="T637" s="14" t="s">
        <v>47</v>
      </c>
      <c r="U637" s="14" t="str">
        <f t="shared" si="76"/>
        <v/>
      </c>
      <c r="V637" s="15" t="str">
        <f t="shared" si="71"/>
        <v/>
      </c>
    </row>
    <row r="638" spans="9:22" x14ac:dyDescent="0.2">
      <c r="I638" s="17"/>
      <c r="L638" s="16" t="str">
        <f t="shared" si="70"/>
        <v/>
      </c>
      <c r="M638" s="14" t="str">
        <f t="shared" si="72"/>
        <v/>
      </c>
      <c r="N638" s="14" t="s">
        <v>47</v>
      </c>
      <c r="O638" s="14" t="str">
        <f t="shared" si="73"/>
        <v/>
      </c>
      <c r="P638" s="14" t="s">
        <v>47</v>
      </c>
      <c r="Q638" s="14" t="str">
        <f t="shared" si="74"/>
        <v/>
      </c>
      <c r="R638" s="14" t="s">
        <v>47</v>
      </c>
      <c r="S638" s="14" t="str">
        <f t="shared" si="75"/>
        <v/>
      </c>
      <c r="T638" s="14" t="s">
        <v>47</v>
      </c>
      <c r="U638" s="14" t="str">
        <f t="shared" si="76"/>
        <v/>
      </c>
      <c r="V638" s="15" t="str">
        <f t="shared" si="71"/>
        <v/>
      </c>
    </row>
    <row r="639" spans="9:22" x14ac:dyDescent="0.2">
      <c r="I639" s="17"/>
      <c r="L639" s="16" t="str">
        <f t="shared" si="70"/>
        <v/>
      </c>
      <c r="M639" s="14" t="str">
        <f t="shared" si="72"/>
        <v/>
      </c>
      <c r="N639" s="14" t="s">
        <v>47</v>
      </c>
      <c r="O639" s="14" t="str">
        <f t="shared" si="73"/>
        <v/>
      </c>
      <c r="P639" s="14" t="s">
        <v>47</v>
      </c>
      <c r="Q639" s="14" t="str">
        <f t="shared" si="74"/>
        <v/>
      </c>
      <c r="R639" s="14" t="s">
        <v>47</v>
      </c>
      <c r="S639" s="14" t="str">
        <f t="shared" si="75"/>
        <v/>
      </c>
      <c r="T639" s="14" t="s">
        <v>47</v>
      </c>
      <c r="U639" s="14" t="str">
        <f t="shared" si="76"/>
        <v/>
      </c>
      <c r="V639" s="15" t="str">
        <f t="shared" si="71"/>
        <v/>
      </c>
    </row>
    <row r="640" spans="9:22" x14ac:dyDescent="0.2">
      <c r="I640" s="17"/>
      <c r="L640" s="16" t="str">
        <f t="shared" si="70"/>
        <v/>
      </c>
      <c r="M640" s="14" t="str">
        <f t="shared" si="72"/>
        <v/>
      </c>
      <c r="N640" s="14" t="s">
        <v>47</v>
      </c>
      <c r="O640" s="14" t="str">
        <f t="shared" si="73"/>
        <v/>
      </c>
      <c r="P640" s="14" t="s">
        <v>47</v>
      </c>
      <c r="Q640" s="14" t="str">
        <f t="shared" si="74"/>
        <v/>
      </c>
      <c r="R640" s="14" t="s">
        <v>47</v>
      </c>
      <c r="S640" s="14" t="str">
        <f t="shared" si="75"/>
        <v/>
      </c>
      <c r="T640" s="14" t="s">
        <v>47</v>
      </c>
      <c r="U640" s="14" t="str">
        <f t="shared" si="76"/>
        <v/>
      </c>
      <c r="V640" s="15" t="str">
        <f t="shared" si="71"/>
        <v/>
      </c>
    </row>
    <row r="641" spans="9:22" x14ac:dyDescent="0.2">
      <c r="I641" s="17"/>
      <c r="L641" s="16" t="str">
        <f t="shared" si="70"/>
        <v/>
      </c>
      <c r="M641" s="14" t="str">
        <f t="shared" si="72"/>
        <v/>
      </c>
      <c r="N641" s="14" t="s">
        <v>47</v>
      </c>
      <c r="O641" s="14" t="str">
        <f t="shared" si="73"/>
        <v/>
      </c>
      <c r="P641" s="14" t="s">
        <v>47</v>
      </c>
      <c r="Q641" s="14" t="str">
        <f t="shared" si="74"/>
        <v/>
      </c>
      <c r="R641" s="14" t="s">
        <v>47</v>
      </c>
      <c r="S641" s="14" t="str">
        <f t="shared" si="75"/>
        <v/>
      </c>
      <c r="T641" s="14" t="s">
        <v>47</v>
      </c>
      <c r="U641" s="14" t="str">
        <f t="shared" si="76"/>
        <v/>
      </c>
      <c r="V641" s="15" t="str">
        <f t="shared" si="71"/>
        <v/>
      </c>
    </row>
    <row r="642" spans="9:22" x14ac:dyDescent="0.2">
      <c r="I642" s="17"/>
      <c r="L642" s="16" t="str">
        <f t="shared" si="70"/>
        <v/>
      </c>
      <c r="M642" s="14" t="str">
        <f t="shared" si="72"/>
        <v/>
      </c>
      <c r="N642" s="14" t="s">
        <v>47</v>
      </c>
      <c r="O642" s="14" t="str">
        <f t="shared" si="73"/>
        <v/>
      </c>
      <c r="P642" s="14" t="s">
        <v>47</v>
      </c>
      <c r="Q642" s="14" t="str">
        <f t="shared" si="74"/>
        <v/>
      </c>
      <c r="R642" s="14" t="s">
        <v>47</v>
      </c>
      <c r="S642" s="14" t="str">
        <f t="shared" si="75"/>
        <v/>
      </c>
      <c r="T642" s="14" t="s">
        <v>47</v>
      </c>
      <c r="U642" s="14" t="str">
        <f t="shared" si="76"/>
        <v/>
      </c>
      <c r="V642" s="15" t="str">
        <f t="shared" si="71"/>
        <v/>
      </c>
    </row>
    <row r="643" spans="9:22" x14ac:dyDescent="0.2">
      <c r="I643" s="17"/>
      <c r="L643" s="16" t="str">
        <f t="shared" si="70"/>
        <v/>
      </c>
      <c r="M643" s="14" t="str">
        <f t="shared" si="72"/>
        <v/>
      </c>
      <c r="N643" s="14" t="s">
        <v>47</v>
      </c>
      <c r="O643" s="14" t="str">
        <f t="shared" si="73"/>
        <v/>
      </c>
      <c r="P643" s="14" t="s">
        <v>47</v>
      </c>
      <c r="Q643" s="14" t="str">
        <f t="shared" si="74"/>
        <v/>
      </c>
      <c r="R643" s="14" t="s">
        <v>47</v>
      </c>
      <c r="S643" s="14" t="str">
        <f t="shared" si="75"/>
        <v/>
      </c>
      <c r="T643" s="14" t="s">
        <v>47</v>
      </c>
      <c r="U643" s="14" t="str">
        <f t="shared" si="76"/>
        <v/>
      </c>
      <c r="V643" s="15" t="str">
        <f t="shared" si="71"/>
        <v/>
      </c>
    </row>
    <row r="644" spans="9:22" x14ac:dyDescent="0.2">
      <c r="I644" s="17"/>
      <c r="L644" s="16" t="str">
        <f t="shared" ref="L644:L707" si="77">IF(A644="","",LEN(A644))</f>
        <v/>
      </c>
      <c r="M644" s="14" t="str">
        <f t="shared" si="72"/>
        <v/>
      </c>
      <c r="N644" s="14" t="s">
        <v>47</v>
      </c>
      <c r="O644" s="14" t="str">
        <f t="shared" si="73"/>
        <v/>
      </c>
      <c r="P644" s="14" t="s">
        <v>47</v>
      </c>
      <c r="Q644" s="14" t="str">
        <f t="shared" si="74"/>
        <v/>
      </c>
      <c r="R644" s="14" t="s">
        <v>47</v>
      </c>
      <c r="S644" s="14" t="str">
        <f t="shared" si="75"/>
        <v/>
      </c>
      <c r="T644" s="14" t="s">
        <v>47</v>
      </c>
      <c r="U644" s="14" t="str">
        <f t="shared" si="76"/>
        <v/>
      </c>
      <c r="V644" s="15" t="str">
        <f t="shared" ref="V644:V707" si="78">IF(A644="","",IF(L644=2,M644,IF(L644=5,M644&amp;N644&amp;O644,IF(L644=8,M644&amp;N644&amp;O644&amp;P644&amp;Q644,IF(L644=11,M644&amp;N644&amp;O644&amp;P644&amp;Q644&amp;R644&amp;S644,IF(L644=14,M644&amp;N644&amp;O644&amp;P644&amp;Q644&amp;R644&amp;S644&amp;T644&amp;U644,"ERROR"))))))</f>
        <v/>
      </c>
    </row>
    <row r="645" spans="9:22" x14ac:dyDescent="0.2">
      <c r="I645" s="17"/>
      <c r="L645" s="16" t="str">
        <f t="shared" si="77"/>
        <v/>
      </c>
      <c r="M645" s="14" t="str">
        <f t="shared" si="72"/>
        <v/>
      </c>
      <c r="N645" s="14" t="s">
        <v>47</v>
      </c>
      <c r="O645" s="14" t="str">
        <f t="shared" si="73"/>
        <v/>
      </c>
      <c r="P645" s="14" t="s">
        <v>47</v>
      </c>
      <c r="Q645" s="14" t="str">
        <f t="shared" si="74"/>
        <v/>
      </c>
      <c r="R645" s="14" t="s">
        <v>47</v>
      </c>
      <c r="S645" s="14" t="str">
        <f t="shared" si="75"/>
        <v/>
      </c>
      <c r="T645" s="14" t="s">
        <v>47</v>
      </c>
      <c r="U645" s="14" t="str">
        <f t="shared" si="76"/>
        <v/>
      </c>
      <c r="V645" s="15" t="str">
        <f t="shared" si="78"/>
        <v/>
      </c>
    </row>
    <row r="646" spans="9:22" x14ac:dyDescent="0.2">
      <c r="I646" s="17"/>
      <c r="L646" s="16" t="str">
        <f t="shared" si="77"/>
        <v/>
      </c>
      <c r="M646" s="14" t="str">
        <f t="shared" si="72"/>
        <v/>
      </c>
      <c r="N646" s="14" t="s">
        <v>47</v>
      </c>
      <c r="O646" s="14" t="str">
        <f t="shared" si="73"/>
        <v/>
      </c>
      <c r="P646" s="14" t="s">
        <v>47</v>
      </c>
      <c r="Q646" s="14" t="str">
        <f t="shared" si="74"/>
        <v/>
      </c>
      <c r="R646" s="14" t="s">
        <v>47</v>
      </c>
      <c r="S646" s="14" t="str">
        <f t="shared" si="75"/>
        <v/>
      </c>
      <c r="T646" s="14" t="s">
        <v>47</v>
      </c>
      <c r="U646" s="14" t="str">
        <f t="shared" si="76"/>
        <v/>
      </c>
      <c r="V646" s="15" t="str">
        <f t="shared" si="78"/>
        <v/>
      </c>
    </row>
    <row r="647" spans="9:22" x14ac:dyDescent="0.2">
      <c r="I647" s="17"/>
      <c r="L647" s="16" t="str">
        <f t="shared" si="77"/>
        <v/>
      </c>
      <c r="M647" s="14" t="str">
        <f t="shared" si="72"/>
        <v/>
      </c>
      <c r="N647" s="14" t="s">
        <v>47</v>
      </c>
      <c r="O647" s="14" t="str">
        <f t="shared" si="73"/>
        <v/>
      </c>
      <c r="P647" s="14" t="s">
        <v>47</v>
      </c>
      <c r="Q647" s="14" t="str">
        <f t="shared" si="74"/>
        <v/>
      </c>
      <c r="R647" s="14" t="s">
        <v>47</v>
      </c>
      <c r="S647" s="14" t="str">
        <f t="shared" si="75"/>
        <v/>
      </c>
      <c r="T647" s="14" t="s">
        <v>47</v>
      </c>
      <c r="U647" s="14" t="str">
        <f t="shared" si="76"/>
        <v/>
      </c>
      <c r="V647" s="15" t="str">
        <f t="shared" si="78"/>
        <v/>
      </c>
    </row>
    <row r="648" spans="9:22" x14ac:dyDescent="0.2">
      <c r="I648" s="17"/>
      <c r="L648" s="16" t="str">
        <f t="shared" si="77"/>
        <v/>
      </c>
      <c r="M648" s="14" t="str">
        <f t="shared" si="72"/>
        <v/>
      </c>
      <c r="N648" s="14" t="s">
        <v>47</v>
      </c>
      <c r="O648" s="14" t="str">
        <f t="shared" si="73"/>
        <v/>
      </c>
      <c r="P648" s="14" t="s">
        <v>47</v>
      </c>
      <c r="Q648" s="14" t="str">
        <f t="shared" si="74"/>
        <v/>
      </c>
      <c r="R648" s="14" t="s">
        <v>47</v>
      </c>
      <c r="S648" s="14" t="str">
        <f t="shared" si="75"/>
        <v/>
      </c>
      <c r="T648" s="14" t="s">
        <v>47</v>
      </c>
      <c r="U648" s="14" t="str">
        <f t="shared" si="76"/>
        <v/>
      </c>
      <c r="V648" s="15" t="str">
        <f t="shared" si="78"/>
        <v/>
      </c>
    </row>
    <row r="649" spans="9:22" x14ac:dyDescent="0.2">
      <c r="I649" s="17"/>
      <c r="L649" s="16" t="str">
        <f t="shared" si="77"/>
        <v/>
      </c>
      <c r="M649" s="14" t="str">
        <f t="shared" si="72"/>
        <v/>
      </c>
      <c r="N649" s="14" t="s">
        <v>47</v>
      </c>
      <c r="O649" s="14" t="str">
        <f t="shared" si="73"/>
        <v/>
      </c>
      <c r="P649" s="14" t="s">
        <v>47</v>
      </c>
      <c r="Q649" s="14" t="str">
        <f t="shared" si="74"/>
        <v/>
      </c>
      <c r="R649" s="14" t="s">
        <v>47</v>
      </c>
      <c r="S649" s="14" t="str">
        <f t="shared" si="75"/>
        <v/>
      </c>
      <c r="T649" s="14" t="s">
        <v>47</v>
      </c>
      <c r="U649" s="14" t="str">
        <f t="shared" si="76"/>
        <v/>
      </c>
      <c r="V649" s="15" t="str">
        <f t="shared" si="78"/>
        <v/>
      </c>
    </row>
    <row r="650" spans="9:22" x14ac:dyDescent="0.2">
      <c r="I650" s="17"/>
      <c r="L650" s="16" t="str">
        <f t="shared" si="77"/>
        <v/>
      </c>
      <c r="M650" s="14" t="str">
        <f t="shared" si="72"/>
        <v/>
      </c>
      <c r="N650" s="14" t="s">
        <v>47</v>
      </c>
      <c r="O650" s="14" t="str">
        <f t="shared" si="73"/>
        <v/>
      </c>
      <c r="P650" s="14" t="s">
        <v>47</v>
      </c>
      <c r="Q650" s="14" t="str">
        <f t="shared" si="74"/>
        <v/>
      </c>
      <c r="R650" s="14" t="s">
        <v>47</v>
      </c>
      <c r="S650" s="14" t="str">
        <f t="shared" si="75"/>
        <v/>
      </c>
      <c r="T650" s="14" t="s">
        <v>47</v>
      </c>
      <c r="U650" s="14" t="str">
        <f t="shared" si="76"/>
        <v/>
      </c>
      <c r="V650" s="15" t="str">
        <f t="shared" si="78"/>
        <v/>
      </c>
    </row>
    <row r="651" spans="9:22" x14ac:dyDescent="0.2">
      <c r="I651" s="17"/>
      <c r="L651" s="16" t="str">
        <f t="shared" si="77"/>
        <v/>
      </c>
      <c r="M651" s="14" t="str">
        <f t="shared" si="72"/>
        <v/>
      </c>
      <c r="N651" s="14" t="s">
        <v>47</v>
      </c>
      <c r="O651" s="14" t="str">
        <f t="shared" si="73"/>
        <v/>
      </c>
      <c r="P651" s="14" t="s">
        <v>47</v>
      </c>
      <c r="Q651" s="14" t="str">
        <f t="shared" si="74"/>
        <v/>
      </c>
      <c r="R651" s="14" t="s">
        <v>47</v>
      </c>
      <c r="S651" s="14" t="str">
        <f t="shared" si="75"/>
        <v/>
      </c>
      <c r="T651" s="14" t="s">
        <v>47</v>
      </c>
      <c r="U651" s="14" t="str">
        <f t="shared" si="76"/>
        <v/>
      </c>
      <c r="V651" s="15" t="str">
        <f t="shared" si="78"/>
        <v/>
      </c>
    </row>
    <row r="652" spans="9:22" x14ac:dyDescent="0.2">
      <c r="I652" s="17"/>
      <c r="L652" s="16" t="str">
        <f t="shared" si="77"/>
        <v/>
      </c>
      <c r="M652" s="14" t="str">
        <f t="shared" si="72"/>
        <v/>
      </c>
      <c r="N652" s="14" t="s">
        <v>47</v>
      </c>
      <c r="O652" s="14" t="str">
        <f t="shared" si="73"/>
        <v/>
      </c>
      <c r="P652" s="14" t="s">
        <v>47</v>
      </c>
      <c r="Q652" s="14" t="str">
        <f t="shared" si="74"/>
        <v/>
      </c>
      <c r="R652" s="14" t="s">
        <v>47</v>
      </c>
      <c r="S652" s="14" t="str">
        <f t="shared" si="75"/>
        <v/>
      </c>
      <c r="T652" s="14" t="s">
        <v>47</v>
      </c>
      <c r="U652" s="14" t="str">
        <f t="shared" si="76"/>
        <v/>
      </c>
      <c r="V652" s="15" t="str">
        <f t="shared" si="78"/>
        <v/>
      </c>
    </row>
    <row r="653" spans="9:22" x14ac:dyDescent="0.2">
      <c r="I653" s="17"/>
      <c r="L653" s="16" t="str">
        <f t="shared" si="77"/>
        <v/>
      </c>
      <c r="M653" s="14" t="str">
        <f t="shared" si="72"/>
        <v/>
      </c>
      <c r="N653" s="14" t="s">
        <v>47</v>
      </c>
      <c r="O653" s="14" t="str">
        <f t="shared" si="73"/>
        <v/>
      </c>
      <c r="P653" s="14" t="s">
        <v>47</v>
      </c>
      <c r="Q653" s="14" t="str">
        <f t="shared" si="74"/>
        <v/>
      </c>
      <c r="R653" s="14" t="s">
        <v>47</v>
      </c>
      <c r="S653" s="14" t="str">
        <f t="shared" si="75"/>
        <v/>
      </c>
      <c r="T653" s="14" t="s">
        <v>47</v>
      </c>
      <c r="U653" s="14" t="str">
        <f t="shared" si="76"/>
        <v/>
      </c>
      <c r="V653" s="15" t="str">
        <f t="shared" si="78"/>
        <v/>
      </c>
    </row>
    <row r="654" spans="9:22" x14ac:dyDescent="0.2">
      <c r="I654" s="17"/>
      <c r="L654" s="16" t="str">
        <f t="shared" si="77"/>
        <v/>
      </c>
      <c r="M654" s="14" t="str">
        <f t="shared" si="72"/>
        <v/>
      </c>
      <c r="N654" s="14" t="s">
        <v>47</v>
      </c>
      <c r="O654" s="14" t="str">
        <f t="shared" si="73"/>
        <v/>
      </c>
      <c r="P654" s="14" t="s">
        <v>47</v>
      </c>
      <c r="Q654" s="14" t="str">
        <f t="shared" si="74"/>
        <v/>
      </c>
      <c r="R654" s="14" t="s">
        <v>47</v>
      </c>
      <c r="S654" s="14" t="str">
        <f t="shared" si="75"/>
        <v/>
      </c>
      <c r="T654" s="14" t="s">
        <v>47</v>
      </c>
      <c r="U654" s="14" t="str">
        <f t="shared" si="76"/>
        <v/>
      </c>
      <c r="V654" s="15" t="str">
        <f t="shared" si="78"/>
        <v/>
      </c>
    </row>
    <row r="655" spans="9:22" x14ac:dyDescent="0.2">
      <c r="I655" s="17"/>
      <c r="L655" s="16" t="str">
        <f t="shared" si="77"/>
        <v/>
      </c>
      <c r="M655" s="14" t="str">
        <f t="shared" si="72"/>
        <v/>
      </c>
      <c r="N655" s="14" t="s">
        <v>47</v>
      </c>
      <c r="O655" s="14" t="str">
        <f t="shared" si="73"/>
        <v/>
      </c>
      <c r="P655" s="14" t="s">
        <v>47</v>
      </c>
      <c r="Q655" s="14" t="str">
        <f t="shared" si="74"/>
        <v/>
      </c>
      <c r="R655" s="14" t="s">
        <v>47</v>
      </c>
      <c r="S655" s="14" t="str">
        <f t="shared" si="75"/>
        <v/>
      </c>
      <c r="T655" s="14" t="s">
        <v>47</v>
      </c>
      <c r="U655" s="14" t="str">
        <f t="shared" si="76"/>
        <v/>
      </c>
      <c r="V655" s="15" t="str">
        <f t="shared" si="78"/>
        <v/>
      </c>
    </row>
    <row r="656" spans="9:22" x14ac:dyDescent="0.2">
      <c r="I656" s="17"/>
      <c r="L656" s="16" t="str">
        <f t="shared" si="77"/>
        <v/>
      </c>
      <c r="M656" s="14" t="str">
        <f t="shared" si="72"/>
        <v/>
      </c>
      <c r="N656" s="14" t="s">
        <v>47</v>
      </c>
      <c r="O656" s="14" t="str">
        <f t="shared" si="73"/>
        <v/>
      </c>
      <c r="P656" s="14" t="s">
        <v>47</v>
      </c>
      <c r="Q656" s="14" t="str">
        <f t="shared" si="74"/>
        <v/>
      </c>
      <c r="R656" s="14" t="s">
        <v>47</v>
      </c>
      <c r="S656" s="14" t="str">
        <f t="shared" si="75"/>
        <v/>
      </c>
      <c r="T656" s="14" t="s">
        <v>47</v>
      </c>
      <c r="U656" s="14" t="str">
        <f t="shared" si="76"/>
        <v/>
      </c>
      <c r="V656" s="15" t="str">
        <f t="shared" si="78"/>
        <v/>
      </c>
    </row>
    <row r="657" spans="9:22" x14ac:dyDescent="0.2">
      <c r="I657" s="17"/>
      <c r="L657" s="16" t="str">
        <f t="shared" si="77"/>
        <v/>
      </c>
      <c r="M657" s="14" t="str">
        <f t="shared" si="72"/>
        <v/>
      </c>
      <c r="N657" s="14" t="s">
        <v>47</v>
      </c>
      <c r="O657" s="14" t="str">
        <f t="shared" si="73"/>
        <v/>
      </c>
      <c r="P657" s="14" t="s">
        <v>47</v>
      </c>
      <c r="Q657" s="14" t="str">
        <f t="shared" si="74"/>
        <v/>
      </c>
      <c r="R657" s="14" t="s">
        <v>47</v>
      </c>
      <c r="S657" s="14" t="str">
        <f t="shared" si="75"/>
        <v/>
      </c>
      <c r="T657" s="14" t="s">
        <v>47</v>
      </c>
      <c r="U657" s="14" t="str">
        <f t="shared" si="76"/>
        <v/>
      </c>
      <c r="V657" s="15" t="str">
        <f t="shared" si="78"/>
        <v/>
      </c>
    </row>
    <row r="658" spans="9:22" x14ac:dyDescent="0.2">
      <c r="I658" s="17"/>
      <c r="L658" s="16" t="str">
        <f t="shared" si="77"/>
        <v/>
      </c>
      <c r="M658" s="14" t="str">
        <f t="shared" si="72"/>
        <v/>
      </c>
      <c r="N658" s="14" t="s">
        <v>47</v>
      </c>
      <c r="O658" s="14" t="str">
        <f t="shared" si="73"/>
        <v/>
      </c>
      <c r="P658" s="14" t="s">
        <v>47</v>
      </c>
      <c r="Q658" s="14" t="str">
        <f t="shared" si="74"/>
        <v/>
      </c>
      <c r="R658" s="14" t="s">
        <v>47</v>
      </c>
      <c r="S658" s="14" t="str">
        <f t="shared" si="75"/>
        <v/>
      </c>
      <c r="T658" s="14" t="s">
        <v>47</v>
      </c>
      <c r="U658" s="14" t="str">
        <f t="shared" si="76"/>
        <v/>
      </c>
      <c r="V658" s="15" t="str">
        <f t="shared" si="78"/>
        <v/>
      </c>
    </row>
    <row r="659" spans="9:22" x14ac:dyDescent="0.2">
      <c r="I659" s="17"/>
      <c r="L659" s="16" t="str">
        <f t="shared" si="77"/>
        <v/>
      </c>
      <c r="M659" s="14" t="str">
        <f t="shared" si="72"/>
        <v/>
      </c>
      <c r="N659" s="14" t="s">
        <v>47</v>
      </c>
      <c r="O659" s="14" t="str">
        <f t="shared" si="73"/>
        <v/>
      </c>
      <c r="P659" s="14" t="s">
        <v>47</v>
      </c>
      <c r="Q659" s="14" t="str">
        <f t="shared" si="74"/>
        <v/>
      </c>
      <c r="R659" s="14" t="s">
        <v>47</v>
      </c>
      <c r="S659" s="14" t="str">
        <f t="shared" si="75"/>
        <v/>
      </c>
      <c r="T659" s="14" t="s">
        <v>47</v>
      </c>
      <c r="U659" s="14" t="str">
        <f t="shared" si="76"/>
        <v/>
      </c>
      <c r="V659" s="15" t="str">
        <f t="shared" si="78"/>
        <v/>
      </c>
    </row>
    <row r="660" spans="9:22" x14ac:dyDescent="0.2">
      <c r="I660" s="17"/>
      <c r="L660" s="16" t="str">
        <f t="shared" si="77"/>
        <v/>
      </c>
      <c r="M660" s="14" t="str">
        <f t="shared" si="72"/>
        <v/>
      </c>
      <c r="N660" s="14" t="s">
        <v>47</v>
      </c>
      <c r="O660" s="14" t="str">
        <f t="shared" si="73"/>
        <v/>
      </c>
      <c r="P660" s="14" t="s">
        <v>47</v>
      </c>
      <c r="Q660" s="14" t="str">
        <f t="shared" si="74"/>
        <v/>
      </c>
      <c r="R660" s="14" t="s">
        <v>47</v>
      </c>
      <c r="S660" s="14" t="str">
        <f t="shared" si="75"/>
        <v/>
      </c>
      <c r="T660" s="14" t="s">
        <v>47</v>
      </c>
      <c r="U660" s="14" t="str">
        <f t="shared" si="76"/>
        <v/>
      </c>
      <c r="V660" s="15" t="str">
        <f t="shared" si="78"/>
        <v/>
      </c>
    </row>
    <row r="661" spans="9:22" x14ac:dyDescent="0.2">
      <c r="I661" s="17"/>
      <c r="L661" s="16" t="str">
        <f t="shared" si="77"/>
        <v/>
      </c>
      <c r="M661" s="14" t="str">
        <f t="shared" si="72"/>
        <v/>
      </c>
      <c r="N661" s="14" t="s">
        <v>47</v>
      </c>
      <c r="O661" s="14" t="str">
        <f t="shared" si="73"/>
        <v/>
      </c>
      <c r="P661" s="14" t="s">
        <v>47</v>
      </c>
      <c r="Q661" s="14" t="str">
        <f t="shared" si="74"/>
        <v/>
      </c>
      <c r="R661" s="14" t="s">
        <v>47</v>
      </c>
      <c r="S661" s="14" t="str">
        <f t="shared" si="75"/>
        <v/>
      </c>
      <c r="T661" s="14" t="s">
        <v>47</v>
      </c>
      <c r="U661" s="14" t="str">
        <f t="shared" si="76"/>
        <v/>
      </c>
      <c r="V661" s="15" t="str">
        <f t="shared" si="78"/>
        <v/>
      </c>
    </row>
    <row r="662" spans="9:22" x14ac:dyDescent="0.2">
      <c r="I662" s="17"/>
      <c r="L662" s="16" t="str">
        <f t="shared" si="77"/>
        <v/>
      </c>
      <c r="M662" s="14" t="str">
        <f t="shared" si="72"/>
        <v/>
      </c>
      <c r="N662" s="14" t="s">
        <v>47</v>
      </c>
      <c r="O662" s="14" t="str">
        <f t="shared" si="73"/>
        <v/>
      </c>
      <c r="P662" s="14" t="s">
        <v>47</v>
      </c>
      <c r="Q662" s="14" t="str">
        <f t="shared" si="74"/>
        <v/>
      </c>
      <c r="R662" s="14" t="s">
        <v>47</v>
      </c>
      <c r="S662" s="14" t="str">
        <f t="shared" si="75"/>
        <v/>
      </c>
      <c r="T662" s="14" t="s">
        <v>47</v>
      </c>
      <c r="U662" s="14" t="str">
        <f t="shared" si="76"/>
        <v/>
      </c>
      <c r="V662" s="15" t="str">
        <f t="shared" si="78"/>
        <v/>
      </c>
    </row>
    <row r="663" spans="9:22" x14ac:dyDescent="0.2">
      <c r="I663" s="17"/>
      <c r="L663" s="16" t="str">
        <f t="shared" si="77"/>
        <v/>
      </c>
      <c r="M663" s="14" t="str">
        <f t="shared" si="72"/>
        <v/>
      </c>
      <c r="N663" s="14" t="s">
        <v>47</v>
      </c>
      <c r="O663" s="14" t="str">
        <f t="shared" si="73"/>
        <v/>
      </c>
      <c r="P663" s="14" t="s">
        <v>47</v>
      </c>
      <c r="Q663" s="14" t="str">
        <f t="shared" si="74"/>
        <v/>
      </c>
      <c r="R663" s="14" t="s">
        <v>47</v>
      </c>
      <c r="S663" s="14" t="str">
        <f t="shared" si="75"/>
        <v/>
      </c>
      <c r="T663" s="14" t="s">
        <v>47</v>
      </c>
      <c r="U663" s="14" t="str">
        <f t="shared" si="76"/>
        <v/>
      </c>
      <c r="V663" s="15" t="str">
        <f t="shared" si="78"/>
        <v/>
      </c>
    </row>
    <row r="664" spans="9:22" x14ac:dyDescent="0.2">
      <c r="I664" s="17"/>
      <c r="L664" s="16" t="str">
        <f t="shared" si="77"/>
        <v/>
      </c>
      <c r="M664" s="14" t="str">
        <f t="shared" si="72"/>
        <v/>
      </c>
      <c r="N664" s="14" t="s">
        <v>47</v>
      </c>
      <c r="O664" s="14" t="str">
        <f t="shared" si="73"/>
        <v/>
      </c>
      <c r="P664" s="14" t="s">
        <v>47</v>
      </c>
      <c r="Q664" s="14" t="str">
        <f t="shared" si="74"/>
        <v/>
      </c>
      <c r="R664" s="14" t="s">
        <v>47</v>
      </c>
      <c r="S664" s="14" t="str">
        <f t="shared" si="75"/>
        <v/>
      </c>
      <c r="T664" s="14" t="s">
        <v>47</v>
      </c>
      <c r="U664" s="14" t="str">
        <f t="shared" si="76"/>
        <v/>
      </c>
      <c r="V664" s="15" t="str">
        <f t="shared" si="78"/>
        <v/>
      </c>
    </row>
    <row r="665" spans="9:22" x14ac:dyDescent="0.2">
      <c r="I665" s="17"/>
      <c r="L665" s="16" t="str">
        <f t="shared" si="77"/>
        <v/>
      </c>
      <c r="M665" s="14" t="str">
        <f t="shared" si="72"/>
        <v/>
      </c>
      <c r="N665" s="14" t="s">
        <v>47</v>
      </c>
      <c r="O665" s="14" t="str">
        <f t="shared" si="73"/>
        <v/>
      </c>
      <c r="P665" s="14" t="s">
        <v>47</v>
      </c>
      <c r="Q665" s="14" t="str">
        <f t="shared" si="74"/>
        <v/>
      </c>
      <c r="R665" s="14" t="s">
        <v>47</v>
      </c>
      <c r="S665" s="14" t="str">
        <f t="shared" si="75"/>
        <v/>
      </c>
      <c r="T665" s="14" t="s">
        <v>47</v>
      </c>
      <c r="U665" s="14" t="str">
        <f t="shared" si="76"/>
        <v/>
      </c>
      <c r="V665" s="15" t="str">
        <f t="shared" si="78"/>
        <v/>
      </c>
    </row>
    <row r="666" spans="9:22" x14ac:dyDescent="0.2">
      <c r="I666" s="17"/>
      <c r="L666" s="16" t="str">
        <f t="shared" si="77"/>
        <v/>
      </c>
      <c r="M666" s="14" t="str">
        <f t="shared" si="72"/>
        <v/>
      </c>
      <c r="N666" s="14" t="s">
        <v>47</v>
      </c>
      <c r="O666" s="14" t="str">
        <f t="shared" si="73"/>
        <v/>
      </c>
      <c r="P666" s="14" t="s">
        <v>47</v>
      </c>
      <c r="Q666" s="14" t="str">
        <f t="shared" si="74"/>
        <v/>
      </c>
      <c r="R666" s="14" t="s">
        <v>47</v>
      </c>
      <c r="S666" s="14" t="str">
        <f t="shared" si="75"/>
        <v/>
      </c>
      <c r="T666" s="14" t="s">
        <v>47</v>
      </c>
      <c r="U666" s="14" t="str">
        <f t="shared" si="76"/>
        <v/>
      </c>
      <c r="V666" s="15" t="str">
        <f t="shared" si="78"/>
        <v/>
      </c>
    </row>
    <row r="667" spans="9:22" x14ac:dyDescent="0.2">
      <c r="I667" s="17"/>
      <c r="L667" s="16" t="str">
        <f t="shared" si="77"/>
        <v/>
      </c>
      <c r="M667" s="14" t="str">
        <f t="shared" si="72"/>
        <v/>
      </c>
      <c r="N667" s="14" t="s">
        <v>47</v>
      </c>
      <c r="O667" s="14" t="str">
        <f t="shared" si="73"/>
        <v/>
      </c>
      <c r="P667" s="14" t="s">
        <v>47</v>
      </c>
      <c r="Q667" s="14" t="str">
        <f t="shared" si="74"/>
        <v/>
      </c>
      <c r="R667" s="14" t="s">
        <v>47</v>
      </c>
      <c r="S667" s="14" t="str">
        <f t="shared" si="75"/>
        <v/>
      </c>
      <c r="T667" s="14" t="s">
        <v>47</v>
      </c>
      <c r="U667" s="14" t="str">
        <f t="shared" si="76"/>
        <v/>
      </c>
      <c r="V667" s="15" t="str">
        <f t="shared" si="78"/>
        <v/>
      </c>
    </row>
    <row r="668" spans="9:22" x14ac:dyDescent="0.2">
      <c r="I668" s="17"/>
      <c r="L668" s="16" t="str">
        <f t="shared" si="77"/>
        <v/>
      </c>
      <c r="M668" s="14" t="str">
        <f t="shared" si="72"/>
        <v/>
      </c>
      <c r="N668" s="14" t="s">
        <v>47</v>
      </c>
      <c r="O668" s="14" t="str">
        <f t="shared" si="73"/>
        <v/>
      </c>
      <c r="P668" s="14" t="s">
        <v>47</v>
      </c>
      <c r="Q668" s="14" t="str">
        <f t="shared" si="74"/>
        <v/>
      </c>
      <c r="R668" s="14" t="s">
        <v>47</v>
      </c>
      <c r="S668" s="14" t="str">
        <f t="shared" si="75"/>
        <v/>
      </c>
      <c r="T668" s="14" t="s">
        <v>47</v>
      </c>
      <c r="U668" s="14" t="str">
        <f t="shared" si="76"/>
        <v/>
      </c>
      <c r="V668" s="15" t="str">
        <f t="shared" si="78"/>
        <v/>
      </c>
    </row>
    <row r="669" spans="9:22" x14ac:dyDescent="0.2">
      <c r="I669" s="17"/>
      <c r="L669" s="16" t="str">
        <f t="shared" si="77"/>
        <v/>
      </c>
      <c r="M669" s="14" t="str">
        <f t="shared" si="72"/>
        <v/>
      </c>
      <c r="N669" s="14" t="s">
        <v>47</v>
      </c>
      <c r="O669" s="14" t="str">
        <f t="shared" si="73"/>
        <v/>
      </c>
      <c r="P669" s="14" t="s">
        <v>47</v>
      </c>
      <c r="Q669" s="14" t="str">
        <f t="shared" si="74"/>
        <v/>
      </c>
      <c r="R669" s="14" t="s">
        <v>47</v>
      </c>
      <c r="S669" s="14" t="str">
        <f t="shared" si="75"/>
        <v/>
      </c>
      <c r="T669" s="14" t="s">
        <v>47</v>
      </c>
      <c r="U669" s="14" t="str">
        <f t="shared" si="76"/>
        <v/>
      </c>
      <c r="V669" s="15" t="str">
        <f t="shared" si="78"/>
        <v/>
      </c>
    </row>
    <row r="670" spans="9:22" x14ac:dyDescent="0.2">
      <c r="I670" s="17"/>
      <c r="L670" s="16" t="str">
        <f t="shared" si="77"/>
        <v/>
      </c>
      <c r="M670" s="14" t="str">
        <f t="shared" si="72"/>
        <v/>
      </c>
      <c r="N670" s="14" t="s">
        <v>47</v>
      </c>
      <c r="O670" s="14" t="str">
        <f t="shared" si="73"/>
        <v/>
      </c>
      <c r="P670" s="14" t="s">
        <v>47</v>
      </c>
      <c r="Q670" s="14" t="str">
        <f t="shared" si="74"/>
        <v/>
      </c>
      <c r="R670" s="14" t="s">
        <v>47</v>
      </c>
      <c r="S670" s="14" t="str">
        <f t="shared" si="75"/>
        <v/>
      </c>
      <c r="T670" s="14" t="s">
        <v>47</v>
      </c>
      <c r="U670" s="14" t="str">
        <f t="shared" si="76"/>
        <v/>
      </c>
      <c r="V670" s="15" t="str">
        <f t="shared" si="78"/>
        <v/>
      </c>
    </row>
    <row r="671" spans="9:22" x14ac:dyDescent="0.2">
      <c r="I671" s="17"/>
      <c r="L671" s="16" t="str">
        <f t="shared" si="77"/>
        <v/>
      </c>
      <c r="M671" s="14" t="str">
        <f t="shared" si="72"/>
        <v/>
      </c>
      <c r="N671" s="14" t="s">
        <v>47</v>
      </c>
      <c r="O671" s="14" t="str">
        <f t="shared" si="73"/>
        <v/>
      </c>
      <c r="P671" s="14" t="s">
        <v>47</v>
      </c>
      <c r="Q671" s="14" t="str">
        <f t="shared" si="74"/>
        <v/>
      </c>
      <c r="R671" s="14" t="s">
        <v>47</v>
      </c>
      <c r="S671" s="14" t="str">
        <f t="shared" si="75"/>
        <v/>
      </c>
      <c r="T671" s="14" t="s">
        <v>47</v>
      </c>
      <c r="U671" s="14" t="str">
        <f t="shared" si="76"/>
        <v/>
      </c>
      <c r="V671" s="15" t="str">
        <f t="shared" si="78"/>
        <v/>
      </c>
    </row>
    <row r="672" spans="9:22" x14ac:dyDescent="0.2">
      <c r="I672" s="17"/>
      <c r="L672" s="16" t="str">
        <f t="shared" si="77"/>
        <v/>
      </c>
      <c r="M672" s="14" t="str">
        <f t="shared" si="72"/>
        <v/>
      </c>
      <c r="N672" s="14" t="s">
        <v>47</v>
      </c>
      <c r="O672" s="14" t="str">
        <f t="shared" si="73"/>
        <v/>
      </c>
      <c r="P672" s="14" t="s">
        <v>47</v>
      </c>
      <c r="Q672" s="14" t="str">
        <f t="shared" si="74"/>
        <v/>
      </c>
      <c r="R672" s="14" t="s">
        <v>47</v>
      </c>
      <c r="S672" s="14" t="str">
        <f t="shared" si="75"/>
        <v/>
      </c>
      <c r="T672" s="14" t="s">
        <v>47</v>
      </c>
      <c r="U672" s="14" t="str">
        <f t="shared" si="76"/>
        <v/>
      </c>
      <c r="V672" s="15" t="str">
        <f t="shared" si="78"/>
        <v/>
      </c>
    </row>
    <row r="673" spans="9:22" x14ac:dyDescent="0.2">
      <c r="I673" s="17"/>
      <c r="L673" s="16" t="str">
        <f t="shared" si="77"/>
        <v/>
      </c>
      <c r="M673" s="14" t="str">
        <f t="shared" si="72"/>
        <v/>
      </c>
      <c r="N673" s="14" t="s">
        <v>47</v>
      </c>
      <c r="O673" s="14" t="str">
        <f t="shared" si="73"/>
        <v/>
      </c>
      <c r="P673" s="14" t="s">
        <v>47</v>
      </c>
      <c r="Q673" s="14" t="str">
        <f t="shared" si="74"/>
        <v/>
      </c>
      <c r="R673" s="14" t="s">
        <v>47</v>
      </c>
      <c r="S673" s="14" t="str">
        <f t="shared" si="75"/>
        <v/>
      </c>
      <c r="T673" s="14" t="s">
        <v>47</v>
      </c>
      <c r="U673" s="14" t="str">
        <f t="shared" si="76"/>
        <v/>
      </c>
      <c r="V673" s="15" t="str">
        <f t="shared" si="78"/>
        <v/>
      </c>
    </row>
    <row r="674" spans="9:22" x14ac:dyDescent="0.2">
      <c r="I674" s="17"/>
      <c r="L674" s="16" t="str">
        <f t="shared" si="77"/>
        <v/>
      </c>
      <c r="M674" s="14" t="str">
        <f t="shared" si="72"/>
        <v/>
      </c>
      <c r="N674" s="14" t="s">
        <v>47</v>
      </c>
      <c r="O674" s="14" t="str">
        <f t="shared" si="73"/>
        <v/>
      </c>
      <c r="P674" s="14" t="s">
        <v>47</v>
      </c>
      <c r="Q674" s="14" t="str">
        <f t="shared" si="74"/>
        <v/>
      </c>
      <c r="R674" s="14" t="s">
        <v>47</v>
      </c>
      <c r="S674" s="14" t="str">
        <f t="shared" si="75"/>
        <v/>
      </c>
      <c r="T674" s="14" t="s">
        <v>47</v>
      </c>
      <c r="U674" s="14" t="str">
        <f t="shared" si="76"/>
        <v/>
      </c>
      <c r="V674" s="15" t="str">
        <f t="shared" si="78"/>
        <v/>
      </c>
    </row>
    <row r="675" spans="9:22" x14ac:dyDescent="0.2">
      <c r="I675" s="17"/>
      <c r="L675" s="16" t="str">
        <f t="shared" si="77"/>
        <v/>
      </c>
      <c r="M675" s="14" t="str">
        <f t="shared" si="72"/>
        <v/>
      </c>
      <c r="N675" s="14" t="s">
        <v>47</v>
      </c>
      <c r="O675" s="14" t="str">
        <f t="shared" si="73"/>
        <v/>
      </c>
      <c r="P675" s="14" t="s">
        <v>47</v>
      </c>
      <c r="Q675" s="14" t="str">
        <f t="shared" si="74"/>
        <v/>
      </c>
      <c r="R675" s="14" t="s">
        <v>47</v>
      </c>
      <c r="S675" s="14" t="str">
        <f t="shared" si="75"/>
        <v/>
      </c>
      <c r="T675" s="14" t="s">
        <v>47</v>
      </c>
      <c r="U675" s="14" t="str">
        <f t="shared" si="76"/>
        <v/>
      </c>
      <c r="V675" s="15" t="str">
        <f t="shared" si="78"/>
        <v/>
      </c>
    </row>
    <row r="676" spans="9:22" x14ac:dyDescent="0.2">
      <c r="I676" s="17"/>
      <c r="L676" s="16" t="str">
        <f t="shared" si="77"/>
        <v/>
      </c>
      <c r="M676" s="14" t="str">
        <f t="shared" si="72"/>
        <v/>
      </c>
      <c r="N676" s="14" t="s">
        <v>47</v>
      </c>
      <c r="O676" s="14" t="str">
        <f t="shared" si="73"/>
        <v/>
      </c>
      <c r="P676" s="14" t="s">
        <v>47</v>
      </c>
      <c r="Q676" s="14" t="str">
        <f t="shared" si="74"/>
        <v/>
      </c>
      <c r="R676" s="14" t="s">
        <v>47</v>
      </c>
      <c r="S676" s="14" t="str">
        <f t="shared" si="75"/>
        <v/>
      </c>
      <c r="T676" s="14" t="s">
        <v>47</v>
      </c>
      <c r="U676" s="14" t="str">
        <f t="shared" si="76"/>
        <v/>
      </c>
      <c r="V676" s="15" t="str">
        <f t="shared" si="78"/>
        <v/>
      </c>
    </row>
    <row r="677" spans="9:22" x14ac:dyDescent="0.2">
      <c r="I677" s="17"/>
      <c r="L677" s="16" t="str">
        <f t="shared" si="77"/>
        <v/>
      </c>
      <c r="M677" s="14" t="str">
        <f t="shared" si="72"/>
        <v/>
      </c>
      <c r="N677" s="14" t="s">
        <v>47</v>
      </c>
      <c r="O677" s="14" t="str">
        <f t="shared" si="73"/>
        <v/>
      </c>
      <c r="P677" s="14" t="s">
        <v>47</v>
      </c>
      <c r="Q677" s="14" t="str">
        <f t="shared" si="74"/>
        <v/>
      </c>
      <c r="R677" s="14" t="s">
        <v>47</v>
      </c>
      <c r="S677" s="14" t="str">
        <f t="shared" si="75"/>
        <v/>
      </c>
      <c r="T677" s="14" t="s">
        <v>47</v>
      </c>
      <c r="U677" s="14" t="str">
        <f t="shared" si="76"/>
        <v/>
      </c>
      <c r="V677" s="15" t="str">
        <f t="shared" si="78"/>
        <v/>
      </c>
    </row>
    <row r="678" spans="9:22" x14ac:dyDescent="0.2">
      <c r="I678" s="17"/>
      <c r="L678" s="16" t="str">
        <f t="shared" si="77"/>
        <v/>
      </c>
      <c r="M678" s="14" t="str">
        <f t="shared" si="72"/>
        <v/>
      </c>
      <c r="N678" s="14" t="s">
        <v>47</v>
      </c>
      <c r="O678" s="14" t="str">
        <f t="shared" si="73"/>
        <v/>
      </c>
      <c r="P678" s="14" t="s">
        <v>47</v>
      </c>
      <c r="Q678" s="14" t="str">
        <f t="shared" si="74"/>
        <v/>
      </c>
      <c r="R678" s="14" t="s">
        <v>47</v>
      </c>
      <c r="S678" s="14" t="str">
        <f t="shared" si="75"/>
        <v/>
      </c>
      <c r="T678" s="14" t="s">
        <v>47</v>
      </c>
      <c r="U678" s="14" t="str">
        <f t="shared" si="76"/>
        <v/>
      </c>
      <c r="V678" s="15" t="str">
        <f t="shared" si="78"/>
        <v/>
      </c>
    </row>
    <row r="679" spans="9:22" x14ac:dyDescent="0.2">
      <c r="I679" s="17"/>
      <c r="L679" s="16" t="str">
        <f t="shared" si="77"/>
        <v/>
      </c>
      <c r="M679" s="14" t="str">
        <f t="shared" si="72"/>
        <v/>
      </c>
      <c r="N679" s="14" t="s">
        <v>47</v>
      </c>
      <c r="O679" s="14" t="str">
        <f t="shared" si="73"/>
        <v/>
      </c>
      <c r="P679" s="14" t="s">
        <v>47</v>
      </c>
      <c r="Q679" s="14" t="str">
        <f t="shared" si="74"/>
        <v/>
      </c>
      <c r="R679" s="14" t="s">
        <v>47</v>
      </c>
      <c r="S679" s="14" t="str">
        <f t="shared" si="75"/>
        <v/>
      </c>
      <c r="T679" s="14" t="s">
        <v>47</v>
      </c>
      <c r="U679" s="14" t="str">
        <f t="shared" si="76"/>
        <v/>
      </c>
      <c r="V679" s="15" t="str">
        <f t="shared" si="78"/>
        <v/>
      </c>
    </row>
    <row r="680" spans="9:22" x14ac:dyDescent="0.2">
      <c r="I680" s="17"/>
      <c r="L680" s="16" t="str">
        <f t="shared" si="77"/>
        <v/>
      </c>
      <c r="M680" s="14" t="str">
        <f t="shared" si="72"/>
        <v/>
      </c>
      <c r="N680" s="14" t="s">
        <v>47</v>
      </c>
      <c r="O680" s="14" t="str">
        <f t="shared" si="73"/>
        <v/>
      </c>
      <c r="P680" s="14" t="s">
        <v>47</v>
      </c>
      <c r="Q680" s="14" t="str">
        <f t="shared" si="74"/>
        <v/>
      </c>
      <c r="R680" s="14" t="s">
        <v>47</v>
      </c>
      <c r="S680" s="14" t="str">
        <f t="shared" si="75"/>
        <v/>
      </c>
      <c r="T680" s="14" t="s">
        <v>47</v>
      </c>
      <c r="U680" s="14" t="str">
        <f t="shared" si="76"/>
        <v/>
      </c>
      <c r="V680" s="15" t="str">
        <f t="shared" si="78"/>
        <v/>
      </c>
    </row>
    <row r="681" spans="9:22" x14ac:dyDescent="0.2">
      <c r="I681" s="17"/>
      <c r="L681" s="16" t="str">
        <f t="shared" si="77"/>
        <v/>
      </c>
      <c r="M681" s="14" t="str">
        <f t="shared" si="72"/>
        <v/>
      </c>
      <c r="N681" s="14" t="s">
        <v>47</v>
      </c>
      <c r="O681" s="14" t="str">
        <f t="shared" si="73"/>
        <v/>
      </c>
      <c r="P681" s="14" t="s">
        <v>47</v>
      </c>
      <c r="Q681" s="14" t="str">
        <f t="shared" si="74"/>
        <v/>
      </c>
      <c r="R681" s="14" t="s">
        <v>47</v>
      </c>
      <c r="S681" s="14" t="str">
        <f t="shared" si="75"/>
        <v/>
      </c>
      <c r="T681" s="14" t="s">
        <v>47</v>
      </c>
      <c r="U681" s="14" t="str">
        <f t="shared" si="76"/>
        <v/>
      </c>
      <c r="V681" s="15" t="str">
        <f t="shared" si="78"/>
        <v/>
      </c>
    </row>
    <row r="682" spans="9:22" x14ac:dyDescent="0.2">
      <c r="I682" s="17"/>
      <c r="L682" s="16" t="str">
        <f t="shared" si="77"/>
        <v/>
      </c>
      <c r="M682" s="14" t="str">
        <f t="shared" ref="M682:M745" si="79">MID(A682,1,2)</f>
        <v/>
      </c>
      <c r="N682" s="14" t="s">
        <v>47</v>
      </c>
      <c r="O682" s="14" t="str">
        <f t="shared" ref="O682:O745" si="80">MID(A682,4,2)</f>
        <v/>
      </c>
      <c r="P682" s="14" t="s">
        <v>47</v>
      </c>
      <c r="Q682" s="14" t="str">
        <f t="shared" ref="Q682:Q745" si="81">MID(A682,7,2)</f>
        <v/>
      </c>
      <c r="R682" s="14" t="s">
        <v>47</v>
      </c>
      <c r="S682" s="14" t="str">
        <f t="shared" ref="S682:S745" si="82">MID(A682,10,2)</f>
        <v/>
      </c>
      <c r="T682" s="14" t="s">
        <v>47</v>
      </c>
      <c r="U682" s="14" t="str">
        <f t="shared" ref="U682:U745" si="83">MID(A682,13,2)</f>
        <v/>
      </c>
      <c r="V682" s="15" t="str">
        <f t="shared" si="78"/>
        <v/>
      </c>
    </row>
    <row r="683" spans="9:22" x14ac:dyDescent="0.2">
      <c r="I683" s="17"/>
      <c r="L683" s="16" t="str">
        <f t="shared" si="77"/>
        <v/>
      </c>
      <c r="M683" s="14" t="str">
        <f t="shared" si="79"/>
        <v/>
      </c>
      <c r="N683" s="14" t="s">
        <v>47</v>
      </c>
      <c r="O683" s="14" t="str">
        <f t="shared" si="80"/>
        <v/>
      </c>
      <c r="P683" s="14" t="s">
        <v>47</v>
      </c>
      <c r="Q683" s="14" t="str">
        <f t="shared" si="81"/>
        <v/>
      </c>
      <c r="R683" s="14" t="s">
        <v>47</v>
      </c>
      <c r="S683" s="14" t="str">
        <f t="shared" si="82"/>
        <v/>
      </c>
      <c r="T683" s="14" t="s">
        <v>47</v>
      </c>
      <c r="U683" s="14" t="str">
        <f t="shared" si="83"/>
        <v/>
      </c>
      <c r="V683" s="15" t="str">
        <f t="shared" si="78"/>
        <v/>
      </c>
    </row>
    <row r="684" spans="9:22" x14ac:dyDescent="0.2">
      <c r="I684" s="17"/>
      <c r="L684" s="16" t="str">
        <f t="shared" si="77"/>
        <v/>
      </c>
      <c r="M684" s="14" t="str">
        <f t="shared" si="79"/>
        <v/>
      </c>
      <c r="N684" s="14" t="s">
        <v>47</v>
      </c>
      <c r="O684" s="14" t="str">
        <f t="shared" si="80"/>
        <v/>
      </c>
      <c r="P684" s="14" t="s">
        <v>47</v>
      </c>
      <c r="Q684" s="14" t="str">
        <f t="shared" si="81"/>
        <v/>
      </c>
      <c r="R684" s="14" t="s">
        <v>47</v>
      </c>
      <c r="S684" s="14" t="str">
        <f t="shared" si="82"/>
        <v/>
      </c>
      <c r="T684" s="14" t="s">
        <v>47</v>
      </c>
      <c r="U684" s="14" t="str">
        <f t="shared" si="83"/>
        <v/>
      </c>
      <c r="V684" s="15" t="str">
        <f t="shared" si="78"/>
        <v/>
      </c>
    </row>
    <row r="685" spans="9:22" x14ac:dyDescent="0.2">
      <c r="I685" s="17"/>
      <c r="L685" s="16" t="str">
        <f t="shared" si="77"/>
        <v/>
      </c>
      <c r="M685" s="14" t="str">
        <f t="shared" si="79"/>
        <v/>
      </c>
      <c r="N685" s="14" t="s">
        <v>47</v>
      </c>
      <c r="O685" s="14" t="str">
        <f t="shared" si="80"/>
        <v/>
      </c>
      <c r="P685" s="14" t="s">
        <v>47</v>
      </c>
      <c r="Q685" s="14" t="str">
        <f t="shared" si="81"/>
        <v/>
      </c>
      <c r="R685" s="14" t="s">
        <v>47</v>
      </c>
      <c r="S685" s="14" t="str">
        <f t="shared" si="82"/>
        <v/>
      </c>
      <c r="T685" s="14" t="s">
        <v>47</v>
      </c>
      <c r="U685" s="14" t="str">
        <f t="shared" si="83"/>
        <v/>
      </c>
      <c r="V685" s="15" t="str">
        <f t="shared" si="78"/>
        <v/>
      </c>
    </row>
    <row r="686" spans="9:22" x14ac:dyDescent="0.2">
      <c r="I686" s="17"/>
      <c r="L686" s="16" t="str">
        <f t="shared" si="77"/>
        <v/>
      </c>
      <c r="M686" s="14" t="str">
        <f t="shared" si="79"/>
        <v/>
      </c>
      <c r="N686" s="14" t="s">
        <v>47</v>
      </c>
      <c r="O686" s="14" t="str">
        <f t="shared" si="80"/>
        <v/>
      </c>
      <c r="P686" s="14" t="s">
        <v>47</v>
      </c>
      <c r="Q686" s="14" t="str">
        <f t="shared" si="81"/>
        <v/>
      </c>
      <c r="R686" s="14" t="s">
        <v>47</v>
      </c>
      <c r="S686" s="14" t="str">
        <f t="shared" si="82"/>
        <v/>
      </c>
      <c r="T686" s="14" t="s">
        <v>47</v>
      </c>
      <c r="U686" s="14" t="str">
        <f t="shared" si="83"/>
        <v/>
      </c>
      <c r="V686" s="15" t="str">
        <f t="shared" si="78"/>
        <v/>
      </c>
    </row>
    <row r="687" spans="9:22" x14ac:dyDescent="0.2">
      <c r="I687" s="17"/>
      <c r="L687" s="16" t="str">
        <f t="shared" si="77"/>
        <v/>
      </c>
      <c r="M687" s="14" t="str">
        <f t="shared" si="79"/>
        <v/>
      </c>
      <c r="N687" s="14" t="s">
        <v>47</v>
      </c>
      <c r="O687" s="14" t="str">
        <f t="shared" si="80"/>
        <v/>
      </c>
      <c r="P687" s="14" t="s">
        <v>47</v>
      </c>
      <c r="Q687" s="14" t="str">
        <f t="shared" si="81"/>
        <v/>
      </c>
      <c r="R687" s="14" t="s">
        <v>47</v>
      </c>
      <c r="S687" s="14" t="str">
        <f t="shared" si="82"/>
        <v/>
      </c>
      <c r="T687" s="14" t="s">
        <v>47</v>
      </c>
      <c r="U687" s="14" t="str">
        <f t="shared" si="83"/>
        <v/>
      </c>
      <c r="V687" s="15" t="str">
        <f t="shared" si="78"/>
        <v/>
      </c>
    </row>
    <row r="688" spans="9:22" x14ac:dyDescent="0.2">
      <c r="I688" s="17"/>
      <c r="L688" s="16" t="str">
        <f t="shared" si="77"/>
        <v/>
      </c>
      <c r="M688" s="14" t="str">
        <f t="shared" si="79"/>
        <v/>
      </c>
      <c r="N688" s="14" t="s">
        <v>47</v>
      </c>
      <c r="O688" s="14" t="str">
        <f t="shared" si="80"/>
        <v/>
      </c>
      <c r="P688" s="14" t="s">
        <v>47</v>
      </c>
      <c r="Q688" s="14" t="str">
        <f t="shared" si="81"/>
        <v/>
      </c>
      <c r="R688" s="14" t="s">
        <v>47</v>
      </c>
      <c r="S688" s="14" t="str">
        <f t="shared" si="82"/>
        <v/>
      </c>
      <c r="T688" s="14" t="s">
        <v>47</v>
      </c>
      <c r="U688" s="14" t="str">
        <f t="shared" si="83"/>
        <v/>
      </c>
      <c r="V688" s="15" t="str">
        <f t="shared" si="78"/>
        <v/>
      </c>
    </row>
    <row r="689" spans="9:22" x14ac:dyDescent="0.2">
      <c r="I689" s="17"/>
      <c r="L689" s="16" t="str">
        <f t="shared" si="77"/>
        <v/>
      </c>
      <c r="M689" s="14" t="str">
        <f t="shared" si="79"/>
        <v/>
      </c>
      <c r="N689" s="14" t="s">
        <v>47</v>
      </c>
      <c r="O689" s="14" t="str">
        <f t="shared" si="80"/>
        <v/>
      </c>
      <c r="P689" s="14" t="s">
        <v>47</v>
      </c>
      <c r="Q689" s="14" t="str">
        <f t="shared" si="81"/>
        <v/>
      </c>
      <c r="R689" s="14" t="s">
        <v>47</v>
      </c>
      <c r="S689" s="14" t="str">
        <f t="shared" si="82"/>
        <v/>
      </c>
      <c r="T689" s="14" t="s">
        <v>47</v>
      </c>
      <c r="U689" s="14" t="str">
        <f t="shared" si="83"/>
        <v/>
      </c>
      <c r="V689" s="15" t="str">
        <f t="shared" si="78"/>
        <v/>
      </c>
    </row>
    <row r="690" spans="9:22" x14ac:dyDescent="0.2">
      <c r="I690" s="17"/>
      <c r="L690" s="16" t="str">
        <f t="shared" si="77"/>
        <v/>
      </c>
      <c r="M690" s="14" t="str">
        <f t="shared" si="79"/>
        <v/>
      </c>
      <c r="N690" s="14" t="s">
        <v>47</v>
      </c>
      <c r="O690" s="14" t="str">
        <f t="shared" si="80"/>
        <v/>
      </c>
      <c r="P690" s="14" t="s">
        <v>47</v>
      </c>
      <c r="Q690" s="14" t="str">
        <f t="shared" si="81"/>
        <v/>
      </c>
      <c r="R690" s="14" t="s">
        <v>47</v>
      </c>
      <c r="S690" s="14" t="str">
        <f t="shared" si="82"/>
        <v/>
      </c>
      <c r="T690" s="14" t="s">
        <v>47</v>
      </c>
      <c r="U690" s="14" t="str">
        <f t="shared" si="83"/>
        <v/>
      </c>
      <c r="V690" s="15" t="str">
        <f t="shared" si="78"/>
        <v/>
      </c>
    </row>
    <row r="691" spans="9:22" x14ac:dyDescent="0.2">
      <c r="I691" s="17"/>
      <c r="L691" s="16" t="str">
        <f t="shared" si="77"/>
        <v/>
      </c>
      <c r="M691" s="14" t="str">
        <f t="shared" si="79"/>
        <v/>
      </c>
      <c r="N691" s="14" t="s">
        <v>47</v>
      </c>
      <c r="O691" s="14" t="str">
        <f t="shared" si="80"/>
        <v/>
      </c>
      <c r="P691" s="14" t="s">
        <v>47</v>
      </c>
      <c r="Q691" s="14" t="str">
        <f t="shared" si="81"/>
        <v/>
      </c>
      <c r="R691" s="14" t="s">
        <v>47</v>
      </c>
      <c r="S691" s="14" t="str">
        <f t="shared" si="82"/>
        <v/>
      </c>
      <c r="T691" s="14" t="s">
        <v>47</v>
      </c>
      <c r="U691" s="14" t="str">
        <f t="shared" si="83"/>
        <v/>
      </c>
      <c r="V691" s="15" t="str">
        <f t="shared" si="78"/>
        <v/>
      </c>
    </row>
    <row r="692" spans="9:22" x14ac:dyDescent="0.2">
      <c r="I692" s="17"/>
      <c r="L692" s="16" t="str">
        <f t="shared" si="77"/>
        <v/>
      </c>
      <c r="M692" s="14" t="str">
        <f t="shared" si="79"/>
        <v/>
      </c>
      <c r="N692" s="14" t="s">
        <v>47</v>
      </c>
      <c r="O692" s="14" t="str">
        <f t="shared" si="80"/>
        <v/>
      </c>
      <c r="P692" s="14" t="s">
        <v>47</v>
      </c>
      <c r="Q692" s="14" t="str">
        <f t="shared" si="81"/>
        <v/>
      </c>
      <c r="R692" s="14" t="s">
        <v>47</v>
      </c>
      <c r="S692" s="14" t="str">
        <f t="shared" si="82"/>
        <v/>
      </c>
      <c r="T692" s="14" t="s">
        <v>47</v>
      </c>
      <c r="U692" s="14" t="str">
        <f t="shared" si="83"/>
        <v/>
      </c>
      <c r="V692" s="15" t="str">
        <f t="shared" si="78"/>
        <v/>
      </c>
    </row>
    <row r="693" spans="9:22" x14ac:dyDescent="0.2">
      <c r="I693" s="17"/>
      <c r="L693" s="16" t="str">
        <f t="shared" si="77"/>
        <v/>
      </c>
      <c r="M693" s="14" t="str">
        <f t="shared" si="79"/>
        <v/>
      </c>
      <c r="N693" s="14" t="s">
        <v>47</v>
      </c>
      <c r="O693" s="14" t="str">
        <f t="shared" si="80"/>
        <v/>
      </c>
      <c r="P693" s="14" t="s">
        <v>47</v>
      </c>
      <c r="Q693" s="14" t="str">
        <f t="shared" si="81"/>
        <v/>
      </c>
      <c r="R693" s="14" t="s">
        <v>47</v>
      </c>
      <c r="S693" s="14" t="str">
        <f t="shared" si="82"/>
        <v/>
      </c>
      <c r="T693" s="14" t="s">
        <v>47</v>
      </c>
      <c r="U693" s="14" t="str">
        <f t="shared" si="83"/>
        <v/>
      </c>
      <c r="V693" s="15" t="str">
        <f t="shared" si="78"/>
        <v/>
      </c>
    </row>
    <row r="694" spans="9:22" x14ac:dyDescent="0.2">
      <c r="I694" s="17"/>
      <c r="L694" s="16" t="str">
        <f t="shared" si="77"/>
        <v/>
      </c>
      <c r="M694" s="14" t="str">
        <f t="shared" si="79"/>
        <v/>
      </c>
      <c r="N694" s="14" t="s">
        <v>47</v>
      </c>
      <c r="O694" s="14" t="str">
        <f t="shared" si="80"/>
        <v/>
      </c>
      <c r="P694" s="14" t="s">
        <v>47</v>
      </c>
      <c r="Q694" s="14" t="str">
        <f t="shared" si="81"/>
        <v/>
      </c>
      <c r="R694" s="14" t="s">
        <v>47</v>
      </c>
      <c r="S694" s="14" t="str">
        <f t="shared" si="82"/>
        <v/>
      </c>
      <c r="T694" s="14" t="s">
        <v>47</v>
      </c>
      <c r="U694" s="14" t="str">
        <f t="shared" si="83"/>
        <v/>
      </c>
      <c r="V694" s="15" t="str">
        <f t="shared" si="78"/>
        <v/>
      </c>
    </row>
    <row r="695" spans="9:22" x14ac:dyDescent="0.2">
      <c r="I695" s="17"/>
      <c r="L695" s="16" t="str">
        <f t="shared" si="77"/>
        <v/>
      </c>
      <c r="M695" s="14" t="str">
        <f t="shared" si="79"/>
        <v/>
      </c>
      <c r="N695" s="14" t="s">
        <v>47</v>
      </c>
      <c r="O695" s="14" t="str">
        <f t="shared" si="80"/>
        <v/>
      </c>
      <c r="P695" s="14" t="s">
        <v>47</v>
      </c>
      <c r="Q695" s="14" t="str">
        <f t="shared" si="81"/>
        <v/>
      </c>
      <c r="R695" s="14" t="s">
        <v>47</v>
      </c>
      <c r="S695" s="14" t="str">
        <f t="shared" si="82"/>
        <v/>
      </c>
      <c r="T695" s="14" t="s">
        <v>47</v>
      </c>
      <c r="U695" s="14" t="str">
        <f t="shared" si="83"/>
        <v/>
      </c>
      <c r="V695" s="15" t="str">
        <f t="shared" si="78"/>
        <v/>
      </c>
    </row>
    <row r="696" spans="9:22" x14ac:dyDescent="0.2">
      <c r="I696" s="17"/>
      <c r="L696" s="16" t="str">
        <f t="shared" si="77"/>
        <v/>
      </c>
      <c r="M696" s="14" t="str">
        <f t="shared" si="79"/>
        <v/>
      </c>
      <c r="N696" s="14" t="s">
        <v>47</v>
      </c>
      <c r="O696" s="14" t="str">
        <f t="shared" si="80"/>
        <v/>
      </c>
      <c r="P696" s="14" t="s">
        <v>47</v>
      </c>
      <c r="Q696" s="14" t="str">
        <f t="shared" si="81"/>
        <v/>
      </c>
      <c r="R696" s="14" t="s">
        <v>47</v>
      </c>
      <c r="S696" s="14" t="str">
        <f t="shared" si="82"/>
        <v/>
      </c>
      <c r="T696" s="14" t="s">
        <v>47</v>
      </c>
      <c r="U696" s="14" t="str">
        <f t="shared" si="83"/>
        <v/>
      </c>
      <c r="V696" s="15" t="str">
        <f t="shared" si="78"/>
        <v/>
      </c>
    </row>
    <row r="697" spans="9:22" x14ac:dyDescent="0.2">
      <c r="I697" s="17"/>
      <c r="L697" s="16" t="str">
        <f t="shared" si="77"/>
        <v/>
      </c>
      <c r="M697" s="14" t="str">
        <f t="shared" si="79"/>
        <v/>
      </c>
      <c r="N697" s="14" t="s">
        <v>47</v>
      </c>
      <c r="O697" s="14" t="str">
        <f t="shared" si="80"/>
        <v/>
      </c>
      <c r="P697" s="14" t="s">
        <v>47</v>
      </c>
      <c r="Q697" s="14" t="str">
        <f t="shared" si="81"/>
        <v/>
      </c>
      <c r="R697" s="14" t="s">
        <v>47</v>
      </c>
      <c r="S697" s="14" t="str">
        <f t="shared" si="82"/>
        <v/>
      </c>
      <c r="T697" s="14" t="s">
        <v>47</v>
      </c>
      <c r="U697" s="14" t="str">
        <f t="shared" si="83"/>
        <v/>
      </c>
      <c r="V697" s="15" t="str">
        <f t="shared" si="78"/>
        <v/>
      </c>
    </row>
    <row r="698" spans="9:22" x14ac:dyDescent="0.2">
      <c r="I698" s="17"/>
      <c r="L698" s="16" t="str">
        <f t="shared" si="77"/>
        <v/>
      </c>
      <c r="M698" s="14" t="str">
        <f t="shared" si="79"/>
        <v/>
      </c>
      <c r="N698" s="14" t="s">
        <v>47</v>
      </c>
      <c r="O698" s="14" t="str">
        <f t="shared" si="80"/>
        <v/>
      </c>
      <c r="P698" s="14" t="s">
        <v>47</v>
      </c>
      <c r="Q698" s="14" t="str">
        <f t="shared" si="81"/>
        <v/>
      </c>
      <c r="R698" s="14" t="s">
        <v>47</v>
      </c>
      <c r="S698" s="14" t="str">
        <f t="shared" si="82"/>
        <v/>
      </c>
      <c r="T698" s="14" t="s">
        <v>47</v>
      </c>
      <c r="U698" s="14" t="str">
        <f t="shared" si="83"/>
        <v/>
      </c>
      <c r="V698" s="15" t="str">
        <f t="shared" si="78"/>
        <v/>
      </c>
    </row>
    <row r="699" spans="9:22" x14ac:dyDescent="0.2">
      <c r="I699" s="17"/>
      <c r="L699" s="16" t="str">
        <f t="shared" si="77"/>
        <v/>
      </c>
      <c r="M699" s="14" t="str">
        <f t="shared" si="79"/>
        <v/>
      </c>
      <c r="N699" s="14" t="s">
        <v>47</v>
      </c>
      <c r="O699" s="14" t="str">
        <f t="shared" si="80"/>
        <v/>
      </c>
      <c r="P699" s="14" t="s">
        <v>47</v>
      </c>
      <c r="Q699" s="14" t="str">
        <f t="shared" si="81"/>
        <v/>
      </c>
      <c r="R699" s="14" t="s">
        <v>47</v>
      </c>
      <c r="S699" s="14" t="str">
        <f t="shared" si="82"/>
        <v/>
      </c>
      <c r="T699" s="14" t="s">
        <v>47</v>
      </c>
      <c r="U699" s="14" t="str">
        <f t="shared" si="83"/>
        <v/>
      </c>
      <c r="V699" s="15" t="str">
        <f t="shared" si="78"/>
        <v/>
      </c>
    </row>
    <row r="700" spans="9:22" x14ac:dyDescent="0.2">
      <c r="I700" s="17"/>
      <c r="L700" s="16" t="str">
        <f t="shared" si="77"/>
        <v/>
      </c>
      <c r="M700" s="14" t="str">
        <f t="shared" si="79"/>
        <v/>
      </c>
      <c r="N700" s="14" t="s">
        <v>47</v>
      </c>
      <c r="O700" s="14" t="str">
        <f t="shared" si="80"/>
        <v/>
      </c>
      <c r="P700" s="14" t="s">
        <v>47</v>
      </c>
      <c r="Q700" s="14" t="str">
        <f t="shared" si="81"/>
        <v/>
      </c>
      <c r="R700" s="14" t="s">
        <v>47</v>
      </c>
      <c r="S700" s="14" t="str">
        <f t="shared" si="82"/>
        <v/>
      </c>
      <c r="T700" s="14" t="s">
        <v>47</v>
      </c>
      <c r="U700" s="14" t="str">
        <f t="shared" si="83"/>
        <v/>
      </c>
      <c r="V700" s="15" t="str">
        <f t="shared" si="78"/>
        <v/>
      </c>
    </row>
    <row r="701" spans="9:22" x14ac:dyDescent="0.2">
      <c r="I701" s="17"/>
      <c r="L701" s="16" t="str">
        <f t="shared" si="77"/>
        <v/>
      </c>
      <c r="M701" s="14" t="str">
        <f t="shared" si="79"/>
        <v/>
      </c>
      <c r="N701" s="14" t="s">
        <v>47</v>
      </c>
      <c r="O701" s="14" t="str">
        <f t="shared" si="80"/>
        <v/>
      </c>
      <c r="P701" s="14" t="s">
        <v>47</v>
      </c>
      <c r="Q701" s="14" t="str">
        <f t="shared" si="81"/>
        <v/>
      </c>
      <c r="R701" s="14" t="s">
        <v>47</v>
      </c>
      <c r="S701" s="14" t="str">
        <f t="shared" si="82"/>
        <v/>
      </c>
      <c r="T701" s="14" t="s">
        <v>47</v>
      </c>
      <c r="U701" s="14" t="str">
        <f t="shared" si="83"/>
        <v/>
      </c>
      <c r="V701" s="15" t="str">
        <f t="shared" si="78"/>
        <v/>
      </c>
    </row>
    <row r="702" spans="9:22" x14ac:dyDescent="0.2">
      <c r="I702" s="17"/>
      <c r="L702" s="16" t="str">
        <f t="shared" si="77"/>
        <v/>
      </c>
      <c r="M702" s="14" t="str">
        <f t="shared" si="79"/>
        <v/>
      </c>
      <c r="N702" s="14" t="s">
        <v>47</v>
      </c>
      <c r="O702" s="14" t="str">
        <f t="shared" si="80"/>
        <v/>
      </c>
      <c r="P702" s="14" t="s">
        <v>47</v>
      </c>
      <c r="Q702" s="14" t="str">
        <f t="shared" si="81"/>
        <v/>
      </c>
      <c r="R702" s="14" t="s">
        <v>47</v>
      </c>
      <c r="S702" s="14" t="str">
        <f t="shared" si="82"/>
        <v/>
      </c>
      <c r="T702" s="14" t="s">
        <v>47</v>
      </c>
      <c r="U702" s="14" t="str">
        <f t="shared" si="83"/>
        <v/>
      </c>
      <c r="V702" s="15" t="str">
        <f t="shared" si="78"/>
        <v/>
      </c>
    </row>
    <row r="703" spans="9:22" x14ac:dyDescent="0.2">
      <c r="I703" s="17"/>
      <c r="L703" s="16" t="str">
        <f t="shared" si="77"/>
        <v/>
      </c>
      <c r="M703" s="14" t="str">
        <f t="shared" si="79"/>
        <v/>
      </c>
      <c r="N703" s="14" t="s">
        <v>47</v>
      </c>
      <c r="O703" s="14" t="str">
        <f t="shared" si="80"/>
        <v/>
      </c>
      <c r="P703" s="14" t="s">
        <v>47</v>
      </c>
      <c r="Q703" s="14" t="str">
        <f t="shared" si="81"/>
        <v/>
      </c>
      <c r="R703" s="14" t="s">
        <v>47</v>
      </c>
      <c r="S703" s="14" t="str">
        <f t="shared" si="82"/>
        <v/>
      </c>
      <c r="T703" s="14" t="s">
        <v>47</v>
      </c>
      <c r="U703" s="14" t="str">
        <f t="shared" si="83"/>
        <v/>
      </c>
      <c r="V703" s="15" t="str">
        <f t="shared" si="78"/>
        <v/>
      </c>
    </row>
    <row r="704" spans="9:22" x14ac:dyDescent="0.2">
      <c r="I704" s="17"/>
      <c r="L704" s="16" t="str">
        <f t="shared" si="77"/>
        <v/>
      </c>
      <c r="M704" s="14" t="str">
        <f t="shared" si="79"/>
        <v/>
      </c>
      <c r="N704" s="14" t="s">
        <v>47</v>
      </c>
      <c r="O704" s="14" t="str">
        <f t="shared" si="80"/>
        <v/>
      </c>
      <c r="P704" s="14" t="s">
        <v>47</v>
      </c>
      <c r="Q704" s="14" t="str">
        <f t="shared" si="81"/>
        <v/>
      </c>
      <c r="R704" s="14" t="s">
        <v>47</v>
      </c>
      <c r="S704" s="14" t="str">
        <f t="shared" si="82"/>
        <v/>
      </c>
      <c r="T704" s="14" t="s">
        <v>47</v>
      </c>
      <c r="U704" s="14" t="str">
        <f t="shared" si="83"/>
        <v/>
      </c>
      <c r="V704" s="15" t="str">
        <f t="shared" si="78"/>
        <v/>
      </c>
    </row>
    <row r="705" spans="9:22" x14ac:dyDescent="0.2">
      <c r="I705" s="17"/>
      <c r="L705" s="16" t="str">
        <f t="shared" si="77"/>
        <v/>
      </c>
      <c r="M705" s="14" t="str">
        <f t="shared" si="79"/>
        <v/>
      </c>
      <c r="N705" s="14" t="s">
        <v>47</v>
      </c>
      <c r="O705" s="14" t="str">
        <f t="shared" si="80"/>
        <v/>
      </c>
      <c r="P705" s="14" t="s">
        <v>47</v>
      </c>
      <c r="Q705" s="14" t="str">
        <f t="shared" si="81"/>
        <v/>
      </c>
      <c r="R705" s="14" t="s">
        <v>47</v>
      </c>
      <c r="S705" s="14" t="str">
        <f t="shared" si="82"/>
        <v/>
      </c>
      <c r="T705" s="14" t="s">
        <v>47</v>
      </c>
      <c r="U705" s="14" t="str">
        <f t="shared" si="83"/>
        <v/>
      </c>
      <c r="V705" s="15" t="str">
        <f t="shared" si="78"/>
        <v/>
      </c>
    </row>
    <row r="706" spans="9:22" x14ac:dyDescent="0.2">
      <c r="I706" s="17"/>
      <c r="L706" s="16" t="str">
        <f t="shared" si="77"/>
        <v/>
      </c>
      <c r="M706" s="14" t="str">
        <f t="shared" si="79"/>
        <v/>
      </c>
      <c r="N706" s="14" t="s">
        <v>47</v>
      </c>
      <c r="O706" s="14" t="str">
        <f t="shared" si="80"/>
        <v/>
      </c>
      <c r="P706" s="14" t="s">
        <v>47</v>
      </c>
      <c r="Q706" s="14" t="str">
        <f t="shared" si="81"/>
        <v/>
      </c>
      <c r="R706" s="14" t="s">
        <v>47</v>
      </c>
      <c r="S706" s="14" t="str">
        <f t="shared" si="82"/>
        <v/>
      </c>
      <c r="T706" s="14" t="s">
        <v>47</v>
      </c>
      <c r="U706" s="14" t="str">
        <f t="shared" si="83"/>
        <v/>
      </c>
      <c r="V706" s="15" t="str">
        <f t="shared" si="78"/>
        <v/>
      </c>
    </row>
    <row r="707" spans="9:22" x14ac:dyDescent="0.2">
      <c r="I707" s="17"/>
      <c r="L707" s="16" t="str">
        <f t="shared" si="77"/>
        <v/>
      </c>
      <c r="M707" s="14" t="str">
        <f t="shared" si="79"/>
        <v/>
      </c>
      <c r="N707" s="14" t="s">
        <v>47</v>
      </c>
      <c r="O707" s="14" t="str">
        <f t="shared" si="80"/>
        <v/>
      </c>
      <c r="P707" s="14" t="s">
        <v>47</v>
      </c>
      <c r="Q707" s="14" t="str">
        <f t="shared" si="81"/>
        <v/>
      </c>
      <c r="R707" s="14" t="s">
        <v>47</v>
      </c>
      <c r="S707" s="14" t="str">
        <f t="shared" si="82"/>
        <v/>
      </c>
      <c r="T707" s="14" t="s">
        <v>47</v>
      </c>
      <c r="U707" s="14" t="str">
        <f t="shared" si="83"/>
        <v/>
      </c>
      <c r="V707" s="15" t="str">
        <f t="shared" si="78"/>
        <v/>
      </c>
    </row>
    <row r="708" spans="9:22" x14ac:dyDescent="0.2">
      <c r="I708" s="17"/>
      <c r="L708" s="16" t="str">
        <f t="shared" ref="L708:L771" si="84">IF(A708="","",LEN(A708))</f>
        <v/>
      </c>
      <c r="M708" s="14" t="str">
        <f t="shared" si="79"/>
        <v/>
      </c>
      <c r="N708" s="14" t="s">
        <v>47</v>
      </c>
      <c r="O708" s="14" t="str">
        <f t="shared" si="80"/>
        <v/>
      </c>
      <c r="P708" s="14" t="s">
        <v>47</v>
      </c>
      <c r="Q708" s="14" t="str">
        <f t="shared" si="81"/>
        <v/>
      </c>
      <c r="R708" s="14" t="s">
        <v>47</v>
      </c>
      <c r="S708" s="14" t="str">
        <f t="shared" si="82"/>
        <v/>
      </c>
      <c r="T708" s="14" t="s">
        <v>47</v>
      </c>
      <c r="U708" s="14" t="str">
        <f t="shared" si="83"/>
        <v/>
      </c>
      <c r="V708" s="15" t="str">
        <f t="shared" ref="V708:V771" si="85">IF(A708="","",IF(L708=2,M708,IF(L708=5,M708&amp;N708&amp;O708,IF(L708=8,M708&amp;N708&amp;O708&amp;P708&amp;Q708,IF(L708=11,M708&amp;N708&amp;O708&amp;P708&amp;Q708&amp;R708&amp;S708,IF(L708=14,M708&amp;N708&amp;O708&amp;P708&amp;Q708&amp;R708&amp;S708&amp;T708&amp;U708,"ERROR"))))))</f>
        <v/>
      </c>
    </row>
    <row r="709" spans="9:22" x14ac:dyDescent="0.2">
      <c r="I709" s="17"/>
      <c r="L709" s="16" t="str">
        <f t="shared" si="84"/>
        <v/>
      </c>
      <c r="M709" s="14" t="str">
        <f t="shared" si="79"/>
        <v/>
      </c>
      <c r="N709" s="14" t="s">
        <v>47</v>
      </c>
      <c r="O709" s="14" t="str">
        <f t="shared" si="80"/>
        <v/>
      </c>
      <c r="P709" s="14" t="s">
        <v>47</v>
      </c>
      <c r="Q709" s="14" t="str">
        <f t="shared" si="81"/>
        <v/>
      </c>
      <c r="R709" s="14" t="s">
        <v>47</v>
      </c>
      <c r="S709" s="14" t="str">
        <f t="shared" si="82"/>
        <v/>
      </c>
      <c r="T709" s="14" t="s">
        <v>47</v>
      </c>
      <c r="U709" s="14" t="str">
        <f t="shared" si="83"/>
        <v/>
      </c>
      <c r="V709" s="15" t="str">
        <f t="shared" si="85"/>
        <v/>
      </c>
    </row>
    <row r="710" spans="9:22" x14ac:dyDescent="0.2">
      <c r="I710" s="17"/>
      <c r="L710" s="16" t="str">
        <f t="shared" si="84"/>
        <v/>
      </c>
      <c r="M710" s="14" t="str">
        <f t="shared" si="79"/>
        <v/>
      </c>
      <c r="N710" s="14" t="s">
        <v>47</v>
      </c>
      <c r="O710" s="14" t="str">
        <f t="shared" si="80"/>
        <v/>
      </c>
      <c r="P710" s="14" t="s">
        <v>47</v>
      </c>
      <c r="Q710" s="14" t="str">
        <f t="shared" si="81"/>
        <v/>
      </c>
      <c r="R710" s="14" t="s">
        <v>47</v>
      </c>
      <c r="S710" s="14" t="str">
        <f t="shared" si="82"/>
        <v/>
      </c>
      <c r="T710" s="14" t="s">
        <v>47</v>
      </c>
      <c r="U710" s="14" t="str">
        <f t="shared" si="83"/>
        <v/>
      </c>
      <c r="V710" s="15" t="str">
        <f t="shared" si="85"/>
        <v/>
      </c>
    </row>
    <row r="711" spans="9:22" x14ac:dyDescent="0.2">
      <c r="I711" s="17"/>
      <c r="L711" s="16" t="str">
        <f t="shared" si="84"/>
        <v/>
      </c>
      <c r="M711" s="14" t="str">
        <f t="shared" si="79"/>
        <v/>
      </c>
      <c r="N711" s="14" t="s">
        <v>47</v>
      </c>
      <c r="O711" s="14" t="str">
        <f t="shared" si="80"/>
        <v/>
      </c>
      <c r="P711" s="14" t="s">
        <v>47</v>
      </c>
      <c r="Q711" s="14" t="str">
        <f t="shared" si="81"/>
        <v/>
      </c>
      <c r="R711" s="14" t="s">
        <v>47</v>
      </c>
      <c r="S711" s="14" t="str">
        <f t="shared" si="82"/>
        <v/>
      </c>
      <c r="T711" s="14" t="s">
        <v>47</v>
      </c>
      <c r="U711" s="14" t="str">
        <f t="shared" si="83"/>
        <v/>
      </c>
      <c r="V711" s="15" t="str">
        <f t="shared" si="85"/>
        <v/>
      </c>
    </row>
    <row r="712" spans="9:22" x14ac:dyDescent="0.2">
      <c r="I712" s="17"/>
      <c r="L712" s="16" t="str">
        <f t="shared" si="84"/>
        <v/>
      </c>
      <c r="M712" s="14" t="str">
        <f t="shared" si="79"/>
        <v/>
      </c>
      <c r="N712" s="14" t="s">
        <v>47</v>
      </c>
      <c r="O712" s="14" t="str">
        <f t="shared" si="80"/>
        <v/>
      </c>
      <c r="P712" s="14" t="s">
        <v>47</v>
      </c>
      <c r="Q712" s="14" t="str">
        <f t="shared" si="81"/>
        <v/>
      </c>
      <c r="R712" s="14" t="s">
        <v>47</v>
      </c>
      <c r="S712" s="14" t="str">
        <f t="shared" si="82"/>
        <v/>
      </c>
      <c r="T712" s="14" t="s">
        <v>47</v>
      </c>
      <c r="U712" s="14" t="str">
        <f t="shared" si="83"/>
        <v/>
      </c>
      <c r="V712" s="15" t="str">
        <f t="shared" si="85"/>
        <v/>
      </c>
    </row>
    <row r="713" spans="9:22" x14ac:dyDescent="0.2">
      <c r="I713" s="17"/>
      <c r="L713" s="16" t="str">
        <f t="shared" si="84"/>
        <v/>
      </c>
      <c r="M713" s="14" t="str">
        <f t="shared" si="79"/>
        <v/>
      </c>
      <c r="N713" s="14" t="s">
        <v>47</v>
      </c>
      <c r="O713" s="14" t="str">
        <f t="shared" si="80"/>
        <v/>
      </c>
      <c r="P713" s="14" t="s">
        <v>47</v>
      </c>
      <c r="Q713" s="14" t="str">
        <f t="shared" si="81"/>
        <v/>
      </c>
      <c r="R713" s="14" t="s">
        <v>47</v>
      </c>
      <c r="S713" s="14" t="str">
        <f t="shared" si="82"/>
        <v/>
      </c>
      <c r="T713" s="14" t="s">
        <v>47</v>
      </c>
      <c r="U713" s="14" t="str">
        <f t="shared" si="83"/>
        <v/>
      </c>
      <c r="V713" s="15" t="str">
        <f t="shared" si="85"/>
        <v/>
      </c>
    </row>
    <row r="714" spans="9:22" x14ac:dyDescent="0.2">
      <c r="I714" s="17"/>
      <c r="L714" s="16" t="str">
        <f t="shared" si="84"/>
        <v/>
      </c>
      <c r="M714" s="14" t="str">
        <f t="shared" si="79"/>
        <v/>
      </c>
      <c r="N714" s="14" t="s">
        <v>47</v>
      </c>
      <c r="O714" s="14" t="str">
        <f t="shared" si="80"/>
        <v/>
      </c>
      <c r="P714" s="14" t="s">
        <v>47</v>
      </c>
      <c r="Q714" s="14" t="str">
        <f t="shared" si="81"/>
        <v/>
      </c>
      <c r="R714" s="14" t="s">
        <v>47</v>
      </c>
      <c r="S714" s="14" t="str">
        <f t="shared" si="82"/>
        <v/>
      </c>
      <c r="T714" s="14" t="s">
        <v>47</v>
      </c>
      <c r="U714" s="14" t="str">
        <f t="shared" si="83"/>
        <v/>
      </c>
      <c r="V714" s="15" t="str">
        <f t="shared" si="85"/>
        <v/>
      </c>
    </row>
    <row r="715" spans="9:22" x14ac:dyDescent="0.2">
      <c r="I715" s="17"/>
      <c r="L715" s="16" t="str">
        <f t="shared" si="84"/>
        <v/>
      </c>
      <c r="M715" s="14" t="str">
        <f t="shared" si="79"/>
        <v/>
      </c>
      <c r="N715" s="14" t="s">
        <v>47</v>
      </c>
      <c r="O715" s="14" t="str">
        <f t="shared" si="80"/>
        <v/>
      </c>
      <c r="P715" s="14" t="s">
        <v>47</v>
      </c>
      <c r="Q715" s="14" t="str">
        <f t="shared" si="81"/>
        <v/>
      </c>
      <c r="R715" s="14" t="s">
        <v>47</v>
      </c>
      <c r="S715" s="14" t="str">
        <f t="shared" si="82"/>
        <v/>
      </c>
      <c r="T715" s="14" t="s">
        <v>47</v>
      </c>
      <c r="U715" s="14" t="str">
        <f t="shared" si="83"/>
        <v/>
      </c>
      <c r="V715" s="15" t="str">
        <f t="shared" si="85"/>
        <v/>
      </c>
    </row>
    <row r="716" spans="9:22" x14ac:dyDescent="0.2">
      <c r="I716" s="17"/>
      <c r="L716" s="16" t="str">
        <f t="shared" si="84"/>
        <v/>
      </c>
      <c r="M716" s="14" t="str">
        <f t="shared" si="79"/>
        <v/>
      </c>
      <c r="N716" s="14" t="s">
        <v>47</v>
      </c>
      <c r="O716" s="14" t="str">
        <f t="shared" si="80"/>
        <v/>
      </c>
      <c r="P716" s="14" t="s">
        <v>47</v>
      </c>
      <c r="Q716" s="14" t="str">
        <f t="shared" si="81"/>
        <v/>
      </c>
      <c r="R716" s="14" t="s">
        <v>47</v>
      </c>
      <c r="S716" s="14" t="str">
        <f t="shared" si="82"/>
        <v/>
      </c>
      <c r="T716" s="14" t="s">
        <v>47</v>
      </c>
      <c r="U716" s="14" t="str">
        <f t="shared" si="83"/>
        <v/>
      </c>
      <c r="V716" s="15" t="str">
        <f t="shared" si="85"/>
        <v/>
      </c>
    </row>
    <row r="717" spans="9:22" x14ac:dyDescent="0.2">
      <c r="I717" s="17"/>
      <c r="L717" s="16" t="str">
        <f t="shared" si="84"/>
        <v/>
      </c>
      <c r="M717" s="14" t="str">
        <f t="shared" si="79"/>
        <v/>
      </c>
      <c r="N717" s="14" t="s">
        <v>47</v>
      </c>
      <c r="O717" s="14" t="str">
        <f t="shared" si="80"/>
        <v/>
      </c>
      <c r="P717" s="14" t="s">
        <v>47</v>
      </c>
      <c r="Q717" s="14" t="str">
        <f t="shared" si="81"/>
        <v/>
      </c>
      <c r="R717" s="14" t="s">
        <v>47</v>
      </c>
      <c r="S717" s="14" t="str">
        <f t="shared" si="82"/>
        <v/>
      </c>
      <c r="T717" s="14" t="s">
        <v>47</v>
      </c>
      <c r="U717" s="14" t="str">
        <f t="shared" si="83"/>
        <v/>
      </c>
      <c r="V717" s="15" t="str">
        <f t="shared" si="85"/>
        <v/>
      </c>
    </row>
    <row r="718" spans="9:22" x14ac:dyDescent="0.2">
      <c r="I718" s="17"/>
      <c r="L718" s="16" t="str">
        <f t="shared" si="84"/>
        <v/>
      </c>
      <c r="M718" s="14" t="str">
        <f t="shared" si="79"/>
        <v/>
      </c>
      <c r="N718" s="14" t="s">
        <v>47</v>
      </c>
      <c r="O718" s="14" t="str">
        <f t="shared" si="80"/>
        <v/>
      </c>
      <c r="P718" s="14" t="s">
        <v>47</v>
      </c>
      <c r="Q718" s="14" t="str">
        <f t="shared" si="81"/>
        <v/>
      </c>
      <c r="R718" s="14" t="s">
        <v>47</v>
      </c>
      <c r="S718" s="14" t="str">
        <f t="shared" si="82"/>
        <v/>
      </c>
      <c r="T718" s="14" t="s">
        <v>47</v>
      </c>
      <c r="U718" s="14" t="str">
        <f t="shared" si="83"/>
        <v/>
      </c>
      <c r="V718" s="15" t="str">
        <f t="shared" si="85"/>
        <v/>
      </c>
    </row>
    <row r="719" spans="9:22" x14ac:dyDescent="0.2">
      <c r="I719" s="17"/>
      <c r="L719" s="16" t="str">
        <f t="shared" si="84"/>
        <v/>
      </c>
      <c r="M719" s="14" t="str">
        <f t="shared" si="79"/>
        <v/>
      </c>
      <c r="N719" s="14" t="s">
        <v>47</v>
      </c>
      <c r="O719" s="14" t="str">
        <f t="shared" si="80"/>
        <v/>
      </c>
      <c r="P719" s="14" t="s">
        <v>47</v>
      </c>
      <c r="Q719" s="14" t="str">
        <f t="shared" si="81"/>
        <v/>
      </c>
      <c r="R719" s="14" t="s">
        <v>47</v>
      </c>
      <c r="S719" s="14" t="str">
        <f t="shared" si="82"/>
        <v/>
      </c>
      <c r="T719" s="14" t="s">
        <v>47</v>
      </c>
      <c r="U719" s="14" t="str">
        <f t="shared" si="83"/>
        <v/>
      </c>
      <c r="V719" s="15" t="str">
        <f t="shared" si="85"/>
        <v/>
      </c>
    </row>
    <row r="720" spans="9:22" x14ac:dyDescent="0.2">
      <c r="I720" s="17"/>
      <c r="L720" s="16" t="str">
        <f t="shared" si="84"/>
        <v/>
      </c>
      <c r="M720" s="14" t="str">
        <f t="shared" si="79"/>
        <v/>
      </c>
      <c r="N720" s="14" t="s">
        <v>47</v>
      </c>
      <c r="O720" s="14" t="str">
        <f t="shared" si="80"/>
        <v/>
      </c>
      <c r="P720" s="14" t="s">
        <v>47</v>
      </c>
      <c r="Q720" s="14" t="str">
        <f t="shared" si="81"/>
        <v/>
      </c>
      <c r="R720" s="14" t="s">
        <v>47</v>
      </c>
      <c r="S720" s="14" t="str">
        <f t="shared" si="82"/>
        <v/>
      </c>
      <c r="T720" s="14" t="s">
        <v>47</v>
      </c>
      <c r="U720" s="14" t="str">
        <f t="shared" si="83"/>
        <v/>
      </c>
      <c r="V720" s="15" t="str">
        <f t="shared" si="85"/>
        <v/>
      </c>
    </row>
    <row r="721" spans="9:22" x14ac:dyDescent="0.2">
      <c r="I721" s="17"/>
      <c r="L721" s="16" t="str">
        <f t="shared" si="84"/>
        <v/>
      </c>
      <c r="M721" s="14" t="str">
        <f t="shared" si="79"/>
        <v/>
      </c>
      <c r="N721" s="14" t="s">
        <v>47</v>
      </c>
      <c r="O721" s="14" t="str">
        <f t="shared" si="80"/>
        <v/>
      </c>
      <c r="P721" s="14" t="s">
        <v>47</v>
      </c>
      <c r="Q721" s="14" t="str">
        <f t="shared" si="81"/>
        <v/>
      </c>
      <c r="R721" s="14" t="s">
        <v>47</v>
      </c>
      <c r="S721" s="14" t="str">
        <f t="shared" si="82"/>
        <v/>
      </c>
      <c r="T721" s="14" t="s">
        <v>47</v>
      </c>
      <c r="U721" s="14" t="str">
        <f t="shared" si="83"/>
        <v/>
      </c>
      <c r="V721" s="15" t="str">
        <f t="shared" si="85"/>
        <v/>
      </c>
    </row>
    <row r="722" spans="9:22" x14ac:dyDescent="0.2">
      <c r="I722" s="17"/>
      <c r="L722" s="16" t="str">
        <f t="shared" si="84"/>
        <v/>
      </c>
      <c r="M722" s="14" t="str">
        <f t="shared" si="79"/>
        <v/>
      </c>
      <c r="N722" s="14" t="s">
        <v>47</v>
      </c>
      <c r="O722" s="14" t="str">
        <f t="shared" si="80"/>
        <v/>
      </c>
      <c r="P722" s="14" t="s">
        <v>47</v>
      </c>
      <c r="Q722" s="14" t="str">
        <f t="shared" si="81"/>
        <v/>
      </c>
      <c r="R722" s="14" t="s">
        <v>47</v>
      </c>
      <c r="S722" s="14" t="str">
        <f t="shared" si="82"/>
        <v/>
      </c>
      <c r="T722" s="14" t="s">
        <v>47</v>
      </c>
      <c r="U722" s="14" t="str">
        <f t="shared" si="83"/>
        <v/>
      </c>
      <c r="V722" s="15" t="str">
        <f t="shared" si="85"/>
        <v/>
      </c>
    </row>
    <row r="723" spans="9:22" x14ac:dyDescent="0.2">
      <c r="I723" s="17"/>
      <c r="L723" s="16" t="str">
        <f t="shared" si="84"/>
        <v/>
      </c>
      <c r="M723" s="14" t="str">
        <f t="shared" si="79"/>
        <v/>
      </c>
      <c r="N723" s="14" t="s">
        <v>47</v>
      </c>
      <c r="O723" s="14" t="str">
        <f t="shared" si="80"/>
        <v/>
      </c>
      <c r="P723" s="14" t="s">
        <v>47</v>
      </c>
      <c r="Q723" s="14" t="str">
        <f t="shared" si="81"/>
        <v/>
      </c>
      <c r="R723" s="14" t="s">
        <v>47</v>
      </c>
      <c r="S723" s="14" t="str">
        <f t="shared" si="82"/>
        <v/>
      </c>
      <c r="T723" s="14" t="s">
        <v>47</v>
      </c>
      <c r="U723" s="14" t="str">
        <f t="shared" si="83"/>
        <v/>
      </c>
      <c r="V723" s="15" t="str">
        <f t="shared" si="85"/>
        <v/>
      </c>
    </row>
    <row r="724" spans="9:22" x14ac:dyDescent="0.2">
      <c r="I724" s="17"/>
      <c r="L724" s="16" t="str">
        <f t="shared" si="84"/>
        <v/>
      </c>
      <c r="M724" s="14" t="str">
        <f t="shared" si="79"/>
        <v/>
      </c>
      <c r="N724" s="14" t="s">
        <v>47</v>
      </c>
      <c r="O724" s="14" t="str">
        <f t="shared" si="80"/>
        <v/>
      </c>
      <c r="P724" s="14" t="s">
        <v>47</v>
      </c>
      <c r="Q724" s="14" t="str">
        <f t="shared" si="81"/>
        <v/>
      </c>
      <c r="R724" s="14" t="s">
        <v>47</v>
      </c>
      <c r="S724" s="14" t="str">
        <f t="shared" si="82"/>
        <v/>
      </c>
      <c r="T724" s="14" t="s">
        <v>47</v>
      </c>
      <c r="U724" s="14" t="str">
        <f t="shared" si="83"/>
        <v/>
      </c>
      <c r="V724" s="15" t="str">
        <f t="shared" si="85"/>
        <v/>
      </c>
    </row>
    <row r="725" spans="9:22" x14ac:dyDescent="0.2">
      <c r="I725" s="17"/>
      <c r="L725" s="16" t="str">
        <f t="shared" si="84"/>
        <v/>
      </c>
      <c r="M725" s="14" t="str">
        <f t="shared" si="79"/>
        <v/>
      </c>
      <c r="N725" s="14" t="s">
        <v>47</v>
      </c>
      <c r="O725" s="14" t="str">
        <f t="shared" si="80"/>
        <v/>
      </c>
      <c r="P725" s="14" t="s">
        <v>47</v>
      </c>
      <c r="Q725" s="14" t="str">
        <f t="shared" si="81"/>
        <v/>
      </c>
      <c r="R725" s="14" t="s">
        <v>47</v>
      </c>
      <c r="S725" s="14" t="str">
        <f t="shared" si="82"/>
        <v/>
      </c>
      <c r="T725" s="14" t="s">
        <v>47</v>
      </c>
      <c r="U725" s="14" t="str">
        <f t="shared" si="83"/>
        <v/>
      </c>
      <c r="V725" s="15" t="str">
        <f t="shared" si="85"/>
        <v/>
      </c>
    </row>
    <row r="726" spans="9:22" x14ac:dyDescent="0.2">
      <c r="I726" s="17"/>
      <c r="L726" s="16" t="str">
        <f t="shared" si="84"/>
        <v/>
      </c>
      <c r="M726" s="14" t="str">
        <f t="shared" si="79"/>
        <v/>
      </c>
      <c r="N726" s="14" t="s">
        <v>47</v>
      </c>
      <c r="O726" s="14" t="str">
        <f t="shared" si="80"/>
        <v/>
      </c>
      <c r="P726" s="14" t="s">
        <v>47</v>
      </c>
      <c r="Q726" s="14" t="str">
        <f t="shared" si="81"/>
        <v/>
      </c>
      <c r="R726" s="14" t="s">
        <v>47</v>
      </c>
      <c r="S726" s="14" t="str">
        <f t="shared" si="82"/>
        <v/>
      </c>
      <c r="T726" s="14" t="s">
        <v>47</v>
      </c>
      <c r="U726" s="14" t="str">
        <f t="shared" si="83"/>
        <v/>
      </c>
      <c r="V726" s="15" t="str">
        <f t="shared" si="85"/>
        <v/>
      </c>
    </row>
    <row r="727" spans="9:22" x14ac:dyDescent="0.2">
      <c r="I727" s="17"/>
      <c r="L727" s="16" t="str">
        <f t="shared" si="84"/>
        <v/>
      </c>
      <c r="M727" s="14" t="str">
        <f t="shared" si="79"/>
        <v/>
      </c>
      <c r="N727" s="14" t="s">
        <v>47</v>
      </c>
      <c r="O727" s="14" t="str">
        <f t="shared" si="80"/>
        <v/>
      </c>
      <c r="P727" s="14" t="s">
        <v>47</v>
      </c>
      <c r="Q727" s="14" t="str">
        <f t="shared" si="81"/>
        <v/>
      </c>
      <c r="R727" s="14" t="s">
        <v>47</v>
      </c>
      <c r="S727" s="14" t="str">
        <f t="shared" si="82"/>
        <v/>
      </c>
      <c r="T727" s="14" t="s">
        <v>47</v>
      </c>
      <c r="U727" s="14" t="str">
        <f t="shared" si="83"/>
        <v/>
      </c>
      <c r="V727" s="15" t="str">
        <f t="shared" si="85"/>
        <v/>
      </c>
    </row>
    <row r="728" spans="9:22" x14ac:dyDescent="0.2">
      <c r="I728" s="17"/>
      <c r="L728" s="16" t="str">
        <f t="shared" si="84"/>
        <v/>
      </c>
      <c r="M728" s="14" t="str">
        <f t="shared" si="79"/>
        <v/>
      </c>
      <c r="N728" s="14" t="s">
        <v>47</v>
      </c>
      <c r="O728" s="14" t="str">
        <f t="shared" si="80"/>
        <v/>
      </c>
      <c r="P728" s="14" t="s">
        <v>47</v>
      </c>
      <c r="Q728" s="14" t="str">
        <f t="shared" si="81"/>
        <v/>
      </c>
      <c r="R728" s="14" t="s">
        <v>47</v>
      </c>
      <c r="S728" s="14" t="str">
        <f t="shared" si="82"/>
        <v/>
      </c>
      <c r="T728" s="14" t="s">
        <v>47</v>
      </c>
      <c r="U728" s="14" t="str">
        <f t="shared" si="83"/>
        <v/>
      </c>
      <c r="V728" s="15" t="str">
        <f t="shared" si="85"/>
        <v/>
      </c>
    </row>
    <row r="729" spans="9:22" x14ac:dyDescent="0.2">
      <c r="I729" s="17"/>
      <c r="L729" s="16" t="str">
        <f t="shared" si="84"/>
        <v/>
      </c>
      <c r="M729" s="14" t="str">
        <f t="shared" si="79"/>
        <v/>
      </c>
      <c r="N729" s="14" t="s">
        <v>47</v>
      </c>
      <c r="O729" s="14" t="str">
        <f t="shared" si="80"/>
        <v/>
      </c>
      <c r="P729" s="14" t="s">
        <v>47</v>
      </c>
      <c r="Q729" s="14" t="str">
        <f t="shared" si="81"/>
        <v/>
      </c>
      <c r="R729" s="14" t="s">
        <v>47</v>
      </c>
      <c r="S729" s="14" t="str">
        <f t="shared" si="82"/>
        <v/>
      </c>
      <c r="T729" s="14" t="s">
        <v>47</v>
      </c>
      <c r="U729" s="14" t="str">
        <f t="shared" si="83"/>
        <v/>
      </c>
      <c r="V729" s="15" t="str">
        <f t="shared" si="85"/>
        <v/>
      </c>
    </row>
    <row r="730" spans="9:22" x14ac:dyDescent="0.2">
      <c r="I730" s="17"/>
      <c r="L730" s="16" t="str">
        <f t="shared" si="84"/>
        <v/>
      </c>
      <c r="M730" s="14" t="str">
        <f t="shared" si="79"/>
        <v/>
      </c>
      <c r="N730" s="14" t="s">
        <v>47</v>
      </c>
      <c r="O730" s="14" t="str">
        <f t="shared" si="80"/>
        <v/>
      </c>
      <c r="P730" s="14" t="s">
        <v>47</v>
      </c>
      <c r="Q730" s="14" t="str">
        <f t="shared" si="81"/>
        <v/>
      </c>
      <c r="R730" s="14" t="s">
        <v>47</v>
      </c>
      <c r="S730" s="14" t="str">
        <f t="shared" si="82"/>
        <v/>
      </c>
      <c r="T730" s="14" t="s">
        <v>47</v>
      </c>
      <c r="U730" s="14" t="str">
        <f t="shared" si="83"/>
        <v/>
      </c>
      <c r="V730" s="15" t="str">
        <f t="shared" si="85"/>
        <v/>
      </c>
    </row>
    <row r="731" spans="9:22" x14ac:dyDescent="0.2">
      <c r="I731" s="17"/>
      <c r="L731" s="16" t="str">
        <f t="shared" si="84"/>
        <v/>
      </c>
      <c r="M731" s="14" t="str">
        <f t="shared" si="79"/>
        <v/>
      </c>
      <c r="N731" s="14" t="s">
        <v>47</v>
      </c>
      <c r="O731" s="14" t="str">
        <f t="shared" si="80"/>
        <v/>
      </c>
      <c r="P731" s="14" t="s">
        <v>47</v>
      </c>
      <c r="Q731" s="14" t="str">
        <f t="shared" si="81"/>
        <v/>
      </c>
      <c r="R731" s="14" t="s">
        <v>47</v>
      </c>
      <c r="S731" s="14" t="str">
        <f t="shared" si="82"/>
        <v/>
      </c>
      <c r="T731" s="14" t="s">
        <v>47</v>
      </c>
      <c r="U731" s="14" t="str">
        <f t="shared" si="83"/>
        <v/>
      </c>
      <c r="V731" s="15" t="str">
        <f t="shared" si="85"/>
        <v/>
      </c>
    </row>
    <row r="732" spans="9:22" x14ac:dyDescent="0.2">
      <c r="I732" s="17"/>
      <c r="L732" s="16" t="str">
        <f t="shared" si="84"/>
        <v/>
      </c>
      <c r="M732" s="14" t="str">
        <f t="shared" si="79"/>
        <v/>
      </c>
      <c r="N732" s="14" t="s">
        <v>47</v>
      </c>
      <c r="O732" s="14" t="str">
        <f t="shared" si="80"/>
        <v/>
      </c>
      <c r="P732" s="14" t="s">
        <v>47</v>
      </c>
      <c r="Q732" s="14" t="str">
        <f t="shared" si="81"/>
        <v/>
      </c>
      <c r="R732" s="14" t="s">
        <v>47</v>
      </c>
      <c r="S732" s="14" t="str">
        <f t="shared" si="82"/>
        <v/>
      </c>
      <c r="T732" s="14" t="s">
        <v>47</v>
      </c>
      <c r="U732" s="14" t="str">
        <f t="shared" si="83"/>
        <v/>
      </c>
      <c r="V732" s="15" t="str">
        <f t="shared" si="85"/>
        <v/>
      </c>
    </row>
    <row r="733" spans="9:22" x14ac:dyDescent="0.2">
      <c r="I733" s="17"/>
      <c r="L733" s="16" t="str">
        <f t="shared" si="84"/>
        <v/>
      </c>
      <c r="M733" s="14" t="str">
        <f t="shared" si="79"/>
        <v/>
      </c>
      <c r="N733" s="14" t="s">
        <v>47</v>
      </c>
      <c r="O733" s="14" t="str">
        <f t="shared" si="80"/>
        <v/>
      </c>
      <c r="P733" s="14" t="s">
        <v>47</v>
      </c>
      <c r="Q733" s="14" t="str">
        <f t="shared" si="81"/>
        <v/>
      </c>
      <c r="R733" s="14" t="s">
        <v>47</v>
      </c>
      <c r="S733" s="14" t="str">
        <f t="shared" si="82"/>
        <v/>
      </c>
      <c r="T733" s="14" t="s">
        <v>47</v>
      </c>
      <c r="U733" s="14" t="str">
        <f t="shared" si="83"/>
        <v/>
      </c>
      <c r="V733" s="15" t="str">
        <f t="shared" si="85"/>
        <v/>
      </c>
    </row>
    <row r="734" spans="9:22" x14ac:dyDescent="0.2">
      <c r="I734" s="17"/>
      <c r="L734" s="16" t="str">
        <f t="shared" si="84"/>
        <v/>
      </c>
      <c r="M734" s="14" t="str">
        <f t="shared" si="79"/>
        <v/>
      </c>
      <c r="N734" s="14" t="s">
        <v>47</v>
      </c>
      <c r="O734" s="14" t="str">
        <f t="shared" si="80"/>
        <v/>
      </c>
      <c r="P734" s="14" t="s">
        <v>47</v>
      </c>
      <c r="Q734" s="14" t="str">
        <f t="shared" si="81"/>
        <v/>
      </c>
      <c r="R734" s="14" t="s">
        <v>47</v>
      </c>
      <c r="S734" s="14" t="str">
        <f t="shared" si="82"/>
        <v/>
      </c>
      <c r="T734" s="14" t="s">
        <v>47</v>
      </c>
      <c r="U734" s="14" t="str">
        <f t="shared" si="83"/>
        <v/>
      </c>
      <c r="V734" s="15" t="str">
        <f t="shared" si="85"/>
        <v/>
      </c>
    </row>
    <row r="735" spans="9:22" x14ac:dyDescent="0.2">
      <c r="I735" s="17"/>
      <c r="L735" s="16" t="str">
        <f t="shared" si="84"/>
        <v/>
      </c>
      <c r="M735" s="14" t="str">
        <f t="shared" si="79"/>
        <v/>
      </c>
      <c r="N735" s="14" t="s">
        <v>47</v>
      </c>
      <c r="O735" s="14" t="str">
        <f t="shared" si="80"/>
        <v/>
      </c>
      <c r="P735" s="14" t="s">
        <v>47</v>
      </c>
      <c r="Q735" s="14" t="str">
        <f t="shared" si="81"/>
        <v/>
      </c>
      <c r="R735" s="14" t="s">
        <v>47</v>
      </c>
      <c r="S735" s="14" t="str">
        <f t="shared" si="82"/>
        <v/>
      </c>
      <c r="T735" s="14" t="s">
        <v>47</v>
      </c>
      <c r="U735" s="14" t="str">
        <f t="shared" si="83"/>
        <v/>
      </c>
      <c r="V735" s="15" t="str">
        <f t="shared" si="85"/>
        <v/>
      </c>
    </row>
    <row r="736" spans="9:22" x14ac:dyDescent="0.2">
      <c r="I736" s="17"/>
      <c r="L736" s="16" t="str">
        <f t="shared" si="84"/>
        <v/>
      </c>
      <c r="M736" s="14" t="str">
        <f t="shared" si="79"/>
        <v/>
      </c>
      <c r="N736" s="14" t="s">
        <v>47</v>
      </c>
      <c r="O736" s="14" t="str">
        <f t="shared" si="80"/>
        <v/>
      </c>
      <c r="P736" s="14" t="s">
        <v>47</v>
      </c>
      <c r="Q736" s="14" t="str">
        <f t="shared" si="81"/>
        <v/>
      </c>
      <c r="R736" s="14" t="s">
        <v>47</v>
      </c>
      <c r="S736" s="14" t="str">
        <f t="shared" si="82"/>
        <v/>
      </c>
      <c r="T736" s="14" t="s">
        <v>47</v>
      </c>
      <c r="U736" s="14" t="str">
        <f t="shared" si="83"/>
        <v/>
      </c>
      <c r="V736" s="15" t="str">
        <f t="shared" si="85"/>
        <v/>
      </c>
    </row>
    <row r="737" spans="9:22" x14ac:dyDescent="0.2">
      <c r="I737" s="17"/>
      <c r="L737" s="16" t="str">
        <f t="shared" si="84"/>
        <v/>
      </c>
      <c r="M737" s="14" t="str">
        <f t="shared" si="79"/>
        <v/>
      </c>
      <c r="N737" s="14" t="s">
        <v>47</v>
      </c>
      <c r="O737" s="14" t="str">
        <f t="shared" si="80"/>
        <v/>
      </c>
      <c r="P737" s="14" t="s">
        <v>47</v>
      </c>
      <c r="Q737" s="14" t="str">
        <f t="shared" si="81"/>
        <v/>
      </c>
      <c r="R737" s="14" t="s">
        <v>47</v>
      </c>
      <c r="S737" s="14" t="str">
        <f t="shared" si="82"/>
        <v/>
      </c>
      <c r="T737" s="14" t="s">
        <v>47</v>
      </c>
      <c r="U737" s="14" t="str">
        <f t="shared" si="83"/>
        <v/>
      </c>
      <c r="V737" s="15" t="str">
        <f t="shared" si="85"/>
        <v/>
      </c>
    </row>
    <row r="738" spans="9:22" x14ac:dyDescent="0.2">
      <c r="I738" s="17"/>
      <c r="L738" s="16" t="str">
        <f t="shared" si="84"/>
        <v/>
      </c>
      <c r="M738" s="14" t="str">
        <f t="shared" si="79"/>
        <v/>
      </c>
      <c r="N738" s="14" t="s">
        <v>47</v>
      </c>
      <c r="O738" s="14" t="str">
        <f t="shared" si="80"/>
        <v/>
      </c>
      <c r="P738" s="14" t="s">
        <v>47</v>
      </c>
      <c r="Q738" s="14" t="str">
        <f t="shared" si="81"/>
        <v/>
      </c>
      <c r="R738" s="14" t="s">
        <v>47</v>
      </c>
      <c r="S738" s="14" t="str">
        <f t="shared" si="82"/>
        <v/>
      </c>
      <c r="T738" s="14" t="s">
        <v>47</v>
      </c>
      <c r="U738" s="14" t="str">
        <f t="shared" si="83"/>
        <v/>
      </c>
      <c r="V738" s="15" t="str">
        <f t="shared" si="85"/>
        <v/>
      </c>
    </row>
    <row r="739" spans="9:22" x14ac:dyDescent="0.2">
      <c r="I739" s="17"/>
      <c r="L739" s="16" t="str">
        <f t="shared" si="84"/>
        <v/>
      </c>
      <c r="M739" s="14" t="str">
        <f t="shared" si="79"/>
        <v/>
      </c>
      <c r="N739" s="14" t="s">
        <v>47</v>
      </c>
      <c r="O739" s="14" t="str">
        <f t="shared" si="80"/>
        <v/>
      </c>
      <c r="P739" s="14" t="s">
        <v>47</v>
      </c>
      <c r="Q739" s="14" t="str">
        <f t="shared" si="81"/>
        <v/>
      </c>
      <c r="R739" s="14" t="s">
        <v>47</v>
      </c>
      <c r="S739" s="14" t="str">
        <f t="shared" si="82"/>
        <v/>
      </c>
      <c r="T739" s="14" t="s">
        <v>47</v>
      </c>
      <c r="U739" s="14" t="str">
        <f t="shared" si="83"/>
        <v/>
      </c>
      <c r="V739" s="15" t="str">
        <f t="shared" si="85"/>
        <v/>
      </c>
    </row>
    <row r="740" spans="9:22" x14ac:dyDescent="0.2">
      <c r="I740" s="17"/>
      <c r="L740" s="16" t="str">
        <f t="shared" si="84"/>
        <v/>
      </c>
      <c r="M740" s="14" t="str">
        <f t="shared" si="79"/>
        <v/>
      </c>
      <c r="N740" s="14" t="s">
        <v>47</v>
      </c>
      <c r="O740" s="14" t="str">
        <f t="shared" si="80"/>
        <v/>
      </c>
      <c r="P740" s="14" t="s">
        <v>47</v>
      </c>
      <c r="Q740" s="14" t="str">
        <f t="shared" si="81"/>
        <v/>
      </c>
      <c r="R740" s="14" t="s">
        <v>47</v>
      </c>
      <c r="S740" s="14" t="str">
        <f t="shared" si="82"/>
        <v/>
      </c>
      <c r="T740" s="14" t="s">
        <v>47</v>
      </c>
      <c r="U740" s="14" t="str">
        <f t="shared" si="83"/>
        <v/>
      </c>
      <c r="V740" s="15" t="str">
        <f t="shared" si="85"/>
        <v/>
      </c>
    </row>
    <row r="741" spans="9:22" x14ac:dyDescent="0.2">
      <c r="I741" s="17"/>
      <c r="L741" s="16" t="str">
        <f t="shared" si="84"/>
        <v/>
      </c>
      <c r="M741" s="14" t="str">
        <f t="shared" si="79"/>
        <v/>
      </c>
      <c r="N741" s="14" t="s">
        <v>47</v>
      </c>
      <c r="O741" s="14" t="str">
        <f t="shared" si="80"/>
        <v/>
      </c>
      <c r="P741" s="14" t="s">
        <v>47</v>
      </c>
      <c r="Q741" s="14" t="str">
        <f t="shared" si="81"/>
        <v/>
      </c>
      <c r="R741" s="14" t="s">
        <v>47</v>
      </c>
      <c r="S741" s="14" t="str">
        <f t="shared" si="82"/>
        <v/>
      </c>
      <c r="T741" s="14" t="s">
        <v>47</v>
      </c>
      <c r="U741" s="14" t="str">
        <f t="shared" si="83"/>
        <v/>
      </c>
      <c r="V741" s="15" t="str">
        <f t="shared" si="85"/>
        <v/>
      </c>
    </row>
    <row r="742" spans="9:22" x14ac:dyDescent="0.2">
      <c r="I742" s="17"/>
      <c r="L742" s="16" t="str">
        <f t="shared" si="84"/>
        <v/>
      </c>
      <c r="M742" s="14" t="str">
        <f t="shared" si="79"/>
        <v/>
      </c>
      <c r="N742" s="14" t="s">
        <v>47</v>
      </c>
      <c r="O742" s="14" t="str">
        <f t="shared" si="80"/>
        <v/>
      </c>
      <c r="P742" s="14" t="s">
        <v>47</v>
      </c>
      <c r="Q742" s="14" t="str">
        <f t="shared" si="81"/>
        <v/>
      </c>
      <c r="R742" s="14" t="s">
        <v>47</v>
      </c>
      <c r="S742" s="14" t="str">
        <f t="shared" si="82"/>
        <v/>
      </c>
      <c r="T742" s="14" t="s">
        <v>47</v>
      </c>
      <c r="U742" s="14" t="str">
        <f t="shared" si="83"/>
        <v/>
      </c>
      <c r="V742" s="15" t="str">
        <f t="shared" si="85"/>
        <v/>
      </c>
    </row>
    <row r="743" spans="9:22" x14ac:dyDescent="0.2">
      <c r="I743" s="17"/>
      <c r="L743" s="16" t="str">
        <f t="shared" si="84"/>
        <v/>
      </c>
      <c r="M743" s="14" t="str">
        <f t="shared" si="79"/>
        <v/>
      </c>
      <c r="N743" s="14" t="s">
        <v>47</v>
      </c>
      <c r="O743" s="14" t="str">
        <f t="shared" si="80"/>
        <v/>
      </c>
      <c r="P743" s="14" t="s">
        <v>47</v>
      </c>
      <c r="Q743" s="14" t="str">
        <f t="shared" si="81"/>
        <v/>
      </c>
      <c r="R743" s="14" t="s">
        <v>47</v>
      </c>
      <c r="S743" s="14" t="str">
        <f t="shared" si="82"/>
        <v/>
      </c>
      <c r="T743" s="14" t="s">
        <v>47</v>
      </c>
      <c r="U743" s="14" t="str">
        <f t="shared" si="83"/>
        <v/>
      </c>
      <c r="V743" s="15" t="str">
        <f t="shared" si="85"/>
        <v/>
      </c>
    </row>
    <row r="744" spans="9:22" x14ac:dyDescent="0.2">
      <c r="I744" s="17"/>
      <c r="L744" s="16" t="str">
        <f t="shared" si="84"/>
        <v/>
      </c>
      <c r="M744" s="14" t="str">
        <f t="shared" si="79"/>
        <v/>
      </c>
      <c r="N744" s="14" t="s">
        <v>47</v>
      </c>
      <c r="O744" s="14" t="str">
        <f t="shared" si="80"/>
        <v/>
      </c>
      <c r="P744" s="14" t="s">
        <v>47</v>
      </c>
      <c r="Q744" s="14" t="str">
        <f t="shared" si="81"/>
        <v/>
      </c>
      <c r="R744" s="14" t="s">
        <v>47</v>
      </c>
      <c r="S744" s="14" t="str">
        <f t="shared" si="82"/>
        <v/>
      </c>
      <c r="T744" s="14" t="s">
        <v>47</v>
      </c>
      <c r="U744" s="14" t="str">
        <f t="shared" si="83"/>
        <v/>
      </c>
      <c r="V744" s="15" t="str">
        <f t="shared" si="85"/>
        <v/>
      </c>
    </row>
    <row r="745" spans="9:22" x14ac:dyDescent="0.2">
      <c r="I745" s="17"/>
      <c r="L745" s="16" t="str">
        <f t="shared" si="84"/>
        <v/>
      </c>
      <c r="M745" s="14" t="str">
        <f t="shared" si="79"/>
        <v/>
      </c>
      <c r="N745" s="14" t="s">
        <v>47</v>
      </c>
      <c r="O745" s="14" t="str">
        <f t="shared" si="80"/>
        <v/>
      </c>
      <c r="P745" s="14" t="s">
        <v>47</v>
      </c>
      <c r="Q745" s="14" t="str">
        <f t="shared" si="81"/>
        <v/>
      </c>
      <c r="R745" s="14" t="s">
        <v>47</v>
      </c>
      <c r="S745" s="14" t="str">
        <f t="shared" si="82"/>
        <v/>
      </c>
      <c r="T745" s="14" t="s">
        <v>47</v>
      </c>
      <c r="U745" s="14" t="str">
        <f t="shared" si="83"/>
        <v/>
      </c>
      <c r="V745" s="15" t="str">
        <f t="shared" si="85"/>
        <v/>
      </c>
    </row>
    <row r="746" spans="9:22" x14ac:dyDescent="0.2">
      <c r="I746" s="17"/>
      <c r="L746" s="16" t="str">
        <f t="shared" si="84"/>
        <v/>
      </c>
      <c r="M746" s="14" t="str">
        <f t="shared" ref="M746:M809" si="86">MID(A746,1,2)</f>
        <v/>
      </c>
      <c r="N746" s="14" t="s">
        <v>47</v>
      </c>
      <c r="O746" s="14" t="str">
        <f t="shared" ref="O746:O809" si="87">MID(A746,4,2)</f>
        <v/>
      </c>
      <c r="P746" s="14" t="s">
        <v>47</v>
      </c>
      <c r="Q746" s="14" t="str">
        <f t="shared" ref="Q746:Q809" si="88">MID(A746,7,2)</f>
        <v/>
      </c>
      <c r="R746" s="14" t="s">
        <v>47</v>
      </c>
      <c r="S746" s="14" t="str">
        <f t="shared" ref="S746:S809" si="89">MID(A746,10,2)</f>
        <v/>
      </c>
      <c r="T746" s="14" t="s">
        <v>47</v>
      </c>
      <c r="U746" s="14" t="str">
        <f t="shared" ref="U746:U809" si="90">MID(A746,13,2)</f>
        <v/>
      </c>
      <c r="V746" s="15" t="str">
        <f t="shared" si="85"/>
        <v/>
      </c>
    </row>
    <row r="747" spans="9:22" x14ac:dyDescent="0.2">
      <c r="I747" s="17"/>
      <c r="L747" s="16" t="str">
        <f t="shared" si="84"/>
        <v/>
      </c>
      <c r="M747" s="14" t="str">
        <f t="shared" si="86"/>
        <v/>
      </c>
      <c r="N747" s="14" t="s">
        <v>47</v>
      </c>
      <c r="O747" s="14" t="str">
        <f t="shared" si="87"/>
        <v/>
      </c>
      <c r="P747" s="14" t="s">
        <v>47</v>
      </c>
      <c r="Q747" s="14" t="str">
        <f t="shared" si="88"/>
        <v/>
      </c>
      <c r="R747" s="14" t="s">
        <v>47</v>
      </c>
      <c r="S747" s="14" t="str">
        <f t="shared" si="89"/>
        <v/>
      </c>
      <c r="T747" s="14" t="s">
        <v>47</v>
      </c>
      <c r="U747" s="14" t="str">
        <f t="shared" si="90"/>
        <v/>
      </c>
      <c r="V747" s="15" t="str">
        <f t="shared" si="85"/>
        <v/>
      </c>
    </row>
    <row r="748" spans="9:22" x14ac:dyDescent="0.2">
      <c r="I748" s="17"/>
      <c r="L748" s="16" t="str">
        <f t="shared" si="84"/>
        <v/>
      </c>
      <c r="M748" s="14" t="str">
        <f t="shared" si="86"/>
        <v/>
      </c>
      <c r="N748" s="14" t="s">
        <v>47</v>
      </c>
      <c r="O748" s="14" t="str">
        <f t="shared" si="87"/>
        <v/>
      </c>
      <c r="P748" s="14" t="s">
        <v>47</v>
      </c>
      <c r="Q748" s="14" t="str">
        <f t="shared" si="88"/>
        <v/>
      </c>
      <c r="R748" s="14" t="s">
        <v>47</v>
      </c>
      <c r="S748" s="14" t="str">
        <f t="shared" si="89"/>
        <v/>
      </c>
      <c r="T748" s="14" t="s">
        <v>47</v>
      </c>
      <c r="U748" s="14" t="str">
        <f t="shared" si="90"/>
        <v/>
      </c>
      <c r="V748" s="15" t="str">
        <f t="shared" si="85"/>
        <v/>
      </c>
    </row>
    <row r="749" spans="9:22" x14ac:dyDescent="0.2">
      <c r="I749" s="17"/>
      <c r="L749" s="16" t="str">
        <f t="shared" si="84"/>
        <v/>
      </c>
      <c r="M749" s="14" t="str">
        <f t="shared" si="86"/>
        <v/>
      </c>
      <c r="N749" s="14" t="s">
        <v>47</v>
      </c>
      <c r="O749" s="14" t="str">
        <f t="shared" si="87"/>
        <v/>
      </c>
      <c r="P749" s="14" t="s">
        <v>47</v>
      </c>
      <c r="Q749" s="14" t="str">
        <f t="shared" si="88"/>
        <v/>
      </c>
      <c r="R749" s="14" t="s">
        <v>47</v>
      </c>
      <c r="S749" s="14" t="str">
        <f t="shared" si="89"/>
        <v/>
      </c>
      <c r="T749" s="14" t="s">
        <v>47</v>
      </c>
      <c r="U749" s="14" t="str">
        <f t="shared" si="90"/>
        <v/>
      </c>
      <c r="V749" s="15" t="str">
        <f t="shared" si="85"/>
        <v/>
      </c>
    </row>
    <row r="750" spans="9:22" x14ac:dyDescent="0.2">
      <c r="I750" s="17"/>
      <c r="L750" s="16" t="str">
        <f t="shared" si="84"/>
        <v/>
      </c>
      <c r="M750" s="14" t="str">
        <f t="shared" si="86"/>
        <v/>
      </c>
      <c r="N750" s="14" t="s">
        <v>47</v>
      </c>
      <c r="O750" s="14" t="str">
        <f t="shared" si="87"/>
        <v/>
      </c>
      <c r="P750" s="14" t="s">
        <v>47</v>
      </c>
      <c r="Q750" s="14" t="str">
        <f t="shared" si="88"/>
        <v/>
      </c>
      <c r="R750" s="14" t="s">
        <v>47</v>
      </c>
      <c r="S750" s="14" t="str">
        <f t="shared" si="89"/>
        <v/>
      </c>
      <c r="T750" s="14" t="s">
        <v>47</v>
      </c>
      <c r="U750" s="14" t="str">
        <f t="shared" si="90"/>
        <v/>
      </c>
      <c r="V750" s="15" t="str">
        <f t="shared" si="85"/>
        <v/>
      </c>
    </row>
    <row r="751" spans="9:22" x14ac:dyDescent="0.2">
      <c r="I751" s="17"/>
      <c r="L751" s="16" t="str">
        <f t="shared" si="84"/>
        <v/>
      </c>
      <c r="M751" s="14" t="str">
        <f t="shared" si="86"/>
        <v/>
      </c>
      <c r="N751" s="14" t="s">
        <v>47</v>
      </c>
      <c r="O751" s="14" t="str">
        <f t="shared" si="87"/>
        <v/>
      </c>
      <c r="P751" s="14" t="s">
        <v>47</v>
      </c>
      <c r="Q751" s="14" t="str">
        <f t="shared" si="88"/>
        <v/>
      </c>
      <c r="R751" s="14" t="s">
        <v>47</v>
      </c>
      <c r="S751" s="14" t="str">
        <f t="shared" si="89"/>
        <v/>
      </c>
      <c r="T751" s="14" t="s">
        <v>47</v>
      </c>
      <c r="U751" s="14" t="str">
        <f t="shared" si="90"/>
        <v/>
      </c>
      <c r="V751" s="15" t="str">
        <f t="shared" si="85"/>
        <v/>
      </c>
    </row>
    <row r="752" spans="9:22" x14ac:dyDescent="0.2">
      <c r="I752" s="17"/>
      <c r="L752" s="16" t="str">
        <f t="shared" si="84"/>
        <v/>
      </c>
      <c r="M752" s="14" t="str">
        <f t="shared" si="86"/>
        <v/>
      </c>
      <c r="N752" s="14" t="s">
        <v>47</v>
      </c>
      <c r="O752" s="14" t="str">
        <f t="shared" si="87"/>
        <v/>
      </c>
      <c r="P752" s="14" t="s">
        <v>47</v>
      </c>
      <c r="Q752" s="14" t="str">
        <f t="shared" si="88"/>
        <v/>
      </c>
      <c r="R752" s="14" t="s">
        <v>47</v>
      </c>
      <c r="S752" s="14" t="str">
        <f t="shared" si="89"/>
        <v/>
      </c>
      <c r="T752" s="14" t="s">
        <v>47</v>
      </c>
      <c r="U752" s="14" t="str">
        <f t="shared" si="90"/>
        <v/>
      </c>
      <c r="V752" s="15" t="str">
        <f t="shared" si="85"/>
        <v/>
      </c>
    </row>
    <row r="753" spans="9:22" x14ac:dyDescent="0.2">
      <c r="I753" s="17"/>
      <c r="L753" s="16" t="str">
        <f t="shared" si="84"/>
        <v/>
      </c>
      <c r="M753" s="14" t="str">
        <f t="shared" si="86"/>
        <v/>
      </c>
      <c r="N753" s="14" t="s">
        <v>47</v>
      </c>
      <c r="O753" s="14" t="str">
        <f t="shared" si="87"/>
        <v/>
      </c>
      <c r="P753" s="14" t="s">
        <v>47</v>
      </c>
      <c r="Q753" s="14" t="str">
        <f t="shared" si="88"/>
        <v/>
      </c>
      <c r="R753" s="14" t="s">
        <v>47</v>
      </c>
      <c r="S753" s="14" t="str">
        <f t="shared" si="89"/>
        <v/>
      </c>
      <c r="T753" s="14" t="s">
        <v>47</v>
      </c>
      <c r="U753" s="14" t="str">
        <f t="shared" si="90"/>
        <v/>
      </c>
      <c r="V753" s="15" t="str">
        <f t="shared" si="85"/>
        <v/>
      </c>
    </row>
    <row r="754" spans="9:22" x14ac:dyDescent="0.2">
      <c r="I754" s="17"/>
      <c r="L754" s="16" t="str">
        <f t="shared" si="84"/>
        <v/>
      </c>
      <c r="M754" s="14" t="str">
        <f t="shared" si="86"/>
        <v/>
      </c>
      <c r="N754" s="14" t="s">
        <v>47</v>
      </c>
      <c r="O754" s="14" t="str">
        <f t="shared" si="87"/>
        <v/>
      </c>
      <c r="P754" s="14" t="s">
        <v>47</v>
      </c>
      <c r="Q754" s="14" t="str">
        <f t="shared" si="88"/>
        <v/>
      </c>
      <c r="R754" s="14" t="s">
        <v>47</v>
      </c>
      <c r="S754" s="14" t="str">
        <f t="shared" si="89"/>
        <v/>
      </c>
      <c r="T754" s="14" t="s">
        <v>47</v>
      </c>
      <c r="U754" s="14" t="str">
        <f t="shared" si="90"/>
        <v/>
      </c>
      <c r="V754" s="15" t="str">
        <f t="shared" si="85"/>
        <v/>
      </c>
    </row>
    <row r="755" spans="9:22" x14ac:dyDescent="0.2">
      <c r="I755" s="17"/>
      <c r="L755" s="16" t="str">
        <f t="shared" si="84"/>
        <v/>
      </c>
      <c r="M755" s="14" t="str">
        <f t="shared" si="86"/>
        <v/>
      </c>
      <c r="N755" s="14" t="s">
        <v>47</v>
      </c>
      <c r="O755" s="14" t="str">
        <f t="shared" si="87"/>
        <v/>
      </c>
      <c r="P755" s="14" t="s">
        <v>47</v>
      </c>
      <c r="Q755" s="14" t="str">
        <f t="shared" si="88"/>
        <v/>
      </c>
      <c r="R755" s="14" t="s">
        <v>47</v>
      </c>
      <c r="S755" s="14" t="str">
        <f t="shared" si="89"/>
        <v/>
      </c>
      <c r="T755" s="14" t="s">
        <v>47</v>
      </c>
      <c r="U755" s="14" t="str">
        <f t="shared" si="90"/>
        <v/>
      </c>
      <c r="V755" s="15" t="str">
        <f t="shared" si="85"/>
        <v/>
      </c>
    </row>
    <row r="756" spans="9:22" x14ac:dyDescent="0.2">
      <c r="I756" s="17"/>
      <c r="L756" s="16" t="str">
        <f t="shared" si="84"/>
        <v/>
      </c>
      <c r="M756" s="14" t="str">
        <f t="shared" si="86"/>
        <v/>
      </c>
      <c r="N756" s="14" t="s">
        <v>47</v>
      </c>
      <c r="O756" s="14" t="str">
        <f t="shared" si="87"/>
        <v/>
      </c>
      <c r="P756" s="14" t="s">
        <v>47</v>
      </c>
      <c r="Q756" s="14" t="str">
        <f t="shared" si="88"/>
        <v/>
      </c>
      <c r="R756" s="14" t="s">
        <v>47</v>
      </c>
      <c r="S756" s="14" t="str">
        <f t="shared" si="89"/>
        <v/>
      </c>
      <c r="T756" s="14" t="s">
        <v>47</v>
      </c>
      <c r="U756" s="14" t="str">
        <f t="shared" si="90"/>
        <v/>
      </c>
      <c r="V756" s="15" t="str">
        <f t="shared" si="85"/>
        <v/>
      </c>
    </row>
    <row r="757" spans="9:22" x14ac:dyDescent="0.2">
      <c r="I757" s="17"/>
      <c r="L757" s="16" t="str">
        <f t="shared" si="84"/>
        <v/>
      </c>
      <c r="M757" s="14" t="str">
        <f t="shared" si="86"/>
        <v/>
      </c>
      <c r="N757" s="14" t="s">
        <v>47</v>
      </c>
      <c r="O757" s="14" t="str">
        <f t="shared" si="87"/>
        <v/>
      </c>
      <c r="P757" s="14" t="s">
        <v>47</v>
      </c>
      <c r="Q757" s="14" t="str">
        <f t="shared" si="88"/>
        <v/>
      </c>
      <c r="R757" s="14" t="s">
        <v>47</v>
      </c>
      <c r="S757" s="14" t="str">
        <f t="shared" si="89"/>
        <v/>
      </c>
      <c r="T757" s="14" t="s">
        <v>47</v>
      </c>
      <c r="U757" s="14" t="str">
        <f t="shared" si="90"/>
        <v/>
      </c>
      <c r="V757" s="15" t="str">
        <f t="shared" si="85"/>
        <v/>
      </c>
    </row>
    <row r="758" spans="9:22" x14ac:dyDescent="0.2">
      <c r="I758" s="17"/>
      <c r="L758" s="16" t="str">
        <f t="shared" si="84"/>
        <v/>
      </c>
      <c r="M758" s="14" t="str">
        <f t="shared" si="86"/>
        <v/>
      </c>
      <c r="N758" s="14" t="s">
        <v>47</v>
      </c>
      <c r="O758" s="14" t="str">
        <f t="shared" si="87"/>
        <v/>
      </c>
      <c r="P758" s="14" t="s">
        <v>47</v>
      </c>
      <c r="Q758" s="14" t="str">
        <f t="shared" si="88"/>
        <v/>
      </c>
      <c r="R758" s="14" t="s">
        <v>47</v>
      </c>
      <c r="S758" s="14" t="str">
        <f t="shared" si="89"/>
        <v/>
      </c>
      <c r="T758" s="14" t="s">
        <v>47</v>
      </c>
      <c r="U758" s="14" t="str">
        <f t="shared" si="90"/>
        <v/>
      </c>
      <c r="V758" s="15" t="str">
        <f t="shared" si="85"/>
        <v/>
      </c>
    </row>
    <row r="759" spans="9:22" x14ac:dyDescent="0.2">
      <c r="I759" s="17"/>
      <c r="L759" s="16" t="str">
        <f t="shared" si="84"/>
        <v/>
      </c>
      <c r="M759" s="14" t="str">
        <f t="shared" si="86"/>
        <v/>
      </c>
      <c r="N759" s="14" t="s">
        <v>47</v>
      </c>
      <c r="O759" s="14" t="str">
        <f t="shared" si="87"/>
        <v/>
      </c>
      <c r="P759" s="14" t="s">
        <v>47</v>
      </c>
      <c r="Q759" s="14" t="str">
        <f t="shared" si="88"/>
        <v/>
      </c>
      <c r="R759" s="14" t="s">
        <v>47</v>
      </c>
      <c r="S759" s="14" t="str">
        <f t="shared" si="89"/>
        <v/>
      </c>
      <c r="T759" s="14" t="s">
        <v>47</v>
      </c>
      <c r="U759" s="14" t="str">
        <f t="shared" si="90"/>
        <v/>
      </c>
      <c r="V759" s="15" t="str">
        <f t="shared" si="85"/>
        <v/>
      </c>
    </row>
    <row r="760" spans="9:22" x14ac:dyDescent="0.2">
      <c r="I760" s="17"/>
      <c r="L760" s="16" t="str">
        <f t="shared" si="84"/>
        <v/>
      </c>
      <c r="M760" s="14" t="str">
        <f t="shared" si="86"/>
        <v/>
      </c>
      <c r="N760" s="14" t="s">
        <v>47</v>
      </c>
      <c r="O760" s="14" t="str">
        <f t="shared" si="87"/>
        <v/>
      </c>
      <c r="P760" s="14" t="s">
        <v>47</v>
      </c>
      <c r="Q760" s="14" t="str">
        <f t="shared" si="88"/>
        <v/>
      </c>
      <c r="R760" s="14" t="s">
        <v>47</v>
      </c>
      <c r="S760" s="14" t="str">
        <f t="shared" si="89"/>
        <v/>
      </c>
      <c r="T760" s="14" t="s">
        <v>47</v>
      </c>
      <c r="U760" s="14" t="str">
        <f t="shared" si="90"/>
        <v/>
      </c>
      <c r="V760" s="15" t="str">
        <f t="shared" si="85"/>
        <v/>
      </c>
    </row>
    <row r="761" spans="9:22" x14ac:dyDescent="0.2">
      <c r="I761" s="17"/>
      <c r="L761" s="16" t="str">
        <f t="shared" si="84"/>
        <v/>
      </c>
      <c r="M761" s="14" t="str">
        <f t="shared" si="86"/>
        <v/>
      </c>
      <c r="N761" s="14" t="s">
        <v>47</v>
      </c>
      <c r="O761" s="14" t="str">
        <f t="shared" si="87"/>
        <v/>
      </c>
      <c r="P761" s="14" t="s">
        <v>47</v>
      </c>
      <c r="Q761" s="14" t="str">
        <f t="shared" si="88"/>
        <v/>
      </c>
      <c r="R761" s="14" t="s">
        <v>47</v>
      </c>
      <c r="S761" s="14" t="str">
        <f t="shared" si="89"/>
        <v/>
      </c>
      <c r="T761" s="14" t="s">
        <v>47</v>
      </c>
      <c r="U761" s="14" t="str">
        <f t="shared" si="90"/>
        <v/>
      </c>
      <c r="V761" s="15" t="str">
        <f t="shared" si="85"/>
        <v/>
      </c>
    </row>
    <row r="762" spans="9:22" x14ac:dyDescent="0.2">
      <c r="I762" s="17"/>
      <c r="L762" s="16" t="str">
        <f t="shared" si="84"/>
        <v/>
      </c>
      <c r="M762" s="14" t="str">
        <f t="shared" si="86"/>
        <v/>
      </c>
      <c r="N762" s="14" t="s">
        <v>47</v>
      </c>
      <c r="O762" s="14" t="str">
        <f t="shared" si="87"/>
        <v/>
      </c>
      <c r="P762" s="14" t="s">
        <v>47</v>
      </c>
      <c r="Q762" s="14" t="str">
        <f t="shared" si="88"/>
        <v/>
      </c>
      <c r="R762" s="14" t="s">
        <v>47</v>
      </c>
      <c r="S762" s="14" t="str">
        <f t="shared" si="89"/>
        <v/>
      </c>
      <c r="T762" s="14" t="s">
        <v>47</v>
      </c>
      <c r="U762" s="14" t="str">
        <f t="shared" si="90"/>
        <v/>
      </c>
      <c r="V762" s="15" t="str">
        <f t="shared" si="85"/>
        <v/>
      </c>
    </row>
    <row r="763" spans="9:22" x14ac:dyDescent="0.2">
      <c r="I763" s="17"/>
      <c r="L763" s="16" t="str">
        <f t="shared" si="84"/>
        <v/>
      </c>
      <c r="M763" s="14" t="str">
        <f t="shared" si="86"/>
        <v/>
      </c>
      <c r="N763" s="14" t="s">
        <v>47</v>
      </c>
      <c r="O763" s="14" t="str">
        <f t="shared" si="87"/>
        <v/>
      </c>
      <c r="P763" s="14" t="s">
        <v>47</v>
      </c>
      <c r="Q763" s="14" t="str">
        <f t="shared" si="88"/>
        <v/>
      </c>
      <c r="R763" s="14" t="s">
        <v>47</v>
      </c>
      <c r="S763" s="14" t="str">
        <f t="shared" si="89"/>
        <v/>
      </c>
      <c r="T763" s="14" t="s">
        <v>47</v>
      </c>
      <c r="U763" s="14" t="str">
        <f t="shared" si="90"/>
        <v/>
      </c>
      <c r="V763" s="15" t="str">
        <f t="shared" si="85"/>
        <v/>
      </c>
    </row>
    <row r="764" spans="9:22" x14ac:dyDescent="0.2">
      <c r="I764" s="17"/>
      <c r="L764" s="16" t="str">
        <f t="shared" si="84"/>
        <v/>
      </c>
      <c r="M764" s="14" t="str">
        <f t="shared" si="86"/>
        <v/>
      </c>
      <c r="N764" s="14" t="s">
        <v>47</v>
      </c>
      <c r="O764" s="14" t="str">
        <f t="shared" si="87"/>
        <v/>
      </c>
      <c r="P764" s="14" t="s">
        <v>47</v>
      </c>
      <c r="Q764" s="14" t="str">
        <f t="shared" si="88"/>
        <v/>
      </c>
      <c r="R764" s="14" t="s">
        <v>47</v>
      </c>
      <c r="S764" s="14" t="str">
        <f t="shared" si="89"/>
        <v/>
      </c>
      <c r="T764" s="14" t="s">
        <v>47</v>
      </c>
      <c r="U764" s="14" t="str">
        <f t="shared" si="90"/>
        <v/>
      </c>
      <c r="V764" s="15" t="str">
        <f t="shared" si="85"/>
        <v/>
      </c>
    </row>
    <row r="765" spans="9:22" x14ac:dyDescent="0.2">
      <c r="I765" s="17"/>
      <c r="L765" s="16" t="str">
        <f t="shared" si="84"/>
        <v/>
      </c>
      <c r="M765" s="14" t="str">
        <f t="shared" si="86"/>
        <v/>
      </c>
      <c r="N765" s="14" t="s">
        <v>47</v>
      </c>
      <c r="O765" s="14" t="str">
        <f t="shared" si="87"/>
        <v/>
      </c>
      <c r="P765" s="14" t="s">
        <v>47</v>
      </c>
      <c r="Q765" s="14" t="str">
        <f t="shared" si="88"/>
        <v/>
      </c>
      <c r="R765" s="14" t="s">
        <v>47</v>
      </c>
      <c r="S765" s="14" t="str">
        <f t="shared" si="89"/>
        <v/>
      </c>
      <c r="T765" s="14" t="s">
        <v>47</v>
      </c>
      <c r="U765" s="14" t="str">
        <f t="shared" si="90"/>
        <v/>
      </c>
      <c r="V765" s="15" t="str">
        <f t="shared" si="85"/>
        <v/>
      </c>
    </row>
    <row r="766" spans="9:22" x14ac:dyDescent="0.2">
      <c r="I766" s="17"/>
      <c r="L766" s="16" t="str">
        <f t="shared" si="84"/>
        <v/>
      </c>
      <c r="M766" s="14" t="str">
        <f t="shared" si="86"/>
        <v/>
      </c>
      <c r="N766" s="14" t="s">
        <v>47</v>
      </c>
      <c r="O766" s="14" t="str">
        <f t="shared" si="87"/>
        <v/>
      </c>
      <c r="P766" s="14" t="s">
        <v>47</v>
      </c>
      <c r="Q766" s="14" t="str">
        <f t="shared" si="88"/>
        <v/>
      </c>
      <c r="R766" s="14" t="s">
        <v>47</v>
      </c>
      <c r="S766" s="14" t="str">
        <f t="shared" si="89"/>
        <v/>
      </c>
      <c r="T766" s="14" t="s">
        <v>47</v>
      </c>
      <c r="U766" s="14" t="str">
        <f t="shared" si="90"/>
        <v/>
      </c>
      <c r="V766" s="15" t="str">
        <f t="shared" si="85"/>
        <v/>
      </c>
    </row>
    <row r="767" spans="9:22" x14ac:dyDescent="0.2">
      <c r="I767" s="17"/>
      <c r="L767" s="16" t="str">
        <f t="shared" si="84"/>
        <v/>
      </c>
      <c r="M767" s="14" t="str">
        <f t="shared" si="86"/>
        <v/>
      </c>
      <c r="N767" s="14" t="s">
        <v>47</v>
      </c>
      <c r="O767" s="14" t="str">
        <f t="shared" si="87"/>
        <v/>
      </c>
      <c r="P767" s="14" t="s">
        <v>47</v>
      </c>
      <c r="Q767" s="14" t="str">
        <f t="shared" si="88"/>
        <v/>
      </c>
      <c r="R767" s="14" t="s">
        <v>47</v>
      </c>
      <c r="S767" s="14" t="str">
        <f t="shared" si="89"/>
        <v/>
      </c>
      <c r="T767" s="14" t="s">
        <v>47</v>
      </c>
      <c r="U767" s="14" t="str">
        <f t="shared" si="90"/>
        <v/>
      </c>
      <c r="V767" s="15" t="str">
        <f t="shared" si="85"/>
        <v/>
      </c>
    </row>
    <row r="768" spans="9:22" x14ac:dyDescent="0.2">
      <c r="I768" s="17"/>
      <c r="L768" s="16" t="str">
        <f t="shared" si="84"/>
        <v/>
      </c>
      <c r="M768" s="14" t="str">
        <f t="shared" si="86"/>
        <v/>
      </c>
      <c r="N768" s="14" t="s">
        <v>47</v>
      </c>
      <c r="O768" s="14" t="str">
        <f t="shared" si="87"/>
        <v/>
      </c>
      <c r="P768" s="14" t="s">
        <v>47</v>
      </c>
      <c r="Q768" s="14" t="str">
        <f t="shared" si="88"/>
        <v/>
      </c>
      <c r="R768" s="14" t="s">
        <v>47</v>
      </c>
      <c r="S768" s="14" t="str">
        <f t="shared" si="89"/>
        <v/>
      </c>
      <c r="T768" s="14" t="s">
        <v>47</v>
      </c>
      <c r="U768" s="14" t="str">
        <f t="shared" si="90"/>
        <v/>
      </c>
      <c r="V768" s="15" t="str">
        <f t="shared" si="85"/>
        <v/>
      </c>
    </row>
    <row r="769" spans="9:22" x14ac:dyDescent="0.2">
      <c r="I769" s="17"/>
      <c r="L769" s="16" t="str">
        <f t="shared" si="84"/>
        <v/>
      </c>
      <c r="M769" s="14" t="str">
        <f t="shared" si="86"/>
        <v/>
      </c>
      <c r="N769" s="14" t="s">
        <v>47</v>
      </c>
      <c r="O769" s="14" t="str">
        <f t="shared" si="87"/>
        <v/>
      </c>
      <c r="P769" s="14" t="s">
        <v>47</v>
      </c>
      <c r="Q769" s="14" t="str">
        <f t="shared" si="88"/>
        <v/>
      </c>
      <c r="R769" s="14" t="s">
        <v>47</v>
      </c>
      <c r="S769" s="14" t="str">
        <f t="shared" si="89"/>
        <v/>
      </c>
      <c r="T769" s="14" t="s">
        <v>47</v>
      </c>
      <c r="U769" s="14" t="str">
        <f t="shared" si="90"/>
        <v/>
      </c>
      <c r="V769" s="15" t="str">
        <f t="shared" si="85"/>
        <v/>
      </c>
    </row>
    <row r="770" spans="9:22" x14ac:dyDescent="0.2">
      <c r="I770" s="17"/>
      <c r="L770" s="16" t="str">
        <f t="shared" si="84"/>
        <v/>
      </c>
      <c r="M770" s="14" t="str">
        <f t="shared" si="86"/>
        <v/>
      </c>
      <c r="N770" s="14" t="s">
        <v>47</v>
      </c>
      <c r="O770" s="14" t="str">
        <f t="shared" si="87"/>
        <v/>
      </c>
      <c r="P770" s="14" t="s">
        <v>47</v>
      </c>
      <c r="Q770" s="14" t="str">
        <f t="shared" si="88"/>
        <v/>
      </c>
      <c r="R770" s="14" t="s">
        <v>47</v>
      </c>
      <c r="S770" s="14" t="str">
        <f t="shared" si="89"/>
        <v/>
      </c>
      <c r="T770" s="14" t="s">
        <v>47</v>
      </c>
      <c r="U770" s="14" t="str">
        <f t="shared" si="90"/>
        <v/>
      </c>
      <c r="V770" s="15" t="str">
        <f t="shared" si="85"/>
        <v/>
      </c>
    </row>
    <row r="771" spans="9:22" x14ac:dyDescent="0.2">
      <c r="I771" s="17"/>
      <c r="L771" s="16" t="str">
        <f t="shared" si="84"/>
        <v/>
      </c>
      <c r="M771" s="14" t="str">
        <f t="shared" si="86"/>
        <v/>
      </c>
      <c r="N771" s="14" t="s">
        <v>47</v>
      </c>
      <c r="O771" s="14" t="str">
        <f t="shared" si="87"/>
        <v/>
      </c>
      <c r="P771" s="14" t="s">
        <v>47</v>
      </c>
      <c r="Q771" s="14" t="str">
        <f t="shared" si="88"/>
        <v/>
      </c>
      <c r="R771" s="14" t="s">
        <v>47</v>
      </c>
      <c r="S771" s="14" t="str">
        <f t="shared" si="89"/>
        <v/>
      </c>
      <c r="T771" s="14" t="s">
        <v>47</v>
      </c>
      <c r="U771" s="14" t="str">
        <f t="shared" si="90"/>
        <v/>
      </c>
      <c r="V771" s="15" t="str">
        <f t="shared" si="85"/>
        <v/>
      </c>
    </row>
    <row r="772" spans="9:22" x14ac:dyDescent="0.2">
      <c r="I772" s="17"/>
      <c r="L772" s="16" t="str">
        <f t="shared" ref="L772:L835" si="91">IF(A772="","",LEN(A772))</f>
        <v/>
      </c>
      <c r="M772" s="14" t="str">
        <f t="shared" si="86"/>
        <v/>
      </c>
      <c r="N772" s="14" t="s">
        <v>47</v>
      </c>
      <c r="O772" s="14" t="str">
        <f t="shared" si="87"/>
        <v/>
      </c>
      <c r="P772" s="14" t="s">
        <v>47</v>
      </c>
      <c r="Q772" s="14" t="str">
        <f t="shared" si="88"/>
        <v/>
      </c>
      <c r="R772" s="14" t="s">
        <v>47</v>
      </c>
      <c r="S772" s="14" t="str">
        <f t="shared" si="89"/>
        <v/>
      </c>
      <c r="T772" s="14" t="s">
        <v>47</v>
      </c>
      <c r="U772" s="14" t="str">
        <f t="shared" si="90"/>
        <v/>
      </c>
      <c r="V772" s="15" t="str">
        <f t="shared" ref="V772:V835" si="92">IF(A772="","",IF(L772=2,M772,IF(L772=5,M772&amp;N772&amp;O772,IF(L772=8,M772&amp;N772&amp;O772&amp;P772&amp;Q772,IF(L772=11,M772&amp;N772&amp;O772&amp;P772&amp;Q772&amp;R772&amp;S772,IF(L772=14,M772&amp;N772&amp;O772&amp;P772&amp;Q772&amp;R772&amp;S772&amp;T772&amp;U772,"ERROR"))))))</f>
        <v/>
      </c>
    </row>
    <row r="773" spans="9:22" x14ac:dyDescent="0.2">
      <c r="I773" s="17"/>
      <c r="L773" s="16" t="str">
        <f t="shared" si="91"/>
        <v/>
      </c>
      <c r="M773" s="14" t="str">
        <f t="shared" si="86"/>
        <v/>
      </c>
      <c r="N773" s="14" t="s">
        <v>47</v>
      </c>
      <c r="O773" s="14" t="str">
        <f t="shared" si="87"/>
        <v/>
      </c>
      <c r="P773" s="14" t="s">
        <v>47</v>
      </c>
      <c r="Q773" s="14" t="str">
        <f t="shared" si="88"/>
        <v/>
      </c>
      <c r="R773" s="14" t="s">
        <v>47</v>
      </c>
      <c r="S773" s="14" t="str">
        <f t="shared" si="89"/>
        <v/>
      </c>
      <c r="T773" s="14" t="s">
        <v>47</v>
      </c>
      <c r="U773" s="14" t="str">
        <f t="shared" si="90"/>
        <v/>
      </c>
      <c r="V773" s="15" t="str">
        <f t="shared" si="92"/>
        <v/>
      </c>
    </row>
    <row r="774" spans="9:22" x14ac:dyDescent="0.2">
      <c r="I774" s="17"/>
      <c r="L774" s="16" t="str">
        <f t="shared" si="91"/>
        <v/>
      </c>
      <c r="M774" s="14" t="str">
        <f t="shared" si="86"/>
        <v/>
      </c>
      <c r="N774" s="14" t="s">
        <v>47</v>
      </c>
      <c r="O774" s="14" t="str">
        <f t="shared" si="87"/>
        <v/>
      </c>
      <c r="P774" s="14" t="s">
        <v>47</v>
      </c>
      <c r="Q774" s="14" t="str">
        <f t="shared" si="88"/>
        <v/>
      </c>
      <c r="R774" s="14" t="s">
        <v>47</v>
      </c>
      <c r="S774" s="14" t="str">
        <f t="shared" si="89"/>
        <v/>
      </c>
      <c r="T774" s="14" t="s">
        <v>47</v>
      </c>
      <c r="U774" s="14" t="str">
        <f t="shared" si="90"/>
        <v/>
      </c>
      <c r="V774" s="15" t="str">
        <f t="shared" si="92"/>
        <v/>
      </c>
    </row>
    <row r="775" spans="9:22" x14ac:dyDescent="0.2">
      <c r="I775" s="17"/>
      <c r="L775" s="16" t="str">
        <f t="shared" si="91"/>
        <v/>
      </c>
      <c r="M775" s="14" t="str">
        <f t="shared" si="86"/>
        <v/>
      </c>
      <c r="N775" s="14" t="s">
        <v>47</v>
      </c>
      <c r="O775" s="14" t="str">
        <f t="shared" si="87"/>
        <v/>
      </c>
      <c r="P775" s="14" t="s">
        <v>47</v>
      </c>
      <c r="Q775" s="14" t="str">
        <f t="shared" si="88"/>
        <v/>
      </c>
      <c r="R775" s="14" t="s">
        <v>47</v>
      </c>
      <c r="S775" s="14" t="str">
        <f t="shared" si="89"/>
        <v/>
      </c>
      <c r="T775" s="14" t="s">
        <v>47</v>
      </c>
      <c r="U775" s="14" t="str">
        <f t="shared" si="90"/>
        <v/>
      </c>
      <c r="V775" s="15" t="str">
        <f t="shared" si="92"/>
        <v/>
      </c>
    </row>
    <row r="776" spans="9:22" x14ac:dyDescent="0.2">
      <c r="I776" s="17"/>
      <c r="L776" s="16" t="str">
        <f t="shared" si="91"/>
        <v/>
      </c>
      <c r="M776" s="14" t="str">
        <f t="shared" si="86"/>
        <v/>
      </c>
      <c r="N776" s="14" t="s">
        <v>47</v>
      </c>
      <c r="O776" s="14" t="str">
        <f t="shared" si="87"/>
        <v/>
      </c>
      <c r="P776" s="14" t="s">
        <v>47</v>
      </c>
      <c r="Q776" s="14" t="str">
        <f t="shared" si="88"/>
        <v/>
      </c>
      <c r="R776" s="14" t="s">
        <v>47</v>
      </c>
      <c r="S776" s="14" t="str">
        <f t="shared" si="89"/>
        <v/>
      </c>
      <c r="T776" s="14" t="s">
        <v>47</v>
      </c>
      <c r="U776" s="14" t="str">
        <f t="shared" si="90"/>
        <v/>
      </c>
      <c r="V776" s="15" t="str">
        <f t="shared" si="92"/>
        <v/>
      </c>
    </row>
    <row r="777" spans="9:22" x14ac:dyDescent="0.2">
      <c r="I777" s="17"/>
      <c r="L777" s="16" t="str">
        <f t="shared" si="91"/>
        <v/>
      </c>
      <c r="M777" s="14" t="str">
        <f t="shared" si="86"/>
        <v/>
      </c>
      <c r="N777" s="14" t="s">
        <v>47</v>
      </c>
      <c r="O777" s="14" t="str">
        <f t="shared" si="87"/>
        <v/>
      </c>
      <c r="P777" s="14" t="s">
        <v>47</v>
      </c>
      <c r="Q777" s="14" t="str">
        <f t="shared" si="88"/>
        <v/>
      </c>
      <c r="R777" s="14" t="s">
        <v>47</v>
      </c>
      <c r="S777" s="14" t="str">
        <f t="shared" si="89"/>
        <v/>
      </c>
      <c r="T777" s="14" t="s">
        <v>47</v>
      </c>
      <c r="U777" s="14" t="str">
        <f t="shared" si="90"/>
        <v/>
      </c>
      <c r="V777" s="15" t="str">
        <f t="shared" si="92"/>
        <v/>
      </c>
    </row>
    <row r="778" spans="9:22" x14ac:dyDescent="0.2">
      <c r="I778" s="17"/>
      <c r="L778" s="16" t="str">
        <f t="shared" si="91"/>
        <v/>
      </c>
      <c r="M778" s="14" t="str">
        <f t="shared" si="86"/>
        <v/>
      </c>
      <c r="N778" s="14" t="s">
        <v>47</v>
      </c>
      <c r="O778" s="14" t="str">
        <f t="shared" si="87"/>
        <v/>
      </c>
      <c r="P778" s="14" t="s">
        <v>47</v>
      </c>
      <c r="Q778" s="14" t="str">
        <f t="shared" si="88"/>
        <v/>
      </c>
      <c r="R778" s="14" t="s">
        <v>47</v>
      </c>
      <c r="S778" s="14" t="str">
        <f t="shared" si="89"/>
        <v/>
      </c>
      <c r="T778" s="14" t="s">
        <v>47</v>
      </c>
      <c r="U778" s="14" t="str">
        <f t="shared" si="90"/>
        <v/>
      </c>
      <c r="V778" s="15" t="str">
        <f t="shared" si="92"/>
        <v/>
      </c>
    </row>
    <row r="779" spans="9:22" x14ac:dyDescent="0.2">
      <c r="I779" s="17"/>
      <c r="L779" s="16" t="str">
        <f t="shared" si="91"/>
        <v/>
      </c>
      <c r="M779" s="14" t="str">
        <f t="shared" si="86"/>
        <v/>
      </c>
      <c r="N779" s="14" t="s">
        <v>47</v>
      </c>
      <c r="O779" s="14" t="str">
        <f t="shared" si="87"/>
        <v/>
      </c>
      <c r="P779" s="14" t="s">
        <v>47</v>
      </c>
      <c r="Q779" s="14" t="str">
        <f t="shared" si="88"/>
        <v/>
      </c>
      <c r="R779" s="14" t="s">
        <v>47</v>
      </c>
      <c r="S779" s="14" t="str">
        <f t="shared" si="89"/>
        <v/>
      </c>
      <c r="T779" s="14" t="s">
        <v>47</v>
      </c>
      <c r="U779" s="14" t="str">
        <f t="shared" si="90"/>
        <v/>
      </c>
      <c r="V779" s="15" t="str">
        <f t="shared" si="92"/>
        <v/>
      </c>
    </row>
    <row r="780" spans="9:22" x14ac:dyDescent="0.2">
      <c r="I780" s="17"/>
      <c r="L780" s="16" t="str">
        <f t="shared" si="91"/>
        <v/>
      </c>
      <c r="M780" s="14" t="str">
        <f t="shared" si="86"/>
        <v/>
      </c>
      <c r="N780" s="14" t="s">
        <v>47</v>
      </c>
      <c r="O780" s="14" t="str">
        <f t="shared" si="87"/>
        <v/>
      </c>
      <c r="P780" s="14" t="s">
        <v>47</v>
      </c>
      <c r="Q780" s="14" t="str">
        <f t="shared" si="88"/>
        <v/>
      </c>
      <c r="R780" s="14" t="s">
        <v>47</v>
      </c>
      <c r="S780" s="14" t="str">
        <f t="shared" si="89"/>
        <v/>
      </c>
      <c r="T780" s="14" t="s">
        <v>47</v>
      </c>
      <c r="U780" s="14" t="str">
        <f t="shared" si="90"/>
        <v/>
      </c>
      <c r="V780" s="15" t="str">
        <f t="shared" si="92"/>
        <v/>
      </c>
    </row>
    <row r="781" spans="9:22" x14ac:dyDescent="0.2">
      <c r="I781" s="17"/>
      <c r="L781" s="16" t="str">
        <f t="shared" si="91"/>
        <v/>
      </c>
      <c r="M781" s="14" t="str">
        <f t="shared" si="86"/>
        <v/>
      </c>
      <c r="N781" s="14" t="s">
        <v>47</v>
      </c>
      <c r="O781" s="14" t="str">
        <f t="shared" si="87"/>
        <v/>
      </c>
      <c r="P781" s="14" t="s">
        <v>47</v>
      </c>
      <c r="Q781" s="14" t="str">
        <f t="shared" si="88"/>
        <v/>
      </c>
      <c r="R781" s="14" t="s">
        <v>47</v>
      </c>
      <c r="S781" s="14" t="str">
        <f t="shared" si="89"/>
        <v/>
      </c>
      <c r="T781" s="14" t="s">
        <v>47</v>
      </c>
      <c r="U781" s="14" t="str">
        <f t="shared" si="90"/>
        <v/>
      </c>
      <c r="V781" s="15" t="str">
        <f t="shared" si="92"/>
        <v/>
      </c>
    </row>
    <row r="782" spans="9:22" x14ac:dyDescent="0.2">
      <c r="I782" s="17"/>
      <c r="L782" s="16" t="str">
        <f t="shared" si="91"/>
        <v/>
      </c>
      <c r="M782" s="14" t="str">
        <f t="shared" si="86"/>
        <v/>
      </c>
      <c r="N782" s="14" t="s">
        <v>47</v>
      </c>
      <c r="O782" s="14" t="str">
        <f t="shared" si="87"/>
        <v/>
      </c>
      <c r="P782" s="14" t="s">
        <v>47</v>
      </c>
      <c r="Q782" s="14" t="str">
        <f t="shared" si="88"/>
        <v/>
      </c>
      <c r="R782" s="14" t="s">
        <v>47</v>
      </c>
      <c r="S782" s="14" t="str">
        <f t="shared" si="89"/>
        <v/>
      </c>
      <c r="T782" s="14" t="s">
        <v>47</v>
      </c>
      <c r="U782" s="14" t="str">
        <f t="shared" si="90"/>
        <v/>
      </c>
      <c r="V782" s="15" t="str">
        <f t="shared" si="92"/>
        <v/>
      </c>
    </row>
    <row r="783" spans="9:22" x14ac:dyDescent="0.2">
      <c r="I783" s="17"/>
      <c r="L783" s="16" t="str">
        <f t="shared" si="91"/>
        <v/>
      </c>
      <c r="M783" s="14" t="str">
        <f t="shared" si="86"/>
        <v/>
      </c>
      <c r="N783" s="14" t="s">
        <v>47</v>
      </c>
      <c r="O783" s="14" t="str">
        <f t="shared" si="87"/>
        <v/>
      </c>
      <c r="P783" s="14" t="s">
        <v>47</v>
      </c>
      <c r="Q783" s="14" t="str">
        <f t="shared" si="88"/>
        <v/>
      </c>
      <c r="R783" s="14" t="s">
        <v>47</v>
      </c>
      <c r="S783" s="14" t="str">
        <f t="shared" si="89"/>
        <v/>
      </c>
      <c r="T783" s="14" t="s">
        <v>47</v>
      </c>
      <c r="U783" s="14" t="str">
        <f t="shared" si="90"/>
        <v/>
      </c>
      <c r="V783" s="15" t="str">
        <f t="shared" si="92"/>
        <v/>
      </c>
    </row>
    <row r="784" spans="9:22" x14ac:dyDescent="0.2">
      <c r="I784" s="17"/>
      <c r="L784" s="16" t="str">
        <f t="shared" si="91"/>
        <v/>
      </c>
      <c r="M784" s="14" t="str">
        <f t="shared" si="86"/>
        <v/>
      </c>
      <c r="N784" s="14" t="s">
        <v>47</v>
      </c>
      <c r="O784" s="14" t="str">
        <f t="shared" si="87"/>
        <v/>
      </c>
      <c r="P784" s="14" t="s">
        <v>47</v>
      </c>
      <c r="Q784" s="14" t="str">
        <f t="shared" si="88"/>
        <v/>
      </c>
      <c r="R784" s="14" t="s">
        <v>47</v>
      </c>
      <c r="S784" s="14" t="str">
        <f t="shared" si="89"/>
        <v/>
      </c>
      <c r="T784" s="14" t="s">
        <v>47</v>
      </c>
      <c r="U784" s="14" t="str">
        <f t="shared" si="90"/>
        <v/>
      </c>
      <c r="V784" s="15" t="str">
        <f t="shared" si="92"/>
        <v/>
      </c>
    </row>
    <row r="785" spans="9:22" x14ac:dyDescent="0.2">
      <c r="I785" s="17"/>
      <c r="L785" s="16" t="str">
        <f t="shared" si="91"/>
        <v/>
      </c>
      <c r="M785" s="14" t="str">
        <f t="shared" si="86"/>
        <v/>
      </c>
      <c r="N785" s="14" t="s">
        <v>47</v>
      </c>
      <c r="O785" s="14" t="str">
        <f t="shared" si="87"/>
        <v/>
      </c>
      <c r="P785" s="14" t="s">
        <v>47</v>
      </c>
      <c r="Q785" s="14" t="str">
        <f t="shared" si="88"/>
        <v/>
      </c>
      <c r="R785" s="14" t="s">
        <v>47</v>
      </c>
      <c r="S785" s="14" t="str">
        <f t="shared" si="89"/>
        <v/>
      </c>
      <c r="T785" s="14" t="s">
        <v>47</v>
      </c>
      <c r="U785" s="14" t="str">
        <f t="shared" si="90"/>
        <v/>
      </c>
      <c r="V785" s="15" t="str">
        <f t="shared" si="92"/>
        <v/>
      </c>
    </row>
    <row r="786" spans="9:22" x14ac:dyDescent="0.2">
      <c r="I786" s="17"/>
      <c r="L786" s="16" t="str">
        <f t="shared" si="91"/>
        <v/>
      </c>
      <c r="M786" s="14" t="str">
        <f t="shared" si="86"/>
        <v/>
      </c>
      <c r="N786" s="14" t="s">
        <v>47</v>
      </c>
      <c r="O786" s="14" t="str">
        <f t="shared" si="87"/>
        <v/>
      </c>
      <c r="P786" s="14" t="s">
        <v>47</v>
      </c>
      <c r="Q786" s="14" t="str">
        <f t="shared" si="88"/>
        <v/>
      </c>
      <c r="R786" s="14" t="s">
        <v>47</v>
      </c>
      <c r="S786" s="14" t="str">
        <f t="shared" si="89"/>
        <v/>
      </c>
      <c r="T786" s="14" t="s">
        <v>47</v>
      </c>
      <c r="U786" s="14" t="str">
        <f t="shared" si="90"/>
        <v/>
      </c>
      <c r="V786" s="15" t="str">
        <f t="shared" si="92"/>
        <v/>
      </c>
    </row>
    <row r="787" spans="9:22" x14ac:dyDescent="0.2">
      <c r="I787" s="17"/>
      <c r="L787" s="16" t="str">
        <f t="shared" si="91"/>
        <v/>
      </c>
      <c r="M787" s="14" t="str">
        <f t="shared" si="86"/>
        <v/>
      </c>
      <c r="N787" s="14" t="s">
        <v>47</v>
      </c>
      <c r="O787" s="14" t="str">
        <f t="shared" si="87"/>
        <v/>
      </c>
      <c r="P787" s="14" t="s">
        <v>47</v>
      </c>
      <c r="Q787" s="14" t="str">
        <f t="shared" si="88"/>
        <v/>
      </c>
      <c r="R787" s="14" t="s">
        <v>47</v>
      </c>
      <c r="S787" s="14" t="str">
        <f t="shared" si="89"/>
        <v/>
      </c>
      <c r="T787" s="14" t="s">
        <v>47</v>
      </c>
      <c r="U787" s="14" t="str">
        <f t="shared" si="90"/>
        <v/>
      </c>
      <c r="V787" s="15" t="str">
        <f t="shared" si="92"/>
        <v/>
      </c>
    </row>
    <row r="788" spans="9:22" x14ac:dyDescent="0.2">
      <c r="I788" s="17"/>
      <c r="L788" s="16" t="str">
        <f t="shared" si="91"/>
        <v/>
      </c>
      <c r="M788" s="14" t="str">
        <f t="shared" si="86"/>
        <v/>
      </c>
      <c r="N788" s="14" t="s">
        <v>47</v>
      </c>
      <c r="O788" s="14" t="str">
        <f t="shared" si="87"/>
        <v/>
      </c>
      <c r="P788" s="14" t="s">
        <v>47</v>
      </c>
      <c r="Q788" s="14" t="str">
        <f t="shared" si="88"/>
        <v/>
      </c>
      <c r="R788" s="14" t="s">
        <v>47</v>
      </c>
      <c r="S788" s="14" t="str">
        <f t="shared" si="89"/>
        <v/>
      </c>
      <c r="T788" s="14" t="s">
        <v>47</v>
      </c>
      <c r="U788" s="14" t="str">
        <f t="shared" si="90"/>
        <v/>
      </c>
      <c r="V788" s="15" t="str">
        <f t="shared" si="92"/>
        <v/>
      </c>
    </row>
    <row r="789" spans="9:22" x14ac:dyDescent="0.2">
      <c r="I789" s="17"/>
      <c r="L789" s="16" t="str">
        <f t="shared" si="91"/>
        <v/>
      </c>
      <c r="M789" s="14" t="str">
        <f t="shared" si="86"/>
        <v/>
      </c>
      <c r="N789" s="14" t="s">
        <v>47</v>
      </c>
      <c r="O789" s="14" t="str">
        <f t="shared" si="87"/>
        <v/>
      </c>
      <c r="P789" s="14" t="s">
        <v>47</v>
      </c>
      <c r="Q789" s="14" t="str">
        <f t="shared" si="88"/>
        <v/>
      </c>
      <c r="R789" s="14" t="s">
        <v>47</v>
      </c>
      <c r="S789" s="14" t="str">
        <f t="shared" si="89"/>
        <v/>
      </c>
      <c r="T789" s="14" t="s">
        <v>47</v>
      </c>
      <c r="U789" s="14" t="str">
        <f t="shared" si="90"/>
        <v/>
      </c>
      <c r="V789" s="15" t="str">
        <f t="shared" si="92"/>
        <v/>
      </c>
    </row>
    <row r="790" spans="9:22" x14ac:dyDescent="0.2">
      <c r="I790" s="17"/>
      <c r="L790" s="16" t="str">
        <f t="shared" si="91"/>
        <v/>
      </c>
      <c r="M790" s="14" t="str">
        <f t="shared" si="86"/>
        <v/>
      </c>
      <c r="N790" s="14" t="s">
        <v>47</v>
      </c>
      <c r="O790" s="14" t="str">
        <f t="shared" si="87"/>
        <v/>
      </c>
      <c r="P790" s="14" t="s">
        <v>47</v>
      </c>
      <c r="Q790" s="14" t="str">
        <f t="shared" si="88"/>
        <v/>
      </c>
      <c r="R790" s="14" t="s">
        <v>47</v>
      </c>
      <c r="S790" s="14" t="str">
        <f t="shared" si="89"/>
        <v/>
      </c>
      <c r="T790" s="14" t="s">
        <v>47</v>
      </c>
      <c r="U790" s="14" t="str">
        <f t="shared" si="90"/>
        <v/>
      </c>
      <c r="V790" s="15" t="str">
        <f t="shared" si="92"/>
        <v/>
      </c>
    </row>
    <row r="791" spans="9:22" x14ac:dyDescent="0.2">
      <c r="I791" s="17"/>
      <c r="L791" s="16" t="str">
        <f t="shared" si="91"/>
        <v/>
      </c>
      <c r="M791" s="14" t="str">
        <f t="shared" si="86"/>
        <v/>
      </c>
      <c r="N791" s="14" t="s">
        <v>47</v>
      </c>
      <c r="O791" s="14" t="str">
        <f t="shared" si="87"/>
        <v/>
      </c>
      <c r="P791" s="14" t="s">
        <v>47</v>
      </c>
      <c r="Q791" s="14" t="str">
        <f t="shared" si="88"/>
        <v/>
      </c>
      <c r="R791" s="14" t="s">
        <v>47</v>
      </c>
      <c r="S791" s="14" t="str">
        <f t="shared" si="89"/>
        <v/>
      </c>
      <c r="T791" s="14" t="s">
        <v>47</v>
      </c>
      <c r="U791" s="14" t="str">
        <f t="shared" si="90"/>
        <v/>
      </c>
      <c r="V791" s="15" t="str">
        <f t="shared" si="92"/>
        <v/>
      </c>
    </row>
    <row r="792" spans="9:22" x14ac:dyDescent="0.2">
      <c r="I792" s="17"/>
      <c r="L792" s="16" t="str">
        <f t="shared" si="91"/>
        <v/>
      </c>
      <c r="M792" s="14" t="str">
        <f t="shared" si="86"/>
        <v/>
      </c>
      <c r="N792" s="14" t="s">
        <v>47</v>
      </c>
      <c r="O792" s="14" t="str">
        <f t="shared" si="87"/>
        <v/>
      </c>
      <c r="P792" s="14" t="s">
        <v>47</v>
      </c>
      <c r="Q792" s="14" t="str">
        <f t="shared" si="88"/>
        <v/>
      </c>
      <c r="R792" s="14" t="s">
        <v>47</v>
      </c>
      <c r="S792" s="14" t="str">
        <f t="shared" si="89"/>
        <v/>
      </c>
      <c r="T792" s="14" t="s">
        <v>47</v>
      </c>
      <c r="U792" s="14" t="str">
        <f t="shared" si="90"/>
        <v/>
      </c>
      <c r="V792" s="15" t="str">
        <f t="shared" si="92"/>
        <v/>
      </c>
    </row>
    <row r="793" spans="9:22" x14ac:dyDescent="0.2">
      <c r="I793" s="17"/>
      <c r="L793" s="16" t="str">
        <f t="shared" si="91"/>
        <v/>
      </c>
      <c r="M793" s="14" t="str">
        <f t="shared" si="86"/>
        <v/>
      </c>
      <c r="N793" s="14" t="s">
        <v>47</v>
      </c>
      <c r="O793" s="14" t="str">
        <f t="shared" si="87"/>
        <v/>
      </c>
      <c r="P793" s="14" t="s">
        <v>47</v>
      </c>
      <c r="Q793" s="14" t="str">
        <f t="shared" si="88"/>
        <v/>
      </c>
      <c r="R793" s="14" t="s">
        <v>47</v>
      </c>
      <c r="S793" s="14" t="str">
        <f t="shared" si="89"/>
        <v/>
      </c>
      <c r="T793" s="14" t="s">
        <v>47</v>
      </c>
      <c r="U793" s="14" t="str">
        <f t="shared" si="90"/>
        <v/>
      </c>
      <c r="V793" s="15" t="str">
        <f t="shared" si="92"/>
        <v/>
      </c>
    </row>
    <row r="794" spans="9:22" x14ac:dyDescent="0.2">
      <c r="I794" s="17"/>
      <c r="L794" s="16" t="str">
        <f t="shared" si="91"/>
        <v/>
      </c>
      <c r="M794" s="14" t="str">
        <f t="shared" si="86"/>
        <v/>
      </c>
      <c r="N794" s="14" t="s">
        <v>47</v>
      </c>
      <c r="O794" s="14" t="str">
        <f t="shared" si="87"/>
        <v/>
      </c>
      <c r="P794" s="14" t="s">
        <v>47</v>
      </c>
      <c r="Q794" s="14" t="str">
        <f t="shared" si="88"/>
        <v/>
      </c>
      <c r="R794" s="14" t="s">
        <v>47</v>
      </c>
      <c r="S794" s="14" t="str">
        <f t="shared" si="89"/>
        <v/>
      </c>
      <c r="T794" s="14" t="s">
        <v>47</v>
      </c>
      <c r="U794" s="14" t="str">
        <f t="shared" si="90"/>
        <v/>
      </c>
      <c r="V794" s="15" t="str">
        <f t="shared" si="92"/>
        <v/>
      </c>
    </row>
    <row r="795" spans="9:22" x14ac:dyDescent="0.2">
      <c r="I795" s="17"/>
      <c r="L795" s="16" t="str">
        <f t="shared" si="91"/>
        <v/>
      </c>
      <c r="M795" s="14" t="str">
        <f t="shared" si="86"/>
        <v/>
      </c>
      <c r="N795" s="14" t="s">
        <v>47</v>
      </c>
      <c r="O795" s="14" t="str">
        <f t="shared" si="87"/>
        <v/>
      </c>
      <c r="P795" s="14" t="s">
        <v>47</v>
      </c>
      <c r="Q795" s="14" t="str">
        <f t="shared" si="88"/>
        <v/>
      </c>
      <c r="R795" s="14" t="s">
        <v>47</v>
      </c>
      <c r="S795" s="14" t="str">
        <f t="shared" si="89"/>
        <v/>
      </c>
      <c r="T795" s="14" t="s">
        <v>47</v>
      </c>
      <c r="U795" s="14" t="str">
        <f t="shared" si="90"/>
        <v/>
      </c>
      <c r="V795" s="15" t="str">
        <f t="shared" si="92"/>
        <v/>
      </c>
    </row>
    <row r="796" spans="9:22" x14ac:dyDescent="0.2">
      <c r="I796" s="17"/>
      <c r="L796" s="16" t="str">
        <f t="shared" si="91"/>
        <v/>
      </c>
      <c r="M796" s="14" t="str">
        <f t="shared" si="86"/>
        <v/>
      </c>
      <c r="N796" s="14" t="s">
        <v>47</v>
      </c>
      <c r="O796" s="14" t="str">
        <f t="shared" si="87"/>
        <v/>
      </c>
      <c r="P796" s="14" t="s">
        <v>47</v>
      </c>
      <c r="Q796" s="14" t="str">
        <f t="shared" si="88"/>
        <v/>
      </c>
      <c r="R796" s="14" t="s">
        <v>47</v>
      </c>
      <c r="S796" s="14" t="str">
        <f t="shared" si="89"/>
        <v/>
      </c>
      <c r="T796" s="14" t="s">
        <v>47</v>
      </c>
      <c r="U796" s="14" t="str">
        <f t="shared" si="90"/>
        <v/>
      </c>
      <c r="V796" s="15" t="str">
        <f t="shared" si="92"/>
        <v/>
      </c>
    </row>
    <row r="797" spans="9:22" x14ac:dyDescent="0.2">
      <c r="I797" s="17"/>
      <c r="L797" s="16" t="str">
        <f t="shared" si="91"/>
        <v/>
      </c>
      <c r="M797" s="14" t="str">
        <f t="shared" si="86"/>
        <v/>
      </c>
      <c r="N797" s="14" t="s">
        <v>47</v>
      </c>
      <c r="O797" s="14" t="str">
        <f t="shared" si="87"/>
        <v/>
      </c>
      <c r="P797" s="14" t="s">
        <v>47</v>
      </c>
      <c r="Q797" s="14" t="str">
        <f t="shared" si="88"/>
        <v/>
      </c>
      <c r="R797" s="14" t="s">
        <v>47</v>
      </c>
      <c r="S797" s="14" t="str">
        <f t="shared" si="89"/>
        <v/>
      </c>
      <c r="T797" s="14" t="s">
        <v>47</v>
      </c>
      <c r="U797" s="14" t="str">
        <f t="shared" si="90"/>
        <v/>
      </c>
      <c r="V797" s="15" t="str">
        <f t="shared" si="92"/>
        <v/>
      </c>
    </row>
    <row r="798" spans="9:22" x14ac:dyDescent="0.2">
      <c r="I798" s="17"/>
      <c r="L798" s="16" t="str">
        <f t="shared" si="91"/>
        <v/>
      </c>
      <c r="M798" s="14" t="str">
        <f t="shared" si="86"/>
        <v/>
      </c>
      <c r="N798" s="14" t="s">
        <v>47</v>
      </c>
      <c r="O798" s="14" t="str">
        <f t="shared" si="87"/>
        <v/>
      </c>
      <c r="P798" s="14" t="s">
        <v>47</v>
      </c>
      <c r="Q798" s="14" t="str">
        <f t="shared" si="88"/>
        <v/>
      </c>
      <c r="R798" s="14" t="s">
        <v>47</v>
      </c>
      <c r="S798" s="14" t="str">
        <f t="shared" si="89"/>
        <v/>
      </c>
      <c r="T798" s="14" t="s">
        <v>47</v>
      </c>
      <c r="U798" s="14" t="str">
        <f t="shared" si="90"/>
        <v/>
      </c>
      <c r="V798" s="15" t="str">
        <f t="shared" si="92"/>
        <v/>
      </c>
    </row>
    <row r="799" spans="9:22" x14ac:dyDescent="0.2">
      <c r="I799" s="17"/>
      <c r="L799" s="16" t="str">
        <f t="shared" si="91"/>
        <v/>
      </c>
      <c r="M799" s="14" t="str">
        <f t="shared" si="86"/>
        <v/>
      </c>
      <c r="N799" s="14" t="s">
        <v>47</v>
      </c>
      <c r="O799" s="14" t="str">
        <f t="shared" si="87"/>
        <v/>
      </c>
      <c r="P799" s="14" t="s">
        <v>47</v>
      </c>
      <c r="Q799" s="14" t="str">
        <f t="shared" si="88"/>
        <v/>
      </c>
      <c r="R799" s="14" t="s">
        <v>47</v>
      </c>
      <c r="S799" s="14" t="str">
        <f t="shared" si="89"/>
        <v/>
      </c>
      <c r="T799" s="14" t="s">
        <v>47</v>
      </c>
      <c r="U799" s="14" t="str">
        <f t="shared" si="90"/>
        <v/>
      </c>
      <c r="V799" s="15" t="str">
        <f t="shared" si="92"/>
        <v/>
      </c>
    </row>
    <row r="800" spans="9:22" x14ac:dyDescent="0.2">
      <c r="I800" s="17"/>
      <c r="L800" s="16" t="str">
        <f t="shared" si="91"/>
        <v/>
      </c>
      <c r="M800" s="14" t="str">
        <f t="shared" si="86"/>
        <v/>
      </c>
      <c r="N800" s="14" t="s">
        <v>47</v>
      </c>
      <c r="O800" s="14" t="str">
        <f t="shared" si="87"/>
        <v/>
      </c>
      <c r="P800" s="14" t="s">
        <v>47</v>
      </c>
      <c r="Q800" s="14" t="str">
        <f t="shared" si="88"/>
        <v/>
      </c>
      <c r="R800" s="14" t="s">
        <v>47</v>
      </c>
      <c r="S800" s="14" t="str">
        <f t="shared" si="89"/>
        <v/>
      </c>
      <c r="T800" s="14" t="s">
        <v>47</v>
      </c>
      <c r="U800" s="14" t="str">
        <f t="shared" si="90"/>
        <v/>
      </c>
      <c r="V800" s="15" t="str">
        <f t="shared" si="92"/>
        <v/>
      </c>
    </row>
    <row r="801" spans="9:22" x14ac:dyDescent="0.2">
      <c r="I801" s="17"/>
      <c r="L801" s="16" t="str">
        <f t="shared" si="91"/>
        <v/>
      </c>
      <c r="M801" s="14" t="str">
        <f t="shared" si="86"/>
        <v/>
      </c>
      <c r="N801" s="14" t="s">
        <v>47</v>
      </c>
      <c r="O801" s="14" t="str">
        <f t="shared" si="87"/>
        <v/>
      </c>
      <c r="P801" s="14" t="s">
        <v>47</v>
      </c>
      <c r="Q801" s="14" t="str">
        <f t="shared" si="88"/>
        <v/>
      </c>
      <c r="R801" s="14" t="s">
        <v>47</v>
      </c>
      <c r="S801" s="14" t="str">
        <f t="shared" si="89"/>
        <v/>
      </c>
      <c r="T801" s="14" t="s">
        <v>47</v>
      </c>
      <c r="U801" s="14" t="str">
        <f t="shared" si="90"/>
        <v/>
      </c>
      <c r="V801" s="15" t="str">
        <f t="shared" si="92"/>
        <v/>
      </c>
    </row>
    <row r="802" spans="9:22" x14ac:dyDescent="0.2">
      <c r="I802" s="17"/>
      <c r="L802" s="16" t="str">
        <f t="shared" si="91"/>
        <v/>
      </c>
      <c r="M802" s="14" t="str">
        <f t="shared" si="86"/>
        <v/>
      </c>
      <c r="N802" s="14" t="s">
        <v>47</v>
      </c>
      <c r="O802" s="14" t="str">
        <f t="shared" si="87"/>
        <v/>
      </c>
      <c r="P802" s="14" t="s">
        <v>47</v>
      </c>
      <c r="Q802" s="14" t="str">
        <f t="shared" si="88"/>
        <v/>
      </c>
      <c r="R802" s="14" t="s">
        <v>47</v>
      </c>
      <c r="S802" s="14" t="str">
        <f t="shared" si="89"/>
        <v/>
      </c>
      <c r="T802" s="14" t="s">
        <v>47</v>
      </c>
      <c r="U802" s="14" t="str">
        <f t="shared" si="90"/>
        <v/>
      </c>
      <c r="V802" s="15" t="str">
        <f t="shared" si="92"/>
        <v/>
      </c>
    </row>
    <row r="803" spans="9:22" x14ac:dyDescent="0.2">
      <c r="I803" s="17"/>
      <c r="L803" s="16" t="str">
        <f t="shared" si="91"/>
        <v/>
      </c>
      <c r="M803" s="14" t="str">
        <f t="shared" si="86"/>
        <v/>
      </c>
      <c r="N803" s="14" t="s">
        <v>47</v>
      </c>
      <c r="O803" s="14" t="str">
        <f t="shared" si="87"/>
        <v/>
      </c>
      <c r="P803" s="14" t="s">
        <v>47</v>
      </c>
      <c r="Q803" s="14" t="str">
        <f t="shared" si="88"/>
        <v/>
      </c>
      <c r="R803" s="14" t="s">
        <v>47</v>
      </c>
      <c r="S803" s="14" t="str">
        <f t="shared" si="89"/>
        <v/>
      </c>
      <c r="T803" s="14" t="s">
        <v>47</v>
      </c>
      <c r="U803" s="14" t="str">
        <f t="shared" si="90"/>
        <v/>
      </c>
      <c r="V803" s="15" t="str">
        <f t="shared" si="92"/>
        <v/>
      </c>
    </row>
    <row r="804" spans="9:22" x14ac:dyDescent="0.2">
      <c r="I804" s="17"/>
      <c r="L804" s="16" t="str">
        <f t="shared" si="91"/>
        <v/>
      </c>
      <c r="M804" s="14" t="str">
        <f t="shared" si="86"/>
        <v/>
      </c>
      <c r="N804" s="14" t="s">
        <v>47</v>
      </c>
      <c r="O804" s="14" t="str">
        <f t="shared" si="87"/>
        <v/>
      </c>
      <c r="P804" s="14" t="s">
        <v>47</v>
      </c>
      <c r="Q804" s="14" t="str">
        <f t="shared" si="88"/>
        <v/>
      </c>
      <c r="R804" s="14" t="s">
        <v>47</v>
      </c>
      <c r="S804" s="14" t="str">
        <f t="shared" si="89"/>
        <v/>
      </c>
      <c r="T804" s="14" t="s">
        <v>47</v>
      </c>
      <c r="U804" s="14" t="str">
        <f t="shared" si="90"/>
        <v/>
      </c>
      <c r="V804" s="15" t="str">
        <f t="shared" si="92"/>
        <v/>
      </c>
    </row>
    <row r="805" spans="9:22" x14ac:dyDescent="0.2">
      <c r="I805" s="17"/>
      <c r="L805" s="16" t="str">
        <f t="shared" si="91"/>
        <v/>
      </c>
      <c r="M805" s="14" t="str">
        <f t="shared" si="86"/>
        <v/>
      </c>
      <c r="N805" s="14" t="s">
        <v>47</v>
      </c>
      <c r="O805" s="14" t="str">
        <f t="shared" si="87"/>
        <v/>
      </c>
      <c r="P805" s="14" t="s">
        <v>47</v>
      </c>
      <c r="Q805" s="14" t="str">
        <f t="shared" si="88"/>
        <v/>
      </c>
      <c r="R805" s="14" t="s">
        <v>47</v>
      </c>
      <c r="S805" s="14" t="str">
        <f t="shared" si="89"/>
        <v/>
      </c>
      <c r="T805" s="14" t="s">
        <v>47</v>
      </c>
      <c r="U805" s="14" t="str">
        <f t="shared" si="90"/>
        <v/>
      </c>
      <c r="V805" s="15" t="str">
        <f t="shared" si="92"/>
        <v/>
      </c>
    </row>
    <row r="806" spans="9:22" x14ac:dyDescent="0.2">
      <c r="I806" s="17"/>
      <c r="L806" s="16" t="str">
        <f t="shared" si="91"/>
        <v/>
      </c>
      <c r="M806" s="14" t="str">
        <f t="shared" si="86"/>
        <v/>
      </c>
      <c r="N806" s="14" t="s">
        <v>47</v>
      </c>
      <c r="O806" s="14" t="str">
        <f t="shared" si="87"/>
        <v/>
      </c>
      <c r="P806" s="14" t="s">
        <v>47</v>
      </c>
      <c r="Q806" s="14" t="str">
        <f t="shared" si="88"/>
        <v/>
      </c>
      <c r="R806" s="14" t="s">
        <v>47</v>
      </c>
      <c r="S806" s="14" t="str">
        <f t="shared" si="89"/>
        <v/>
      </c>
      <c r="T806" s="14" t="s">
        <v>47</v>
      </c>
      <c r="U806" s="14" t="str">
        <f t="shared" si="90"/>
        <v/>
      </c>
      <c r="V806" s="15" t="str">
        <f t="shared" si="92"/>
        <v/>
      </c>
    </row>
    <row r="807" spans="9:22" x14ac:dyDescent="0.2">
      <c r="I807" s="17"/>
      <c r="L807" s="16" t="str">
        <f t="shared" si="91"/>
        <v/>
      </c>
      <c r="M807" s="14" t="str">
        <f t="shared" si="86"/>
        <v/>
      </c>
      <c r="N807" s="14" t="s">
        <v>47</v>
      </c>
      <c r="O807" s="14" t="str">
        <f t="shared" si="87"/>
        <v/>
      </c>
      <c r="P807" s="14" t="s">
        <v>47</v>
      </c>
      <c r="Q807" s="14" t="str">
        <f t="shared" si="88"/>
        <v/>
      </c>
      <c r="R807" s="14" t="s">
        <v>47</v>
      </c>
      <c r="S807" s="14" t="str">
        <f t="shared" si="89"/>
        <v/>
      </c>
      <c r="T807" s="14" t="s">
        <v>47</v>
      </c>
      <c r="U807" s="14" t="str">
        <f t="shared" si="90"/>
        <v/>
      </c>
      <c r="V807" s="15" t="str">
        <f t="shared" si="92"/>
        <v/>
      </c>
    </row>
    <row r="808" spans="9:22" x14ac:dyDescent="0.2">
      <c r="I808" s="17"/>
      <c r="L808" s="16" t="str">
        <f t="shared" si="91"/>
        <v/>
      </c>
      <c r="M808" s="14" t="str">
        <f t="shared" si="86"/>
        <v/>
      </c>
      <c r="N808" s="14" t="s">
        <v>47</v>
      </c>
      <c r="O808" s="14" t="str">
        <f t="shared" si="87"/>
        <v/>
      </c>
      <c r="P808" s="14" t="s">
        <v>47</v>
      </c>
      <c r="Q808" s="14" t="str">
        <f t="shared" si="88"/>
        <v/>
      </c>
      <c r="R808" s="14" t="s">
        <v>47</v>
      </c>
      <c r="S808" s="14" t="str">
        <f t="shared" si="89"/>
        <v/>
      </c>
      <c r="T808" s="14" t="s">
        <v>47</v>
      </c>
      <c r="U808" s="14" t="str">
        <f t="shared" si="90"/>
        <v/>
      </c>
      <c r="V808" s="15" t="str">
        <f t="shared" si="92"/>
        <v/>
      </c>
    </row>
    <row r="809" spans="9:22" x14ac:dyDescent="0.2">
      <c r="I809" s="17"/>
      <c r="L809" s="16" t="str">
        <f t="shared" si="91"/>
        <v/>
      </c>
      <c r="M809" s="14" t="str">
        <f t="shared" si="86"/>
        <v/>
      </c>
      <c r="N809" s="14" t="s">
        <v>47</v>
      </c>
      <c r="O809" s="14" t="str">
        <f t="shared" si="87"/>
        <v/>
      </c>
      <c r="P809" s="14" t="s">
        <v>47</v>
      </c>
      <c r="Q809" s="14" t="str">
        <f t="shared" si="88"/>
        <v/>
      </c>
      <c r="R809" s="14" t="s">
        <v>47</v>
      </c>
      <c r="S809" s="14" t="str">
        <f t="shared" si="89"/>
        <v/>
      </c>
      <c r="T809" s="14" t="s">
        <v>47</v>
      </c>
      <c r="U809" s="14" t="str">
        <f t="shared" si="90"/>
        <v/>
      </c>
      <c r="V809" s="15" t="str">
        <f t="shared" si="92"/>
        <v/>
      </c>
    </row>
    <row r="810" spans="9:22" x14ac:dyDescent="0.2">
      <c r="I810" s="17"/>
      <c r="L810" s="16" t="str">
        <f t="shared" si="91"/>
        <v/>
      </c>
      <c r="M810" s="14" t="str">
        <f t="shared" ref="M810:M873" si="93">MID(A810,1,2)</f>
        <v/>
      </c>
      <c r="N810" s="14" t="s">
        <v>47</v>
      </c>
      <c r="O810" s="14" t="str">
        <f t="shared" ref="O810:O873" si="94">MID(A810,4,2)</f>
        <v/>
      </c>
      <c r="P810" s="14" t="s">
        <v>47</v>
      </c>
      <c r="Q810" s="14" t="str">
        <f t="shared" ref="Q810:Q873" si="95">MID(A810,7,2)</f>
        <v/>
      </c>
      <c r="R810" s="14" t="s">
        <v>47</v>
      </c>
      <c r="S810" s="14" t="str">
        <f t="shared" ref="S810:S873" si="96">MID(A810,10,2)</f>
        <v/>
      </c>
      <c r="T810" s="14" t="s">
        <v>47</v>
      </c>
      <c r="U810" s="14" t="str">
        <f t="shared" ref="U810:U873" si="97">MID(A810,13,2)</f>
        <v/>
      </c>
      <c r="V810" s="15" t="str">
        <f t="shared" si="92"/>
        <v/>
      </c>
    </row>
    <row r="811" spans="9:22" x14ac:dyDescent="0.2">
      <c r="I811" s="17"/>
      <c r="L811" s="16" t="str">
        <f t="shared" si="91"/>
        <v/>
      </c>
      <c r="M811" s="14" t="str">
        <f t="shared" si="93"/>
        <v/>
      </c>
      <c r="N811" s="14" t="s">
        <v>47</v>
      </c>
      <c r="O811" s="14" t="str">
        <f t="shared" si="94"/>
        <v/>
      </c>
      <c r="P811" s="14" t="s">
        <v>47</v>
      </c>
      <c r="Q811" s="14" t="str">
        <f t="shared" si="95"/>
        <v/>
      </c>
      <c r="R811" s="14" t="s">
        <v>47</v>
      </c>
      <c r="S811" s="14" t="str">
        <f t="shared" si="96"/>
        <v/>
      </c>
      <c r="T811" s="14" t="s">
        <v>47</v>
      </c>
      <c r="U811" s="14" t="str">
        <f t="shared" si="97"/>
        <v/>
      </c>
      <c r="V811" s="15" t="str">
        <f t="shared" si="92"/>
        <v/>
      </c>
    </row>
    <row r="812" spans="9:22" x14ac:dyDescent="0.2">
      <c r="I812" s="17"/>
      <c r="L812" s="16" t="str">
        <f t="shared" si="91"/>
        <v/>
      </c>
      <c r="M812" s="14" t="str">
        <f t="shared" si="93"/>
        <v/>
      </c>
      <c r="N812" s="14" t="s">
        <v>47</v>
      </c>
      <c r="O812" s="14" t="str">
        <f t="shared" si="94"/>
        <v/>
      </c>
      <c r="P812" s="14" t="s">
        <v>47</v>
      </c>
      <c r="Q812" s="14" t="str">
        <f t="shared" si="95"/>
        <v/>
      </c>
      <c r="R812" s="14" t="s">
        <v>47</v>
      </c>
      <c r="S812" s="14" t="str">
        <f t="shared" si="96"/>
        <v/>
      </c>
      <c r="T812" s="14" t="s">
        <v>47</v>
      </c>
      <c r="U812" s="14" t="str">
        <f t="shared" si="97"/>
        <v/>
      </c>
      <c r="V812" s="15" t="str">
        <f t="shared" si="92"/>
        <v/>
      </c>
    </row>
    <row r="813" spans="9:22" x14ac:dyDescent="0.2">
      <c r="I813" s="17"/>
      <c r="L813" s="16" t="str">
        <f t="shared" si="91"/>
        <v/>
      </c>
      <c r="M813" s="14" t="str">
        <f t="shared" si="93"/>
        <v/>
      </c>
      <c r="N813" s="14" t="s">
        <v>47</v>
      </c>
      <c r="O813" s="14" t="str">
        <f t="shared" si="94"/>
        <v/>
      </c>
      <c r="P813" s="14" t="s">
        <v>47</v>
      </c>
      <c r="Q813" s="14" t="str">
        <f t="shared" si="95"/>
        <v/>
      </c>
      <c r="R813" s="14" t="s">
        <v>47</v>
      </c>
      <c r="S813" s="14" t="str">
        <f t="shared" si="96"/>
        <v/>
      </c>
      <c r="T813" s="14" t="s">
        <v>47</v>
      </c>
      <c r="U813" s="14" t="str">
        <f t="shared" si="97"/>
        <v/>
      </c>
      <c r="V813" s="15" t="str">
        <f t="shared" si="92"/>
        <v/>
      </c>
    </row>
    <row r="814" spans="9:22" x14ac:dyDescent="0.2">
      <c r="I814" s="17"/>
      <c r="L814" s="16" t="str">
        <f t="shared" si="91"/>
        <v/>
      </c>
      <c r="M814" s="14" t="str">
        <f t="shared" si="93"/>
        <v/>
      </c>
      <c r="N814" s="14" t="s">
        <v>47</v>
      </c>
      <c r="O814" s="14" t="str">
        <f t="shared" si="94"/>
        <v/>
      </c>
      <c r="P814" s="14" t="s">
        <v>47</v>
      </c>
      <c r="Q814" s="14" t="str">
        <f t="shared" si="95"/>
        <v/>
      </c>
      <c r="R814" s="14" t="s">
        <v>47</v>
      </c>
      <c r="S814" s="14" t="str">
        <f t="shared" si="96"/>
        <v/>
      </c>
      <c r="T814" s="14" t="s">
        <v>47</v>
      </c>
      <c r="U814" s="14" t="str">
        <f t="shared" si="97"/>
        <v/>
      </c>
      <c r="V814" s="15" t="str">
        <f t="shared" si="92"/>
        <v/>
      </c>
    </row>
    <row r="815" spans="9:22" x14ac:dyDescent="0.2">
      <c r="I815" s="17"/>
      <c r="L815" s="16" t="str">
        <f t="shared" si="91"/>
        <v/>
      </c>
      <c r="M815" s="14" t="str">
        <f t="shared" si="93"/>
        <v/>
      </c>
      <c r="N815" s="14" t="s">
        <v>47</v>
      </c>
      <c r="O815" s="14" t="str">
        <f t="shared" si="94"/>
        <v/>
      </c>
      <c r="P815" s="14" t="s">
        <v>47</v>
      </c>
      <c r="Q815" s="14" t="str">
        <f t="shared" si="95"/>
        <v/>
      </c>
      <c r="R815" s="14" t="s">
        <v>47</v>
      </c>
      <c r="S815" s="14" t="str">
        <f t="shared" si="96"/>
        <v/>
      </c>
      <c r="T815" s="14" t="s">
        <v>47</v>
      </c>
      <c r="U815" s="14" t="str">
        <f t="shared" si="97"/>
        <v/>
      </c>
      <c r="V815" s="15" t="str">
        <f t="shared" si="92"/>
        <v/>
      </c>
    </row>
    <row r="816" spans="9:22" x14ac:dyDescent="0.2">
      <c r="I816" s="17"/>
      <c r="L816" s="16" t="str">
        <f t="shared" si="91"/>
        <v/>
      </c>
      <c r="M816" s="14" t="str">
        <f t="shared" si="93"/>
        <v/>
      </c>
      <c r="N816" s="14" t="s">
        <v>47</v>
      </c>
      <c r="O816" s="14" t="str">
        <f t="shared" si="94"/>
        <v/>
      </c>
      <c r="P816" s="14" t="s">
        <v>47</v>
      </c>
      <c r="Q816" s="14" t="str">
        <f t="shared" si="95"/>
        <v/>
      </c>
      <c r="R816" s="14" t="s">
        <v>47</v>
      </c>
      <c r="S816" s="14" t="str">
        <f t="shared" si="96"/>
        <v/>
      </c>
      <c r="T816" s="14" t="s">
        <v>47</v>
      </c>
      <c r="U816" s="14" t="str">
        <f t="shared" si="97"/>
        <v/>
      </c>
      <c r="V816" s="15" t="str">
        <f t="shared" si="92"/>
        <v/>
      </c>
    </row>
    <row r="817" spans="9:22" x14ac:dyDescent="0.2">
      <c r="I817" s="17"/>
      <c r="L817" s="16" t="str">
        <f t="shared" si="91"/>
        <v/>
      </c>
      <c r="M817" s="14" t="str">
        <f t="shared" si="93"/>
        <v/>
      </c>
      <c r="N817" s="14" t="s">
        <v>47</v>
      </c>
      <c r="O817" s="14" t="str">
        <f t="shared" si="94"/>
        <v/>
      </c>
      <c r="P817" s="14" t="s">
        <v>47</v>
      </c>
      <c r="Q817" s="14" t="str">
        <f t="shared" si="95"/>
        <v/>
      </c>
      <c r="R817" s="14" t="s">
        <v>47</v>
      </c>
      <c r="S817" s="14" t="str">
        <f t="shared" si="96"/>
        <v/>
      </c>
      <c r="T817" s="14" t="s">
        <v>47</v>
      </c>
      <c r="U817" s="14" t="str">
        <f t="shared" si="97"/>
        <v/>
      </c>
      <c r="V817" s="15" t="str">
        <f t="shared" si="92"/>
        <v/>
      </c>
    </row>
    <row r="818" spans="9:22" x14ac:dyDescent="0.2">
      <c r="I818" s="17"/>
      <c r="L818" s="16" t="str">
        <f t="shared" si="91"/>
        <v/>
      </c>
      <c r="M818" s="14" t="str">
        <f t="shared" si="93"/>
        <v/>
      </c>
      <c r="N818" s="14" t="s">
        <v>47</v>
      </c>
      <c r="O818" s="14" t="str">
        <f t="shared" si="94"/>
        <v/>
      </c>
      <c r="P818" s="14" t="s">
        <v>47</v>
      </c>
      <c r="Q818" s="14" t="str">
        <f t="shared" si="95"/>
        <v/>
      </c>
      <c r="R818" s="14" t="s">
        <v>47</v>
      </c>
      <c r="S818" s="14" t="str">
        <f t="shared" si="96"/>
        <v/>
      </c>
      <c r="T818" s="14" t="s">
        <v>47</v>
      </c>
      <c r="U818" s="14" t="str">
        <f t="shared" si="97"/>
        <v/>
      </c>
      <c r="V818" s="15" t="str">
        <f t="shared" si="92"/>
        <v/>
      </c>
    </row>
    <row r="819" spans="9:22" x14ac:dyDescent="0.2">
      <c r="I819" s="17"/>
      <c r="L819" s="16" t="str">
        <f t="shared" si="91"/>
        <v/>
      </c>
      <c r="M819" s="14" t="str">
        <f t="shared" si="93"/>
        <v/>
      </c>
      <c r="N819" s="14" t="s">
        <v>47</v>
      </c>
      <c r="O819" s="14" t="str">
        <f t="shared" si="94"/>
        <v/>
      </c>
      <c r="P819" s="14" t="s">
        <v>47</v>
      </c>
      <c r="Q819" s="14" t="str">
        <f t="shared" si="95"/>
        <v/>
      </c>
      <c r="R819" s="14" t="s">
        <v>47</v>
      </c>
      <c r="S819" s="14" t="str">
        <f t="shared" si="96"/>
        <v/>
      </c>
      <c r="T819" s="14" t="s">
        <v>47</v>
      </c>
      <c r="U819" s="14" t="str">
        <f t="shared" si="97"/>
        <v/>
      </c>
      <c r="V819" s="15" t="str">
        <f t="shared" si="92"/>
        <v/>
      </c>
    </row>
    <row r="820" spans="9:22" x14ac:dyDescent="0.2">
      <c r="I820" s="17"/>
      <c r="L820" s="16" t="str">
        <f t="shared" si="91"/>
        <v/>
      </c>
      <c r="M820" s="14" t="str">
        <f t="shared" si="93"/>
        <v/>
      </c>
      <c r="N820" s="14" t="s">
        <v>47</v>
      </c>
      <c r="O820" s="14" t="str">
        <f t="shared" si="94"/>
        <v/>
      </c>
      <c r="P820" s="14" t="s">
        <v>47</v>
      </c>
      <c r="Q820" s="14" t="str">
        <f t="shared" si="95"/>
        <v/>
      </c>
      <c r="R820" s="14" t="s">
        <v>47</v>
      </c>
      <c r="S820" s="14" t="str">
        <f t="shared" si="96"/>
        <v/>
      </c>
      <c r="T820" s="14" t="s">
        <v>47</v>
      </c>
      <c r="U820" s="14" t="str">
        <f t="shared" si="97"/>
        <v/>
      </c>
      <c r="V820" s="15" t="str">
        <f t="shared" si="92"/>
        <v/>
      </c>
    </row>
    <row r="821" spans="9:22" x14ac:dyDescent="0.2">
      <c r="I821" s="17"/>
      <c r="L821" s="16" t="str">
        <f t="shared" si="91"/>
        <v/>
      </c>
      <c r="M821" s="14" t="str">
        <f t="shared" si="93"/>
        <v/>
      </c>
      <c r="N821" s="14" t="s">
        <v>47</v>
      </c>
      <c r="O821" s="14" t="str">
        <f t="shared" si="94"/>
        <v/>
      </c>
      <c r="P821" s="14" t="s">
        <v>47</v>
      </c>
      <c r="Q821" s="14" t="str">
        <f t="shared" si="95"/>
        <v/>
      </c>
      <c r="R821" s="14" t="s">
        <v>47</v>
      </c>
      <c r="S821" s="14" t="str">
        <f t="shared" si="96"/>
        <v/>
      </c>
      <c r="T821" s="14" t="s">
        <v>47</v>
      </c>
      <c r="U821" s="14" t="str">
        <f t="shared" si="97"/>
        <v/>
      </c>
      <c r="V821" s="15" t="str">
        <f t="shared" si="92"/>
        <v/>
      </c>
    </row>
    <row r="822" spans="9:22" x14ac:dyDescent="0.2">
      <c r="I822" s="17"/>
      <c r="L822" s="16" t="str">
        <f t="shared" si="91"/>
        <v/>
      </c>
      <c r="M822" s="14" t="str">
        <f t="shared" si="93"/>
        <v/>
      </c>
      <c r="N822" s="14" t="s">
        <v>47</v>
      </c>
      <c r="O822" s="14" t="str">
        <f t="shared" si="94"/>
        <v/>
      </c>
      <c r="P822" s="14" t="s">
        <v>47</v>
      </c>
      <c r="Q822" s="14" t="str">
        <f t="shared" si="95"/>
        <v/>
      </c>
      <c r="R822" s="14" t="s">
        <v>47</v>
      </c>
      <c r="S822" s="14" t="str">
        <f t="shared" si="96"/>
        <v/>
      </c>
      <c r="T822" s="14" t="s">
        <v>47</v>
      </c>
      <c r="U822" s="14" t="str">
        <f t="shared" si="97"/>
        <v/>
      </c>
      <c r="V822" s="15" t="str">
        <f t="shared" si="92"/>
        <v/>
      </c>
    </row>
    <row r="823" spans="9:22" x14ac:dyDescent="0.2">
      <c r="I823" s="17"/>
      <c r="L823" s="16" t="str">
        <f t="shared" si="91"/>
        <v/>
      </c>
      <c r="M823" s="14" t="str">
        <f t="shared" si="93"/>
        <v/>
      </c>
      <c r="N823" s="14" t="s">
        <v>47</v>
      </c>
      <c r="O823" s="14" t="str">
        <f t="shared" si="94"/>
        <v/>
      </c>
      <c r="P823" s="14" t="s">
        <v>47</v>
      </c>
      <c r="Q823" s="14" t="str">
        <f t="shared" si="95"/>
        <v/>
      </c>
      <c r="R823" s="14" t="s">
        <v>47</v>
      </c>
      <c r="S823" s="14" t="str">
        <f t="shared" si="96"/>
        <v/>
      </c>
      <c r="T823" s="14" t="s">
        <v>47</v>
      </c>
      <c r="U823" s="14" t="str">
        <f t="shared" si="97"/>
        <v/>
      </c>
      <c r="V823" s="15" t="str">
        <f t="shared" si="92"/>
        <v/>
      </c>
    </row>
    <row r="824" spans="9:22" x14ac:dyDescent="0.2">
      <c r="I824" s="17"/>
      <c r="L824" s="16" t="str">
        <f t="shared" si="91"/>
        <v/>
      </c>
      <c r="M824" s="14" t="str">
        <f t="shared" si="93"/>
        <v/>
      </c>
      <c r="N824" s="14" t="s">
        <v>47</v>
      </c>
      <c r="O824" s="14" t="str">
        <f t="shared" si="94"/>
        <v/>
      </c>
      <c r="P824" s="14" t="s">
        <v>47</v>
      </c>
      <c r="Q824" s="14" t="str">
        <f t="shared" si="95"/>
        <v/>
      </c>
      <c r="R824" s="14" t="s">
        <v>47</v>
      </c>
      <c r="S824" s="14" t="str">
        <f t="shared" si="96"/>
        <v/>
      </c>
      <c r="T824" s="14" t="s">
        <v>47</v>
      </c>
      <c r="U824" s="14" t="str">
        <f t="shared" si="97"/>
        <v/>
      </c>
      <c r="V824" s="15" t="str">
        <f t="shared" si="92"/>
        <v/>
      </c>
    </row>
    <row r="825" spans="9:22" x14ac:dyDescent="0.2">
      <c r="I825" s="17"/>
      <c r="L825" s="16" t="str">
        <f t="shared" si="91"/>
        <v/>
      </c>
      <c r="M825" s="14" t="str">
        <f t="shared" si="93"/>
        <v/>
      </c>
      <c r="N825" s="14" t="s">
        <v>47</v>
      </c>
      <c r="O825" s="14" t="str">
        <f t="shared" si="94"/>
        <v/>
      </c>
      <c r="P825" s="14" t="s">
        <v>47</v>
      </c>
      <c r="Q825" s="14" t="str">
        <f t="shared" si="95"/>
        <v/>
      </c>
      <c r="R825" s="14" t="s">
        <v>47</v>
      </c>
      <c r="S825" s="14" t="str">
        <f t="shared" si="96"/>
        <v/>
      </c>
      <c r="T825" s="14" t="s">
        <v>47</v>
      </c>
      <c r="U825" s="14" t="str">
        <f t="shared" si="97"/>
        <v/>
      </c>
      <c r="V825" s="15" t="str">
        <f t="shared" si="92"/>
        <v/>
      </c>
    </row>
    <row r="826" spans="9:22" x14ac:dyDescent="0.2">
      <c r="I826" s="17"/>
      <c r="L826" s="16" t="str">
        <f t="shared" si="91"/>
        <v/>
      </c>
      <c r="M826" s="14" t="str">
        <f t="shared" si="93"/>
        <v/>
      </c>
      <c r="N826" s="14" t="s">
        <v>47</v>
      </c>
      <c r="O826" s="14" t="str">
        <f t="shared" si="94"/>
        <v/>
      </c>
      <c r="P826" s="14" t="s">
        <v>47</v>
      </c>
      <c r="Q826" s="14" t="str">
        <f t="shared" si="95"/>
        <v/>
      </c>
      <c r="R826" s="14" t="s">
        <v>47</v>
      </c>
      <c r="S826" s="14" t="str">
        <f t="shared" si="96"/>
        <v/>
      </c>
      <c r="T826" s="14" t="s">
        <v>47</v>
      </c>
      <c r="U826" s="14" t="str">
        <f t="shared" si="97"/>
        <v/>
      </c>
      <c r="V826" s="15" t="str">
        <f t="shared" si="92"/>
        <v/>
      </c>
    </row>
    <row r="827" spans="9:22" x14ac:dyDescent="0.2">
      <c r="I827" s="17"/>
      <c r="L827" s="16" t="str">
        <f t="shared" si="91"/>
        <v/>
      </c>
      <c r="M827" s="14" t="str">
        <f t="shared" si="93"/>
        <v/>
      </c>
      <c r="N827" s="14" t="s">
        <v>47</v>
      </c>
      <c r="O827" s="14" t="str">
        <f t="shared" si="94"/>
        <v/>
      </c>
      <c r="P827" s="14" t="s">
        <v>47</v>
      </c>
      <c r="Q827" s="14" t="str">
        <f t="shared" si="95"/>
        <v/>
      </c>
      <c r="R827" s="14" t="s">
        <v>47</v>
      </c>
      <c r="S827" s="14" t="str">
        <f t="shared" si="96"/>
        <v/>
      </c>
      <c r="T827" s="14" t="s">
        <v>47</v>
      </c>
      <c r="U827" s="14" t="str">
        <f t="shared" si="97"/>
        <v/>
      </c>
      <c r="V827" s="15" t="str">
        <f t="shared" si="92"/>
        <v/>
      </c>
    </row>
    <row r="828" spans="9:22" x14ac:dyDescent="0.2">
      <c r="I828" s="17"/>
      <c r="L828" s="16" t="str">
        <f t="shared" si="91"/>
        <v/>
      </c>
      <c r="M828" s="14" t="str">
        <f t="shared" si="93"/>
        <v/>
      </c>
      <c r="N828" s="14" t="s">
        <v>47</v>
      </c>
      <c r="O828" s="14" t="str">
        <f t="shared" si="94"/>
        <v/>
      </c>
      <c r="P828" s="14" t="s">
        <v>47</v>
      </c>
      <c r="Q828" s="14" t="str">
        <f t="shared" si="95"/>
        <v/>
      </c>
      <c r="R828" s="14" t="s">
        <v>47</v>
      </c>
      <c r="S828" s="14" t="str">
        <f t="shared" si="96"/>
        <v/>
      </c>
      <c r="T828" s="14" t="s">
        <v>47</v>
      </c>
      <c r="U828" s="14" t="str">
        <f t="shared" si="97"/>
        <v/>
      </c>
      <c r="V828" s="15" t="str">
        <f t="shared" si="92"/>
        <v/>
      </c>
    </row>
    <row r="829" spans="9:22" x14ac:dyDescent="0.2">
      <c r="I829" s="17"/>
      <c r="L829" s="16" t="str">
        <f t="shared" si="91"/>
        <v/>
      </c>
      <c r="M829" s="14" t="str">
        <f t="shared" si="93"/>
        <v/>
      </c>
      <c r="N829" s="14" t="s">
        <v>47</v>
      </c>
      <c r="O829" s="14" t="str">
        <f t="shared" si="94"/>
        <v/>
      </c>
      <c r="P829" s="14" t="s">
        <v>47</v>
      </c>
      <c r="Q829" s="14" t="str">
        <f t="shared" si="95"/>
        <v/>
      </c>
      <c r="R829" s="14" t="s">
        <v>47</v>
      </c>
      <c r="S829" s="14" t="str">
        <f t="shared" si="96"/>
        <v/>
      </c>
      <c r="T829" s="14" t="s">
        <v>47</v>
      </c>
      <c r="U829" s="14" t="str">
        <f t="shared" si="97"/>
        <v/>
      </c>
      <c r="V829" s="15" t="str">
        <f t="shared" si="92"/>
        <v/>
      </c>
    </row>
    <row r="830" spans="9:22" x14ac:dyDescent="0.2">
      <c r="I830" s="17"/>
      <c r="L830" s="16" t="str">
        <f t="shared" si="91"/>
        <v/>
      </c>
      <c r="M830" s="14" t="str">
        <f t="shared" si="93"/>
        <v/>
      </c>
      <c r="N830" s="14" t="s">
        <v>47</v>
      </c>
      <c r="O830" s="14" t="str">
        <f t="shared" si="94"/>
        <v/>
      </c>
      <c r="P830" s="14" t="s">
        <v>47</v>
      </c>
      <c r="Q830" s="14" t="str">
        <f t="shared" si="95"/>
        <v/>
      </c>
      <c r="R830" s="14" t="s">
        <v>47</v>
      </c>
      <c r="S830" s="14" t="str">
        <f t="shared" si="96"/>
        <v/>
      </c>
      <c r="T830" s="14" t="s">
        <v>47</v>
      </c>
      <c r="U830" s="14" t="str">
        <f t="shared" si="97"/>
        <v/>
      </c>
      <c r="V830" s="15" t="str">
        <f t="shared" si="92"/>
        <v/>
      </c>
    </row>
    <row r="831" spans="9:22" x14ac:dyDescent="0.2">
      <c r="I831" s="17"/>
      <c r="L831" s="16" t="str">
        <f t="shared" si="91"/>
        <v/>
      </c>
      <c r="M831" s="14" t="str">
        <f t="shared" si="93"/>
        <v/>
      </c>
      <c r="N831" s="14" t="s">
        <v>47</v>
      </c>
      <c r="O831" s="14" t="str">
        <f t="shared" si="94"/>
        <v/>
      </c>
      <c r="P831" s="14" t="s">
        <v>47</v>
      </c>
      <c r="Q831" s="14" t="str">
        <f t="shared" si="95"/>
        <v/>
      </c>
      <c r="R831" s="14" t="s">
        <v>47</v>
      </c>
      <c r="S831" s="14" t="str">
        <f t="shared" si="96"/>
        <v/>
      </c>
      <c r="T831" s="14" t="s">
        <v>47</v>
      </c>
      <c r="U831" s="14" t="str">
        <f t="shared" si="97"/>
        <v/>
      </c>
      <c r="V831" s="15" t="str">
        <f t="shared" si="92"/>
        <v/>
      </c>
    </row>
    <row r="832" spans="9:22" x14ac:dyDescent="0.2">
      <c r="I832" s="17"/>
      <c r="L832" s="16" t="str">
        <f t="shared" si="91"/>
        <v/>
      </c>
      <c r="M832" s="14" t="str">
        <f t="shared" si="93"/>
        <v/>
      </c>
      <c r="N832" s="14" t="s">
        <v>47</v>
      </c>
      <c r="O832" s="14" t="str">
        <f t="shared" si="94"/>
        <v/>
      </c>
      <c r="P832" s="14" t="s">
        <v>47</v>
      </c>
      <c r="Q832" s="14" t="str">
        <f t="shared" si="95"/>
        <v/>
      </c>
      <c r="R832" s="14" t="s">
        <v>47</v>
      </c>
      <c r="S832" s="14" t="str">
        <f t="shared" si="96"/>
        <v/>
      </c>
      <c r="T832" s="14" t="s">
        <v>47</v>
      </c>
      <c r="U832" s="14" t="str">
        <f t="shared" si="97"/>
        <v/>
      </c>
      <c r="V832" s="15" t="str">
        <f t="shared" si="92"/>
        <v/>
      </c>
    </row>
    <row r="833" spans="9:22" x14ac:dyDescent="0.2">
      <c r="I833" s="17"/>
      <c r="L833" s="16" t="str">
        <f t="shared" si="91"/>
        <v/>
      </c>
      <c r="M833" s="14" t="str">
        <f t="shared" si="93"/>
        <v/>
      </c>
      <c r="N833" s="14" t="s">
        <v>47</v>
      </c>
      <c r="O833" s="14" t="str">
        <f t="shared" si="94"/>
        <v/>
      </c>
      <c r="P833" s="14" t="s">
        <v>47</v>
      </c>
      <c r="Q833" s="14" t="str">
        <f t="shared" si="95"/>
        <v/>
      </c>
      <c r="R833" s="14" t="s">
        <v>47</v>
      </c>
      <c r="S833" s="14" t="str">
        <f t="shared" si="96"/>
        <v/>
      </c>
      <c r="T833" s="14" t="s">
        <v>47</v>
      </c>
      <c r="U833" s="14" t="str">
        <f t="shared" si="97"/>
        <v/>
      </c>
      <c r="V833" s="15" t="str">
        <f t="shared" si="92"/>
        <v/>
      </c>
    </row>
    <row r="834" spans="9:22" x14ac:dyDescent="0.2">
      <c r="I834" s="17"/>
      <c r="L834" s="16" t="str">
        <f t="shared" si="91"/>
        <v/>
      </c>
      <c r="M834" s="14" t="str">
        <f t="shared" si="93"/>
        <v/>
      </c>
      <c r="N834" s="14" t="s">
        <v>47</v>
      </c>
      <c r="O834" s="14" t="str">
        <f t="shared" si="94"/>
        <v/>
      </c>
      <c r="P834" s="14" t="s">
        <v>47</v>
      </c>
      <c r="Q834" s="14" t="str">
        <f t="shared" si="95"/>
        <v/>
      </c>
      <c r="R834" s="14" t="s">
        <v>47</v>
      </c>
      <c r="S834" s="14" t="str">
        <f t="shared" si="96"/>
        <v/>
      </c>
      <c r="T834" s="14" t="s">
        <v>47</v>
      </c>
      <c r="U834" s="14" t="str">
        <f t="shared" si="97"/>
        <v/>
      </c>
      <c r="V834" s="15" t="str">
        <f t="shared" si="92"/>
        <v/>
      </c>
    </row>
    <row r="835" spans="9:22" x14ac:dyDescent="0.2">
      <c r="I835" s="17"/>
      <c r="L835" s="16" t="str">
        <f t="shared" si="91"/>
        <v/>
      </c>
      <c r="M835" s="14" t="str">
        <f t="shared" si="93"/>
        <v/>
      </c>
      <c r="N835" s="14" t="s">
        <v>47</v>
      </c>
      <c r="O835" s="14" t="str">
        <f t="shared" si="94"/>
        <v/>
      </c>
      <c r="P835" s="14" t="s">
        <v>47</v>
      </c>
      <c r="Q835" s="14" t="str">
        <f t="shared" si="95"/>
        <v/>
      </c>
      <c r="R835" s="14" t="s">
        <v>47</v>
      </c>
      <c r="S835" s="14" t="str">
        <f t="shared" si="96"/>
        <v/>
      </c>
      <c r="T835" s="14" t="s">
        <v>47</v>
      </c>
      <c r="U835" s="14" t="str">
        <f t="shared" si="97"/>
        <v/>
      </c>
      <c r="V835" s="15" t="str">
        <f t="shared" si="92"/>
        <v/>
      </c>
    </row>
    <row r="836" spans="9:22" x14ac:dyDescent="0.2">
      <c r="I836" s="17"/>
      <c r="L836" s="16" t="str">
        <f t="shared" ref="L836:L899" si="98">IF(A836="","",LEN(A836))</f>
        <v/>
      </c>
      <c r="M836" s="14" t="str">
        <f t="shared" si="93"/>
        <v/>
      </c>
      <c r="N836" s="14" t="s">
        <v>47</v>
      </c>
      <c r="O836" s="14" t="str">
        <f t="shared" si="94"/>
        <v/>
      </c>
      <c r="P836" s="14" t="s">
        <v>47</v>
      </c>
      <c r="Q836" s="14" t="str">
        <f t="shared" si="95"/>
        <v/>
      </c>
      <c r="R836" s="14" t="s">
        <v>47</v>
      </c>
      <c r="S836" s="14" t="str">
        <f t="shared" si="96"/>
        <v/>
      </c>
      <c r="T836" s="14" t="s">
        <v>47</v>
      </c>
      <c r="U836" s="14" t="str">
        <f t="shared" si="97"/>
        <v/>
      </c>
      <c r="V836" s="15" t="str">
        <f t="shared" ref="V836:V899" si="99">IF(A836="","",IF(L836=2,M836,IF(L836=5,M836&amp;N836&amp;O836,IF(L836=8,M836&amp;N836&amp;O836&amp;P836&amp;Q836,IF(L836=11,M836&amp;N836&amp;O836&amp;P836&amp;Q836&amp;R836&amp;S836,IF(L836=14,M836&amp;N836&amp;O836&amp;P836&amp;Q836&amp;R836&amp;S836&amp;T836&amp;U836,"ERROR"))))))</f>
        <v/>
      </c>
    </row>
    <row r="837" spans="9:22" x14ac:dyDescent="0.2">
      <c r="I837" s="17"/>
      <c r="L837" s="16" t="str">
        <f t="shared" si="98"/>
        <v/>
      </c>
      <c r="M837" s="14" t="str">
        <f t="shared" si="93"/>
        <v/>
      </c>
      <c r="N837" s="14" t="s">
        <v>47</v>
      </c>
      <c r="O837" s="14" t="str">
        <f t="shared" si="94"/>
        <v/>
      </c>
      <c r="P837" s="14" t="s">
        <v>47</v>
      </c>
      <c r="Q837" s="14" t="str">
        <f t="shared" si="95"/>
        <v/>
      </c>
      <c r="R837" s="14" t="s">
        <v>47</v>
      </c>
      <c r="S837" s="14" t="str">
        <f t="shared" si="96"/>
        <v/>
      </c>
      <c r="T837" s="14" t="s">
        <v>47</v>
      </c>
      <c r="U837" s="14" t="str">
        <f t="shared" si="97"/>
        <v/>
      </c>
      <c r="V837" s="15" t="str">
        <f t="shared" si="99"/>
        <v/>
      </c>
    </row>
    <row r="838" spans="9:22" x14ac:dyDescent="0.2">
      <c r="I838" s="17"/>
      <c r="L838" s="16" t="str">
        <f t="shared" si="98"/>
        <v/>
      </c>
      <c r="M838" s="14" t="str">
        <f t="shared" si="93"/>
        <v/>
      </c>
      <c r="N838" s="14" t="s">
        <v>47</v>
      </c>
      <c r="O838" s="14" t="str">
        <f t="shared" si="94"/>
        <v/>
      </c>
      <c r="P838" s="14" t="s">
        <v>47</v>
      </c>
      <c r="Q838" s="14" t="str">
        <f t="shared" si="95"/>
        <v/>
      </c>
      <c r="R838" s="14" t="s">
        <v>47</v>
      </c>
      <c r="S838" s="14" t="str">
        <f t="shared" si="96"/>
        <v/>
      </c>
      <c r="T838" s="14" t="s">
        <v>47</v>
      </c>
      <c r="U838" s="14" t="str">
        <f t="shared" si="97"/>
        <v/>
      </c>
      <c r="V838" s="15" t="str">
        <f t="shared" si="99"/>
        <v/>
      </c>
    </row>
    <row r="839" spans="9:22" x14ac:dyDescent="0.2">
      <c r="I839" s="17"/>
      <c r="L839" s="16" t="str">
        <f t="shared" si="98"/>
        <v/>
      </c>
      <c r="M839" s="14" t="str">
        <f t="shared" si="93"/>
        <v/>
      </c>
      <c r="N839" s="14" t="s">
        <v>47</v>
      </c>
      <c r="O839" s="14" t="str">
        <f t="shared" si="94"/>
        <v/>
      </c>
      <c r="P839" s="14" t="s">
        <v>47</v>
      </c>
      <c r="Q839" s="14" t="str">
        <f t="shared" si="95"/>
        <v/>
      </c>
      <c r="R839" s="14" t="s">
        <v>47</v>
      </c>
      <c r="S839" s="14" t="str">
        <f t="shared" si="96"/>
        <v/>
      </c>
      <c r="T839" s="14" t="s">
        <v>47</v>
      </c>
      <c r="U839" s="14" t="str">
        <f t="shared" si="97"/>
        <v/>
      </c>
      <c r="V839" s="15" t="str">
        <f t="shared" si="99"/>
        <v/>
      </c>
    </row>
    <row r="840" spans="9:22" x14ac:dyDescent="0.2">
      <c r="I840" s="17"/>
      <c r="L840" s="16" t="str">
        <f t="shared" si="98"/>
        <v/>
      </c>
      <c r="M840" s="14" t="str">
        <f t="shared" si="93"/>
        <v/>
      </c>
      <c r="N840" s="14" t="s">
        <v>47</v>
      </c>
      <c r="O840" s="14" t="str">
        <f t="shared" si="94"/>
        <v/>
      </c>
      <c r="P840" s="14" t="s">
        <v>47</v>
      </c>
      <c r="Q840" s="14" t="str">
        <f t="shared" si="95"/>
        <v/>
      </c>
      <c r="R840" s="14" t="s">
        <v>47</v>
      </c>
      <c r="S840" s="14" t="str">
        <f t="shared" si="96"/>
        <v/>
      </c>
      <c r="T840" s="14" t="s">
        <v>47</v>
      </c>
      <c r="U840" s="14" t="str">
        <f t="shared" si="97"/>
        <v/>
      </c>
      <c r="V840" s="15" t="str">
        <f t="shared" si="99"/>
        <v/>
      </c>
    </row>
    <row r="841" spans="9:22" x14ac:dyDescent="0.2">
      <c r="I841" s="17"/>
      <c r="L841" s="16" t="str">
        <f t="shared" si="98"/>
        <v/>
      </c>
      <c r="M841" s="14" t="str">
        <f t="shared" si="93"/>
        <v/>
      </c>
      <c r="N841" s="14" t="s">
        <v>47</v>
      </c>
      <c r="O841" s="14" t="str">
        <f t="shared" si="94"/>
        <v/>
      </c>
      <c r="P841" s="14" t="s">
        <v>47</v>
      </c>
      <c r="Q841" s="14" t="str">
        <f t="shared" si="95"/>
        <v/>
      </c>
      <c r="R841" s="14" t="s">
        <v>47</v>
      </c>
      <c r="S841" s="14" t="str">
        <f t="shared" si="96"/>
        <v/>
      </c>
      <c r="T841" s="14" t="s">
        <v>47</v>
      </c>
      <c r="U841" s="14" t="str">
        <f t="shared" si="97"/>
        <v/>
      </c>
      <c r="V841" s="15" t="str">
        <f t="shared" si="99"/>
        <v/>
      </c>
    </row>
    <row r="842" spans="9:22" x14ac:dyDescent="0.2">
      <c r="I842" s="17"/>
      <c r="L842" s="16" t="str">
        <f t="shared" si="98"/>
        <v/>
      </c>
      <c r="M842" s="14" t="str">
        <f t="shared" si="93"/>
        <v/>
      </c>
      <c r="N842" s="14" t="s">
        <v>47</v>
      </c>
      <c r="O842" s="14" t="str">
        <f t="shared" si="94"/>
        <v/>
      </c>
      <c r="P842" s="14" t="s">
        <v>47</v>
      </c>
      <c r="Q842" s="14" t="str">
        <f t="shared" si="95"/>
        <v/>
      </c>
      <c r="R842" s="14" t="s">
        <v>47</v>
      </c>
      <c r="S842" s="14" t="str">
        <f t="shared" si="96"/>
        <v/>
      </c>
      <c r="T842" s="14" t="s">
        <v>47</v>
      </c>
      <c r="U842" s="14" t="str">
        <f t="shared" si="97"/>
        <v/>
      </c>
      <c r="V842" s="15" t="str">
        <f t="shared" si="99"/>
        <v/>
      </c>
    </row>
    <row r="843" spans="9:22" x14ac:dyDescent="0.2">
      <c r="I843" s="17"/>
      <c r="L843" s="16" t="str">
        <f t="shared" si="98"/>
        <v/>
      </c>
      <c r="M843" s="14" t="str">
        <f t="shared" si="93"/>
        <v/>
      </c>
      <c r="N843" s="14" t="s">
        <v>47</v>
      </c>
      <c r="O843" s="14" t="str">
        <f t="shared" si="94"/>
        <v/>
      </c>
      <c r="P843" s="14" t="s">
        <v>47</v>
      </c>
      <c r="Q843" s="14" t="str">
        <f t="shared" si="95"/>
        <v/>
      </c>
      <c r="R843" s="14" t="s">
        <v>47</v>
      </c>
      <c r="S843" s="14" t="str">
        <f t="shared" si="96"/>
        <v/>
      </c>
      <c r="T843" s="14" t="s">
        <v>47</v>
      </c>
      <c r="U843" s="14" t="str">
        <f t="shared" si="97"/>
        <v/>
      </c>
      <c r="V843" s="15" t="str">
        <f t="shared" si="99"/>
        <v/>
      </c>
    </row>
    <row r="844" spans="9:22" x14ac:dyDescent="0.2">
      <c r="I844" s="17"/>
      <c r="L844" s="16" t="str">
        <f t="shared" si="98"/>
        <v/>
      </c>
      <c r="M844" s="14" t="str">
        <f t="shared" si="93"/>
        <v/>
      </c>
      <c r="N844" s="14" t="s">
        <v>47</v>
      </c>
      <c r="O844" s="14" t="str">
        <f t="shared" si="94"/>
        <v/>
      </c>
      <c r="P844" s="14" t="s">
        <v>47</v>
      </c>
      <c r="Q844" s="14" t="str">
        <f t="shared" si="95"/>
        <v/>
      </c>
      <c r="R844" s="14" t="s">
        <v>47</v>
      </c>
      <c r="S844" s="14" t="str">
        <f t="shared" si="96"/>
        <v/>
      </c>
      <c r="T844" s="14" t="s">
        <v>47</v>
      </c>
      <c r="U844" s="14" t="str">
        <f t="shared" si="97"/>
        <v/>
      </c>
      <c r="V844" s="15" t="str">
        <f t="shared" si="99"/>
        <v/>
      </c>
    </row>
    <row r="845" spans="9:22" x14ac:dyDescent="0.2">
      <c r="I845" s="17"/>
      <c r="L845" s="16" t="str">
        <f t="shared" si="98"/>
        <v/>
      </c>
      <c r="M845" s="14" t="str">
        <f t="shared" si="93"/>
        <v/>
      </c>
      <c r="N845" s="14" t="s">
        <v>47</v>
      </c>
      <c r="O845" s="14" t="str">
        <f t="shared" si="94"/>
        <v/>
      </c>
      <c r="P845" s="14" t="s">
        <v>47</v>
      </c>
      <c r="Q845" s="14" t="str">
        <f t="shared" si="95"/>
        <v/>
      </c>
      <c r="R845" s="14" t="s">
        <v>47</v>
      </c>
      <c r="S845" s="14" t="str">
        <f t="shared" si="96"/>
        <v/>
      </c>
      <c r="T845" s="14" t="s">
        <v>47</v>
      </c>
      <c r="U845" s="14" t="str">
        <f t="shared" si="97"/>
        <v/>
      </c>
      <c r="V845" s="15" t="str">
        <f t="shared" si="99"/>
        <v/>
      </c>
    </row>
    <row r="846" spans="9:22" x14ac:dyDescent="0.2">
      <c r="I846" s="17"/>
      <c r="L846" s="16" t="str">
        <f t="shared" si="98"/>
        <v/>
      </c>
      <c r="M846" s="14" t="str">
        <f t="shared" si="93"/>
        <v/>
      </c>
      <c r="N846" s="14" t="s">
        <v>47</v>
      </c>
      <c r="O846" s="14" t="str">
        <f t="shared" si="94"/>
        <v/>
      </c>
      <c r="P846" s="14" t="s">
        <v>47</v>
      </c>
      <c r="Q846" s="14" t="str">
        <f t="shared" si="95"/>
        <v/>
      </c>
      <c r="R846" s="14" t="s">
        <v>47</v>
      </c>
      <c r="S846" s="14" t="str">
        <f t="shared" si="96"/>
        <v/>
      </c>
      <c r="T846" s="14" t="s">
        <v>47</v>
      </c>
      <c r="U846" s="14" t="str">
        <f t="shared" si="97"/>
        <v/>
      </c>
      <c r="V846" s="15" t="str">
        <f t="shared" si="99"/>
        <v/>
      </c>
    </row>
    <row r="847" spans="9:22" x14ac:dyDescent="0.2">
      <c r="I847" s="17"/>
      <c r="L847" s="16" t="str">
        <f t="shared" si="98"/>
        <v/>
      </c>
      <c r="M847" s="14" t="str">
        <f t="shared" si="93"/>
        <v/>
      </c>
      <c r="N847" s="14" t="s">
        <v>47</v>
      </c>
      <c r="O847" s="14" t="str">
        <f t="shared" si="94"/>
        <v/>
      </c>
      <c r="P847" s="14" t="s">
        <v>47</v>
      </c>
      <c r="Q847" s="14" t="str">
        <f t="shared" si="95"/>
        <v/>
      </c>
      <c r="R847" s="14" t="s">
        <v>47</v>
      </c>
      <c r="S847" s="14" t="str">
        <f t="shared" si="96"/>
        <v/>
      </c>
      <c r="T847" s="14" t="s">
        <v>47</v>
      </c>
      <c r="U847" s="14" t="str">
        <f t="shared" si="97"/>
        <v/>
      </c>
      <c r="V847" s="15" t="str">
        <f t="shared" si="99"/>
        <v/>
      </c>
    </row>
    <row r="848" spans="9:22" x14ac:dyDescent="0.2">
      <c r="I848" s="17"/>
      <c r="L848" s="16" t="str">
        <f t="shared" si="98"/>
        <v/>
      </c>
      <c r="M848" s="14" t="str">
        <f t="shared" si="93"/>
        <v/>
      </c>
      <c r="N848" s="14" t="s">
        <v>47</v>
      </c>
      <c r="O848" s="14" t="str">
        <f t="shared" si="94"/>
        <v/>
      </c>
      <c r="P848" s="14" t="s">
        <v>47</v>
      </c>
      <c r="Q848" s="14" t="str">
        <f t="shared" si="95"/>
        <v/>
      </c>
      <c r="R848" s="14" t="s">
        <v>47</v>
      </c>
      <c r="S848" s="14" t="str">
        <f t="shared" si="96"/>
        <v/>
      </c>
      <c r="T848" s="14" t="s">
        <v>47</v>
      </c>
      <c r="U848" s="14" t="str">
        <f t="shared" si="97"/>
        <v/>
      </c>
      <c r="V848" s="15" t="str">
        <f t="shared" si="99"/>
        <v/>
      </c>
    </row>
    <row r="849" spans="9:22" x14ac:dyDescent="0.2">
      <c r="I849" s="17"/>
      <c r="L849" s="16" t="str">
        <f t="shared" si="98"/>
        <v/>
      </c>
      <c r="M849" s="14" t="str">
        <f t="shared" si="93"/>
        <v/>
      </c>
      <c r="N849" s="14" t="s">
        <v>47</v>
      </c>
      <c r="O849" s="14" t="str">
        <f t="shared" si="94"/>
        <v/>
      </c>
      <c r="P849" s="14" t="s">
        <v>47</v>
      </c>
      <c r="Q849" s="14" t="str">
        <f t="shared" si="95"/>
        <v/>
      </c>
      <c r="R849" s="14" t="s">
        <v>47</v>
      </c>
      <c r="S849" s="14" t="str">
        <f t="shared" si="96"/>
        <v/>
      </c>
      <c r="T849" s="14" t="s">
        <v>47</v>
      </c>
      <c r="U849" s="14" t="str">
        <f t="shared" si="97"/>
        <v/>
      </c>
      <c r="V849" s="15" t="str">
        <f t="shared" si="99"/>
        <v/>
      </c>
    </row>
    <row r="850" spans="9:22" x14ac:dyDescent="0.2">
      <c r="I850" s="17"/>
      <c r="L850" s="16" t="str">
        <f t="shared" si="98"/>
        <v/>
      </c>
      <c r="M850" s="14" t="str">
        <f t="shared" si="93"/>
        <v/>
      </c>
      <c r="N850" s="14" t="s">
        <v>47</v>
      </c>
      <c r="O850" s="14" t="str">
        <f t="shared" si="94"/>
        <v/>
      </c>
      <c r="P850" s="14" t="s">
        <v>47</v>
      </c>
      <c r="Q850" s="14" t="str">
        <f t="shared" si="95"/>
        <v/>
      </c>
      <c r="R850" s="14" t="s">
        <v>47</v>
      </c>
      <c r="S850" s="14" t="str">
        <f t="shared" si="96"/>
        <v/>
      </c>
      <c r="T850" s="14" t="s">
        <v>47</v>
      </c>
      <c r="U850" s="14" t="str">
        <f t="shared" si="97"/>
        <v/>
      </c>
      <c r="V850" s="15" t="str">
        <f t="shared" si="99"/>
        <v/>
      </c>
    </row>
    <row r="851" spans="9:22" x14ac:dyDescent="0.2">
      <c r="I851" s="17"/>
      <c r="L851" s="16" t="str">
        <f t="shared" si="98"/>
        <v/>
      </c>
      <c r="M851" s="14" t="str">
        <f t="shared" si="93"/>
        <v/>
      </c>
      <c r="N851" s="14" t="s">
        <v>47</v>
      </c>
      <c r="O851" s="14" t="str">
        <f t="shared" si="94"/>
        <v/>
      </c>
      <c r="P851" s="14" t="s">
        <v>47</v>
      </c>
      <c r="Q851" s="14" t="str">
        <f t="shared" si="95"/>
        <v/>
      </c>
      <c r="R851" s="14" t="s">
        <v>47</v>
      </c>
      <c r="S851" s="14" t="str">
        <f t="shared" si="96"/>
        <v/>
      </c>
      <c r="T851" s="14" t="s">
        <v>47</v>
      </c>
      <c r="U851" s="14" t="str">
        <f t="shared" si="97"/>
        <v/>
      </c>
      <c r="V851" s="15" t="str">
        <f t="shared" si="99"/>
        <v/>
      </c>
    </row>
    <row r="852" spans="9:22" x14ac:dyDescent="0.2">
      <c r="I852" s="17"/>
      <c r="L852" s="16" t="str">
        <f t="shared" si="98"/>
        <v/>
      </c>
      <c r="M852" s="14" t="str">
        <f t="shared" si="93"/>
        <v/>
      </c>
      <c r="N852" s="14" t="s">
        <v>47</v>
      </c>
      <c r="O852" s="14" t="str">
        <f t="shared" si="94"/>
        <v/>
      </c>
      <c r="P852" s="14" t="s">
        <v>47</v>
      </c>
      <c r="Q852" s="14" t="str">
        <f t="shared" si="95"/>
        <v/>
      </c>
      <c r="R852" s="14" t="s">
        <v>47</v>
      </c>
      <c r="S852" s="14" t="str">
        <f t="shared" si="96"/>
        <v/>
      </c>
      <c r="T852" s="14" t="s">
        <v>47</v>
      </c>
      <c r="U852" s="14" t="str">
        <f t="shared" si="97"/>
        <v/>
      </c>
      <c r="V852" s="15" t="str">
        <f t="shared" si="99"/>
        <v/>
      </c>
    </row>
    <row r="853" spans="9:22" x14ac:dyDescent="0.2">
      <c r="I853" s="17"/>
      <c r="L853" s="16" t="str">
        <f t="shared" si="98"/>
        <v/>
      </c>
      <c r="M853" s="14" t="str">
        <f t="shared" si="93"/>
        <v/>
      </c>
      <c r="N853" s="14" t="s">
        <v>47</v>
      </c>
      <c r="O853" s="14" t="str">
        <f t="shared" si="94"/>
        <v/>
      </c>
      <c r="P853" s="14" t="s">
        <v>47</v>
      </c>
      <c r="Q853" s="14" t="str">
        <f t="shared" si="95"/>
        <v/>
      </c>
      <c r="R853" s="14" t="s">
        <v>47</v>
      </c>
      <c r="S853" s="14" t="str">
        <f t="shared" si="96"/>
        <v/>
      </c>
      <c r="T853" s="14" t="s">
        <v>47</v>
      </c>
      <c r="U853" s="14" t="str">
        <f t="shared" si="97"/>
        <v/>
      </c>
      <c r="V853" s="15" t="str">
        <f t="shared" si="99"/>
        <v/>
      </c>
    </row>
    <row r="854" spans="9:22" x14ac:dyDescent="0.2">
      <c r="I854" s="17"/>
      <c r="L854" s="16" t="str">
        <f t="shared" si="98"/>
        <v/>
      </c>
      <c r="M854" s="14" t="str">
        <f t="shared" si="93"/>
        <v/>
      </c>
      <c r="N854" s="14" t="s">
        <v>47</v>
      </c>
      <c r="O854" s="14" t="str">
        <f t="shared" si="94"/>
        <v/>
      </c>
      <c r="P854" s="14" t="s">
        <v>47</v>
      </c>
      <c r="Q854" s="14" t="str">
        <f t="shared" si="95"/>
        <v/>
      </c>
      <c r="R854" s="14" t="s">
        <v>47</v>
      </c>
      <c r="S854" s="14" t="str">
        <f t="shared" si="96"/>
        <v/>
      </c>
      <c r="T854" s="14" t="s">
        <v>47</v>
      </c>
      <c r="U854" s="14" t="str">
        <f t="shared" si="97"/>
        <v/>
      </c>
      <c r="V854" s="15" t="str">
        <f t="shared" si="99"/>
        <v/>
      </c>
    </row>
    <row r="855" spans="9:22" x14ac:dyDescent="0.2">
      <c r="I855" s="17"/>
      <c r="L855" s="16" t="str">
        <f t="shared" si="98"/>
        <v/>
      </c>
      <c r="M855" s="14" t="str">
        <f t="shared" si="93"/>
        <v/>
      </c>
      <c r="N855" s="14" t="s">
        <v>47</v>
      </c>
      <c r="O855" s="14" t="str">
        <f t="shared" si="94"/>
        <v/>
      </c>
      <c r="P855" s="14" t="s">
        <v>47</v>
      </c>
      <c r="Q855" s="14" t="str">
        <f t="shared" si="95"/>
        <v/>
      </c>
      <c r="R855" s="14" t="s">
        <v>47</v>
      </c>
      <c r="S855" s="14" t="str">
        <f t="shared" si="96"/>
        <v/>
      </c>
      <c r="T855" s="14" t="s">
        <v>47</v>
      </c>
      <c r="U855" s="14" t="str">
        <f t="shared" si="97"/>
        <v/>
      </c>
      <c r="V855" s="15" t="str">
        <f t="shared" si="99"/>
        <v/>
      </c>
    </row>
    <row r="856" spans="9:22" x14ac:dyDescent="0.2">
      <c r="I856" s="17"/>
      <c r="L856" s="16" t="str">
        <f t="shared" si="98"/>
        <v/>
      </c>
      <c r="M856" s="14" t="str">
        <f t="shared" si="93"/>
        <v/>
      </c>
      <c r="N856" s="14" t="s">
        <v>47</v>
      </c>
      <c r="O856" s="14" t="str">
        <f t="shared" si="94"/>
        <v/>
      </c>
      <c r="P856" s="14" t="s">
        <v>47</v>
      </c>
      <c r="Q856" s="14" t="str">
        <f t="shared" si="95"/>
        <v/>
      </c>
      <c r="R856" s="14" t="s">
        <v>47</v>
      </c>
      <c r="S856" s="14" t="str">
        <f t="shared" si="96"/>
        <v/>
      </c>
      <c r="T856" s="14" t="s">
        <v>47</v>
      </c>
      <c r="U856" s="14" t="str">
        <f t="shared" si="97"/>
        <v/>
      </c>
      <c r="V856" s="15" t="str">
        <f t="shared" si="99"/>
        <v/>
      </c>
    </row>
    <row r="857" spans="9:22" x14ac:dyDescent="0.2">
      <c r="I857" s="17"/>
      <c r="L857" s="16" t="str">
        <f t="shared" si="98"/>
        <v/>
      </c>
      <c r="M857" s="14" t="str">
        <f t="shared" si="93"/>
        <v/>
      </c>
      <c r="N857" s="14" t="s">
        <v>47</v>
      </c>
      <c r="O857" s="14" t="str">
        <f t="shared" si="94"/>
        <v/>
      </c>
      <c r="P857" s="14" t="s">
        <v>47</v>
      </c>
      <c r="Q857" s="14" t="str">
        <f t="shared" si="95"/>
        <v/>
      </c>
      <c r="R857" s="14" t="s">
        <v>47</v>
      </c>
      <c r="S857" s="14" t="str">
        <f t="shared" si="96"/>
        <v/>
      </c>
      <c r="T857" s="14" t="s">
        <v>47</v>
      </c>
      <c r="U857" s="14" t="str">
        <f t="shared" si="97"/>
        <v/>
      </c>
      <c r="V857" s="15" t="str">
        <f t="shared" si="99"/>
        <v/>
      </c>
    </row>
    <row r="858" spans="9:22" x14ac:dyDescent="0.2">
      <c r="I858" s="17"/>
      <c r="L858" s="16" t="str">
        <f t="shared" si="98"/>
        <v/>
      </c>
      <c r="M858" s="14" t="str">
        <f t="shared" si="93"/>
        <v/>
      </c>
      <c r="N858" s="14" t="s">
        <v>47</v>
      </c>
      <c r="O858" s="14" t="str">
        <f t="shared" si="94"/>
        <v/>
      </c>
      <c r="P858" s="14" t="s">
        <v>47</v>
      </c>
      <c r="Q858" s="14" t="str">
        <f t="shared" si="95"/>
        <v/>
      </c>
      <c r="R858" s="14" t="s">
        <v>47</v>
      </c>
      <c r="S858" s="14" t="str">
        <f t="shared" si="96"/>
        <v/>
      </c>
      <c r="T858" s="14" t="s">
        <v>47</v>
      </c>
      <c r="U858" s="14" t="str">
        <f t="shared" si="97"/>
        <v/>
      </c>
      <c r="V858" s="15" t="str">
        <f t="shared" si="99"/>
        <v/>
      </c>
    </row>
    <row r="859" spans="9:22" x14ac:dyDescent="0.2">
      <c r="I859" s="17"/>
      <c r="L859" s="16" t="str">
        <f t="shared" si="98"/>
        <v/>
      </c>
      <c r="M859" s="14" t="str">
        <f t="shared" si="93"/>
        <v/>
      </c>
      <c r="N859" s="14" t="s">
        <v>47</v>
      </c>
      <c r="O859" s="14" t="str">
        <f t="shared" si="94"/>
        <v/>
      </c>
      <c r="P859" s="14" t="s">
        <v>47</v>
      </c>
      <c r="Q859" s="14" t="str">
        <f t="shared" si="95"/>
        <v/>
      </c>
      <c r="R859" s="14" t="s">
        <v>47</v>
      </c>
      <c r="S859" s="14" t="str">
        <f t="shared" si="96"/>
        <v/>
      </c>
      <c r="T859" s="14" t="s">
        <v>47</v>
      </c>
      <c r="U859" s="14" t="str">
        <f t="shared" si="97"/>
        <v/>
      </c>
      <c r="V859" s="15" t="str">
        <f t="shared" si="99"/>
        <v/>
      </c>
    </row>
    <row r="860" spans="9:22" x14ac:dyDescent="0.2">
      <c r="I860" s="17"/>
      <c r="L860" s="16" t="str">
        <f t="shared" si="98"/>
        <v/>
      </c>
      <c r="M860" s="14" t="str">
        <f t="shared" si="93"/>
        <v/>
      </c>
      <c r="N860" s="14" t="s">
        <v>47</v>
      </c>
      <c r="O860" s="14" t="str">
        <f t="shared" si="94"/>
        <v/>
      </c>
      <c r="P860" s="14" t="s">
        <v>47</v>
      </c>
      <c r="Q860" s="14" t="str">
        <f t="shared" si="95"/>
        <v/>
      </c>
      <c r="R860" s="14" t="s">
        <v>47</v>
      </c>
      <c r="S860" s="14" t="str">
        <f t="shared" si="96"/>
        <v/>
      </c>
      <c r="T860" s="14" t="s">
        <v>47</v>
      </c>
      <c r="U860" s="14" t="str">
        <f t="shared" si="97"/>
        <v/>
      </c>
      <c r="V860" s="15" t="str">
        <f t="shared" si="99"/>
        <v/>
      </c>
    </row>
    <row r="861" spans="9:22" x14ac:dyDescent="0.2">
      <c r="I861" s="17"/>
      <c r="L861" s="16" t="str">
        <f t="shared" si="98"/>
        <v/>
      </c>
      <c r="M861" s="14" t="str">
        <f t="shared" si="93"/>
        <v/>
      </c>
      <c r="N861" s="14" t="s">
        <v>47</v>
      </c>
      <c r="O861" s="14" t="str">
        <f t="shared" si="94"/>
        <v/>
      </c>
      <c r="P861" s="14" t="s">
        <v>47</v>
      </c>
      <c r="Q861" s="14" t="str">
        <f t="shared" si="95"/>
        <v/>
      </c>
      <c r="R861" s="14" t="s">
        <v>47</v>
      </c>
      <c r="S861" s="14" t="str">
        <f t="shared" si="96"/>
        <v/>
      </c>
      <c r="T861" s="14" t="s">
        <v>47</v>
      </c>
      <c r="U861" s="14" t="str">
        <f t="shared" si="97"/>
        <v/>
      </c>
      <c r="V861" s="15" t="str">
        <f t="shared" si="99"/>
        <v/>
      </c>
    </row>
    <row r="862" spans="9:22" x14ac:dyDescent="0.2">
      <c r="I862" s="17"/>
      <c r="L862" s="16" t="str">
        <f t="shared" si="98"/>
        <v/>
      </c>
      <c r="M862" s="14" t="str">
        <f t="shared" si="93"/>
        <v/>
      </c>
      <c r="N862" s="14" t="s">
        <v>47</v>
      </c>
      <c r="O862" s="14" t="str">
        <f t="shared" si="94"/>
        <v/>
      </c>
      <c r="P862" s="14" t="s">
        <v>47</v>
      </c>
      <c r="Q862" s="14" t="str">
        <f t="shared" si="95"/>
        <v/>
      </c>
      <c r="R862" s="14" t="s">
        <v>47</v>
      </c>
      <c r="S862" s="14" t="str">
        <f t="shared" si="96"/>
        <v/>
      </c>
      <c r="T862" s="14" t="s">
        <v>47</v>
      </c>
      <c r="U862" s="14" t="str">
        <f t="shared" si="97"/>
        <v/>
      </c>
      <c r="V862" s="15" t="str">
        <f t="shared" si="99"/>
        <v/>
      </c>
    </row>
    <row r="863" spans="9:22" x14ac:dyDescent="0.2">
      <c r="I863" s="17"/>
      <c r="L863" s="16" t="str">
        <f t="shared" si="98"/>
        <v/>
      </c>
      <c r="M863" s="14" t="str">
        <f t="shared" si="93"/>
        <v/>
      </c>
      <c r="N863" s="14" t="s">
        <v>47</v>
      </c>
      <c r="O863" s="14" t="str">
        <f t="shared" si="94"/>
        <v/>
      </c>
      <c r="P863" s="14" t="s">
        <v>47</v>
      </c>
      <c r="Q863" s="14" t="str">
        <f t="shared" si="95"/>
        <v/>
      </c>
      <c r="R863" s="14" t="s">
        <v>47</v>
      </c>
      <c r="S863" s="14" t="str">
        <f t="shared" si="96"/>
        <v/>
      </c>
      <c r="T863" s="14" t="s">
        <v>47</v>
      </c>
      <c r="U863" s="14" t="str">
        <f t="shared" si="97"/>
        <v/>
      </c>
      <c r="V863" s="15" t="str">
        <f t="shared" si="99"/>
        <v/>
      </c>
    </row>
    <row r="864" spans="9:22" x14ac:dyDescent="0.2">
      <c r="I864" s="17"/>
      <c r="L864" s="16" t="str">
        <f t="shared" si="98"/>
        <v/>
      </c>
      <c r="M864" s="14" t="str">
        <f t="shared" si="93"/>
        <v/>
      </c>
      <c r="N864" s="14" t="s">
        <v>47</v>
      </c>
      <c r="O864" s="14" t="str">
        <f t="shared" si="94"/>
        <v/>
      </c>
      <c r="P864" s="14" t="s">
        <v>47</v>
      </c>
      <c r="Q864" s="14" t="str">
        <f t="shared" si="95"/>
        <v/>
      </c>
      <c r="R864" s="14" t="s">
        <v>47</v>
      </c>
      <c r="S864" s="14" t="str">
        <f t="shared" si="96"/>
        <v/>
      </c>
      <c r="T864" s="14" t="s">
        <v>47</v>
      </c>
      <c r="U864" s="14" t="str">
        <f t="shared" si="97"/>
        <v/>
      </c>
      <c r="V864" s="15" t="str">
        <f t="shared" si="99"/>
        <v/>
      </c>
    </row>
    <row r="865" spans="9:22" x14ac:dyDescent="0.2">
      <c r="I865" s="17"/>
      <c r="L865" s="16" t="str">
        <f t="shared" si="98"/>
        <v/>
      </c>
      <c r="M865" s="14" t="str">
        <f t="shared" si="93"/>
        <v/>
      </c>
      <c r="N865" s="14" t="s">
        <v>47</v>
      </c>
      <c r="O865" s="14" t="str">
        <f t="shared" si="94"/>
        <v/>
      </c>
      <c r="P865" s="14" t="s">
        <v>47</v>
      </c>
      <c r="Q865" s="14" t="str">
        <f t="shared" si="95"/>
        <v/>
      </c>
      <c r="R865" s="14" t="s">
        <v>47</v>
      </c>
      <c r="S865" s="14" t="str">
        <f t="shared" si="96"/>
        <v/>
      </c>
      <c r="T865" s="14" t="s">
        <v>47</v>
      </c>
      <c r="U865" s="14" t="str">
        <f t="shared" si="97"/>
        <v/>
      </c>
      <c r="V865" s="15" t="str">
        <f t="shared" si="99"/>
        <v/>
      </c>
    </row>
    <row r="866" spans="9:22" x14ac:dyDescent="0.2">
      <c r="I866" s="17"/>
      <c r="L866" s="16" t="str">
        <f t="shared" si="98"/>
        <v/>
      </c>
      <c r="M866" s="14" t="str">
        <f t="shared" si="93"/>
        <v/>
      </c>
      <c r="N866" s="14" t="s">
        <v>47</v>
      </c>
      <c r="O866" s="14" t="str">
        <f t="shared" si="94"/>
        <v/>
      </c>
      <c r="P866" s="14" t="s">
        <v>47</v>
      </c>
      <c r="Q866" s="14" t="str">
        <f t="shared" si="95"/>
        <v/>
      </c>
      <c r="R866" s="14" t="s">
        <v>47</v>
      </c>
      <c r="S866" s="14" t="str">
        <f t="shared" si="96"/>
        <v/>
      </c>
      <c r="T866" s="14" t="s">
        <v>47</v>
      </c>
      <c r="U866" s="14" t="str">
        <f t="shared" si="97"/>
        <v/>
      </c>
      <c r="V866" s="15" t="str">
        <f t="shared" si="99"/>
        <v/>
      </c>
    </row>
    <row r="867" spans="9:22" x14ac:dyDescent="0.2">
      <c r="I867" s="17"/>
      <c r="L867" s="16" t="str">
        <f t="shared" si="98"/>
        <v/>
      </c>
      <c r="M867" s="14" t="str">
        <f t="shared" si="93"/>
        <v/>
      </c>
      <c r="N867" s="14" t="s">
        <v>47</v>
      </c>
      <c r="O867" s="14" t="str">
        <f t="shared" si="94"/>
        <v/>
      </c>
      <c r="P867" s="14" t="s">
        <v>47</v>
      </c>
      <c r="Q867" s="14" t="str">
        <f t="shared" si="95"/>
        <v/>
      </c>
      <c r="R867" s="14" t="s">
        <v>47</v>
      </c>
      <c r="S867" s="14" t="str">
        <f t="shared" si="96"/>
        <v/>
      </c>
      <c r="T867" s="14" t="s">
        <v>47</v>
      </c>
      <c r="U867" s="14" t="str">
        <f t="shared" si="97"/>
        <v/>
      </c>
      <c r="V867" s="15" t="str">
        <f t="shared" si="99"/>
        <v/>
      </c>
    </row>
    <row r="868" spans="9:22" x14ac:dyDescent="0.2">
      <c r="I868" s="17"/>
      <c r="L868" s="16" t="str">
        <f t="shared" si="98"/>
        <v/>
      </c>
      <c r="M868" s="14" t="str">
        <f t="shared" si="93"/>
        <v/>
      </c>
      <c r="N868" s="14" t="s">
        <v>47</v>
      </c>
      <c r="O868" s="14" t="str">
        <f t="shared" si="94"/>
        <v/>
      </c>
      <c r="P868" s="14" t="s">
        <v>47</v>
      </c>
      <c r="Q868" s="14" t="str">
        <f t="shared" si="95"/>
        <v/>
      </c>
      <c r="R868" s="14" t="s">
        <v>47</v>
      </c>
      <c r="S868" s="14" t="str">
        <f t="shared" si="96"/>
        <v/>
      </c>
      <c r="T868" s="14" t="s">
        <v>47</v>
      </c>
      <c r="U868" s="14" t="str">
        <f t="shared" si="97"/>
        <v/>
      </c>
      <c r="V868" s="15" t="str">
        <f t="shared" si="99"/>
        <v/>
      </c>
    </row>
    <row r="869" spans="9:22" x14ac:dyDescent="0.2">
      <c r="I869" s="17"/>
      <c r="L869" s="16" t="str">
        <f t="shared" si="98"/>
        <v/>
      </c>
      <c r="M869" s="14" t="str">
        <f t="shared" si="93"/>
        <v/>
      </c>
      <c r="N869" s="14" t="s">
        <v>47</v>
      </c>
      <c r="O869" s="14" t="str">
        <f t="shared" si="94"/>
        <v/>
      </c>
      <c r="P869" s="14" t="s">
        <v>47</v>
      </c>
      <c r="Q869" s="14" t="str">
        <f t="shared" si="95"/>
        <v/>
      </c>
      <c r="R869" s="14" t="s">
        <v>47</v>
      </c>
      <c r="S869" s="14" t="str">
        <f t="shared" si="96"/>
        <v/>
      </c>
      <c r="T869" s="14" t="s">
        <v>47</v>
      </c>
      <c r="U869" s="14" t="str">
        <f t="shared" si="97"/>
        <v/>
      </c>
      <c r="V869" s="15" t="str">
        <f t="shared" si="99"/>
        <v/>
      </c>
    </row>
    <row r="870" spans="9:22" x14ac:dyDescent="0.2">
      <c r="I870" s="17"/>
      <c r="L870" s="16" t="str">
        <f t="shared" si="98"/>
        <v/>
      </c>
      <c r="M870" s="14" t="str">
        <f t="shared" si="93"/>
        <v/>
      </c>
      <c r="N870" s="14" t="s">
        <v>47</v>
      </c>
      <c r="O870" s="14" t="str">
        <f t="shared" si="94"/>
        <v/>
      </c>
      <c r="P870" s="14" t="s">
        <v>47</v>
      </c>
      <c r="Q870" s="14" t="str">
        <f t="shared" si="95"/>
        <v/>
      </c>
      <c r="R870" s="14" t="s">
        <v>47</v>
      </c>
      <c r="S870" s="14" t="str">
        <f t="shared" si="96"/>
        <v/>
      </c>
      <c r="T870" s="14" t="s">
        <v>47</v>
      </c>
      <c r="U870" s="14" t="str">
        <f t="shared" si="97"/>
        <v/>
      </c>
      <c r="V870" s="15" t="str">
        <f t="shared" si="99"/>
        <v/>
      </c>
    </row>
    <row r="871" spans="9:22" x14ac:dyDescent="0.2">
      <c r="I871" s="17"/>
      <c r="L871" s="16" t="str">
        <f t="shared" si="98"/>
        <v/>
      </c>
      <c r="M871" s="14" t="str">
        <f t="shared" si="93"/>
        <v/>
      </c>
      <c r="N871" s="14" t="s">
        <v>47</v>
      </c>
      <c r="O871" s="14" t="str">
        <f t="shared" si="94"/>
        <v/>
      </c>
      <c r="P871" s="14" t="s">
        <v>47</v>
      </c>
      <c r="Q871" s="14" t="str">
        <f t="shared" si="95"/>
        <v/>
      </c>
      <c r="R871" s="14" t="s">
        <v>47</v>
      </c>
      <c r="S871" s="14" t="str">
        <f t="shared" si="96"/>
        <v/>
      </c>
      <c r="T871" s="14" t="s">
        <v>47</v>
      </c>
      <c r="U871" s="14" t="str">
        <f t="shared" si="97"/>
        <v/>
      </c>
      <c r="V871" s="15" t="str">
        <f t="shared" si="99"/>
        <v/>
      </c>
    </row>
    <row r="872" spans="9:22" x14ac:dyDescent="0.2">
      <c r="I872" s="17"/>
      <c r="L872" s="16" t="str">
        <f t="shared" si="98"/>
        <v/>
      </c>
      <c r="M872" s="14" t="str">
        <f t="shared" si="93"/>
        <v/>
      </c>
      <c r="N872" s="14" t="s">
        <v>47</v>
      </c>
      <c r="O872" s="14" t="str">
        <f t="shared" si="94"/>
        <v/>
      </c>
      <c r="P872" s="14" t="s">
        <v>47</v>
      </c>
      <c r="Q872" s="14" t="str">
        <f t="shared" si="95"/>
        <v/>
      </c>
      <c r="R872" s="14" t="s">
        <v>47</v>
      </c>
      <c r="S872" s="14" t="str">
        <f t="shared" si="96"/>
        <v/>
      </c>
      <c r="T872" s="14" t="s">
        <v>47</v>
      </c>
      <c r="U872" s="14" t="str">
        <f t="shared" si="97"/>
        <v/>
      </c>
      <c r="V872" s="15" t="str">
        <f t="shared" si="99"/>
        <v/>
      </c>
    </row>
    <row r="873" spans="9:22" x14ac:dyDescent="0.2">
      <c r="I873" s="17"/>
      <c r="L873" s="16" t="str">
        <f t="shared" si="98"/>
        <v/>
      </c>
      <c r="M873" s="14" t="str">
        <f t="shared" si="93"/>
        <v/>
      </c>
      <c r="N873" s="14" t="s">
        <v>47</v>
      </c>
      <c r="O873" s="14" t="str">
        <f t="shared" si="94"/>
        <v/>
      </c>
      <c r="P873" s="14" t="s">
        <v>47</v>
      </c>
      <c r="Q873" s="14" t="str">
        <f t="shared" si="95"/>
        <v/>
      </c>
      <c r="R873" s="14" t="s">
        <v>47</v>
      </c>
      <c r="S873" s="14" t="str">
        <f t="shared" si="96"/>
        <v/>
      </c>
      <c r="T873" s="14" t="s">
        <v>47</v>
      </c>
      <c r="U873" s="14" t="str">
        <f t="shared" si="97"/>
        <v/>
      </c>
      <c r="V873" s="15" t="str">
        <f t="shared" si="99"/>
        <v/>
      </c>
    </row>
    <row r="874" spans="9:22" x14ac:dyDescent="0.2">
      <c r="I874" s="17"/>
      <c r="L874" s="16" t="str">
        <f t="shared" si="98"/>
        <v/>
      </c>
      <c r="M874" s="14" t="str">
        <f t="shared" ref="M874:M937" si="100">MID(A874,1,2)</f>
        <v/>
      </c>
      <c r="N874" s="14" t="s">
        <v>47</v>
      </c>
      <c r="O874" s="14" t="str">
        <f t="shared" ref="O874:O937" si="101">MID(A874,4,2)</f>
        <v/>
      </c>
      <c r="P874" s="14" t="s">
        <v>47</v>
      </c>
      <c r="Q874" s="14" t="str">
        <f t="shared" ref="Q874:Q937" si="102">MID(A874,7,2)</f>
        <v/>
      </c>
      <c r="R874" s="14" t="s">
        <v>47</v>
      </c>
      <c r="S874" s="14" t="str">
        <f t="shared" ref="S874:S937" si="103">MID(A874,10,2)</f>
        <v/>
      </c>
      <c r="T874" s="14" t="s">
        <v>47</v>
      </c>
      <c r="U874" s="14" t="str">
        <f t="shared" ref="U874:U937" si="104">MID(A874,13,2)</f>
        <v/>
      </c>
      <c r="V874" s="15" t="str">
        <f t="shared" si="99"/>
        <v/>
      </c>
    </row>
    <row r="875" spans="9:22" x14ac:dyDescent="0.2">
      <c r="I875" s="17"/>
      <c r="L875" s="16" t="str">
        <f t="shared" si="98"/>
        <v/>
      </c>
      <c r="M875" s="14" t="str">
        <f t="shared" si="100"/>
        <v/>
      </c>
      <c r="N875" s="14" t="s">
        <v>47</v>
      </c>
      <c r="O875" s="14" t="str">
        <f t="shared" si="101"/>
        <v/>
      </c>
      <c r="P875" s="14" t="s">
        <v>47</v>
      </c>
      <c r="Q875" s="14" t="str">
        <f t="shared" si="102"/>
        <v/>
      </c>
      <c r="R875" s="14" t="s">
        <v>47</v>
      </c>
      <c r="S875" s="14" t="str">
        <f t="shared" si="103"/>
        <v/>
      </c>
      <c r="T875" s="14" t="s">
        <v>47</v>
      </c>
      <c r="U875" s="14" t="str">
        <f t="shared" si="104"/>
        <v/>
      </c>
      <c r="V875" s="15" t="str">
        <f t="shared" si="99"/>
        <v/>
      </c>
    </row>
    <row r="876" spans="9:22" x14ac:dyDescent="0.2">
      <c r="I876" s="17"/>
      <c r="L876" s="16" t="str">
        <f t="shared" si="98"/>
        <v/>
      </c>
      <c r="M876" s="14" t="str">
        <f t="shared" si="100"/>
        <v/>
      </c>
      <c r="N876" s="14" t="s">
        <v>47</v>
      </c>
      <c r="O876" s="14" t="str">
        <f t="shared" si="101"/>
        <v/>
      </c>
      <c r="P876" s="14" t="s">
        <v>47</v>
      </c>
      <c r="Q876" s="14" t="str">
        <f t="shared" si="102"/>
        <v/>
      </c>
      <c r="R876" s="14" t="s">
        <v>47</v>
      </c>
      <c r="S876" s="14" t="str">
        <f t="shared" si="103"/>
        <v/>
      </c>
      <c r="T876" s="14" t="s">
        <v>47</v>
      </c>
      <c r="U876" s="14" t="str">
        <f t="shared" si="104"/>
        <v/>
      </c>
      <c r="V876" s="15" t="str">
        <f t="shared" si="99"/>
        <v/>
      </c>
    </row>
    <row r="877" spans="9:22" x14ac:dyDescent="0.2">
      <c r="I877" s="17"/>
      <c r="L877" s="16" t="str">
        <f t="shared" si="98"/>
        <v/>
      </c>
      <c r="M877" s="14" t="str">
        <f t="shared" si="100"/>
        <v/>
      </c>
      <c r="N877" s="14" t="s">
        <v>47</v>
      </c>
      <c r="O877" s="14" t="str">
        <f t="shared" si="101"/>
        <v/>
      </c>
      <c r="P877" s="14" t="s">
        <v>47</v>
      </c>
      <c r="Q877" s="14" t="str">
        <f t="shared" si="102"/>
        <v/>
      </c>
      <c r="R877" s="14" t="s">
        <v>47</v>
      </c>
      <c r="S877" s="14" t="str">
        <f t="shared" si="103"/>
        <v/>
      </c>
      <c r="T877" s="14" t="s">
        <v>47</v>
      </c>
      <c r="U877" s="14" t="str">
        <f t="shared" si="104"/>
        <v/>
      </c>
      <c r="V877" s="15" t="str">
        <f t="shared" si="99"/>
        <v/>
      </c>
    </row>
    <row r="878" spans="9:22" x14ac:dyDescent="0.2">
      <c r="I878" s="17"/>
      <c r="L878" s="16" t="str">
        <f t="shared" si="98"/>
        <v/>
      </c>
      <c r="M878" s="14" t="str">
        <f t="shared" si="100"/>
        <v/>
      </c>
      <c r="N878" s="14" t="s">
        <v>47</v>
      </c>
      <c r="O878" s="14" t="str">
        <f t="shared" si="101"/>
        <v/>
      </c>
      <c r="P878" s="14" t="s">
        <v>47</v>
      </c>
      <c r="Q878" s="14" t="str">
        <f t="shared" si="102"/>
        <v/>
      </c>
      <c r="R878" s="14" t="s">
        <v>47</v>
      </c>
      <c r="S878" s="14" t="str">
        <f t="shared" si="103"/>
        <v/>
      </c>
      <c r="T878" s="14" t="s">
        <v>47</v>
      </c>
      <c r="U878" s="14" t="str">
        <f t="shared" si="104"/>
        <v/>
      </c>
      <c r="V878" s="15" t="str">
        <f t="shared" si="99"/>
        <v/>
      </c>
    </row>
    <row r="879" spans="9:22" x14ac:dyDescent="0.2">
      <c r="I879" s="17"/>
      <c r="L879" s="16" t="str">
        <f t="shared" si="98"/>
        <v/>
      </c>
      <c r="M879" s="14" t="str">
        <f t="shared" si="100"/>
        <v/>
      </c>
      <c r="N879" s="14" t="s">
        <v>47</v>
      </c>
      <c r="O879" s="14" t="str">
        <f t="shared" si="101"/>
        <v/>
      </c>
      <c r="P879" s="14" t="s">
        <v>47</v>
      </c>
      <c r="Q879" s="14" t="str">
        <f t="shared" si="102"/>
        <v/>
      </c>
      <c r="R879" s="14" t="s">
        <v>47</v>
      </c>
      <c r="S879" s="14" t="str">
        <f t="shared" si="103"/>
        <v/>
      </c>
      <c r="T879" s="14" t="s">
        <v>47</v>
      </c>
      <c r="U879" s="14" t="str">
        <f t="shared" si="104"/>
        <v/>
      </c>
      <c r="V879" s="15" t="str">
        <f t="shared" si="99"/>
        <v/>
      </c>
    </row>
    <row r="880" spans="9:22" x14ac:dyDescent="0.2">
      <c r="I880" s="17"/>
      <c r="L880" s="16" t="str">
        <f t="shared" si="98"/>
        <v/>
      </c>
      <c r="M880" s="14" t="str">
        <f t="shared" si="100"/>
        <v/>
      </c>
      <c r="N880" s="14" t="s">
        <v>47</v>
      </c>
      <c r="O880" s="14" t="str">
        <f t="shared" si="101"/>
        <v/>
      </c>
      <c r="P880" s="14" t="s">
        <v>47</v>
      </c>
      <c r="Q880" s="14" t="str">
        <f t="shared" si="102"/>
        <v/>
      </c>
      <c r="R880" s="14" t="s">
        <v>47</v>
      </c>
      <c r="S880" s="14" t="str">
        <f t="shared" si="103"/>
        <v/>
      </c>
      <c r="T880" s="14" t="s">
        <v>47</v>
      </c>
      <c r="U880" s="14" t="str">
        <f t="shared" si="104"/>
        <v/>
      </c>
      <c r="V880" s="15" t="str">
        <f t="shared" si="99"/>
        <v/>
      </c>
    </row>
    <row r="881" spans="9:22" x14ac:dyDescent="0.2">
      <c r="I881" s="17"/>
      <c r="L881" s="16" t="str">
        <f t="shared" si="98"/>
        <v/>
      </c>
      <c r="M881" s="14" t="str">
        <f t="shared" si="100"/>
        <v/>
      </c>
      <c r="N881" s="14" t="s">
        <v>47</v>
      </c>
      <c r="O881" s="14" t="str">
        <f t="shared" si="101"/>
        <v/>
      </c>
      <c r="P881" s="14" t="s">
        <v>47</v>
      </c>
      <c r="Q881" s="14" t="str">
        <f t="shared" si="102"/>
        <v/>
      </c>
      <c r="R881" s="14" t="s">
        <v>47</v>
      </c>
      <c r="S881" s="14" t="str">
        <f t="shared" si="103"/>
        <v/>
      </c>
      <c r="T881" s="14" t="s">
        <v>47</v>
      </c>
      <c r="U881" s="14" t="str">
        <f t="shared" si="104"/>
        <v/>
      </c>
      <c r="V881" s="15" t="str">
        <f t="shared" si="99"/>
        <v/>
      </c>
    </row>
    <row r="882" spans="9:22" x14ac:dyDescent="0.2">
      <c r="I882" s="17"/>
      <c r="L882" s="16" t="str">
        <f t="shared" si="98"/>
        <v/>
      </c>
      <c r="M882" s="14" t="str">
        <f t="shared" si="100"/>
        <v/>
      </c>
      <c r="N882" s="14" t="s">
        <v>47</v>
      </c>
      <c r="O882" s="14" t="str">
        <f t="shared" si="101"/>
        <v/>
      </c>
      <c r="P882" s="14" t="s">
        <v>47</v>
      </c>
      <c r="Q882" s="14" t="str">
        <f t="shared" si="102"/>
        <v/>
      </c>
      <c r="R882" s="14" t="s">
        <v>47</v>
      </c>
      <c r="S882" s="14" t="str">
        <f t="shared" si="103"/>
        <v/>
      </c>
      <c r="T882" s="14" t="s">
        <v>47</v>
      </c>
      <c r="U882" s="14" t="str">
        <f t="shared" si="104"/>
        <v/>
      </c>
      <c r="V882" s="15" t="str">
        <f t="shared" si="99"/>
        <v/>
      </c>
    </row>
    <row r="883" spans="9:22" x14ac:dyDescent="0.2">
      <c r="I883" s="17"/>
      <c r="L883" s="16" t="str">
        <f t="shared" si="98"/>
        <v/>
      </c>
      <c r="M883" s="14" t="str">
        <f t="shared" si="100"/>
        <v/>
      </c>
      <c r="N883" s="14" t="s">
        <v>47</v>
      </c>
      <c r="O883" s="14" t="str">
        <f t="shared" si="101"/>
        <v/>
      </c>
      <c r="P883" s="14" t="s">
        <v>47</v>
      </c>
      <c r="Q883" s="14" t="str">
        <f t="shared" si="102"/>
        <v/>
      </c>
      <c r="R883" s="14" t="s">
        <v>47</v>
      </c>
      <c r="S883" s="14" t="str">
        <f t="shared" si="103"/>
        <v/>
      </c>
      <c r="T883" s="14" t="s">
        <v>47</v>
      </c>
      <c r="U883" s="14" t="str">
        <f t="shared" si="104"/>
        <v/>
      </c>
      <c r="V883" s="15" t="str">
        <f t="shared" si="99"/>
        <v/>
      </c>
    </row>
    <row r="884" spans="9:22" x14ac:dyDescent="0.2">
      <c r="I884" s="17"/>
      <c r="L884" s="16" t="str">
        <f t="shared" si="98"/>
        <v/>
      </c>
      <c r="M884" s="14" t="str">
        <f t="shared" si="100"/>
        <v/>
      </c>
      <c r="N884" s="14" t="s">
        <v>47</v>
      </c>
      <c r="O884" s="14" t="str">
        <f t="shared" si="101"/>
        <v/>
      </c>
      <c r="P884" s="14" t="s">
        <v>47</v>
      </c>
      <c r="Q884" s="14" t="str">
        <f t="shared" si="102"/>
        <v/>
      </c>
      <c r="R884" s="14" t="s">
        <v>47</v>
      </c>
      <c r="S884" s="14" t="str">
        <f t="shared" si="103"/>
        <v/>
      </c>
      <c r="T884" s="14" t="s">
        <v>47</v>
      </c>
      <c r="U884" s="14" t="str">
        <f t="shared" si="104"/>
        <v/>
      </c>
      <c r="V884" s="15" t="str">
        <f t="shared" si="99"/>
        <v/>
      </c>
    </row>
    <row r="885" spans="9:22" x14ac:dyDescent="0.2">
      <c r="I885" s="17"/>
      <c r="L885" s="16" t="str">
        <f t="shared" si="98"/>
        <v/>
      </c>
      <c r="M885" s="14" t="str">
        <f t="shared" si="100"/>
        <v/>
      </c>
      <c r="N885" s="14" t="s">
        <v>47</v>
      </c>
      <c r="O885" s="14" t="str">
        <f t="shared" si="101"/>
        <v/>
      </c>
      <c r="P885" s="14" t="s">
        <v>47</v>
      </c>
      <c r="Q885" s="14" t="str">
        <f t="shared" si="102"/>
        <v/>
      </c>
      <c r="R885" s="14" t="s">
        <v>47</v>
      </c>
      <c r="S885" s="14" t="str">
        <f t="shared" si="103"/>
        <v/>
      </c>
      <c r="T885" s="14" t="s">
        <v>47</v>
      </c>
      <c r="U885" s="14" t="str">
        <f t="shared" si="104"/>
        <v/>
      </c>
      <c r="V885" s="15" t="str">
        <f t="shared" si="99"/>
        <v/>
      </c>
    </row>
    <row r="886" spans="9:22" x14ac:dyDescent="0.2">
      <c r="I886" s="17"/>
      <c r="L886" s="16" t="str">
        <f t="shared" si="98"/>
        <v/>
      </c>
      <c r="M886" s="14" t="str">
        <f t="shared" si="100"/>
        <v/>
      </c>
      <c r="N886" s="14" t="s">
        <v>47</v>
      </c>
      <c r="O886" s="14" t="str">
        <f t="shared" si="101"/>
        <v/>
      </c>
      <c r="P886" s="14" t="s">
        <v>47</v>
      </c>
      <c r="Q886" s="14" t="str">
        <f t="shared" si="102"/>
        <v/>
      </c>
      <c r="R886" s="14" t="s">
        <v>47</v>
      </c>
      <c r="S886" s="14" t="str">
        <f t="shared" si="103"/>
        <v/>
      </c>
      <c r="T886" s="14" t="s">
        <v>47</v>
      </c>
      <c r="U886" s="14" t="str">
        <f t="shared" si="104"/>
        <v/>
      </c>
      <c r="V886" s="15" t="str">
        <f t="shared" si="99"/>
        <v/>
      </c>
    </row>
    <row r="887" spans="9:22" x14ac:dyDescent="0.2">
      <c r="I887" s="17"/>
      <c r="L887" s="16" t="str">
        <f t="shared" si="98"/>
        <v/>
      </c>
      <c r="M887" s="14" t="str">
        <f t="shared" si="100"/>
        <v/>
      </c>
      <c r="N887" s="14" t="s">
        <v>47</v>
      </c>
      <c r="O887" s="14" t="str">
        <f t="shared" si="101"/>
        <v/>
      </c>
      <c r="P887" s="14" t="s">
        <v>47</v>
      </c>
      <c r="Q887" s="14" t="str">
        <f t="shared" si="102"/>
        <v/>
      </c>
      <c r="R887" s="14" t="s">
        <v>47</v>
      </c>
      <c r="S887" s="14" t="str">
        <f t="shared" si="103"/>
        <v/>
      </c>
      <c r="T887" s="14" t="s">
        <v>47</v>
      </c>
      <c r="U887" s="14" t="str">
        <f t="shared" si="104"/>
        <v/>
      </c>
      <c r="V887" s="15" t="str">
        <f t="shared" si="99"/>
        <v/>
      </c>
    </row>
    <row r="888" spans="9:22" x14ac:dyDescent="0.2">
      <c r="I888" s="17"/>
      <c r="L888" s="16" t="str">
        <f t="shared" si="98"/>
        <v/>
      </c>
      <c r="M888" s="14" t="str">
        <f t="shared" si="100"/>
        <v/>
      </c>
      <c r="N888" s="14" t="s">
        <v>47</v>
      </c>
      <c r="O888" s="14" t="str">
        <f t="shared" si="101"/>
        <v/>
      </c>
      <c r="P888" s="14" t="s">
        <v>47</v>
      </c>
      <c r="Q888" s="14" t="str">
        <f t="shared" si="102"/>
        <v/>
      </c>
      <c r="R888" s="14" t="s">
        <v>47</v>
      </c>
      <c r="S888" s="14" t="str">
        <f t="shared" si="103"/>
        <v/>
      </c>
      <c r="T888" s="14" t="s">
        <v>47</v>
      </c>
      <c r="U888" s="14" t="str">
        <f t="shared" si="104"/>
        <v/>
      </c>
      <c r="V888" s="15" t="str">
        <f t="shared" si="99"/>
        <v/>
      </c>
    </row>
    <row r="889" spans="9:22" x14ac:dyDescent="0.2">
      <c r="I889" s="17"/>
      <c r="L889" s="16" t="str">
        <f t="shared" si="98"/>
        <v/>
      </c>
      <c r="M889" s="14" t="str">
        <f t="shared" si="100"/>
        <v/>
      </c>
      <c r="N889" s="14" t="s">
        <v>47</v>
      </c>
      <c r="O889" s="14" t="str">
        <f t="shared" si="101"/>
        <v/>
      </c>
      <c r="P889" s="14" t="s">
        <v>47</v>
      </c>
      <c r="Q889" s="14" t="str">
        <f t="shared" si="102"/>
        <v/>
      </c>
      <c r="R889" s="14" t="s">
        <v>47</v>
      </c>
      <c r="S889" s="14" t="str">
        <f t="shared" si="103"/>
        <v/>
      </c>
      <c r="T889" s="14" t="s">
        <v>47</v>
      </c>
      <c r="U889" s="14" t="str">
        <f t="shared" si="104"/>
        <v/>
      </c>
      <c r="V889" s="15" t="str">
        <f t="shared" si="99"/>
        <v/>
      </c>
    </row>
    <row r="890" spans="9:22" x14ac:dyDescent="0.2">
      <c r="I890" s="17"/>
      <c r="L890" s="16" t="str">
        <f t="shared" si="98"/>
        <v/>
      </c>
      <c r="M890" s="14" t="str">
        <f t="shared" si="100"/>
        <v/>
      </c>
      <c r="N890" s="14" t="s">
        <v>47</v>
      </c>
      <c r="O890" s="14" t="str">
        <f t="shared" si="101"/>
        <v/>
      </c>
      <c r="P890" s="14" t="s">
        <v>47</v>
      </c>
      <c r="Q890" s="14" t="str">
        <f t="shared" si="102"/>
        <v/>
      </c>
      <c r="R890" s="14" t="s">
        <v>47</v>
      </c>
      <c r="S890" s="14" t="str">
        <f t="shared" si="103"/>
        <v/>
      </c>
      <c r="T890" s="14" t="s">
        <v>47</v>
      </c>
      <c r="U890" s="14" t="str">
        <f t="shared" si="104"/>
        <v/>
      </c>
      <c r="V890" s="15" t="str">
        <f t="shared" si="99"/>
        <v/>
      </c>
    </row>
    <row r="891" spans="9:22" x14ac:dyDescent="0.2">
      <c r="I891" s="17"/>
      <c r="L891" s="16" t="str">
        <f t="shared" si="98"/>
        <v/>
      </c>
      <c r="M891" s="14" t="str">
        <f t="shared" si="100"/>
        <v/>
      </c>
      <c r="N891" s="14" t="s">
        <v>47</v>
      </c>
      <c r="O891" s="14" t="str">
        <f t="shared" si="101"/>
        <v/>
      </c>
      <c r="P891" s="14" t="s">
        <v>47</v>
      </c>
      <c r="Q891" s="14" t="str">
        <f t="shared" si="102"/>
        <v/>
      </c>
      <c r="R891" s="14" t="s">
        <v>47</v>
      </c>
      <c r="S891" s="14" t="str">
        <f t="shared" si="103"/>
        <v/>
      </c>
      <c r="T891" s="14" t="s">
        <v>47</v>
      </c>
      <c r="U891" s="14" t="str">
        <f t="shared" si="104"/>
        <v/>
      </c>
      <c r="V891" s="15" t="str">
        <f t="shared" si="99"/>
        <v/>
      </c>
    </row>
    <row r="892" spans="9:22" x14ac:dyDescent="0.2">
      <c r="I892" s="17"/>
      <c r="L892" s="16" t="str">
        <f t="shared" si="98"/>
        <v/>
      </c>
      <c r="M892" s="14" t="str">
        <f t="shared" si="100"/>
        <v/>
      </c>
      <c r="N892" s="14" t="s">
        <v>47</v>
      </c>
      <c r="O892" s="14" t="str">
        <f t="shared" si="101"/>
        <v/>
      </c>
      <c r="P892" s="14" t="s">
        <v>47</v>
      </c>
      <c r="Q892" s="14" t="str">
        <f t="shared" si="102"/>
        <v/>
      </c>
      <c r="R892" s="14" t="s">
        <v>47</v>
      </c>
      <c r="S892" s="14" t="str">
        <f t="shared" si="103"/>
        <v/>
      </c>
      <c r="T892" s="14" t="s">
        <v>47</v>
      </c>
      <c r="U892" s="14" t="str">
        <f t="shared" si="104"/>
        <v/>
      </c>
      <c r="V892" s="15" t="str">
        <f t="shared" si="99"/>
        <v/>
      </c>
    </row>
    <row r="893" spans="9:22" x14ac:dyDescent="0.2">
      <c r="I893" s="17"/>
      <c r="L893" s="16" t="str">
        <f t="shared" si="98"/>
        <v/>
      </c>
      <c r="M893" s="14" t="str">
        <f t="shared" si="100"/>
        <v/>
      </c>
      <c r="N893" s="14" t="s">
        <v>47</v>
      </c>
      <c r="O893" s="14" t="str">
        <f t="shared" si="101"/>
        <v/>
      </c>
      <c r="P893" s="14" t="s">
        <v>47</v>
      </c>
      <c r="Q893" s="14" t="str">
        <f t="shared" si="102"/>
        <v/>
      </c>
      <c r="R893" s="14" t="s">
        <v>47</v>
      </c>
      <c r="S893" s="14" t="str">
        <f t="shared" si="103"/>
        <v/>
      </c>
      <c r="T893" s="14" t="s">
        <v>47</v>
      </c>
      <c r="U893" s="14" t="str">
        <f t="shared" si="104"/>
        <v/>
      </c>
      <c r="V893" s="15" t="str">
        <f t="shared" si="99"/>
        <v/>
      </c>
    </row>
    <row r="894" spans="9:22" x14ac:dyDescent="0.2">
      <c r="I894" s="17"/>
      <c r="L894" s="16" t="str">
        <f t="shared" si="98"/>
        <v/>
      </c>
      <c r="M894" s="14" t="str">
        <f t="shared" si="100"/>
        <v/>
      </c>
      <c r="N894" s="14" t="s">
        <v>47</v>
      </c>
      <c r="O894" s="14" t="str">
        <f t="shared" si="101"/>
        <v/>
      </c>
      <c r="P894" s="14" t="s">
        <v>47</v>
      </c>
      <c r="Q894" s="14" t="str">
        <f t="shared" si="102"/>
        <v/>
      </c>
      <c r="R894" s="14" t="s">
        <v>47</v>
      </c>
      <c r="S894" s="14" t="str">
        <f t="shared" si="103"/>
        <v/>
      </c>
      <c r="T894" s="14" t="s">
        <v>47</v>
      </c>
      <c r="U894" s="14" t="str">
        <f t="shared" si="104"/>
        <v/>
      </c>
      <c r="V894" s="15" t="str">
        <f t="shared" si="99"/>
        <v/>
      </c>
    </row>
    <row r="895" spans="9:22" x14ac:dyDescent="0.2">
      <c r="I895" s="17"/>
      <c r="L895" s="16" t="str">
        <f t="shared" si="98"/>
        <v/>
      </c>
      <c r="M895" s="14" t="str">
        <f t="shared" si="100"/>
        <v/>
      </c>
      <c r="N895" s="14" t="s">
        <v>47</v>
      </c>
      <c r="O895" s="14" t="str">
        <f t="shared" si="101"/>
        <v/>
      </c>
      <c r="P895" s="14" t="s">
        <v>47</v>
      </c>
      <c r="Q895" s="14" t="str">
        <f t="shared" si="102"/>
        <v/>
      </c>
      <c r="R895" s="14" t="s">
        <v>47</v>
      </c>
      <c r="S895" s="14" t="str">
        <f t="shared" si="103"/>
        <v/>
      </c>
      <c r="T895" s="14" t="s">
        <v>47</v>
      </c>
      <c r="U895" s="14" t="str">
        <f t="shared" si="104"/>
        <v/>
      </c>
      <c r="V895" s="15" t="str">
        <f t="shared" si="99"/>
        <v/>
      </c>
    </row>
    <row r="896" spans="9:22" x14ac:dyDescent="0.2">
      <c r="I896" s="17"/>
      <c r="L896" s="16" t="str">
        <f t="shared" si="98"/>
        <v/>
      </c>
      <c r="M896" s="14" t="str">
        <f t="shared" si="100"/>
        <v/>
      </c>
      <c r="N896" s="14" t="s">
        <v>47</v>
      </c>
      <c r="O896" s="14" t="str">
        <f t="shared" si="101"/>
        <v/>
      </c>
      <c r="P896" s="14" t="s">
        <v>47</v>
      </c>
      <c r="Q896" s="14" t="str">
        <f t="shared" si="102"/>
        <v/>
      </c>
      <c r="R896" s="14" t="s">
        <v>47</v>
      </c>
      <c r="S896" s="14" t="str">
        <f t="shared" si="103"/>
        <v/>
      </c>
      <c r="T896" s="14" t="s">
        <v>47</v>
      </c>
      <c r="U896" s="14" t="str">
        <f t="shared" si="104"/>
        <v/>
      </c>
      <c r="V896" s="15" t="str">
        <f t="shared" si="99"/>
        <v/>
      </c>
    </row>
    <row r="897" spans="9:22" x14ac:dyDescent="0.2">
      <c r="I897" s="17"/>
      <c r="L897" s="16" t="str">
        <f t="shared" si="98"/>
        <v/>
      </c>
      <c r="M897" s="14" t="str">
        <f t="shared" si="100"/>
        <v/>
      </c>
      <c r="N897" s="14" t="s">
        <v>47</v>
      </c>
      <c r="O897" s="14" t="str">
        <f t="shared" si="101"/>
        <v/>
      </c>
      <c r="P897" s="14" t="s">
        <v>47</v>
      </c>
      <c r="Q897" s="14" t="str">
        <f t="shared" si="102"/>
        <v/>
      </c>
      <c r="R897" s="14" t="s">
        <v>47</v>
      </c>
      <c r="S897" s="14" t="str">
        <f t="shared" si="103"/>
        <v/>
      </c>
      <c r="T897" s="14" t="s">
        <v>47</v>
      </c>
      <c r="U897" s="14" t="str">
        <f t="shared" si="104"/>
        <v/>
      </c>
      <c r="V897" s="15" t="str">
        <f t="shared" si="99"/>
        <v/>
      </c>
    </row>
    <row r="898" spans="9:22" x14ac:dyDescent="0.2">
      <c r="I898" s="17"/>
      <c r="L898" s="16" t="str">
        <f t="shared" si="98"/>
        <v/>
      </c>
      <c r="M898" s="14" t="str">
        <f t="shared" si="100"/>
        <v/>
      </c>
      <c r="N898" s="14" t="s">
        <v>47</v>
      </c>
      <c r="O898" s="14" t="str">
        <f t="shared" si="101"/>
        <v/>
      </c>
      <c r="P898" s="14" t="s">
        <v>47</v>
      </c>
      <c r="Q898" s="14" t="str">
        <f t="shared" si="102"/>
        <v/>
      </c>
      <c r="R898" s="14" t="s">
        <v>47</v>
      </c>
      <c r="S898" s="14" t="str">
        <f t="shared" si="103"/>
        <v/>
      </c>
      <c r="T898" s="14" t="s">
        <v>47</v>
      </c>
      <c r="U898" s="14" t="str">
        <f t="shared" si="104"/>
        <v/>
      </c>
      <c r="V898" s="15" t="str">
        <f t="shared" si="99"/>
        <v/>
      </c>
    </row>
    <row r="899" spans="9:22" x14ac:dyDescent="0.2">
      <c r="I899" s="17"/>
      <c r="L899" s="16" t="str">
        <f t="shared" si="98"/>
        <v/>
      </c>
      <c r="M899" s="14" t="str">
        <f t="shared" si="100"/>
        <v/>
      </c>
      <c r="N899" s="14" t="s">
        <v>47</v>
      </c>
      <c r="O899" s="14" t="str">
        <f t="shared" si="101"/>
        <v/>
      </c>
      <c r="P899" s="14" t="s">
        <v>47</v>
      </c>
      <c r="Q899" s="14" t="str">
        <f t="shared" si="102"/>
        <v/>
      </c>
      <c r="R899" s="14" t="s">
        <v>47</v>
      </c>
      <c r="S899" s="14" t="str">
        <f t="shared" si="103"/>
        <v/>
      </c>
      <c r="T899" s="14" t="s">
        <v>47</v>
      </c>
      <c r="U899" s="14" t="str">
        <f t="shared" si="104"/>
        <v/>
      </c>
      <c r="V899" s="15" t="str">
        <f t="shared" si="99"/>
        <v/>
      </c>
    </row>
    <row r="900" spans="9:22" x14ac:dyDescent="0.2">
      <c r="I900" s="17"/>
      <c r="L900" s="16" t="str">
        <f t="shared" ref="L900:L963" si="105">IF(A900="","",LEN(A900))</f>
        <v/>
      </c>
      <c r="M900" s="14" t="str">
        <f t="shared" si="100"/>
        <v/>
      </c>
      <c r="N900" s="14" t="s">
        <v>47</v>
      </c>
      <c r="O900" s="14" t="str">
        <f t="shared" si="101"/>
        <v/>
      </c>
      <c r="P900" s="14" t="s">
        <v>47</v>
      </c>
      <c r="Q900" s="14" t="str">
        <f t="shared" si="102"/>
        <v/>
      </c>
      <c r="R900" s="14" t="s">
        <v>47</v>
      </c>
      <c r="S900" s="14" t="str">
        <f t="shared" si="103"/>
        <v/>
      </c>
      <c r="T900" s="14" t="s">
        <v>47</v>
      </c>
      <c r="U900" s="14" t="str">
        <f t="shared" si="104"/>
        <v/>
      </c>
      <c r="V900" s="15" t="str">
        <f t="shared" ref="V900:V963" si="106">IF(A900="","",IF(L900=2,M900,IF(L900=5,M900&amp;N900&amp;O900,IF(L900=8,M900&amp;N900&amp;O900&amp;P900&amp;Q900,IF(L900=11,M900&amp;N900&amp;O900&amp;P900&amp;Q900&amp;R900&amp;S900,IF(L900=14,M900&amp;N900&amp;O900&amp;P900&amp;Q900&amp;R900&amp;S900&amp;T900&amp;U900,"ERROR"))))))</f>
        <v/>
      </c>
    </row>
    <row r="901" spans="9:22" x14ac:dyDescent="0.2">
      <c r="I901" s="17"/>
      <c r="L901" s="16" t="str">
        <f t="shared" si="105"/>
        <v/>
      </c>
      <c r="M901" s="14" t="str">
        <f t="shared" si="100"/>
        <v/>
      </c>
      <c r="N901" s="14" t="s">
        <v>47</v>
      </c>
      <c r="O901" s="14" t="str">
        <f t="shared" si="101"/>
        <v/>
      </c>
      <c r="P901" s="14" t="s">
        <v>47</v>
      </c>
      <c r="Q901" s="14" t="str">
        <f t="shared" si="102"/>
        <v/>
      </c>
      <c r="R901" s="14" t="s">
        <v>47</v>
      </c>
      <c r="S901" s="14" t="str">
        <f t="shared" si="103"/>
        <v/>
      </c>
      <c r="T901" s="14" t="s">
        <v>47</v>
      </c>
      <c r="U901" s="14" t="str">
        <f t="shared" si="104"/>
        <v/>
      </c>
      <c r="V901" s="15" t="str">
        <f t="shared" si="106"/>
        <v/>
      </c>
    </row>
    <row r="902" spans="9:22" x14ac:dyDescent="0.2">
      <c r="I902" s="17"/>
      <c r="L902" s="16" t="str">
        <f t="shared" si="105"/>
        <v/>
      </c>
      <c r="M902" s="14" t="str">
        <f t="shared" si="100"/>
        <v/>
      </c>
      <c r="N902" s="14" t="s">
        <v>47</v>
      </c>
      <c r="O902" s="14" t="str">
        <f t="shared" si="101"/>
        <v/>
      </c>
      <c r="P902" s="14" t="s">
        <v>47</v>
      </c>
      <c r="Q902" s="14" t="str">
        <f t="shared" si="102"/>
        <v/>
      </c>
      <c r="R902" s="14" t="s">
        <v>47</v>
      </c>
      <c r="S902" s="14" t="str">
        <f t="shared" si="103"/>
        <v/>
      </c>
      <c r="T902" s="14" t="s">
        <v>47</v>
      </c>
      <c r="U902" s="14" t="str">
        <f t="shared" si="104"/>
        <v/>
      </c>
      <c r="V902" s="15" t="str">
        <f t="shared" si="106"/>
        <v/>
      </c>
    </row>
    <row r="903" spans="9:22" x14ac:dyDescent="0.2">
      <c r="I903" s="17"/>
      <c r="L903" s="16" t="str">
        <f t="shared" si="105"/>
        <v/>
      </c>
      <c r="M903" s="14" t="str">
        <f t="shared" si="100"/>
        <v/>
      </c>
      <c r="N903" s="14" t="s">
        <v>47</v>
      </c>
      <c r="O903" s="14" t="str">
        <f t="shared" si="101"/>
        <v/>
      </c>
      <c r="P903" s="14" t="s">
        <v>47</v>
      </c>
      <c r="Q903" s="14" t="str">
        <f t="shared" si="102"/>
        <v/>
      </c>
      <c r="R903" s="14" t="s">
        <v>47</v>
      </c>
      <c r="S903" s="14" t="str">
        <f t="shared" si="103"/>
        <v/>
      </c>
      <c r="T903" s="14" t="s">
        <v>47</v>
      </c>
      <c r="U903" s="14" t="str">
        <f t="shared" si="104"/>
        <v/>
      </c>
      <c r="V903" s="15" t="str">
        <f t="shared" si="106"/>
        <v/>
      </c>
    </row>
    <row r="904" spans="9:22" x14ac:dyDescent="0.2">
      <c r="I904" s="17"/>
      <c r="L904" s="16" t="str">
        <f t="shared" si="105"/>
        <v/>
      </c>
      <c r="M904" s="14" t="str">
        <f t="shared" si="100"/>
        <v/>
      </c>
      <c r="N904" s="14" t="s">
        <v>47</v>
      </c>
      <c r="O904" s="14" t="str">
        <f t="shared" si="101"/>
        <v/>
      </c>
      <c r="P904" s="14" t="s">
        <v>47</v>
      </c>
      <c r="Q904" s="14" t="str">
        <f t="shared" si="102"/>
        <v/>
      </c>
      <c r="R904" s="14" t="s">
        <v>47</v>
      </c>
      <c r="S904" s="14" t="str">
        <f t="shared" si="103"/>
        <v/>
      </c>
      <c r="T904" s="14" t="s">
        <v>47</v>
      </c>
      <c r="U904" s="14" t="str">
        <f t="shared" si="104"/>
        <v/>
      </c>
      <c r="V904" s="15" t="str">
        <f t="shared" si="106"/>
        <v/>
      </c>
    </row>
    <row r="905" spans="9:22" x14ac:dyDescent="0.2">
      <c r="I905" s="17"/>
      <c r="L905" s="16" t="str">
        <f t="shared" si="105"/>
        <v/>
      </c>
      <c r="M905" s="14" t="str">
        <f t="shared" si="100"/>
        <v/>
      </c>
      <c r="N905" s="14" t="s">
        <v>47</v>
      </c>
      <c r="O905" s="14" t="str">
        <f t="shared" si="101"/>
        <v/>
      </c>
      <c r="P905" s="14" t="s">
        <v>47</v>
      </c>
      <c r="Q905" s="14" t="str">
        <f t="shared" si="102"/>
        <v/>
      </c>
      <c r="R905" s="14" t="s">
        <v>47</v>
      </c>
      <c r="S905" s="14" t="str">
        <f t="shared" si="103"/>
        <v/>
      </c>
      <c r="T905" s="14" t="s">
        <v>47</v>
      </c>
      <c r="U905" s="14" t="str">
        <f t="shared" si="104"/>
        <v/>
      </c>
      <c r="V905" s="15" t="str">
        <f t="shared" si="106"/>
        <v/>
      </c>
    </row>
    <row r="906" spans="9:22" x14ac:dyDescent="0.2">
      <c r="I906" s="17"/>
      <c r="L906" s="16" t="str">
        <f t="shared" si="105"/>
        <v/>
      </c>
      <c r="M906" s="14" t="str">
        <f t="shared" si="100"/>
        <v/>
      </c>
      <c r="N906" s="14" t="s">
        <v>47</v>
      </c>
      <c r="O906" s="14" t="str">
        <f t="shared" si="101"/>
        <v/>
      </c>
      <c r="P906" s="14" t="s">
        <v>47</v>
      </c>
      <c r="Q906" s="14" t="str">
        <f t="shared" si="102"/>
        <v/>
      </c>
      <c r="R906" s="14" t="s">
        <v>47</v>
      </c>
      <c r="S906" s="14" t="str">
        <f t="shared" si="103"/>
        <v/>
      </c>
      <c r="T906" s="14" t="s">
        <v>47</v>
      </c>
      <c r="U906" s="14" t="str">
        <f t="shared" si="104"/>
        <v/>
      </c>
      <c r="V906" s="15" t="str">
        <f t="shared" si="106"/>
        <v/>
      </c>
    </row>
    <row r="907" spans="9:22" x14ac:dyDescent="0.2">
      <c r="I907" s="17"/>
      <c r="L907" s="16" t="str">
        <f t="shared" si="105"/>
        <v/>
      </c>
      <c r="M907" s="14" t="str">
        <f t="shared" si="100"/>
        <v/>
      </c>
      <c r="N907" s="14" t="s">
        <v>47</v>
      </c>
      <c r="O907" s="14" t="str">
        <f t="shared" si="101"/>
        <v/>
      </c>
      <c r="P907" s="14" t="s">
        <v>47</v>
      </c>
      <c r="Q907" s="14" t="str">
        <f t="shared" si="102"/>
        <v/>
      </c>
      <c r="R907" s="14" t="s">
        <v>47</v>
      </c>
      <c r="S907" s="14" t="str">
        <f t="shared" si="103"/>
        <v/>
      </c>
      <c r="T907" s="14" t="s">
        <v>47</v>
      </c>
      <c r="U907" s="14" t="str">
        <f t="shared" si="104"/>
        <v/>
      </c>
      <c r="V907" s="15" t="str">
        <f t="shared" si="106"/>
        <v/>
      </c>
    </row>
    <row r="908" spans="9:22" x14ac:dyDescent="0.2">
      <c r="I908" s="17"/>
      <c r="L908" s="16" t="str">
        <f t="shared" si="105"/>
        <v/>
      </c>
      <c r="M908" s="14" t="str">
        <f t="shared" si="100"/>
        <v/>
      </c>
      <c r="N908" s="14" t="s">
        <v>47</v>
      </c>
      <c r="O908" s="14" t="str">
        <f t="shared" si="101"/>
        <v/>
      </c>
      <c r="P908" s="14" t="s">
        <v>47</v>
      </c>
      <c r="Q908" s="14" t="str">
        <f t="shared" si="102"/>
        <v/>
      </c>
      <c r="R908" s="14" t="s">
        <v>47</v>
      </c>
      <c r="S908" s="14" t="str">
        <f t="shared" si="103"/>
        <v/>
      </c>
      <c r="T908" s="14" t="s">
        <v>47</v>
      </c>
      <c r="U908" s="14" t="str">
        <f t="shared" si="104"/>
        <v/>
      </c>
      <c r="V908" s="15" t="str">
        <f t="shared" si="106"/>
        <v/>
      </c>
    </row>
    <row r="909" spans="9:22" x14ac:dyDescent="0.2">
      <c r="I909" s="17"/>
      <c r="L909" s="16" t="str">
        <f t="shared" si="105"/>
        <v/>
      </c>
      <c r="M909" s="14" t="str">
        <f t="shared" si="100"/>
        <v/>
      </c>
      <c r="N909" s="14" t="s">
        <v>47</v>
      </c>
      <c r="O909" s="14" t="str">
        <f t="shared" si="101"/>
        <v/>
      </c>
      <c r="P909" s="14" t="s">
        <v>47</v>
      </c>
      <c r="Q909" s="14" t="str">
        <f t="shared" si="102"/>
        <v/>
      </c>
      <c r="R909" s="14" t="s">
        <v>47</v>
      </c>
      <c r="S909" s="14" t="str">
        <f t="shared" si="103"/>
        <v/>
      </c>
      <c r="T909" s="14" t="s">
        <v>47</v>
      </c>
      <c r="U909" s="14" t="str">
        <f t="shared" si="104"/>
        <v/>
      </c>
      <c r="V909" s="15" t="str">
        <f t="shared" si="106"/>
        <v/>
      </c>
    </row>
    <row r="910" spans="9:22" x14ac:dyDescent="0.2">
      <c r="I910" s="17"/>
      <c r="L910" s="16" t="str">
        <f t="shared" si="105"/>
        <v/>
      </c>
      <c r="M910" s="14" t="str">
        <f t="shared" si="100"/>
        <v/>
      </c>
      <c r="N910" s="14" t="s">
        <v>47</v>
      </c>
      <c r="O910" s="14" t="str">
        <f t="shared" si="101"/>
        <v/>
      </c>
      <c r="P910" s="14" t="s">
        <v>47</v>
      </c>
      <c r="Q910" s="14" t="str">
        <f t="shared" si="102"/>
        <v/>
      </c>
      <c r="R910" s="14" t="s">
        <v>47</v>
      </c>
      <c r="S910" s="14" t="str">
        <f t="shared" si="103"/>
        <v/>
      </c>
      <c r="T910" s="14" t="s">
        <v>47</v>
      </c>
      <c r="U910" s="14" t="str">
        <f t="shared" si="104"/>
        <v/>
      </c>
      <c r="V910" s="15" t="str">
        <f t="shared" si="106"/>
        <v/>
      </c>
    </row>
    <row r="911" spans="9:22" x14ac:dyDescent="0.2">
      <c r="I911" s="17"/>
      <c r="L911" s="16" t="str">
        <f t="shared" si="105"/>
        <v/>
      </c>
      <c r="M911" s="14" t="str">
        <f t="shared" si="100"/>
        <v/>
      </c>
      <c r="N911" s="14" t="s">
        <v>47</v>
      </c>
      <c r="O911" s="14" t="str">
        <f t="shared" si="101"/>
        <v/>
      </c>
      <c r="P911" s="14" t="s">
        <v>47</v>
      </c>
      <c r="Q911" s="14" t="str">
        <f t="shared" si="102"/>
        <v/>
      </c>
      <c r="R911" s="14" t="s">
        <v>47</v>
      </c>
      <c r="S911" s="14" t="str">
        <f t="shared" si="103"/>
        <v/>
      </c>
      <c r="T911" s="14" t="s">
        <v>47</v>
      </c>
      <c r="U911" s="14" t="str">
        <f t="shared" si="104"/>
        <v/>
      </c>
      <c r="V911" s="15" t="str">
        <f t="shared" si="106"/>
        <v/>
      </c>
    </row>
    <row r="912" spans="9:22" x14ac:dyDescent="0.2">
      <c r="I912" s="17"/>
      <c r="L912" s="16" t="str">
        <f t="shared" si="105"/>
        <v/>
      </c>
      <c r="M912" s="14" t="str">
        <f t="shared" si="100"/>
        <v/>
      </c>
      <c r="N912" s="14" t="s">
        <v>47</v>
      </c>
      <c r="O912" s="14" t="str">
        <f t="shared" si="101"/>
        <v/>
      </c>
      <c r="P912" s="14" t="s">
        <v>47</v>
      </c>
      <c r="Q912" s="14" t="str">
        <f t="shared" si="102"/>
        <v/>
      </c>
      <c r="R912" s="14" t="s">
        <v>47</v>
      </c>
      <c r="S912" s="14" t="str">
        <f t="shared" si="103"/>
        <v/>
      </c>
      <c r="T912" s="14" t="s">
        <v>47</v>
      </c>
      <c r="U912" s="14" t="str">
        <f t="shared" si="104"/>
        <v/>
      </c>
      <c r="V912" s="15" t="str">
        <f t="shared" si="106"/>
        <v/>
      </c>
    </row>
    <row r="913" spans="9:22" x14ac:dyDescent="0.2">
      <c r="I913" s="17"/>
      <c r="L913" s="16" t="str">
        <f t="shared" si="105"/>
        <v/>
      </c>
      <c r="M913" s="14" t="str">
        <f t="shared" si="100"/>
        <v/>
      </c>
      <c r="N913" s="14" t="s">
        <v>47</v>
      </c>
      <c r="O913" s="14" t="str">
        <f t="shared" si="101"/>
        <v/>
      </c>
      <c r="P913" s="14" t="s">
        <v>47</v>
      </c>
      <c r="Q913" s="14" t="str">
        <f t="shared" si="102"/>
        <v/>
      </c>
      <c r="R913" s="14" t="s">
        <v>47</v>
      </c>
      <c r="S913" s="14" t="str">
        <f t="shared" si="103"/>
        <v/>
      </c>
      <c r="T913" s="14" t="s">
        <v>47</v>
      </c>
      <c r="U913" s="14" t="str">
        <f t="shared" si="104"/>
        <v/>
      </c>
      <c r="V913" s="15" t="str">
        <f t="shared" si="106"/>
        <v/>
      </c>
    </row>
    <row r="914" spans="9:22" x14ac:dyDescent="0.2">
      <c r="I914" s="17"/>
      <c r="L914" s="16" t="str">
        <f t="shared" si="105"/>
        <v/>
      </c>
      <c r="M914" s="14" t="str">
        <f t="shared" si="100"/>
        <v/>
      </c>
      <c r="N914" s="14" t="s">
        <v>47</v>
      </c>
      <c r="O914" s="14" t="str">
        <f t="shared" si="101"/>
        <v/>
      </c>
      <c r="P914" s="14" t="s">
        <v>47</v>
      </c>
      <c r="Q914" s="14" t="str">
        <f t="shared" si="102"/>
        <v/>
      </c>
      <c r="R914" s="14" t="s">
        <v>47</v>
      </c>
      <c r="S914" s="14" t="str">
        <f t="shared" si="103"/>
        <v/>
      </c>
      <c r="T914" s="14" t="s">
        <v>47</v>
      </c>
      <c r="U914" s="14" t="str">
        <f t="shared" si="104"/>
        <v/>
      </c>
      <c r="V914" s="15" t="str">
        <f t="shared" si="106"/>
        <v/>
      </c>
    </row>
    <row r="915" spans="9:22" x14ac:dyDescent="0.2">
      <c r="I915" s="17"/>
      <c r="L915" s="16" t="str">
        <f t="shared" si="105"/>
        <v/>
      </c>
      <c r="M915" s="14" t="str">
        <f t="shared" si="100"/>
        <v/>
      </c>
      <c r="N915" s="14" t="s">
        <v>47</v>
      </c>
      <c r="O915" s="14" t="str">
        <f t="shared" si="101"/>
        <v/>
      </c>
      <c r="P915" s="14" t="s">
        <v>47</v>
      </c>
      <c r="Q915" s="14" t="str">
        <f t="shared" si="102"/>
        <v/>
      </c>
      <c r="R915" s="14" t="s">
        <v>47</v>
      </c>
      <c r="S915" s="14" t="str">
        <f t="shared" si="103"/>
        <v/>
      </c>
      <c r="T915" s="14" t="s">
        <v>47</v>
      </c>
      <c r="U915" s="14" t="str">
        <f t="shared" si="104"/>
        <v/>
      </c>
      <c r="V915" s="15" t="str">
        <f t="shared" si="106"/>
        <v/>
      </c>
    </row>
    <row r="916" spans="9:22" x14ac:dyDescent="0.2">
      <c r="I916" s="17"/>
      <c r="L916" s="16" t="str">
        <f t="shared" si="105"/>
        <v/>
      </c>
      <c r="M916" s="14" t="str">
        <f t="shared" si="100"/>
        <v/>
      </c>
      <c r="N916" s="14" t="s">
        <v>47</v>
      </c>
      <c r="O916" s="14" t="str">
        <f t="shared" si="101"/>
        <v/>
      </c>
      <c r="P916" s="14" t="s">
        <v>47</v>
      </c>
      <c r="Q916" s="14" t="str">
        <f t="shared" si="102"/>
        <v/>
      </c>
      <c r="R916" s="14" t="s">
        <v>47</v>
      </c>
      <c r="S916" s="14" t="str">
        <f t="shared" si="103"/>
        <v/>
      </c>
      <c r="T916" s="14" t="s">
        <v>47</v>
      </c>
      <c r="U916" s="14" t="str">
        <f t="shared" si="104"/>
        <v/>
      </c>
      <c r="V916" s="15" t="str">
        <f t="shared" si="106"/>
        <v/>
      </c>
    </row>
    <row r="917" spans="9:22" x14ac:dyDescent="0.2">
      <c r="I917" s="17"/>
      <c r="L917" s="16" t="str">
        <f t="shared" si="105"/>
        <v/>
      </c>
      <c r="M917" s="14" t="str">
        <f t="shared" si="100"/>
        <v/>
      </c>
      <c r="N917" s="14" t="s">
        <v>47</v>
      </c>
      <c r="O917" s="14" t="str">
        <f t="shared" si="101"/>
        <v/>
      </c>
      <c r="P917" s="14" t="s">
        <v>47</v>
      </c>
      <c r="Q917" s="14" t="str">
        <f t="shared" si="102"/>
        <v/>
      </c>
      <c r="R917" s="14" t="s">
        <v>47</v>
      </c>
      <c r="S917" s="14" t="str">
        <f t="shared" si="103"/>
        <v/>
      </c>
      <c r="T917" s="14" t="s">
        <v>47</v>
      </c>
      <c r="U917" s="14" t="str">
        <f t="shared" si="104"/>
        <v/>
      </c>
      <c r="V917" s="15" t="str">
        <f t="shared" si="106"/>
        <v/>
      </c>
    </row>
    <row r="918" spans="9:22" x14ac:dyDescent="0.2">
      <c r="I918" s="17"/>
      <c r="L918" s="16" t="str">
        <f t="shared" si="105"/>
        <v/>
      </c>
      <c r="M918" s="14" t="str">
        <f t="shared" si="100"/>
        <v/>
      </c>
      <c r="N918" s="14" t="s">
        <v>47</v>
      </c>
      <c r="O918" s="14" t="str">
        <f t="shared" si="101"/>
        <v/>
      </c>
      <c r="P918" s="14" t="s">
        <v>47</v>
      </c>
      <c r="Q918" s="14" t="str">
        <f t="shared" si="102"/>
        <v/>
      </c>
      <c r="R918" s="14" t="s">
        <v>47</v>
      </c>
      <c r="S918" s="14" t="str">
        <f t="shared" si="103"/>
        <v/>
      </c>
      <c r="T918" s="14" t="s">
        <v>47</v>
      </c>
      <c r="U918" s="14" t="str">
        <f t="shared" si="104"/>
        <v/>
      </c>
      <c r="V918" s="15" t="str">
        <f t="shared" si="106"/>
        <v/>
      </c>
    </row>
    <row r="919" spans="9:22" x14ac:dyDescent="0.2">
      <c r="I919" s="17"/>
      <c r="L919" s="16" t="str">
        <f t="shared" si="105"/>
        <v/>
      </c>
      <c r="M919" s="14" t="str">
        <f t="shared" si="100"/>
        <v/>
      </c>
      <c r="N919" s="14" t="s">
        <v>47</v>
      </c>
      <c r="O919" s="14" t="str">
        <f t="shared" si="101"/>
        <v/>
      </c>
      <c r="P919" s="14" t="s">
        <v>47</v>
      </c>
      <c r="Q919" s="14" t="str">
        <f t="shared" si="102"/>
        <v/>
      </c>
      <c r="R919" s="14" t="s">
        <v>47</v>
      </c>
      <c r="S919" s="14" t="str">
        <f t="shared" si="103"/>
        <v/>
      </c>
      <c r="T919" s="14" t="s">
        <v>47</v>
      </c>
      <c r="U919" s="14" t="str">
        <f t="shared" si="104"/>
        <v/>
      </c>
      <c r="V919" s="15" t="str">
        <f t="shared" si="106"/>
        <v/>
      </c>
    </row>
    <row r="920" spans="9:22" x14ac:dyDescent="0.2">
      <c r="I920" s="17"/>
      <c r="L920" s="16" t="str">
        <f t="shared" si="105"/>
        <v/>
      </c>
      <c r="M920" s="14" t="str">
        <f t="shared" si="100"/>
        <v/>
      </c>
      <c r="N920" s="14" t="s">
        <v>47</v>
      </c>
      <c r="O920" s="14" t="str">
        <f t="shared" si="101"/>
        <v/>
      </c>
      <c r="P920" s="14" t="s">
        <v>47</v>
      </c>
      <c r="Q920" s="14" t="str">
        <f t="shared" si="102"/>
        <v/>
      </c>
      <c r="R920" s="14" t="s">
        <v>47</v>
      </c>
      <c r="S920" s="14" t="str">
        <f t="shared" si="103"/>
        <v/>
      </c>
      <c r="T920" s="14" t="s">
        <v>47</v>
      </c>
      <c r="U920" s="14" t="str">
        <f t="shared" si="104"/>
        <v/>
      </c>
      <c r="V920" s="15" t="str">
        <f t="shared" si="106"/>
        <v/>
      </c>
    </row>
    <row r="921" spans="9:22" x14ac:dyDescent="0.2">
      <c r="I921" s="17"/>
      <c r="L921" s="16" t="str">
        <f t="shared" si="105"/>
        <v/>
      </c>
      <c r="M921" s="14" t="str">
        <f t="shared" si="100"/>
        <v/>
      </c>
      <c r="N921" s="14" t="s">
        <v>47</v>
      </c>
      <c r="O921" s="14" t="str">
        <f t="shared" si="101"/>
        <v/>
      </c>
      <c r="P921" s="14" t="s">
        <v>47</v>
      </c>
      <c r="Q921" s="14" t="str">
        <f t="shared" si="102"/>
        <v/>
      </c>
      <c r="R921" s="14" t="s">
        <v>47</v>
      </c>
      <c r="S921" s="14" t="str">
        <f t="shared" si="103"/>
        <v/>
      </c>
      <c r="T921" s="14" t="s">
        <v>47</v>
      </c>
      <c r="U921" s="14" t="str">
        <f t="shared" si="104"/>
        <v/>
      </c>
      <c r="V921" s="15" t="str">
        <f t="shared" si="106"/>
        <v/>
      </c>
    </row>
    <row r="922" spans="9:22" x14ac:dyDescent="0.2">
      <c r="I922" s="17"/>
      <c r="L922" s="16" t="str">
        <f t="shared" si="105"/>
        <v/>
      </c>
      <c r="M922" s="14" t="str">
        <f t="shared" si="100"/>
        <v/>
      </c>
      <c r="N922" s="14" t="s">
        <v>47</v>
      </c>
      <c r="O922" s="14" t="str">
        <f t="shared" si="101"/>
        <v/>
      </c>
      <c r="P922" s="14" t="s">
        <v>47</v>
      </c>
      <c r="Q922" s="14" t="str">
        <f t="shared" si="102"/>
        <v/>
      </c>
      <c r="R922" s="14" t="s">
        <v>47</v>
      </c>
      <c r="S922" s="14" t="str">
        <f t="shared" si="103"/>
        <v/>
      </c>
      <c r="T922" s="14" t="s">
        <v>47</v>
      </c>
      <c r="U922" s="14" t="str">
        <f t="shared" si="104"/>
        <v/>
      </c>
      <c r="V922" s="15" t="str">
        <f t="shared" si="106"/>
        <v/>
      </c>
    </row>
    <row r="923" spans="9:22" x14ac:dyDescent="0.2">
      <c r="I923" s="17"/>
      <c r="L923" s="16" t="str">
        <f t="shared" si="105"/>
        <v/>
      </c>
      <c r="M923" s="14" t="str">
        <f t="shared" si="100"/>
        <v/>
      </c>
      <c r="N923" s="14" t="s">
        <v>47</v>
      </c>
      <c r="O923" s="14" t="str">
        <f t="shared" si="101"/>
        <v/>
      </c>
      <c r="P923" s="14" t="s">
        <v>47</v>
      </c>
      <c r="Q923" s="14" t="str">
        <f t="shared" si="102"/>
        <v/>
      </c>
      <c r="R923" s="14" t="s">
        <v>47</v>
      </c>
      <c r="S923" s="14" t="str">
        <f t="shared" si="103"/>
        <v/>
      </c>
      <c r="T923" s="14" t="s">
        <v>47</v>
      </c>
      <c r="U923" s="14" t="str">
        <f t="shared" si="104"/>
        <v/>
      </c>
      <c r="V923" s="15" t="str">
        <f t="shared" si="106"/>
        <v/>
      </c>
    </row>
    <row r="924" spans="9:22" x14ac:dyDescent="0.2">
      <c r="I924" s="17"/>
      <c r="L924" s="16" t="str">
        <f t="shared" si="105"/>
        <v/>
      </c>
      <c r="M924" s="14" t="str">
        <f t="shared" si="100"/>
        <v/>
      </c>
      <c r="N924" s="14" t="s">
        <v>47</v>
      </c>
      <c r="O924" s="14" t="str">
        <f t="shared" si="101"/>
        <v/>
      </c>
      <c r="P924" s="14" t="s">
        <v>47</v>
      </c>
      <c r="Q924" s="14" t="str">
        <f t="shared" si="102"/>
        <v/>
      </c>
      <c r="R924" s="14" t="s">
        <v>47</v>
      </c>
      <c r="S924" s="14" t="str">
        <f t="shared" si="103"/>
        <v/>
      </c>
      <c r="T924" s="14" t="s">
        <v>47</v>
      </c>
      <c r="U924" s="14" t="str">
        <f t="shared" si="104"/>
        <v/>
      </c>
      <c r="V924" s="15" t="str">
        <f t="shared" si="106"/>
        <v/>
      </c>
    </row>
    <row r="925" spans="9:22" x14ac:dyDescent="0.2">
      <c r="I925" s="17"/>
      <c r="L925" s="16" t="str">
        <f t="shared" si="105"/>
        <v/>
      </c>
      <c r="M925" s="14" t="str">
        <f t="shared" si="100"/>
        <v/>
      </c>
      <c r="N925" s="14" t="s">
        <v>47</v>
      </c>
      <c r="O925" s="14" t="str">
        <f t="shared" si="101"/>
        <v/>
      </c>
      <c r="P925" s="14" t="s">
        <v>47</v>
      </c>
      <c r="Q925" s="14" t="str">
        <f t="shared" si="102"/>
        <v/>
      </c>
      <c r="R925" s="14" t="s">
        <v>47</v>
      </c>
      <c r="S925" s="14" t="str">
        <f t="shared" si="103"/>
        <v/>
      </c>
      <c r="T925" s="14" t="s">
        <v>47</v>
      </c>
      <c r="U925" s="14" t="str">
        <f t="shared" si="104"/>
        <v/>
      </c>
      <c r="V925" s="15" t="str">
        <f t="shared" si="106"/>
        <v/>
      </c>
    </row>
    <row r="926" spans="9:22" x14ac:dyDescent="0.2">
      <c r="I926" s="17"/>
      <c r="L926" s="16" t="str">
        <f t="shared" si="105"/>
        <v/>
      </c>
      <c r="M926" s="14" t="str">
        <f t="shared" si="100"/>
        <v/>
      </c>
      <c r="N926" s="14" t="s">
        <v>47</v>
      </c>
      <c r="O926" s="14" t="str">
        <f t="shared" si="101"/>
        <v/>
      </c>
      <c r="P926" s="14" t="s">
        <v>47</v>
      </c>
      <c r="Q926" s="14" t="str">
        <f t="shared" si="102"/>
        <v/>
      </c>
      <c r="R926" s="14" t="s">
        <v>47</v>
      </c>
      <c r="S926" s="14" t="str">
        <f t="shared" si="103"/>
        <v/>
      </c>
      <c r="T926" s="14" t="s">
        <v>47</v>
      </c>
      <c r="U926" s="14" t="str">
        <f t="shared" si="104"/>
        <v/>
      </c>
      <c r="V926" s="15" t="str">
        <f t="shared" si="106"/>
        <v/>
      </c>
    </row>
    <row r="927" spans="9:22" x14ac:dyDescent="0.2">
      <c r="I927" s="17"/>
      <c r="L927" s="16" t="str">
        <f t="shared" si="105"/>
        <v/>
      </c>
      <c r="M927" s="14" t="str">
        <f t="shared" si="100"/>
        <v/>
      </c>
      <c r="N927" s="14" t="s">
        <v>47</v>
      </c>
      <c r="O927" s="14" t="str">
        <f t="shared" si="101"/>
        <v/>
      </c>
      <c r="P927" s="14" t="s">
        <v>47</v>
      </c>
      <c r="Q927" s="14" t="str">
        <f t="shared" si="102"/>
        <v/>
      </c>
      <c r="R927" s="14" t="s">
        <v>47</v>
      </c>
      <c r="S927" s="14" t="str">
        <f t="shared" si="103"/>
        <v/>
      </c>
      <c r="T927" s="14" t="s">
        <v>47</v>
      </c>
      <c r="U927" s="14" t="str">
        <f t="shared" si="104"/>
        <v/>
      </c>
      <c r="V927" s="15" t="str">
        <f t="shared" si="106"/>
        <v/>
      </c>
    </row>
    <row r="928" spans="9:22" x14ac:dyDescent="0.2">
      <c r="I928" s="17"/>
      <c r="L928" s="16" t="str">
        <f t="shared" si="105"/>
        <v/>
      </c>
      <c r="M928" s="14" t="str">
        <f t="shared" si="100"/>
        <v/>
      </c>
      <c r="N928" s="14" t="s">
        <v>47</v>
      </c>
      <c r="O928" s="14" t="str">
        <f t="shared" si="101"/>
        <v/>
      </c>
      <c r="P928" s="14" t="s">
        <v>47</v>
      </c>
      <c r="Q928" s="14" t="str">
        <f t="shared" si="102"/>
        <v/>
      </c>
      <c r="R928" s="14" t="s">
        <v>47</v>
      </c>
      <c r="S928" s="14" t="str">
        <f t="shared" si="103"/>
        <v/>
      </c>
      <c r="T928" s="14" t="s">
        <v>47</v>
      </c>
      <c r="U928" s="14" t="str">
        <f t="shared" si="104"/>
        <v/>
      </c>
      <c r="V928" s="15" t="str">
        <f t="shared" si="106"/>
        <v/>
      </c>
    </row>
    <row r="929" spans="9:22" x14ac:dyDescent="0.2">
      <c r="I929" s="17"/>
      <c r="L929" s="16" t="str">
        <f t="shared" si="105"/>
        <v/>
      </c>
      <c r="M929" s="14" t="str">
        <f t="shared" si="100"/>
        <v/>
      </c>
      <c r="N929" s="14" t="s">
        <v>47</v>
      </c>
      <c r="O929" s="14" t="str">
        <f t="shared" si="101"/>
        <v/>
      </c>
      <c r="P929" s="14" t="s">
        <v>47</v>
      </c>
      <c r="Q929" s="14" t="str">
        <f t="shared" si="102"/>
        <v/>
      </c>
      <c r="R929" s="14" t="s">
        <v>47</v>
      </c>
      <c r="S929" s="14" t="str">
        <f t="shared" si="103"/>
        <v/>
      </c>
      <c r="T929" s="14" t="s">
        <v>47</v>
      </c>
      <c r="U929" s="14" t="str">
        <f t="shared" si="104"/>
        <v/>
      </c>
      <c r="V929" s="15" t="str">
        <f t="shared" si="106"/>
        <v/>
      </c>
    </row>
    <row r="930" spans="9:22" x14ac:dyDescent="0.2">
      <c r="I930" s="17"/>
      <c r="L930" s="16" t="str">
        <f t="shared" si="105"/>
        <v/>
      </c>
      <c r="M930" s="14" t="str">
        <f t="shared" si="100"/>
        <v/>
      </c>
      <c r="N930" s="14" t="s">
        <v>47</v>
      </c>
      <c r="O930" s="14" t="str">
        <f t="shared" si="101"/>
        <v/>
      </c>
      <c r="P930" s="14" t="s">
        <v>47</v>
      </c>
      <c r="Q930" s="14" t="str">
        <f t="shared" si="102"/>
        <v/>
      </c>
      <c r="R930" s="14" t="s">
        <v>47</v>
      </c>
      <c r="S930" s="14" t="str">
        <f t="shared" si="103"/>
        <v/>
      </c>
      <c r="T930" s="14" t="s">
        <v>47</v>
      </c>
      <c r="U930" s="14" t="str">
        <f t="shared" si="104"/>
        <v/>
      </c>
      <c r="V930" s="15" t="str">
        <f t="shared" si="106"/>
        <v/>
      </c>
    </row>
    <row r="931" spans="9:22" x14ac:dyDescent="0.2">
      <c r="I931" s="17"/>
      <c r="L931" s="16" t="str">
        <f t="shared" si="105"/>
        <v/>
      </c>
      <c r="M931" s="14" t="str">
        <f t="shared" si="100"/>
        <v/>
      </c>
      <c r="N931" s="14" t="s">
        <v>47</v>
      </c>
      <c r="O931" s="14" t="str">
        <f t="shared" si="101"/>
        <v/>
      </c>
      <c r="P931" s="14" t="s">
        <v>47</v>
      </c>
      <c r="Q931" s="14" t="str">
        <f t="shared" si="102"/>
        <v/>
      </c>
      <c r="R931" s="14" t="s">
        <v>47</v>
      </c>
      <c r="S931" s="14" t="str">
        <f t="shared" si="103"/>
        <v/>
      </c>
      <c r="T931" s="14" t="s">
        <v>47</v>
      </c>
      <c r="U931" s="14" t="str">
        <f t="shared" si="104"/>
        <v/>
      </c>
      <c r="V931" s="15" t="str">
        <f t="shared" si="106"/>
        <v/>
      </c>
    </row>
    <row r="932" spans="9:22" x14ac:dyDescent="0.2">
      <c r="I932" s="17"/>
      <c r="L932" s="16" t="str">
        <f t="shared" si="105"/>
        <v/>
      </c>
      <c r="M932" s="14" t="str">
        <f t="shared" si="100"/>
        <v/>
      </c>
      <c r="N932" s="14" t="s">
        <v>47</v>
      </c>
      <c r="O932" s="14" t="str">
        <f t="shared" si="101"/>
        <v/>
      </c>
      <c r="P932" s="14" t="s">
        <v>47</v>
      </c>
      <c r="Q932" s="14" t="str">
        <f t="shared" si="102"/>
        <v/>
      </c>
      <c r="R932" s="14" t="s">
        <v>47</v>
      </c>
      <c r="S932" s="14" t="str">
        <f t="shared" si="103"/>
        <v/>
      </c>
      <c r="T932" s="14" t="s">
        <v>47</v>
      </c>
      <c r="U932" s="14" t="str">
        <f t="shared" si="104"/>
        <v/>
      </c>
      <c r="V932" s="15" t="str">
        <f t="shared" si="106"/>
        <v/>
      </c>
    </row>
    <row r="933" spans="9:22" x14ac:dyDescent="0.2">
      <c r="I933" s="17"/>
      <c r="L933" s="16" t="str">
        <f t="shared" si="105"/>
        <v/>
      </c>
      <c r="M933" s="14" t="str">
        <f t="shared" si="100"/>
        <v/>
      </c>
      <c r="N933" s="14" t="s">
        <v>47</v>
      </c>
      <c r="O933" s="14" t="str">
        <f t="shared" si="101"/>
        <v/>
      </c>
      <c r="P933" s="14" t="s">
        <v>47</v>
      </c>
      <c r="Q933" s="14" t="str">
        <f t="shared" si="102"/>
        <v/>
      </c>
      <c r="R933" s="14" t="s">
        <v>47</v>
      </c>
      <c r="S933" s="14" t="str">
        <f t="shared" si="103"/>
        <v/>
      </c>
      <c r="T933" s="14" t="s">
        <v>47</v>
      </c>
      <c r="U933" s="14" t="str">
        <f t="shared" si="104"/>
        <v/>
      </c>
      <c r="V933" s="15" t="str">
        <f t="shared" si="106"/>
        <v/>
      </c>
    </row>
    <row r="934" spans="9:22" x14ac:dyDescent="0.2">
      <c r="I934" s="17"/>
      <c r="L934" s="16" t="str">
        <f t="shared" si="105"/>
        <v/>
      </c>
      <c r="M934" s="14" t="str">
        <f t="shared" si="100"/>
        <v/>
      </c>
      <c r="N934" s="14" t="s">
        <v>47</v>
      </c>
      <c r="O934" s="14" t="str">
        <f t="shared" si="101"/>
        <v/>
      </c>
      <c r="P934" s="14" t="s">
        <v>47</v>
      </c>
      <c r="Q934" s="14" t="str">
        <f t="shared" si="102"/>
        <v/>
      </c>
      <c r="R934" s="14" t="s">
        <v>47</v>
      </c>
      <c r="S934" s="14" t="str">
        <f t="shared" si="103"/>
        <v/>
      </c>
      <c r="T934" s="14" t="s">
        <v>47</v>
      </c>
      <c r="U934" s="14" t="str">
        <f t="shared" si="104"/>
        <v/>
      </c>
      <c r="V934" s="15" t="str">
        <f t="shared" si="106"/>
        <v/>
      </c>
    </row>
    <row r="935" spans="9:22" x14ac:dyDescent="0.2">
      <c r="I935" s="17"/>
      <c r="L935" s="16" t="str">
        <f t="shared" si="105"/>
        <v/>
      </c>
      <c r="M935" s="14" t="str">
        <f t="shared" si="100"/>
        <v/>
      </c>
      <c r="N935" s="14" t="s">
        <v>47</v>
      </c>
      <c r="O935" s="14" t="str">
        <f t="shared" si="101"/>
        <v/>
      </c>
      <c r="P935" s="14" t="s">
        <v>47</v>
      </c>
      <c r="Q935" s="14" t="str">
        <f t="shared" si="102"/>
        <v/>
      </c>
      <c r="R935" s="14" t="s">
        <v>47</v>
      </c>
      <c r="S935" s="14" t="str">
        <f t="shared" si="103"/>
        <v/>
      </c>
      <c r="T935" s="14" t="s">
        <v>47</v>
      </c>
      <c r="U935" s="14" t="str">
        <f t="shared" si="104"/>
        <v/>
      </c>
      <c r="V935" s="15" t="str">
        <f t="shared" si="106"/>
        <v/>
      </c>
    </row>
    <row r="936" spans="9:22" x14ac:dyDescent="0.2">
      <c r="I936" s="17"/>
      <c r="L936" s="16" t="str">
        <f t="shared" si="105"/>
        <v/>
      </c>
      <c r="M936" s="14" t="str">
        <f t="shared" si="100"/>
        <v/>
      </c>
      <c r="N936" s="14" t="s">
        <v>47</v>
      </c>
      <c r="O936" s="14" t="str">
        <f t="shared" si="101"/>
        <v/>
      </c>
      <c r="P936" s="14" t="s">
        <v>47</v>
      </c>
      <c r="Q936" s="14" t="str">
        <f t="shared" si="102"/>
        <v/>
      </c>
      <c r="R936" s="14" t="s">
        <v>47</v>
      </c>
      <c r="S936" s="14" t="str">
        <f t="shared" si="103"/>
        <v/>
      </c>
      <c r="T936" s="14" t="s">
        <v>47</v>
      </c>
      <c r="U936" s="14" t="str">
        <f t="shared" si="104"/>
        <v/>
      </c>
      <c r="V936" s="15" t="str">
        <f t="shared" si="106"/>
        <v/>
      </c>
    </row>
    <row r="937" spans="9:22" x14ac:dyDescent="0.2">
      <c r="I937" s="17"/>
      <c r="L937" s="16" t="str">
        <f t="shared" si="105"/>
        <v/>
      </c>
      <c r="M937" s="14" t="str">
        <f t="shared" si="100"/>
        <v/>
      </c>
      <c r="N937" s="14" t="s">
        <v>47</v>
      </c>
      <c r="O937" s="14" t="str">
        <f t="shared" si="101"/>
        <v/>
      </c>
      <c r="P937" s="14" t="s">
        <v>47</v>
      </c>
      <c r="Q937" s="14" t="str">
        <f t="shared" si="102"/>
        <v/>
      </c>
      <c r="R937" s="14" t="s">
        <v>47</v>
      </c>
      <c r="S937" s="14" t="str">
        <f t="shared" si="103"/>
        <v/>
      </c>
      <c r="T937" s="14" t="s">
        <v>47</v>
      </c>
      <c r="U937" s="14" t="str">
        <f t="shared" si="104"/>
        <v/>
      </c>
      <c r="V937" s="15" t="str">
        <f t="shared" si="106"/>
        <v/>
      </c>
    </row>
    <row r="938" spans="9:22" x14ac:dyDescent="0.2">
      <c r="I938" s="17"/>
      <c r="L938" s="16" t="str">
        <f t="shared" si="105"/>
        <v/>
      </c>
      <c r="M938" s="14" t="str">
        <f t="shared" ref="M938:M1001" si="107">MID(A938,1,2)</f>
        <v/>
      </c>
      <c r="N938" s="14" t="s">
        <v>47</v>
      </c>
      <c r="O938" s="14" t="str">
        <f t="shared" ref="O938:O1001" si="108">MID(A938,4,2)</f>
        <v/>
      </c>
      <c r="P938" s="14" t="s">
        <v>47</v>
      </c>
      <c r="Q938" s="14" t="str">
        <f t="shared" ref="Q938:Q1001" si="109">MID(A938,7,2)</f>
        <v/>
      </c>
      <c r="R938" s="14" t="s">
        <v>47</v>
      </c>
      <c r="S938" s="14" t="str">
        <f t="shared" ref="S938:S1001" si="110">MID(A938,10,2)</f>
        <v/>
      </c>
      <c r="T938" s="14" t="s">
        <v>47</v>
      </c>
      <c r="U938" s="14" t="str">
        <f t="shared" ref="U938:U1001" si="111">MID(A938,13,2)</f>
        <v/>
      </c>
      <c r="V938" s="15" t="str">
        <f t="shared" si="106"/>
        <v/>
      </c>
    </row>
    <row r="939" spans="9:22" x14ac:dyDescent="0.2">
      <c r="I939" s="17"/>
      <c r="L939" s="16" t="str">
        <f t="shared" si="105"/>
        <v/>
      </c>
      <c r="M939" s="14" t="str">
        <f t="shared" si="107"/>
        <v/>
      </c>
      <c r="N939" s="14" t="s">
        <v>47</v>
      </c>
      <c r="O939" s="14" t="str">
        <f t="shared" si="108"/>
        <v/>
      </c>
      <c r="P939" s="14" t="s">
        <v>47</v>
      </c>
      <c r="Q939" s="14" t="str">
        <f t="shared" si="109"/>
        <v/>
      </c>
      <c r="R939" s="14" t="s">
        <v>47</v>
      </c>
      <c r="S939" s="14" t="str">
        <f t="shared" si="110"/>
        <v/>
      </c>
      <c r="T939" s="14" t="s">
        <v>47</v>
      </c>
      <c r="U939" s="14" t="str">
        <f t="shared" si="111"/>
        <v/>
      </c>
      <c r="V939" s="15" t="str">
        <f t="shared" si="106"/>
        <v/>
      </c>
    </row>
    <row r="940" spans="9:22" x14ac:dyDescent="0.2">
      <c r="I940" s="17"/>
      <c r="L940" s="16" t="str">
        <f t="shared" si="105"/>
        <v/>
      </c>
      <c r="M940" s="14" t="str">
        <f t="shared" si="107"/>
        <v/>
      </c>
      <c r="N940" s="14" t="s">
        <v>47</v>
      </c>
      <c r="O940" s="14" t="str">
        <f t="shared" si="108"/>
        <v/>
      </c>
      <c r="P940" s="14" t="s">
        <v>47</v>
      </c>
      <c r="Q940" s="14" t="str">
        <f t="shared" si="109"/>
        <v/>
      </c>
      <c r="R940" s="14" t="s">
        <v>47</v>
      </c>
      <c r="S940" s="14" t="str">
        <f t="shared" si="110"/>
        <v/>
      </c>
      <c r="T940" s="14" t="s">
        <v>47</v>
      </c>
      <c r="U940" s="14" t="str">
        <f t="shared" si="111"/>
        <v/>
      </c>
      <c r="V940" s="15" t="str">
        <f t="shared" si="106"/>
        <v/>
      </c>
    </row>
    <row r="941" spans="9:22" x14ac:dyDescent="0.2">
      <c r="I941" s="17"/>
      <c r="L941" s="16" t="str">
        <f t="shared" si="105"/>
        <v/>
      </c>
      <c r="M941" s="14" t="str">
        <f t="shared" si="107"/>
        <v/>
      </c>
      <c r="N941" s="14" t="s">
        <v>47</v>
      </c>
      <c r="O941" s="14" t="str">
        <f t="shared" si="108"/>
        <v/>
      </c>
      <c r="P941" s="14" t="s">
        <v>47</v>
      </c>
      <c r="Q941" s="14" t="str">
        <f t="shared" si="109"/>
        <v/>
      </c>
      <c r="R941" s="14" t="s">
        <v>47</v>
      </c>
      <c r="S941" s="14" t="str">
        <f t="shared" si="110"/>
        <v/>
      </c>
      <c r="T941" s="14" t="s">
        <v>47</v>
      </c>
      <c r="U941" s="14" t="str">
        <f t="shared" si="111"/>
        <v/>
      </c>
      <c r="V941" s="15" t="str">
        <f t="shared" si="106"/>
        <v/>
      </c>
    </row>
    <row r="942" spans="9:22" x14ac:dyDescent="0.2">
      <c r="I942" s="17"/>
      <c r="L942" s="16" t="str">
        <f t="shared" si="105"/>
        <v/>
      </c>
      <c r="M942" s="14" t="str">
        <f t="shared" si="107"/>
        <v/>
      </c>
      <c r="N942" s="14" t="s">
        <v>47</v>
      </c>
      <c r="O942" s="14" t="str">
        <f t="shared" si="108"/>
        <v/>
      </c>
      <c r="P942" s="14" t="s">
        <v>47</v>
      </c>
      <c r="Q942" s="14" t="str">
        <f t="shared" si="109"/>
        <v/>
      </c>
      <c r="R942" s="14" t="s">
        <v>47</v>
      </c>
      <c r="S942" s="14" t="str">
        <f t="shared" si="110"/>
        <v/>
      </c>
      <c r="T942" s="14" t="s">
        <v>47</v>
      </c>
      <c r="U942" s="14" t="str">
        <f t="shared" si="111"/>
        <v/>
      </c>
      <c r="V942" s="15" t="str">
        <f t="shared" si="106"/>
        <v/>
      </c>
    </row>
    <row r="943" spans="9:22" x14ac:dyDescent="0.2">
      <c r="I943" s="17"/>
      <c r="L943" s="16" t="str">
        <f t="shared" si="105"/>
        <v/>
      </c>
      <c r="M943" s="14" t="str">
        <f t="shared" si="107"/>
        <v/>
      </c>
      <c r="N943" s="14" t="s">
        <v>47</v>
      </c>
      <c r="O943" s="14" t="str">
        <f t="shared" si="108"/>
        <v/>
      </c>
      <c r="P943" s="14" t="s">
        <v>47</v>
      </c>
      <c r="Q943" s="14" t="str">
        <f t="shared" si="109"/>
        <v/>
      </c>
      <c r="R943" s="14" t="s">
        <v>47</v>
      </c>
      <c r="S943" s="14" t="str">
        <f t="shared" si="110"/>
        <v/>
      </c>
      <c r="T943" s="14" t="s">
        <v>47</v>
      </c>
      <c r="U943" s="14" t="str">
        <f t="shared" si="111"/>
        <v/>
      </c>
      <c r="V943" s="15" t="str">
        <f t="shared" si="106"/>
        <v/>
      </c>
    </row>
    <row r="944" spans="9:22" x14ac:dyDescent="0.2">
      <c r="I944" s="17"/>
      <c r="L944" s="16" t="str">
        <f t="shared" si="105"/>
        <v/>
      </c>
      <c r="M944" s="14" t="str">
        <f t="shared" si="107"/>
        <v/>
      </c>
      <c r="N944" s="14" t="s">
        <v>47</v>
      </c>
      <c r="O944" s="14" t="str">
        <f t="shared" si="108"/>
        <v/>
      </c>
      <c r="P944" s="14" t="s">
        <v>47</v>
      </c>
      <c r="Q944" s="14" t="str">
        <f t="shared" si="109"/>
        <v/>
      </c>
      <c r="R944" s="14" t="s">
        <v>47</v>
      </c>
      <c r="S944" s="14" t="str">
        <f t="shared" si="110"/>
        <v/>
      </c>
      <c r="T944" s="14" t="s">
        <v>47</v>
      </c>
      <c r="U944" s="14" t="str">
        <f t="shared" si="111"/>
        <v/>
      </c>
      <c r="V944" s="15" t="str">
        <f t="shared" si="106"/>
        <v/>
      </c>
    </row>
    <row r="945" spans="9:22" x14ac:dyDescent="0.2">
      <c r="I945" s="17"/>
      <c r="L945" s="16" t="str">
        <f t="shared" si="105"/>
        <v/>
      </c>
      <c r="M945" s="14" t="str">
        <f t="shared" si="107"/>
        <v/>
      </c>
      <c r="N945" s="14" t="s">
        <v>47</v>
      </c>
      <c r="O945" s="14" t="str">
        <f t="shared" si="108"/>
        <v/>
      </c>
      <c r="P945" s="14" t="s">
        <v>47</v>
      </c>
      <c r="Q945" s="14" t="str">
        <f t="shared" si="109"/>
        <v/>
      </c>
      <c r="R945" s="14" t="s">
        <v>47</v>
      </c>
      <c r="S945" s="14" t="str">
        <f t="shared" si="110"/>
        <v/>
      </c>
      <c r="T945" s="14" t="s">
        <v>47</v>
      </c>
      <c r="U945" s="14" t="str">
        <f t="shared" si="111"/>
        <v/>
      </c>
      <c r="V945" s="15" t="str">
        <f t="shared" si="106"/>
        <v/>
      </c>
    </row>
    <row r="946" spans="9:22" x14ac:dyDescent="0.2">
      <c r="I946" s="17"/>
      <c r="L946" s="16" t="str">
        <f t="shared" si="105"/>
        <v/>
      </c>
      <c r="M946" s="14" t="str">
        <f t="shared" si="107"/>
        <v/>
      </c>
      <c r="N946" s="14" t="s">
        <v>47</v>
      </c>
      <c r="O946" s="14" t="str">
        <f t="shared" si="108"/>
        <v/>
      </c>
      <c r="P946" s="14" t="s">
        <v>47</v>
      </c>
      <c r="Q946" s="14" t="str">
        <f t="shared" si="109"/>
        <v/>
      </c>
      <c r="R946" s="14" t="s">
        <v>47</v>
      </c>
      <c r="S946" s="14" t="str">
        <f t="shared" si="110"/>
        <v/>
      </c>
      <c r="T946" s="14" t="s">
        <v>47</v>
      </c>
      <c r="U946" s="14" t="str">
        <f t="shared" si="111"/>
        <v/>
      </c>
      <c r="V946" s="15" t="str">
        <f t="shared" si="106"/>
        <v/>
      </c>
    </row>
    <row r="947" spans="9:22" x14ac:dyDescent="0.2">
      <c r="I947" s="17"/>
      <c r="L947" s="16" t="str">
        <f t="shared" si="105"/>
        <v/>
      </c>
      <c r="M947" s="14" t="str">
        <f t="shared" si="107"/>
        <v/>
      </c>
      <c r="N947" s="14" t="s">
        <v>47</v>
      </c>
      <c r="O947" s="14" t="str">
        <f t="shared" si="108"/>
        <v/>
      </c>
      <c r="P947" s="14" t="s">
        <v>47</v>
      </c>
      <c r="Q947" s="14" t="str">
        <f t="shared" si="109"/>
        <v/>
      </c>
      <c r="R947" s="14" t="s">
        <v>47</v>
      </c>
      <c r="S947" s="14" t="str">
        <f t="shared" si="110"/>
        <v/>
      </c>
      <c r="T947" s="14" t="s">
        <v>47</v>
      </c>
      <c r="U947" s="14" t="str">
        <f t="shared" si="111"/>
        <v/>
      </c>
      <c r="V947" s="15" t="str">
        <f t="shared" si="106"/>
        <v/>
      </c>
    </row>
    <row r="948" spans="9:22" x14ac:dyDescent="0.2">
      <c r="I948" s="17"/>
      <c r="L948" s="16" t="str">
        <f t="shared" si="105"/>
        <v/>
      </c>
      <c r="M948" s="14" t="str">
        <f t="shared" si="107"/>
        <v/>
      </c>
      <c r="N948" s="14" t="s">
        <v>47</v>
      </c>
      <c r="O948" s="14" t="str">
        <f t="shared" si="108"/>
        <v/>
      </c>
      <c r="P948" s="14" t="s">
        <v>47</v>
      </c>
      <c r="Q948" s="14" t="str">
        <f t="shared" si="109"/>
        <v/>
      </c>
      <c r="R948" s="14" t="s">
        <v>47</v>
      </c>
      <c r="S948" s="14" t="str">
        <f t="shared" si="110"/>
        <v/>
      </c>
      <c r="T948" s="14" t="s">
        <v>47</v>
      </c>
      <c r="U948" s="14" t="str">
        <f t="shared" si="111"/>
        <v/>
      </c>
      <c r="V948" s="15" t="str">
        <f t="shared" si="106"/>
        <v/>
      </c>
    </row>
    <row r="949" spans="9:22" x14ac:dyDescent="0.2">
      <c r="I949" s="17"/>
      <c r="L949" s="16" t="str">
        <f t="shared" si="105"/>
        <v/>
      </c>
      <c r="M949" s="14" t="str">
        <f t="shared" si="107"/>
        <v/>
      </c>
      <c r="N949" s="14" t="s">
        <v>47</v>
      </c>
      <c r="O949" s="14" t="str">
        <f t="shared" si="108"/>
        <v/>
      </c>
      <c r="P949" s="14" t="s">
        <v>47</v>
      </c>
      <c r="Q949" s="14" t="str">
        <f t="shared" si="109"/>
        <v/>
      </c>
      <c r="R949" s="14" t="s">
        <v>47</v>
      </c>
      <c r="S949" s="14" t="str">
        <f t="shared" si="110"/>
        <v/>
      </c>
      <c r="T949" s="14" t="s">
        <v>47</v>
      </c>
      <c r="U949" s="14" t="str">
        <f t="shared" si="111"/>
        <v/>
      </c>
      <c r="V949" s="15" t="str">
        <f t="shared" si="106"/>
        <v/>
      </c>
    </row>
    <row r="950" spans="9:22" x14ac:dyDescent="0.2">
      <c r="I950" s="17"/>
      <c r="L950" s="16" t="str">
        <f t="shared" si="105"/>
        <v/>
      </c>
      <c r="M950" s="14" t="str">
        <f t="shared" si="107"/>
        <v/>
      </c>
      <c r="N950" s="14" t="s">
        <v>47</v>
      </c>
      <c r="O950" s="14" t="str">
        <f t="shared" si="108"/>
        <v/>
      </c>
      <c r="P950" s="14" t="s">
        <v>47</v>
      </c>
      <c r="Q950" s="14" t="str">
        <f t="shared" si="109"/>
        <v/>
      </c>
      <c r="R950" s="14" t="s">
        <v>47</v>
      </c>
      <c r="S950" s="14" t="str">
        <f t="shared" si="110"/>
        <v/>
      </c>
      <c r="T950" s="14" t="s">
        <v>47</v>
      </c>
      <c r="U950" s="14" t="str">
        <f t="shared" si="111"/>
        <v/>
      </c>
      <c r="V950" s="15" t="str">
        <f t="shared" si="106"/>
        <v/>
      </c>
    </row>
    <row r="951" spans="9:22" x14ac:dyDescent="0.2">
      <c r="I951" s="17"/>
      <c r="L951" s="16" t="str">
        <f t="shared" si="105"/>
        <v/>
      </c>
      <c r="M951" s="14" t="str">
        <f t="shared" si="107"/>
        <v/>
      </c>
      <c r="N951" s="14" t="s">
        <v>47</v>
      </c>
      <c r="O951" s="14" t="str">
        <f t="shared" si="108"/>
        <v/>
      </c>
      <c r="P951" s="14" t="s">
        <v>47</v>
      </c>
      <c r="Q951" s="14" t="str">
        <f t="shared" si="109"/>
        <v/>
      </c>
      <c r="R951" s="14" t="s">
        <v>47</v>
      </c>
      <c r="S951" s="14" t="str">
        <f t="shared" si="110"/>
        <v/>
      </c>
      <c r="T951" s="14" t="s">
        <v>47</v>
      </c>
      <c r="U951" s="14" t="str">
        <f t="shared" si="111"/>
        <v/>
      </c>
      <c r="V951" s="15" t="str">
        <f t="shared" si="106"/>
        <v/>
      </c>
    </row>
    <row r="952" spans="9:22" x14ac:dyDescent="0.2">
      <c r="I952" s="17"/>
      <c r="L952" s="16" t="str">
        <f t="shared" si="105"/>
        <v/>
      </c>
      <c r="M952" s="14" t="str">
        <f t="shared" si="107"/>
        <v/>
      </c>
      <c r="N952" s="14" t="s">
        <v>47</v>
      </c>
      <c r="O952" s="14" t="str">
        <f t="shared" si="108"/>
        <v/>
      </c>
      <c r="P952" s="14" t="s">
        <v>47</v>
      </c>
      <c r="Q952" s="14" t="str">
        <f t="shared" si="109"/>
        <v/>
      </c>
      <c r="R952" s="14" t="s">
        <v>47</v>
      </c>
      <c r="S952" s="14" t="str">
        <f t="shared" si="110"/>
        <v/>
      </c>
      <c r="T952" s="14" t="s">
        <v>47</v>
      </c>
      <c r="U952" s="14" t="str">
        <f t="shared" si="111"/>
        <v/>
      </c>
      <c r="V952" s="15" t="str">
        <f t="shared" si="106"/>
        <v/>
      </c>
    </row>
    <row r="953" spans="9:22" x14ac:dyDescent="0.2">
      <c r="I953" s="17"/>
      <c r="L953" s="16" t="str">
        <f t="shared" si="105"/>
        <v/>
      </c>
      <c r="M953" s="14" t="str">
        <f t="shared" si="107"/>
        <v/>
      </c>
      <c r="N953" s="14" t="s">
        <v>47</v>
      </c>
      <c r="O953" s="14" t="str">
        <f t="shared" si="108"/>
        <v/>
      </c>
      <c r="P953" s="14" t="s">
        <v>47</v>
      </c>
      <c r="Q953" s="14" t="str">
        <f t="shared" si="109"/>
        <v/>
      </c>
      <c r="R953" s="14" t="s">
        <v>47</v>
      </c>
      <c r="S953" s="14" t="str">
        <f t="shared" si="110"/>
        <v/>
      </c>
      <c r="T953" s="14" t="s">
        <v>47</v>
      </c>
      <c r="U953" s="14" t="str">
        <f t="shared" si="111"/>
        <v/>
      </c>
      <c r="V953" s="15" t="str">
        <f t="shared" si="106"/>
        <v/>
      </c>
    </row>
    <row r="954" spans="9:22" x14ac:dyDescent="0.2">
      <c r="I954" s="17"/>
      <c r="L954" s="16" t="str">
        <f t="shared" si="105"/>
        <v/>
      </c>
      <c r="M954" s="14" t="str">
        <f t="shared" si="107"/>
        <v/>
      </c>
      <c r="N954" s="14" t="s">
        <v>47</v>
      </c>
      <c r="O954" s="14" t="str">
        <f t="shared" si="108"/>
        <v/>
      </c>
      <c r="P954" s="14" t="s">
        <v>47</v>
      </c>
      <c r="Q954" s="14" t="str">
        <f t="shared" si="109"/>
        <v/>
      </c>
      <c r="R954" s="14" t="s">
        <v>47</v>
      </c>
      <c r="S954" s="14" t="str">
        <f t="shared" si="110"/>
        <v/>
      </c>
      <c r="T954" s="14" t="s">
        <v>47</v>
      </c>
      <c r="U954" s="14" t="str">
        <f t="shared" si="111"/>
        <v/>
      </c>
      <c r="V954" s="15" t="str">
        <f t="shared" si="106"/>
        <v/>
      </c>
    </row>
    <row r="955" spans="9:22" x14ac:dyDescent="0.2">
      <c r="I955" s="17"/>
      <c r="L955" s="16" t="str">
        <f t="shared" si="105"/>
        <v/>
      </c>
      <c r="M955" s="14" t="str">
        <f t="shared" si="107"/>
        <v/>
      </c>
      <c r="N955" s="14" t="s">
        <v>47</v>
      </c>
      <c r="O955" s="14" t="str">
        <f t="shared" si="108"/>
        <v/>
      </c>
      <c r="P955" s="14" t="s">
        <v>47</v>
      </c>
      <c r="Q955" s="14" t="str">
        <f t="shared" si="109"/>
        <v/>
      </c>
      <c r="R955" s="14" t="s">
        <v>47</v>
      </c>
      <c r="S955" s="14" t="str">
        <f t="shared" si="110"/>
        <v/>
      </c>
      <c r="T955" s="14" t="s">
        <v>47</v>
      </c>
      <c r="U955" s="14" t="str">
        <f t="shared" si="111"/>
        <v/>
      </c>
      <c r="V955" s="15" t="str">
        <f t="shared" si="106"/>
        <v/>
      </c>
    </row>
    <row r="956" spans="9:22" x14ac:dyDescent="0.2">
      <c r="I956" s="17"/>
      <c r="L956" s="16" t="str">
        <f t="shared" si="105"/>
        <v/>
      </c>
      <c r="M956" s="14" t="str">
        <f t="shared" si="107"/>
        <v/>
      </c>
      <c r="N956" s="14" t="s">
        <v>47</v>
      </c>
      <c r="O956" s="14" t="str">
        <f t="shared" si="108"/>
        <v/>
      </c>
      <c r="P956" s="14" t="s">
        <v>47</v>
      </c>
      <c r="Q956" s="14" t="str">
        <f t="shared" si="109"/>
        <v/>
      </c>
      <c r="R956" s="14" t="s">
        <v>47</v>
      </c>
      <c r="S956" s="14" t="str">
        <f t="shared" si="110"/>
        <v/>
      </c>
      <c r="T956" s="14" t="s">
        <v>47</v>
      </c>
      <c r="U956" s="14" t="str">
        <f t="shared" si="111"/>
        <v/>
      </c>
      <c r="V956" s="15" t="str">
        <f t="shared" si="106"/>
        <v/>
      </c>
    </row>
    <row r="957" spans="9:22" x14ac:dyDescent="0.2">
      <c r="I957" s="17"/>
      <c r="L957" s="16" t="str">
        <f t="shared" si="105"/>
        <v/>
      </c>
      <c r="M957" s="14" t="str">
        <f t="shared" si="107"/>
        <v/>
      </c>
      <c r="N957" s="14" t="s">
        <v>47</v>
      </c>
      <c r="O957" s="14" t="str">
        <f t="shared" si="108"/>
        <v/>
      </c>
      <c r="P957" s="14" t="s">
        <v>47</v>
      </c>
      <c r="Q957" s="14" t="str">
        <f t="shared" si="109"/>
        <v/>
      </c>
      <c r="R957" s="14" t="s">
        <v>47</v>
      </c>
      <c r="S957" s="14" t="str">
        <f t="shared" si="110"/>
        <v/>
      </c>
      <c r="T957" s="14" t="s">
        <v>47</v>
      </c>
      <c r="U957" s="14" t="str">
        <f t="shared" si="111"/>
        <v/>
      </c>
      <c r="V957" s="15" t="str">
        <f t="shared" si="106"/>
        <v/>
      </c>
    </row>
    <row r="958" spans="9:22" x14ac:dyDescent="0.2">
      <c r="I958" s="17"/>
      <c r="L958" s="16" t="str">
        <f t="shared" si="105"/>
        <v/>
      </c>
      <c r="M958" s="14" t="str">
        <f t="shared" si="107"/>
        <v/>
      </c>
      <c r="N958" s="14" t="s">
        <v>47</v>
      </c>
      <c r="O958" s="14" t="str">
        <f t="shared" si="108"/>
        <v/>
      </c>
      <c r="P958" s="14" t="s">
        <v>47</v>
      </c>
      <c r="Q958" s="14" t="str">
        <f t="shared" si="109"/>
        <v/>
      </c>
      <c r="R958" s="14" t="s">
        <v>47</v>
      </c>
      <c r="S958" s="14" t="str">
        <f t="shared" si="110"/>
        <v/>
      </c>
      <c r="T958" s="14" t="s">
        <v>47</v>
      </c>
      <c r="U958" s="14" t="str">
        <f t="shared" si="111"/>
        <v/>
      </c>
      <c r="V958" s="15" t="str">
        <f t="shared" si="106"/>
        <v/>
      </c>
    </row>
    <row r="959" spans="9:22" x14ac:dyDescent="0.2">
      <c r="I959" s="17"/>
      <c r="L959" s="16" t="str">
        <f t="shared" si="105"/>
        <v/>
      </c>
      <c r="M959" s="14" t="str">
        <f t="shared" si="107"/>
        <v/>
      </c>
      <c r="N959" s="14" t="s">
        <v>47</v>
      </c>
      <c r="O959" s="14" t="str">
        <f t="shared" si="108"/>
        <v/>
      </c>
      <c r="P959" s="14" t="s">
        <v>47</v>
      </c>
      <c r="Q959" s="14" t="str">
        <f t="shared" si="109"/>
        <v/>
      </c>
      <c r="R959" s="14" t="s">
        <v>47</v>
      </c>
      <c r="S959" s="14" t="str">
        <f t="shared" si="110"/>
        <v/>
      </c>
      <c r="T959" s="14" t="s">
        <v>47</v>
      </c>
      <c r="U959" s="14" t="str">
        <f t="shared" si="111"/>
        <v/>
      </c>
      <c r="V959" s="15" t="str">
        <f t="shared" si="106"/>
        <v/>
      </c>
    </row>
    <row r="960" spans="9:22" x14ac:dyDescent="0.2">
      <c r="I960" s="17"/>
      <c r="L960" s="16" t="str">
        <f t="shared" si="105"/>
        <v/>
      </c>
      <c r="M960" s="14" t="str">
        <f t="shared" si="107"/>
        <v/>
      </c>
      <c r="N960" s="14" t="s">
        <v>47</v>
      </c>
      <c r="O960" s="14" t="str">
        <f t="shared" si="108"/>
        <v/>
      </c>
      <c r="P960" s="14" t="s">
        <v>47</v>
      </c>
      <c r="Q960" s="14" t="str">
        <f t="shared" si="109"/>
        <v/>
      </c>
      <c r="R960" s="14" t="s">
        <v>47</v>
      </c>
      <c r="S960" s="14" t="str">
        <f t="shared" si="110"/>
        <v/>
      </c>
      <c r="T960" s="14" t="s">
        <v>47</v>
      </c>
      <c r="U960" s="14" t="str">
        <f t="shared" si="111"/>
        <v/>
      </c>
      <c r="V960" s="15" t="str">
        <f t="shared" si="106"/>
        <v/>
      </c>
    </row>
    <row r="961" spans="9:22" x14ac:dyDescent="0.2">
      <c r="I961" s="17"/>
      <c r="L961" s="16" t="str">
        <f t="shared" si="105"/>
        <v/>
      </c>
      <c r="M961" s="14" t="str">
        <f t="shared" si="107"/>
        <v/>
      </c>
      <c r="N961" s="14" t="s">
        <v>47</v>
      </c>
      <c r="O961" s="14" t="str">
        <f t="shared" si="108"/>
        <v/>
      </c>
      <c r="P961" s="14" t="s">
        <v>47</v>
      </c>
      <c r="Q961" s="14" t="str">
        <f t="shared" si="109"/>
        <v/>
      </c>
      <c r="R961" s="14" t="s">
        <v>47</v>
      </c>
      <c r="S961" s="14" t="str">
        <f t="shared" si="110"/>
        <v/>
      </c>
      <c r="T961" s="14" t="s">
        <v>47</v>
      </c>
      <c r="U961" s="14" t="str">
        <f t="shared" si="111"/>
        <v/>
      </c>
      <c r="V961" s="15" t="str">
        <f t="shared" si="106"/>
        <v/>
      </c>
    </row>
    <row r="962" spans="9:22" x14ac:dyDescent="0.2">
      <c r="I962" s="17"/>
      <c r="L962" s="16" t="str">
        <f t="shared" si="105"/>
        <v/>
      </c>
      <c r="M962" s="14" t="str">
        <f t="shared" si="107"/>
        <v/>
      </c>
      <c r="N962" s="14" t="s">
        <v>47</v>
      </c>
      <c r="O962" s="14" t="str">
        <f t="shared" si="108"/>
        <v/>
      </c>
      <c r="P962" s="14" t="s">
        <v>47</v>
      </c>
      <c r="Q962" s="14" t="str">
        <f t="shared" si="109"/>
        <v/>
      </c>
      <c r="R962" s="14" t="s">
        <v>47</v>
      </c>
      <c r="S962" s="14" t="str">
        <f t="shared" si="110"/>
        <v/>
      </c>
      <c r="T962" s="14" t="s">
        <v>47</v>
      </c>
      <c r="U962" s="14" t="str">
        <f t="shared" si="111"/>
        <v/>
      </c>
      <c r="V962" s="15" t="str">
        <f t="shared" si="106"/>
        <v/>
      </c>
    </row>
    <row r="963" spans="9:22" x14ac:dyDescent="0.2">
      <c r="I963" s="17"/>
      <c r="L963" s="16" t="str">
        <f t="shared" si="105"/>
        <v/>
      </c>
      <c r="M963" s="14" t="str">
        <f t="shared" si="107"/>
        <v/>
      </c>
      <c r="N963" s="14" t="s">
        <v>47</v>
      </c>
      <c r="O963" s="14" t="str">
        <f t="shared" si="108"/>
        <v/>
      </c>
      <c r="P963" s="14" t="s">
        <v>47</v>
      </c>
      <c r="Q963" s="14" t="str">
        <f t="shared" si="109"/>
        <v/>
      </c>
      <c r="R963" s="14" t="s">
        <v>47</v>
      </c>
      <c r="S963" s="14" t="str">
        <f t="shared" si="110"/>
        <v/>
      </c>
      <c r="T963" s="14" t="s">
        <v>47</v>
      </c>
      <c r="U963" s="14" t="str">
        <f t="shared" si="111"/>
        <v/>
      </c>
      <c r="V963" s="15" t="str">
        <f t="shared" si="106"/>
        <v/>
      </c>
    </row>
    <row r="964" spans="9:22" x14ac:dyDescent="0.2">
      <c r="I964" s="17"/>
      <c r="L964" s="16" t="str">
        <f t="shared" ref="L964:L1027" si="112">IF(A964="","",LEN(A964))</f>
        <v/>
      </c>
      <c r="M964" s="14" t="str">
        <f t="shared" si="107"/>
        <v/>
      </c>
      <c r="N964" s="14" t="s">
        <v>47</v>
      </c>
      <c r="O964" s="14" t="str">
        <f t="shared" si="108"/>
        <v/>
      </c>
      <c r="P964" s="14" t="s">
        <v>47</v>
      </c>
      <c r="Q964" s="14" t="str">
        <f t="shared" si="109"/>
        <v/>
      </c>
      <c r="R964" s="14" t="s">
        <v>47</v>
      </c>
      <c r="S964" s="14" t="str">
        <f t="shared" si="110"/>
        <v/>
      </c>
      <c r="T964" s="14" t="s">
        <v>47</v>
      </c>
      <c r="U964" s="14" t="str">
        <f t="shared" si="111"/>
        <v/>
      </c>
      <c r="V964" s="15" t="str">
        <f t="shared" ref="V964:V1027" si="113">IF(A964="","",IF(L964=2,M964,IF(L964=5,M964&amp;N964&amp;O964,IF(L964=8,M964&amp;N964&amp;O964&amp;P964&amp;Q964,IF(L964=11,M964&amp;N964&amp;O964&amp;P964&amp;Q964&amp;R964&amp;S964,IF(L964=14,M964&amp;N964&amp;O964&amp;P964&amp;Q964&amp;R964&amp;S964&amp;T964&amp;U964,"ERROR"))))))</f>
        <v/>
      </c>
    </row>
    <row r="965" spans="9:22" x14ac:dyDescent="0.2">
      <c r="I965" s="17"/>
      <c r="L965" s="16" t="str">
        <f t="shared" si="112"/>
        <v/>
      </c>
      <c r="M965" s="14" t="str">
        <f t="shared" si="107"/>
        <v/>
      </c>
      <c r="N965" s="14" t="s">
        <v>47</v>
      </c>
      <c r="O965" s="14" t="str">
        <f t="shared" si="108"/>
        <v/>
      </c>
      <c r="P965" s="14" t="s">
        <v>47</v>
      </c>
      <c r="Q965" s="14" t="str">
        <f t="shared" si="109"/>
        <v/>
      </c>
      <c r="R965" s="14" t="s">
        <v>47</v>
      </c>
      <c r="S965" s="14" t="str">
        <f t="shared" si="110"/>
        <v/>
      </c>
      <c r="T965" s="14" t="s">
        <v>47</v>
      </c>
      <c r="U965" s="14" t="str">
        <f t="shared" si="111"/>
        <v/>
      </c>
      <c r="V965" s="15" t="str">
        <f t="shared" si="113"/>
        <v/>
      </c>
    </row>
    <row r="966" spans="9:22" x14ac:dyDescent="0.2">
      <c r="I966" s="17"/>
      <c r="L966" s="16" t="str">
        <f t="shared" si="112"/>
        <v/>
      </c>
      <c r="M966" s="14" t="str">
        <f t="shared" si="107"/>
        <v/>
      </c>
      <c r="N966" s="14" t="s">
        <v>47</v>
      </c>
      <c r="O966" s="14" t="str">
        <f t="shared" si="108"/>
        <v/>
      </c>
      <c r="P966" s="14" t="s">
        <v>47</v>
      </c>
      <c r="Q966" s="14" t="str">
        <f t="shared" si="109"/>
        <v/>
      </c>
      <c r="R966" s="14" t="s">
        <v>47</v>
      </c>
      <c r="S966" s="14" t="str">
        <f t="shared" si="110"/>
        <v/>
      </c>
      <c r="T966" s="14" t="s">
        <v>47</v>
      </c>
      <c r="U966" s="14" t="str">
        <f t="shared" si="111"/>
        <v/>
      </c>
      <c r="V966" s="15" t="str">
        <f t="shared" si="113"/>
        <v/>
      </c>
    </row>
    <row r="967" spans="9:22" x14ac:dyDescent="0.2">
      <c r="I967" s="17"/>
      <c r="L967" s="16" t="str">
        <f t="shared" si="112"/>
        <v/>
      </c>
      <c r="M967" s="14" t="str">
        <f t="shared" si="107"/>
        <v/>
      </c>
      <c r="N967" s="14" t="s">
        <v>47</v>
      </c>
      <c r="O967" s="14" t="str">
        <f t="shared" si="108"/>
        <v/>
      </c>
      <c r="P967" s="14" t="s">
        <v>47</v>
      </c>
      <c r="Q967" s="14" t="str">
        <f t="shared" si="109"/>
        <v/>
      </c>
      <c r="R967" s="14" t="s">
        <v>47</v>
      </c>
      <c r="S967" s="14" t="str">
        <f t="shared" si="110"/>
        <v/>
      </c>
      <c r="T967" s="14" t="s">
        <v>47</v>
      </c>
      <c r="U967" s="14" t="str">
        <f t="shared" si="111"/>
        <v/>
      </c>
      <c r="V967" s="15" t="str">
        <f t="shared" si="113"/>
        <v/>
      </c>
    </row>
    <row r="968" spans="9:22" x14ac:dyDescent="0.2">
      <c r="I968" s="17"/>
      <c r="L968" s="16" t="str">
        <f t="shared" si="112"/>
        <v/>
      </c>
      <c r="M968" s="14" t="str">
        <f t="shared" si="107"/>
        <v/>
      </c>
      <c r="N968" s="14" t="s">
        <v>47</v>
      </c>
      <c r="O968" s="14" t="str">
        <f t="shared" si="108"/>
        <v/>
      </c>
      <c r="P968" s="14" t="s">
        <v>47</v>
      </c>
      <c r="Q968" s="14" t="str">
        <f t="shared" si="109"/>
        <v/>
      </c>
      <c r="R968" s="14" t="s">
        <v>47</v>
      </c>
      <c r="S968" s="14" t="str">
        <f t="shared" si="110"/>
        <v/>
      </c>
      <c r="T968" s="14" t="s">
        <v>47</v>
      </c>
      <c r="U968" s="14" t="str">
        <f t="shared" si="111"/>
        <v/>
      </c>
      <c r="V968" s="15" t="str">
        <f t="shared" si="113"/>
        <v/>
      </c>
    </row>
    <row r="969" spans="9:22" x14ac:dyDescent="0.2">
      <c r="I969" s="17"/>
      <c r="L969" s="16" t="str">
        <f t="shared" si="112"/>
        <v/>
      </c>
      <c r="M969" s="14" t="str">
        <f t="shared" si="107"/>
        <v/>
      </c>
      <c r="N969" s="14" t="s">
        <v>47</v>
      </c>
      <c r="O969" s="14" t="str">
        <f t="shared" si="108"/>
        <v/>
      </c>
      <c r="P969" s="14" t="s">
        <v>47</v>
      </c>
      <c r="Q969" s="14" t="str">
        <f t="shared" si="109"/>
        <v/>
      </c>
      <c r="R969" s="14" t="s">
        <v>47</v>
      </c>
      <c r="S969" s="14" t="str">
        <f t="shared" si="110"/>
        <v/>
      </c>
      <c r="T969" s="14" t="s">
        <v>47</v>
      </c>
      <c r="U969" s="14" t="str">
        <f t="shared" si="111"/>
        <v/>
      </c>
      <c r="V969" s="15" t="str">
        <f t="shared" si="113"/>
        <v/>
      </c>
    </row>
    <row r="970" spans="9:22" x14ac:dyDescent="0.2">
      <c r="I970" s="17"/>
      <c r="L970" s="16" t="str">
        <f t="shared" si="112"/>
        <v/>
      </c>
      <c r="M970" s="14" t="str">
        <f t="shared" si="107"/>
        <v/>
      </c>
      <c r="N970" s="14" t="s">
        <v>47</v>
      </c>
      <c r="O970" s="14" t="str">
        <f t="shared" si="108"/>
        <v/>
      </c>
      <c r="P970" s="14" t="s">
        <v>47</v>
      </c>
      <c r="Q970" s="14" t="str">
        <f t="shared" si="109"/>
        <v/>
      </c>
      <c r="R970" s="14" t="s">
        <v>47</v>
      </c>
      <c r="S970" s="14" t="str">
        <f t="shared" si="110"/>
        <v/>
      </c>
      <c r="T970" s="14" t="s">
        <v>47</v>
      </c>
      <c r="U970" s="14" t="str">
        <f t="shared" si="111"/>
        <v/>
      </c>
      <c r="V970" s="15" t="str">
        <f t="shared" si="113"/>
        <v/>
      </c>
    </row>
    <row r="971" spans="9:22" x14ac:dyDescent="0.2">
      <c r="I971" s="17"/>
      <c r="L971" s="16" t="str">
        <f t="shared" si="112"/>
        <v/>
      </c>
      <c r="M971" s="14" t="str">
        <f t="shared" si="107"/>
        <v/>
      </c>
      <c r="N971" s="14" t="s">
        <v>47</v>
      </c>
      <c r="O971" s="14" t="str">
        <f t="shared" si="108"/>
        <v/>
      </c>
      <c r="P971" s="14" t="s">
        <v>47</v>
      </c>
      <c r="Q971" s="14" t="str">
        <f t="shared" si="109"/>
        <v/>
      </c>
      <c r="R971" s="14" t="s">
        <v>47</v>
      </c>
      <c r="S971" s="14" t="str">
        <f t="shared" si="110"/>
        <v/>
      </c>
      <c r="T971" s="14" t="s">
        <v>47</v>
      </c>
      <c r="U971" s="14" t="str">
        <f t="shared" si="111"/>
        <v/>
      </c>
      <c r="V971" s="15" t="str">
        <f t="shared" si="113"/>
        <v/>
      </c>
    </row>
    <row r="972" spans="9:22" x14ac:dyDescent="0.2">
      <c r="I972" s="17"/>
      <c r="L972" s="16" t="str">
        <f t="shared" si="112"/>
        <v/>
      </c>
      <c r="M972" s="14" t="str">
        <f t="shared" si="107"/>
        <v/>
      </c>
      <c r="N972" s="14" t="s">
        <v>47</v>
      </c>
      <c r="O972" s="14" t="str">
        <f t="shared" si="108"/>
        <v/>
      </c>
      <c r="P972" s="14" t="s">
        <v>47</v>
      </c>
      <c r="Q972" s="14" t="str">
        <f t="shared" si="109"/>
        <v/>
      </c>
      <c r="R972" s="14" t="s">
        <v>47</v>
      </c>
      <c r="S972" s="14" t="str">
        <f t="shared" si="110"/>
        <v/>
      </c>
      <c r="T972" s="14" t="s">
        <v>47</v>
      </c>
      <c r="U972" s="14" t="str">
        <f t="shared" si="111"/>
        <v/>
      </c>
      <c r="V972" s="15" t="str">
        <f t="shared" si="113"/>
        <v/>
      </c>
    </row>
    <row r="973" spans="9:22" x14ac:dyDescent="0.2">
      <c r="I973" s="17"/>
      <c r="L973" s="16" t="str">
        <f t="shared" si="112"/>
        <v/>
      </c>
      <c r="M973" s="14" t="str">
        <f t="shared" si="107"/>
        <v/>
      </c>
      <c r="N973" s="14" t="s">
        <v>47</v>
      </c>
      <c r="O973" s="14" t="str">
        <f t="shared" si="108"/>
        <v/>
      </c>
      <c r="P973" s="14" t="s">
        <v>47</v>
      </c>
      <c r="Q973" s="14" t="str">
        <f t="shared" si="109"/>
        <v/>
      </c>
      <c r="R973" s="14" t="s">
        <v>47</v>
      </c>
      <c r="S973" s="14" t="str">
        <f t="shared" si="110"/>
        <v/>
      </c>
      <c r="T973" s="14" t="s">
        <v>47</v>
      </c>
      <c r="U973" s="14" t="str">
        <f t="shared" si="111"/>
        <v/>
      </c>
      <c r="V973" s="15" t="str">
        <f t="shared" si="113"/>
        <v/>
      </c>
    </row>
    <row r="974" spans="9:22" x14ac:dyDescent="0.2">
      <c r="I974" s="17"/>
      <c r="L974" s="16" t="str">
        <f t="shared" si="112"/>
        <v/>
      </c>
      <c r="M974" s="14" t="str">
        <f t="shared" si="107"/>
        <v/>
      </c>
      <c r="N974" s="14" t="s">
        <v>47</v>
      </c>
      <c r="O974" s="14" t="str">
        <f t="shared" si="108"/>
        <v/>
      </c>
      <c r="P974" s="14" t="s">
        <v>47</v>
      </c>
      <c r="Q974" s="14" t="str">
        <f t="shared" si="109"/>
        <v/>
      </c>
      <c r="R974" s="14" t="s">
        <v>47</v>
      </c>
      <c r="S974" s="14" t="str">
        <f t="shared" si="110"/>
        <v/>
      </c>
      <c r="T974" s="14" t="s">
        <v>47</v>
      </c>
      <c r="U974" s="14" t="str">
        <f t="shared" si="111"/>
        <v/>
      </c>
      <c r="V974" s="15" t="str">
        <f t="shared" si="113"/>
        <v/>
      </c>
    </row>
    <row r="975" spans="9:22" x14ac:dyDescent="0.2">
      <c r="I975" s="17"/>
      <c r="L975" s="16" t="str">
        <f t="shared" si="112"/>
        <v/>
      </c>
      <c r="M975" s="14" t="str">
        <f t="shared" si="107"/>
        <v/>
      </c>
      <c r="N975" s="14" t="s">
        <v>47</v>
      </c>
      <c r="O975" s="14" t="str">
        <f t="shared" si="108"/>
        <v/>
      </c>
      <c r="P975" s="14" t="s">
        <v>47</v>
      </c>
      <c r="Q975" s="14" t="str">
        <f t="shared" si="109"/>
        <v/>
      </c>
      <c r="R975" s="14" t="s">
        <v>47</v>
      </c>
      <c r="S975" s="14" t="str">
        <f t="shared" si="110"/>
        <v/>
      </c>
      <c r="T975" s="14" t="s">
        <v>47</v>
      </c>
      <c r="U975" s="14" t="str">
        <f t="shared" si="111"/>
        <v/>
      </c>
      <c r="V975" s="15" t="str">
        <f t="shared" si="113"/>
        <v/>
      </c>
    </row>
    <row r="976" spans="9:22" x14ac:dyDescent="0.2">
      <c r="I976" s="17"/>
      <c r="L976" s="16" t="str">
        <f t="shared" si="112"/>
        <v/>
      </c>
      <c r="M976" s="14" t="str">
        <f t="shared" si="107"/>
        <v/>
      </c>
      <c r="N976" s="14" t="s">
        <v>47</v>
      </c>
      <c r="O976" s="14" t="str">
        <f t="shared" si="108"/>
        <v/>
      </c>
      <c r="P976" s="14" t="s">
        <v>47</v>
      </c>
      <c r="Q976" s="14" t="str">
        <f t="shared" si="109"/>
        <v/>
      </c>
      <c r="R976" s="14" t="s">
        <v>47</v>
      </c>
      <c r="S976" s="14" t="str">
        <f t="shared" si="110"/>
        <v/>
      </c>
      <c r="T976" s="14" t="s">
        <v>47</v>
      </c>
      <c r="U976" s="14" t="str">
        <f t="shared" si="111"/>
        <v/>
      </c>
      <c r="V976" s="15" t="str">
        <f t="shared" si="113"/>
        <v/>
      </c>
    </row>
    <row r="977" spans="9:22" x14ac:dyDescent="0.2">
      <c r="I977" s="17"/>
      <c r="L977" s="16" t="str">
        <f t="shared" si="112"/>
        <v/>
      </c>
      <c r="M977" s="14" t="str">
        <f t="shared" si="107"/>
        <v/>
      </c>
      <c r="N977" s="14" t="s">
        <v>47</v>
      </c>
      <c r="O977" s="14" t="str">
        <f t="shared" si="108"/>
        <v/>
      </c>
      <c r="P977" s="14" t="s">
        <v>47</v>
      </c>
      <c r="Q977" s="14" t="str">
        <f t="shared" si="109"/>
        <v/>
      </c>
      <c r="R977" s="14" t="s">
        <v>47</v>
      </c>
      <c r="S977" s="14" t="str">
        <f t="shared" si="110"/>
        <v/>
      </c>
      <c r="T977" s="14" t="s">
        <v>47</v>
      </c>
      <c r="U977" s="14" t="str">
        <f t="shared" si="111"/>
        <v/>
      </c>
      <c r="V977" s="15" t="str">
        <f t="shared" si="113"/>
        <v/>
      </c>
    </row>
    <row r="978" spans="9:22" x14ac:dyDescent="0.2">
      <c r="I978" s="17"/>
      <c r="L978" s="16" t="str">
        <f t="shared" si="112"/>
        <v/>
      </c>
      <c r="M978" s="14" t="str">
        <f t="shared" si="107"/>
        <v/>
      </c>
      <c r="N978" s="14" t="s">
        <v>47</v>
      </c>
      <c r="O978" s="14" t="str">
        <f t="shared" si="108"/>
        <v/>
      </c>
      <c r="P978" s="14" t="s">
        <v>47</v>
      </c>
      <c r="Q978" s="14" t="str">
        <f t="shared" si="109"/>
        <v/>
      </c>
      <c r="R978" s="14" t="s">
        <v>47</v>
      </c>
      <c r="S978" s="14" t="str">
        <f t="shared" si="110"/>
        <v/>
      </c>
      <c r="T978" s="14" t="s">
        <v>47</v>
      </c>
      <c r="U978" s="14" t="str">
        <f t="shared" si="111"/>
        <v/>
      </c>
      <c r="V978" s="15" t="str">
        <f t="shared" si="113"/>
        <v/>
      </c>
    </row>
    <row r="979" spans="9:22" x14ac:dyDescent="0.2">
      <c r="I979" s="17"/>
      <c r="L979" s="16" t="str">
        <f t="shared" si="112"/>
        <v/>
      </c>
      <c r="M979" s="14" t="str">
        <f t="shared" si="107"/>
        <v/>
      </c>
      <c r="N979" s="14" t="s">
        <v>47</v>
      </c>
      <c r="O979" s="14" t="str">
        <f t="shared" si="108"/>
        <v/>
      </c>
      <c r="P979" s="14" t="s">
        <v>47</v>
      </c>
      <c r="Q979" s="14" t="str">
        <f t="shared" si="109"/>
        <v/>
      </c>
      <c r="R979" s="14" t="s">
        <v>47</v>
      </c>
      <c r="S979" s="14" t="str">
        <f t="shared" si="110"/>
        <v/>
      </c>
      <c r="T979" s="14" t="s">
        <v>47</v>
      </c>
      <c r="U979" s="14" t="str">
        <f t="shared" si="111"/>
        <v/>
      </c>
      <c r="V979" s="15" t="str">
        <f t="shared" si="113"/>
        <v/>
      </c>
    </row>
    <row r="980" spans="9:22" x14ac:dyDescent="0.2">
      <c r="I980" s="17"/>
      <c r="L980" s="16" t="str">
        <f t="shared" si="112"/>
        <v/>
      </c>
      <c r="M980" s="14" t="str">
        <f t="shared" si="107"/>
        <v/>
      </c>
      <c r="N980" s="14" t="s">
        <v>47</v>
      </c>
      <c r="O980" s="14" t="str">
        <f t="shared" si="108"/>
        <v/>
      </c>
      <c r="P980" s="14" t="s">
        <v>47</v>
      </c>
      <c r="Q980" s="14" t="str">
        <f t="shared" si="109"/>
        <v/>
      </c>
      <c r="R980" s="14" t="s">
        <v>47</v>
      </c>
      <c r="S980" s="14" t="str">
        <f t="shared" si="110"/>
        <v/>
      </c>
      <c r="T980" s="14" t="s">
        <v>47</v>
      </c>
      <c r="U980" s="14" t="str">
        <f t="shared" si="111"/>
        <v/>
      </c>
      <c r="V980" s="15" t="str">
        <f t="shared" si="113"/>
        <v/>
      </c>
    </row>
    <row r="981" spans="9:22" x14ac:dyDescent="0.2">
      <c r="I981" s="17"/>
      <c r="L981" s="16" t="str">
        <f t="shared" si="112"/>
        <v/>
      </c>
      <c r="M981" s="14" t="str">
        <f t="shared" si="107"/>
        <v/>
      </c>
      <c r="N981" s="14" t="s">
        <v>47</v>
      </c>
      <c r="O981" s="14" t="str">
        <f t="shared" si="108"/>
        <v/>
      </c>
      <c r="P981" s="14" t="s">
        <v>47</v>
      </c>
      <c r="Q981" s="14" t="str">
        <f t="shared" si="109"/>
        <v/>
      </c>
      <c r="R981" s="14" t="s">
        <v>47</v>
      </c>
      <c r="S981" s="14" t="str">
        <f t="shared" si="110"/>
        <v/>
      </c>
      <c r="T981" s="14" t="s">
        <v>47</v>
      </c>
      <c r="U981" s="14" t="str">
        <f t="shared" si="111"/>
        <v/>
      </c>
      <c r="V981" s="15" t="str">
        <f t="shared" si="113"/>
        <v/>
      </c>
    </row>
    <row r="982" spans="9:22" x14ac:dyDescent="0.2">
      <c r="I982" s="17"/>
      <c r="L982" s="16" t="str">
        <f t="shared" si="112"/>
        <v/>
      </c>
      <c r="M982" s="14" t="str">
        <f t="shared" si="107"/>
        <v/>
      </c>
      <c r="N982" s="14" t="s">
        <v>47</v>
      </c>
      <c r="O982" s="14" t="str">
        <f t="shared" si="108"/>
        <v/>
      </c>
      <c r="P982" s="14" t="s">
        <v>47</v>
      </c>
      <c r="Q982" s="14" t="str">
        <f t="shared" si="109"/>
        <v/>
      </c>
      <c r="R982" s="14" t="s">
        <v>47</v>
      </c>
      <c r="S982" s="14" t="str">
        <f t="shared" si="110"/>
        <v/>
      </c>
      <c r="T982" s="14" t="s">
        <v>47</v>
      </c>
      <c r="U982" s="14" t="str">
        <f t="shared" si="111"/>
        <v/>
      </c>
      <c r="V982" s="15" t="str">
        <f t="shared" si="113"/>
        <v/>
      </c>
    </row>
    <row r="983" spans="9:22" x14ac:dyDescent="0.2">
      <c r="I983" s="17"/>
      <c r="L983" s="16" t="str">
        <f t="shared" si="112"/>
        <v/>
      </c>
      <c r="M983" s="14" t="str">
        <f t="shared" si="107"/>
        <v/>
      </c>
      <c r="N983" s="14" t="s">
        <v>47</v>
      </c>
      <c r="O983" s="14" t="str">
        <f t="shared" si="108"/>
        <v/>
      </c>
      <c r="P983" s="14" t="s">
        <v>47</v>
      </c>
      <c r="Q983" s="14" t="str">
        <f t="shared" si="109"/>
        <v/>
      </c>
      <c r="R983" s="14" t="s">
        <v>47</v>
      </c>
      <c r="S983" s="14" t="str">
        <f t="shared" si="110"/>
        <v/>
      </c>
      <c r="T983" s="14" t="s">
        <v>47</v>
      </c>
      <c r="U983" s="14" t="str">
        <f t="shared" si="111"/>
        <v/>
      </c>
      <c r="V983" s="15" t="str">
        <f t="shared" si="113"/>
        <v/>
      </c>
    </row>
    <row r="984" spans="9:22" x14ac:dyDescent="0.2">
      <c r="I984" s="17"/>
      <c r="L984" s="16" t="str">
        <f t="shared" si="112"/>
        <v/>
      </c>
      <c r="M984" s="14" t="str">
        <f t="shared" si="107"/>
        <v/>
      </c>
      <c r="N984" s="14" t="s">
        <v>47</v>
      </c>
      <c r="O984" s="14" t="str">
        <f t="shared" si="108"/>
        <v/>
      </c>
      <c r="P984" s="14" t="s">
        <v>47</v>
      </c>
      <c r="Q984" s="14" t="str">
        <f t="shared" si="109"/>
        <v/>
      </c>
      <c r="R984" s="14" t="s">
        <v>47</v>
      </c>
      <c r="S984" s="14" t="str">
        <f t="shared" si="110"/>
        <v/>
      </c>
      <c r="T984" s="14" t="s">
        <v>47</v>
      </c>
      <c r="U984" s="14" t="str">
        <f t="shared" si="111"/>
        <v/>
      </c>
      <c r="V984" s="15" t="str">
        <f t="shared" si="113"/>
        <v/>
      </c>
    </row>
    <row r="985" spans="9:22" x14ac:dyDescent="0.2">
      <c r="I985" s="17"/>
      <c r="L985" s="16" t="str">
        <f t="shared" si="112"/>
        <v/>
      </c>
      <c r="M985" s="14" t="str">
        <f t="shared" si="107"/>
        <v/>
      </c>
      <c r="N985" s="14" t="s">
        <v>47</v>
      </c>
      <c r="O985" s="14" t="str">
        <f t="shared" si="108"/>
        <v/>
      </c>
      <c r="P985" s="14" t="s">
        <v>47</v>
      </c>
      <c r="Q985" s="14" t="str">
        <f t="shared" si="109"/>
        <v/>
      </c>
      <c r="R985" s="14" t="s">
        <v>47</v>
      </c>
      <c r="S985" s="14" t="str">
        <f t="shared" si="110"/>
        <v/>
      </c>
      <c r="T985" s="14" t="s">
        <v>47</v>
      </c>
      <c r="U985" s="14" t="str">
        <f t="shared" si="111"/>
        <v/>
      </c>
      <c r="V985" s="15" t="str">
        <f t="shared" si="113"/>
        <v/>
      </c>
    </row>
    <row r="986" spans="9:22" x14ac:dyDescent="0.2">
      <c r="I986" s="17"/>
      <c r="L986" s="16" t="str">
        <f t="shared" si="112"/>
        <v/>
      </c>
      <c r="M986" s="14" t="str">
        <f t="shared" si="107"/>
        <v/>
      </c>
      <c r="N986" s="14" t="s">
        <v>47</v>
      </c>
      <c r="O986" s="14" t="str">
        <f t="shared" si="108"/>
        <v/>
      </c>
      <c r="P986" s="14" t="s">
        <v>47</v>
      </c>
      <c r="Q986" s="14" t="str">
        <f t="shared" si="109"/>
        <v/>
      </c>
      <c r="R986" s="14" t="s">
        <v>47</v>
      </c>
      <c r="S986" s="14" t="str">
        <f t="shared" si="110"/>
        <v/>
      </c>
      <c r="T986" s="14" t="s">
        <v>47</v>
      </c>
      <c r="U986" s="14" t="str">
        <f t="shared" si="111"/>
        <v/>
      </c>
      <c r="V986" s="15" t="str">
        <f t="shared" si="113"/>
        <v/>
      </c>
    </row>
    <row r="987" spans="9:22" x14ac:dyDescent="0.2">
      <c r="I987" s="17"/>
      <c r="L987" s="16" t="str">
        <f t="shared" si="112"/>
        <v/>
      </c>
      <c r="M987" s="14" t="str">
        <f t="shared" si="107"/>
        <v/>
      </c>
      <c r="N987" s="14" t="s">
        <v>47</v>
      </c>
      <c r="O987" s="14" t="str">
        <f t="shared" si="108"/>
        <v/>
      </c>
      <c r="P987" s="14" t="s">
        <v>47</v>
      </c>
      <c r="Q987" s="14" t="str">
        <f t="shared" si="109"/>
        <v/>
      </c>
      <c r="R987" s="14" t="s">
        <v>47</v>
      </c>
      <c r="S987" s="14" t="str">
        <f t="shared" si="110"/>
        <v/>
      </c>
      <c r="T987" s="14" t="s">
        <v>47</v>
      </c>
      <c r="U987" s="14" t="str">
        <f t="shared" si="111"/>
        <v/>
      </c>
      <c r="V987" s="15" t="str">
        <f t="shared" si="113"/>
        <v/>
      </c>
    </row>
    <row r="988" spans="9:22" x14ac:dyDescent="0.2">
      <c r="I988" s="17"/>
      <c r="L988" s="16" t="str">
        <f t="shared" si="112"/>
        <v/>
      </c>
      <c r="M988" s="14" t="str">
        <f t="shared" si="107"/>
        <v/>
      </c>
      <c r="N988" s="14" t="s">
        <v>47</v>
      </c>
      <c r="O988" s="14" t="str">
        <f t="shared" si="108"/>
        <v/>
      </c>
      <c r="P988" s="14" t="s">
        <v>47</v>
      </c>
      <c r="Q988" s="14" t="str">
        <f t="shared" si="109"/>
        <v/>
      </c>
      <c r="R988" s="14" t="s">
        <v>47</v>
      </c>
      <c r="S988" s="14" t="str">
        <f t="shared" si="110"/>
        <v/>
      </c>
      <c r="T988" s="14" t="s">
        <v>47</v>
      </c>
      <c r="U988" s="14" t="str">
        <f t="shared" si="111"/>
        <v/>
      </c>
      <c r="V988" s="15" t="str">
        <f t="shared" si="113"/>
        <v/>
      </c>
    </row>
    <row r="989" spans="9:22" x14ac:dyDescent="0.2">
      <c r="I989" s="17"/>
      <c r="L989" s="16" t="str">
        <f t="shared" si="112"/>
        <v/>
      </c>
      <c r="M989" s="14" t="str">
        <f t="shared" si="107"/>
        <v/>
      </c>
      <c r="N989" s="14" t="s">
        <v>47</v>
      </c>
      <c r="O989" s="14" t="str">
        <f t="shared" si="108"/>
        <v/>
      </c>
      <c r="P989" s="14" t="s">
        <v>47</v>
      </c>
      <c r="Q989" s="14" t="str">
        <f t="shared" si="109"/>
        <v/>
      </c>
      <c r="R989" s="14" t="s">
        <v>47</v>
      </c>
      <c r="S989" s="14" t="str">
        <f t="shared" si="110"/>
        <v/>
      </c>
      <c r="T989" s="14" t="s">
        <v>47</v>
      </c>
      <c r="U989" s="14" t="str">
        <f t="shared" si="111"/>
        <v/>
      </c>
      <c r="V989" s="15" t="str">
        <f t="shared" si="113"/>
        <v/>
      </c>
    </row>
    <row r="990" spans="9:22" x14ac:dyDescent="0.2">
      <c r="I990" s="17"/>
      <c r="L990" s="16" t="str">
        <f t="shared" si="112"/>
        <v/>
      </c>
      <c r="M990" s="14" t="str">
        <f t="shared" si="107"/>
        <v/>
      </c>
      <c r="N990" s="14" t="s">
        <v>47</v>
      </c>
      <c r="O990" s="14" t="str">
        <f t="shared" si="108"/>
        <v/>
      </c>
      <c r="P990" s="14" t="s">
        <v>47</v>
      </c>
      <c r="Q990" s="14" t="str">
        <f t="shared" si="109"/>
        <v/>
      </c>
      <c r="R990" s="14" t="s">
        <v>47</v>
      </c>
      <c r="S990" s="14" t="str">
        <f t="shared" si="110"/>
        <v/>
      </c>
      <c r="T990" s="14" t="s">
        <v>47</v>
      </c>
      <c r="U990" s="14" t="str">
        <f t="shared" si="111"/>
        <v/>
      </c>
      <c r="V990" s="15" t="str">
        <f t="shared" si="113"/>
        <v/>
      </c>
    </row>
    <row r="991" spans="9:22" x14ac:dyDescent="0.2">
      <c r="I991" s="17"/>
      <c r="L991" s="16" t="str">
        <f t="shared" si="112"/>
        <v/>
      </c>
      <c r="M991" s="14" t="str">
        <f t="shared" si="107"/>
        <v/>
      </c>
      <c r="N991" s="14" t="s">
        <v>47</v>
      </c>
      <c r="O991" s="14" t="str">
        <f t="shared" si="108"/>
        <v/>
      </c>
      <c r="P991" s="14" t="s">
        <v>47</v>
      </c>
      <c r="Q991" s="14" t="str">
        <f t="shared" si="109"/>
        <v/>
      </c>
      <c r="R991" s="14" t="s">
        <v>47</v>
      </c>
      <c r="S991" s="14" t="str">
        <f t="shared" si="110"/>
        <v/>
      </c>
      <c r="T991" s="14" t="s">
        <v>47</v>
      </c>
      <c r="U991" s="14" t="str">
        <f t="shared" si="111"/>
        <v/>
      </c>
      <c r="V991" s="15" t="str">
        <f t="shared" si="113"/>
        <v/>
      </c>
    </row>
    <row r="992" spans="9:22" x14ac:dyDescent="0.2">
      <c r="I992" s="17"/>
      <c r="L992" s="16" t="str">
        <f t="shared" si="112"/>
        <v/>
      </c>
      <c r="M992" s="14" t="str">
        <f t="shared" si="107"/>
        <v/>
      </c>
      <c r="N992" s="14" t="s">
        <v>47</v>
      </c>
      <c r="O992" s="14" t="str">
        <f t="shared" si="108"/>
        <v/>
      </c>
      <c r="P992" s="14" t="s">
        <v>47</v>
      </c>
      <c r="Q992" s="14" t="str">
        <f t="shared" si="109"/>
        <v/>
      </c>
      <c r="R992" s="14" t="s">
        <v>47</v>
      </c>
      <c r="S992" s="14" t="str">
        <f t="shared" si="110"/>
        <v/>
      </c>
      <c r="T992" s="14" t="s">
        <v>47</v>
      </c>
      <c r="U992" s="14" t="str">
        <f t="shared" si="111"/>
        <v/>
      </c>
      <c r="V992" s="15" t="str">
        <f t="shared" si="113"/>
        <v/>
      </c>
    </row>
    <row r="993" spans="9:22" x14ac:dyDescent="0.2">
      <c r="I993" s="17"/>
      <c r="L993" s="16" t="str">
        <f t="shared" si="112"/>
        <v/>
      </c>
      <c r="M993" s="14" t="str">
        <f t="shared" si="107"/>
        <v/>
      </c>
      <c r="N993" s="14" t="s">
        <v>47</v>
      </c>
      <c r="O993" s="14" t="str">
        <f t="shared" si="108"/>
        <v/>
      </c>
      <c r="P993" s="14" t="s">
        <v>47</v>
      </c>
      <c r="Q993" s="14" t="str">
        <f t="shared" si="109"/>
        <v/>
      </c>
      <c r="R993" s="14" t="s">
        <v>47</v>
      </c>
      <c r="S993" s="14" t="str">
        <f t="shared" si="110"/>
        <v/>
      </c>
      <c r="T993" s="14" t="s">
        <v>47</v>
      </c>
      <c r="U993" s="14" t="str">
        <f t="shared" si="111"/>
        <v/>
      </c>
      <c r="V993" s="15" t="str">
        <f t="shared" si="113"/>
        <v/>
      </c>
    </row>
    <row r="994" spans="9:22" x14ac:dyDescent="0.2">
      <c r="I994" s="17"/>
      <c r="L994" s="16" t="str">
        <f t="shared" si="112"/>
        <v/>
      </c>
      <c r="M994" s="14" t="str">
        <f t="shared" si="107"/>
        <v/>
      </c>
      <c r="N994" s="14" t="s">
        <v>47</v>
      </c>
      <c r="O994" s="14" t="str">
        <f t="shared" si="108"/>
        <v/>
      </c>
      <c r="P994" s="14" t="s">
        <v>47</v>
      </c>
      <c r="Q994" s="14" t="str">
        <f t="shared" si="109"/>
        <v/>
      </c>
      <c r="R994" s="14" t="s">
        <v>47</v>
      </c>
      <c r="S994" s="14" t="str">
        <f t="shared" si="110"/>
        <v/>
      </c>
      <c r="T994" s="14" t="s">
        <v>47</v>
      </c>
      <c r="U994" s="14" t="str">
        <f t="shared" si="111"/>
        <v/>
      </c>
      <c r="V994" s="15" t="str">
        <f t="shared" si="113"/>
        <v/>
      </c>
    </row>
    <row r="995" spans="9:22" x14ac:dyDescent="0.2">
      <c r="I995" s="17"/>
      <c r="L995" s="16" t="str">
        <f t="shared" si="112"/>
        <v/>
      </c>
      <c r="M995" s="14" t="str">
        <f t="shared" si="107"/>
        <v/>
      </c>
      <c r="N995" s="14" t="s">
        <v>47</v>
      </c>
      <c r="O995" s="14" t="str">
        <f t="shared" si="108"/>
        <v/>
      </c>
      <c r="P995" s="14" t="s">
        <v>47</v>
      </c>
      <c r="Q995" s="14" t="str">
        <f t="shared" si="109"/>
        <v/>
      </c>
      <c r="R995" s="14" t="s">
        <v>47</v>
      </c>
      <c r="S995" s="14" t="str">
        <f t="shared" si="110"/>
        <v/>
      </c>
      <c r="T995" s="14" t="s">
        <v>47</v>
      </c>
      <c r="U995" s="14" t="str">
        <f t="shared" si="111"/>
        <v/>
      </c>
      <c r="V995" s="15" t="str">
        <f t="shared" si="113"/>
        <v/>
      </c>
    </row>
    <row r="996" spans="9:22" x14ac:dyDescent="0.2">
      <c r="I996" s="17"/>
      <c r="L996" s="16" t="str">
        <f t="shared" si="112"/>
        <v/>
      </c>
      <c r="M996" s="14" t="str">
        <f t="shared" si="107"/>
        <v/>
      </c>
      <c r="N996" s="14" t="s">
        <v>47</v>
      </c>
      <c r="O996" s="14" t="str">
        <f t="shared" si="108"/>
        <v/>
      </c>
      <c r="P996" s="14" t="s">
        <v>47</v>
      </c>
      <c r="Q996" s="14" t="str">
        <f t="shared" si="109"/>
        <v/>
      </c>
      <c r="R996" s="14" t="s">
        <v>47</v>
      </c>
      <c r="S996" s="14" t="str">
        <f t="shared" si="110"/>
        <v/>
      </c>
      <c r="T996" s="14" t="s">
        <v>47</v>
      </c>
      <c r="U996" s="14" t="str">
        <f t="shared" si="111"/>
        <v/>
      </c>
      <c r="V996" s="15" t="str">
        <f t="shared" si="113"/>
        <v/>
      </c>
    </row>
    <row r="997" spans="9:22" x14ac:dyDescent="0.2">
      <c r="I997" s="17"/>
      <c r="L997" s="16" t="str">
        <f t="shared" si="112"/>
        <v/>
      </c>
      <c r="M997" s="14" t="str">
        <f t="shared" si="107"/>
        <v/>
      </c>
      <c r="N997" s="14" t="s">
        <v>47</v>
      </c>
      <c r="O997" s="14" t="str">
        <f t="shared" si="108"/>
        <v/>
      </c>
      <c r="P997" s="14" t="s">
        <v>47</v>
      </c>
      <c r="Q997" s="14" t="str">
        <f t="shared" si="109"/>
        <v/>
      </c>
      <c r="R997" s="14" t="s">
        <v>47</v>
      </c>
      <c r="S997" s="14" t="str">
        <f t="shared" si="110"/>
        <v/>
      </c>
      <c r="T997" s="14" t="s">
        <v>47</v>
      </c>
      <c r="U997" s="14" t="str">
        <f t="shared" si="111"/>
        <v/>
      </c>
      <c r="V997" s="15" t="str">
        <f t="shared" si="113"/>
        <v/>
      </c>
    </row>
    <row r="998" spans="9:22" x14ac:dyDescent="0.2">
      <c r="I998" s="17"/>
      <c r="L998" s="16" t="str">
        <f t="shared" si="112"/>
        <v/>
      </c>
      <c r="M998" s="14" t="str">
        <f t="shared" si="107"/>
        <v/>
      </c>
      <c r="N998" s="14" t="s">
        <v>47</v>
      </c>
      <c r="O998" s="14" t="str">
        <f t="shared" si="108"/>
        <v/>
      </c>
      <c r="P998" s="14" t="s">
        <v>47</v>
      </c>
      <c r="Q998" s="14" t="str">
        <f t="shared" si="109"/>
        <v/>
      </c>
      <c r="R998" s="14" t="s">
        <v>47</v>
      </c>
      <c r="S998" s="14" t="str">
        <f t="shared" si="110"/>
        <v/>
      </c>
      <c r="T998" s="14" t="s">
        <v>47</v>
      </c>
      <c r="U998" s="14" t="str">
        <f t="shared" si="111"/>
        <v/>
      </c>
      <c r="V998" s="15" t="str">
        <f t="shared" si="113"/>
        <v/>
      </c>
    </row>
    <row r="999" spans="9:22" x14ac:dyDescent="0.2">
      <c r="I999" s="17"/>
      <c r="L999" s="16" t="str">
        <f t="shared" si="112"/>
        <v/>
      </c>
      <c r="M999" s="14" t="str">
        <f t="shared" si="107"/>
        <v/>
      </c>
      <c r="N999" s="14" t="s">
        <v>47</v>
      </c>
      <c r="O999" s="14" t="str">
        <f t="shared" si="108"/>
        <v/>
      </c>
      <c r="P999" s="14" t="s">
        <v>47</v>
      </c>
      <c r="Q999" s="14" t="str">
        <f t="shared" si="109"/>
        <v/>
      </c>
      <c r="R999" s="14" t="s">
        <v>47</v>
      </c>
      <c r="S999" s="14" t="str">
        <f t="shared" si="110"/>
        <v/>
      </c>
      <c r="T999" s="14" t="s">
        <v>47</v>
      </c>
      <c r="U999" s="14" t="str">
        <f t="shared" si="111"/>
        <v/>
      </c>
      <c r="V999" s="15" t="str">
        <f t="shared" si="113"/>
        <v/>
      </c>
    </row>
    <row r="1000" spans="9:22" x14ac:dyDescent="0.2">
      <c r="I1000" s="17"/>
      <c r="L1000" s="16" t="str">
        <f t="shared" si="112"/>
        <v/>
      </c>
      <c r="M1000" s="14" t="str">
        <f t="shared" si="107"/>
        <v/>
      </c>
      <c r="N1000" s="14" t="s">
        <v>47</v>
      </c>
      <c r="O1000" s="14" t="str">
        <f t="shared" si="108"/>
        <v/>
      </c>
      <c r="P1000" s="14" t="s">
        <v>47</v>
      </c>
      <c r="Q1000" s="14" t="str">
        <f t="shared" si="109"/>
        <v/>
      </c>
      <c r="R1000" s="14" t="s">
        <v>47</v>
      </c>
      <c r="S1000" s="14" t="str">
        <f t="shared" si="110"/>
        <v/>
      </c>
      <c r="T1000" s="14" t="s">
        <v>47</v>
      </c>
      <c r="U1000" s="14" t="str">
        <f t="shared" si="111"/>
        <v/>
      </c>
      <c r="V1000" s="15" t="str">
        <f t="shared" si="113"/>
        <v/>
      </c>
    </row>
    <row r="1001" spans="9:22" x14ac:dyDescent="0.2">
      <c r="I1001" s="17"/>
      <c r="L1001" s="16" t="str">
        <f t="shared" si="112"/>
        <v/>
      </c>
      <c r="M1001" s="14" t="str">
        <f t="shared" si="107"/>
        <v/>
      </c>
      <c r="N1001" s="14" t="s">
        <v>47</v>
      </c>
      <c r="O1001" s="14" t="str">
        <f t="shared" si="108"/>
        <v/>
      </c>
      <c r="P1001" s="14" t="s">
        <v>47</v>
      </c>
      <c r="Q1001" s="14" t="str">
        <f t="shared" si="109"/>
        <v/>
      </c>
      <c r="R1001" s="14" t="s">
        <v>47</v>
      </c>
      <c r="S1001" s="14" t="str">
        <f t="shared" si="110"/>
        <v/>
      </c>
      <c r="T1001" s="14" t="s">
        <v>47</v>
      </c>
      <c r="U1001" s="14" t="str">
        <f t="shared" si="111"/>
        <v/>
      </c>
      <c r="V1001" s="15" t="str">
        <f t="shared" si="113"/>
        <v/>
      </c>
    </row>
    <row r="1002" spans="9:22" x14ac:dyDescent="0.2">
      <c r="I1002" s="17"/>
      <c r="L1002" s="16" t="str">
        <f t="shared" si="112"/>
        <v/>
      </c>
      <c r="M1002" s="14" t="str">
        <f t="shared" ref="M1002:M1065" si="114">MID(A1002,1,2)</f>
        <v/>
      </c>
      <c r="N1002" s="14" t="s">
        <v>47</v>
      </c>
      <c r="O1002" s="14" t="str">
        <f t="shared" ref="O1002:O1065" si="115">MID(A1002,4,2)</f>
        <v/>
      </c>
      <c r="P1002" s="14" t="s">
        <v>47</v>
      </c>
      <c r="Q1002" s="14" t="str">
        <f t="shared" ref="Q1002:Q1065" si="116">MID(A1002,7,2)</f>
        <v/>
      </c>
      <c r="R1002" s="14" t="s">
        <v>47</v>
      </c>
      <c r="S1002" s="14" t="str">
        <f t="shared" ref="S1002:S1065" si="117">MID(A1002,10,2)</f>
        <v/>
      </c>
      <c r="T1002" s="14" t="s">
        <v>47</v>
      </c>
      <c r="U1002" s="14" t="str">
        <f t="shared" ref="U1002:U1065" si="118">MID(A1002,13,2)</f>
        <v/>
      </c>
      <c r="V1002" s="15" t="str">
        <f t="shared" si="113"/>
        <v/>
      </c>
    </row>
    <row r="1003" spans="9:22" x14ac:dyDescent="0.2">
      <c r="I1003" s="17"/>
      <c r="L1003" s="16" t="str">
        <f t="shared" si="112"/>
        <v/>
      </c>
      <c r="M1003" s="14" t="str">
        <f t="shared" si="114"/>
        <v/>
      </c>
      <c r="N1003" s="14" t="s">
        <v>47</v>
      </c>
      <c r="O1003" s="14" t="str">
        <f t="shared" si="115"/>
        <v/>
      </c>
      <c r="P1003" s="14" t="s">
        <v>47</v>
      </c>
      <c r="Q1003" s="14" t="str">
        <f t="shared" si="116"/>
        <v/>
      </c>
      <c r="R1003" s="14" t="s">
        <v>47</v>
      </c>
      <c r="S1003" s="14" t="str">
        <f t="shared" si="117"/>
        <v/>
      </c>
      <c r="T1003" s="14" t="s">
        <v>47</v>
      </c>
      <c r="U1003" s="14" t="str">
        <f t="shared" si="118"/>
        <v/>
      </c>
      <c r="V1003" s="15" t="str">
        <f t="shared" si="113"/>
        <v/>
      </c>
    </row>
    <row r="1004" spans="9:22" x14ac:dyDescent="0.2">
      <c r="I1004" s="17"/>
      <c r="L1004" s="16" t="str">
        <f t="shared" si="112"/>
        <v/>
      </c>
      <c r="M1004" s="14" t="str">
        <f t="shared" si="114"/>
        <v/>
      </c>
      <c r="N1004" s="14" t="s">
        <v>47</v>
      </c>
      <c r="O1004" s="14" t="str">
        <f t="shared" si="115"/>
        <v/>
      </c>
      <c r="P1004" s="14" t="s">
        <v>47</v>
      </c>
      <c r="Q1004" s="14" t="str">
        <f t="shared" si="116"/>
        <v/>
      </c>
      <c r="R1004" s="14" t="s">
        <v>47</v>
      </c>
      <c r="S1004" s="14" t="str">
        <f t="shared" si="117"/>
        <v/>
      </c>
      <c r="T1004" s="14" t="s">
        <v>47</v>
      </c>
      <c r="U1004" s="14" t="str">
        <f t="shared" si="118"/>
        <v/>
      </c>
      <c r="V1004" s="15" t="str">
        <f t="shared" si="113"/>
        <v/>
      </c>
    </row>
    <row r="1005" spans="9:22" x14ac:dyDescent="0.2">
      <c r="I1005" s="17"/>
      <c r="L1005" s="16" t="str">
        <f t="shared" si="112"/>
        <v/>
      </c>
      <c r="M1005" s="14" t="str">
        <f t="shared" si="114"/>
        <v/>
      </c>
      <c r="N1005" s="14" t="s">
        <v>47</v>
      </c>
      <c r="O1005" s="14" t="str">
        <f t="shared" si="115"/>
        <v/>
      </c>
      <c r="P1005" s="14" t="s">
        <v>47</v>
      </c>
      <c r="Q1005" s="14" t="str">
        <f t="shared" si="116"/>
        <v/>
      </c>
      <c r="R1005" s="14" t="s">
        <v>47</v>
      </c>
      <c r="S1005" s="14" t="str">
        <f t="shared" si="117"/>
        <v/>
      </c>
      <c r="T1005" s="14" t="s">
        <v>47</v>
      </c>
      <c r="U1005" s="14" t="str">
        <f t="shared" si="118"/>
        <v/>
      </c>
      <c r="V1005" s="15" t="str">
        <f t="shared" si="113"/>
        <v/>
      </c>
    </row>
    <row r="1006" spans="9:22" x14ac:dyDescent="0.2">
      <c r="I1006" s="17"/>
      <c r="L1006" s="16" t="str">
        <f t="shared" si="112"/>
        <v/>
      </c>
      <c r="M1006" s="14" t="str">
        <f t="shared" si="114"/>
        <v/>
      </c>
      <c r="N1006" s="14" t="s">
        <v>47</v>
      </c>
      <c r="O1006" s="14" t="str">
        <f t="shared" si="115"/>
        <v/>
      </c>
      <c r="P1006" s="14" t="s">
        <v>47</v>
      </c>
      <c r="Q1006" s="14" t="str">
        <f t="shared" si="116"/>
        <v/>
      </c>
      <c r="R1006" s="14" t="s">
        <v>47</v>
      </c>
      <c r="S1006" s="14" t="str">
        <f t="shared" si="117"/>
        <v/>
      </c>
      <c r="T1006" s="14" t="s">
        <v>47</v>
      </c>
      <c r="U1006" s="14" t="str">
        <f t="shared" si="118"/>
        <v/>
      </c>
      <c r="V1006" s="15" t="str">
        <f t="shared" si="113"/>
        <v/>
      </c>
    </row>
    <row r="1007" spans="9:22" x14ac:dyDescent="0.2">
      <c r="I1007" s="17"/>
      <c r="L1007" s="16" t="str">
        <f t="shared" si="112"/>
        <v/>
      </c>
      <c r="M1007" s="14" t="str">
        <f t="shared" si="114"/>
        <v/>
      </c>
      <c r="N1007" s="14" t="s">
        <v>47</v>
      </c>
      <c r="O1007" s="14" t="str">
        <f t="shared" si="115"/>
        <v/>
      </c>
      <c r="P1007" s="14" t="s">
        <v>47</v>
      </c>
      <c r="Q1007" s="14" t="str">
        <f t="shared" si="116"/>
        <v/>
      </c>
      <c r="R1007" s="14" t="s">
        <v>47</v>
      </c>
      <c r="S1007" s="14" t="str">
        <f t="shared" si="117"/>
        <v/>
      </c>
      <c r="T1007" s="14" t="s">
        <v>47</v>
      </c>
      <c r="U1007" s="14" t="str">
        <f t="shared" si="118"/>
        <v/>
      </c>
      <c r="V1007" s="15" t="str">
        <f t="shared" si="113"/>
        <v/>
      </c>
    </row>
    <row r="1008" spans="9:22" x14ac:dyDescent="0.2">
      <c r="I1008" s="17"/>
      <c r="L1008" s="16" t="str">
        <f t="shared" si="112"/>
        <v/>
      </c>
      <c r="M1008" s="14" t="str">
        <f t="shared" si="114"/>
        <v/>
      </c>
      <c r="N1008" s="14" t="s">
        <v>47</v>
      </c>
      <c r="O1008" s="14" t="str">
        <f t="shared" si="115"/>
        <v/>
      </c>
      <c r="P1008" s="14" t="s">
        <v>47</v>
      </c>
      <c r="Q1008" s="14" t="str">
        <f t="shared" si="116"/>
        <v/>
      </c>
      <c r="R1008" s="14" t="s">
        <v>47</v>
      </c>
      <c r="S1008" s="14" t="str">
        <f t="shared" si="117"/>
        <v/>
      </c>
      <c r="T1008" s="14" t="s">
        <v>47</v>
      </c>
      <c r="U1008" s="14" t="str">
        <f t="shared" si="118"/>
        <v/>
      </c>
      <c r="V1008" s="15" t="str">
        <f t="shared" si="113"/>
        <v/>
      </c>
    </row>
    <row r="1009" spans="9:22" x14ac:dyDescent="0.2">
      <c r="I1009" s="17"/>
      <c r="L1009" s="16" t="str">
        <f t="shared" si="112"/>
        <v/>
      </c>
      <c r="M1009" s="14" t="str">
        <f t="shared" si="114"/>
        <v/>
      </c>
      <c r="N1009" s="14" t="s">
        <v>47</v>
      </c>
      <c r="O1009" s="14" t="str">
        <f t="shared" si="115"/>
        <v/>
      </c>
      <c r="P1009" s="14" t="s">
        <v>47</v>
      </c>
      <c r="Q1009" s="14" t="str">
        <f t="shared" si="116"/>
        <v/>
      </c>
      <c r="R1009" s="14" t="s">
        <v>47</v>
      </c>
      <c r="S1009" s="14" t="str">
        <f t="shared" si="117"/>
        <v/>
      </c>
      <c r="T1009" s="14" t="s">
        <v>47</v>
      </c>
      <c r="U1009" s="14" t="str">
        <f t="shared" si="118"/>
        <v/>
      </c>
      <c r="V1009" s="15" t="str">
        <f t="shared" si="113"/>
        <v/>
      </c>
    </row>
    <row r="1010" spans="9:22" x14ac:dyDescent="0.2">
      <c r="I1010" s="17"/>
      <c r="L1010" s="16" t="str">
        <f t="shared" si="112"/>
        <v/>
      </c>
      <c r="M1010" s="14" t="str">
        <f t="shared" si="114"/>
        <v/>
      </c>
      <c r="N1010" s="14" t="s">
        <v>47</v>
      </c>
      <c r="O1010" s="14" t="str">
        <f t="shared" si="115"/>
        <v/>
      </c>
      <c r="P1010" s="14" t="s">
        <v>47</v>
      </c>
      <c r="Q1010" s="14" t="str">
        <f t="shared" si="116"/>
        <v/>
      </c>
      <c r="R1010" s="14" t="s">
        <v>47</v>
      </c>
      <c r="S1010" s="14" t="str">
        <f t="shared" si="117"/>
        <v/>
      </c>
      <c r="T1010" s="14" t="s">
        <v>47</v>
      </c>
      <c r="U1010" s="14" t="str">
        <f t="shared" si="118"/>
        <v/>
      </c>
      <c r="V1010" s="15" t="str">
        <f t="shared" si="113"/>
        <v/>
      </c>
    </row>
    <row r="1011" spans="9:22" x14ac:dyDescent="0.2">
      <c r="I1011" s="17"/>
      <c r="L1011" s="16" t="str">
        <f t="shared" si="112"/>
        <v/>
      </c>
      <c r="M1011" s="14" t="str">
        <f t="shared" si="114"/>
        <v/>
      </c>
      <c r="N1011" s="14" t="s">
        <v>47</v>
      </c>
      <c r="O1011" s="14" t="str">
        <f t="shared" si="115"/>
        <v/>
      </c>
      <c r="P1011" s="14" t="s">
        <v>47</v>
      </c>
      <c r="Q1011" s="14" t="str">
        <f t="shared" si="116"/>
        <v/>
      </c>
      <c r="R1011" s="14" t="s">
        <v>47</v>
      </c>
      <c r="S1011" s="14" t="str">
        <f t="shared" si="117"/>
        <v/>
      </c>
      <c r="T1011" s="14" t="s">
        <v>47</v>
      </c>
      <c r="U1011" s="14" t="str">
        <f t="shared" si="118"/>
        <v/>
      </c>
      <c r="V1011" s="15" t="str">
        <f t="shared" si="113"/>
        <v/>
      </c>
    </row>
    <row r="1012" spans="9:22" x14ac:dyDescent="0.2">
      <c r="I1012" s="17"/>
      <c r="L1012" s="16" t="str">
        <f t="shared" si="112"/>
        <v/>
      </c>
      <c r="M1012" s="14" t="str">
        <f t="shared" si="114"/>
        <v/>
      </c>
      <c r="N1012" s="14" t="s">
        <v>47</v>
      </c>
      <c r="O1012" s="14" t="str">
        <f t="shared" si="115"/>
        <v/>
      </c>
      <c r="P1012" s="14" t="s">
        <v>47</v>
      </c>
      <c r="Q1012" s="14" t="str">
        <f t="shared" si="116"/>
        <v/>
      </c>
      <c r="R1012" s="14" t="s">
        <v>47</v>
      </c>
      <c r="S1012" s="14" t="str">
        <f t="shared" si="117"/>
        <v/>
      </c>
      <c r="T1012" s="14" t="s">
        <v>47</v>
      </c>
      <c r="U1012" s="14" t="str">
        <f t="shared" si="118"/>
        <v/>
      </c>
      <c r="V1012" s="15" t="str">
        <f t="shared" si="113"/>
        <v/>
      </c>
    </row>
    <row r="1013" spans="9:22" x14ac:dyDescent="0.2">
      <c r="I1013" s="17"/>
      <c r="L1013" s="16" t="str">
        <f t="shared" si="112"/>
        <v/>
      </c>
      <c r="M1013" s="14" t="str">
        <f t="shared" si="114"/>
        <v/>
      </c>
      <c r="N1013" s="14" t="s">
        <v>47</v>
      </c>
      <c r="O1013" s="14" t="str">
        <f t="shared" si="115"/>
        <v/>
      </c>
      <c r="P1013" s="14" t="s">
        <v>47</v>
      </c>
      <c r="Q1013" s="14" t="str">
        <f t="shared" si="116"/>
        <v/>
      </c>
      <c r="R1013" s="14" t="s">
        <v>47</v>
      </c>
      <c r="S1013" s="14" t="str">
        <f t="shared" si="117"/>
        <v/>
      </c>
      <c r="T1013" s="14" t="s">
        <v>47</v>
      </c>
      <c r="U1013" s="14" t="str">
        <f t="shared" si="118"/>
        <v/>
      </c>
      <c r="V1013" s="15" t="str">
        <f t="shared" si="113"/>
        <v/>
      </c>
    </row>
    <row r="1014" spans="9:22" x14ac:dyDescent="0.2">
      <c r="I1014" s="17"/>
      <c r="L1014" s="16" t="str">
        <f t="shared" si="112"/>
        <v/>
      </c>
      <c r="M1014" s="14" t="str">
        <f t="shared" si="114"/>
        <v/>
      </c>
      <c r="N1014" s="14" t="s">
        <v>47</v>
      </c>
      <c r="O1014" s="14" t="str">
        <f t="shared" si="115"/>
        <v/>
      </c>
      <c r="P1014" s="14" t="s">
        <v>47</v>
      </c>
      <c r="Q1014" s="14" t="str">
        <f t="shared" si="116"/>
        <v/>
      </c>
      <c r="R1014" s="14" t="s">
        <v>47</v>
      </c>
      <c r="S1014" s="14" t="str">
        <f t="shared" si="117"/>
        <v/>
      </c>
      <c r="T1014" s="14" t="s">
        <v>47</v>
      </c>
      <c r="U1014" s="14" t="str">
        <f t="shared" si="118"/>
        <v/>
      </c>
      <c r="V1014" s="15" t="str">
        <f t="shared" si="113"/>
        <v/>
      </c>
    </row>
    <row r="1015" spans="9:22" x14ac:dyDescent="0.2">
      <c r="I1015" s="17"/>
      <c r="L1015" s="16" t="str">
        <f t="shared" si="112"/>
        <v/>
      </c>
      <c r="M1015" s="14" t="str">
        <f t="shared" si="114"/>
        <v/>
      </c>
      <c r="N1015" s="14" t="s">
        <v>47</v>
      </c>
      <c r="O1015" s="14" t="str">
        <f t="shared" si="115"/>
        <v/>
      </c>
      <c r="P1015" s="14" t="s">
        <v>47</v>
      </c>
      <c r="Q1015" s="14" t="str">
        <f t="shared" si="116"/>
        <v/>
      </c>
      <c r="R1015" s="14" t="s">
        <v>47</v>
      </c>
      <c r="S1015" s="14" t="str">
        <f t="shared" si="117"/>
        <v/>
      </c>
      <c r="T1015" s="14" t="s">
        <v>47</v>
      </c>
      <c r="U1015" s="14" t="str">
        <f t="shared" si="118"/>
        <v/>
      </c>
      <c r="V1015" s="15" t="str">
        <f t="shared" si="113"/>
        <v/>
      </c>
    </row>
    <row r="1016" spans="9:22" x14ac:dyDescent="0.2">
      <c r="I1016" s="17"/>
      <c r="L1016" s="16" t="str">
        <f t="shared" si="112"/>
        <v/>
      </c>
      <c r="M1016" s="14" t="str">
        <f t="shared" si="114"/>
        <v/>
      </c>
      <c r="N1016" s="14" t="s">
        <v>47</v>
      </c>
      <c r="O1016" s="14" t="str">
        <f t="shared" si="115"/>
        <v/>
      </c>
      <c r="P1016" s="14" t="s">
        <v>47</v>
      </c>
      <c r="Q1016" s="14" t="str">
        <f t="shared" si="116"/>
        <v/>
      </c>
      <c r="R1016" s="14" t="s">
        <v>47</v>
      </c>
      <c r="S1016" s="14" t="str">
        <f t="shared" si="117"/>
        <v/>
      </c>
      <c r="T1016" s="14" t="s">
        <v>47</v>
      </c>
      <c r="U1016" s="14" t="str">
        <f t="shared" si="118"/>
        <v/>
      </c>
      <c r="V1016" s="15" t="str">
        <f t="shared" si="113"/>
        <v/>
      </c>
    </row>
    <row r="1017" spans="9:22" x14ac:dyDescent="0.2">
      <c r="I1017" s="17"/>
      <c r="L1017" s="16" t="str">
        <f t="shared" si="112"/>
        <v/>
      </c>
      <c r="M1017" s="14" t="str">
        <f t="shared" si="114"/>
        <v/>
      </c>
      <c r="N1017" s="14" t="s">
        <v>47</v>
      </c>
      <c r="O1017" s="14" t="str">
        <f t="shared" si="115"/>
        <v/>
      </c>
      <c r="P1017" s="14" t="s">
        <v>47</v>
      </c>
      <c r="Q1017" s="14" t="str">
        <f t="shared" si="116"/>
        <v/>
      </c>
      <c r="R1017" s="14" t="s">
        <v>47</v>
      </c>
      <c r="S1017" s="14" t="str">
        <f t="shared" si="117"/>
        <v/>
      </c>
      <c r="T1017" s="14" t="s">
        <v>47</v>
      </c>
      <c r="U1017" s="14" t="str">
        <f t="shared" si="118"/>
        <v/>
      </c>
      <c r="V1017" s="15" t="str">
        <f t="shared" si="113"/>
        <v/>
      </c>
    </row>
    <row r="1018" spans="9:22" x14ac:dyDescent="0.2">
      <c r="I1018" s="17"/>
      <c r="L1018" s="16" t="str">
        <f t="shared" si="112"/>
        <v/>
      </c>
      <c r="M1018" s="14" t="str">
        <f t="shared" si="114"/>
        <v/>
      </c>
      <c r="N1018" s="14" t="s">
        <v>47</v>
      </c>
      <c r="O1018" s="14" t="str">
        <f t="shared" si="115"/>
        <v/>
      </c>
      <c r="P1018" s="14" t="s">
        <v>47</v>
      </c>
      <c r="Q1018" s="14" t="str">
        <f t="shared" si="116"/>
        <v/>
      </c>
      <c r="R1018" s="14" t="s">
        <v>47</v>
      </c>
      <c r="S1018" s="14" t="str">
        <f t="shared" si="117"/>
        <v/>
      </c>
      <c r="T1018" s="14" t="s">
        <v>47</v>
      </c>
      <c r="U1018" s="14" t="str">
        <f t="shared" si="118"/>
        <v/>
      </c>
      <c r="V1018" s="15" t="str">
        <f t="shared" si="113"/>
        <v/>
      </c>
    </row>
    <row r="1019" spans="9:22" x14ac:dyDescent="0.2">
      <c r="I1019" s="17"/>
      <c r="L1019" s="16" t="str">
        <f t="shared" si="112"/>
        <v/>
      </c>
      <c r="M1019" s="14" t="str">
        <f t="shared" si="114"/>
        <v/>
      </c>
      <c r="N1019" s="14" t="s">
        <v>47</v>
      </c>
      <c r="O1019" s="14" t="str">
        <f t="shared" si="115"/>
        <v/>
      </c>
      <c r="P1019" s="14" t="s">
        <v>47</v>
      </c>
      <c r="Q1019" s="14" t="str">
        <f t="shared" si="116"/>
        <v/>
      </c>
      <c r="R1019" s="14" t="s">
        <v>47</v>
      </c>
      <c r="S1019" s="14" t="str">
        <f t="shared" si="117"/>
        <v/>
      </c>
      <c r="T1019" s="14" t="s">
        <v>47</v>
      </c>
      <c r="U1019" s="14" t="str">
        <f t="shared" si="118"/>
        <v/>
      </c>
      <c r="V1019" s="15" t="str">
        <f t="shared" si="113"/>
        <v/>
      </c>
    </row>
    <row r="1020" spans="9:22" x14ac:dyDescent="0.2">
      <c r="I1020" s="17"/>
      <c r="L1020" s="16" t="str">
        <f t="shared" si="112"/>
        <v/>
      </c>
      <c r="M1020" s="14" t="str">
        <f t="shared" si="114"/>
        <v/>
      </c>
      <c r="N1020" s="14" t="s">
        <v>47</v>
      </c>
      <c r="O1020" s="14" t="str">
        <f t="shared" si="115"/>
        <v/>
      </c>
      <c r="P1020" s="14" t="s">
        <v>47</v>
      </c>
      <c r="Q1020" s="14" t="str">
        <f t="shared" si="116"/>
        <v/>
      </c>
      <c r="R1020" s="14" t="s">
        <v>47</v>
      </c>
      <c r="S1020" s="14" t="str">
        <f t="shared" si="117"/>
        <v/>
      </c>
      <c r="T1020" s="14" t="s">
        <v>47</v>
      </c>
      <c r="U1020" s="14" t="str">
        <f t="shared" si="118"/>
        <v/>
      </c>
      <c r="V1020" s="15" t="str">
        <f t="shared" si="113"/>
        <v/>
      </c>
    </row>
    <row r="1021" spans="9:22" x14ac:dyDescent="0.2">
      <c r="I1021" s="17"/>
      <c r="L1021" s="16" t="str">
        <f t="shared" si="112"/>
        <v/>
      </c>
      <c r="M1021" s="14" t="str">
        <f t="shared" si="114"/>
        <v/>
      </c>
      <c r="N1021" s="14" t="s">
        <v>47</v>
      </c>
      <c r="O1021" s="14" t="str">
        <f t="shared" si="115"/>
        <v/>
      </c>
      <c r="P1021" s="14" t="s">
        <v>47</v>
      </c>
      <c r="Q1021" s="14" t="str">
        <f t="shared" si="116"/>
        <v/>
      </c>
      <c r="R1021" s="14" t="s">
        <v>47</v>
      </c>
      <c r="S1021" s="14" t="str">
        <f t="shared" si="117"/>
        <v/>
      </c>
      <c r="T1021" s="14" t="s">
        <v>47</v>
      </c>
      <c r="U1021" s="14" t="str">
        <f t="shared" si="118"/>
        <v/>
      </c>
      <c r="V1021" s="15" t="str">
        <f t="shared" si="113"/>
        <v/>
      </c>
    </row>
    <row r="1022" spans="9:22" x14ac:dyDescent="0.2">
      <c r="I1022" s="17"/>
      <c r="L1022" s="16" t="str">
        <f t="shared" si="112"/>
        <v/>
      </c>
      <c r="M1022" s="14" t="str">
        <f t="shared" si="114"/>
        <v/>
      </c>
      <c r="N1022" s="14" t="s">
        <v>47</v>
      </c>
      <c r="O1022" s="14" t="str">
        <f t="shared" si="115"/>
        <v/>
      </c>
      <c r="P1022" s="14" t="s">
        <v>47</v>
      </c>
      <c r="Q1022" s="14" t="str">
        <f t="shared" si="116"/>
        <v/>
      </c>
      <c r="R1022" s="14" t="s">
        <v>47</v>
      </c>
      <c r="S1022" s="14" t="str">
        <f t="shared" si="117"/>
        <v/>
      </c>
      <c r="T1022" s="14" t="s">
        <v>47</v>
      </c>
      <c r="U1022" s="14" t="str">
        <f t="shared" si="118"/>
        <v/>
      </c>
      <c r="V1022" s="15" t="str">
        <f t="shared" si="113"/>
        <v/>
      </c>
    </row>
    <row r="1023" spans="9:22" x14ac:dyDescent="0.2">
      <c r="I1023" s="17"/>
      <c r="L1023" s="16" t="str">
        <f t="shared" si="112"/>
        <v/>
      </c>
      <c r="M1023" s="14" t="str">
        <f t="shared" si="114"/>
        <v/>
      </c>
      <c r="N1023" s="14" t="s">
        <v>47</v>
      </c>
      <c r="O1023" s="14" t="str">
        <f t="shared" si="115"/>
        <v/>
      </c>
      <c r="P1023" s="14" t="s">
        <v>47</v>
      </c>
      <c r="Q1023" s="14" t="str">
        <f t="shared" si="116"/>
        <v/>
      </c>
      <c r="R1023" s="14" t="s">
        <v>47</v>
      </c>
      <c r="S1023" s="14" t="str">
        <f t="shared" si="117"/>
        <v/>
      </c>
      <c r="T1023" s="14" t="s">
        <v>47</v>
      </c>
      <c r="U1023" s="14" t="str">
        <f t="shared" si="118"/>
        <v/>
      </c>
      <c r="V1023" s="15" t="str">
        <f t="shared" si="113"/>
        <v/>
      </c>
    </row>
    <row r="1024" spans="9:22" x14ac:dyDescent="0.2">
      <c r="I1024" s="17"/>
      <c r="L1024" s="16" t="str">
        <f t="shared" si="112"/>
        <v/>
      </c>
      <c r="M1024" s="14" t="str">
        <f t="shared" si="114"/>
        <v/>
      </c>
      <c r="N1024" s="14" t="s">
        <v>47</v>
      </c>
      <c r="O1024" s="14" t="str">
        <f t="shared" si="115"/>
        <v/>
      </c>
      <c r="P1024" s="14" t="s">
        <v>47</v>
      </c>
      <c r="Q1024" s="14" t="str">
        <f t="shared" si="116"/>
        <v/>
      </c>
      <c r="R1024" s="14" t="s">
        <v>47</v>
      </c>
      <c r="S1024" s="14" t="str">
        <f t="shared" si="117"/>
        <v/>
      </c>
      <c r="T1024" s="14" t="s">
        <v>47</v>
      </c>
      <c r="U1024" s="14" t="str">
        <f t="shared" si="118"/>
        <v/>
      </c>
      <c r="V1024" s="15" t="str">
        <f t="shared" si="113"/>
        <v/>
      </c>
    </row>
    <row r="1025" spans="9:22" x14ac:dyDescent="0.2">
      <c r="I1025" s="17"/>
      <c r="L1025" s="16" t="str">
        <f t="shared" si="112"/>
        <v/>
      </c>
      <c r="M1025" s="14" t="str">
        <f t="shared" si="114"/>
        <v/>
      </c>
      <c r="N1025" s="14" t="s">
        <v>47</v>
      </c>
      <c r="O1025" s="14" t="str">
        <f t="shared" si="115"/>
        <v/>
      </c>
      <c r="P1025" s="14" t="s">
        <v>47</v>
      </c>
      <c r="Q1025" s="14" t="str">
        <f t="shared" si="116"/>
        <v/>
      </c>
      <c r="R1025" s="14" t="s">
        <v>47</v>
      </c>
      <c r="S1025" s="14" t="str">
        <f t="shared" si="117"/>
        <v/>
      </c>
      <c r="T1025" s="14" t="s">
        <v>47</v>
      </c>
      <c r="U1025" s="14" t="str">
        <f t="shared" si="118"/>
        <v/>
      </c>
      <c r="V1025" s="15" t="str">
        <f t="shared" si="113"/>
        <v/>
      </c>
    </row>
    <row r="1026" spans="9:22" x14ac:dyDescent="0.2">
      <c r="I1026" s="17"/>
      <c r="L1026" s="16" t="str">
        <f t="shared" si="112"/>
        <v/>
      </c>
      <c r="M1026" s="14" t="str">
        <f t="shared" si="114"/>
        <v/>
      </c>
      <c r="N1026" s="14" t="s">
        <v>47</v>
      </c>
      <c r="O1026" s="14" t="str">
        <f t="shared" si="115"/>
        <v/>
      </c>
      <c r="P1026" s="14" t="s">
        <v>47</v>
      </c>
      <c r="Q1026" s="14" t="str">
        <f t="shared" si="116"/>
        <v/>
      </c>
      <c r="R1026" s="14" t="s">
        <v>47</v>
      </c>
      <c r="S1026" s="14" t="str">
        <f t="shared" si="117"/>
        <v/>
      </c>
      <c r="T1026" s="14" t="s">
        <v>47</v>
      </c>
      <c r="U1026" s="14" t="str">
        <f t="shared" si="118"/>
        <v/>
      </c>
      <c r="V1026" s="15" t="str">
        <f t="shared" si="113"/>
        <v/>
      </c>
    </row>
    <row r="1027" spans="9:22" x14ac:dyDescent="0.2">
      <c r="I1027" s="17"/>
      <c r="L1027" s="16" t="str">
        <f t="shared" si="112"/>
        <v/>
      </c>
      <c r="M1027" s="14" t="str">
        <f t="shared" si="114"/>
        <v/>
      </c>
      <c r="N1027" s="14" t="s">
        <v>47</v>
      </c>
      <c r="O1027" s="14" t="str">
        <f t="shared" si="115"/>
        <v/>
      </c>
      <c r="P1027" s="14" t="s">
        <v>47</v>
      </c>
      <c r="Q1027" s="14" t="str">
        <f t="shared" si="116"/>
        <v/>
      </c>
      <c r="R1027" s="14" t="s">
        <v>47</v>
      </c>
      <c r="S1027" s="14" t="str">
        <f t="shared" si="117"/>
        <v/>
      </c>
      <c r="T1027" s="14" t="s">
        <v>47</v>
      </c>
      <c r="U1027" s="14" t="str">
        <f t="shared" si="118"/>
        <v/>
      </c>
      <c r="V1027" s="15" t="str">
        <f t="shared" si="113"/>
        <v/>
      </c>
    </row>
    <row r="1028" spans="9:22" x14ac:dyDescent="0.2">
      <c r="I1028" s="17"/>
      <c r="L1028" s="16" t="str">
        <f t="shared" ref="L1028:L1091" si="119">IF(A1028="","",LEN(A1028))</f>
        <v/>
      </c>
      <c r="M1028" s="14" t="str">
        <f t="shared" si="114"/>
        <v/>
      </c>
      <c r="N1028" s="14" t="s">
        <v>47</v>
      </c>
      <c r="O1028" s="14" t="str">
        <f t="shared" si="115"/>
        <v/>
      </c>
      <c r="P1028" s="14" t="s">
        <v>47</v>
      </c>
      <c r="Q1028" s="14" t="str">
        <f t="shared" si="116"/>
        <v/>
      </c>
      <c r="R1028" s="14" t="s">
        <v>47</v>
      </c>
      <c r="S1028" s="14" t="str">
        <f t="shared" si="117"/>
        <v/>
      </c>
      <c r="T1028" s="14" t="s">
        <v>47</v>
      </c>
      <c r="U1028" s="14" t="str">
        <f t="shared" si="118"/>
        <v/>
      </c>
      <c r="V1028" s="15" t="str">
        <f t="shared" ref="V1028:V1091" si="120">IF(A1028="","",IF(L1028=2,M1028,IF(L1028=5,M1028&amp;N1028&amp;O1028,IF(L1028=8,M1028&amp;N1028&amp;O1028&amp;P1028&amp;Q1028,IF(L1028=11,M1028&amp;N1028&amp;O1028&amp;P1028&amp;Q1028&amp;R1028&amp;S1028,IF(L1028=14,M1028&amp;N1028&amp;O1028&amp;P1028&amp;Q1028&amp;R1028&amp;S1028&amp;T1028&amp;U1028,"ERROR"))))))</f>
        <v/>
      </c>
    </row>
    <row r="1029" spans="9:22" x14ac:dyDescent="0.2">
      <c r="I1029" s="17"/>
      <c r="L1029" s="16" t="str">
        <f t="shared" si="119"/>
        <v/>
      </c>
      <c r="M1029" s="14" t="str">
        <f t="shared" si="114"/>
        <v/>
      </c>
      <c r="N1029" s="14" t="s">
        <v>47</v>
      </c>
      <c r="O1029" s="14" t="str">
        <f t="shared" si="115"/>
        <v/>
      </c>
      <c r="P1029" s="14" t="s">
        <v>47</v>
      </c>
      <c r="Q1029" s="14" t="str">
        <f t="shared" si="116"/>
        <v/>
      </c>
      <c r="R1029" s="14" t="s">
        <v>47</v>
      </c>
      <c r="S1029" s="14" t="str">
        <f t="shared" si="117"/>
        <v/>
      </c>
      <c r="T1029" s="14" t="s">
        <v>47</v>
      </c>
      <c r="U1029" s="14" t="str">
        <f t="shared" si="118"/>
        <v/>
      </c>
      <c r="V1029" s="15" t="str">
        <f t="shared" si="120"/>
        <v/>
      </c>
    </row>
    <row r="1030" spans="9:22" x14ac:dyDescent="0.2">
      <c r="I1030" s="17"/>
      <c r="L1030" s="16" t="str">
        <f t="shared" si="119"/>
        <v/>
      </c>
      <c r="M1030" s="14" t="str">
        <f t="shared" si="114"/>
        <v/>
      </c>
      <c r="N1030" s="14" t="s">
        <v>47</v>
      </c>
      <c r="O1030" s="14" t="str">
        <f t="shared" si="115"/>
        <v/>
      </c>
      <c r="P1030" s="14" t="s">
        <v>47</v>
      </c>
      <c r="Q1030" s="14" t="str">
        <f t="shared" si="116"/>
        <v/>
      </c>
      <c r="R1030" s="14" t="s">
        <v>47</v>
      </c>
      <c r="S1030" s="14" t="str">
        <f t="shared" si="117"/>
        <v/>
      </c>
      <c r="T1030" s="14" t="s">
        <v>47</v>
      </c>
      <c r="U1030" s="14" t="str">
        <f t="shared" si="118"/>
        <v/>
      </c>
      <c r="V1030" s="15" t="str">
        <f t="shared" si="120"/>
        <v/>
      </c>
    </row>
    <row r="1031" spans="9:22" x14ac:dyDescent="0.2">
      <c r="I1031" s="17"/>
      <c r="L1031" s="16" t="str">
        <f t="shared" si="119"/>
        <v/>
      </c>
      <c r="M1031" s="14" t="str">
        <f t="shared" si="114"/>
        <v/>
      </c>
      <c r="N1031" s="14" t="s">
        <v>47</v>
      </c>
      <c r="O1031" s="14" t="str">
        <f t="shared" si="115"/>
        <v/>
      </c>
      <c r="P1031" s="14" t="s">
        <v>47</v>
      </c>
      <c r="Q1031" s="14" t="str">
        <f t="shared" si="116"/>
        <v/>
      </c>
      <c r="R1031" s="14" t="s">
        <v>47</v>
      </c>
      <c r="S1031" s="14" t="str">
        <f t="shared" si="117"/>
        <v/>
      </c>
      <c r="T1031" s="14" t="s">
        <v>47</v>
      </c>
      <c r="U1031" s="14" t="str">
        <f t="shared" si="118"/>
        <v/>
      </c>
      <c r="V1031" s="15" t="str">
        <f t="shared" si="120"/>
        <v/>
      </c>
    </row>
    <row r="1032" spans="9:22" x14ac:dyDescent="0.2">
      <c r="I1032" s="17"/>
      <c r="L1032" s="16" t="str">
        <f t="shared" si="119"/>
        <v/>
      </c>
      <c r="M1032" s="14" t="str">
        <f t="shared" si="114"/>
        <v/>
      </c>
      <c r="N1032" s="14" t="s">
        <v>47</v>
      </c>
      <c r="O1032" s="14" t="str">
        <f t="shared" si="115"/>
        <v/>
      </c>
      <c r="P1032" s="14" t="s">
        <v>47</v>
      </c>
      <c r="Q1032" s="14" t="str">
        <f t="shared" si="116"/>
        <v/>
      </c>
      <c r="R1032" s="14" t="s">
        <v>47</v>
      </c>
      <c r="S1032" s="14" t="str">
        <f t="shared" si="117"/>
        <v/>
      </c>
      <c r="T1032" s="14" t="s">
        <v>47</v>
      </c>
      <c r="U1032" s="14" t="str">
        <f t="shared" si="118"/>
        <v/>
      </c>
      <c r="V1032" s="15" t="str">
        <f t="shared" si="120"/>
        <v/>
      </c>
    </row>
    <row r="1033" spans="9:22" x14ac:dyDescent="0.2">
      <c r="I1033" s="17"/>
      <c r="L1033" s="16" t="str">
        <f t="shared" si="119"/>
        <v/>
      </c>
      <c r="M1033" s="14" t="str">
        <f t="shared" si="114"/>
        <v/>
      </c>
      <c r="N1033" s="14" t="s">
        <v>47</v>
      </c>
      <c r="O1033" s="14" t="str">
        <f t="shared" si="115"/>
        <v/>
      </c>
      <c r="P1033" s="14" t="s">
        <v>47</v>
      </c>
      <c r="Q1033" s="14" t="str">
        <f t="shared" si="116"/>
        <v/>
      </c>
      <c r="R1033" s="14" t="s">
        <v>47</v>
      </c>
      <c r="S1033" s="14" t="str">
        <f t="shared" si="117"/>
        <v/>
      </c>
      <c r="T1033" s="14" t="s">
        <v>47</v>
      </c>
      <c r="U1033" s="14" t="str">
        <f t="shared" si="118"/>
        <v/>
      </c>
      <c r="V1033" s="15" t="str">
        <f t="shared" si="120"/>
        <v/>
      </c>
    </row>
    <row r="1034" spans="9:22" x14ac:dyDescent="0.2">
      <c r="I1034" s="17"/>
      <c r="L1034" s="16" t="str">
        <f t="shared" si="119"/>
        <v/>
      </c>
      <c r="M1034" s="14" t="str">
        <f t="shared" si="114"/>
        <v/>
      </c>
      <c r="N1034" s="14" t="s">
        <v>47</v>
      </c>
      <c r="O1034" s="14" t="str">
        <f t="shared" si="115"/>
        <v/>
      </c>
      <c r="P1034" s="14" t="s">
        <v>47</v>
      </c>
      <c r="Q1034" s="14" t="str">
        <f t="shared" si="116"/>
        <v/>
      </c>
      <c r="R1034" s="14" t="s">
        <v>47</v>
      </c>
      <c r="S1034" s="14" t="str">
        <f t="shared" si="117"/>
        <v/>
      </c>
      <c r="T1034" s="14" t="s">
        <v>47</v>
      </c>
      <c r="U1034" s="14" t="str">
        <f t="shared" si="118"/>
        <v/>
      </c>
      <c r="V1034" s="15" t="str">
        <f t="shared" si="120"/>
        <v/>
      </c>
    </row>
    <row r="1035" spans="9:22" x14ac:dyDescent="0.2">
      <c r="I1035" s="17"/>
      <c r="L1035" s="16" t="str">
        <f t="shared" si="119"/>
        <v/>
      </c>
      <c r="M1035" s="14" t="str">
        <f t="shared" si="114"/>
        <v/>
      </c>
      <c r="N1035" s="14" t="s">
        <v>47</v>
      </c>
      <c r="O1035" s="14" t="str">
        <f t="shared" si="115"/>
        <v/>
      </c>
      <c r="P1035" s="14" t="s">
        <v>47</v>
      </c>
      <c r="Q1035" s="14" t="str">
        <f t="shared" si="116"/>
        <v/>
      </c>
      <c r="R1035" s="14" t="s">
        <v>47</v>
      </c>
      <c r="S1035" s="14" t="str">
        <f t="shared" si="117"/>
        <v/>
      </c>
      <c r="T1035" s="14" t="s">
        <v>47</v>
      </c>
      <c r="U1035" s="14" t="str">
        <f t="shared" si="118"/>
        <v/>
      </c>
      <c r="V1035" s="15" t="str">
        <f t="shared" si="120"/>
        <v/>
      </c>
    </row>
    <row r="1036" spans="9:22" x14ac:dyDescent="0.2">
      <c r="I1036" s="17"/>
      <c r="L1036" s="16" t="str">
        <f t="shared" si="119"/>
        <v/>
      </c>
      <c r="M1036" s="14" t="str">
        <f t="shared" si="114"/>
        <v/>
      </c>
      <c r="N1036" s="14" t="s">
        <v>47</v>
      </c>
      <c r="O1036" s="14" t="str">
        <f t="shared" si="115"/>
        <v/>
      </c>
      <c r="P1036" s="14" t="s">
        <v>47</v>
      </c>
      <c r="Q1036" s="14" t="str">
        <f t="shared" si="116"/>
        <v/>
      </c>
      <c r="R1036" s="14" t="s">
        <v>47</v>
      </c>
      <c r="S1036" s="14" t="str">
        <f t="shared" si="117"/>
        <v/>
      </c>
      <c r="T1036" s="14" t="s">
        <v>47</v>
      </c>
      <c r="U1036" s="14" t="str">
        <f t="shared" si="118"/>
        <v/>
      </c>
      <c r="V1036" s="15" t="str">
        <f t="shared" si="120"/>
        <v/>
      </c>
    </row>
    <row r="1037" spans="9:22" x14ac:dyDescent="0.2">
      <c r="I1037" s="17"/>
      <c r="L1037" s="16" t="str">
        <f t="shared" si="119"/>
        <v/>
      </c>
      <c r="M1037" s="14" t="str">
        <f t="shared" si="114"/>
        <v/>
      </c>
      <c r="N1037" s="14" t="s">
        <v>47</v>
      </c>
      <c r="O1037" s="14" t="str">
        <f t="shared" si="115"/>
        <v/>
      </c>
      <c r="P1037" s="14" t="s">
        <v>47</v>
      </c>
      <c r="Q1037" s="14" t="str">
        <f t="shared" si="116"/>
        <v/>
      </c>
      <c r="R1037" s="14" t="s">
        <v>47</v>
      </c>
      <c r="S1037" s="14" t="str">
        <f t="shared" si="117"/>
        <v/>
      </c>
      <c r="T1037" s="14" t="s">
        <v>47</v>
      </c>
      <c r="U1037" s="14" t="str">
        <f t="shared" si="118"/>
        <v/>
      </c>
      <c r="V1037" s="15" t="str">
        <f t="shared" si="120"/>
        <v/>
      </c>
    </row>
    <row r="1038" spans="9:22" x14ac:dyDescent="0.2">
      <c r="I1038" s="17"/>
      <c r="L1038" s="16" t="str">
        <f t="shared" si="119"/>
        <v/>
      </c>
      <c r="M1038" s="14" t="str">
        <f t="shared" si="114"/>
        <v/>
      </c>
      <c r="N1038" s="14" t="s">
        <v>47</v>
      </c>
      <c r="O1038" s="14" t="str">
        <f t="shared" si="115"/>
        <v/>
      </c>
      <c r="P1038" s="14" t="s">
        <v>47</v>
      </c>
      <c r="Q1038" s="14" t="str">
        <f t="shared" si="116"/>
        <v/>
      </c>
      <c r="R1038" s="14" t="s">
        <v>47</v>
      </c>
      <c r="S1038" s="14" t="str">
        <f t="shared" si="117"/>
        <v/>
      </c>
      <c r="T1038" s="14" t="s">
        <v>47</v>
      </c>
      <c r="U1038" s="14" t="str">
        <f t="shared" si="118"/>
        <v/>
      </c>
      <c r="V1038" s="15" t="str">
        <f t="shared" si="120"/>
        <v/>
      </c>
    </row>
    <row r="1039" spans="9:22" x14ac:dyDescent="0.2">
      <c r="I1039" s="17"/>
      <c r="L1039" s="16" t="str">
        <f t="shared" si="119"/>
        <v/>
      </c>
      <c r="M1039" s="14" t="str">
        <f t="shared" si="114"/>
        <v/>
      </c>
      <c r="N1039" s="14" t="s">
        <v>47</v>
      </c>
      <c r="O1039" s="14" t="str">
        <f t="shared" si="115"/>
        <v/>
      </c>
      <c r="P1039" s="14" t="s">
        <v>47</v>
      </c>
      <c r="Q1039" s="14" t="str">
        <f t="shared" si="116"/>
        <v/>
      </c>
      <c r="R1039" s="14" t="s">
        <v>47</v>
      </c>
      <c r="S1039" s="14" t="str">
        <f t="shared" si="117"/>
        <v/>
      </c>
      <c r="T1039" s="14" t="s">
        <v>47</v>
      </c>
      <c r="U1039" s="14" t="str">
        <f t="shared" si="118"/>
        <v/>
      </c>
      <c r="V1039" s="15" t="str">
        <f t="shared" si="120"/>
        <v/>
      </c>
    </row>
    <row r="1040" spans="9:22" x14ac:dyDescent="0.2">
      <c r="I1040" s="17"/>
      <c r="L1040" s="16" t="str">
        <f t="shared" si="119"/>
        <v/>
      </c>
      <c r="M1040" s="14" t="str">
        <f t="shared" si="114"/>
        <v/>
      </c>
      <c r="N1040" s="14" t="s">
        <v>47</v>
      </c>
      <c r="O1040" s="14" t="str">
        <f t="shared" si="115"/>
        <v/>
      </c>
      <c r="P1040" s="14" t="s">
        <v>47</v>
      </c>
      <c r="Q1040" s="14" t="str">
        <f t="shared" si="116"/>
        <v/>
      </c>
      <c r="R1040" s="14" t="s">
        <v>47</v>
      </c>
      <c r="S1040" s="14" t="str">
        <f t="shared" si="117"/>
        <v/>
      </c>
      <c r="T1040" s="14" t="s">
        <v>47</v>
      </c>
      <c r="U1040" s="14" t="str">
        <f t="shared" si="118"/>
        <v/>
      </c>
      <c r="V1040" s="15" t="str">
        <f t="shared" si="120"/>
        <v/>
      </c>
    </row>
    <row r="1041" spans="9:22" x14ac:dyDescent="0.2">
      <c r="I1041" s="17"/>
      <c r="L1041" s="16" t="str">
        <f t="shared" si="119"/>
        <v/>
      </c>
      <c r="M1041" s="14" t="str">
        <f t="shared" si="114"/>
        <v/>
      </c>
      <c r="N1041" s="14" t="s">
        <v>47</v>
      </c>
      <c r="O1041" s="14" t="str">
        <f t="shared" si="115"/>
        <v/>
      </c>
      <c r="P1041" s="14" t="s">
        <v>47</v>
      </c>
      <c r="Q1041" s="14" t="str">
        <f t="shared" si="116"/>
        <v/>
      </c>
      <c r="R1041" s="14" t="s">
        <v>47</v>
      </c>
      <c r="S1041" s="14" t="str">
        <f t="shared" si="117"/>
        <v/>
      </c>
      <c r="T1041" s="14" t="s">
        <v>47</v>
      </c>
      <c r="U1041" s="14" t="str">
        <f t="shared" si="118"/>
        <v/>
      </c>
      <c r="V1041" s="15" t="str">
        <f t="shared" si="120"/>
        <v/>
      </c>
    </row>
    <row r="1042" spans="9:22" x14ac:dyDescent="0.2">
      <c r="I1042" s="17"/>
      <c r="L1042" s="16" t="str">
        <f t="shared" si="119"/>
        <v/>
      </c>
      <c r="M1042" s="14" t="str">
        <f t="shared" si="114"/>
        <v/>
      </c>
      <c r="N1042" s="14" t="s">
        <v>47</v>
      </c>
      <c r="O1042" s="14" t="str">
        <f t="shared" si="115"/>
        <v/>
      </c>
      <c r="P1042" s="14" t="s">
        <v>47</v>
      </c>
      <c r="Q1042" s="14" t="str">
        <f t="shared" si="116"/>
        <v/>
      </c>
      <c r="R1042" s="14" t="s">
        <v>47</v>
      </c>
      <c r="S1042" s="14" t="str">
        <f t="shared" si="117"/>
        <v/>
      </c>
      <c r="T1042" s="14" t="s">
        <v>47</v>
      </c>
      <c r="U1042" s="14" t="str">
        <f t="shared" si="118"/>
        <v/>
      </c>
      <c r="V1042" s="15" t="str">
        <f t="shared" si="120"/>
        <v/>
      </c>
    </row>
    <row r="1043" spans="9:22" x14ac:dyDescent="0.2">
      <c r="I1043" s="17"/>
      <c r="L1043" s="16" t="str">
        <f t="shared" si="119"/>
        <v/>
      </c>
      <c r="M1043" s="14" t="str">
        <f t="shared" si="114"/>
        <v/>
      </c>
      <c r="N1043" s="14" t="s">
        <v>47</v>
      </c>
      <c r="O1043" s="14" t="str">
        <f t="shared" si="115"/>
        <v/>
      </c>
      <c r="P1043" s="14" t="s">
        <v>47</v>
      </c>
      <c r="Q1043" s="14" t="str">
        <f t="shared" si="116"/>
        <v/>
      </c>
      <c r="R1043" s="14" t="s">
        <v>47</v>
      </c>
      <c r="S1043" s="14" t="str">
        <f t="shared" si="117"/>
        <v/>
      </c>
      <c r="T1043" s="14" t="s">
        <v>47</v>
      </c>
      <c r="U1043" s="14" t="str">
        <f t="shared" si="118"/>
        <v/>
      </c>
      <c r="V1043" s="15" t="str">
        <f t="shared" si="120"/>
        <v/>
      </c>
    </row>
    <row r="1044" spans="9:22" x14ac:dyDescent="0.2">
      <c r="I1044" s="17"/>
      <c r="L1044" s="16" t="str">
        <f t="shared" si="119"/>
        <v/>
      </c>
      <c r="M1044" s="14" t="str">
        <f t="shared" si="114"/>
        <v/>
      </c>
      <c r="N1044" s="14" t="s">
        <v>47</v>
      </c>
      <c r="O1044" s="14" t="str">
        <f t="shared" si="115"/>
        <v/>
      </c>
      <c r="P1044" s="14" t="s">
        <v>47</v>
      </c>
      <c r="Q1044" s="14" t="str">
        <f t="shared" si="116"/>
        <v/>
      </c>
      <c r="R1044" s="14" t="s">
        <v>47</v>
      </c>
      <c r="S1044" s="14" t="str">
        <f t="shared" si="117"/>
        <v/>
      </c>
      <c r="T1044" s="14" t="s">
        <v>47</v>
      </c>
      <c r="U1044" s="14" t="str">
        <f t="shared" si="118"/>
        <v/>
      </c>
      <c r="V1044" s="15" t="str">
        <f t="shared" si="120"/>
        <v/>
      </c>
    </row>
    <row r="1045" spans="9:22" x14ac:dyDescent="0.2">
      <c r="I1045" s="17"/>
      <c r="L1045" s="16" t="str">
        <f t="shared" si="119"/>
        <v/>
      </c>
      <c r="M1045" s="14" t="str">
        <f t="shared" si="114"/>
        <v/>
      </c>
      <c r="N1045" s="14" t="s">
        <v>47</v>
      </c>
      <c r="O1045" s="14" t="str">
        <f t="shared" si="115"/>
        <v/>
      </c>
      <c r="P1045" s="14" t="s">
        <v>47</v>
      </c>
      <c r="Q1045" s="14" t="str">
        <f t="shared" si="116"/>
        <v/>
      </c>
      <c r="R1045" s="14" t="s">
        <v>47</v>
      </c>
      <c r="S1045" s="14" t="str">
        <f t="shared" si="117"/>
        <v/>
      </c>
      <c r="T1045" s="14" t="s">
        <v>47</v>
      </c>
      <c r="U1045" s="14" t="str">
        <f t="shared" si="118"/>
        <v/>
      </c>
      <c r="V1045" s="15" t="str">
        <f t="shared" si="120"/>
        <v/>
      </c>
    </row>
    <row r="1046" spans="9:22" x14ac:dyDescent="0.2">
      <c r="I1046" s="17"/>
      <c r="L1046" s="16" t="str">
        <f t="shared" si="119"/>
        <v/>
      </c>
      <c r="M1046" s="14" t="str">
        <f t="shared" si="114"/>
        <v/>
      </c>
      <c r="N1046" s="14" t="s">
        <v>47</v>
      </c>
      <c r="O1046" s="14" t="str">
        <f t="shared" si="115"/>
        <v/>
      </c>
      <c r="P1046" s="14" t="s">
        <v>47</v>
      </c>
      <c r="Q1046" s="14" t="str">
        <f t="shared" si="116"/>
        <v/>
      </c>
      <c r="R1046" s="14" t="s">
        <v>47</v>
      </c>
      <c r="S1046" s="14" t="str">
        <f t="shared" si="117"/>
        <v/>
      </c>
      <c r="T1046" s="14" t="s">
        <v>47</v>
      </c>
      <c r="U1046" s="14" t="str">
        <f t="shared" si="118"/>
        <v/>
      </c>
      <c r="V1046" s="15" t="str">
        <f t="shared" si="120"/>
        <v/>
      </c>
    </row>
    <row r="1047" spans="9:22" x14ac:dyDescent="0.2">
      <c r="I1047" s="17"/>
      <c r="L1047" s="16" t="str">
        <f t="shared" si="119"/>
        <v/>
      </c>
      <c r="M1047" s="14" t="str">
        <f t="shared" si="114"/>
        <v/>
      </c>
      <c r="N1047" s="14" t="s">
        <v>47</v>
      </c>
      <c r="O1047" s="14" t="str">
        <f t="shared" si="115"/>
        <v/>
      </c>
      <c r="P1047" s="14" t="s">
        <v>47</v>
      </c>
      <c r="Q1047" s="14" t="str">
        <f t="shared" si="116"/>
        <v/>
      </c>
      <c r="R1047" s="14" t="s">
        <v>47</v>
      </c>
      <c r="S1047" s="14" t="str">
        <f t="shared" si="117"/>
        <v/>
      </c>
      <c r="T1047" s="14" t="s">
        <v>47</v>
      </c>
      <c r="U1047" s="14" t="str">
        <f t="shared" si="118"/>
        <v/>
      </c>
      <c r="V1047" s="15" t="str">
        <f t="shared" si="120"/>
        <v/>
      </c>
    </row>
    <row r="1048" spans="9:22" x14ac:dyDescent="0.2">
      <c r="I1048" s="17"/>
      <c r="L1048" s="16" t="str">
        <f t="shared" si="119"/>
        <v/>
      </c>
      <c r="M1048" s="14" t="str">
        <f t="shared" si="114"/>
        <v/>
      </c>
      <c r="N1048" s="14" t="s">
        <v>47</v>
      </c>
      <c r="O1048" s="14" t="str">
        <f t="shared" si="115"/>
        <v/>
      </c>
      <c r="P1048" s="14" t="s">
        <v>47</v>
      </c>
      <c r="Q1048" s="14" t="str">
        <f t="shared" si="116"/>
        <v/>
      </c>
      <c r="R1048" s="14" t="s">
        <v>47</v>
      </c>
      <c r="S1048" s="14" t="str">
        <f t="shared" si="117"/>
        <v/>
      </c>
      <c r="T1048" s="14" t="s">
        <v>47</v>
      </c>
      <c r="U1048" s="14" t="str">
        <f t="shared" si="118"/>
        <v/>
      </c>
      <c r="V1048" s="15" t="str">
        <f t="shared" si="120"/>
        <v/>
      </c>
    </row>
    <row r="1049" spans="9:22" x14ac:dyDescent="0.2">
      <c r="I1049" s="17"/>
      <c r="L1049" s="16" t="str">
        <f t="shared" si="119"/>
        <v/>
      </c>
      <c r="M1049" s="14" t="str">
        <f t="shared" si="114"/>
        <v/>
      </c>
      <c r="N1049" s="14" t="s">
        <v>47</v>
      </c>
      <c r="O1049" s="14" t="str">
        <f t="shared" si="115"/>
        <v/>
      </c>
      <c r="P1049" s="14" t="s">
        <v>47</v>
      </c>
      <c r="Q1049" s="14" t="str">
        <f t="shared" si="116"/>
        <v/>
      </c>
      <c r="R1049" s="14" t="s">
        <v>47</v>
      </c>
      <c r="S1049" s="14" t="str">
        <f t="shared" si="117"/>
        <v/>
      </c>
      <c r="T1049" s="14" t="s">
        <v>47</v>
      </c>
      <c r="U1049" s="14" t="str">
        <f t="shared" si="118"/>
        <v/>
      </c>
      <c r="V1049" s="15" t="str">
        <f t="shared" si="120"/>
        <v/>
      </c>
    </row>
    <row r="1050" spans="9:22" x14ac:dyDescent="0.2">
      <c r="I1050" s="17"/>
      <c r="L1050" s="16" t="str">
        <f t="shared" si="119"/>
        <v/>
      </c>
      <c r="M1050" s="14" t="str">
        <f t="shared" si="114"/>
        <v/>
      </c>
      <c r="N1050" s="14" t="s">
        <v>47</v>
      </c>
      <c r="O1050" s="14" t="str">
        <f t="shared" si="115"/>
        <v/>
      </c>
      <c r="P1050" s="14" t="s">
        <v>47</v>
      </c>
      <c r="Q1050" s="14" t="str">
        <f t="shared" si="116"/>
        <v/>
      </c>
      <c r="R1050" s="14" t="s">
        <v>47</v>
      </c>
      <c r="S1050" s="14" t="str">
        <f t="shared" si="117"/>
        <v/>
      </c>
      <c r="T1050" s="14" t="s">
        <v>47</v>
      </c>
      <c r="U1050" s="14" t="str">
        <f t="shared" si="118"/>
        <v/>
      </c>
      <c r="V1050" s="15" t="str">
        <f t="shared" si="120"/>
        <v/>
      </c>
    </row>
    <row r="1051" spans="9:22" x14ac:dyDescent="0.2">
      <c r="I1051" s="17"/>
      <c r="L1051" s="16" t="str">
        <f t="shared" si="119"/>
        <v/>
      </c>
      <c r="M1051" s="14" t="str">
        <f t="shared" si="114"/>
        <v/>
      </c>
      <c r="N1051" s="14" t="s">
        <v>47</v>
      </c>
      <c r="O1051" s="14" t="str">
        <f t="shared" si="115"/>
        <v/>
      </c>
      <c r="P1051" s="14" t="s">
        <v>47</v>
      </c>
      <c r="Q1051" s="14" t="str">
        <f t="shared" si="116"/>
        <v/>
      </c>
      <c r="R1051" s="14" t="s">
        <v>47</v>
      </c>
      <c r="S1051" s="14" t="str">
        <f t="shared" si="117"/>
        <v/>
      </c>
      <c r="T1051" s="14" t="s">
        <v>47</v>
      </c>
      <c r="U1051" s="14" t="str">
        <f t="shared" si="118"/>
        <v/>
      </c>
      <c r="V1051" s="15" t="str">
        <f t="shared" si="120"/>
        <v/>
      </c>
    </row>
    <row r="1052" spans="9:22" x14ac:dyDescent="0.2">
      <c r="I1052" s="17"/>
      <c r="L1052" s="16" t="str">
        <f t="shared" si="119"/>
        <v/>
      </c>
      <c r="M1052" s="14" t="str">
        <f t="shared" si="114"/>
        <v/>
      </c>
      <c r="N1052" s="14" t="s">
        <v>47</v>
      </c>
      <c r="O1052" s="14" t="str">
        <f t="shared" si="115"/>
        <v/>
      </c>
      <c r="P1052" s="14" t="s">
        <v>47</v>
      </c>
      <c r="Q1052" s="14" t="str">
        <f t="shared" si="116"/>
        <v/>
      </c>
      <c r="R1052" s="14" t="s">
        <v>47</v>
      </c>
      <c r="S1052" s="14" t="str">
        <f t="shared" si="117"/>
        <v/>
      </c>
      <c r="T1052" s="14" t="s">
        <v>47</v>
      </c>
      <c r="U1052" s="14" t="str">
        <f t="shared" si="118"/>
        <v/>
      </c>
      <c r="V1052" s="15" t="str">
        <f t="shared" si="120"/>
        <v/>
      </c>
    </row>
    <row r="1053" spans="9:22" x14ac:dyDescent="0.2">
      <c r="I1053" s="17"/>
      <c r="L1053" s="16" t="str">
        <f t="shared" si="119"/>
        <v/>
      </c>
      <c r="M1053" s="14" t="str">
        <f t="shared" si="114"/>
        <v/>
      </c>
      <c r="N1053" s="14" t="s">
        <v>47</v>
      </c>
      <c r="O1053" s="14" t="str">
        <f t="shared" si="115"/>
        <v/>
      </c>
      <c r="P1053" s="14" t="s">
        <v>47</v>
      </c>
      <c r="Q1053" s="14" t="str">
        <f t="shared" si="116"/>
        <v/>
      </c>
      <c r="R1053" s="14" t="s">
        <v>47</v>
      </c>
      <c r="S1053" s="14" t="str">
        <f t="shared" si="117"/>
        <v/>
      </c>
      <c r="T1053" s="14" t="s">
        <v>47</v>
      </c>
      <c r="U1053" s="14" t="str">
        <f t="shared" si="118"/>
        <v/>
      </c>
      <c r="V1053" s="15" t="str">
        <f t="shared" si="120"/>
        <v/>
      </c>
    </row>
    <row r="1054" spans="9:22" x14ac:dyDescent="0.2">
      <c r="I1054" s="17"/>
      <c r="L1054" s="16" t="str">
        <f t="shared" si="119"/>
        <v/>
      </c>
      <c r="M1054" s="14" t="str">
        <f t="shared" si="114"/>
        <v/>
      </c>
      <c r="N1054" s="14" t="s">
        <v>47</v>
      </c>
      <c r="O1054" s="14" t="str">
        <f t="shared" si="115"/>
        <v/>
      </c>
      <c r="P1054" s="14" t="s">
        <v>47</v>
      </c>
      <c r="Q1054" s="14" t="str">
        <f t="shared" si="116"/>
        <v/>
      </c>
      <c r="R1054" s="14" t="s">
        <v>47</v>
      </c>
      <c r="S1054" s="14" t="str">
        <f t="shared" si="117"/>
        <v/>
      </c>
      <c r="T1054" s="14" t="s">
        <v>47</v>
      </c>
      <c r="U1054" s="14" t="str">
        <f t="shared" si="118"/>
        <v/>
      </c>
      <c r="V1054" s="15" t="str">
        <f t="shared" si="120"/>
        <v/>
      </c>
    </row>
    <row r="1055" spans="9:22" x14ac:dyDescent="0.2">
      <c r="I1055" s="17"/>
      <c r="L1055" s="16" t="str">
        <f t="shared" si="119"/>
        <v/>
      </c>
      <c r="M1055" s="14" t="str">
        <f t="shared" si="114"/>
        <v/>
      </c>
      <c r="N1055" s="14" t="s">
        <v>47</v>
      </c>
      <c r="O1055" s="14" t="str">
        <f t="shared" si="115"/>
        <v/>
      </c>
      <c r="P1055" s="14" t="s">
        <v>47</v>
      </c>
      <c r="Q1055" s="14" t="str">
        <f t="shared" si="116"/>
        <v/>
      </c>
      <c r="R1055" s="14" t="s">
        <v>47</v>
      </c>
      <c r="S1055" s="14" t="str">
        <f t="shared" si="117"/>
        <v/>
      </c>
      <c r="T1055" s="14" t="s">
        <v>47</v>
      </c>
      <c r="U1055" s="14" t="str">
        <f t="shared" si="118"/>
        <v/>
      </c>
      <c r="V1055" s="15" t="str">
        <f t="shared" si="120"/>
        <v/>
      </c>
    </row>
    <row r="1056" spans="9:22" x14ac:dyDescent="0.2">
      <c r="I1056" s="17"/>
      <c r="L1056" s="16" t="str">
        <f t="shared" si="119"/>
        <v/>
      </c>
      <c r="M1056" s="14" t="str">
        <f t="shared" si="114"/>
        <v/>
      </c>
      <c r="N1056" s="14" t="s">
        <v>47</v>
      </c>
      <c r="O1056" s="14" t="str">
        <f t="shared" si="115"/>
        <v/>
      </c>
      <c r="P1056" s="14" t="s">
        <v>47</v>
      </c>
      <c r="Q1056" s="14" t="str">
        <f t="shared" si="116"/>
        <v/>
      </c>
      <c r="R1056" s="14" t="s">
        <v>47</v>
      </c>
      <c r="S1056" s="14" t="str">
        <f t="shared" si="117"/>
        <v/>
      </c>
      <c r="T1056" s="14" t="s">
        <v>47</v>
      </c>
      <c r="U1056" s="14" t="str">
        <f t="shared" si="118"/>
        <v/>
      </c>
      <c r="V1056" s="15" t="str">
        <f t="shared" si="120"/>
        <v/>
      </c>
    </row>
    <row r="1057" spans="9:22" x14ac:dyDescent="0.2">
      <c r="I1057" s="17"/>
      <c r="L1057" s="16" t="str">
        <f t="shared" si="119"/>
        <v/>
      </c>
      <c r="M1057" s="14" t="str">
        <f t="shared" si="114"/>
        <v/>
      </c>
      <c r="N1057" s="14" t="s">
        <v>47</v>
      </c>
      <c r="O1057" s="14" t="str">
        <f t="shared" si="115"/>
        <v/>
      </c>
      <c r="P1057" s="14" t="s">
        <v>47</v>
      </c>
      <c r="Q1057" s="14" t="str">
        <f t="shared" si="116"/>
        <v/>
      </c>
      <c r="R1057" s="14" t="s">
        <v>47</v>
      </c>
      <c r="S1057" s="14" t="str">
        <f t="shared" si="117"/>
        <v/>
      </c>
      <c r="T1057" s="14" t="s">
        <v>47</v>
      </c>
      <c r="U1057" s="14" t="str">
        <f t="shared" si="118"/>
        <v/>
      </c>
      <c r="V1057" s="15" t="str">
        <f t="shared" si="120"/>
        <v/>
      </c>
    </row>
    <row r="1058" spans="9:22" x14ac:dyDescent="0.2">
      <c r="I1058" s="17"/>
      <c r="L1058" s="16" t="str">
        <f t="shared" si="119"/>
        <v/>
      </c>
      <c r="M1058" s="14" t="str">
        <f t="shared" si="114"/>
        <v/>
      </c>
      <c r="N1058" s="14" t="s">
        <v>47</v>
      </c>
      <c r="O1058" s="14" t="str">
        <f t="shared" si="115"/>
        <v/>
      </c>
      <c r="P1058" s="14" t="s">
        <v>47</v>
      </c>
      <c r="Q1058" s="14" t="str">
        <f t="shared" si="116"/>
        <v/>
      </c>
      <c r="R1058" s="14" t="s">
        <v>47</v>
      </c>
      <c r="S1058" s="14" t="str">
        <f t="shared" si="117"/>
        <v/>
      </c>
      <c r="T1058" s="14" t="s">
        <v>47</v>
      </c>
      <c r="U1058" s="14" t="str">
        <f t="shared" si="118"/>
        <v/>
      </c>
      <c r="V1058" s="15" t="str">
        <f t="shared" si="120"/>
        <v/>
      </c>
    </row>
    <row r="1059" spans="9:22" x14ac:dyDescent="0.2">
      <c r="I1059" s="17"/>
      <c r="L1059" s="16" t="str">
        <f t="shared" si="119"/>
        <v/>
      </c>
      <c r="M1059" s="14" t="str">
        <f t="shared" si="114"/>
        <v/>
      </c>
      <c r="N1059" s="14" t="s">
        <v>47</v>
      </c>
      <c r="O1059" s="14" t="str">
        <f t="shared" si="115"/>
        <v/>
      </c>
      <c r="P1059" s="14" t="s">
        <v>47</v>
      </c>
      <c r="Q1059" s="14" t="str">
        <f t="shared" si="116"/>
        <v/>
      </c>
      <c r="R1059" s="14" t="s">
        <v>47</v>
      </c>
      <c r="S1059" s="14" t="str">
        <f t="shared" si="117"/>
        <v/>
      </c>
      <c r="T1059" s="14" t="s">
        <v>47</v>
      </c>
      <c r="U1059" s="14" t="str">
        <f t="shared" si="118"/>
        <v/>
      </c>
      <c r="V1059" s="15" t="str">
        <f t="shared" si="120"/>
        <v/>
      </c>
    </row>
    <row r="1060" spans="9:22" x14ac:dyDescent="0.2">
      <c r="I1060" s="17"/>
      <c r="L1060" s="16" t="str">
        <f t="shared" si="119"/>
        <v/>
      </c>
      <c r="M1060" s="14" t="str">
        <f t="shared" si="114"/>
        <v/>
      </c>
      <c r="N1060" s="14" t="s">
        <v>47</v>
      </c>
      <c r="O1060" s="14" t="str">
        <f t="shared" si="115"/>
        <v/>
      </c>
      <c r="P1060" s="14" t="s">
        <v>47</v>
      </c>
      <c r="Q1060" s="14" t="str">
        <f t="shared" si="116"/>
        <v/>
      </c>
      <c r="R1060" s="14" t="s">
        <v>47</v>
      </c>
      <c r="S1060" s="14" t="str">
        <f t="shared" si="117"/>
        <v/>
      </c>
      <c r="T1060" s="14" t="s">
        <v>47</v>
      </c>
      <c r="U1060" s="14" t="str">
        <f t="shared" si="118"/>
        <v/>
      </c>
      <c r="V1060" s="15" t="str">
        <f t="shared" si="120"/>
        <v/>
      </c>
    </row>
    <row r="1061" spans="9:22" x14ac:dyDescent="0.2">
      <c r="I1061" s="17"/>
      <c r="L1061" s="16" t="str">
        <f t="shared" si="119"/>
        <v/>
      </c>
      <c r="M1061" s="14" t="str">
        <f t="shared" si="114"/>
        <v/>
      </c>
      <c r="N1061" s="14" t="s">
        <v>47</v>
      </c>
      <c r="O1061" s="14" t="str">
        <f t="shared" si="115"/>
        <v/>
      </c>
      <c r="P1061" s="14" t="s">
        <v>47</v>
      </c>
      <c r="Q1061" s="14" t="str">
        <f t="shared" si="116"/>
        <v/>
      </c>
      <c r="R1061" s="14" t="s">
        <v>47</v>
      </c>
      <c r="S1061" s="14" t="str">
        <f t="shared" si="117"/>
        <v/>
      </c>
      <c r="T1061" s="14" t="s">
        <v>47</v>
      </c>
      <c r="U1061" s="14" t="str">
        <f t="shared" si="118"/>
        <v/>
      </c>
      <c r="V1061" s="15" t="str">
        <f t="shared" si="120"/>
        <v/>
      </c>
    </row>
    <row r="1062" spans="9:22" x14ac:dyDescent="0.2">
      <c r="I1062" s="17"/>
      <c r="L1062" s="16" t="str">
        <f t="shared" si="119"/>
        <v/>
      </c>
      <c r="M1062" s="14" t="str">
        <f t="shared" si="114"/>
        <v/>
      </c>
      <c r="N1062" s="14" t="s">
        <v>47</v>
      </c>
      <c r="O1062" s="14" t="str">
        <f t="shared" si="115"/>
        <v/>
      </c>
      <c r="P1062" s="14" t="s">
        <v>47</v>
      </c>
      <c r="Q1062" s="14" t="str">
        <f t="shared" si="116"/>
        <v/>
      </c>
      <c r="R1062" s="14" t="s">
        <v>47</v>
      </c>
      <c r="S1062" s="14" t="str">
        <f t="shared" si="117"/>
        <v/>
      </c>
      <c r="T1062" s="14" t="s">
        <v>47</v>
      </c>
      <c r="U1062" s="14" t="str">
        <f t="shared" si="118"/>
        <v/>
      </c>
      <c r="V1062" s="15" t="str">
        <f t="shared" si="120"/>
        <v/>
      </c>
    </row>
    <row r="1063" spans="9:22" x14ac:dyDescent="0.2">
      <c r="I1063" s="17"/>
      <c r="L1063" s="16" t="str">
        <f t="shared" si="119"/>
        <v/>
      </c>
      <c r="M1063" s="14" t="str">
        <f t="shared" si="114"/>
        <v/>
      </c>
      <c r="N1063" s="14" t="s">
        <v>47</v>
      </c>
      <c r="O1063" s="14" t="str">
        <f t="shared" si="115"/>
        <v/>
      </c>
      <c r="P1063" s="14" t="s">
        <v>47</v>
      </c>
      <c r="Q1063" s="14" t="str">
        <f t="shared" si="116"/>
        <v/>
      </c>
      <c r="R1063" s="14" t="s">
        <v>47</v>
      </c>
      <c r="S1063" s="14" t="str">
        <f t="shared" si="117"/>
        <v/>
      </c>
      <c r="T1063" s="14" t="s">
        <v>47</v>
      </c>
      <c r="U1063" s="14" t="str">
        <f t="shared" si="118"/>
        <v/>
      </c>
      <c r="V1063" s="15" t="str">
        <f t="shared" si="120"/>
        <v/>
      </c>
    </row>
    <row r="1064" spans="9:22" x14ac:dyDescent="0.2">
      <c r="I1064" s="17"/>
      <c r="L1064" s="16" t="str">
        <f t="shared" si="119"/>
        <v/>
      </c>
      <c r="M1064" s="14" t="str">
        <f t="shared" si="114"/>
        <v/>
      </c>
      <c r="N1064" s="14" t="s">
        <v>47</v>
      </c>
      <c r="O1064" s="14" t="str">
        <f t="shared" si="115"/>
        <v/>
      </c>
      <c r="P1064" s="14" t="s">
        <v>47</v>
      </c>
      <c r="Q1064" s="14" t="str">
        <f t="shared" si="116"/>
        <v/>
      </c>
      <c r="R1064" s="14" t="s">
        <v>47</v>
      </c>
      <c r="S1064" s="14" t="str">
        <f t="shared" si="117"/>
        <v/>
      </c>
      <c r="T1064" s="14" t="s">
        <v>47</v>
      </c>
      <c r="U1064" s="14" t="str">
        <f t="shared" si="118"/>
        <v/>
      </c>
      <c r="V1064" s="15" t="str">
        <f t="shared" si="120"/>
        <v/>
      </c>
    </row>
    <row r="1065" spans="9:22" x14ac:dyDescent="0.2">
      <c r="I1065" s="17"/>
      <c r="L1065" s="16" t="str">
        <f t="shared" si="119"/>
        <v/>
      </c>
      <c r="M1065" s="14" t="str">
        <f t="shared" si="114"/>
        <v/>
      </c>
      <c r="N1065" s="14" t="s">
        <v>47</v>
      </c>
      <c r="O1065" s="14" t="str">
        <f t="shared" si="115"/>
        <v/>
      </c>
      <c r="P1065" s="14" t="s">
        <v>47</v>
      </c>
      <c r="Q1065" s="14" t="str">
        <f t="shared" si="116"/>
        <v/>
      </c>
      <c r="R1065" s="14" t="s">
        <v>47</v>
      </c>
      <c r="S1065" s="14" t="str">
        <f t="shared" si="117"/>
        <v/>
      </c>
      <c r="T1065" s="14" t="s">
        <v>47</v>
      </c>
      <c r="U1065" s="14" t="str">
        <f t="shared" si="118"/>
        <v/>
      </c>
      <c r="V1065" s="15" t="str">
        <f t="shared" si="120"/>
        <v/>
      </c>
    </row>
    <row r="1066" spans="9:22" x14ac:dyDescent="0.2">
      <c r="I1066" s="17"/>
      <c r="L1066" s="16" t="str">
        <f t="shared" si="119"/>
        <v/>
      </c>
      <c r="M1066" s="14" t="str">
        <f t="shared" ref="M1066:M1129" si="121">MID(A1066,1,2)</f>
        <v/>
      </c>
      <c r="N1066" s="14" t="s">
        <v>47</v>
      </c>
      <c r="O1066" s="14" t="str">
        <f t="shared" ref="O1066:O1129" si="122">MID(A1066,4,2)</f>
        <v/>
      </c>
      <c r="P1066" s="14" t="s">
        <v>47</v>
      </c>
      <c r="Q1066" s="14" t="str">
        <f t="shared" ref="Q1066:Q1129" si="123">MID(A1066,7,2)</f>
        <v/>
      </c>
      <c r="R1066" s="14" t="s">
        <v>47</v>
      </c>
      <c r="S1066" s="14" t="str">
        <f t="shared" ref="S1066:S1129" si="124">MID(A1066,10,2)</f>
        <v/>
      </c>
      <c r="T1066" s="14" t="s">
        <v>47</v>
      </c>
      <c r="U1066" s="14" t="str">
        <f t="shared" ref="U1066:U1129" si="125">MID(A1066,13,2)</f>
        <v/>
      </c>
      <c r="V1066" s="15" t="str">
        <f t="shared" si="120"/>
        <v/>
      </c>
    </row>
    <row r="1067" spans="9:22" x14ac:dyDescent="0.2">
      <c r="I1067" s="17"/>
      <c r="L1067" s="16" t="str">
        <f t="shared" si="119"/>
        <v/>
      </c>
      <c r="M1067" s="14" t="str">
        <f t="shared" si="121"/>
        <v/>
      </c>
      <c r="N1067" s="14" t="s">
        <v>47</v>
      </c>
      <c r="O1067" s="14" t="str">
        <f t="shared" si="122"/>
        <v/>
      </c>
      <c r="P1067" s="14" t="s">
        <v>47</v>
      </c>
      <c r="Q1067" s="14" t="str">
        <f t="shared" si="123"/>
        <v/>
      </c>
      <c r="R1067" s="14" t="s">
        <v>47</v>
      </c>
      <c r="S1067" s="14" t="str">
        <f t="shared" si="124"/>
        <v/>
      </c>
      <c r="T1067" s="14" t="s">
        <v>47</v>
      </c>
      <c r="U1067" s="14" t="str">
        <f t="shared" si="125"/>
        <v/>
      </c>
      <c r="V1067" s="15" t="str">
        <f t="shared" si="120"/>
        <v/>
      </c>
    </row>
    <row r="1068" spans="9:22" x14ac:dyDescent="0.2">
      <c r="I1068" s="17"/>
      <c r="L1068" s="16" t="str">
        <f t="shared" si="119"/>
        <v/>
      </c>
      <c r="M1068" s="14" t="str">
        <f t="shared" si="121"/>
        <v/>
      </c>
      <c r="N1068" s="14" t="s">
        <v>47</v>
      </c>
      <c r="O1068" s="14" t="str">
        <f t="shared" si="122"/>
        <v/>
      </c>
      <c r="P1068" s="14" t="s">
        <v>47</v>
      </c>
      <c r="Q1068" s="14" t="str">
        <f t="shared" si="123"/>
        <v/>
      </c>
      <c r="R1068" s="14" t="s">
        <v>47</v>
      </c>
      <c r="S1068" s="14" t="str">
        <f t="shared" si="124"/>
        <v/>
      </c>
      <c r="T1068" s="14" t="s">
        <v>47</v>
      </c>
      <c r="U1068" s="14" t="str">
        <f t="shared" si="125"/>
        <v/>
      </c>
      <c r="V1068" s="15" t="str">
        <f t="shared" si="120"/>
        <v/>
      </c>
    </row>
    <row r="1069" spans="9:22" x14ac:dyDescent="0.2">
      <c r="I1069" s="17"/>
      <c r="L1069" s="16" t="str">
        <f t="shared" si="119"/>
        <v/>
      </c>
      <c r="M1069" s="14" t="str">
        <f t="shared" si="121"/>
        <v/>
      </c>
      <c r="N1069" s="14" t="s">
        <v>47</v>
      </c>
      <c r="O1069" s="14" t="str">
        <f t="shared" si="122"/>
        <v/>
      </c>
      <c r="P1069" s="14" t="s">
        <v>47</v>
      </c>
      <c r="Q1069" s="14" t="str">
        <f t="shared" si="123"/>
        <v/>
      </c>
      <c r="R1069" s="14" t="s">
        <v>47</v>
      </c>
      <c r="S1069" s="14" t="str">
        <f t="shared" si="124"/>
        <v/>
      </c>
      <c r="T1069" s="14" t="s">
        <v>47</v>
      </c>
      <c r="U1069" s="14" t="str">
        <f t="shared" si="125"/>
        <v/>
      </c>
      <c r="V1069" s="15" t="str">
        <f t="shared" si="120"/>
        <v/>
      </c>
    </row>
    <row r="1070" spans="9:22" x14ac:dyDescent="0.2">
      <c r="I1070" s="17"/>
      <c r="L1070" s="16" t="str">
        <f t="shared" si="119"/>
        <v/>
      </c>
      <c r="M1070" s="14" t="str">
        <f t="shared" si="121"/>
        <v/>
      </c>
      <c r="N1070" s="14" t="s">
        <v>47</v>
      </c>
      <c r="O1070" s="14" t="str">
        <f t="shared" si="122"/>
        <v/>
      </c>
      <c r="P1070" s="14" t="s">
        <v>47</v>
      </c>
      <c r="Q1070" s="14" t="str">
        <f t="shared" si="123"/>
        <v/>
      </c>
      <c r="R1070" s="14" t="s">
        <v>47</v>
      </c>
      <c r="S1070" s="14" t="str">
        <f t="shared" si="124"/>
        <v/>
      </c>
      <c r="T1070" s="14" t="s">
        <v>47</v>
      </c>
      <c r="U1070" s="14" t="str">
        <f t="shared" si="125"/>
        <v/>
      </c>
      <c r="V1070" s="15" t="str">
        <f t="shared" si="120"/>
        <v/>
      </c>
    </row>
    <row r="1071" spans="9:22" x14ac:dyDescent="0.2">
      <c r="I1071" s="17"/>
      <c r="L1071" s="16" t="str">
        <f t="shared" si="119"/>
        <v/>
      </c>
      <c r="M1071" s="14" t="str">
        <f t="shared" si="121"/>
        <v/>
      </c>
      <c r="N1071" s="14" t="s">
        <v>47</v>
      </c>
      <c r="O1071" s="14" t="str">
        <f t="shared" si="122"/>
        <v/>
      </c>
      <c r="P1071" s="14" t="s">
        <v>47</v>
      </c>
      <c r="Q1071" s="14" t="str">
        <f t="shared" si="123"/>
        <v/>
      </c>
      <c r="R1071" s="14" t="s">
        <v>47</v>
      </c>
      <c r="S1071" s="14" t="str">
        <f t="shared" si="124"/>
        <v/>
      </c>
      <c r="T1071" s="14" t="s">
        <v>47</v>
      </c>
      <c r="U1071" s="14" t="str">
        <f t="shared" si="125"/>
        <v/>
      </c>
      <c r="V1071" s="15" t="str">
        <f t="shared" si="120"/>
        <v/>
      </c>
    </row>
    <row r="1072" spans="9:22" x14ac:dyDescent="0.2">
      <c r="I1072" s="17"/>
      <c r="L1072" s="16" t="str">
        <f t="shared" si="119"/>
        <v/>
      </c>
      <c r="M1072" s="14" t="str">
        <f t="shared" si="121"/>
        <v/>
      </c>
      <c r="N1072" s="14" t="s">
        <v>47</v>
      </c>
      <c r="O1072" s="14" t="str">
        <f t="shared" si="122"/>
        <v/>
      </c>
      <c r="P1072" s="14" t="s">
        <v>47</v>
      </c>
      <c r="Q1072" s="14" t="str">
        <f t="shared" si="123"/>
        <v/>
      </c>
      <c r="R1072" s="14" t="s">
        <v>47</v>
      </c>
      <c r="S1072" s="14" t="str">
        <f t="shared" si="124"/>
        <v/>
      </c>
      <c r="T1072" s="14" t="s">
        <v>47</v>
      </c>
      <c r="U1072" s="14" t="str">
        <f t="shared" si="125"/>
        <v/>
      </c>
      <c r="V1072" s="15" t="str">
        <f t="shared" si="120"/>
        <v/>
      </c>
    </row>
    <row r="1073" spans="9:22" x14ac:dyDescent="0.2">
      <c r="I1073" s="17"/>
      <c r="L1073" s="16" t="str">
        <f t="shared" si="119"/>
        <v/>
      </c>
      <c r="M1073" s="14" t="str">
        <f t="shared" si="121"/>
        <v/>
      </c>
      <c r="N1073" s="14" t="s">
        <v>47</v>
      </c>
      <c r="O1073" s="14" t="str">
        <f t="shared" si="122"/>
        <v/>
      </c>
      <c r="P1073" s="14" t="s">
        <v>47</v>
      </c>
      <c r="Q1073" s="14" t="str">
        <f t="shared" si="123"/>
        <v/>
      </c>
      <c r="R1073" s="14" t="s">
        <v>47</v>
      </c>
      <c r="S1073" s="14" t="str">
        <f t="shared" si="124"/>
        <v/>
      </c>
      <c r="T1073" s="14" t="s">
        <v>47</v>
      </c>
      <c r="U1073" s="14" t="str">
        <f t="shared" si="125"/>
        <v/>
      </c>
      <c r="V1073" s="15" t="str">
        <f t="shared" si="120"/>
        <v/>
      </c>
    </row>
    <row r="1074" spans="9:22" x14ac:dyDescent="0.2">
      <c r="I1074" s="17"/>
      <c r="L1074" s="16" t="str">
        <f t="shared" si="119"/>
        <v/>
      </c>
      <c r="M1074" s="14" t="str">
        <f t="shared" si="121"/>
        <v/>
      </c>
      <c r="N1074" s="14" t="s">
        <v>47</v>
      </c>
      <c r="O1074" s="14" t="str">
        <f t="shared" si="122"/>
        <v/>
      </c>
      <c r="P1074" s="14" t="s">
        <v>47</v>
      </c>
      <c r="Q1074" s="14" t="str">
        <f t="shared" si="123"/>
        <v/>
      </c>
      <c r="R1074" s="14" t="s">
        <v>47</v>
      </c>
      <c r="S1074" s="14" t="str">
        <f t="shared" si="124"/>
        <v/>
      </c>
      <c r="T1074" s="14" t="s">
        <v>47</v>
      </c>
      <c r="U1074" s="14" t="str">
        <f t="shared" si="125"/>
        <v/>
      </c>
      <c r="V1074" s="15" t="str">
        <f t="shared" si="120"/>
        <v/>
      </c>
    </row>
    <row r="1075" spans="9:22" x14ac:dyDescent="0.2">
      <c r="I1075" s="17"/>
      <c r="L1075" s="16" t="str">
        <f t="shared" si="119"/>
        <v/>
      </c>
      <c r="M1075" s="14" t="str">
        <f t="shared" si="121"/>
        <v/>
      </c>
      <c r="N1075" s="14" t="s">
        <v>47</v>
      </c>
      <c r="O1075" s="14" t="str">
        <f t="shared" si="122"/>
        <v/>
      </c>
      <c r="P1075" s="14" t="s">
        <v>47</v>
      </c>
      <c r="Q1075" s="14" t="str">
        <f t="shared" si="123"/>
        <v/>
      </c>
      <c r="R1075" s="14" t="s">
        <v>47</v>
      </c>
      <c r="S1075" s="14" t="str">
        <f t="shared" si="124"/>
        <v/>
      </c>
      <c r="T1075" s="14" t="s">
        <v>47</v>
      </c>
      <c r="U1075" s="14" t="str">
        <f t="shared" si="125"/>
        <v/>
      </c>
      <c r="V1075" s="15" t="str">
        <f t="shared" si="120"/>
        <v/>
      </c>
    </row>
    <row r="1076" spans="9:22" x14ac:dyDescent="0.2">
      <c r="I1076" s="17"/>
      <c r="L1076" s="16" t="str">
        <f t="shared" si="119"/>
        <v/>
      </c>
      <c r="M1076" s="14" t="str">
        <f t="shared" si="121"/>
        <v/>
      </c>
      <c r="N1076" s="14" t="s">
        <v>47</v>
      </c>
      <c r="O1076" s="14" t="str">
        <f t="shared" si="122"/>
        <v/>
      </c>
      <c r="P1076" s="14" t="s">
        <v>47</v>
      </c>
      <c r="Q1076" s="14" t="str">
        <f t="shared" si="123"/>
        <v/>
      </c>
      <c r="R1076" s="14" t="s">
        <v>47</v>
      </c>
      <c r="S1076" s="14" t="str">
        <f t="shared" si="124"/>
        <v/>
      </c>
      <c r="T1076" s="14" t="s">
        <v>47</v>
      </c>
      <c r="U1076" s="14" t="str">
        <f t="shared" si="125"/>
        <v/>
      </c>
      <c r="V1076" s="15" t="str">
        <f t="shared" si="120"/>
        <v/>
      </c>
    </row>
    <row r="1077" spans="9:22" x14ac:dyDescent="0.2">
      <c r="I1077" s="17"/>
      <c r="L1077" s="16" t="str">
        <f t="shared" si="119"/>
        <v/>
      </c>
      <c r="M1077" s="14" t="str">
        <f t="shared" si="121"/>
        <v/>
      </c>
      <c r="N1077" s="14" t="s">
        <v>47</v>
      </c>
      <c r="O1077" s="14" t="str">
        <f t="shared" si="122"/>
        <v/>
      </c>
      <c r="P1077" s="14" t="s">
        <v>47</v>
      </c>
      <c r="Q1077" s="14" t="str">
        <f t="shared" si="123"/>
        <v/>
      </c>
      <c r="R1077" s="14" t="s">
        <v>47</v>
      </c>
      <c r="S1077" s="14" t="str">
        <f t="shared" si="124"/>
        <v/>
      </c>
      <c r="T1077" s="14" t="s">
        <v>47</v>
      </c>
      <c r="U1077" s="14" t="str">
        <f t="shared" si="125"/>
        <v/>
      </c>
      <c r="V1077" s="15" t="str">
        <f t="shared" si="120"/>
        <v/>
      </c>
    </row>
    <row r="1078" spans="9:22" x14ac:dyDescent="0.2">
      <c r="I1078" s="17"/>
      <c r="L1078" s="16" t="str">
        <f t="shared" si="119"/>
        <v/>
      </c>
      <c r="M1078" s="14" t="str">
        <f t="shared" si="121"/>
        <v/>
      </c>
      <c r="N1078" s="14" t="s">
        <v>47</v>
      </c>
      <c r="O1078" s="14" t="str">
        <f t="shared" si="122"/>
        <v/>
      </c>
      <c r="P1078" s="14" t="s">
        <v>47</v>
      </c>
      <c r="Q1078" s="14" t="str">
        <f t="shared" si="123"/>
        <v/>
      </c>
      <c r="R1078" s="14" t="s">
        <v>47</v>
      </c>
      <c r="S1078" s="14" t="str">
        <f t="shared" si="124"/>
        <v/>
      </c>
      <c r="T1078" s="14" t="s">
        <v>47</v>
      </c>
      <c r="U1078" s="14" t="str">
        <f t="shared" si="125"/>
        <v/>
      </c>
      <c r="V1078" s="15" t="str">
        <f t="shared" si="120"/>
        <v/>
      </c>
    </row>
    <row r="1079" spans="9:22" x14ac:dyDescent="0.2">
      <c r="I1079" s="17"/>
      <c r="L1079" s="16" t="str">
        <f t="shared" si="119"/>
        <v/>
      </c>
      <c r="M1079" s="14" t="str">
        <f t="shared" si="121"/>
        <v/>
      </c>
      <c r="N1079" s="14" t="s">
        <v>47</v>
      </c>
      <c r="O1079" s="14" t="str">
        <f t="shared" si="122"/>
        <v/>
      </c>
      <c r="P1079" s="14" t="s">
        <v>47</v>
      </c>
      <c r="Q1079" s="14" t="str">
        <f t="shared" si="123"/>
        <v/>
      </c>
      <c r="R1079" s="14" t="s">
        <v>47</v>
      </c>
      <c r="S1079" s="14" t="str">
        <f t="shared" si="124"/>
        <v/>
      </c>
      <c r="T1079" s="14" t="s">
        <v>47</v>
      </c>
      <c r="U1079" s="14" t="str">
        <f t="shared" si="125"/>
        <v/>
      </c>
      <c r="V1079" s="15" t="str">
        <f t="shared" si="120"/>
        <v/>
      </c>
    </row>
    <row r="1080" spans="9:22" x14ac:dyDescent="0.2">
      <c r="I1080" s="17"/>
      <c r="L1080" s="16" t="str">
        <f t="shared" si="119"/>
        <v/>
      </c>
      <c r="M1080" s="14" t="str">
        <f t="shared" si="121"/>
        <v/>
      </c>
      <c r="N1080" s="14" t="s">
        <v>47</v>
      </c>
      <c r="O1080" s="14" t="str">
        <f t="shared" si="122"/>
        <v/>
      </c>
      <c r="P1080" s="14" t="s">
        <v>47</v>
      </c>
      <c r="Q1080" s="14" t="str">
        <f t="shared" si="123"/>
        <v/>
      </c>
      <c r="R1080" s="14" t="s">
        <v>47</v>
      </c>
      <c r="S1080" s="14" t="str">
        <f t="shared" si="124"/>
        <v/>
      </c>
      <c r="T1080" s="14" t="s">
        <v>47</v>
      </c>
      <c r="U1080" s="14" t="str">
        <f t="shared" si="125"/>
        <v/>
      </c>
      <c r="V1080" s="15" t="str">
        <f t="shared" si="120"/>
        <v/>
      </c>
    </row>
    <row r="1081" spans="9:22" x14ac:dyDescent="0.2">
      <c r="I1081" s="17"/>
      <c r="L1081" s="16" t="str">
        <f t="shared" si="119"/>
        <v/>
      </c>
      <c r="M1081" s="14" t="str">
        <f t="shared" si="121"/>
        <v/>
      </c>
      <c r="N1081" s="14" t="s">
        <v>47</v>
      </c>
      <c r="O1081" s="14" t="str">
        <f t="shared" si="122"/>
        <v/>
      </c>
      <c r="P1081" s="14" t="s">
        <v>47</v>
      </c>
      <c r="Q1081" s="14" t="str">
        <f t="shared" si="123"/>
        <v/>
      </c>
      <c r="R1081" s="14" t="s">
        <v>47</v>
      </c>
      <c r="S1081" s="14" t="str">
        <f t="shared" si="124"/>
        <v/>
      </c>
      <c r="T1081" s="14" t="s">
        <v>47</v>
      </c>
      <c r="U1081" s="14" t="str">
        <f t="shared" si="125"/>
        <v/>
      </c>
      <c r="V1081" s="15" t="str">
        <f t="shared" si="120"/>
        <v/>
      </c>
    </row>
    <row r="1082" spans="9:22" x14ac:dyDescent="0.2">
      <c r="I1082" s="17"/>
      <c r="L1082" s="16" t="str">
        <f t="shared" si="119"/>
        <v/>
      </c>
      <c r="M1082" s="14" t="str">
        <f t="shared" si="121"/>
        <v/>
      </c>
      <c r="N1082" s="14" t="s">
        <v>47</v>
      </c>
      <c r="O1082" s="14" t="str">
        <f t="shared" si="122"/>
        <v/>
      </c>
      <c r="P1082" s="14" t="s">
        <v>47</v>
      </c>
      <c r="Q1082" s="14" t="str">
        <f t="shared" si="123"/>
        <v/>
      </c>
      <c r="R1082" s="14" t="s">
        <v>47</v>
      </c>
      <c r="S1082" s="14" t="str">
        <f t="shared" si="124"/>
        <v/>
      </c>
      <c r="T1082" s="14" t="s">
        <v>47</v>
      </c>
      <c r="U1082" s="14" t="str">
        <f t="shared" si="125"/>
        <v/>
      </c>
      <c r="V1082" s="15" t="str">
        <f t="shared" si="120"/>
        <v/>
      </c>
    </row>
    <row r="1083" spans="9:22" x14ac:dyDescent="0.2">
      <c r="I1083" s="17"/>
      <c r="L1083" s="16" t="str">
        <f t="shared" si="119"/>
        <v/>
      </c>
      <c r="M1083" s="14" t="str">
        <f t="shared" si="121"/>
        <v/>
      </c>
      <c r="N1083" s="14" t="s">
        <v>47</v>
      </c>
      <c r="O1083" s="14" t="str">
        <f t="shared" si="122"/>
        <v/>
      </c>
      <c r="P1083" s="14" t="s">
        <v>47</v>
      </c>
      <c r="Q1083" s="14" t="str">
        <f t="shared" si="123"/>
        <v/>
      </c>
      <c r="R1083" s="14" t="s">
        <v>47</v>
      </c>
      <c r="S1083" s="14" t="str">
        <f t="shared" si="124"/>
        <v/>
      </c>
      <c r="T1083" s="14" t="s">
        <v>47</v>
      </c>
      <c r="U1083" s="14" t="str">
        <f t="shared" si="125"/>
        <v/>
      </c>
      <c r="V1083" s="15" t="str">
        <f t="shared" si="120"/>
        <v/>
      </c>
    </row>
    <row r="1084" spans="9:22" x14ac:dyDescent="0.2">
      <c r="I1084" s="17"/>
      <c r="L1084" s="16" t="str">
        <f t="shared" si="119"/>
        <v/>
      </c>
      <c r="M1084" s="14" t="str">
        <f t="shared" si="121"/>
        <v/>
      </c>
      <c r="N1084" s="14" t="s">
        <v>47</v>
      </c>
      <c r="O1084" s="14" t="str">
        <f t="shared" si="122"/>
        <v/>
      </c>
      <c r="P1084" s="14" t="s">
        <v>47</v>
      </c>
      <c r="Q1084" s="14" t="str">
        <f t="shared" si="123"/>
        <v/>
      </c>
      <c r="R1084" s="14" t="s">
        <v>47</v>
      </c>
      <c r="S1084" s="14" t="str">
        <f t="shared" si="124"/>
        <v/>
      </c>
      <c r="T1084" s="14" t="s">
        <v>47</v>
      </c>
      <c r="U1084" s="14" t="str">
        <f t="shared" si="125"/>
        <v/>
      </c>
      <c r="V1084" s="15" t="str">
        <f t="shared" si="120"/>
        <v/>
      </c>
    </row>
    <row r="1085" spans="9:22" x14ac:dyDescent="0.2">
      <c r="I1085" s="17"/>
      <c r="L1085" s="16" t="str">
        <f t="shared" si="119"/>
        <v/>
      </c>
      <c r="M1085" s="14" t="str">
        <f t="shared" si="121"/>
        <v/>
      </c>
      <c r="N1085" s="14" t="s">
        <v>47</v>
      </c>
      <c r="O1085" s="14" t="str">
        <f t="shared" si="122"/>
        <v/>
      </c>
      <c r="P1085" s="14" t="s">
        <v>47</v>
      </c>
      <c r="Q1085" s="14" t="str">
        <f t="shared" si="123"/>
        <v/>
      </c>
      <c r="R1085" s="14" t="s">
        <v>47</v>
      </c>
      <c r="S1085" s="14" t="str">
        <f t="shared" si="124"/>
        <v/>
      </c>
      <c r="T1085" s="14" t="s">
        <v>47</v>
      </c>
      <c r="U1085" s="14" t="str">
        <f t="shared" si="125"/>
        <v/>
      </c>
      <c r="V1085" s="15" t="str">
        <f t="shared" si="120"/>
        <v/>
      </c>
    </row>
    <row r="1086" spans="9:22" x14ac:dyDescent="0.2">
      <c r="I1086" s="17"/>
      <c r="L1086" s="16" t="str">
        <f t="shared" si="119"/>
        <v/>
      </c>
      <c r="M1086" s="14" t="str">
        <f t="shared" si="121"/>
        <v/>
      </c>
      <c r="N1086" s="14" t="s">
        <v>47</v>
      </c>
      <c r="O1086" s="14" t="str">
        <f t="shared" si="122"/>
        <v/>
      </c>
      <c r="P1086" s="14" t="s">
        <v>47</v>
      </c>
      <c r="Q1086" s="14" t="str">
        <f t="shared" si="123"/>
        <v/>
      </c>
      <c r="R1086" s="14" t="s">
        <v>47</v>
      </c>
      <c r="S1086" s="14" t="str">
        <f t="shared" si="124"/>
        <v/>
      </c>
      <c r="T1086" s="14" t="s">
        <v>47</v>
      </c>
      <c r="U1086" s="14" t="str">
        <f t="shared" si="125"/>
        <v/>
      </c>
      <c r="V1086" s="15" t="str">
        <f t="shared" si="120"/>
        <v/>
      </c>
    </row>
    <row r="1087" spans="9:22" x14ac:dyDescent="0.2">
      <c r="I1087" s="17"/>
      <c r="L1087" s="16" t="str">
        <f t="shared" si="119"/>
        <v/>
      </c>
      <c r="M1087" s="14" t="str">
        <f t="shared" si="121"/>
        <v/>
      </c>
      <c r="N1087" s="14" t="s">
        <v>47</v>
      </c>
      <c r="O1087" s="14" t="str">
        <f t="shared" si="122"/>
        <v/>
      </c>
      <c r="P1087" s="14" t="s">
        <v>47</v>
      </c>
      <c r="Q1087" s="14" t="str">
        <f t="shared" si="123"/>
        <v/>
      </c>
      <c r="R1087" s="14" t="s">
        <v>47</v>
      </c>
      <c r="S1087" s="14" t="str">
        <f t="shared" si="124"/>
        <v/>
      </c>
      <c r="T1087" s="14" t="s">
        <v>47</v>
      </c>
      <c r="U1087" s="14" t="str">
        <f t="shared" si="125"/>
        <v/>
      </c>
      <c r="V1087" s="15" t="str">
        <f t="shared" si="120"/>
        <v/>
      </c>
    </row>
    <row r="1088" spans="9:22" x14ac:dyDescent="0.2">
      <c r="I1088" s="17"/>
      <c r="L1088" s="16" t="str">
        <f t="shared" si="119"/>
        <v/>
      </c>
      <c r="M1088" s="14" t="str">
        <f t="shared" si="121"/>
        <v/>
      </c>
      <c r="N1088" s="14" t="s">
        <v>47</v>
      </c>
      <c r="O1088" s="14" t="str">
        <f t="shared" si="122"/>
        <v/>
      </c>
      <c r="P1088" s="14" t="s">
        <v>47</v>
      </c>
      <c r="Q1088" s="14" t="str">
        <f t="shared" si="123"/>
        <v/>
      </c>
      <c r="R1088" s="14" t="s">
        <v>47</v>
      </c>
      <c r="S1088" s="14" t="str">
        <f t="shared" si="124"/>
        <v/>
      </c>
      <c r="T1088" s="14" t="s">
        <v>47</v>
      </c>
      <c r="U1088" s="14" t="str">
        <f t="shared" si="125"/>
        <v/>
      </c>
      <c r="V1088" s="15" t="str">
        <f t="shared" si="120"/>
        <v/>
      </c>
    </row>
    <row r="1089" spans="9:22" x14ac:dyDescent="0.2">
      <c r="I1089" s="17"/>
      <c r="L1089" s="16" t="str">
        <f t="shared" si="119"/>
        <v/>
      </c>
      <c r="M1089" s="14" t="str">
        <f t="shared" si="121"/>
        <v/>
      </c>
      <c r="N1089" s="14" t="s">
        <v>47</v>
      </c>
      <c r="O1089" s="14" t="str">
        <f t="shared" si="122"/>
        <v/>
      </c>
      <c r="P1089" s="14" t="s">
        <v>47</v>
      </c>
      <c r="Q1089" s="14" t="str">
        <f t="shared" si="123"/>
        <v/>
      </c>
      <c r="R1089" s="14" t="s">
        <v>47</v>
      </c>
      <c r="S1089" s="14" t="str">
        <f t="shared" si="124"/>
        <v/>
      </c>
      <c r="T1089" s="14" t="s">
        <v>47</v>
      </c>
      <c r="U1089" s="14" t="str">
        <f t="shared" si="125"/>
        <v/>
      </c>
      <c r="V1089" s="15" t="str">
        <f t="shared" si="120"/>
        <v/>
      </c>
    </row>
    <row r="1090" spans="9:22" x14ac:dyDescent="0.2">
      <c r="I1090" s="17"/>
      <c r="L1090" s="16" t="str">
        <f t="shared" si="119"/>
        <v/>
      </c>
      <c r="M1090" s="14" t="str">
        <f t="shared" si="121"/>
        <v/>
      </c>
      <c r="N1090" s="14" t="s">
        <v>47</v>
      </c>
      <c r="O1090" s="14" t="str">
        <f t="shared" si="122"/>
        <v/>
      </c>
      <c r="P1090" s="14" t="s">
        <v>47</v>
      </c>
      <c r="Q1090" s="14" t="str">
        <f t="shared" si="123"/>
        <v/>
      </c>
      <c r="R1090" s="14" t="s">
        <v>47</v>
      </c>
      <c r="S1090" s="14" t="str">
        <f t="shared" si="124"/>
        <v/>
      </c>
      <c r="T1090" s="14" t="s">
        <v>47</v>
      </c>
      <c r="U1090" s="14" t="str">
        <f t="shared" si="125"/>
        <v/>
      </c>
      <c r="V1090" s="15" t="str">
        <f t="shared" si="120"/>
        <v/>
      </c>
    </row>
    <row r="1091" spans="9:22" x14ac:dyDescent="0.2">
      <c r="I1091" s="17"/>
      <c r="L1091" s="16" t="str">
        <f t="shared" si="119"/>
        <v/>
      </c>
      <c r="M1091" s="14" t="str">
        <f t="shared" si="121"/>
        <v/>
      </c>
      <c r="N1091" s="14" t="s">
        <v>47</v>
      </c>
      <c r="O1091" s="14" t="str">
        <f t="shared" si="122"/>
        <v/>
      </c>
      <c r="P1091" s="14" t="s">
        <v>47</v>
      </c>
      <c r="Q1091" s="14" t="str">
        <f t="shared" si="123"/>
        <v/>
      </c>
      <c r="R1091" s="14" t="s">
        <v>47</v>
      </c>
      <c r="S1091" s="14" t="str">
        <f t="shared" si="124"/>
        <v/>
      </c>
      <c r="T1091" s="14" t="s">
        <v>47</v>
      </c>
      <c r="U1091" s="14" t="str">
        <f t="shared" si="125"/>
        <v/>
      </c>
      <c r="V1091" s="15" t="str">
        <f t="shared" si="120"/>
        <v/>
      </c>
    </row>
    <row r="1092" spans="9:22" x14ac:dyDescent="0.2">
      <c r="I1092" s="17"/>
      <c r="L1092" s="16" t="str">
        <f t="shared" ref="L1092:L1155" si="126">IF(A1092="","",LEN(A1092))</f>
        <v/>
      </c>
      <c r="M1092" s="14" t="str">
        <f t="shared" si="121"/>
        <v/>
      </c>
      <c r="N1092" s="14" t="s">
        <v>47</v>
      </c>
      <c r="O1092" s="14" t="str">
        <f t="shared" si="122"/>
        <v/>
      </c>
      <c r="P1092" s="14" t="s">
        <v>47</v>
      </c>
      <c r="Q1092" s="14" t="str">
        <f t="shared" si="123"/>
        <v/>
      </c>
      <c r="R1092" s="14" t="s">
        <v>47</v>
      </c>
      <c r="S1092" s="14" t="str">
        <f t="shared" si="124"/>
        <v/>
      </c>
      <c r="T1092" s="14" t="s">
        <v>47</v>
      </c>
      <c r="U1092" s="14" t="str">
        <f t="shared" si="125"/>
        <v/>
      </c>
      <c r="V1092" s="15" t="str">
        <f t="shared" ref="V1092:V1155" si="127">IF(A1092="","",IF(L1092=2,M1092,IF(L1092=5,M1092&amp;N1092&amp;O1092,IF(L1092=8,M1092&amp;N1092&amp;O1092&amp;P1092&amp;Q1092,IF(L1092=11,M1092&amp;N1092&amp;O1092&amp;P1092&amp;Q1092&amp;R1092&amp;S1092,IF(L1092=14,M1092&amp;N1092&amp;O1092&amp;P1092&amp;Q1092&amp;R1092&amp;S1092&amp;T1092&amp;U1092,"ERROR"))))))</f>
        <v/>
      </c>
    </row>
    <row r="1093" spans="9:22" x14ac:dyDescent="0.2">
      <c r="I1093" s="17"/>
      <c r="L1093" s="16" t="str">
        <f t="shared" si="126"/>
        <v/>
      </c>
      <c r="M1093" s="14" t="str">
        <f t="shared" si="121"/>
        <v/>
      </c>
      <c r="N1093" s="14" t="s">
        <v>47</v>
      </c>
      <c r="O1093" s="14" t="str">
        <f t="shared" si="122"/>
        <v/>
      </c>
      <c r="P1093" s="14" t="s">
        <v>47</v>
      </c>
      <c r="Q1093" s="14" t="str">
        <f t="shared" si="123"/>
        <v/>
      </c>
      <c r="R1093" s="14" t="s">
        <v>47</v>
      </c>
      <c r="S1093" s="14" t="str">
        <f t="shared" si="124"/>
        <v/>
      </c>
      <c r="T1093" s="14" t="s">
        <v>47</v>
      </c>
      <c r="U1093" s="14" t="str">
        <f t="shared" si="125"/>
        <v/>
      </c>
      <c r="V1093" s="15" t="str">
        <f t="shared" si="127"/>
        <v/>
      </c>
    </row>
    <row r="1094" spans="9:22" x14ac:dyDescent="0.2">
      <c r="I1094" s="17"/>
      <c r="L1094" s="16" t="str">
        <f t="shared" si="126"/>
        <v/>
      </c>
      <c r="M1094" s="14" t="str">
        <f t="shared" si="121"/>
        <v/>
      </c>
      <c r="N1094" s="14" t="s">
        <v>47</v>
      </c>
      <c r="O1094" s="14" t="str">
        <f t="shared" si="122"/>
        <v/>
      </c>
      <c r="P1094" s="14" t="s">
        <v>47</v>
      </c>
      <c r="Q1094" s="14" t="str">
        <f t="shared" si="123"/>
        <v/>
      </c>
      <c r="R1094" s="14" t="s">
        <v>47</v>
      </c>
      <c r="S1094" s="14" t="str">
        <f t="shared" si="124"/>
        <v/>
      </c>
      <c r="T1094" s="14" t="s">
        <v>47</v>
      </c>
      <c r="U1094" s="14" t="str">
        <f t="shared" si="125"/>
        <v/>
      </c>
      <c r="V1094" s="15" t="str">
        <f t="shared" si="127"/>
        <v/>
      </c>
    </row>
    <row r="1095" spans="9:22" x14ac:dyDescent="0.2">
      <c r="I1095" s="17"/>
      <c r="L1095" s="16" t="str">
        <f t="shared" si="126"/>
        <v/>
      </c>
      <c r="M1095" s="14" t="str">
        <f t="shared" si="121"/>
        <v/>
      </c>
      <c r="N1095" s="14" t="s">
        <v>47</v>
      </c>
      <c r="O1095" s="14" t="str">
        <f t="shared" si="122"/>
        <v/>
      </c>
      <c r="P1095" s="14" t="s">
        <v>47</v>
      </c>
      <c r="Q1095" s="14" t="str">
        <f t="shared" si="123"/>
        <v/>
      </c>
      <c r="R1095" s="14" t="s">
        <v>47</v>
      </c>
      <c r="S1095" s="14" t="str">
        <f t="shared" si="124"/>
        <v/>
      </c>
      <c r="T1095" s="14" t="s">
        <v>47</v>
      </c>
      <c r="U1095" s="14" t="str">
        <f t="shared" si="125"/>
        <v/>
      </c>
      <c r="V1095" s="15" t="str">
        <f t="shared" si="127"/>
        <v/>
      </c>
    </row>
    <row r="1096" spans="9:22" x14ac:dyDescent="0.2">
      <c r="I1096" s="17"/>
      <c r="L1096" s="16" t="str">
        <f t="shared" si="126"/>
        <v/>
      </c>
      <c r="M1096" s="14" t="str">
        <f t="shared" si="121"/>
        <v/>
      </c>
      <c r="N1096" s="14" t="s">
        <v>47</v>
      </c>
      <c r="O1096" s="14" t="str">
        <f t="shared" si="122"/>
        <v/>
      </c>
      <c r="P1096" s="14" t="s">
        <v>47</v>
      </c>
      <c r="Q1096" s="14" t="str">
        <f t="shared" si="123"/>
        <v/>
      </c>
      <c r="R1096" s="14" t="s">
        <v>47</v>
      </c>
      <c r="S1096" s="14" t="str">
        <f t="shared" si="124"/>
        <v/>
      </c>
      <c r="T1096" s="14" t="s">
        <v>47</v>
      </c>
      <c r="U1096" s="14" t="str">
        <f t="shared" si="125"/>
        <v/>
      </c>
      <c r="V1096" s="15" t="str">
        <f t="shared" si="127"/>
        <v/>
      </c>
    </row>
    <row r="1097" spans="9:22" x14ac:dyDescent="0.2">
      <c r="I1097" s="17"/>
      <c r="L1097" s="16" t="str">
        <f t="shared" si="126"/>
        <v/>
      </c>
      <c r="M1097" s="14" t="str">
        <f t="shared" si="121"/>
        <v/>
      </c>
      <c r="N1097" s="14" t="s">
        <v>47</v>
      </c>
      <c r="O1097" s="14" t="str">
        <f t="shared" si="122"/>
        <v/>
      </c>
      <c r="P1097" s="14" t="s">
        <v>47</v>
      </c>
      <c r="Q1097" s="14" t="str">
        <f t="shared" si="123"/>
        <v/>
      </c>
      <c r="R1097" s="14" t="s">
        <v>47</v>
      </c>
      <c r="S1097" s="14" t="str">
        <f t="shared" si="124"/>
        <v/>
      </c>
      <c r="T1097" s="14" t="s">
        <v>47</v>
      </c>
      <c r="U1097" s="14" t="str">
        <f t="shared" si="125"/>
        <v/>
      </c>
      <c r="V1097" s="15" t="str">
        <f t="shared" si="127"/>
        <v/>
      </c>
    </row>
    <row r="1098" spans="9:22" x14ac:dyDescent="0.2">
      <c r="I1098" s="17"/>
      <c r="L1098" s="16" t="str">
        <f t="shared" si="126"/>
        <v/>
      </c>
      <c r="M1098" s="14" t="str">
        <f t="shared" si="121"/>
        <v/>
      </c>
      <c r="N1098" s="14" t="s">
        <v>47</v>
      </c>
      <c r="O1098" s="14" t="str">
        <f t="shared" si="122"/>
        <v/>
      </c>
      <c r="P1098" s="14" t="s">
        <v>47</v>
      </c>
      <c r="Q1098" s="14" t="str">
        <f t="shared" si="123"/>
        <v/>
      </c>
      <c r="R1098" s="14" t="s">
        <v>47</v>
      </c>
      <c r="S1098" s="14" t="str">
        <f t="shared" si="124"/>
        <v/>
      </c>
      <c r="T1098" s="14" t="s">
        <v>47</v>
      </c>
      <c r="U1098" s="14" t="str">
        <f t="shared" si="125"/>
        <v/>
      </c>
      <c r="V1098" s="15" t="str">
        <f t="shared" si="127"/>
        <v/>
      </c>
    </row>
    <row r="1099" spans="9:22" x14ac:dyDescent="0.2">
      <c r="I1099" s="17"/>
      <c r="L1099" s="16" t="str">
        <f t="shared" si="126"/>
        <v/>
      </c>
      <c r="M1099" s="14" t="str">
        <f t="shared" si="121"/>
        <v/>
      </c>
      <c r="N1099" s="14" t="s">
        <v>47</v>
      </c>
      <c r="O1099" s="14" t="str">
        <f t="shared" si="122"/>
        <v/>
      </c>
      <c r="P1099" s="14" t="s">
        <v>47</v>
      </c>
      <c r="Q1099" s="14" t="str">
        <f t="shared" si="123"/>
        <v/>
      </c>
      <c r="R1099" s="14" t="s">
        <v>47</v>
      </c>
      <c r="S1099" s="14" t="str">
        <f t="shared" si="124"/>
        <v/>
      </c>
      <c r="T1099" s="14" t="s">
        <v>47</v>
      </c>
      <c r="U1099" s="14" t="str">
        <f t="shared" si="125"/>
        <v/>
      </c>
      <c r="V1099" s="15" t="str">
        <f t="shared" si="127"/>
        <v/>
      </c>
    </row>
    <row r="1100" spans="9:22" x14ac:dyDescent="0.2">
      <c r="I1100" s="17"/>
      <c r="L1100" s="16" t="str">
        <f t="shared" si="126"/>
        <v/>
      </c>
      <c r="M1100" s="14" t="str">
        <f t="shared" si="121"/>
        <v/>
      </c>
      <c r="N1100" s="14" t="s">
        <v>47</v>
      </c>
      <c r="O1100" s="14" t="str">
        <f t="shared" si="122"/>
        <v/>
      </c>
      <c r="P1100" s="14" t="s">
        <v>47</v>
      </c>
      <c r="Q1100" s="14" t="str">
        <f t="shared" si="123"/>
        <v/>
      </c>
      <c r="R1100" s="14" t="s">
        <v>47</v>
      </c>
      <c r="S1100" s="14" t="str">
        <f t="shared" si="124"/>
        <v/>
      </c>
      <c r="T1100" s="14" t="s">
        <v>47</v>
      </c>
      <c r="U1100" s="14" t="str">
        <f t="shared" si="125"/>
        <v/>
      </c>
      <c r="V1100" s="15" t="str">
        <f t="shared" si="127"/>
        <v/>
      </c>
    </row>
    <row r="1101" spans="9:22" x14ac:dyDescent="0.2">
      <c r="I1101" s="17"/>
      <c r="L1101" s="16" t="str">
        <f t="shared" si="126"/>
        <v/>
      </c>
      <c r="M1101" s="14" t="str">
        <f t="shared" si="121"/>
        <v/>
      </c>
      <c r="N1101" s="14" t="s">
        <v>47</v>
      </c>
      <c r="O1101" s="14" t="str">
        <f t="shared" si="122"/>
        <v/>
      </c>
      <c r="P1101" s="14" t="s">
        <v>47</v>
      </c>
      <c r="Q1101" s="14" t="str">
        <f t="shared" si="123"/>
        <v/>
      </c>
      <c r="R1101" s="14" t="s">
        <v>47</v>
      </c>
      <c r="S1101" s="14" t="str">
        <f t="shared" si="124"/>
        <v/>
      </c>
      <c r="T1101" s="14" t="s">
        <v>47</v>
      </c>
      <c r="U1101" s="14" t="str">
        <f t="shared" si="125"/>
        <v/>
      </c>
      <c r="V1101" s="15" t="str">
        <f t="shared" si="127"/>
        <v/>
      </c>
    </row>
    <row r="1102" spans="9:22" x14ac:dyDescent="0.2">
      <c r="I1102" s="17"/>
      <c r="L1102" s="16" t="str">
        <f t="shared" si="126"/>
        <v/>
      </c>
      <c r="M1102" s="14" t="str">
        <f t="shared" si="121"/>
        <v/>
      </c>
      <c r="N1102" s="14" t="s">
        <v>47</v>
      </c>
      <c r="O1102" s="14" t="str">
        <f t="shared" si="122"/>
        <v/>
      </c>
      <c r="P1102" s="14" t="s">
        <v>47</v>
      </c>
      <c r="Q1102" s="14" t="str">
        <f t="shared" si="123"/>
        <v/>
      </c>
      <c r="R1102" s="14" t="s">
        <v>47</v>
      </c>
      <c r="S1102" s="14" t="str">
        <f t="shared" si="124"/>
        <v/>
      </c>
      <c r="T1102" s="14" t="s">
        <v>47</v>
      </c>
      <c r="U1102" s="14" t="str">
        <f t="shared" si="125"/>
        <v/>
      </c>
      <c r="V1102" s="15" t="str">
        <f t="shared" si="127"/>
        <v/>
      </c>
    </row>
    <row r="1103" spans="9:22" x14ac:dyDescent="0.2">
      <c r="I1103" s="17"/>
      <c r="L1103" s="16" t="str">
        <f t="shared" si="126"/>
        <v/>
      </c>
      <c r="M1103" s="14" t="str">
        <f t="shared" si="121"/>
        <v/>
      </c>
      <c r="N1103" s="14" t="s">
        <v>47</v>
      </c>
      <c r="O1103" s="14" t="str">
        <f t="shared" si="122"/>
        <v/>
      </c>
      <c r="P1103" s="14" t="s">
        <v>47</v>
      </c>
      <c r="Q1103" s="14" t="str">
        <f t="shared" si="123"/>
        <v/>
      </c>
      <c r="R1103" s="14" t="s">
        <v>47</v>
      </c>
      <c r="S1103" s="14" t="str">
        <f t="shared" si="124"/>
        <v/>
      </c>
      <c r="T1103" s="14" t="s">
        <v>47</v>
      </c>
      <c r="U1103" s="14" t="str">
        <f t="shared" si="125"/>
        <v/>
      </c>
      <c r="V1103" s="15" t="str">
        <f t="shared" si="127"/>
        <v/>
      </c>
    </row>
    <row r="1104" spans="9:22" x14ac:dyDescent="0.2">
      <c r="I1104" s="17"/>
      <c r="L1104" s="16" t="str">
        <f t="shared" si="126"/>
        <v/>
      </c>
      <c r="M1104" s="14" t="str">
        <f t="shared" si="121"/>
        <v/>
      </c>
      <c r="N1104" s="14" t="s">
        <v>47</v>
      </c>
      <c r="O1104" s="14" t="str">
        <f t="shared" si="122"/>
        <v/>
      </c>
      <c r="P1104" s="14" t="s">
        <v>47</v>
      </c>
      <c r="Q1104" s="14" t="str">
        <f t="shared" si="123"/>
        <v/>
      </c>
      <c r="R1104" s="14" t="s">
        <v>47</v>
      </c>
      <c r="S1104" s="14" t="str">
        <f t="shared" si="124"/>
        <v/>
      </c>
      <c r="T1104" s="14" t="s">
        <v>47</v>
      </c>
      <c r="U1104" s="14" t="str">
        <f t="shared" si="125"/>
        <v/>
      </c>
      <c r="V1104" s="15" t="str">
        <f t="shared" si="127"/>
        <v/>
      </c>
    </row>
    <row r="1105" spans="9:22" x14ac:dyDescent="0.2">
      <c r="I1105" s="17"/>
      <c r="L1105" s="16" t="str">
        <f t="shared" si="126"/>
        <v/>
      </c>
      <c r="M1105" s="14" t="str">
        <f t="shared" si="121"/>
        <v/>
      </c>
      <c r="N1105" s="14" t="s">
        <v>47</v>
      </c>
      <c r="O1105" s="14" t="str">
        <f t="shared" si="122"/>
        <v/>
      </c>
      <c r="P1105" s="14" t="s">
        <v>47</v>
      </c>
      <c r="Q1105" s="14" t="str">
        <f t="shared" si="123"/>
        <v/>
      </c>
      <c r="R1105" s="14" t="s">
        <v>47</v>
      </c>
      <c r="S1105" s="14" t="str">
        <f t="shared" si="124"/>
        <v/>
      </c>
      <c r="T1105" s="14" t="s">
        <v>47</v>
      </c>
      <c r="U1105" s="14" t="str">
        <f t="shared" si="125"/>
        <v/>
      </c>
      <c r="V1105" s="15" t="str">
        <f t="shared" si="127"/>
        <v/>
      </c>
    </row>
    <row r="1106" spans="9:22" x14ac:dyDescent="0.2">
      <c r="I1106" s="17"/>
      <c r="L1106" s="16" t="str">
        <f t="shared" si="126"/>
        <v/>
      </c>
      <c r="M1106" s="14" t="str">
        <f t="shared" si="121"/>
        <v/>
      </c>
      <c r="N1106" s="14" t="s">
        <v>47</v>
      </c>
      <c r="O1106" s="14" t="str">
        <f t="shared" si="122"/>
        <v/>
      </c>
      <c r="P1106" s="14" t="s">
        <v>47</v>
      </c>
      <c r="Q1106" s="14" t="str">
        <f t="shared" si="123"/>
        <v/>
      </c>
      <c r="R1106" s="14" t="s">
        <v>47</v>
      </c>
      <c r="S1106" s="14" t="str">
        <f t="shared" si="124"/>
        <v/>
      </c>
      <c r="T1106" s="14" t="s">
        <v>47</v>
      </c>
      <c r="U1106" s="14" t="str">
        <f t="shared" si="125"/>
        <v/>
      </c>
      <c r="V1106" s="15" t="str">
        <f t="shared" si="127"/>
        <v/>
      </c>
    </row>
    <row r="1107" spans="9:22" x14ac:dyDescent="0.2">
      <c r="I1107" s="17"/>
      <c r="L1107" s="16" t="str">
        <f t="shared" si="126"/>
        <v/>
      </c>
      <c r="M1107" s="14" t="str">
        <f t="shared" si="121"/>
        <v/>
      </c>
      <c r="N1107" s="14" t="s">
        <v>47</v>
      </c>
      <c r="O1107" s="14" t="str">
        <f t="shared" si="122"/>
        <v/>
      </c>
      <c r="P1107" s="14" t="s">
        <v>47</v>
      </c>
      <c r="Q1107" s="14" t="str">
        <f t="shared" si="123"/>
        <v/>
      </c>
      <c r="R1107" s="14" t="s">
        <v>47</v>
      </c>
      <c r="S1107" s="14" t="str">
        <f t="shared" si="124"/>
        <v/>
      </c>
      <c r="T1107" s="14" t="s">
        <v>47</v>
      </c>
      <c r="U1107" s="14" t="str">
        <f t="shared" si="125"/>
        <v/>
      </c>
      <c r="V1107" s="15" t="str">
        <f t="shared" si="127"/>
        <v/>
      </c>
    </row>
    <row r="1108" spans="9:22" x14ac:dyDescent="0.2">
      <c r="I1108" s="17"/>
      <c r="L1108" s="16" t="str">
        <f t="shared" si="126"/>
        <v/>
      </c>
      <c r="M1108" s="14" t="str">
        <f t="shared" si="121"/>
        <v/>
      </c>
      <c r="N1108" s="14" t="s">
        <v>47</v>
      </c>
      <c r="O1108" s="14" t="str">
        <f t="shared" si="122"/>
        <v/>
      </c>
      <c r="P1108" s="14" t="s">
        <v>47</v>
      </c>
      <c r="Q1108" s="14" t="str">
        <f t="shared" si="123"/>
        <v/>
      </c>
      <c r="R1108" s="14" t="s">
        <v>47</v>
      </c>
      <c r="S1108" s="14" t="str">
        <f t="shared" si="124"/>
        <v/>
      </c>
      <c r="T1108" s="14" t="s">
        <v>47</v>
      </c>
      <c r="U1108" s="14" t="str">
        <f t="shared" si="125"/>
        <v/>
      </c>
      <c r="V1108" s="15" t="str">
        <f t="shared" si="127"/>
        <v/>
      </c>
    </row>
    <row r="1109" spans="9:22" x14ac:dyDescent="0.2">
      <c r="I1109" s="17"/>
      <c r="L1109" s="16" t="str">
        <f t="shared" si="126"/>
        <v/>
      </c>
      <c r="M1109" s="14" t="str">
        <f t="shared" si="121"/>
        <v/>
      </c>
      <c r="N1109" s="14" t="s">
        <v>47</v>
      </c>
      <c r="O1109" s="14" t="str">
        <f t="shared" si="122"/>
        <v/>
      </c>
      <c r="P1109" s="14" t="s">
        <v>47</v>
      </c>
      <c r="Q1109" s="14" t="str">
        <f t="shared" si="123"/>
        <v/>
      </c>
      <c r="R1109" s="14" t="s">
        <v>47</v>
      </c>
      <c r="S1109" s="14" t="str">
        <f t="shared" si="124"/>
        <v/>
      </c>
      <c r="T1109" s="14" t="s">
        <v>47</v>
      </c>
      <c r="U1109" s="14" t="str">
        <f t="shared" si="125"/>
        <v/>
      </c>
      <c r="V1109" s="15" t="str">
        <f t="shared" si="127"/>
        <v/>
      </c>
    </row>
    <row r="1110" spans="9:22" x14ac:dyDescent="0.2">
      <c r="I1110" s="17"/>
      <c r="L1110" s="16" t="str">
        <f t="shared" si="126"/>
        <v/>
      </c>
      <c r="M1110" s="14" t="str">
        <f t="shared" si="121"/>
        <v/>
      </c>
      <c r="N1110" s="14" t="s">
        <v>47</v>
      </c>
      <c r="O1110" s="14" t="str">
        <f t="shared" si="122"/>
        <v/>
      </c>
      <c r="P1110" s="14" t="s">
        <v>47</v>
      </c>
      <c r="Q1110" s="14" t="str">
        <f t="shared" si="123"/>
        <v/>
      </c>
      <c r="R1110" s="14" t="s">
        <v>47</v>
      </c>
      <c r="S1110" s="14" t="str">
        <f t="shared" si="124"/>
        <v/>
      </c>
      <c r="T1110" s="14" t="s">
        <v>47</v>
      </c>
      <c r="U1110" s="14" t="str">
        <f t="shared" si="125"/>
        <v/>
      </c>
      <c r="V1110" s="15" t="str">
        <f t="shared" si="127"/>
        <v/>
      </c>
    </row>
    <row r="1111" spans="9:22" x14ac:dyDescent="0.2">
      <c r="I1111" s="17"/>
      <c r="L1111" s="16" t="str">
        <f t="shared" si="126"/>
        <v/>
      </c>
      <c r="M1111" s="14" t="str">
        <f t="shared" si="121"/>
        <v/>
      </c>
      <c r="N1111" s="14" t="s">
        <v>47</v>
      </c>
      <c r="O1111" s="14" t="str">
        <f t="shared" si="122"/>
        <v/>
      </c>
      <c r="P1111" s="14" t="s">
        <v>47</v>
      </c>
      <c r="Q1111" s="14" t="str">
        <f t="shared" si="123"/>
        <v/>
      </c>
      <c r="R1111" s="14" t="s">
        <v>47</v>
      </c>
      <c r="S1111" s="14" t="str">
        <f t="shared" si="124"/>
        <v/>
      </c>
      <c r="T1111" s="14" t="s">
        <v>47</v>
      </c>
      <c r="U1111" s="14" t="str">
        <f t="shared" si="125"/>
        <v/>
      </c>
      <c r="V1111" s="15" t="str">
        <f t="shared" si="127"/>
        <v/>
      </c>
    </row>
    <row r="1112" spans="9:22" x14ac:dyDescent="0.2">
      <c r="I1112" s="17"/>
      <c r="L1112" s="16" t="str">
        <f t="shared" si="126"/>
        <v/>
      </c>
      <c r="M1112" s="14" t="str">
        <f t="shared" si="121"/>
        <v/>
      </c>
      <c r="N1112" s="14" t="s">
        <v>47</v>
      </c>
      <c r="O1112" s="14" t="str">
        <f t="shared" si="122"/>
        <v/>
      </c>
      <c r="P1112" s="14" t="s">
        <v>47</v>
      </c>
      <c r="Q1112" s="14" t="str">
        <f t="shared" si="123"/>
        <v/>
      </c>
      <c r="R1112" s="14" t="s">
        <v>47</v>
      </c>
      <c r="S1112" s="14" t="str">
        <f t="shared" si="124"/>
        <v/>
      </c>
      <c r="T1112" s="14" t="s">
        <v>47</v>
      </c>
      <c r="U1112" s="14" t="str">
        <f t="shared" si="125"/>
        <v/>
      </c>
      <c r="V1112" s="15" t="str">
        <f t="shared" si="127"/>
        <v/>
      </c>
    </row>
    <row r="1113" spans="9:22" x14ac:dyDescent="0.2">
      <c r="I1113" s="17"/>
      <c r="L1113" s="16" t="str">
        <f t="shared" si="126"/>
        <v/>
      </c>
      <c r="M1113" s="14" t="str">
        <f t="shared" si="121"/>
        <v/>
      </c>
      <c r="N1113" s="14" t="s">
        <v>47</v>
      </c>
      <c r="O1113" s="14" t="str">
        <f t="shared" si="122"/>
        <v/>
      </c>
      <c r="P1113" s="14" t="s">
        <v>47</v>
      </c>
      <c r="Q1113" s="14" t="str">
        <f t="shared" si="123"/>
        <v/>
      </c>
      <c r="R1113" s="14" t="s">
        <v>47</v>
      </c>
      <c r="S1113" s="14" t="str">
        <f t="shared" si="124"/>
        <v/>
      </c>
      <c r="T1113" s="14" t="s">
        <v>47</v>
      </c>
      <c r="U1113" s="14" t="str">
        <f t="shared" si="125"/>
        <v/>
      </c>
      <c r="V1113" s="15" t="str">
        <f t="shared" si="127"/>
        <v/>
      </c>
    </row>
    <row r="1114" spans="9:22" x14ac:dyDescent="0.2">
      <c r="I1114" s="17"/>
      <c r="L1114" s="16" t="str">
        <f t="shared" si="126"/>
        <v/>
      </c>
      <c r="M1114" s="14" t="str">
        <f t="shared" si="121"/>
        <v/>
      </c>
      <c r="N1114" s="14" t="s">
        <v>47</v>
      </c>
      <c r="O1114" s="14" t="str">
        <f t="shared" si="122"/>
        <v/>
      </c>
      <c r="P1114" s="14" t="s">
        <v>47</v>
      </c>
      <c r="Q1114" s="14" t="str">
        <f t="shared" si="123"/>
        <v/>
      </c>
      <c r="R1114" s="14" t="s">
        <v>47</v>
      </c>
      <c r="S1114" s="14" t="str">
        <f t="shared" si="124"/>
        <v/>
      </c>
      <c r="T1114" s="14" t="s">
        <v>47</v>
      </c>
      <c r="U1114" s="14" t="str">
        <f t="shared" si="125"/>
        <v/>
      </c>
      <c r="V1114" s="15" t="str">
        <f t="shared" si="127"/>
        <v/>
      </c>
    </row>
    <row r="1115" spans="9:22" x14ac:dyDescent="0.2">
      <c r="I1115" s="17"/>
      <c r="L1115" s="16" t="str">
        <f t="shared" si="126"/>
        <v/>
      </c>
      <c r="M1115" s="14" t="str">
        <f t="shared" si="121"/>
        <v/>
      </c>
      <c r="N1115" s="14" t="s">
        <v>47</v>
      </c>
      <c r="O1115" s="14" t="str">
        <f t="shared" si="122"/>
        <v/>
      </c>
      <c r="P1115" s="14" t="s">
        <v>47</v>
      </c>
      <c r="Q1115" s="14" t="str">
        <f t="shared" si="123"/>
        <v/>
      </c>
      <c r="R1115" s="14" t="s">
        <v>47</v>
      </c>
      <c r="S1115" s="14" t="str">
        <f t="shared" si="124"/>
        <v/>
      </c>
      <c r="T1115" s="14" t="s">
        <v>47</v>
      </c>
      <c r="U1115" s="14" t="str">
        <f t="shared" si="125"/>
        <v/>
      </c>
      <c r="V1115" s="15" t="str">
        <f t="shared" si="127"/>
        <v/>
      </c>
    </row>
    <row r="1116" spans="9:22" x14ac:dyDescent="0.2">
      <c r="I1116" s="17"/>
      <c r="L1116" s="16" t="str">
        <f t="shared" si="126"/>
        <v/>
      </c>
      <c r="M1116" s="14" t="str">
        <f t="shared" si="121"/>
        <v/>
      </c>
      <c r="N1116" s="14" t="s">
        <v>47</v>
      </c>
      <c r="O1116" s="14" t="str">
        <f t="shared" si="122"/>
        <v/>
      </c>
      <c r="P1116" s="14" t="s">
        <v>47</v>
      </c>
      <c r="Q1116" s="14" t="str">
        <f t="shared" si="123"/>
        <v/>
      </c>
      <c r="R1116" s="14" t="s">
        <v>47</v>
      </c>
      <c r="S1116" s="14" t="str">
        <f t="shared" si="124"/>
        <v/>
      </c>
      <c r="T1116" s="14" t="s">
        <v>47</v>
      </c>
      <c r="U1116" s="14" t="str">
        <f t="shared" si="125"/>
        <v/>
      </c>
      <c r="V1116" s="15" t="str">
        <f t="shared" si="127"/>
        <v/>
      </c>
    </row>
    <row r="1117" spans="9:22" x14ac:dyDescent="0.2">
      <c r="I1117" s="17"/>
      <c r="L1117" s="16" t="str">
        <f t="shared" si="126"/>
        <v/>
      </c>
      <c r="M1117" s="14" t="str">
        <f t="shared" si="121"/>
        <v/>
      </c>
      <c r="N1117" s="14" t="s">
        <v>47</v>
      </c>
      <c r="O1117" s="14" t="str">
        <f t="shared" si="122"/>
        <v/>
      </c>
      <c r="P1117" s="14" t="s">
        <v>47</v>
      </c>
      <c r="Q1117" s="14" t="str">
        <f t="shared" si="123"/>
        <v/>
      </c>
      <c r="R1117" s="14" t="s">
        <v>47</v>
      </c>
      <c r="S1117" s="14" t="str">
        <f t="shared" si="124"/>
        <v/>
      </c>
      <c r="T1117" s="14" t="s">
        <v>47</v>
      </c>
      <c r="U1117" s="14" t="str">
        <f t="shared" si="125"/>
        <v/>
      </c>
      <c r="V1117" s="15" t="str">
        <f t="shared" si="127"/>
        <v/>
      </c>
    </row>
    <row r="1118" spans="9:22" x14ac:dyDescent="0.2">
      <c r="I1118" s="17"/>
      <c r="L1118" s="16" t="str">
        <f t="shared" si="126"/>
        <v/>
      </c>
      <c r="M1118" s="14" t="str">
        <f t="shared" si="121"/>
        <v/>
      </c>
      <c r="N1118" s="14" t="s">
        <v>47</v>
      </c>
      <c r="O1118" s="14" t="str">
        <f t="shared" si="122"/>
        <v/>
      </c>
      <c r="P1118" s="14" t="s">
        <v>47</v>
      </c>
      <c r="Q1118" s="14" t="str">
        <f t="shared" si="123"/>
        <v/>
      </c>
      <c r="R1118" s="14" t="s">
        <v>47</v>
      </c>
      <c r="S1118" s="14" t="str">
        <f t="shared" si="124"/>
        <v/>
      </c>
      <c r="T1118" s="14" t="s">
        <v>47</v>
      </c>
      <c r="U1118" s="14" t="str">
        <f t="shared" si="125"/>
        <v/>
      </c>
      <c r="V1118" s="15" t="str">
        <f t="shared" si="127"/>
        <v/>
      </c>
    </row>
    <row r="1119" spans="9:22" x14ac:dyDescent="0.2">
      <c r="I1119" s="17"/>
      <c r="L1119" s="16" t="str">
        <f t="shared" si="126"/>
        <v/>
      </c>
      <c r="M1119" s="14" t="str">
        <f t="shared" si="121"/>
        <v/>
      </c>
      <c r="N1119" s="14" t="s">
        <v>47</v>
      </c>
      <c r="O1119" s="14" t="str">
        <f t="shared" si="122"/>
        <v/>
      </c>
      <c r="P1119" s="14" t="s">
        <v>47</v>
      </c>
      <c r="Q1119" s="14" t="str">
        <f t="shared" si="123"/>
        <v/>
      </c>
      <c r="R1119" s="14" t="s">
        <v>47</v>
      </c>
      <c r="S1119" s="14" t="str">
        <f t="shared" si="124"/>
        <v/>
      </c>
      <c r="T1119" s="14" t="s">
        <v>47</v>
      </c>
      <c r="U1119" s="14" t="str">
        <f t="shared" si="125"/>
        <v/>
      </c>
      <c r="V1119" s="15" t="str">
        <f t="shared" si="127"/>
        <v/>
      </c>
    </row>
    <row r="1120" spans="9:22" x14ac:dyDescent="0.2">
      <c r="I1120" s="17"/>
      <c r="L1120" s="16" t="str">
        <f t="shared" si="126"/>
        <v/>
      </c>
      <c r="M1120" s="14" t="str">
        <f t="shared" si="121"/>
        <v/>
      </c>
      <c r="N1120" s="14" t="s">
        <v>47</v>
      </c>
      <c r="O1120" s="14" t="str">
        <f t="shared" si="122"/>
        <v/>
      </c>
      <c r="P1120" s="14" t="s">
        <v>47</v>
      </c>
      <c r="Q1120" s="14" t="str">
        <f t="shared" si="123"/>
        <v/>
      </c>
      <c r="R1120" s="14" t="s">
        <v>47</v>
      </c>
      <c r="S1120" s="14" t="str">
        <f t="shared" si="124"/>
        <v/>
      </c>
      <c r="T1120" s="14" t="s">
        <v>47</v>
      </c>
      <c r="U1120" s="14" t="str">
        <f t="shared" si="125"/>
        <v/>
      </c>
      <c r="V1120" s="15" t="str">
        <f t="shared" si="127"/>
        <v/>
      </c>
    </row>
    <row r="1121" spans="9:22" x14ac:dyDescent="0.2">
      <c r="I1121" s="17"/>
      <c r="L1121" s="16" t="str">
        <f t="shared" si="126"/>
        <v/>
      </c>
      <c r="M1121" s="14" t="str">
        <f t="shared" si="121"/>
        <v/>
      </c>
      <c r="N1121" s="14" t="s">
        <v>47</v>
      </c>
      <c r="O1121" s="14" t="str">
        <f t="shared" si="122"/>
        <v/>
      </c>
      <c r="P1121" s="14" t="s">
        <v>47</v>
      </c>
      <c r="Q1121" s="14" t="str">
        <f t="shared" si="123"/>
        <v/>
      </c>
      <c r="R1121" s="14" t="s">
        <v>47</v>
      </c>
      <c r="S1121" s="14" t="str">
        <f t="shared" si="124"/>
        <v/>
      </c>
      <c r="T1121" s="14" t="s">
        <v>47</v>
      </c>
      <c r="U1121" s="14" t="str">
        <f t="shared" si="125"/>
        <v/>
      </c>
      <c r="V1121" s="15" t="str">
        <f t="shared" si="127"/>
        <v/>
      </c>
    </row>
    <row r="1122" spans="9:22" x14ac:dyDescent="0.2">
      <c r="I1122" s="17"/>
      <c r="L1122" s="16" t="str">
        <f t="shared" si="126"/>
        <v/>
      </c>
      <c r="M1122" s="14" t="str">
        <f t="shared" si="121"/>
        <v/>
      </c>
      <c r="N1122" s="14" t="s">
        <v>47</v>
      </c>
      <c r="O1122" s="14" t="str">
        <f t="shared" si="122"/>
        <v/>
      </c>
      <c r="P1122" s="14" t="s">
        <v>47</v>
      </c>
      <c r="Q1122" s="14" t="str">
        <f t="shared" si="123"/>
        <v/>
      </c>
      <c r="R1122" s="14" t="s">
        <v>47</v>
      </c>
      <c r="S1122" s="14" t="str">
        <f t="shared" si="124"/>
        <v/>
      </c>
      <c r="T1122" s="14" t="s">
        <v>47</v>
      </c>
      <c r="U1122" s="14" t="str">
        <f t="shared" si="125"/>
        <v/>
      </c>
      <c r="V1122" s="15" t="str">
        <f t="shared" si="127"/>
        <v/>
      </c>
    </row>
    <row r="1123" spans="9:22" x14ac:dyDescent="0.2">
      <c r="I1123" s="17"/>
      <c r="L1123" s="16" t="str">
        <f t="shared" si="126"/>
        <v/>
      </c>
      <c r="M1123" s="14" t="str">
        <f t="shared" si="121"/>
        <v/>
      </c>
      <c r="N1123" s="14" t="s">
        <v>47</v>
      </c>
      <c r="O1123" s="14" t="str">
        <f t="shared" si="122"/>
        <v/>
      </c>
      <c r="P1123" s="14" t="s">
        <v>47</v>
      </c>
      <c r="Q1123" s="14" t="str">
        <f t="shared" si="123"/>
        <v/>
      </c>
      <c r="R1123" s="14" t="s">
        <v>47</v>
      </c>
      <c r="S1123" s="14" t="str">
        <f t="shared" si="124"/>
        <v/>
      </c>
      <c r="T1123" s="14" t="s">
        <v>47</v>
      </c>
      <c r="U1123" s="14" t="str">
        <f t="shared" si="125"/>
        <v/>
      </c>
      <c r="V1123" s="15" t="str">
        <f t="shared" si="127"/>
        <v/>
      </c>
    </row>
    <row r="1124" spans="9:22" x14ac:dyDescent="0.2">
      <c r="I1124" s="17"/>
      <c r="L1124" s="16" t="str">
        <f t="shared" si="126"/>
        <v/>
      </c>
      <c r="M1124" s="14" t="str">
        <f t="shared" si="121"/>
        <v/>
      </c>
      <c r="N1124" s="14" t="s">
        <v>47</v>
      </c>
      <c r="O1124" s="14" t="str">
        <f t="shared" si="122"/>
        <v/>
      </c>
      <c r="P1124" s="14" t="s">
        <v>47</v>
      </c>
      <c r="Q1124" s="14" t="str">
        <f t="shared" si="123"/>
        <v/>
      </c>
      <c r="R1124" s="14" t="s">
        <v>47</v>
      </c>
      <c r="S1124" s="14" t="str">
        <f t="shared" si="124"/>
        <v/>
      </c>
      <c r="T1124" s="14" t="s">
        <v>47</v>
      </c>
      <c r="U1124" s="14" t="str">
        <f t="shared" si="125"/>
        <v/>
      </c>
      <c r="V1124" s="15" t="str">
        <f t="shared" si="127"/>
        <v/>
      </c>
    </row>
    <row r="1125" spans="9:22" x14ac:dyDescent="0.2">
      <c r="I1125" s="17"/>
      <c r="L1125" s="16" t="str">
        <f t="shared" si="126"/>
        <v/>
      </c>
      <c r="M1125" s="14" t="str">
        <f t="shared" si="121"/>
        <v/>
      </c>
      <c r="N1125" s="14" t="s">
        <v>47</v>
      </c>
      <c r="O1125" s="14" t="str">
        <f t="shared" si="122"/>
        <v/>
      </c>
      <c r="P1125" s="14" t="s">
        <v>47</v>
      </c>
      <c r="Q1125" s="14" t="str">
        <f t="shared" si="123"/>
        <v/>
      </c>
      <c r="R1125" s="14" t="s">
        <v>47</v>
      </c>
      <c r="S1125" s="14" t="str">
        <f t="shared" si="124"/>
        <v/>
      </c>
      <c r="T1125" s="14" t="s">
        <v>47</v>
      </c>
      <c r="U1125" s="14" t="str">
        <f t="shared" si="125"/>
        <v/>
      </c>
      <c r="V1125" s="15" t="str">
        <f t="shared" si="127"/>
        <v/>
      </c>
    </row>
    <row r="1126" spans="9:22" x14ac:dyDescent="0.2">
      <c r="I1126" s="17"/>
      <c r="L1126" s="16" t="str">
        <f t="shared" si="126"/>
        <v/>
      </c>
      <c r="M1126" s="14" t="str">
        <f t="shared" si="121"/>
        <v/>
      </c>
      <c r="N1126" s="14" t="s">
        <v>47</v>
      </c>
      <c r="O1126" s="14" t="str">
        <f t="shared" si="122"/>
        <v/>
      </c>
      <c r="P1126" s="14" t="s">
        <v>47</v>
      </c>
      <c r="Q1126" s="14" t="str">
        <f t="shared" si="123"/>
        <v/>
      </c>
      <c r="R1126" s="14" t="s">
        <v>47</v>
      </c>
      <c r="S1126" s="14" t="str">
        <f t="shared" si="124"/>
        <v/>
      </c>
      <c r="T1126" s="14" t="s">
        <v>47</v>
      </c>
      <c r="U1126" s="14" t="str">
        <f t="shared" si="125"/>
        <v/>
      </c>
      <c r="V1126" s="15" t="str">
        <f t="shared" si="127"/>
        <v/>
      </c>
    </row>
    <row r="1127" spans="9:22" x14ac:dyDescent="0.2">
      <c r="I1127" s="17"/>
      <c r="L1127" s="16" t="str">
        <f t="shared" si="126"/>
        <v/>
      </c>
      <c r="M1127" s="14" t="str">
        <f t="shared" si="121"/>
        <v/>
      </c>
      <c r="N1127" s="14" t="s">
        <v>47</v>
      </c>
      <c r="O1127" s="14" t="str">
        <f t="shared" si="122"/>
        <v/>
      </c>
      <c r="P1127" s="14" t="s">
        <v>47</v>
      </c>
      <c r="Q1127" s="14" t="str">
        <f t="shared" si="123"/>
        <v/>
      </c>
      <c r="R1127" s="14" t="s">
        <v>47</v>
      </c>
      <c r="S1127" s="14" t="str">
        <f t="shared" si="124"/>
        <v/>
      </c>
      <c r="T1127" s="14" t="s">
        <v>47</v>
      </c>
      <c r="U1127" s="14" t="str">
        <f t="shared" si="125"/>
        <v/>
      </c>
      <c r="V1127" s="15" t="str">
        <f t="shared" si="127"/>
        <v/>
      </c>
    </row>
    <row r="1128" spans="9:22" x14ac:dyDescent="0.2">
      <c r="I1128" s="17"/>
      <c r="L1128" s="16" t="str">
        <f t="shared" si="126"/>
        <v/>
      </c>
      <c r="M1128" s="14" t="str">
        <f t="shared" si="121"/>
        <v/>
      </c>
      <c r="N1128" s="14" t="s">
        <v>47</v>
      </c>
      <c r="O1128" s="14" t="str">
        <f t="shared" si="122"/>
        <v/>
      </c>
      <c r="P1128" s="14" t="s">
        <v>47</v>
      </c>
      <c r="Q1128" s="14" t="str">
        <f t="shared" si="123"/>
        <v/>
      </c>
      <c r="R1128" s="14" t="s">
        <v>47</v>
      </c>
      <c r="S1128" s="14" t="str">
        <f t="shared" si="124"/>
        <v/>
      </c>
      <c r="T1128" s="14" t="s">
        <v>47</v>
      </c>
      <c r="U1128" s="14" t="str">
        <f t="shared" si="125"/>
        <v/>
      </c>
      <c r="V1128" s="15" t="str">
        <f t="shared" si="127"/>
        <v/>
      </c>
    </row>
    <row r="1129" spans="9:22" x14ac:dyDescent="0.2">
      <c r="I1129" s="17"/>
      <c r="L1129" s="16" t="str">
        <f t="shared" si="126"/>
        <v/>
      </c>
      <c r="M1129" s="14" t="str">
        <f t="shared" si="121"/>
        <v/>
      </c>
      <c r="N1129" s="14" t="s">
        <v>47</v>
      </c>
      <c r="O1129" s="14" t="str">
        <f t="shared" si="122"/>
        <v/>
      </c>
      <c r="P1129" s="14" t="s">
        <v>47</v>
      </c>
      <c r="Q1129" s="14" t="str">
        <f t="shared" si="123"/>
        <v/>
      </c>
      <c r="R1129" s="14" t="s">
        <v>47</v>
      </c>
      <c r="S1129" s="14" t="str">
        <f t="shared" si="124"/>
        <v/>
      </c>
      <c r="T1129" s="14" t="s">
        <v>47</v>
      </c>
      <c r="U1129" s="14" t="str">
        <f t="shared" si="125"/>
        <v/>
      </c>
      <c r="V1129" s="15" t="str">
        <f t="shared" si="127"/>
        <v/>
      </c>
    </row>
    <row r="1130" spans="9:22" x14ac:dyDescent="0.2">
      <c r="I1130" s="17"/>
      <c r="L1130" s="16" t="str">
        <f t="shared" si="126"/>
        <v/>
      </c>
      <c r="M1130" s="14" t="str">
        <f t="shared" ref="M1130:M1193" si="128">MID(A1130,1,2)</f>
        <v/>
      </c>
      <c r="N1130" s="14" t="s">
        <v>47</v>
      </c>
      <c r="O1130" s="14" t="str">
        <f t="shared" ref="O1130:O1193" si="129">MID(A1130,4,2)</f>
        <v/>
      </c>
      <c r="P1130" s="14" t="s">
        <v>47</v>
      </c>
      <c r="Q1130" s="14" t="str">
        <f t="shared" ref="Q1130:Q1193" si="130">MID(A1130,7,2)</f>
        <v/>
      </c>
      <c r="R1130" s="14" t="s">
        <v>47</v>
      </c>
      <c r="S1130" s="14" t="str">
        <f t="shared" ref="S1130:S1193" si="131">MID(A1130,10,2)</f>
        <v/>
      </c>
      <c r="T1130" s="14" t="s">
        <v>47</v>
      </c>
      <c r="U1130" s="14" t="str">
        <f t="shared" ref="U1130:U1193" si="132">MID(A1130,13,2)</f>
        <v/>
      </c>
      <c r="V1130" s="15" t="str">
        <f t="shared" si="127"/>
        <v/>
      </c>
    </row>
    <row r="1131" spans="9:22" x14ac:dyDescent="0.2">
      <c r="I1131" s="17"/>
      <c r="L1131" s="16" t="str">
        <f t="shared" si="126"/>
        <v/>
      </c>
      <c r="M1131" s="14" t="str">
        <f t="shared" si="128"/>
        <v/>
      </c>
      <c r="N1131" s="14" t="s">
        <v>47</v>
      </c>
      <c r="O1131" s="14" t="str">
        <f t="shared" si="129"/>
        <v/>
      </c>
      <c r="P1131" s="14" t="s">
        <v>47</v>
      </c>
      <c r="Q1131" s="14" t="str">
        <f t="shared" si="130"/>
        <v/>
      </c>
      <c r="R1131" s="14" t="s">
        <v>47</v>
      </c>
      <c r="S1131" s="14" t="str">
        <f t="shared" si="131"/>
        <v/>
      </c>
      <c r="T1131" s="14" t="s">
        <v>47</v>
      </c>
      <c r="U1131" s="14" t="str">
        <f t="shared" si="132"/>
        <v/>
      </c>
      <c r="V1131" s="15" t="str">
        <f t="shared" si="127"/>
        <v/>
      </c>
    </row>
    <row r="1132" spans="9:22" x14ac:dyDescent="0.2">
      <c r="I1132" s="17"/>
      <c r="L1132" s="16" t="str">
        <f t="shared" si="126"/>
        <v/>
      </c>
      <c r="M1132" s="14" t="str">
        <f t="shared" si="128"/>
        <v/>
      </c>
      <c r="N1132" s="14" t="s">
        <v>47</v>
      </c>
      <c r="O1132" s="14" t="str">
        <f t="shared" si="129"/>
        <v/>
      </c>
      <c r="P1132" s="14" t="s">
        <v>47</v>
      </c>
      <c r="Q1132" s="14" t="str">
        <f t="shared" si="130"/>
        <v/>
      </c>
      <c r="R1132" s="14" t="s">
        <v>47</v>
      </c>
      <c r="S1132" s="14" t="str">
        <f t="shared" si="131"/>
        <v/>
      </c>
      <c r="T1132" s="14" t="s">
        <v>47</v>
      </c>
      <c r="U1132" s="14" t="str">
        <f t="shared" si="132"/>
        <v/>
      </c>
      <c r="V1132" s="15" t="str">
        <f t="shared" si="127"/>
        <v/>
      </c>
    </row>
    <row r="1133" spans="9:22" x14ac:dyDescent="0.2">
      <c r="I1133" s="17"/>
      <c r="L1133" s="16" t="str">
        <f t="shared" si="126"/>
        <v/>
      </c>
      <c r="M1133" s="14" t="str">
        <f t="shared" si="128"/>
        <v/>
      </c>
      <c r="N1133" s="14" t="s">
        <v>47</v>
      </c>
      <c r="O1133" s="14" t="str">
        <f t="shared" si="129"/>
        <v/>
      </c>
      <c r="P1133" s="14" t="s">
        <v>47</v>
      </c>
      <c r="Q1133" s="14" t="str">
        <f t="shared" si="130"/>
        <v/>
      </c>
      <c r="R1133" s="14" t="s">
        <v>47</v>
      </c>
      <c r="S1133" s="14" t="str">
        <f t="shared" si="131"/>
        <v/>
      </c>
      <c r="T1133" s="14" t="s">
        <v>47</v>
      </c>
      <c r="U1133" s="14" t="str">
        <f t="shared" si="132"/>
        <v/>
      </c>
      <c r="V1133" s="15" t="str">
        <f t="shared" si="127"/>
        <v/>
      </c>
    </row>
    <row r="1134" spans="9:22" x14ac:dyDescent="0.2">
      <c r="I1134" s="17"/>
      <c r="L1134" s="16" t="str">
        <f t="shared" si="126"/>
        <v/>
      </c>
      <c r="M1134" s="14" t="str">
        <f t="shared" si="128"/>
        <v/>
      </c>
      <c r="N1134" s="14" t="s">
        <v>47</v>
      </c>
      <c r="O1134" s="14" t="str">
        <f t="shared" si="129"/>
        <v/>
      </c>
      <c r="P1134" s="14" t="s">
        <v>47</v>
      </c>
      <c r="Q1134" s="14" t="str">
        <f t="shared" si="130"/>
        <v/>
      </c>
      <c r="R1134" s="14" t="s">
        <v>47</v>
      </c>
      <c r="S1134" s="14" t="str">
        <f t="shared" si="131"/>
        <v/>
      </c>
      <c r="T1134" s="14" t="s">
        <v>47</v>
      </c>
      <c r="U1134" s="14" t="str">
        <f t="shared" si="132"/>
        <v/>
      </c>
      <c r="V1134" s="15" t="str">
        <f t="shared" si="127"/>
        <v/>
      </c>
    </row>
    <row r="1135" spans="9:22" x14ac:dyDescent="0.2">
      <c r="I1135" s="17"/>
      <c r="L1135" s="16" t="str">
        <f t="shared" si="126"/>
        <v/>
      </c>
      <c r="M1135" s="14" t="str">
        <f t="shared" si="128"/>
        <v/>
      </c>
      <c r="N1135" s="14" t="s">
        <v>47</v>
      </c>
      <c r="O1135" s="14" t="str">
        <f t="shared" si="129"/>
        <v/>
      </c>
      <c r="P1135" s="14" t="s">
        <v>47</v>
      </c>
      <c r="Q1135" s="14" t="str">
        <f t="shared" si="130"/>
        <v/>
      </c>
      <c r="R1135" s="14" t="s">
        <v>47</v>
      </c>
      <c r="S1135" s="14" t="str">
        <f t="shared" si="131"/>
        <v/>
      </c>
      <c r="T1135" s="14" t="s">
        <v>47</v>
      </c>
      <c r="U1135" s="14" t="str">
        <f t="shared" si="132"/>
        <v/>
      </c>
      <c r="V1135" s="15" t="str">
        <f t="shared" si="127"/>
        <v/>
      </c>
    </row>
    <row r="1136" spans="9:22" x14ac:dyDescent="0.2">
      <c r="I1136" s="17"/>
      <c r="L1136" s="16" t="str">
        <f t="shared" si="126"/>
        <v/>
      </c>
      <c r="M1136" s="14" t="str">
        <f t="shared" si="128"/>
        <v/>
      </c>
      <c r="N1136" s="14" t="s">
        <v>47</v>
      </c>
      <c r="O1136" s="14" t="str">
        <f t="shared" si="129"/>
        <v/>
      </c>
      <c r="P1136" s="14" t="s">
        <v>47</v>
      </c>
      <c r="Q1136" s="14" t="str">
        <f t="shared" si="130"/>
        <v/>
      </c>
      <c r="R1136" s="14" t="s">
        <v>47</v>
      </c>
      <c r="S1136" s="14" t="str">
        <f t="shared" si="131"/>
        <v/>
      </c>
      <c r="T1136" s="14" t="s">
        <v>47</v>
      </c>
      <c r="U1136" s="14" t="str">
        <f t="shared" si="132"/>
        <v/>
      </c>
      <c r="V1136" s="15" t="str">
        <f t="shared" si="127"/>
        <v/>
      </c>
    </row>
    <row r="1137" spans="9:22" x14ac:dyDescent="0.2">
      <c r="I1137" s="17"/>
      <c r="L1137" s="16" t="str">
        <f t="shared" si="126"/>
        <v/>
      </c>
      <c r="M1137" s="14" t="str">
        <f t="shared" si="128"/>
        <v/>
      </c>
      <c r="N1137" s="14" t="s">
        <v>47</v>
      </c>
      <c r="O1137" s="14" t="str">
        <f t="shared" si="129"/>
        <v/>
      </c>
      <c r="P1137" s="14" t="s">
        <v>47</v>
      </c>
      <c r="Q1137" s="14" t="str">
        <f t="shared" si="130"/>
        <v/>
      </c>
      <c r="R1137" s="14" t="s">
        <v>47</v>
      </c>
      <c r="S1137" s="14" t="str">
        <f t="shared" si="131"/>
        <v/>
      </c>
      <c r="T1137" s="14" t="s">
        <v>47</v>
      </c>
      <c r="U1137" s="14" t="str">
        <f t="shared" si="132"/>
        <v/>
      </c>
      <c r="V1137" s="15" t="str">
        <f t="shared" si="127"/>
        <v/>
      </c>
    </row>
    <row r="1138" spans="9:22" x14ac:dyDescent="0.2">
      <c r="I1138" s="17"/>
      <c r="L1138" s="16" t="str">
        <f t="shared" si="126"/>
        <v/>
      </c>
      <c r="M1138" s="14" t="str">
        <f t="shared" si="128"/>
        <v/>
      </c>
      <c r="N1138" s="14" t="s">
        <v>47</v>
      </c>
      <c r="O1138" s="14" t="str">
        <f t="shared" si="129"/>
        <v/>
      </c>
      <c r="P1138" s="14" t="s">
        <v>47</v>
      </c>
      <c r="Q1138" s="14" t="str">
        <f t="shared" si="130"/>
        <v/>
      </c>
      <c r="R1138" s="14" t="s">
        <v>47</v>
      </c>
      <c r="S1138" s="14" t="str">
        <f t="shared" si="131"/>
        <v/>
      </c>
      <c r="T1138" s="14" t="s">
        <v>47</v>
      </c>
      <c r="U1138" s="14" t="str">
        <f t="shared" si="132"/>
        <v/>
      </c>
      <c r="V1138" s="15" t="str">
        <f t="shared" si="127"/>
        <v/>
      </c>
    </row>
    <row r="1139" spans="9:22" x14ac:dyDescent="0.2">
      <c r="I1139" s="17"/>
      <c r="L1139" s="16" t="str">
        <f t="shared" si="126"/>
        <v/>
      </c>
      <c r="M1139" s="14" t="str">
        <f t="shared" si="128"/>
        <v/>
      </c>
      <c r="N1139" s="14" t="s">
        <v>47</v>
      </c>
      <c r="O1139" s="14" t="str">
        <f t="shared" si="129"/>
        <v/>
      </c>
      <c r="P1139" s="14" t="s">
        <v>47</v>
      </c>
      <c r="Q1139" s="14" t="str">
        <f t="shared" si="130"/>
        <v/>
      </c>
      <c r="R1139" s="14" t="s">
        <v>47</v>
      </c>
      <c r="S1139" s="14" t="str">
        <f t="shared" si="131"/>
        <v/>
      </c>
      <c r="T1139" s="14" t="s">
        <v>47</v>
      </c>
      <c r="U1139" s="14" t="str">
        <f t="shared" si="132"/>
        <v/>
      </c>
      <c r="V1139" s="15" t="str">
        <f t="shared" si="127"/>
        <v/>
      </c>
    </row>
    <row r="1140" spans="9:22" x14ac:dyDescent="0.2">
      <c r="I1140" s="17"/>
      <c r="L1140" s="16" t="str">
        <f t="shared" si="126"/>
        <v/>
      </c>
      <c r="M1140" s="14" t="str">
        <f t="shared" si="128"/>
        <v/>
      </c>
      <c r="N1140" s="14" t="s">
        <v>47</v>
      </c>
      <c r="O1140" s="14" t="str">
        <f t="shared" si="129"/>
        <v/>
      </c>
      <c r="P1140" s="14" t="s">
        <v>47</v>
      </c>
      <c r="Q1140" s="14" t="str">
        <f t="shared" si="130"/>
        <v/>
      </c>
      <c r="R1140" s="14" t="s">
        <v>47</v>
      </c>
      <c r="S1140" s="14" t="str">
        <f t="shared" si="131"/>
        <v/>
      </c>
      <c r="T1140" s="14" t="s">
        <v>47</v>
      </c>
      <c r="U1140" s="14" t="str">
        <f t="shared" si="132"/>
        <v/>
      </c>
      <c r="V1140" s="15" t="str">
        <f t="shared" si="127"/>
        <v/>
      </c>
    </row>
    <row r="1141" spans="9:22" x14ac:dyDescent="0.2">
      <c r="I1141" s="17"/>
      <c r="L1141" s="16" t="str">
        <f t="shared" si="126"/>
        <v/>
      </c>
      <c r="M1141" s="14" t="str">
        <f t="shared" si="128"/>
        <v/>
      </c>
      <c r="N1141" s="14" t="s">
        <v>47</v>
      </c>
      <c r="O1141" s="14" t="str">
        <f t="shared" si="129"/>
        <v/>
      </c>
      <c r="P1141" s="14" t="s">
        <v>47</v>
      </c>
      <c r="Q1141" s="14" t="str">
        <f t="shared" si="130"/>
        <v/>
      </c>
      <c r="R1141" s="14" t="s">
        <v>47</v>
      </c>
      <c r="S1141" s="14" t="str">
        <f t="shared" si="131"/>
        <v/>
      </c>
      <c r="T1141" s="14" t="s">
        <v>47</v>
      </c>
      <c r="U1141" s="14" t="str">
        <f t="shared" si="132"/>
        <v/>
      </c>
      <c r="V1141" s="15" t="str">
        <f t="shared" si="127"/>
        <v/>
      </c>
    </row>
    <row r="1142" spans="9:22" x14ac:dyDescent="0.2">
      <c r="I1142" s="17"/>
      <c r="L1142" s="16" t="str">
        <f t="shared" si="126"/>
        <v/>
      </c>
      <c r="M1142" s="14" t="str">
        <f t="shared" si="128"/>
        <v/>
      </c>
      <c r="N1142" s="14" t="s">
        <v>47</v>
      </c>
      <c r="O1142" s="14" t="str">
        <f t="shared" si="129"/>
        <v/>
      </c>
      <c r="P1142" s="14" t="s">
        <v>47</v>
      </c>
      <c r="Q1142" s="14" t="str">
        <f t="shared" si="130"/>
        <v/>
      </c>
      <c r="R1142" s="14" t="s">
        <v>47</v>
      </c>
      <c r="S1142" s="14" t="str">
        <f t="shared" si="131"/>
        <v/>
      </c>
      <c r="T1142" s="14" t="s">
        <v>47</v>
      </c>
      <c r="U1142" s="14" t="str">
        <f t="shared" si="132"/>
        <v/>
      </c>
      <c r="V1142" s="15" t="str">
        <f t="shared" si="127"/>
        <v/>
      </c>
    </row>
    <row r="1143" spans="9:22" x14ac:dyDescent="0.2">
      <c r="I1143" s="17"/>
      <c r="L1143" s="16" t="str">
        <f t="shared" si="126"/>
        <v/>
      </c>
      <c r="M1143" s="14" t="str">
        <f t="shared" si="128"/>
        <v/>
      </c>
      <c r="N1143" s="14" t="s">
        <v>47</v>
      </c>
      <c r="O1143" s="14" t="str">
        <f t="shared" si="129"/>
        <v/>
      </c>
      <c r="P1143" s="14" t="s">
        <v>47</v>
      </c>
      <c r="Q1143" s="14" t="str">
        <f t="shared" si="130"/>
        <v/>
      </c>
      <c r="R1143" s="14" t="s">
        <v>47</v>
      </c>
      <c r="S1143" s="14" t="str">
        <f t="shared" si="131"/>
        <v/>
      </c>
      <c r="T1143" s="14" t="s">
        <v>47</v>
      </c>
      <c r="U1143" s="14" t="str">
        <f t="shared" si="132"/>
        <v/>
      </c>
      <c r="V1143" s="15" t="str">
        <f t="shared" si="127"/>
        <v/>
      </c>
    </row>
    <row r="1144" spans="9:22" x14ac:dyDescent="0.2">
      <c r="I1144" s="17"/>
      <c r="L1144" s="16" t="str">
        <f t="shared" si="126"/>
        <v/>
      </c>
      <c r="M1144" s="14" t="str">
        <f t="shared" si="128"/>
        <v/>
      </c>
      <c r="N1144" s="14" t="s">
        <v>47</v>
      </c>
      <c r="O1144" s="14" t="str">
        <f t="shared" si="129"/>
        <v/>
      </c>
      <c r="P1144" s="14" t="s">
        <v>47</v>
      </c>
      <c r="Q1144" s="14" t="str">
        <f t="shared" si="130"/>
        <v/>
      </c>
      <c r="R1144" s="14" t="s">
        <v>47</v>
      </c>
      <c r="S1144" s="14" t="str">
        <f t="shared" si="131"/>
        <v/>
      </c>
      <c r="T1144" s="14" t="s">
        <v>47</v>
      </c>
      <c r="U1144" s="14" t="str">
        <f t="shared" si="132"/>
        <v/>
      </c>
      <c r="V1144" s="15" t="str">
        <f t="shared" si="127"/>
        <v/>
      </c>
    </row>
    <row r="1145" spans="9:22" x14ac:dyDescent="0.2">
      <c r="I1145" s="17"/>
      <c r="L1145" s="16" t="str">
        <f t="shared" si="126"/>
        <v/>
      </c>
      <c r="M1145" s="14" t="str">
        <f t="shared" si="128"/>
        <v/>
      </c>
      <c r="N1145" s="14" t="s">
        <v>47</v>
      </c>
      <c r="O1145" s="14" t="str">
        <f t="shared" si="129"/>
        <v/>
      </c>
      <c r="P1145" s="14" t="s">
        <v>47</v>
      </c>
      <c r="Q1145" s="14" t="str">
        <f t="shared" si="130"/>
        <v/>
      </c>
      <c r="R1145" s="14" t="s">
        <v>47</v>
      </c>
      <c r="S1145" s="14" t="str">
        <f t="shared" si="131"/>
        <v/>
      </c>
      <c r="T1145" s="14" t="s">
        <v>47</v>
      </c>
      <c r="U1145" s="14" t="str">
        <f t="shared" si="132"/>
        <v/>
      </c>
      <c r="V1145" s="15" t="str">
        <f t="shared" si="127"/>
        <v/>
      </c>
    </row>
    <row r="1146" spans="9:22" x14ac:dyDescent="0.2">
      <c r="I1146" s="17"/>
      <c r="L1146" s="16" t="str">
        <f t="shared" si="126"/>
        <v/>
      </c>
      <c r="M1146" s="14" t="str">
        <f t="shared" si="128"/>
        <v/>
      </c>
      <c r="N1146" s="14" t="s">
        <v>47</v>
      </c>
      <c r="O1146" s="14" t="str">
        <f t="shared" si="129"/>
        <v/>
      </c>
      <c r="P1146" s="14" t="s">
        <v>47</v>
      </c>
      <c r="Q1146" s="14" t="str">
        <f t="shared" si="130"/>
        <v/>
      </c>
      <c r="R1146" s="14" t="s">
        <v>47</v>
      </c>
      <c r="S1146" s="14" t="str">
        <f t="shared" si="131"/>
        <v/>
      </c>
      <c r="T1146" s="14" t="s">
        <v>47</v>
      </c>
      <c r="U1146" s="14" t="str">
        <f t="shared" si="132"/>
        <v/>
      </c>
      <c r="V1146" s="15" t="str">
        <f t="shared" si="127"/>
        <v/>
      </c>
    </row>
    <row r="1147" spans="9:22" x14ac:dyDescent="0.2">
      <c r="I1147" s="17"/>
      <c r="L1147" s="16" t="str">
        <f t="shared" si="126"/>
        <v/>
      </c>
      <c r="M1147" s="14" t="str">
        <f t="shared" si="128"/>
        <v/>
      </c>
      <c r="N1147" s="14" t="s">
        <v>47</v>
      </c>
      <c r="O1147" s="14" t="str">
        <f t="shared" si="129"/>
        <v/>
      </c>
      <c r="P1147" s="14" t="s">
        <v>47</v>
      </c>
      <c r="Q1147" s="14" t="str">
        <f t="shared" si="130"/>
        <v/>
      </c>
      <c r="R1147" s="14" t="s">
        <v>47</v>
      </c>
      <c r="S1147" s="14" t="str">
        <f t="shared" si="131"/>
        <v/>
      </c>
      <c r="T1147" s="14" t="s">
        <v>47</v>
      </c>
      <c r="U1147" s="14" t="str">
        <f t="shared" si="132"/>
        <v/>
      </c>
      <c r="V1147" s="15" t="str">
        <f t="shared" si="127"/>
        <v/>
      </c>
    </row>
    <row r="1148" spans="9:22" x14ac:dyDescent="0.2">
      <c r="I1148" s="17"/>
      <c r="L1148" s="16" t="str">
        <f t="shared" si="126"/>
        <v/>
      </c>
      <c r="M1148" s="14" t="str">
        <f t="shared" si="128"/>
        <v/>
      </c>
      <c r="N1148" s="14" t="s">
        <v>47</v>
      </c>
      <c r="O1148" s="14" t="str">
        <f t="shared" si="129"/>
        <v/>
      </c>
      <c r="P1148" s="14" t="s">
        <v>47</v>
      </c>
      <c r="Q1148" s="14" t="str">
        <f t="shared" si="130"/>
        <v/>
      </c>
      <c r="R1148" s="14" t="s">
        <v>47</v>
      </c>
      <c r="S1148" s="14" t="str">
        <f t="shared" si="131"/>
        <v/>
      </c>
      <c r="T1148" s="14" t="s">
        <v>47</v>
      </c>
      <c r="U1148" s="14" t="str">
        <f t="shared" si="132"/>
        <v/>
      </c>
      <c r="V1148" s="15" t="str">
        <f t="shared" si="127"/>
        <v/>
      </c>
    </row>
    <row r="1149" spans="9:22" x14ac:dyDescent="0.2">
      <c r="I1149" s="17"/>
      <c r="L1149" s="16" t="str">
        <f t="shared" si="126"/>
        <v/>
      </c>
      <c r="M1149" s="14" t="str">
        <f t="shared" si="128"/>
        <v/>
      </c>
      <c r="N1149" s="14" t="s">
        <v>47</v>
      </c>
      <c r="O1149" s="14" t="str">
        <f t="shared" si="129"/>
        <v/>
      </c>
      <c r="P1149" s="14" t="s">
        <v>47</v>
      </c>
      <c r="Q1149" s="14" t="str">
        <f t="shared" si="130"/>
        <v/>
      </c>
      <c r="R1149" s="14" t="s">
        <v>47</v>
      </c>
      <c r="S1149" s="14" t="str">
        <f t="shared" si="131"/>
        <v/>
      </c>
      <c r="T1149" s="14" t="s">
        <v>47</v>
      </c>
      <c r="U1149" s="14" t="str">
        <f t="shared" si="132"/>
        <v/>
      </c>
      <c r="V1149" s="15" t="str">
        <f t="shared" si="127"/>
        <v/>
      </c>
    </row>
    <row r="1150" spans="9:22" x14ac:dyDescent="0.2">
      <c r="I1150" s="17"/>
      <c r="L1150" s="16" t="str">
        <f t="shared" si="126"/>
        <v/>
      </c>
      <c r="M1150" s="14" t="str">
        <f t="shared" si="128"/>
        <v/>
      </c>
      <c r="N1150" s="14" t="s">
        <v>47</v>
      </c>
      <c r="O1150" s="14" t="str">
        <f t="shared" si="129"/>
        <v/>
      </c>
      <c r="P1150" s="14" t="s">
        <v>47</v>
      </c>
      <c r="Q1150" s="14" t="str">
        <f t="shared" si="130"/>
        <v/>
      </c>
      <c r="R1150" s="14" t="s">
        <v>47</v>
      </c>
      <c r="S1150" s="14" t="str">
        <f t="shared" si="131"/>
        <v/>
      </c>
      <c r="T1150" s="14" t="s">
        <v>47</v>
      </c>
      <c r="U1150" s="14" t="str">
        <f t="shared" si="132"/>
        <v/>
      </c>
      <c r="V1150" s="15" t="str">
        <f t="shared" si="127"/>
        <v/>
      </c>
    </row>
    <row r="1151" spans="9:22" x14ac:dyDescent="0.2">
      <c r="I1151" s="17"/>
      <c r="L1151" s="16" t="str">
        <f t="shared" si="126"/>
        <v/>
      </c>
      <c r="M1151" s="14" t="str">
        <f t="shared" si="128"/>
        <v/>
      </c>
      <c r="N1151" s="14" t="s">
        <v>47</v>
      </c>
      <c r="O1151" s="14" t="str">
        <f t="shared" si="129"/>
        <v/>
      </c>
      <c r="P1151" s="14" t="s">
        <v>47</v>
      </c>
      <c r="Q1151" s="14" t="str">
        <f t="shared" si="130"/>
        <v/>
      </c>
      <c r="R1151" s="14" t="s">
        <v>47</v>
      </c>
      <c r="S1151" s="14" t="str">
        <f t="shared" si="131"/>
        <v/>
      </c>
      <c r="T1151" s="14" t="s">
        <v>47</v>
      </c>
      <c r="U1151" s="14" t="str">
        <f t="shared" si="132"/>
        <v/>
      </c>
      <c r="V1151" s="15" t="str">
        <f t="shared" si="127"/>
        <v/>
      </c>
    </row>
    <row r="1152" spans="9:22" x14ac:dyDescent="0.2">
      <c r="I1152" s="17"/>
      <c r="L1152" s="16" t="str">
        <f t="shared" si="126"/>
        <v/>
      </c>
      <c r="M1152" s="14" t="str">
        <f t="shared" si="128"/>
        <v/>
      </c>
      <c r="N1152" s="14" t="s">
        <v>47</v>
      </c>
      <c r="O1152" s="14" t="str">
        <f t="shared" si="129"/>
        <v/>
      </c>
      <c r="P1152" s="14" t="s">
        <v>47</v>
      </c>
      <c r="Q1152" s="14" t="str">
        <f t="shared" si="130"/>
        <v/>
      </c>
      <c r="R1152" s="14" t="s">
        <v>47</v>
      </c>
      <c r="S1152" s="14" t="str">
        <f t="shared" si="131"/>
        <v/>
      </c>
      <c r="T1152" s="14" t="s">
        <v>47</v>
      </c>
      <c r="U1152" s="14" t="str">
        <f t="shared" si="132"/>
        <v/>
      </c>
      <c r="V1152" s="15" t="str">
        <f t="shared" si="127"/>
        <v/>
      </c>
    </row>
    <row r="1153" spans="9:22" x14ac:dyDescent="0.2">
      <c r="I1153" s="17"/>
      <c r="L1153" s="16" t="str">
        <f t="shared" si="126"/>
        <v/>
      </c>
      <c r="M1153" s="14" t="str">
        <f t="shared" si="128"/>
        <v/>
      </c>
      <c r="N1153" s="14" t="s">
        <v>47</v>
      </c>
      <c r="O1153" s="14" t="str">
        <f t="shared" si="129"/>
        <v/>
      </c>
      <c r="P1153" s="14" t="s">
        <v>47</v>
      </c>
      <c r="Q1153" s="14" t="str">
        <f t="shared" si="130"/>
        <v/>
      </c>
      <c r="R1153" s="14" t="s">
        <v>47</v>
      </c>
      <c r="S1153" s="14" t="str">
        <f t="shared" si="131"/>
        <v/>
      </c>
      <c r="T1153" s="14" t="s">
        <v>47</v>
      </c>
      <c r="U1153" s="14" t="str">
        <f t="shared" si="132"/>
        <v/>
      </c>
      <c r="V1153" s="15" t="str">
        <f t="shared" si="127"/>
        <v/>
      </c>
    </row>
    <row r="1154" spans="9:22" x14ac:dyDescent="0.2">
      <c r="I1154" s="17"/>
      <c r="L1154" s="16" t="str">
        <f t="shared" si="126"/>
        <v/>
      </c>
      <c r="M1154" s="14" t="str">
        <f t="shared" si="128"/>
        <v/>
      </c>
      <c r="N1154" s="14" t="s">
        <v>47</v>
      </c>
      <c r="O1154" s="14" t="str">
        <f t="shared" si="129"/>
        <v/>
      </c>
      <c r="P1154" s="14" t="s">
        <v>47</v>
      </c>
      <c r="Q1154" s="14" t="str">
        <f t="shared" si="130"/>
        <v/>
      </c>
      <c r="R1154" s="14" t="s">
        <v>47</v>
      </c>
      <c r="S1154" s="14" t="str">
        <f t="shared" si="131"/>
        <v/>
      </c>
      <c r="T1154" s="14" t="s">
        <v>47</v>
      </c>
      <c r="U1154" s="14" t="str">
        <f t="shared" si="132"/>
        <v/>
      </c>
      <c r="V1154" s="15" t="str">
        <f t="shared" si="127"/>
        <v/>
      </c>
    </row>
    <row r="1155" spans="9:22" x14ac:dyDescent="0.2">
      <c r="I1155" s="17"/>
      <c r="L1155" s="16" t="str">
        <f t="shared" si="126"/>
        <v/>
      </c>
      <c r="M1155" s="14" t="str">
        <f t="shared" si="128"/>
        <v/>
      </c>
      <c r="N1155" s="14" t="s">
        <v>47</v>
      </c>
      <c r="O1155" s="14" t="str">
        <f t="shared" si="129"/>
        <v/>
      </c>
      <c r="P1155" s="14" t="s">
        <v>47</v>
      </c>
      <c r="Q1155" s="14" t="str">
        <f t="shared" si="130"/>
        <v/>
      </c>
      <c r="R1155" s="14" t="s">
        <v>47</v>
      </c>
      <c r="S1155" s="14" t="str">
        <f t="shared" si="131"/>
        <v/>
      </c>
      <c r="T1155" s="14" t="s">
        <v>47</v>
      </c>
      <c r="U1155" s="14" t="str">
        <f t="shared" si="132"/>
        <v/>
      </c>
      <c r="V1155" s="15" t="str">
        <f t="shared" si="127"/>
        <v/>
      </c>
    </row>
    <row r="1156" spans="9:22" x14ac:dyDescent="0.2">
      <c r="I1156" s="17"/>
      <c r="L1156" s="16" t="str">
        <f t="shared" ref="L1156:L1219" si="133">IF(A1156="","",LEN(A1156))</f>
        <v/>
      </c>
      <c r="M1156" s="14" t="str">
        <f t="shared" si="128"/>
        <v/>
      </c>
      <c r="N1156" s="14" t="s">
        <v>47</v>
      </c>
      <c r="O1156" s="14" t="str">
        <f t="shared" si="129"/>
        <v/>
      </c>
      <c r="P1156" s="14" t="s">
        <v>47</v>
      </c>
      <c r="Q1156" s="14" t="str">
        <f t="shared" si="130"/>
        <v/>
      </c>
      <c r="R1156" s="14" t="s">
        <v>47</v>
      </c>
      <c r="S1156" s="14" t="str">
        <f t="shared" si="131"/>
        <v/>
      </c>
      <c r="T1156" s="14" t="s">
        <v>47</v>
      </c>
      <c r="U1156" s="14" t="str">
        <f t="shared" si="132"/>
        <v/>
      </c>
      <c r="V1156" s="15" t="str">
        <f t="shared" ref="V1156:V1219" si="134">IF(A1156="","",IF(L1156=2,M1156,IF(L1156=5,M1156&amp;N1156&amp;O1156,IF(L1156=8,M1156&amp;N1156&amp;O1156&amp;P1156&amp;Q1156,IF(L1156=11,M1156&amp;N1156&amp;O1156&amp;P1156&amp;Q1156&amp;R1156&amp;S1156,IF(L1156=14,M1156&amp;N1156&amp;O1156&amp;P1156&amp;Q1156&amp;R1156&amp;S1156&amp;T1156&amp;U1156,"ERROR"))))))</f>
        <v/>
      </c>
    </row>
    <row r="1157" spans="9:22" x14ac:dyDescent="0.2">
      <c r="I1157" s="17"/>
      <c r="L1157" s="16" t="str">
        <f t="shared" si="133"/>
        <v/>
      </c>
      <c r="M1157" s="14" t="str">
        <f t="shared" si="128"/>
        <v/>
      </c>
      <c r="N1157" s="14" t="s">
        <v>47</v>
      </c>
      <c r="O1157" s="14" t="str">
        <f t="shared" si="129"/>
        <v/>
      </c>
      <c r="P1157" s="14" t="s">
        <v>47</v>
      </c>
      <c r="Q1157" s="14" t="str">
        <f t="shared" si="130"/>
        <v/>
      </c>
      <c r="R1157" s="14" t="s">
        <v>47</v>
      </c>
      <c r="S1157" s="14" t="str">
        <f t="shared" si="131"/>
        <v/>
      </c>
      <c r="T1157" s="14" t="s">
        <v>47</v>
      </c>
      <c r="U1157" s="14" t="str">
        <f t="shared" si="132"/>
        <v/>
      </c>
      <c r="V1157" s="15" t="str">
        <f t="shared" si="134"/>
        <v/>
      </c>
    </row>
    <row r="1158" spans="9:22" x14ac:dyDescent="0.2">
      <c r="I1158" s="17"/>
      <c r="L1158" s="16" t="str">
        <f t="shared" si="133"/>
        <v/>
      </c>
      <c r="M1158" s="14" t="str">
        <f t="shared" si="128"/>
        <v/>
      </c>
      <c r="N1158" s="14" t="s">
        <v>47</v>
      </c>
      <c r="O1158" s="14" t="str">
        <f t="shared" si="129"/>
        <v/>
      </c>
      <c r="P1158" s="14" t="s">
        <v>47</v>
      </c>
      <c r="Q1158" s="14" t="str">
        <f t="shared" si="130"/>
        <v/>
      </c>
      <c r="R1158" s="14" t="s">
        <v>47</v>
      </c>
      <c r="S1158" s="14" t="str">
        <f t="shared" si="131"/>
        <v/>
      </c>
      <c r="T1158" s="14" t="s">
        <v>47</v>
      </c>
      <c r="U1158" s="14" t="str">
        <f t="shared" si="132"/>
        <v/>
      </c>
      <c r="V1158" s="15" t="str">
        <f t="shared" si="134"/>
        <v/>
      </c>
    </row>
    <row r="1159" spans="9:22" x14ac:dyDescent="0.2">
      <c r="I1159" s="17"/>
      <c r="L1159" s="16" t="str">
        <f t="shared" si="133"/>
        <v/>
      </c>
      <c r="M1159" s="14" t="str">
        <f t="shared" si="128"/>
        <v/>
      </c>
      <c r="N1159" s="14" t="s">
        <v>47</v>
      </c>
      <c r="O1159" s="14" t="str">
        <f t="shared" si="129"/>
        <v/>
      </c>
      <c r="P1159" s="14" t="s">
        <v>47</v>
      </c>
      <c r="Q1159" s="14" t="str">
        <f t="shared" si="130"/>
        <v/>
      </c>
      <c r="R1159" s="14" t="s">
        <v>47</v>
      </c>
      <c r="S1159" s="14" t="str">
        <f t="shared" si="131"/>
        <v/>
      </c>
      <c r="T1159" s="14" t="s">
        <v>47</v>
      </c>
      <c r="U1159" s="14" t="str">
        <f t="shared" si="132"/>
        <v/>
      </c>
      <c r="V1159" s="15" t="str">
        <f t="shared" si="134"/>
        <v/>
      </c>
    </row>
    <row r="1160" spans="9:22" x14ac:dyDescent="0.2">
      <c r="I1160" s="17"/>
      <c r="L1160" s="16" t="str">
        <f t="shared" si="133"/>
        <v/>
      </c>
      <c r="M1160" s="14" t="str">
        <f t="shared" si="128"/>
        <v/>
      </c>
      <c r="N1160" s="14" t="s">
        <v>47</v>
      </c>
      <c r="O1160" s="14" t="str">
        <f t="shared" si="129"/>
        <v/>
      </c>
      <c r="P1160" s="14" t="s">
        <v>47</v>
      </c>
      <c r="Q1160" s="14" t="str">
        <f t="shared" si="130"/>
        <v/>
      </c>
      <c r="R1160" s="14" t="s">
        <v>47</v>
      </c>
      <c r="S1160" s="14" t="str">
        <f t="shared" si="131"/>
        <v/>
      </c>
      <c r="T1160" s="14" t="s">
        <v>47</v>
      </c>
      <c r="U1160" s="14" t="str">
        <f t="shared" si="132"/>
        <v/>
      </c>
      <c r="V1160" s="15" t="str">
        <f t="shared" si="134"/>
        <v/>
      </c>
    </row>
    <row r="1161" spans="9:22" x14ac:dyDescent="0.2">
      <c r="I1161" s="17"/>
      <c r="L1161" s="16" t="str">
        <f t="shared" si="133"/>
        <v/>
      </c>
      <c r="M1161" s="14" t="str">
        <f t="shared" si="128"/>
        <v/>
      </c>
      <c r="N1161" s="14" t="s">
        <v>47</v>
      </c>
      <c r="O1161" s="14" t="str">
        <f t="shared" si="129"/>
        <v/>
      </c>
      <c r="P1161" s="14" t="s">
        <v>47</v>
      </c>
      <c r="Q1161" s="14" t="str">
        <f t="shared" si="130"/>
        <v/>
      </c>
      <c r="R1161" s="14" t="s">
        <v>47</v>
      </c>
      <c r="S1161" s="14" t="str">
        <f t="shared" si="131"/>
        <v/>
      </c>
      <c r="T1161" s="14" t="s">
        <v>47</v>
      </c>
      <c r="U1161" s="14" t="str">
        <f t="shared" si="132"/>
        <v/>
      </c>
      <c r="V1161" s="15" t="str">
        <f t="shared" si="134"/>
        <v/>
      </c>
    </row>
    <row r="1162" spans="9:22" x14ac:dyDescent="0.2">
      <c r="I1162" s="17"/>
      <c r="L1162" s="16" t="str">
        <f t="shared" si="133"/>
        <v/>
      </c>
      <c r="M1162" s="14" t="str">
        <f t="shared" si="128"/>
        <v/>
      </c>
      <c r="N1162" s="14" t="s">
        <v>47</v>
      </c>
      <c r="O1162" s="14" t="str">
        <f t="shared" si="129"/>
        <v/>
      </c>
      <c r="P1162" s="14" t="s">
        <v>47</v>
      </c>
      <c r="Q1162" s="14" t="str">
        <f t="shared" si="130"/>
        <v/>
      </c>
      <c r="R1162" s="14" t="s">
        <v>47</v>
      </c>
      <c r="S1162" s="14" t="str">
        <f t="shared" si="131"/>
        <v/>
      </c>
      <c r="T1162" s="14" t="s">
        <v>47</v>
      </c>
      <c r="U1162" s="14" t="str">
        <f t="shared" si="132"/>
        <v/>
      </c>
      <c r="V1162" s="15" t="str">
        <f t="shared" si="134"/>
        <v/>
      </c>
    </row>
    <row r="1163" spans="9:22" x14ac:dyDescent="0.2">
      <c r="I1163" s="17"/>
      <c r="L1163" s="16" t="str">
        <f t="shared" si="133"/>
        <v/>
      </c>
      <c r="M1163" s="14" t="str">
        <f t="shared" si="128"/>
        <v/>
      </c>
      <c r="N1163" s="14" t="s">
        <v>47</v>
      </c>
      <c r="O1163" s="14" t="str">
        <f t="shared" si="129"/>
        <v/>
      </c>
      <c r="P1163" s="14" t="s">
        <v>47</v>
      </c>
      <c r="Q1163" s="14" t="str">
        <f t="shared" si="130"/>
        <v/>
      </c>
      <c r="R1163" s="14" t="s">
        <v>47</v>
      </c>
      <c r="S1163" s="14" t="str">
        <f t="shared" si="131"/>
        <v/>
      </c>
      <c r="T1163" s="14" t="s">
        <v>47</v>
      </c>
      <c r="U1163" s="14" t="str">
        <f t="shared" si="132"/>
        <v/>
      </c>
      <c r="V1163" s="15" t="str">
        <f t="shared" si="134"/>
        <v/>
      </c>
    </row>
    <row r="1164" spans="9:22" x14ac:dyDescent="0.2">
      <c r="I1164" s="17"/>
      <c r="L1164" s="16" t="str">
        <f t="shared" si="133"/>
        <v/>
      </c>
      <c r="M1164" s="14" t="str">
        <f t="shared" si="128"/>
        <v/>
      </c>
      <c r="N1164" s="14" t="s">
        <v>47</v>
      </c>
      <c r="O1164" s="14" t="str">
        <f t="shared" si="129"/>
        <v/>
      </c>
      <c r="P1164" s="14" t="s">
        <v>47</v>
      </c>
      <c r="Q1164" s="14" t="str">
        <f t="shared" si="130"/>
        <v/>
      </c>
      <c r="R1164" s="14" t="s">
        <v>47</v>
      </c>
      <c r="S1164" s="14" t="str">
        <f t="shared" si="131"/>
        <v/>
      </c>
      <c r="T1164" s="14" t="s">
        <v>47</v>
      </c>
      <c r="U1164" s="14" t="str">
        <f t="shared" si="132"/>
        <v/>
      </c>
      <c r="V1164" s="15" t="str">
        <f t="shared" si="134"/>
        <v/>
      </c>
    </row>
    <row r="1165" spans="9:22" x14ac:dyDescent="0.2">
      <c r="I1165" s="17"/>
      <c r="L1165" s="16" t="str">
        <f t="shared" si="133"/>
        <v/>
      </c>
      <c r="M1165" s="14" t="str">
        <f t="shared" si="128"/>
        <v/>
      </c>
      <c r="N1165" s="14" t="s">
        <v>47</v>
      </c>
      <c r="O1165" s="14" t="str">
        <f t="shared" si="129"/>
        <v/>
      </c>
      <c r="P1165" s="14" t="s">
        <v>47</v>
      </c>
      <c r="Q1165" s="14" t="str">
        <f t="shared" si="130"/>
        <v/>
      </c>
      <c r="R1165" s="14" t="s">
        <v>47</v>
      </c>
      <c r="S1165" s="14" t="str">
        <f t="shared" si="131"/>
        <v/>
      </c>
      <c r="T1165" s="14" t="s">
        <v>47</v>
      </c>
      <c r="U1165" s="14" t="str">
        <f t="shared" si="132"/>
        <v/>
      </c>
      <c r="V1165" s="15" t="str">
        <f t="shared" si="134"/>
        <v/>
      </c>
    </row>
    <row r="1166" spans="9:22" x14ac:dyDescent="0.2">
      <c r="I1166" s="17"/>
      <c r="L1166" s="16" t="str">
        <f t="shared" si="133"/>
        <v/>
      </c>
      <c r="M1166" s="14" t="str">
        <f t="shared" si="128"/>
        <v/>
      </c>
      <c r="N1166" s="14" t="s">
        <v>47</v>
      </c>
      <c r="O1166" s="14" t="str">
        <f t="shared" si="129"/>
        <v/>
      </c>
      <c r="P1166" s="14" t="s">
        <v>47</v>
      </c>
      <c r="Q1166" s="14" t="str">
        <f t="shared" si="130"/>
        <v/>
      </c>
      <c r="R1166" s="14" t="s">
        <v>47</v>
      </c>
      <c r="S1166" s="14" t="str">
        <f t="shared" si="131"/>
        <v/>
      </c>
      <c r="T1166" s="14" t="s">
        <v>47</v>
      </c>
      <c r="U1166" s="14" t="str">
        <f t="shared" si="132"/>
        <v/>
      </c>
      <c r="V1166" s="15" t="str">
        <f t="shared" si="134"/>
        <v/>
      </c>
    </row>
    <row r="1167" spans="9:22" x14ac:dyDescent="0.2">
      <c r="I1167" s="17"/>
      <c r="L1167" s="16" t="str">
        <f t="shared" si="133"/>
        <v/>
      </c>
      <c r="M1167" s="14" t="str">
        <f t="shared" si="128"/>
        <v/>
      </c>
      <c r="N1167" s="14" t="s">
        <v>47</v>
      </c>
      <c r="O1167" s="14" t="str">
        <f t="shared" si="129"/>
        <v/>
      </c>
      <c r="P1167" s="14" t="s">
        <v>47</v>
      </c>
      <c r="Q1167" s="14" t="str">
        <f t="shared" si="130"/>
        <v/>
      </c>
      <c r="R1167" s="14" t="s">
        <v>47</v>
      </c>
      <c r="S1167" s="14" t="str">
        <f t="shared" si="131"/>
        <v/>
      </c>
      <c r="T1167" s="14" t="s">
        <v>47</v>
      </c>
      <c r="U1167" s="14" t="str">
        <f t="shared" si="132"/>
        <v/>
      </c>
      <c r="V1167" s="15" t="str">
        <f t="shared" si="134"/>
        <v/>
      </c>
    </row>
    <row r="1168" spans="9:22" x14ac:dyDescent="0.2">
      <c r="I1168" s="17"/>
      <c r="L1168" s="16" t="str">
        <f t="shared" si="133"/>
        <v/>
      </c>
      <c r="M1168" s="14" t="str">
        <f t="shared" si="128"/>
        <v/>
      </c>
      <c r="N1168" s="14" t="s">
        <v>47</v>
      </c>
      <c r="O1168" s="14" t="str">
        <f t="shared" si="129"/>
        <v/>
      </c>
      <c r="P1168" s="14" t="s">
        <v>47</v>
      </c>
      <c r="Q1168" s="14" t="str">
        <f t="shared" si="130"/>
        <v/>
      </c>
      <c r="R1168" s="14" t="s">
        <v>47</v>
      </c>
      <c r="S1168" s="14" t="str">
        <f t="shared" si="131"/>
        <v/>
      </c>
      <c r="T1168" s="14" t="s">
        <v>47</v>
      </c>
      <c r="U1168" s="14" t="str">
        <f t="shared" si="132"/>
        <v/>
      </c>
      <c r="V1168" s="15" t="str">
        <f t="shared" si="134"/>
        <v/>
      </c>
    </row>
    <row r="1169" spans="9:22" x14ac:dyDescent="0.2">
      <c r="I1169" s="17"/>
      <c r="L1169" s="16" t="str">
        <f t="shared" si="133"/>
        <v/>
      </c>
      <c r="M1169" s="14" t="str">
        <f t="shared" si="128"/>
        <v/>
      </c>
      <c r="N1169" s="14" t="s">
        <v>47</v>
      </c>
      <c r="O1169" s="14" t="str">
        <f t="shared" si="129"/>
        <v/>
      </c>
      <c r="P1169" s="14" t="s">
        <v>47</v>
      </c>
      <c r="Q1169" s="14" t="str">
        <f t="shared" si="130"/>
        <v/>
      </c>
      <c r="R1169" s="14" t="s">
        <v>47</v>
      </c>
      <c r="S1169" s="14" t="str">
        <f t="shared" si="131"/>
        <v/>
      </c>
      <c r="T1169" s="14" t="s">
        <v>47</v>
      </c>
      <c r="U1169" s="14" t="str">
        <f t="shared" si="132"/>
        <v/>
      </c>
      <c r="V1169" s="15" t="str">
        <f t="shared" si="134"/>
        <v/>
      </c>
    </row>
    <row r="1170" spans="9:22" x14ac:dyDescent="0.2">
      <c r="I1170" s="17"/>
      <c r="L1170" s="16" t="str">
        <f t="shared" si="133"/>
        <v/>
      </c>
      <c r="M1170" s="14" t="str">
        <f t="shared" si="128"/>
        <v/>
      </c>
      <c r="N1170" s="14" t="s">
        <v>47</v>
      </c>
      <c r="O1170" s="14" t="str">
        <f t="shared" si="129"/>
        <v/>
      </c>
      <c r="P1170" s="14" t="s">
        <v>47</v>
      </c>
      <c r="Q1170" s="14" t="str">
        <f t="shared" si="130"/>
        <v/>
      </c>
      <c r="R1170" s="14" t="s">
        <v>47</v>
      </c>
      <c r="S1170" s="14" t="str">
        <f t="shared" si="131"/>
        <v/>
      </c>
      <c r="T1170" s="14" t="s">
        <v>47</v>
      </c>
      <c r="U1170" s="14" t="str">
        <f t="shared" si="132"/>
        <v/>
      </c>
      <c r="V1170" s="15" t="str">
        <f t="shared" si="134"/>
        <v/>
      </c>
    </row>
    <row r="1171" spans="9:22" x14ac:dyDescent="0.2">
      <c r="I1171" s="17"/>
      <c r="L1171" s="16" t="str">
        <f t="shared" si="133"/>
        <v/>
      </c>
      <c r="M1171" s="14" t="str">
        <f t="shared" si="128"/>
        <v/>
      </c>
      <c r="N1171" s="14" t="s">
        <v>47</v>
      </c>
      <c r="O1171" s="14" t="str">
        <f t="shared" si="129"/>
        <v/>
      </c>
      <c r="P1171" s="14" t="s">
        <v>47</v>
      </c>
      <c r="Q1171" s="14" t="str">
        <f t="shared" si="130"/>
        <v/>
      </c>
      <c r="R1171" s="14" t="s">
        <v>47</v>
      </c>
      <c r="S1171" s="14" t="str">
        <f t="shared" si="131"/>
        <v/>
      </c>
      <c r="T1171" s="14" t="s">
        <v>47</v>
      </c>
      <c r="U1171" s="14" t="str">
        <f t="shared" si="132"/>
        <v/>
      </c>
      <c r="V1171" s="15" t="str">
        <f t="shared" si="134"/>
        <v/>
      </c>
    </row>
    <row r="1172" spans="9:22" x14ac:dyDescent="0.2">
      <c r="I1172" s="17"/>
      <c r="L1172" s="16" t="str">
        <f t="shared" si="133"/>
        <v/>
      </c>
      <c r="M1172" s="14" t="str">
        <f t="shared" si="128"/>
        <v/>
      </c>
      <c r="N1172" s="14" t="s">
        <v>47</v>
      </c>
      <c r="O1172" s="14" t="str">
        <f t="shared" si="129"/>
        <v/>
      </c>
      <c r="P1172" s="14" t="s">
        <v>47</v>
      </c>
      <c r="Q1172" s="14" t="str">
        <f t="shared" si="130"/>
        <v/>
      </c>
      <c r="R1172" s="14" t="s">
        <v>47</v>
      </c>
      <c r="S1172" s="14" t="str">
        <f t="shared" si="131"/>
        <v/>
      </c>
      <c r="T1172" s="14" t="s">
        <v>47</v>
      </c>
      <c r="U1172" s="14" t="str">
        <f t="shared" si="132"/>
        <v/>
      </c>
      <c r="V1172" s="15" t="str">
        <f t="shared" si="134"/>
        <v/>
      </c>
    </row>
    <row r="1173" spans="9:22" x14ac:dyDescent="0.2">
      <c r="I1173" s="17"/>
      <c r="L1173" s="16" t="str">
        <f t="shared" si="133"/>
        <v/>
      </c>
      <c r="M1173" s="14" t="str">
        <f t="shared" si="128"/>
        <v/>
      </c>
      <c r="N1173" s="14" t="s">
        <v>47</v>
      </c>
      <c r="O1173" s="14" t="str">
        <f t="shared" si="129"/>
        <v/>
      </c>
      <c r="P1173" s="14" t="s">
        <v>47</v>
      </c>
      <c r="Q1173" s="14" t="str">
        <f t="shared" si="130"/>
        <v/>
      </c>
      <c r="R1173" s="14" t="s">
        <v>47</v>
      </c>
      <c r="S1173" s="14" t="str">
        <f t="shared" si="131"/>
        <v/>
      </c>
      <c r="T1173" s="14" t="s">
        <v>47</v>
      </c>
      <c r="U1173" s="14" t="str">
        <f t="shared" si="132"/>
        <v/>
      </c>
      <c r="V1173" s="15" t="str">
        <f t="shared" si="134"/>
        <v/>
      </c>
    </row>
    <row r="1174" spans="9:22" x14ac:dyDescent="0.2">
      <c r="I1174" s="17"/>
      <c r="L1174" s="16" t="str">
        <f t="shared" si="133"/>
        <v/>
      </c>
      <c r="M1174" s="14" t="str">
        <f t="shared" si="128"/>
        <v/>
      </c>
      <c r="N1174" s="14" t="s">
        <v>47</v>
      </c>
      <c r="O1174" s="14" t="str">
        <f t="shared" si="129"/>
        <v/>
      </c>
      <c r="P1174" s="14" t="s">
        <v>47</v>
      </c>
      <c r="Q1174" s="14" t="str">
        <f t="shared" si="130"/>
        <v/>
      </c>
      <c r="R1174" s="14" t="s">
        <v>47</v>
      </c>
      <c r="S1174" s="14" t="str">
        <f t="shared" si="131"/>
        <v/>
      </c>
      <c r="T1174" s="14" t="s">
        <v>47</v>
      </c>
      <c r="U1174" s="14" t="str">
        <f t="shared" si="132"/>
        <v/>
      </c>
      <c r="V1174" s="15" t="str">
        <f t="shared" si="134"/>
        <v/>
      </c>
    </row>
    <row r="1175" spans="9:22" x14ac:dyDescent="0.2">
      <c r="I1175" s="17"/>
      <c r="L1175" s="16" t="str">
        <f t="shared" si="133"/>
        <v/>
      </c>
      <c r="M1175" s="14" t="str">
        <f t="shared" si="128"/>
        <v/>
      </c>
      <c r="N1175" s="14" t="s">
        <v>47</v>
      </c>
      <c r="O1175" s="14" t="str">
        <f t="shared" si="129"/>
        <v/>
      </c>
      <c r="P1175" s="14" t="s">
        <v>47</v>
      </c>
      <c r="Q1175" s="14" t="str">
        <f t="shared" si="130"/>
        <v/>
      </c>
      <c r="R1175" s="14" t="s">
        <v>47</v>
      </c>
      <c r="S1175" s="14" t="str">
        <f t="shared" si="131"/>
        <v/>
      </c>
      <c r="T1175" s="14" t="s">
        <v>47</v>
      </c>
      <c r="U1175" s="14" t="str">
        <f t="shared" si="132"/>
        <v/>
      </c>
      <c r="V1175" s="15" t="str">
        <f t="shared" si="134"/>
        <v/>
      </c>
    </row>
    <row r="1176" spans="9:22" x14ac:dyDescent="0.2">
      <c r="I1176" s="17"/>
      <c r="L1176" s="16" t="str">
        <f t="shared" si="133"/>
        <v/>
      </c>
      <c r="M1176" s="14" t="str">
        <f t="shared" si="128"/>
        <v/>
      </c>
      <c r="N1176" s="14" t="s">
        <v>47</v>
      </c>
      <c r="O1176" s="14" t="str">
        <f t="shared" si="129"/>
        <v/>
      </c>
      <c r="P1176" s="14" t="s">
        <v>47</v>
      </c>
      <c r="Q1176" s="14" t="str">
        <f t="shared" si="130"/>
        <v/>
      </c>
      <c r="R1176" s="14" t="s">
        <v>47</v>
      </c>
      <c r="S1176" s="14" t="str">
        <f t="shared" si="131"/>
        <v/>
      </c>
      <c r="T1176" s="14" t="s">
        <v>47</v>
      </c>
      <c r="U1176" s="14" t="str">
        <f t="shared" si="132"/>
        <v/>
      </c>
      <c r="V1176" s="15" t="str">
        <f t="shared" si="134"/>
        <v/>
      </c>
    </row>
    <row r="1177" spans="9:22" x14ac:dyDescent="0.2">
      <c r="I1177" s="17"/>
      <c r="L1177" s="16" t="str">
        <f t="shared" si="133"/>
        <v/>
      </c>
      <c r="M1177" s="14" t="str">
        <f t="shared" si="128"/>
        <v/>
      </c>
      <c r="N1177" s="14" t="s">
        <v>47</v>
      </c>
      <c r="O1177" s="14" t="str">
        <f t="shared" si="129"/>
        <v/>
      </c>
      <c r="P1177" s="14" t="s">
        <v>47</v>
      </c>
      <c r="Q1177" s="14" t="str">
        <f t="shared" si="130"/>
        <v/>
      </c>
      <c r="R1177" s="14" t="s">
        <v>47</v>
      </c>
      <c r="S1177" s="14" t="str">
        <f t="shared" si="131"/>
        <v/>
      </c>
      <c r="T1177" s="14" t="s">
        <v>47</v>
      </c>
      <c r="U1177" s="14" t="str">
        <f t="shared" si="132"/>
        <v/>
      </c>
      <c r="V1177" s="15" t="str">
        <f t="shared" si="134"/>
        <v/>
      </c>
    </row>
    <row r="1178" spans="9:22" x14ac:dyDescent="0.2">
      <c r="I1178" s="17"/>
      <c r="L1178" s="16" t="str">
        <f t="shared" si="133"/>
        <v/>
      </c>
      <c r="M1178" s="14" t="str">
        <f t="shared" si="128"/>
        <v/>
      </c>
      <c r="N1178" s="14" t="s">
        <v>47</v>
      </c>
      <c r="O1178" s="14" t="str">
        <f t="shared" si="129"/>
        <v/>
      </c>
      <c r="P1178" s="14" t="s">
        <v>47</v>
      </c>
      <c r="Q1178" s="14" t="str">
        <f t="shared" si="130"/>
        <v/>
      </c>
      <c r="R1178" s="14" t="s">
        <v>47</v>
      </c>
      <c r="S1178" s="14" t="str">
        <f t="shared" si="131"/>
        <v/>
      </c>
      <c r="T1178" s="14" t="s">
        <v>47</v>
      </c>
      <c r="U1178" s="14" t="str">
        <f t="shared" si="132"/>
        <v/>
      </c>
      <c r="V1178" s="15" t="str">
        <f t="shared" si="134"/>
        <v/>
      </c>
    </row>
    <row r="1179" spans="9:22" x14ac:dyDescent="0.2">
      <c r="I1179" s="17"/>
      <c r="L1179" s="16" t="str">
        <f t="shared" si="133"/>
        <v/>
      </c>
      <c r="M1179" s="14" t="str">
        <f t="shared" si="128"/>
        <v/>
      </c>
      <c r="N1179" s="14" t="s">
        <v>47</v>
      </c>
      <c r="O1179" s="14" t="str">
        <f t="shared" si="129"/>
        <v/>
      </c>
      <c r="P1179" s="14" t="s">
        <v>47</v>
      </c>
      <c r="Q1179" s="14" t="str">
        <f t="shared" si="130"/>
        <v/>
      </c>
      <c r="R1179" s="14" t="s">
        <v>47</v>
      </c>
      <c r="S1179" s="14" t="str">
        <f t="shared" si="131"/>
        <v/>
      </c>
      <c r="T1179" s="14" t="s">
        <v>47</v>
      </c>
      <c r="U1179" s="14" t="str">
        <f t="shared" si="132"/>
        <v/>
      </c>
      <c r="V1179" s="15" t="str">
        <f t="shared" si="134"/>
        <v/>
      </c>
    </row>
    <row r="1180" spans="9:22" x14ac:dyDescent="0.2">
      <c r="I1180" s="17"/>
      <c r="L1180" s="16" t="str">
        <f t="shared" si="133"/>
        <v/>
      </c>
      <c r="M1180" s="14" t="str">
        <f t="shared" si="128"/>
        <v/>
      </c>
      <c r="N1180" s="14" t="s">
        <v>47</v>
      </c>
      <c r="O1180" s="14" t="str">
        <f t="shared" si="129"/>
        <v/>
      </c>
      <c r="P1180" s="14" t="s">
        <v>47</v>
      </c>
      <c r="Q1180" s="14" t="str">
        <f t="shared" si="130"/>
        <v/>
      </c>
      <c r="R1180" s="14" t="s">
        <v>47</v>
      </c>
      <c r="S1180" s="14" t="str">
        <f t="shared" si="131"/>
        <v/>
      </c>
      <c r="T1180" s="14" t="s">
        <v>47</v>
      </c>
      <c r="U1180" s="14" t="str">
        <f t="shared" si="132"/>
        <v/>
      </c>
      <c r="V1180" s="15" t="str">
        <f t="shared" si="134"/>
        <v/>
      </c>
    </row>
    <row r="1181" spans="9:22" x14ac:dyDescent="0.2">
      <c r="I1181" s="17"/>
      <c r="L1181" s="16" t="str">
        <f t="shared" si="133"/>
        <v/>
      </c>
      <c r="M1181" s="14" t="str">
        <f t="shared" si="128"/>
        <v/>
      </c>
      <c r="N1181" s="14" t="s">
        <v>47</v>
      </c>
      <c r="O1181" s="14" t="str">
        <f t="shared" si="129"/>
        <v/>
      </c>
      <c r="P1181" s="14" t="s">
        <v>47</v>
      </c>
      <c r="Q1181" s="14" t="str">
        <f t="shared" si="130"/>
        <v/>
      </c>
      <c r="R1181" s="14" t="s">
        <v>47</v>
      </c>
      <c r="S1181" s="14" t="str">
        <f t="shared" si="131"/>
        <v/>
      </c>
      <c r="T1181" s="14" t="s">
        <v>47</v>
      </c>
      <c r="U1181" s="14" t="str">
        <f t="shared" si="132"/>
        <v/>
      </c>
      <c r="V1181" s="15" t="str">
        <f t="shared" si="134"/>
        <v/>
      </c>
    </row>
    <row r="1182" spans="9:22" x14ac:dyDescent="0.2">
      <c r="I1182" s="17"/>
      <c r="L1182" s="16" t="str">
        <f t="shared" si="133"/>
        <v/>
      </c>
      <c r="M1182" s="14" t="str">
        <f t="shared" si="128"/>
        <v/>
      </c>
      <c r="N1182" s="14" t="s">
        <v>47</v>
      </c>
      <c r="O1182" s="14" t="str">
        <f t="shared" si="129"/>
        <v/>
      </c>
      <c r="P1182" s="14" t="s">
        <v>47</v>
      </c>
      <c r="Q1182" s="14" t="str">
        <f t="shared" si="130"/>
        <v/>
      </c>
      <c r="R1182" s="14" t="s">
        <v>47</v>
      </c>
      <c r="S1182" s="14" t="str">
        <f t="shared" si="131"/>
        <v/>
      </c>
      <c r="T1182" s="14" t="s">
        <v>47</v>
      </c>
      <c r="U1182" s="14" t="str">
        <f t="shared" si="132"/>
        <v/>
      </c>
      <c r="V1182" s="15" t="str">
        <f t="shared" si="134"/>
        <v/>
      </c>
    </row>
    <row r="1183" spans="9:22" x14ac:dyDescent="0.2">
      <c r="I1183" s="17"/>
      <c r="L1183" s="16" t="str">
        <f t="shared" si="133"/>
        <v/>
      </c>
      <c r="M1183" s="14" t="str">
        <f t="shared" si="128"/>
        <v/>
      </c>
      <c r="N1183" s="14" t="s">
        <v>47</v>
      </c>
      <c r="O1183" s="14" t="str">
        <f t="shared" si="129"/>
        <v/>
      </c>
      <c r="P1183" s="14" t="s">
        <v>47</v>
      </c>
      <c r="Q1183" s="14" t="str">
        <f t="shared" si="130"/>
        <v/>
      </c>
      <c r="R1183" s="14" t="s">
        <v>47</v>
      </c>
      <c r="S1183" s="14" t="str">
        <f t="shared" si="131"/>
        <v/>
      </c>
      <c r="T1183" s="14" t="s">
        <v>47</v>
      </c>
      <c r="U1183" s="14" t="str">
        <f t="shared" si="132"/>
        <v/>
      </c>
      <c r="V1183" s="15" t="str">
        <f t="shared" si="134"/>
        <v/>
      </c>
    </row>
    <row r="1184" spans="9:22" x14ac:dyDescent="0.2">
      <c r="I1184" s="17"/>
      <c r="L1184" s="16" t="str">
        <f t="shared" si="133"/>
        <v/>
      </c>
      <c r="M1184" s="14" t="str">
        <f t="shared" si="128"/>
        <v/>
      </c>
      <c r="N1184" s="14" t="s">
        <v>47</v>
      </c>
      <c r="O1184" s="14" t="str">
        <f t="shared" si="129"/>
        <v/>
      </c>
      <c r="P1184" s="14" t="s">
        <v>47</v>
      </c>
      <c r="Q1184" s="14" t="str">
        <f t="shared" si="130"/>
        <v/>
      </c>
      <c r="R1184" s="14" t="s">
        <v>47</v>
      </c>
      <c r="S1184" s="14" t="str">
        <f t="shared" si="131"/>
        <v/>
      </c>
      <c r="T1184" s="14" t="s">
        <v>47</v>
      </c>
      <c r="U1184" s="14" t="str">
        <f t="shared" si="132"/>
        <v/>
      </c>
      <c r="V1184" s="15" t="str">
        <f t="shared" si="134"/>
        <v/>
      </c>
    </row>
    <row r="1185" spans="9:22" x14ac:dyDescent="0.2">
      <c r="I1185" s="17"/>
      <c r="L1185" s="16" t="str">
        <f t="shared" si="133"/>
        <v/>
      </c>
      <c r="M1185" s="14" t="str">
        <f t="shared" si="128"/>
        <v/>
      </c>
      <c r="N1185" s="14" t="s">
        <v>47</v>
      </c>
      <c r="O1185" s="14" t="str">
        <f t="shared" si="129"/>
        <v/>
      </c>
      <c r="P1185" s="14" t="s">
        <v>47</v>
      </c>
      <c r="Q1185" s="14" t="str">
        <f t="shared" si="130"/>
        <v/>
      </c>
      <c r="R1185" s="14" t="s">
        <v>47</v>
      </c>
      <c r="S1185" s="14" t="str">
        <f t="shared" si="131"/>
        <v/>
      </c>
      <c r="T1185" s="14" t="s">
        <v>47</v>
      </c>
      <c r="U1185" s="14" t="str">
        <f t="shared" si="132"/>
        <v/>
      </c>
      <c r="V1185" s="15" t="str">
        <f t="shared" si="134"/>
        <v/>
      </c>
    </row>
    <row r="1186" spans="9:22" x14ac:dyDescent="0.2">
      <c r="I1186" s="17"/>
      <c r="L1186" s="16" t="str">
        <f t="shared" si="133"/>
        <v/>
      </c>
      <c r="M1186" s="14" t="str">
        <f t="shared" si="128"/>
        <v/>
      </c>
      <c r="N1186" s="14" t="s">
        <v>47</v>
      </c>
      <c r="O1186" s="14" t="str">
        <f t="shared" si="129"/>
        <v/>
      </c>
      <c r="P1186" s="14" t="s">
        <v>47</v>
      </c>
      <c r="Q1186" s="14" t="str">
        <f t="shared" si="130"/>
        <v/>
      </c>
      <c r="R1186" s="14" t="s">
        <v>47</v>
      </c>
      <c r="S1186" s="14" t="str">
        <f t="shared" si="131"/>
        <v/>
      </c>
      <c r="T1186" s="14" t="s">
        <v>47</v>
      </c>
      <c r="U1186" s="14" t="str">
        <f t="shared" si="132"/>
        <v/>
      </c>
      <c r="V1186" s="15" t="str">
        <f t="shared" si="134"/>
        <v/>
      </c>
    </row>
    <row r="1187" spans="9:22" x14ac:dyDescent="0.2">
      <c r="I1187" s="17"/>
      <c r="L1187" s="16" t="str">
        <f t="shared" si="133"/>
        <v/>
      </c>
      <c r="M1187" s="14" t="str">
        <f t="shared" si="128"/>
        <v/>
      </c>
      <c r="N1187" s="14" t="s">
        <v>47</v>
      </c>
      <c r="O1187" s="14" t="str">
        <f t="shared" si="129"/>
        <v/>
      </c>
      <c r="P1187" s="14" t="s">
        <v>47</v>
      </c>
      <c r="Q1187" s="14" t="str">
        <f t="shared" si="130"/>
        <v/>
      </c>
      <c r="R1187" s="14" t="s">
        <v>47</v>
      </c>
      <c r="S1187" s="14" t="str">
        <f t="shared" si="131"/>
        <v/>
      </c>
      <c r="T1187" s="14" t="s">
        <v>47</v>
      </c>
      <c r="U1187" s="14" t="str">
        <f t="shared" si="132"/>
        <v/>
      </c>
      <c r="V1187" s="15" t="str">
        <f t="shared" si="134"/>
        <v/>
      </c>
    </row>
    <row r="1188" spans="9:22" x14ac:dyDescent="0.2">
      <c r="I1188" s="17"/>
      <c r="L1188" s="16" t="str">
        <f t="shared" si="133"/>
        <v/>
      </c>
      <c r="M1188" s="14" t="str">
        <f t="shared" si="128"/>
        <v/>
      </c>
      <c r="N1188" s="14" t="s">
        <v>47</v>
      </c>
      <c r="O1188" s="14" t="str">
        <f t="shared" si="129"/>
        <v/>
      </c>
      <c r="P1188" s="14" t="s">
        <v>47</v>
      </c>
      <c r="Q1188" s="14" t="str">
        <f t="shared" si="130"/>
        <v/>
      </c>
      <c r="R1188" s="14" t="s">
        <v>47</v>
      </c>
      <c r="S1188" s="14" t="str">
        <f t="shared" si="131"/>
        <v/>
      </c>
      <c r="T1188" s="14" t="s">
        <v>47</v>
      </c>
      <c r="U1188" s="14" t="str">
        <f t="shared" si="132"/>
        <v/>
      </c>
      <c r="V1188" s="15" t="str">
        <f t="shared" si="134"/>
        <v/>
      </c>
    </row>
    <row r="1189" spans="9:22" x14ac:dyDescent="0.2">
      <c r="I1189" s="17"/>
      <c r="L1189" s="16" t="str">
        <f t="shared" si="133"/>
        <v/>
      </c>
      <c r="M1189" s="14" t="str">
        <f t="shared" si="128"/>
        <v/>
      </c>
      <c r="N1189" s="14" t="s">
        <v>47</v>
      </c>
      <c r="O1189" s="14" t="str">
        <f t="shared" si="129"/>
        <v/>
      </c>
      <c r="P1189" s="14" t="s">
        <v>47</v>
      </c>
      <c r="Q1189" s="14" t="str">
        <f t="shared" si="130"/>
        <v/>
      </c>
      <c r="R1189" s="14" t="s">
        <v>47</v>
      </c>
      <c r="S1189" s="14" t="str">
        <f t="shared" si="131"/>
        <v/>
      </c>
      <c r="T1189" s="14" t="s">
        <v>47</v>
      </c>
      <c r="U1189" s="14" t="str">
        <f t="shared" si="132"/>
        <v/>
      </c>
      <c r="V1189" s="15" t="str">
        <f t="shared" si="134"/>
        <v/>
      </c>
    </row>
    <row r="1190" spans="9:22" x14ac:dyDescent="0.2">
      <c r="I1190" s="17"/>
      <c r="L1190" s="16" t="str">
        <f t="shared" si="133"/>
        <v/>
      </c>
      <c r="M1190" s="14" t="str">
        <f t="shared" si="128"/>
        <v/>
      </c>
      <c r="N1190" s="14" t="s">
        <v>47</v>
      </c>
      <c r="O1190" s="14" t="str">
        <f t="shared" si="129"/>
        <v/>
      </c>
      <c r="P1190" s="14" t="s">
        <v>47</v>
      </c>
      <c r="Q1190" s="14" t="str">
        <f t="shared" si="130"/>
        <v/>
      </c>
      <c r="R1190" s="14" t="s">
        <v>47</v>
      </c>
      <c r="S1190" s="14" t="str">
        <f t="shared" si="131"/>
        <v/>
      </c>
      <c r="T1190" s="14" t="s">
        <v>47</v>
      </c>
      <c r="U1190" s="14" t="str">
        <f t="shared" si="132"/>
        <v/>
      </c>
      <c r="V1190" s="15" t="str">
        <f t="shared" si="134"/>
        <v/>
      </c>
    </row>
    <row r="1191" spans="9:22" x14ac:dyDescent="0.2">
      <c r="I1191" s="17"/>
      <c r="L1191" s="16" t="str">
        <f t="shared" si="133"/>
        <v/>
      </c>
      <c r="M1191" s="14" t="str">
        <f t="shared" si="128"/>
        <v/>
      </c>
      <c r="N1191" s="14" t="s">
        <v>47</v>
      </c>
      <c r="O1191" s="14" t="str">
        <f t="shared" si="129"/>
        <v/>
      </c>
      <c r="P1191" s="14" t="s">
        <v>47</v>
      </c>
      <c r="Q1191" s="14" t="str">
        <f t="shared" si="130"/>
        <v/>
      </c>
      <c r="R1191" s="14" t="s">
        <v>47</v>
      </c>
      <c r="S1191" s="14" t="str">
        <f t="shared" si="131"/>
        <v/>
      </c>
      <c r="T1191" s="14" t="s">
        <v>47</v>
      </c>
      <c r="U1191" s="14" t="str">
        <f t="shared" si="132"/>
        <v/>
      </c>
      <c r="V1191" s="15" t="str">
        <f t="shared" si="134"/>
        <v/>
      </c>
    </row>
    <row r="1192" spans="9:22" x14ac:dyDescent="0.2">
      <c r="I1192" s="17"/>
      <c r="L1192" s="16" t="str">
        <f t="shared" si="133"/>
        <v/>
      </c>
      <c r="M1192" s="14" t="str">
        <f t="shared" si="128"/>
        <v/>
      </c>
      <c r="N1192" s="14" t="s">
        <v>47</v>
      </c>
      <c r="O1192" s="14" t="str">
        <f t="shared" si="129"/>
        <v/>
      </c>
      <c r="P1192" s="14" t="s">
        <v>47</v>
      </c>
      <c r="Q1192" s="14" t="str">
        <f t="shared" si="130"/>
        <v/>
      </c>
      <c r="R1192" s="14" t="s">
        <v>47</v>
      </c>
      <c r="S1192" s="14" t="str">
        <f t="shared" si="131"/>
        <v/>
      </c>
      <c r="T1192" s="14" t="s">
        <v>47</v>
      </c>
      <c r="U1192" s="14" t="str">
        <f t="shared" si="132"/>
        <v/>
      </c>
      <c r="V1192" s="15" t="str">
        <f t="shared" si="134"/>
        <v/>
      </c>
    </row>
    <row r="1193" spans="9:22" x14ac:dyDescent="0.2">
      <c r="I1193" s="17"/>
      <c r="L1193" s="16" t="str">
        <f t="shared" si="133"/>
        <v/>
      </c>
      <c r="M1193" s="14" t="str">
        <f t="shared" si="128"/>
        <v/>
      </c>
      <c r="N1193" s="14" t="s">
        <v>47</v>
      </c>
      <c r="O1193" s="14" t="str">
        <f t="shared" si="129"/>
        <v/>
      </c>
      <c r="P1193" s="14" t="s">
        <v>47</v>
      </c>
      <c r="Q1193" s="14" t="str">
        <f t="shared" si="130"/>
        <v/>
      </c>
      <c r="R1193" s="14" t="s">
        <v>47</v>
      </c>
      <c r="S1193" s="14" t="str">
        <f t="shared" si="131"/>
        <v/>
      </c>
      <c r="T1193" s="14" t="s">
        <v>47</v>
      </c>
      <c r="U1193" s="14" t="str">
        <f t="shared" si="132"/>
        <v/>
      </c>
      <c r="V1193" s="15" t="str">
        <f t="shared" si="134"/>
        <v/>
      </c>
    </row>
    <row r="1194" spans="9:22" x14ac:dyDescent="0.2">
      <c r="I1194" s="17"/>
      <c r="L1194" s="16" t="str">
        <f t="shared" si="133"/>
        <v/>
      </c>
      <c r="M1194" s="14" t="str">
        <f t="shared" ref="M1194:M1257" si="135">MID(A1194,1,2)</f>
        <v/>
      </c>
      <c r="N1194" s="14" t="s">
        <v>47</v>
      </c>
      <c r="O1194" s="14" t="str">
        <f t="shared" ref="O1194:O1257" si="136">MID(A1194,4,2)</f>
        <v/>
      </c>
      <c r="P1194" s="14" t="s">
        <v>47</v>
      </c>
      <c r="Q1194" s="14" t="str">
        <f t="shared" ref="Q1194:Q1257" si="137">MID(A1194,7,2)</f>
        <v/>
      </c>
      <c r="R1194" s="14" t="s">
        <v>47</v>
      </c>
      <c r="S1194" s="14" t="str">
        <f t="shared" ref="S1194:S1257" si="138">MID(A1194,10,2)</f>
        <v/>
      </c>
      <c r="T1194" s="14" t="s">
        <v>47</v>
      </c>
      <c r="U1194" s="14" t="str">
        <f t="shared" ref="U1194:U1257" si="139">MID(A1194,13,2)</f>
        <v/>
      </c>
      <c r="V1194" s="15" t="str">
        <f t="shared" si="134"/>
        <v/>
      </c>
    </row>
    <row r="1195" spans="9:22" x14ac:dyDescent="0.2">
      <c r="I1195" s="17"/>
      <c r="L1195" s="16" t="str">
        <f t="shared" si="133"/>
        <v/>
      </c>
      <c r="M1195" s="14" t="str">
        <f t="shared" si="135"/>
        <v/>
      </c>
      <c r="N1195" s="14" t="s">
        <v>47</v>
      </c>
      <c r="O1195" s="14" t="str">
        <f t="shared" si="136"/>
        <v/>
      </c>
      <c r="P1195" s="14" t="s">
        <v>47</v>
      </c>
      <c r="Q1195" s="14" t="str">
        <f t="shared" si="137"/>
        <v/>
      </c>
      <c r="R1195" s="14" t="s">
        <v>47</v>
      </c>
      <c r="S1195" s="14" t="str">
        <f t="shared" si="138"/>
        <v/>
      </c>
      <c r="T1195" s="14" t="s">
        <v>47</v>
      </c>
      <c r="U1195" s="14" t="str">
        <f t="shared" si="139"/>
        <v/>
      </c>
      <c r="V1195" s="15" t="str">
        <f t="shared" si="134"/>
        <v/>
      </c>
    </row>
    <row r="1196" spans="9:22" x14ac:dyDescent="0.2">
      <c r="I1196" s="17"/>
      <c r="L1196" s="16" t="str">
        <f t="shared" si="133"/>
        <v/>
      </c>
      <c r="M1196" s="14" t="str">
        <f t="shared" si="135"/>
        <v/>
      </c>
      <c r="N1196" s="14" t="s">
        <v>47</v>
      </c>
      <c r="O1196" s="14" t="str">
        <f t="shared" si="136"/>
        <v/>
      </c>
      <c r="P1196" s="14" t="s">
        <v>47</v>
      </c>
      <c r="Q1196" s="14" t="str">
        <f t="shared" si="137"/>
        <v/>
      </c>
      <c r="R1196" s="14" t="s">
        <v>47</v>
      </c>
      <c r="S1196" s="14" t="str">
        <f t="shared" si="138"/>
        <v/>
      </c>
      <c r="T1196" s="14" t="s">
        <v>47</v>
      </c>
      <c r="U1196" s="14" t="str">
        <f t="shared" si="139"/>
        <v/>
      </c>
      <c r="V1196" s="15" t="str">
        <f t="shared" si="134"/>
        <v/>
      </c>
    </row>
    <row r="1197" spans="9:22" x14ac:dyDescent="0.2">
      <c r="I1197" s="17"/>
      <c r="L1197" s="16" t="str">
        <f t="shared" si="133"/>
        <v/>
      </c>
      <c r="M1197" s="14" t="str">
        <f t="shared" si="135"/>
        <v/>
      </c>
      <c r="N1197" s="14" t="s">
        <v>47</v>
      </c>
      <c r="O1197" s="14" t="str">
        <f t="shared" si="136"/>
        <v/>
      </c>
      <c r="P1197" s="14" t="s">
        <v>47</v>
      </c>
      <c r="Q1197" s="14" t="str">
        <f t="shared" si="137"/>
        <v/>
      </c>
      <c r="R1197" s="14" t="s">
        <v>47</v>
      </c>
      <c r="S1197" s="14" t="str">
        <f t="shared" si="138"/>
        <v/>
      </c>
      <c r="T1197" s="14" t="s">
        <v>47</v>
      </c>
      <c r="U1197" s="14" t="str">
        <f t="shared" si="139"/>
        <v/>
      </c>
      <c r="V1197" s="15" t="str">
        <f t="shared" si="134"/>
        <v/>
      </c>
    </row>
    <row r="1198" spans="9:22" x14ac:dyDescent="0.2">
      <c r="I1198" s="17"/>
      <c r="L1198" s="16" t="str">
        <f t="shared" si="133"/>
        <v/>
      </c>
      <c r="M1198" s="14" t="str">
        <f t="shared" si="135"/>
        <v/>
      </c>
      <c r="N1198" s="14" t="s">
        <v>47</v>
      </c>
      <c r="O1198" s="14" t="str">
        <f t="shared" si="136"/>
        <v/>
      </c>
      <c r="P1198" s="14" t="s">
        <v>47</v>
      </c>
      <c r="Q1198" s="14" t="str">
        <f t="shared" si="137"/>
        <v/>
      </c>
      <c r="R1198" s="14" t="s">
        <v>47</v>
      </c>
      <c r="S1198" s="14" t="str">
        <f t="shared" si="138"/>
        <v/>
      </c>
      <c r="T1198" s="14" t="s">
        <v>47</v>
      </c>
      <c r="U1198" s="14" t="str">
        <f t="shared" si="139"/>
        <v/>
      </c>
      <c r="V1198" s="15" t="str">
        <f t="shared" si="134"/>
        <v/>
      </c>
    </row>
    <row r="1199" spans="9:22" x14ac:dyDescent="0.2">
      <c r="I1199" s="17"/>
      <c r="L1199" s="16" t="str">
        <f t="shared" si="133"/>
        <v/>
      </c>
      <c r="M1199" s="14" t="str">
        <f t="shared" si="135"/>
        <v/>
      </c>
      <c r="N1199" s="14" t="s">
        <v>47</v>
      </c>
      <c r="O1199" s="14" t="str">
        <f t="shared" si="136"/>
        <v/>
      </c>
      <c r="P1199" s="14" t="s">
        <v>47</v>
      </c>
      <c r="Q1199" s="14" t="str">
        <f t="shared" si="137"/>
        <v/>
      </c>
      <c r="R1199" s="14" t="s">
        <v>47</v>
      </c>
      <c r="S1199" s="14" t="str">
        <f t="shared" si="138"/>
        <v/>
      </c>
      <c r="T1199" s="14" t="s">
        <v>47</v>
      </c>
      <c r="U1199" s="14" t="str">
        <f t="shared" si="139"/>
        <v/>
      </c>
      <c r="V1199" s="15" t="str">
        <f t="shared" si="134"/>
        <v/>
      </c>
    </row>
    <row r="1200" spans="9:22" x14ac:dyDescent="0.2">
      <c r="I1200" s="17"/>
      <c r="L1200" s="16" t="str">
        <f t="shared" si="133"/>
        <v/>
      </c>
      <c r="M1200" s="14" t="str">
        <f t="shared" si="135"/>
        <v/>
      </c>
      <c r="N1200" s="14" t="s">
        <v>47</v>
      </c>
      <c r="O1200" s="14" t="str">
        <f t="shared" si="136"/>
        <v/>
      </c>
      <c r="P1200" s="14" t="s">
        <v>47</v>
      </c>
      <c r="Q1200" s="14" t="str">
        <f t="shared" si="137"/>
        <v/>
      </c>
      <c r="R1200" s="14" t="s">
        <v>47</v>
      </c>
      <c r="S1200" s="14" t="str">
        <f t="shared" si="138"/>
        <v/>
      </c>
      <c r="T1200" s="14" t="s">
        <v>47</v>
      </c>
      <c r="U1200" s="14" t="str">
        <f t="shared" si="139"/>
        <v/>
      </c>
      <c r="V1200" s="15" t="str">
        <f t="shared" si="134"/>
        <v/>
      </c>
    </row>
    <row r="1201" spans="9:22" x14ac:dyDescent="0.2">
      <c r="I1201" s="17"/>
      <c r="L1201" s="16" t="str">
        <f t="shared" si="133"/>
        <v/>
      </c>
      <c r="M1201" s="14" t="str">
        <f t="shared" si="135"/>
        <v/>
      </c>
      <c r="N1201" s="14" t="s">
        <v>47</v>
      </c>
      <c r="O1201" s="14" t="str">
        <f t="shared" si="136"/>
        <v/>
      </c>
      <c r="P1201" s="14" t="s">
        <v>47</v>
      </c>
      <c r="Q1201" s="14" t="str">
        <f t="shared" si="137"/>
        <v/>
      </c>
      <c r="R1201" s="14" t="s">
        <v>47</v>
      </c>
      <c r="S1201" s="14" t="str">
        <f t="shared" si="138"/>
        <v/>
      </c>
      <c r="T1201" s="14" t="s">
        <v>47</v>
      </c>
      <c r="U1201" s="14" t="str">
        <f t="shared" si="139"/>
        <v/>
      </c>
      <c r="V1201" s="15" t="str">
        <f t="shared" si="134"/>
        <v/>
      </c>
    </row>
    <row r="1202" spans="9:22" x14ac:dyDescent="0.2">
      <c r="I1202" s="17"/>
      <c r="L1202" s="16" t="str">
        <f t="shared" si="133"/>
        <v/>
      </c>
      <c r="M1202" s="14" t="str">
        <f t="shared" si="135"/>
        <v/>
      </c>
      <c r="N1202" s="14" t="s">
        <v>47</v>
      </c>
      <c r="O1202" s="14" t="str">
        <f t="shared" si="136"/>
        <v/>
      </c>
      <c r="P1202" s="14" t="s">
        <v>47</v>
      </c>
      <c r="Q1202" s="14" t="str">
        <f t="shared" si="137"/>
        <v/>
      </c>
      <c r="R1202" s="14" t="s">
        <v>47</v>
      </c>
      <c r="S1202" s="14" t="str">
        <f t="shared" si="138"/>
        <v/>
      </c>
      <c r="T1202" s="14" t="s">
        <v>47</v>
      </c>
      <c r="U1202" s="14" t="str">
        <f t="shared" si="139"/>
        <v/>
      </c>
      <c r="V1202" s="15" t="str">
        <f t="shared" si="134"/>
        <v/>
      </c>
    </row>
    <row r="1203" spans="9:22" x14ac:dyDescent="0.2">
      <c r="I1203" s="17"/>
      <c r="L1203" s="16" t="str">
        <f t="shared" si="133"/>
        <v/>
      </c>
      <c r="M1203" s="14" t="str">
        <f t="shared" si="135"/>
        <v/>
      </c>
      <c r="N1203" s="14" t="s">
        <v>47</v>
      </c>
      <c r="O1203" s="14" t="str">
        <f t="shared" si="136"/>
        <v/>
      </c>
      <c r="P1203" s="14" t="s">
        <v>47</v>
      </c>
      <c r="Q1203" s="14" t="str">
        <f t="shared" si="137"/>
        <v/>
      </c>
      <c r="R1203" s="14" t="s">
        <v>47</v>
      </c>
      <c r="S1203" s="14" t="str">
        <f t="shared" si="138"/>
        <v/>
      </c>
      <c r="T1203" s="14" t="s">
        <v>47</v>
      </c>
      <c r="U1203" s="14" t="str">
        <f t="shared" si="139"/>
        <v/>
      </c>
      <c r="V1203" s="15" t="str">
        <f t="shared" si="134"/>
        <v/>
      </c>
    </row>
    <row r="1204" spans="9:22" x14ac:dyDescent="0.2">
      <c r="I1204" s="17"/>
      <c r="L1204" s="16" t="str">
        <f t="shared" si="133"/>
        <v/>
      </c>
      <c r="M1204" s="14" t="str">
        <f t="shared" si="135"/>
        <v/>
      </c>
      <c r="N1204" s="14" t="s">
        <v>47</v>
      </c>
      <c r="O1204" s="14" t="str">
        <f t="shared" si="136"/>
        <v/>
      </c>
      <c r="P1204" s="14" t="s">
        <v>47</v>
      </c>
      <c r="Q1204" s="14" t="str">
        <f t="shared" si="137"/>
        <v/>
      </c>
      <c r="R1204" s="14" t="s">
        <v>47</v>
      </c>
      <c r="S1204" s="14" t="str">
        <f t="shared" si="138"/>
        <v/>
      </c>
      <c r="T1204" s="14" t="s">
        <v>47</v>
      </c>
      <c r="U1204" s="14" t="str">
        <f t="shared" si="139"/>
        <v/>
      </c>
      <c r="V1204" s="15" t="str">
        <f t="shared" si="134"/>
        <v/>
      </c>
    </row>
    <row r="1205" spans="9:22" x14ac:dyDescent="0.2">
      <c r="I1205" s="17"/>
      <c r="L1205" s="16" t="str">
        <f t="shared" si="133"/>
        <v/>
      </c>
      <c r="M1205" s="14" t="str">
        <f t="shared" si="135"/>
        <v/>
      </c>
      <c r="N1205" s="14" t="s">
        <v>47</v>
      </c>
      <c r="O1205" s="14" t="str">
        <f t="shared" si="136"/>
        <v/>
      </c>
      <c r="P1205" s="14" t="s">
        <v>47</v>
      </c>
      <c r="Q1205" s="14" t="str">
        <f t="shared" si="137"/>
        <v/>
      </c>
      <c r="R1205" s="14" t="s">
        <v>47</v>
      </c>
      <c r="S1205" s="14" t="str">
        <f t="shared" si="138"/>
        <v/>
      </c>
      <c r="T1205" s="14" t="s">
        <v>47</v>
      </c>
      <c r="U1205" s="14" t="str">
        <f t="shared" si="139"/>
        <v/>
      </c>
      <c r="V1205" s="15" t="str">
        <f t="shared" si="134"/>
        <v/>
      </c>
    </row>
    <row r="1206" spans="9:22" x14ac:dyDescent="0.2">
      <c r="I1206" s="17"/>
      <c r="L1206" s="16" t="str">
        <f t="shared" si="133"/>
        <v/>
      </c>
      <c r="M1206" s="14" t="str">
        <f t="shared" si="135"/>
        <v/>
      </c>
      <c r="N1206" s="14" t="s">
        <v>47</v>
      </c>
      <c r="O1206" s="14" t="str">
        <f t="shared" si="136"/>
        <v/>
      </c>
      <c r="P1206" s="14" t="s">
        <v>47</v>
      </c>
      <c r="Q1206" s="14" t="str">
        <f t="shared" si="137"/>
        <v/>
      </c>
      <c r="R1206" s="14" t="s">
        <v>47</v>
      </c>
      <c r="S1206" s="14" t="str">
        <f t="shared" si="138"/>
        <v/>
      </c>
      <c r="T1206" s="14" t="s">
        <v>47</v>
      </c>
      <c r="U1206" s="14" t="str">
        <f t="shared" si="139"/>
        <v/>
      </c>
      <c r="V1206" s="15" t="str">
        <f t="shared" si="134"/>
        <v/>
      </c>
    </row>
    <row r="1207" spans="9:22" x14ac:dyDescent="0.2">
      <c r="I1207" s="17"/>
      <c r="L1207" s="16" t="str">
        <f t="shared" si="133"/>
        <v/>
      </c>
      <c r="M1207" s="14" t="str">
        <f t="shared" si="135"/>
        <v/>
      </c>
      <c r="N1207" s="14" t="s">
        <v>47</v>
      </c>
      <c r="O1207" s="14" t="str">
        <f t="shared" si="136"/>
        <v/>
      </c>
      <c r="P1207" s="14" t="s">
        <v>47</v>
      </c>
      <c r="Q1207" s="14" t="str">
        <f t="shared" si="137"/>
        <v/>
      </c>
      <c r="R1207" s="14" t="s">
        <v>47</v>
      </c>
      <c r="S1207" s="14" t="str">
        <f t="shared" si="138"/>
        <v/>
      </c>
      <c r="T1207" s="14" t="s">
        <v>47</v>
      </c>
      <c r="U1207" s="14" t="str">
        <f t="shared" si="139"/>
        <v/>
      </c>
      <c r="V1207" s="15" t="str">
        <f t="shared" si="134"/>
        <v/>
      </c>
    </row>
    <row r="1208" spans="9:22" x14ac:dyDescent="0.2">
      <c r="I1208" s="17"/>
      <c r="L1208" s="16" t="str">
        <f t="shared" si="133"/>
        <v/>
      </c>
      <c r="M1208" s="14" t="str">
        <f t="shared" si="135"/>
        <v/>
      </c>
      <c r="N1208" s="14" t="s">
        <v>47</v>
      </c>
      <c r="O1208" s="14" t="str">
        <f t="shared" si="136"/>
        <v/>
      </c>
      <c r="P1208" s="14" t="s">
        <v>47</v>
      </c>
      <c r="Q1208" s="14" t="str">
        <f t="shared" si="137"/>
        <v/>
      </c>
      <c r="R1208" s="14" t="s">
        <v>47</v>
      </c>
      <c r="S1208" s="14" t="str">
        <f t="shared" si="138"/>
        <v/>
      </c>
      <c r="T1208" s="14" t="s">
        <v>47</v>
      </c>
      <c r="U1208" s="14" t="str">
        <f t="shared" si="139"/>
        <v/>
      </c>
      <c r="V1208" s="15" t="str">
        <f t="shared" si="134"/>
        <v/>
      </c>
    </row>
    <row r="1209" spans="9:22" x14ac:dyDescent="0.2">
      <c r="I1209" s="17"/>
      <c r="L1209" s="16" t="str">
        <f t="shared" si="133"/>
        <v/>
      </c>
      <c r="M1209" s="14" t="str">
        <f t="shared" si="135"/>
        <v/>
      </c>
      <c r="N1209" s="14" t="s">
        <v>47</v>
      </c>
      <c r="O1209" s="14" t="str">
        <f t="shared" si="136"/>
        <v/>
      </c>
      <c r="P1209" s="14" t="s">
        <v>47</v>
      </c>
      <c r="Q1209" s="14" t="str">
        <f t="shared" si="137"/>
        <v/>
      </c>
      <c r="R1209" s="14" t="s">
        <v>47</v>
      </c>
      <c r="S1209" s="14" t="str">
        <f t="shared" si="138"/>
        <v/>
      </c>
      <c r="T1209" s="14" t="s">
        <v>47</v>
      </c>
      <c r="U1209" s="14" t="str">
        <f t="shared" si="139"/>
        <v/>
      </c>
      <c r="V1209" s="15" t="str">
        <f t="shared" si="134"/>
        <v/>
      </c>
    </row>
    <row r="1210" spans="9:22" x14ac:dyDescent="0.2">
      <c r="I1210" s="17"/>
      <c r="L1210" s="16" t="str">
        <f t="shared" si="133"/>
        <v/>
      </c>
      <c r="M1210" s="14" t="str">
        <f t="shared" si="135"/>
        <v/>
      </c>
      <c r="N1210" s="14" t="s">
        <v>47</v>
      </c>
      <c r="O1210" s="14" t="str">
        <f t="shared" si="136"/>
        <v/>
      </c>
      <c r="P1210" s="14" t="s">
        <v>47</v>
      </c>
      <c r="Q1210" s="14" t="str">
        <f t="shared" si="137"/>
        <v/>
      </c>
      <c r="R1210" s="14" t="s">
        <v>47</v>
      </c>
      <c r="S1210" s="14" t="str">
        <f t="shared" si="138"/>
        <v/>
      </c>
      <c r="T1210" s="14" t="s">
        <v>47</v>
      </c>
      <c r="U1210" s="14" t="str">
        <f t="shared" si="139"/>
        <v/>
      </c>
      <c r="V1210" s="15" t="str">
        <f t="shared" si="134"/>
        <v/>
      </c>
    </row>
    <row r="1211" spans="9:22" x14ac:dyDescent="0.2">
      <c r="I1211" s="17"/>
      <c r="L1211" s="16" t="str">
        <f t="shared" si="133"/>
        <v/>
      </c>
      <c r="M1211" s="14" t="str">
        <f t="shared" si="135"/>
        <v/>
      </c>
      <c r="N1211" s="14" t="s">
        <v>47</v>
      </c>
      <c r="O1211" s="14" t="str">
        <f t="shared" si="136"/>
        <v/>
      </c>
      <c r="P1211" s="14" t="s">
        <v>47</v>
      </c>
      <c r="Q1211" s="14" t="str">
        <f t="shared" si="137"/>
        <v/>
      </c>
      <c r="R1211" s="14" t="s">
        <v>47</v>
      </c>
      <c r="S1211" s="14" t="str">
        <f t="shared" si="138"/>
        <v/>
      </c>
      <c r="T1211" s="14" t="s">
        <v>47</v>
      </c>
      <c r="U1211" s="14" t="str">
        <f t="shared" si="139"/>
        <v/>
      </c>
      <c r="V1211" s="15" t="str">
        <f t="shared" si="134"/>
        <v/>
      </c>
    </row>
    <row r="1212" spans="9:22" x14ac:dyDescent="0.2">
      <c r="I1212" s="17"/>
      <c r="L1212" s="16" t="str">
        <f t="shared" si="133"/>
        <v/>
      </c>
      <c r="M1212" s="14" t="str">
        <f t="shared" si="135"/>
        <v/>
      </c>
      <c r="N1212" s="14" t="s">
        <v>47</v>
      </c>
      <c r="O1212" s="14" t="str">
        <f t="shared" si="136"/>
        <v/>
      </c>
      <c r="P1212" s="14" t="s">
        <v>47</v>
      </c>
      <c r="Q1212" s="14" t="str">
        <f t="shared" si="137"/>
        <v/>
      </c>
      <c r="R1212" s="14" t="s">
        <v>47</v>
      </c>
      <c r="S1212" s="14" t="str">
        <f t="shared" si="138"/>
        <v/>
      </c>
      <c r="T1212" s="14" t="s">
        <v>47</v>
      </c>
      <c r="U1212" s="14" t="str">
        <f t="shared" si="139"/>
        <v/>
      </c>
      <c r="V1212" s="15" t="str">
        <f t="shared" si="134"/>
        <v/>
      </c>
    </row>
    <row r="1213" spans="9:22" x14ac:dyDescent="0.2">
      <c r="I1213" s="17"/>
      <c r="L1213" s="16" t="str">
        <f t="shared" si="133"/>
        <v/>
      </c>
      <c r="M1213" s="14" t="str">
        <f t="shared" si="135"/>
        <v/>
      </c>
      <c r="N1213" s="14" t="s">
        <v>47</v>
      </c>
      <c r="O1213" s="14" t="str">
        <f t="shared" si="136"/>
        <v/>
      </c>
      <c r="P1213" s="14" t="s">
        <v>47</v>
      </c>
      <c r="Q1213" s="14" t="str">
        <f t="shared" si="137"/>
        <v/>
      </c>
      <c r="R1213" s="14" t="s">
        <v>47</v>
      </c>
      <c r="S1213" s="14" t="str">
        <f t="shared" si="138"/>
        <v/>
      </c>
      <c r="T1213" s="14" t="s">
        <v>47</v>
      </c>
      <c r="U1213" s="14" t="str">
        <f t="shared" si="139"/>
        <v/>
      </c>
      <c r="V1213" s="15" t="str">
        <f t="shared" si="134"/>
        <v/>
      </c>
    </row>
    <row r="1214" spans="9:22" x14ac:dyDescent="0.2">
      <c r="I1214" s="17"/>
      <c r="L1214" s="16" t="str">
        <f t="shared" si="133"/>
        <v/>
      </c>
      <c r="M1214" s="14" t="str">
        <f t="shared" si="135"/>
        <v/>
      </c>
      <c r="N1214" s="14" t="s">
        <v>47</v>
      </c>
      <c r="O1214" s="14" t="str">
        <f t="shared" si="136"/>
        <v/>
      </c>
      <c r="P1214" s="14" t="s">
        <v>47</v>
      </c>
      <c r="Q1214" s="14" t="str">
        <f t="shared" si="137"/>
        <v/>
      </c>
      <c r="R1214" s="14" t="s">
        <v>47</v>
      </c>
      <c r="S1214" s="14" t="str">
        <f t="shared" si="138"/>
        <v/>
      </c>
      <c r="T1214" s="14" t="s">
        <v>47</v>
      </c>
      <c r="U1214" s="14" t="str">
        <f t="shared" si="139"/>
        <v/>
      </c>
      <c r="V1214" s="15" t="str">
        <f t="shared" si="134"/>
        <v/>
      </c>
    </row>
    <row r="1215" spans="9:22" x14ac:dyDescent="0.2">
      <c r="I1215" s="17"/>
      <c r="L1215" s="16" t="str">
        <f t="shared" si="133"/>
        <v/>
      </c>
      <c r="M1215" s="14" t="str">
        <f t="shared" si="135"/>
        <v/>
      </c>
      <c r="N1215" s="14" t="s">
        <v>47</v>
      </c>
      <c r="O1215" s="14" t="str">
        <f t="shared" si="136"/>
        <v/>
      </c>
      <c r="P1215" s="14" t="s">
        <v>47</v>
      </c>
      <c r="Q1215" s="14" t="str">
        <f t="shared" si="137"/>
        <v/>
      </c>
      <c r="R1215" s="14" t="s">
        <v>47</v>
      </c>
      <c r="S1215" s="14" t="str">
        <f t="shared" si="138"/>
        <v/>
      </c>
      <c r="T1215" s="14" t="s">
        <v>47</v>
      </c>
      <c r="U1215" s="14" t="str">
        <f t="shared" si="139"/>
        <v/>
      </c>
      <c r="V1215" s="15" t="str">
        <f t="shared" si="134"/>
        <v/>
      </c>
    </row>
    <row r="1216" spans="9:22" x14ac:dyDescent="0.2">
      <c r="I1216" s="17"/>
      <c r="L1216" s="16" t="str">
        <f t="shared" si="133"/>
        <v/>
      </c>
      <c r="M1216" s="14" t="str">
        <f t="shared" si="135"/>
        <v/>
      </c>
      <c r="N1216" s="14" t="s">
        <v>47</v>
      </c>
      <c r="O1216" s="14" t="str">
        <f t="shared" si="136"/>
        <v/>
      </c>
      <c r="P1216" s="14" t="s">
        <v>47</v>
      </c>
      <c r="Q1216" s="14" t="str">
        <f t="shared" si="137"/>
        <v/>
      </c>
      <c r="R1216" s="14" t="s">
        <v>47</v>
      </c>
      <c r="S1216" s="14" t="str">
        <f t="shared" si="138"/>
        <v/>
      </c>
      <c r="T1216" s="14" t="s">
        <v>47</v>
      </c>
      <c r="U1216" s="14" t="str">
        <f t="shared" si="139"/>
        <v/>
      </c>
      <c r="V1216" s="15" t="str">
        <f t="shared" si="134"/>
        <v/>
      </c>
    </row>
    <row r="1217" spans="9:22" x14ac:dyDescent="0.2">
      <c r="I1217" s="17"/>
      <c r="L1217" s="16" t="str">
        <f t="shared" si="133"/>
        <v/>
      </c>
      <c r="M1217" s="14" t="str">
        <f t="shared" si="135"/>
        <v/>
      </c>
      <c r="N1217" s="14" t="s">
        <v>47</v>
      </c>
      <c r="O1217" s="14" t="str">
        <f t="shared" si="136"/>
        <v/>
      </c>
      <c r="P1217" s="14" t="s">
        <v>47</v>
      </c>
      <c r="Q1217" s="14" t="str">
        <f t="shared" si="137"/>
        <v/>
      </c>
      <c r="R1217" s="14" t="s">
        <v>47</v>
      </c>
      <c r="S1217" s="14" t="str">
        <f t="shared" si="138"/>
        <v/>
      </c>
      <c r="T1217" s="14" t="s">
        <v>47</v>
      </c>
      <c r="U1217" s="14" t="str">
        <f t="shared" si="139"/>
        <v/>
      </c>
      <c r="V1217" s="15" t="str">
        <f t="shared" si="134"/>
        <v/>
      </c>
    </row>
    <row r="1218" spans="9:22" x14ac:dyDescent="0.2">
      <c r="I1218" s="17"/>
      <c r="L1218" s="16" t="str">
        <f t="shared" si="133"/>
        <v/>
      </c>
      <c r="M1218" s="14" t="str">
        <f t="shared" si="135"/>
        <v/>
      </c>
      <c r="N1218" s="14" t="s">
        <v>47</v>
      </c>
      <c r="O1218" s="14" t="str">
        <f t="shared" si="136"/>
        <v/>
      </c>
      <c r="P1218" s="14" t="s">
        <v>47</v>
      </c>
      <c r="Q1218" s="14" t="str">
        <f t="shared" si="137"/>
        <v/>
      </c>
      <c r="R1218" s="14" t="s">
        <v>47</v>
      </c>
      <c r="S1218" s="14" t="str">
        <f t="shared" si="138"/>
        <v/>
      </c>
      <c r="T1218" s="14" t="s">
        <v>47</v>
      </c>
      <c r="U1218" s="14" t="str">
        <f t="shared" si="139"/>
        <v/>
      </c>
      <c r="V1218" s="15" t="str">
        <f t="shared" si="134"/>
        <v/>
      </c>
    </row>
    <row r="1219" spans="9:22" x14ac:dyDescent="0.2">
      <c r="I1219" s="17"/>
      <c r="L1219" s="16" t="str">
        <f t="shared" si="133"/>
        <v/>
      </c>
      <c r="M1219" s="14" t="str">
        <f t="shared" si="135"/>
        <v/>
      </c>
      <c r="N1219" s="14" t="s">
        <v>47</v>
      </c>
      <c r="O1219" s="14" t="str">
        <f t="shared" si="136"/>
        <v/>
      </c>
      <c r="P1219" s="14" t="s">
        <v>47</v>
      </c>
      <c r="Q1219" s="14" t="str">
        <f t="shared" si="137"/>
        <v/>
      </c>
      <c r="R1219" s="14" t="s">
        <v>47</v>
      </c>
      <c r="S1219" s="14" t="str">
        <f t="shared" si="138"/>
        <v/>
      </c>
      <c r="T1219" s="14" t="s">
        <v>47</v>
      </c>
      <c r="U1219" s="14" t="str">
        <f t="shared" si="139"/>
        <v/>
      </c>
      <c r="V1219" s="15" t="str">
        <f t="shared" si="134"/>
        <v/>
      </c>
    </row>
    <row r="1220" spans="9:22" x14ac:dyDescent="0.2">
      <c r="I1220" s="17"/>
      <c r="L1220" s="16" t="str">
        <f t="shared" ref="L1220:L1283" si="140">IF(A1220="","",LEN(A1220))</f>
        <v/>
      </c>
      <c r="M1220" s="14" t="str">
        <f t="shared" si="135"/>
        <v/>
      </c>
      <c r="N1220" s="14" t="s">
        <v>47</v>
      </c>
      <c r="O1220" s="14" t="str">
        <f t="shared" si="136"/>
        <v/>
      </c>
      <c r="P1220" s="14" t="s">
        <v>47</v>
      </c>
      <c r="Q1220" s="14" t="str">
        <f t="shared" si="137"/>
        <v/>
      </c>
      <c r="R1220" s="14" t="s">
        <v>47</v>
      </c>
      <c r="S1220" s="14" t="str">
        <f t="shared" si="138"/>
        <v/>
      </c>
      <c r="T1220" s="14" t="s">
        <v>47</v>
      </c>
      <c r="U1220" s="14" t="str">
        <f t="shared" si="139"/>
        <v/>
      </c>
      <c r="V1220" s="15" t="str">
        <f t="shared" ref="V1220:V1283" si="141">IF(A1220="","",IF(L1220=2,M1220,IF(L1220=5,M1220&amp;N1220&amp;O1220,IF(L1220=8,M1220&amp;N1220&amp;O1220&amp;P1220&amp;Q1220,IF(L1220=11,M1220&amp;N1220&amp;O1220&amp;P1220&amp;Q1220&amp;R1220&amp;S1220,IF(L1220=14,M1220&amp;N1220&amp;O1220&amp;P1220&amp;Q1220&amp;R1220&amp;S1220&amp;T1220&amp;U1220,"ERROR"))))))</f>
        <v/>
      </c>
    </row>
    <row r="1221" spans="9:22" x14ac:dyDescent="0.2">
      <c r="I1221" s="17"/>
      <c r="L1221" s="16" t="str">
        <f t="shared" si="140"/>
        <v/>
      </c>
      <c r="M1221" s="14" t="str">
        <f t="shared" si="135"/>
        <v/>
      </c>
      <c r="N1221" s="14" t="s">
        <v>47</v>
      </c>
      <c r="O1221" s="14" t="str">
        <f t="shared" si="136"/>
        <v/>
      </c>
      <c r="P1221" s="14" t="s">
        <v>47</v>
      </c>
      <c r="Q1221" s="14" t="str">
        <f t="shared" si="137"/>
        <v/>
      </c>
      <c r="R1221" s="14" t="s">
        <v>47</v>
      </c>
      <c r="S1221" s="14" t="str">
        <f t="shared" si="138"/>
        <v/>
      </c>
      <c r="T1221" s="14" t="s">
        <v>47</v>
      </c>
      <c r="U1221" s="14" t="str">
        <f t="shared" si="139"/>
        <v/>
      </c>
      <c r="V1221" s="15" t="str">
        <f t="shared" si="141"/>
        <v/>
      </c>
    </row>
    <row r="1222" spans="9:22" x14ac:dyDescent="0.2">
      <c r="I1222" s="17"/>
      <c r="L1222" s="16" t="str">
        <f t="shared" si="140"/>
        <v/>
      </c>
      <c r="M1222" s="14" t="str">
        <f t="shared" si="135"/>
        <v/>
      </c>
      <c r="N1222" s="14" t="s">
        <v>47</v>
      </c>
      <c r="O1222" s="14" t="str">
        <f t="shared" si="136"/>
        <v/>
      </c>
      <c r="P1222" s="14" t="s">
        <v>47</v>
      </c>
      <c r="Q1222" s="14" t="str">
        <f t="shared" si="137"/>
        <v/>
      </c>
      <c r="R1222" s="14" t="s">
        <v>47</v>
      </c>
      <c r="S1222" s="14" t="str">
        <f t="shared" si="138"/>
        <v/>
      </c>
      <c r="T1222" s="14" t="s">
        <v>47</v>
      </c>
      <c r="U1222" s="14" t="str">
        <f t="shared" si="139"/>
        <v/>
      </c>
      <c r="V1222" s="15" t="str">
        <f t="shared" si="141"/>
        <v/>
      </c>
    </row>
    <row r="1223" spans="9:22" x14ac:dyDescent="0.2">
      <c r="I1223" s="17"/>
      <c r="L1223" s="16" t="str">
        <f t="shared" si="140"/>
        <v/>
      </c>
      <c r="M1223" s="14" t="str">
        <f t="shared" si="135"/>
        <v/>
      </c>
      <c r="N1223" s="14" t="s">
        <v>47</v>
      </c>
      <c r="O1223" s="14" t="str">
        <f t="shared" si="136"/>
        <v/>
      </c>
      <c r="P1223" s="14" t="s">
        <v>47</v>
      </c>
      <c r="Q1223" s="14" t="str">
        <f t="shared" si="137"/>
        <v/>
      </c>
      <c r="R1223" s="14" t="s">
        <v>47</v>
      </c>
      <c r="S1223" s="14" t="str">
        <f t="shared" si="138"/>
        <v/>
      </c>
      <c r="T1223" s="14" t="s">
        <v>47</v>
      </c>
      <c r="U1223" s="14" t="str">
        <f t="shared" si="139"/>
        <v/>
      </c>
      <c r="V1223" s="15" t="str">
        <f t="shared" si="141"/>
        <v/>
      </c>
    </row>
    <row r="1224" spans="9:22" x14ac:dyDescent="0.2">
      <c r="I1224" s="17"/>
      <c r="L1224" s="16" t="str">
        <f t="shared" si="140"/>
        <v/>
      </c>
      <c r="M1224" s="14" t="str">
        <f t="shared" si="135"/>
        <v/>
      </c>
      <c r="N1224" s="14" t="s">
        <v>47</v>
      </c>
      <c r="O1224" s="14" t="str">
        <f t="shared" si="136"/>
        <v/>
      </c>
      <c r="P1224" s="14" t="s">
        <v>47</v>
      </c>
      <c r="Q1224" s="14" t="str">
        <f t="shared" si="137"/>
        <v/>
      </c>
      <c r="R1224" s="14" t="s">
        <v>47</v>
      </c>
      <c r="S1224" s="14" t="str">
        <f t="shared" si="138"/>
        <v/>
      </c>
      <c r="T1224" s="14" t="s">
        <v>47</v>
      </c>
      <c r="U1224" s="14" t="str">
        <f t="shared" si="139"/>
        <v/>
      </c>
      <c r="V1224" s="15" t="str">
        <f t="shared" si="141"/>
        <v/>
      </c>
    </row>
    <row r="1225" spans="9:22" x14ac:dyDescent="0.2">
      <c r="I1225" s="17"/>
      <c r="L1225" s="16" t="str">
        <f t="shared" si="140"/>
        <v/>
      </c>
      <c r="M1225" s="14" t="str">
        <f t="shared" si="135"/>
        <v/>
      </c>
      <c r="N1225" s="14" t="s">
        <v>47</v>
      </c>
      <c r="O1225" s="14" t="str">
        <f t="shared" si="136"/>
        <v/>
      </c>
      <c r="P1225" s="14" t="s">
        <v>47</v>
      </c>
      <c r="Q1225" s="14" t="str">
        <f t="shared" si="137"/>
        <v/>
      </c>
      <c r="R1225" s="14" t="s">
        <v>47</v>
      </c>
      <c r="S1225" s="14" t="str">
        <f t="shared" si="138"/>
        <v/>
      </c>
      <c r="T1225" s="14" t="s">
        <v>47</v>
      </c>
      <c r="U1225" s="14" t="str">
        <f t="shared" si="139"/>
        <v/>
      </c>
      <c r="V1225" s="15" t="str">
        <f t="shared" si="141"/>
        <v/>
      </c>
    </row>
    <row r="1226" spans="9:22" x14ac:dyDescent="0.2">
      <c r="I1226" s="17"/>
      <c r="L1226" s="16" t="str">
        <f t="shared" si="140"/>
        <v/>
      </c>
      <c r="M1226" s="14" t="str">
        <f t="shared" si="135"/>
        <v/>
      </c>
      <c r="N1226" s="14" t="s">
        <v>47</v>
      </c>
      <c r="O1226" s="14" t="str">
        <f t="shared" si="136"/>
        <v/>
      </c>
      <c r="P1226" s="14" t="s">
        <v>47</v>
      </c>
      <c r="Q1226" s="14" t="str">
        <f t="shared" si="137"/>
        <v/>
      </c>
      <c r="R1226" s="14" t="s">
        <v>47</v>
      </c>
      <c r="S1226" s="14" t="str">
        <f t="shared" si="138"/>
        <v/>
      </c>
      <c r="T1226" s="14" t="s">
        <v>47</v>
      </c>
      <c r="U1226" s="14" t="str">
        <f t="shared" si="139"/>
        <v/>
      </c>
      <c r="V1226" s="15" t="str">
        <f t="shared" si="141"/>
        <v/>
      </c>
    </row>
    <row r="1227" spans="9:22" x14ac:dyDescent="0.2">
      <c r="I1227" s="17"/>
      <c r="L1227" s="16" t="str">
        <f t="shared" si="140"/>
        <v/>
      </c>
      <c r="M1227" s="14" t="str">
        <f t="shared" si="135"/>
        <v/>
      </c>
      <c r="N1227" s="14" t="s">
        <v>47</v>
      </c>
      <c r="O1227" s="14" t="str">
        <f t="shared" si="136"/>
        <v/>
      </c>
      <c r="P1227" s="14" t="s">
        <v>47</v>
      </c>
      <c r="Q1227" s="14" t="str">
        <f t="shared" si="137"/>
        <v/>
      </c>
      <c r="R1227" s="14" t="s">
        <v>47</v>
      </c>
      <c r="S1227" s="14" t="str">
        <f t="shared" si="138"/>
        <v/>
      </c>
      <c r="T1227" s="14" t="s">
        <v>47</v>
      </c>
      <c r="U1227" s="14" t="str">
        <f t="shared" si="139"/>
        <v/>
      </c>
      <c r="V1227" s="15" t="str">
        <f t="shared" si="141"/>
        <v/>
      </c>
    </row>
    <row r="1228" spans="9:22" x14ac:dyDescent="0.2">
      <c r="I1228" s="17"/>
      <c r="L1228" s="16" t="str">
        <f t="shared" si="140"/>
        <v/>
      </c>
      <c r="M1228" s="14" t="str">
        <f t="shared" si="135"/>
        <v/>
      </c>
      <c r="N1228" s="14" t="s">
        <v>47</v>
      </c>
      <c r="O1228" s="14" t="str">
        <f t="shared" si="136"/>
        <v/>
      </c>
      <c r="P1228" s="14" t="s">
        <v>47</v>
      </c>
      <c r="Q1228" s="14" t="str">
        <f t="shared" si="137"/>
        <v/>
      </c>
      <c r="R1228" s="14" t="s">
        <v>47</v>
      </c>
      <c r="S1228" s="14" t="str">
        <f t="shared" si="138"/>
        <v/>
      </c>
      <c r="T1228" s="14" t="s">
        <v>47</v>
      </c>
      <c r="U1228" s="14" t="str">
        <f t="shared" si="139"/>
        <v/>
      </c>
      <c r="V1228" s="15" t="str">
        <f t="shared" si="141"/>
        <v/>
      </c>
    </row>
    <row r="1229" spans="9:22" x14ac:dyDescent="0.2">
      <c r="I1229" s="17"/>
      <c r="L1229" s="16" t="str">
        <f t="shared" si="140"/>
        <v/>
      </c>
      <c r="M1229" s="14" t="str">
        <f t="shared" si="135"/>
        <v/>
      </c>
      <c r="N1229" s="14" t="s">
        <v>47</v>
      </c>
      <c r="O1229" s="14" t="str">
        <f t="shared" si="136"/>
        <v/>
      </c>
      <c r="P1229" s="14" t="s">
        <v>47</v>
      </c>
      <c r="Q1229" s="14" t="str">
        <f t="shared" si="137"/>
        <v/>
      </c>
      <c r="R1229" s="14" t="s">
        <v>47</v>
      </c>
      <c r="S1229" s="14" t="str">
        <f t="shared" si="138"/>
        <v/>
      </c>
      <c r="T1229" s="14" t="s">
        <v>47</v>
      </c>
      <c r="U1229" s="14" t="str">
        <f t="shared" si="139"/>
        <v/>
      </c>
      <c r="V1229" s="15" t="str">
        <f t="shared" si="141"/>
        <v/>
      </c>
    </row>
    <row r="1230" spans="9:22" x14ac:dyDescent="0.2">
      <c r="I1230" s="17"/>
      <c r="L1230" s="16" t="str">
        <f t="shared" si="140"/>
        <v/>
      </c>
      <c r="M1230" s="14" t="str">
        <f t="shared" si="135"/>
        <v/>
      </c>
      <c r="N1230" s="14" t="s">
        <v>47</v>
      </c>
      <c r="O1230" s="14" t="str">
        <f t="shared" si="136"/>
        <v/>
      </c>
      <c r="P1230" s="14" t="s">
        <v>47</v>
      </c>
      <c r="Q1230" s="14" t="str">
        <f t="shared" si="137"/>
        <v/>
      </c>
      <c r="R1230" s="14" t="s">
        <v>47</v>
      </c>
      <c r="S1230" s="14" t="str">
        <f t="shared" si="138"/>
        <v/>
      </c>
      <c r="T1230" s="14" t="s">
        <v>47</v>
      </c>
      <c r="U1230" s="14" t="str">
        <f t="shared" si="139"/>
        <v/>
      </c>
      <c r="V1230" s="15" t="str">
        <f t="shared" si="141"/>
        <v/>
      </c>
    </row>
    <row r="1231" spans="9:22" x14ac:dyDescent="0.2">
      <c r="I1231" s="17"/>
      <c r="L1231" s="16" t="str">
        <f t="shared" si="140"/>
        <v/>
      </c>
      <c r="M1231" s="14" t="str">
        <f t="shared" si="135"/>
        <v/>
      </c>
      <c r="N1231" s="14" t="s">
        <v>47</v>
      </c>
      <c r="O1231" s="14" t="str">
        <f t="shared" si="136"/>
        <v/>
      </c>
      <c r="P1231" s="14" t="s">
        <v>47</v>
      </c>
      <c r="Q1231" s="14" t="str">
        <f t="shared" si="137"/>
        <v/>
      </c>
      <c r="R1231" s="14" t="s">
        <v>47</v>
      </c>
      <c r="S1231" s="14" t="str">
        <f t="shared" si="138"/>
        <v/>
      </c>
      <c r="T1231" s="14" t="s">
        <v>47</v>
      </c>
      <c r="U1231" s="14" t="str">
        <f t="shared" si="139"/>
        <v/>
      </c>
      <c r="V1231" s="15" t="str">
        <f t="shared" si="141"/>
        <v/>
      </c>
    </row>
    <row r="1232" spans="9:22" x14ac:dyDescent="0.2">
      <c r="I1232" s="17"/>
      <c r="L1232" s="16" t="str">
        <f t="shared" si="140"/>
        <v/>
      </c>
      <c r="M1232" s="14" t="str">
        <f t="shared" si="135"/>
        <v/>
      </c>
      <c r="N1232" s="14" t="s">
        <v>47</v>
      </c>
      <c r="O1232" s="14" t="str">
        <f t="shared" si="136"/>
        <v/>
      </c>
      <c r="P1232" s="14" t="s">
        <v>47</v>
      </c>
      <c r="Q1232" s="14" t="str">
        <f t="shared" si="137"/>
        <v/>
      </c>
      <c r="R1232" s="14" t="s">
        <v>47</v>
      </c>
      <c r="S1232" s="14" t="str">
        <f t="shared" si="138"/>
        <v/>
      </c>
      <c r="T1232" s="14" t="s">
        <v>47</v>
      </c>
      <c r="U1232" s="14" t="str">
        <f t="shared" si="139"/>
        <v/>
      </c>
      <c r="V1232" s="15" t="str">
        <f t="shared" si="141"/>
        <v/>
      </c>
    </row>
    <row r="1233" spans="9:22" x14ac:dyDescent="0.2">
      <c r="I1233" s="17"/>
      <c r="L1233" s="16" t="str">
        <f t="shared" si="140"/>
        <v/>
      </c>
      <c r="M1233" s="14" t="str">
        <f t="shared" si="135"/>
        <v/>
      </c>
      <c r="N1233" s="14" t="s">
        <v>47</v>
      </c>
      <c r="O1233" s="14" t="str">
        <f t="shared" si="136"/>
        <v/>
      </c>
      <c r="P1233" s="14" t="s">
        <v>47</v>
      </c>
      <c r="Q1233" s="14" t="str">
        <f t="shared" si="137"/>
        <v/>
      </c>
      <c r="R1233" s="14" t="s">
        <v>47</v>
      </c>
      <c r="S1233" s="14" t="str">
        <f t="shared" si="138"/>
        <v/>
      </c>
      <c r="T1233" s="14" t="s">
        <v>47</v>
      </c>
      <c r="U1233" s="14" t="str">
        <f t="shared" si="139"/>
        <v/>
      </c>
      <c r="V1233" s="15" t="str">
        <f t="shared" si="141"/>
        <v/>
      </c>
    </row>
    <row r="1234" spans="9:22" x14ac:dyDescent="0.2">
      <c r="I1234" s="17"/>
      <c r="L1234" s="16" t="str">
        <f t="shared" si="140"/>
        <v/>
      </c>
      <c r="M1234" s="14" t="str">
        <f t="shared" si="135"/>
        <v/>
      </c>
      <c r="N1234" s="14" t="s">
        <v>47</v>
      </c>
      <c r="O1234" s="14" t="str">
        <f t="shared" si="136"/>
        <v/>
      </c>
      <c r="P1234" s="14" t="s">
        <v>47</v>
      </c>
      <c r="Q1234" s="14" t="str">
        <f t="shared" si="137"/>
        <v/>
      </c>
      <c r="R1234" s="14" t="s">
        <v>47</v>
      </c>
      <c r="S1234" s="14" t="str">
        <f t="shared" si="138"/>
        <v/>
      </c>
      <c r="T1234" s="14" t="s">
        <v>47</v>
      </c>
      <c r="U1234" s="14" t="str">
        <f t="shared" si="139"/>
        <v/>
      </c>
      <c r="V1234" s="15" t="str">
        <f t="shared" si="141"/>
        <v/>
      </c>
    </row>
    <row r="1235" spans="9:22" x14ac:dyDescent="0.2">
      <c r="I1235" s="17"/>
      <c r="L1235" s="16" t="str">
        <f t="shared" si="140"/>
        <v/>
      </c>
      <c r="M1235" s="14" t="str">
        <f t="shared" si="135"/>
        <v/>
      </c>
      <c r="N1235" s="14" t="s">
        <v>47</v>
      </c>
      <c r="O1235" s="14" t="str">
        <f t="shared" si="136"/>
        <v/>
      </c>
      <c r="P1235" s="14" t="s">
        <v>47</v>
      </c>
      <c r="Q1235" s="14" t="str">
        <f t="shared" si="137"/>
        <v/>
      </c>
      <c r="R1235" s="14" t="s">
        <v>47</v>
      </c>
      <c r="S1235" s="14" t="str">
        <f t="shared" si="138"/>
        <v/>
      </c>
      <c r="T1235" s="14" t="s">
        <v>47</v>
      </c>
      <c r="U1235" s="14" t="str">
        <f t="shared" si="139"/>
        <v/>
      </c>
      <c r="V1235" s="15" t="str">
        <f t="shared" si="141"/>
        <v/>
      </c>
    </row>
    <row r="1236" spans="9:22" x14ac:dyDescent="0.2">
      <c r="I1236" s="17"/>
      <c r="L1236" s="16" t="str">
        <f t="shared" si="140"/>
        <v/>
      </c>
      <c r="M1236" s="14" t="str">
        <f t="shared" si="135"/>
        <v/>
      </c>
      <c r="N1236" s="14" t="s">
        <v>47</v>
      </c>
      <c r="O1236" s="14" t="str">
        <f t="shared" si="136"/>
        <v/>
      </c>
      <c r="P1236" s="14" t="s">
        <v>47</v>
      </c>
      <c r="Q1236" s="14" t="str">
        <f t="shared" si="137"/>
        <v/>
      </c>
      <c r="R1236" s="14" t="s">
        <v>47</v>
      </c>
      <c r="S1236" s="14" t="str">
        <f t="shared" si="138"/>
        <v/>
      </c>
      <c r="T1236" s="14" t="s">
        <v>47</v>
      </c>
      <c r="U1236" s="14" t="str">
        <f t="shared" si="139"/>
        <v/>
      </c>
      <c r="V1236" s="15" t="str">
        <f t="shared" si="141"/>
        <v/>
      </c>
    </row>
    <row r="1237" spans="9:22" x14ac:dyDescent="0.2">
      <c r="I1237" s="17"/>
      <c r="L1237" s="16" t="str">
        <f t="shared" si="140"/>
        <v/>
      </c>
      <c r="M1237" s="14" t="str">
        <f t="shared" si="135"/>
        <v/>
      </c>
      <c r="N1237" s="14" t="s">
        <v>47</v>
      </c>
      <c r="O1237" s="14" t="str">
        <f t="shared" si="136"/>
        <v/>
      </c>
      <c r="P1237" s="14" t="s">
        <v>47</v>
      </c>
      <c r="Q1237" s="14" t="str">
        <f t="shared" si="137"/>
        <v/>
      </c>
      <c r="R1237" s="14" t="s">
        <v>47</v>
      </c>
      <c r="S1237" s="14" t="str">
        <f t="shared" si="138"/>
        <v/>
      </c>
      <c r="T1237" s="14" t="s">
        <v>47</v>
      </c>
      <c r="U1237" s="14" t="str">
        <f t="shared" si="139"/>
        <v/>
      </c>
      <c r="V1237" s="15" t="str">
        <f t="shared" si="141"/>
        <v/>
      </c>
    </row>
    <row r="1238" spans="9:22" x14ac:dyDescent="0.2">
      <c r="I1238" s="17"/>
      <c r="L1238" s="16" t="str">
        <f t="shared" si="140"/>
        <v/>
      </c>
      <c r="M1238" s="14" t="str">
        <f t="shared" si="135"/>
        <v/>
      </c>
      <c r="N1238" s="14" t="s">
        <v>47</v>
      </c>
      <c r="O1238" s="14" t="str">
        <f t="shared" si="136"/>
        <v/>
      </c>
      <c r="P1238" s="14" t="s">
        <v>47</v>
      </c>
      <c r="Q1238" s="14" t="str">
        <f t="shared" si="137"/>
        <v/>
      </c>
      <c r="R1238" s="14" t="s">
        <v>47</v>
      </c>
      <c r="S1238" s="14" t="str">
        <f t="shared" si="138"/>
        <v/>
      </c>
      <c r="T1238" s="14" t="s">
        <v>47</v>
      </c>
      <c r="U1238" s="14" t="str">
        <f t="shared" si="139"/>
        <v/>
      </c>
      <c r="V1238" s="15" t="str">
        <f t="shared" si="141"/>
        <v/>
      </c>
    </row>
    <row r="1239" spans="9:22" x14ac:dyDescent="0.2">
      <c r="I1239" s="17"/>
      <c r="L1239" s="16" t="str">
        <f t="shared" si="140"/>
        <v/>
      </c>
      <c r="M1239" s="14" t="str">
        <f t="shared" si="135"/>
        <v/>
      </c>
      <c r="N1239" s="14" t="s">
        <v>47</v>
      </c>
      <c r="O1239" s="14" t="str">
        <f t="shared" si="136"/>
        <v/>
      </c>
      <c r="P1239" s="14" t="s">
        <v>47</v>
      </c>
      <c r="Q1239" s="14" t="str">
        <f t="shared" si="137"/>
        <v/>
      </c>
      <c r="R1239" s="14" t="s">
        <v>47</v>
      </c>
      <c r="S1239" s="14" t="str">
        <f t="shared" si="138"/>
        <v/>
      </c>
      <c r="T1239" s="14" t="s">
        <v>47</v>
      </c>
      <c r="U1239" s="14" t="str">
        <f t="shared" si="139"/>
        <v/>
      </c>
      <c r="V1239" s="15" t="str">
        <f t="shared" si="141"/>
        <v/>
      </c>
    </row>
    <row r="1240" spans="9:22" x14ac:dyDescent="0.2">
      <c r="I1240" s="17"/>
      <c r="L1240" s="16" t="str">
        <f t="shared" si="140"/>
        <v/>
      </c>
      <c r="M1240" s="14" t="str">
        <f t="shared" si="135"/>
        <v/>
      </c>
      <c r="N1240" s="14" t="s">
        <v>47</v>
      </c>
      <c r="O1240" s="14" t="str">
        <f t="shared" si="136"/>
        <v/>
      </c>
      <c r="P1240" s="14" t="s">
        <v>47</v>
      </c>
      <c r="Q1240" s="14" t="str">
        <f t="shared" si="137"/>
        <v/>
      </c>
      <c r="R1240" s="14" t="s">
        <v>47</v>
      </c>
      <c r="S1240" s="14" t="str">
        <f t="shared" si="138"/>
        <v/>
      </c>
      <c r="T1240" s="14" t="s">
        <v>47</v>
      </c>
      <c r="U1240" s="14" t="str">
        <f t="shared" si="139"/>
        <v/>
      </c>
      <c r="V1240" s="15" t="str">
        <f t="shared" si="141"/>
        <v/>
      </c>
    </row>
    <row r="1241" spans="9:22" x14ac:dyDescent="0.2">
      <c r="I1241" s="17"/>
      <c r="L1241" s="16" t="str">
        <f t="shared" si="140"/>
        <v/>
      </c>
      <c r="M1241" s="14" t="str">
        <f t="shared" si="135"/>
        <v/>
      </c>
      <c r="N1241" s="14" t="s">
        <v>47</v>
      </c>
      <c r="O1241" s="14" t="str">
        <f t="shared" si="136"/>
        <v/>
      </c>
      <c r="P1241" s="14" t="s">
        <v>47</v>
      </c>
      <c r="Q1241" s="14" t="str">
        <f t="shared" si="137"/>
        <v/>
      </c>
      <c r="R1241" s="14" t="s">
        <v>47</v>
      </c>
      <c r="S1241" s="14" t="str">
        <f t="shared" si="138"/>
        <v/>
      </c>
      <c r="T1241" s="14" t="s">
        <v>47</v>
      </c>
      <c r="U1241" s="14" t="str">
        <f t="shared" si="139"/>
        <v/>
      </c>
      <c r="V1241" s="15" t="str">
        <f t="shared" si="141"/>
        <v/>
      </c>
    </row>
    <row r="1242" spans="9:22" x14ac:dyDescent="0.2">
      <c r="I1242" s="17"/>
      <c r="L1242" s="16" t="str">
        <f t="shared" si="140"/>
        <v/>
      </c>
      <c r="M1242" s="14" t="str">
        <f t="shared" si="135"/>
        <v/>
      </c>
      <c r="N1242" s="14" t="s">
        <v>47</v>
      </c>
      <c r="O1242" s="14" t="str">
        <f t="shared" si="136"/>
        <v/>
      </c>
      <c r="P1242" s="14" t="s">
        <v>47</v>
      </c>
      <c r="Q1242" s="14" t="str">
        <f t="shared" si="137"/>
        <v/>
      </c>
      <c r="R1242" s="14" t="s">
        <v>47</v>
      </c>
      <c r="S1242" s="14" t="str">
        <f t="shared" si="138"/>
        <v/>
      </c>
      <c r="T1242" s="14" t="s">
        <v>47</v>
      </c>
      <c r="U1242" s="14" t="str">
        <f t="shared" si="139"/>
        <v/>
      </c>
      <c r="V1242" s="15" t="str">
        <f t="shared" si="141"/>
        <v/>
      </c>
    </row>
    <row r="1243" spans="9:22" x14ac:dyDescent="0.2">
      <c r="I1243" s="17"/>
      <c r="L1243" s="16" t="str">
        <f t="shared" si="140"/>
        <v/>
      </c>
      <c r="M1243" s="14" t="str">
        <f t="shared" si="135"/>
        <v/>
      </c>
      <c r="N1243" s="14" t="s">
        <v>47</v>
      </c>
      <c r="O1243" s="14" t="str">
        <f t="shared" si="136"/>
        <v/>
      </c>
      <c r="P1243" s="14" t="s">
        <v>47</v>
      </c>
      <c r="Q1243" s="14" t="str">
        <f t="shared" si="137"/>
        <v/>
      </c>
      <c r="R1243" s="14" t="s">
        <v>47</v>
      </c>
      <c r="S1243" s="14" t="str">
        <f t="shared" si="138"/>
        <v/>
      </c>
      <c r="T1243" s="14" t="s">
        <v>47</v>
      </c>
      <c r="U1243" s="14" t="str">
        <f t="shared" si="139"/>
        <v/>
      </c>
      <c r="V1243" s="15" t="str">
        <f t="shared" si="141"/>
        <v/>
      </c>
    </row>
    <row r="1244" spans="9:22" x14ac:dyDescent="0.2">
      <c r="I1244" s="17"/>
      <c r="L1244" s="16" t="str">
        <f t="shared" si="140"/>
        <v/>
      </c>
      <c r="M1244" s="14" t="str">
        <f t="shared" si="135"/>
        <v/>
      </c>
      <c r="N1244" s="14" t="s">
        <v>47</v>
      </c>
      <c r="O1244" s="14" t="str">
        <f t="shared" si="136"/>
        <v/>
      </c>
      <c r="P1244" s="14" t="s">
        <v>47</v>
      </c>
      <c r="Q1244" s="14" t="str">
        <f t="shared" si="137"/>
        <v/>
      </c>
      <c r="R1244" s="14" t="s">
        <v>47</v>
      </c>
      <c r="S1244" s="14" t="str">
        <f t="shared" si="138"/>
        <v/>
      </c>
      <c r="T1244" s="14" t="s">
        <v>47</v>
      </c>
      <c r="U1244" s="14" t="str">
        <f t="shared" si="139"/>
        <v/>
      </c>
      <c r="V1244" s="15" t="str">
        <f t="shared" si="141"/>
        <v/>
      </c>
    </row>
    <row r="1245" spans="9:22" x14ac:dyDescent="0.2">
      <c r="I1245" s="17"/>
      <c r="L1245" s="16" t="str">
        <f t="shared" si="140"/>
        <v/>
      </c>
      <c r="M1245" s="14" t="str">
        <f t="shared" si="135"/>
        <v/>
      </c>
      <c r="N1245" s="14" t="s">
        <v>47</v>
      </c>
      <c r="O1245" s="14" t="str">
        <f t="shared" si="136"/>
        <v/>
      </c>
      <c r="P1245" s="14" t="s">
        <v>47</v>
      </c>
      <c r="Q1245" s="14" t="str">
        <f t="shared" si="137"/>
        <v/>
      </c>
      <c r="R1245" s="14" t="s">
        <v>47</v>
      </c>
      <c r="S1245" s="14" t="str">
        <f t="shared" si="138"/>
        <v/>
      </c>
      <c r="T1245" s="14" t="s">
        <v>47</v>
      </c>
      <c r="U1245" s="14" t="str">
        <f t="shared" si="139"/>
        <v/>
      </c>
      <c r="V1245" s="15" t="str">
        <f t="shared" si="141"/>
        <v/>
      </c>
    </row>
    <row r="1246" spans="9:22" x14ac:dyDescent="0.2">
      <c r="I1246" s="17"/>
      <c r="L1246" s="16" t="str">
        <f t="shared" si="140"/>
        <v/>
      </c>
      <c r="M1246" s="14" t="str">
        <f t="shared" si="135"/>
        <v/>
      </c>
      <c r="N1246" s="14" t="s">
        <v>47</v>
      </c>
      <c r="O1246" s="14" t="str">
        <f t="shared" si="136"/>
        <v/>
      </c>
      <c r="P1246" s="14" t="s">
        <v>47</v>
      </c>
      <c r="Q1246" s="14" t="str">
        <f t="shared" si="137"/>
        <v/>
      </c>
      <c r="R1246" s="14" t="s">
        <v>47</v>
      </c>
      <c r="S1246" s="14" t="str">
        <f t="shared" si="138"/>
        <v/>
      </c>
      <c r="T1246" s="14" t="s">
        <v>47</v>
      </c>
      <c r="U1246" s="14" t="str">
        <f t="shared" si="139"/>
        <v/>
      </c>
      <c r="V1246" s="15" t="str">
        <f t="shared" si="141"/>
        <v/>
      </c>
    </row>
    <row r="1247" spans="9:22" x14ac:dyDescent="0.2">
      <c r="I1247" s="17"/>
      <c r="L1247" s="16" t="str">
        <f t="shared" si="140"/>
        <v/>
      </c>
      <c r="M1247" s="14" t="str">
        <f t="shared" si="135"/>
        <v/>
      </c>
      <c r="N1247" s="14" t="s">
        <v>47</v>
      </c>
      <c r="O1247" s="14" t="str">
        <f t="shared" si="136"/>
        <v/>
      </c>
      <c r="P1247" s="14" t="s">
        <v>47</v>
      </c>
      <c r="Q1247" s="14" t="str">
        <f t="shared" si="137"/>
        <v/>
      </c>
      <c r="R1247" s="14" t="s">
        <v>47</v>
      </c>
      <c r="S1247" s="14" t="str">
        <f t="shared" si="138"/>
        <v/>
      </c>
      <c r="T1247" s="14" t="s">
        <v>47</v>
      </c>
      <c r="U1247" s="14" t="str">
        <f t="shared" si="139"/>
        <v/>
      </c>
      <c r="V1247" s="15" t="str">
        <f t="shared" si="141"/>
        <v/>
      </c>
    </row>
    <row r="1248" spans="9:22" x14ac:dyDescent="0.2">
      <c r="I1248" s="17"/>
      <c r="L1248" s="16" t="str">
        <f t="shared" si="140"/>
        <v/>
      </c>
      <c r="M1248" s="14" t="str">
        <f t="shared" si="135"/>
        <v/>
      </c>
      <c r="N1248" s="14" t="s">
        <v>47</v>
      </c>
      <c r="O1248" s="14" t="str">
        <f t="shared" si="136"/>
        <v/>
      </c>
      <c r="P1248" s="14" t="s">
        <v>47</v>
      </c>
      <c r="Q1248" s="14" t="str">
        <f t="shared" si="137"/>
        <v/>
      </c>
      <c r="R1248" s="14" t="s">
        <v>47</v>
      </c>
      <c r="S1248" s="14" t="str">
        <f t="shared" si="138"/>
        <v/>
      </c>
      <c r="T1248" s="14" t="s">
        <v>47</v>
      </c>
      <c r="U1248" s="14" t="str">
        <f t="shared" si="139"/>
        <v/>
      </c>
      <c r="V1248" s="15" t="str">
        <f t="shared" si="141"/>
        <v/>
      </c>
    </row>
    <row r="1249" spans="9:22" x14ac:dyDescent="0.2">
      <c r="I1249" s="17"/>
      <c r="L1249" s="16" t="str">
        <f t="shared" si="140"/>
        <v/>
      </c>
      <c r="M1249" s="14" t="str">
        <f t="shared" si="135"/>
        <v/>
      </c>
      <c r="N1249" s="14" t="s">
        <v>47</v>
      </c>
      <c r="O1249" s="14" t="str">
        <f t="shared" si="136"/>
        <v/>
      </c>
      <c r="P1249" s="14" t="s">
        <v>47</v>
      </c>
      <c r="Q1249" s="14" t="str">
        <f t="shared" si="137"/>
        <v/>
      </c>
      <c r="R1249" s="14" t="s">
        <v>47</v>
      </c>
      <c r="S1249" s="14" t="str">
        <f t="shared" si="138"/>
        <v/>
      </c>
      <c r="T1249" s="14" t="s">
        <v>47</v>
      </c>
      <c r="U1249" s="14" t="str">
        <f t="shared" si="139"/>
        <v/>
      </c>
      <c r="V1249" s="15" t="str">
        <f t="shared" si="141"/>
        <v/>
      </c>
    </row>
    <row r="1250" spans="9:22" x14ac:dyDescent="0.2">
      <c r="I1250" s="17"/>
      <c r="L1250" s="16" t="str">
        <f t="shared" si="140"/>
        <v/>
      </c>
      <c r="M1250" s="14" t="str">
        <f t="shared" si="135"/>
        <v/>
      </c>
      <c r="N1250" s="14" t="s">
        <v>47</v>
      </c>
      <c r="O1250" s="14" t="str">
        <f t="shared" si="136"/>
        <v/>
      </c>
      <c r="P1250" s="14" t="s">
        <v>47</v>
      </c>
      <c r="Q1250" s="14" t="str">
        <f t="shared" si="137"/>
        <v/>
      </c>
      <c r="R1250" s="14" t="s">
        <v>47</v>
      </c>
      <c r="S1250" s="14" t="str">
        <f t="shared" si="138"/>
        <v/>
      </c>
      <c r="T1250" s="14" t="s">
        <v>47</v>
      </c>
      <c r="U1250" s="14" t="str">
        <f t="shared" si="139"/>
        <v/>
      </c>
      <c r="V1250" s="15" t="str">
        <f t="shared" si="141"/>
        <v/>
      </c>
    </row>
    <row r="1251" spans="9:22" x14ac:dyDescent="0.2">
      <c r="I1251" s="17"/>
      <c r="L1251" s="16" t="str">
        <f t="shared" si="140"/>
        <v/>
      </c>
      <c r="M1251" s="14" t="str">
        <f t="shared" si="135"/>
        <v/>
      </c>
      <c r="N1251" s="14" t="s">
        <v>47</v>
      </c>
      <c r="O1251" s="14" t="str">
        <f t="shared" si="136"/>
        <v/>
      </c>
      <c r="P1251" s="14" t="s">
        <v>47</v>
      </c>
      <c r="Q1251" s="14" t="str">
        <f t="shared" si="137"/>
        <v/>
      </c>
      <c r="R1251" s="14" t="s">
        <v>47</v>
      </c>
      <c r="S1251" s="14" t="str">
        <f t="shared" si="138"/>
        <v/>
      </c>
      <c r="T1251" s="14" t="s">
        <v>47</v>
      </c>
      <c r="U1251" s="14" t="str">
        <f t="shared" si="139"/>
        <v/>
      </c>
      <c r="V1251" s="15" t="str">
        <f t="shared" si="141"/>
        <v/>
      </c>
    </row>
    <row r="1252" spans="9:22" x14ac:dyDescent="0.2">
      <c r="I1252" s="17"/>
      <c r="L1252" s="16" t="str">
        <f t="shared" si="140"/>
        <v/>
      </c>
      <c r="M1252" s="14" t="str">
        <f t="shared" si="135"/>
        <v/>
      </c>
      <c r="N1252" s="14" t="s">
        <v>47</v>
      </c>
      <c r="O1252" s="14" t="str">
        <f t="shared" si="136"/>
        <v/>
      </c>
      <c r="P1252" s="14" t="s">
        <v>47</v>
      </c>
      <c r="Q1252" s="14" t="str">
        <f t="shared" si="137"/>
        <v/>
      </c>
      <c r="R1252" s="14" t="s">
        <v>47</v>
      </c>
      <c r="S1252" s="14" t="str">
        <f t="shared" si="138"/>
        <v/>
      </c>
      <c r="T1252" s="14" t="s">
        <v>47</v>
      </c>
      <c r="U1252" s="14" t="str">
        <f t="shared" si="139"/>
        <v/>
      </c>
      <c r="V1252" s="15" t="str">
        <f t="shared" si="141"/>
        <v/>
      </c>
    </row>
    <row r="1253" spans="9:22" x14ac:dyDescent="0.2">
      <c r="I1253" s="17"/>
      <c r="L1253" s="16" t="str">
        <f t="shared" si="140"/>
        <v/>
      </c>
      <c r="M1253" s="14" t="str">
        <f t="shared" si="135"/>
        <v/>
      </c>
      <c r="N1253" s="14" t="s">
        <v>47</v>
      </c>
      <c r="O1253" s="14" t="str">
        <f t="shared" si="136"/>
        <v/>
      </c>
      <c r="P1253" s="14" t="s">
        <v>47</v>
      </c>
      <c r="Q1253" s="14" t="str">
        <f t="shared" si="137"/>
        <v/>
      </c>
      <c r="R1253" s="14" t="s">
        <v>47</v>
      </c>
      <c r="S1253" s="14" t="str">
        <f t="shared" si="138"/>
        <v/>
      </c>
      <c r="T1253" s="14" t="s">
        <v>47</v>
      </c>
      <c r="U1253" s="14" t="str">
        <f t="shared" si="139"/>
        <v/>
      </c>
      <c r="V1253" s="15" t="str">
        <f t="shared" si="141"/>
        <v/>
      </c>
    </row>
    <row r="1254" spans="9:22" x14ac:dyDescent="0.2">
      <c r="I1254" s="17"/>
      <c r="L1254" s="16" t="str">
        <f t="shared" si="140"/>
        <v/>
      </c>
      <c r="M1254" s="14" t="str">
        <f t="shared" si="135"/>
        <v/>
      </c>
      <c r="N1254" s="14" t="s">
        <v>47</v>
      </c>
      <c r="O1254" s="14" t="str">
        <f t="shared" si="136"/>
        <v/>
      </c>
      <c r="P1254" s="14" t="s">
        <v>47</v>
      </c>
      <c r="Q1254" s="14" t="str">
        <f t="shared" si="137"/>
        <v/>
      </c>
      <c r="R1254" s="14" t="s">
        <v>47</v>
      </c>
      <c r="S1254" s="14" t="str">
        <f t="shared" si="138"/>
        <v/>
      </c>
      <c r="T1254" s="14" t="s">
        <v>47</v>
      </c>
      <c r="U1254" s="14" t="str">
        <f t="shared" si="139"/>
        <v/>
      </c>
      <c r="V1254" s="15" t="str">
        <f t="shared" si="141"/>
        <v/>
      </c>
    </row>
    <row r="1255" spans="9:22" x14ac:dyDescent="0.2">
      <c r="I1255" s="17"/>
      <c r="L1255" s="16" t="str">
        <f t="shared" si="140"/>
        <v/>
      </c>
      <c r="M1255" s="14" t="str">
        <f t="shared" si="135"/>
        <v/>
      </c>
      <c r="N1255" s="14" t="s">
        <v>47</v>
      </c>
      <c r="O1255" s="14" t="str">
        <f t="shared" si="136"/>
        <v/>
      </c>
      <c r="P1255" s="14" t="s">
        <v>47</v>
      </c>
      <c r="Q1255" s="14" t="str">
        <f t="shared" si="137"/>
        <v/>
      </c>
      <c r="R1255" s="14" t="s">
        <v>47</v>
      </c>
      <c r="S1255" s="14" t="str">
        <f t="shared" si="138"/>
        <v/>
      </c>
      <c r="T1255" s="14" t="s">
        <v>47</v>
      </c>
      <c r="U1255" s="14" t="str">
        <f t="shared" si="139"/>
        <v/>
      </c>
      <c r="V1255" s="15" t="str">
        <f t="shared" si="141"/>
        <v/>
      </c>
    </row>
    <row r="1256" spans="9:22" x14ac:dyDescent="0.2">
      <c r="I1256" s="17"/>
      <c r="L1256" s="16" t="str">
        <f t="shared" si="140"/>
        <v/>
      </c>
      <c r="M1256" s="14" t="str">
        <f t="shared" si="135"/>
        <v/>
      </c>
      <c r="N1256" s="14" t="s">
        <v>47</v>
      </c>
      <c r="O1256" s="14" t="str">
        <f t="shared" si="136"/>
        <v/>
      </c>
      <c r="P1256" s="14" t="s">
        <v>47</v>
      </c>
      <c r="Q1256" s="14" t="str">
        <f t="shared" si="137"/>
        <v/>
      </c>
      <c r="R1256" s="14" t="s">
        <v>47</v>
      </c>
      <c r="S1256" s="14" t="str">
        <f t="shared" si="138"/>
        <v/>
      </c>
      <c r="T1256" s="14" t="s">
        <v>47</v>
      </c>
      <c r="U1256" s="14" t="str">
        <f t="shared" si="139"/>
        <v/>
      </c>
      <c r="V1256" s="15" t="str">
        <f t="shared" si="141"/>
        <v/>
      </c>
    </row>
    <row r="1257" spans="9:22" x14ac:dyDescent="0.2">
      <c r="I1257" s="17"/>
      <c r="L1257" s="16" t="str">
        <f t="shared" si="140"/>
        <v/>
      </c>
      <c r="M1257" s="14" t="str">
        <f t="shared" si="135"/>
        <v/>
      </c>
      <c r="N1257" s="14" t="s">
        <v>47</v>
      </c>
      <c r="O1257" s="14" t="str">
        <f t="shared" si="136"/>
        <v/>
      </c>
      <c r="P1257" s="14" t="s">
        <v>47</v>
      </c>
      <c r="Q1257" s="14" t="str">
        <f t="shared" si="137"/>
        <v/>
      </c>
      <c r="R1257" s="14" t="s">
        <v>47</v>
      </c>
      <c r="S1257" s="14" t="str">
        <f t="shared" si="138"/>
        <v/>
      </c>
      <c r="T1257" s="14" t="s">
        <v>47</v>
      </c>
      <c r="U1257" s="14" t="str">
        <f t="shared" si="139"/>
        <v/>
      </c>
      <c r="V1257" s="15" t="str">
        <f t="shared" si="141"/>
        <v/>
      </c>
    </row>
    <row r="1258" spans="9:22" x14ac:dyDescent="0.2">
      <c r="I1258" s="17"/>
      <c r="L1258" s="16" t="str">
        <f t="shared" si="140"/>
        <v/>
      </c>
      <c r="M1258" s="14" t="str">
        <f t="shared" ref="M1258:M1321" si="142">MID(A1258,1,2)</f>
        <v/>
      </c>
      <c r="N1258" s="14" t="s">
        <v>47</v>
      </c>
      <c r="O1258" s="14" t="str">
        <f t="shared" ref="O1258:O1321" si="143">MID(A1258,4,2)</f>
        <v/>
      </c>
      <c r="P1258" s="14" t="s">
        <v>47</v>
      </c>
      <c r="Q1258" s="14" t="str">
        <f t="shared" ref="Q1258:Q1321" si="144">MID(A1258,7,2)</f>
        <v/>
      </c>
      <c r="R1258" s="14" t="s">
        <v>47</v>
      </c>
      <c r="S1258" s="14" t="str">
        <f t="shared" ref="S1258:S1321" si="145">MID(A1258,10,2)</f>
        <v/>
      </c>
      <c r="T1258" s="14" t="s">
        <v>47</v>
      </c>
      <c r="U1258" s="14" t="str">
        <f t="shared" ref="U1258:U1321" si="146">MID(A1258,13,2)</f>
        <v/>
      </c>
      <c r="V1258" s="15" t="str">
        <f t="shared" si="141"/>
        <v/>
      </c>
    </row>
    <row r="1259" spans="9:22" x14ac:dyDescent="0.2">
      <c r="I1259" s="17"/>
      <c r="L1259" s="16" t="str">
        <f t="shared" si="140"/>
        <v/>
      </c>
      <c r="M1259" s="14" t="str">
        <f t="shared" si="142"/>
        <v/>
      </c>
      <c r="N1259" s="14" t="s">
        <v>47</v>
      </c>
      <c r="O1259" s="14" t="str">
        <f t="shared" si="143"/>
        <v/>
      </c>
      <c r="P1259" s="14" t="s">
        <v>47</v>
      </c>
      <c r="Q1259" s="14" t="str">
        <f t="shared" si="144"/>
        <v/>
      </c>
      <c r="R1259" s="14" t="s">
        <v>47</v>
      </c>
      <c r="S1259" s="14" t="str">
        <f t="shared" si="145"/>
        <v/>
      </c>
      <c r="T1259" s="14" t="s">
        <v>47</v>
      </c>
      <c r="U1259" s="14" t="str">
        <f t="shared" si="146"/>
        <v/>
      </c>
      <c r="V1259" s="15" t="str">
        <f t="shared" si="141"/>
        <v/>
      </c>
    </row>
    <row r="1260" spans="9:22" x14ac:dyDescent="0.2">
      <c r="I1260" s="17"/>
      <c r="L1260" s="16" t="str">
        <f t="shared" si="140"/>
        <v/>
      </c>
      <c r="M1260" s="14" t="str">
        <f t="shared" si="142"/>
        <v/>
      </c>
      <c r="N1260" s="14" t="s">
        <v>47</v>
      </c>
      <c r="O1260" s="14" t="str">
        <f t="shared" si="143"/>
        <v/>
      </c>
      <c r="P1260" s="14" t="s">
        <v>47</v>
      </c>
      <c r="Q1260" s="14" t="str">
        <f t="shared" si="144"/>
        <v/>
      </c>
      <c r="R1260" s="14" t="s">
        <v>47</v>
      </c>
      <c r="S1260" s="14" t="str">
        <f t="shared" si="145"/>
        <v/>
      </c>
      <c r="T1260" s="14" t="s">
        <v>47</v>
      </c>
      <c r="U1260" s="14" t="str">
        <f t="shared" si="146"/>
        <v/>
      </c>
      <c r="V1260" s="15" t="str">
        <f t="shared" si="141"/>
        <v/>
      </c>
    </row>
    <row r="1261" spans="9:22" x14ac:dyDescent="0.2">
      <c r="I1261" s="17"/>
      <c r="L1261" s="16" t="str">
        <f t="shared" si="140"/>
        <v/>
      </c>
      <c r="M1261" s="14" t="str">
        <f t="shared" si="142"/>
        <v/>
      </c>
      <c r="N1261" s="14" t="s">
        <v>47</v>
      </c>
      <c r="O1261" s="14" t="str">
        <f t="shared" si="143"/>
        <v/>
      </c>
      <c r="P1261" s="14" t="s">
        <v>47</v>
      </c>
      <c r="Q1261" s="14" t="str">
        <f t="shared" si="144"/>
        <v/>
      </c>
      <c r="R1261" s="14" t="s">
        <v>47</v>
      </c>
      <c r="S1261" s="14" t="str">
        <f t="shared" si="145"/>
        <v/>
      </c>
      <c r="T1261" s="14" t="s">
        <v>47</v>
      </c>
      <c r="U1261" s="14" t="str">
        <f t="shared" si="146"/>
        <v/>
      </c>
      <c r="V1261" s="15" t="str">
        <f t="shared" si="141"/>
        <v/>
      </c>
    </row>
    <row r="1262" spans="9:22" x14ac:dyDescent="0.2">
      <c r="I1262" s="17"/>
      <c r="L1262" s="16" t="str">
        <f t="shared" si="140"/>
        <v/>
      </c>
      <c r="M1262" s="14" t="str">
        <f t="shared" si="142"/>
        <v/>
      </c>
      <c r="N1262" s="14" t="s">
        <v>47</v>
      </c>
      <c r="O1262" s="14" t="str">
        <f t="shared" si="143"/>
        <v/>
      </c>
      <c r="P1262" s="14" t="s">
        <v>47</v>
      </c>
      <c r="Q1262" s="14" t="str">
        <f t="shared" si="144"/>
        <v/>
      </c>
      <c r="R1262" s="14" t="s">
        <v>47</v>
      </c>
      <c r="S1262" s="14" t="str">
        <f t="shared" si="145"/>
        <v/>
      </c>
      <c r="T1262" s="14" t="s">
        <v>47</v>
      </c>
      <c r="U1262" s="14" t="str">
        <f t="shared" si="146"/>
        <v/>
      </c>
      <c r="V1262" s="15" t="str">
        <f t="shared" si="141"/>
        <v/>
      </c>
    </row>
    <row r="1263" spans="9:22" x14ac:dyDescent="0.2">
      <c r="I1263" s="17"/>
      <c r="L1263" s="16" t="str">
        <f t="shared" si="140"/>
        <v/>
      </c>
      <c r="M1263" s="14" t="str">
        <f t="shared" si="142"/>
        <v/>
      </c>
      <c r="N1263" s="14" t="s">
        <v>47</v>
      </c>
      <c r="O1263" s="14" t="str">
        <f t="shared" si="143"/>
        <v/>
      </c>
      <c r="P1263" s="14" t="s">
        <v>47</v>
      </c>
      <c r="Q1263" s="14" t="str">
        <f t="shared" si="144"/>
        <v/>
      </c>
      <c r="R1263" s="14" t="s">
        <v>47</v>
      </c>
      <c r="S1263" s="14" t="str">
        <f t="shared" si="145"/>
        <v/>
      </c>
      <c r="T1263" s="14" t="s">
        <v>47</v>
      </c>
      <c r="U1263" s="14" t="str">
        <f t="shared" si="146"/>
        <v/>
      </c>
      <c r="V1263" s="15" t="str">
        <f t="shared" si="141"/>
        <v/>
      </c>
    </row>
    <row r="1264" spans="9:22" x14ac:dyDescent="0.2">
      <c r="I1264" s="17"/>
      <c r="L1264" s="16" t="str">
        <f t="shared" si="140"/>
        <v/>
      </c>
      <c r="M1264" s="14" t="str">
        <f t="shared" si="142"/>
        <v/>
      </c>
      <c r="N1264" s="14" t="s">
        <v>47</v>
      </c>
      <c r="O1264" s="14" t="str">
        <f t="shared" si="143"/>
        <v/>
      </c>
      <c r="P1264" s="14" t="s">
        <v>47</v>
      </c>
      <c r="Q1264" s="14" t="str">
        <f t="shared" si="144"/>
        <v/>
      </c>
      <c r="R1264" s="14" t="s">
        <v>47</v>
      </c>
      <c r="S1264" s="14" t="str">
        <f t="shared" si="145"/>
        <v/>
      </c>
      <c r="T1264" s="14" t="s">
        <v>47</v>
      </c>
      <c r="U1264" s="14" t="str">
        <f t="shared" si="146"/>
        <v/>
      </c>
      <c r="V1264" s="15" t="str">
        <f t="shared" si="141"/>
        <v/>
      </c>
    </row>
    <row r="1265" spans="9:22" x14ac:dyDescent="0.2">
      <c r="I1265" s="17"/>
      <c r="L1265" s="16" t="str">
        <f t="shared" si="140"/>
        <v/>
      </c>
      <c r="M1265" s="14" t="str">
        <f t="shared" si="142"/>
        <v/>
      </c>
      <c r="N1265" s="14" t="s">
        <v>47</v>
      </c>
      <c r="O1265" s="14" t="str">
        <f t="shared" si="143"/>
        <v/>
      </c>
      <c r="P1265" s="14" t="s">
        <v>47</v>
      </c>
      <c r="Q1265" s="14" t="str">
        <f t="shared" si="144"/>
        <v/>
      </c>
      <c r="R1265" s="14" t="s">
        <v>47</v>
      </c>
      <c r="S1265" s="14" t="str">
        <f t="shared" si="145"/>
        <v/>
      </c>
      <c r="T1265" s="14" t="s">
        <v>47</v>
      </c>
      <c r="U1265" s="14" t="str">
        <f t="shared" si="146"/>
        <v/>
      </c>
      <c r="V1265" s="15" t="str">
        <f t="shared" si="141"/>
        <v/>
      </c>
    </row>
    <row r="1266" spans="9:22" x14ac:dyDescent="0.2">
      <c r="I1266" s="17"/>
      <c r="L1266" s="16" t="str">
        <f t="shared" si="140"/>
        <v/>
      </c>
      <c r="M1266" s="14" t="str">
        <f t="shared" si="142"/>
        <v/>
      </c>
      <c r="N1266" s="14" t="s">
        <v>47</v>
      </c>
      <c r="O1266" s="14" t="str">
        <f t="shared" si="143"/>
        <v/>
      </c>
      <c r="P1266" s="14" t="s">
        <v>47</v>
      </c>
      <c r="Q1266" s="14" t="str">
        <f t="shared" si="144"/>
        <v/>
      </c>
      <c r="R1266" s="14" t="s">
        <v>47</v>
      </c>
      <c r="S1266" s="14" t="str">
        <f t="shared" si="145"/>
        <v/>
      </c>
      <c r="T1266" s="14" t="s">
        <v>47</v>
      </c>
      <c r="U1266" s="14" t="str">
        <f t="shared" si="146"/>
        <v/>
      </c>
      <c r="V1266" s="15" t="str">
        <f t="shared" si="141"/>
        <v/>
      </c>
    </row>
    <row r="1267" spans="9:22" x14ac:dyDescent="0.2">
      <c r="I1267" s="17"/>
      <c r="L1267" s="16" t="str">
        <f t="shared" si="140"/>
        <v/>
      </c>
      <c r="M1267" s="14" t="str">
        <f t="shared" si="142"/>
        <v/>
      </c>
      <c r="N1267" s="14" t="s">
        <v>47</v>
      </c>
      <c r="O1267" s="14" t="str">
        <f t="shared" si="143"/>
        <v/>
      </c>
      <c r="P1267" s="14" t="s">
        <v>47</v>
      </c>
      <c r="Q1267" s="14" t="str">
        <f t="shared" si="144"/>
        <v/>
      </c>
      <c r="R1267" s="14" t="s">
        <v>47</v>
      </c>
      <c r="S1267" s="14" t="str">
        <f t="shared" si="145"/>
        <v/>
      </c>
      <c r="T1267" s="14" t="s">
        <v>47</v>
      </c>
      <c r="U1267" s="14" t="str">
        <f t="shared" si="146"/>
        <v/>
      </c>
      <c r="V1267" s="15" t="str">
        <f t="shared" si="141"/>
        <v/>
      </c>
    </row>
    <row r="1268" spans="9:22" x14ac:dyDescent="0.2">
      <c r="I1268" s="17"/>
      <c r="L1268" s="16" t="str">
        <f t="shared" si="140"/>
        <v/>
      </c>
      <c r="M1268" s="14" t="str">
        <f t="shared" si="142"/>
        <v/>
      </c>
      <c r="N1268" s="14" t="s">
        <v>47</v>
      </c>
      <c r="O1268" s="14" t="str">
        <f t="shared" si="143"/>
        <v/>
      </c>
      <c r="P1268" s="14" t="s">
        <v>47</v>
      </c>
      <c r="Q1268" s="14" t="str">
        <f t="shared" si="144"/>
        <v/>
      </c>
      <c r="R1268" s="14" t="s">
        <v>47</v>
      </c>
      <c r="S1268" s="14" t="str">
        <f t="shared" si="145"/>
        <v/>
      </c>
      <c r="T1268" s="14" t="s">
        <v>47</v>
      </c>
      <c r="U1268" s="14" t="str">
        <f t="shared" si="146"/>
        <v/>
      </c>
      <c r="V1268" s="15" t="str">
        <f t="shared" si="141"/>
        <v/>
      </c>
    </row>
    <row r="1269" spans="9:22" x14ac:dyDescent="0.2">
      <c r="I1269" s="17"/>
      <c r="L1269" s="16" t="str">
        <f t="shared" si="140"/>
        <v/>
      </c>
      <c r="M1269" s="14" t="str">
        <f t="shared" si="142"/>
        <v/>
      </c>
      <c r="N1269" s="14" t="s">
        <v>47</v>
      </c>
      <c r="O1269" s="14" t="str">
        <f t="shared" si="143"/>
        <v/>
      </c>
      <c r="P1269" s="14" t="s">
        <v>47</v>
      </c>
      <c r="Q1269" s="14" t="str">
        <f t="shared" si="144"/>
        <v/>
      </c>
      <c r="R1269" s="14" t="s">
        <v>47</v>
      </c>
      <c r="S1269" s="14" t="str">
        <f t="shared" si="145"/>
        <v/>
      </c>
      <c r="T1269" s="14" t="s">
        <v>47</v>
      </c>
      <c r="U1269" s="14" t="str">
        <f t="shared" si="146"/>
        <v/>
      </c>
      <c r="V1269" s="15" t="str">
        <f t="shared" si="141"/>
        <v/>
      </c>
    </row>
    <row r="1270" spans="9:22" x14ac:dyDescent="0.2">
      <c r="I1270" s="17"/>
      <c r="L1270" s="16" t="str">
        <f t="shared" si="140"/>
        <v/>
      </c>
      <c r="M1270" s="14" t="str">
        <f t="shared" si="142"/>
        <v/>
      </c>
      <c r="N1270" s="14" t="s">
        <v>47</v>
      </c>
      <c r="O1270" s="14" t="str">
        <f t="shared" si="143"/>
        <v/>
      </c>
      <c r="P1270" s="14" t="s">
        <v>47</v>
      </c>
      <c r="Q1270" s="14" t="str">
        <f t="shared" si="144"/>
        <v/>
      </c>
      <c r="R1270" s="14" t="s">
        <v>47</v>
      </c>
      <c r="S1270" s="14" t="str">
        <f t="shared" si="145"/>
        <v/>
      </c>
      <c r="T1270" s="14" t="s">
        <v>47</v>
      </c>
      <c r="U1270" s="14" t="str">
        <f t="shared" si="146"/>
        <v/>
      </c>
      <c r="V1270" s="15" t="str">
        <f t="shared" si="141"/>
        <v/>
      </c>
    </row>
    <row r="1271" spans="9:22" x14ac:dyDescent="0.2">
      <c r="I1271" s="17"/>
      <c r="L1271" s="16" t="str">
        <f t="shared" si="140"/>
        <v/>
      </c>
      <c r="M1271" s="14" t="str">
        <f t="shared" si="142"/>
        <v/>
      </c>
      <c r="N1271" s="14" t="s">
        <v>47</v>
      </c>
      <c r="O1271" s="14" t="str">
        <f t="shared" si="143"/>
        <v/>
      </c>
      <c r="P1271" s="14" t="s">
        <v>47</v>
      </c>
      <c r="Q1271" s="14" t="str">
        <f t="shared" si="144"/>
        <v/>
      </c>
      <c r="R1271" s="14" t="s">
        <v>47</v>
      </c>
      <c r="S1271" s="14" t="str">
        <f t="shared" si="145"/>
        <v/>
      </c>
      <c r="T1271" s="14" t="s">
        <v>47</v>
      </c>
      <c r="U1271" s="14" t="str">
        <f t="shared" si="146"/>
        <v/>
      </c>
      <c r="V1271" s="15" t="str">
        <f t="shared" si="141"/>
        <v/>
      </c>
    </row>
    <row r="1272" spans="9:22" x14ac:dyDescent="0.2">
      <c r="I1272" s="17"/>
      <c r="L1272" s="16" t="str">
        <f t="shared" si="140"/>
        <v/>
      </c>
      <c r="M1272" s="14" t="str">
        <f t="shared" si="142"/>
        <v/>
      </c>
      <c r="N1272" s="14" t="s">
        <v>47</v>
      </c>
      <c r="O1272" s="14" t="str">
        <f t="shared" si="143"/>
        <v/>
      </c>
      <c r="P1272" s="14" t="s">
        <v>47</v>
      </c>
      <c r="Q1272" s="14" t="str">
        <f t="shared" si="144"/>
        <v/>
      </c>
      <c r="R1272" s="14" t="s">
        <v>47</v>
      </c>
      <c r="S1272" s="14" t="str">
        <f t="shared" si="145"/>
        <v/>
      </c>
      <c r="T1272" s="14" t="s">
        <v>47</v>
      </c>
      <c r="U1272" s="14" t="str">
        <f t="shared" si="146"/>
        <v/>
      </c>
      <c r="V1272" s="15" t="str">
        <f t="shared" si="141"/>
        <v/>
      </c>
    </row>
    <row r="1273" spans="9:22" x14ac:dyDescent="0.2">
      <c r="I1273" s="17"/>
      <c r="L1273" s="16" t="str">
        <f t="shared" si="140"/>
        <v/>
      </c>
      <c r="M1273" s="14" t="str">
        <f t="shared" si="142"/>
        <v/>
      </c>
      <c r="N1273" s="14" t="s">
        <v>47</v>
      </c>
      <c r="O1273" s="14" t="str">
        <f t="shared" si="143"/>
        <v/>
      </c>
      <c r="P1273" s="14" t="s">
        <v>47</v>
      </c>
      <c r="Q1273" s="14" t="str">
        <f t="shared" si="144"/>
        <v/>
      </c>
      <c r="R1273" s="14" t="s">
        <v>47</v>
      </c>
      <c r="S1273" s="14" t="str">
        <f t="shared" si="145"/>
        <v/>
      </c>
      <c r="T1273" s="14" t="s">
        <v>47</v>
      </c>
      <c r="U1273" s="14" t="str">
        <f t="shared" si="146"/>
        <v/>
      </c>
      <c r="V1273" s="15" t="str">
        <f t="shared" si="141"/>
        <v/>
      </c>
    </row>
    <row r="1274" spans="9:22" x14ac:dyDescent="0.2">
      <c r="I1274" s="17"/>
      <c r="L1274" s="16" t="str">
        <f t="shared" si="140"/>
        <v/>
      </c>
      <c r="M1274" s="14" t="str">
        <f t="shared" si="142"/>
        <v/>
      </c>
      <c r="N1274" s="14" t="s">
        <v>47</v>
      </c>
      <c r="O1274" s="14" t="str">
        <f t="shared" si="143"/>
        <v/>
      </c>
      <c r="P1274" s="14" t="s">
        <v>47</v>
      </c>
      <c r="Q1274" s="14" t="str">
        <f t="shared" si="144"/>
        <v/>
      </c>
      <c r="R1274" s="14" t="s">
        <v>47</v>
      </c>
      <c r="S1274" s="14" t="str">
        <f t="shared" si="145"/>
        <v/>
      </c>
      <c r="T1274" s="14" t="s">
        <v>47</v>
      </c>
      <c r="U1274" s="14" t="str">
        <f t="shared" si="146"/>
        <v/>
      </c>
      <c r="V1274" s="15" t="str">
        <f t="shared" si="141"/>
        <v/>
      </c>
    </row>
    <row r="1275" spans="9:22" x14ac:dyDescent="0.2">
      <c r="I1275" s="17"/>
      <c r="L1275" s="16" t="str">
        <f t="shared" si="140"/>
        <v/>
      </c>
      <c r="M1275" s="14" t="str">
        <f t="shared" si="142"/>
        <v/>
      </c>
      <c r="N1275" s="14" t="s">
        <v>47</v>
      </c>
      <c r="O1275" s="14" t="str">
        <f t="shared" si="143"/>
        <v/>
      </c>
      <c r="P1275" s="14" t="s">
        <v>47</v>
      </c>
      <c r="Q1275" s="14" t="str">
        <f t="shared" si="144"/>
        <v/>
      </c>
      <c r="R1275" s="14" t="s">
        <v>47</v>
      </c>
      <c r="S1275" s="14" t="str">
        <f t="shared" si="145"/>
        <v/>
      </c>
      <c r="T1275" s="14" t="s">
        <v>47</v>
      </c>
      <c r="U1275" s="14" t="str">
        <f t="shared" si="146"/>
        <v/>
      </c>
      <c r="V1275" s="15" t="str">
        <f t="shared" si="141"/>
        <v/>
      </c>
    </row>
    <row r="1276" spans="9:22" x14ac:dyDescent="0.2">
      <c r="I1276" s="17"/>
      <c r="L1276" s="16" t="str">
        <f t="shared" si="140"/>
        <v/>
      </c>
      <c r="M1276" s="14" t="str">
        <f t="shared" si="142"/>
        <v/>
      </c>
      <c r="N1276" s="14" t="s">
        <v>47</v>
      </c>
      <c r="O1276" s="14" t="str">
        <f t="shared" si="143"/>
        <v/>
      </c>
      <c r="P1276" s="14" t="s">
        <v>47</v>
      </c>
      <c r="Q1276" s="14" t="str">
        <f t="shared" si="144"/>
        <v/>
      </c>
      <c r="R1276" s="14" t="s">
        <v>47</v>
      </c>
      <c r="S1276" s="14" t="str">
        <f t="shared" si="145"/>
        <v/>
      </c>
      <c r="T1276" s="14" t="s">
        <v>47</v>
      </c>
      <c r="U1276" s="14" t="str">
        <f t="shared" si="146"/>
        <v/>
      </c>
      <c r="V1276" s="15" t="str">
        <f t="shared" si="141"/>
        <v/>
      </c>
    </row>
    <row r="1277" spans="9:22" x14ac:dyDescent="0.2">
      <c r="I1277" s="17"/>
      <c r="L1277" s="16" t="str">
        <f t="shared" si="140"/>
        <v/>
      </c>
      <c r="M1277" s="14" t="str">
        <f t="shared" si="142"/>
        <v/>
      </c>
      <c r="N1277" s="14" t="s">
        <v>47</v>
      </c>
      <c r="O1277" s="14" t="str">
        <f t="shared" si="143"/>
        <v/>
      </c>
      <c r="P1277" s="14" t="s">
        <v>47</v>
      </c>
      <c r="Q1277" s="14" t="str">
        <f t="shared" si="144"/>
        <v/>
      </c>
      <c r="R1277" s="14" t="s">
        <v>47</v>
      </c>
      <c r="S1277" s="14" t="str">
        <f t="shared" si="145"/>
        <v/>
      </c>
      <c r="T1277" s="14" t="s">
        <v>47</v>
      </c>
      <c r="U1277" s="14" t="str">
        <f t="shared" si="146"/>
        <v/>
      </c>
      <c r="V1277" s="15" t="str">
        <f t="shared" si="141"/>
        <v/>
      </c>
    </row>
    <row r="1278" spans="9:22" x14ac:dyDescent="0.2">
      <c r="I1278" s="17"/>
      <c r="L1278" s="16" t="str">
        <f t="shared" si="140"/>
        <v/>
      </c>
      <c r="M1278" s="14" t="str">
        <f t="shared" si="142"/>
        <v/>
      </c>
      <c r="N1278" s="14" t="s">
        <v>47</v>
      </c>
      <c r="O1278" s="14" t="str">
        <f t="shared" si="143"/>
        <v/>
      </c>
      <c r="P1278" s="14" t="s">
        <v>47</v>
      </c>
      <c r="Q1278" s="14" t="str">
        <f t="shared" si="144"/>
        <v/>
      </c>
      <c r="R1278" s="14" t="s">
        <v>47</v>
      </c>
      <c r="S1278" s="14" t="str">
        <f t="shared" si="145"/>
        <v/>
      </c>
      <c r="T1278" s="14" t="s">
        <v>47</v>
      </c>
      <c r="U1278" s="14" t="str">
        <f t="shared" si="146"/>
        <v/>
      </c>
      <c r="V1278" s="15" t="str">
        <f t="shared" si="141"/>
        <v/>
      </c>
    </row>
    <row r="1279" spans="9:22" x14ac:dyDescent="0.2">
      <c r="I1279" s="17"/>
      <c r="L1279" s="16" t="str">
        <f t="shared" si="140"/>
        <v/>
      </c>
      <c r="M1279" s="14" t="str">
        <f t="shared" si="142"/>
        <v/>
      </c>
      <c r="N1279" s="14" t="s">
        <v>47</v>
      </c>
      <c r="O1279" s="14" t="str">
        <f t="shared" si="143"/>
        <v/>
      </c>
      <c r="P1279" s="14" t="s">
        <v>47</v>
      </c>
      <c r="Q1279" s="14" t="str">
        <f t="shared" si="144"/>
        <v/>
      </c>
      <c r="R1279" s="14" t="s">
        <v>47</v>
      </c>
      <c r="S1279" s="14" t="str">
        <f t="shared" si="145"/>
        <v/>
      </c>
      <c r="T1279" s="14" t="s">
        <v>47</v>
      </c>
      <c r="U1279" s="14" t="str">
        <f t="shared" si="146"/>
        <v/>
      </c>
      <c r="V1279" s="15" t="str">
        <f t="shared" si="141"/>
        <v/>
      </c>
    </row>
    <row r="1280" spans="9:22" x14ac:dyDescent="0.2">
      <c r="I1280" s="17"/>
      <c r="L1280" s="16" t="str">
        <f t="shared" si="140"/>
        <v/>
      </c>
      <c r="M1280" s="14" t="str">
        <f t="shared" si="142"/>
        <v/>
      </c>
      <c r="N1280" s="14" t="s">
        <v>47</v>
      </c>
      <c r="O1280" s="14" t="str">
        <f t="shared" si="143"/>
        <v/>
      </c>
      <c r="P1280" s="14" t="s">
        <v>47</v>
      </c>
      <c r="Q1280" s="14" t="str">
        <f t="shared" si="144"/>
        <v/>
      </c>
      <c r="R1280" s="14" t="s">
        <v>47</v>
      </c>
      <c r="S1280" s="14" t="str">
        <f t="shared" si="145"/>
        <v/>
      </c>
      <c r="T1280" s="14" t="s">
        <v>47</v>
      </c>
      <c r="U1280" s="14" t="str">
        <f t="shared" si="146"/>
        <v/>
      </c>
      <c r="V1280" s="15" t="str">
        <f t="shared" si="141"/>
        <v/>
      </c>
    </row>
    <row r="1281" spans="9:22" x14ac:dyDescent="0.2">
      <c r="I1281" s="17"/>
      <c r="L1281" s="16" t="str">
        <f t="shared" si="140"/>
        <v/>
      </c>
      <c r="M1281" s="14" t="str">
        <f t="shared" si="142"/>
        <v/>
      </c>
      <c r="N1281" s="14" t="s">
        <v>47</v>
      </c>
      <c r="O1281" s="14" t="str">
        <f t="shared" si="143"/>
        <v/>
      </c>
      <c r="P1281" s="14" t="s">
        <v>47</v>
      </c>
      <c r="Q1281" s="14" t="str">
        <f t="shared" si="144"/>
        <v/>
      </c>
      <c r="R1281" s="14" t="s">
        <v>47</v>
      </c>
      <c r="S1281" s="14" t="str">
        <f t="shared" si="145"/>
        <v/>
      </c>
      <c r="T1281" s="14" t="s">
        <v>47</v>
      </c>
      <c r="U1281" s="14" t="str">
        <f t="shared" si="146"/>
        <v/>
      </c>
      <c r="V1281" s="15" t="str">
        <f t="shared" si="141"/>
        <v/>
      </c>
    </row>
    <row r="1282" spans="9:22" x14ac:dyDescent="0.2">
      <c r="I1282" s="17"/>
      <c r="L1282" s="16" t="str">
        <f t="shared" si="140"/>
        <v/>
      </c>
      <c r="M1282" s="14" t="str">
        <f t="shared" si="142"/>
        <v/>
      </c>
      <c r="N1282" s="14" t="s">
        <v>47</v>
      </c>
      <c r="O1282" s="14" t="str">
        <f t="shared" si="143"/>
        <v/>
      </c>
      <c r="P1282" s="14" t="s">
        <v>47</v>
      </c>
      <c r="Q1282" s="14" t="str">
        <f t="shared" si="144"/>
        <v/>
      </c>
      <c r="R1282" s="14" t="s">
        <v>47</v>
      </c>
      <c r="S1282" s="14" t="str">
        <f t="shared" si="145"/>
        <v/>
      </c>
      <c r="T1282" s="14" t="s">
        <v>47</v>
      </c>
      <c r="U1282" s="14" t="str">
        <f t="shared" si="146"/>
        <v/>
      </c>
      <c r="V1282" s="15" t="str">
        <f t="shared" si="141"/>
        <v/>
      </c>
    </row>
    <row r="1283" spans="9:22" x14ac:dyDescent="0.2">
      <c r="I1283" s="17"/>
      <c r="L1283" s="16" t="str">
        <f t="shared" si="140"/>
        <v/>
      </c>
      <c r="M1283" s="14" t="str">
        <f t="shared" si="142"/>
        <v/>
      </c>
      <c r="N1283" s="14" t="s">
        <v>47</v>
      </c>
      <c r="O1283" s="14" t="str">
        <f t="shared" si="143"/>
        <v/>
      </c>
      <c r="P1283" s="14" t="s">
        <v>47</v>
      </c>
      <c r="Q1283" s="14" t="str">
        <f t="shared" si="144"/>
        <v/>
      </c>
      <c r="R1283" s="14" t="s">
        <v>47</v>
      </c>
      <c r="S1283" s="14" t="str">
        <f t="shared" si="145"/>
        <v/>
      </c>
      <c r="T1283" s="14" t="s">
        <v>47</v>
      </c>
      <c r="U1283" s="14" t="str">
        <f t="shared" si="146"/>
        <v/>
      </c>
      <c r="V1283" s="15" t="str">
        <f t="shared" si="141"/>
        <v/>
      </c>
    </row>
    <row r="1284" spans="9:22" x14ac:dyDescent="0.2">
      <c r="I1284" s="17"/>
      <c r="L1284" s="16" t="str">
        <f t="shared" ref="L1284:L1347" si="147">IF(A1284="","",LEN(A1284))</f>
        <v/>
      </c>
      <c r="M1284" s="14" t="str">
        <f t="shared" si="142"/>
        <v/>
      </c>
      <c r="N1284" s="14" t="s">
        <v>47</v>
      </c>
      <c r="O1284" s="14" t="str">
        <f t="shared" si="143"/>
        <v/>
      </c>
      <c r="P1284" s="14" t="s">
        <v>47</v>
      </c>
      <c r="Q1284" s="14" t="str">
        <f t="shared" si="144"/>
        <v/>
      </c>
      <c r="R1284" s="14" t="s">
        <v>47</v>
      </c>
      <c r="S1284" s="14" t="str">
        <f t="shared" si="145"/>
        <v/>
      </c>
      <c r="T1284" s="14" t="s">
        <v>47</v>
      </c>
      <c r="U1284" s="14" t="str">
        <f t="shared" si="146"/>
        <v/>
      </c>
      <c r="V1284" s="15" t="str">
        <f t="shared" ref="V1284:V1347" si="148">IF(A1284="","",IF(L1284=2,M1284,IF(L1284=5,M1284&amp;N1284&amp;O1284,IF(L1284=8,M1284&amp;N1284&amp;O1284&amp;P1284&amp;Q1284,IF(L1284=11,M1284&amp;N1284&amp;O1284&amp;P1284&amp;Q1284&amp;R1284&amp;S1284,IF(L1284=14,M1284&amp;N1284&amp;O1284&amp;P1284&amp;Q1284&amp;R1284&amp;S1284&amp;T1284&amp;U1284,"ERROR"))))))</f>
        <v/>
      </c>
    </row>
    <row r="1285" spans="9:22" x14ac:dyDescent="0.2">
      <c r="I1285" s="17"/>
      <c r="L1285" s="16" t="str">
        <f t="shared" si="147"/>
        <v/>
      </c>
      <c r="M1285" s="14" t="str">
        <f t="shared" si="142"/>
        <v/>
      </c>
      <c r="N1285" s="14" t="s">
        <v>47</v>
      </c>
      <c r="O1285" s="14" t="str">
        <f t="shared" si="143"/>
        <v/>
      </c>
      <c r="P1285" s="14" t="s">
        <v>47</v>
      </c>
      <c r="Q1285" s="14" t="str">
        <f t="shared" si="144"/>
        <v/>
      </c>
      <c r="R1285" s="14" t="s">
        <v>47</v>
      </c>
      <c r="S1285" s="14" t="str">
        <f t="shared" si="145"/>
        <v/>
      </c>
      <c r="T1285" s="14" t="s">
        <v>47</v>
      </c>
      <c r="U1285" s="14" t="str">
        <f t="shared" si="146"/>
        <v/>
      </c>
      <c r="V1285" s="15" t="str">
        <f t="shared" si="148"/>
        <v/>
      </c>
    </row>
    <row r="1286" spans="9:22" x14ac:dyDescent="0.2">
      <c r="I1286" s="17"/>
      <c r="L1286" s="16" t="str">
        <f t="shared" si="147"/>
        <v/>
      </c>
      <c r="M1286" s="14" t="str">
        <f t="shared" si="142"/>
        <v/>
      </c>
      <c r="N1286" s="14" t="s">
        <v>47</v>
      </c>
      <c r="O1286" s="14" t="str">
        <f t="shared" si="143"/>
        <v/>
      </c>
      <c r="P1286" s="14" t="s">
        <v>47</v>
      </c>
      <c r="Q1286" s="14" t="str">
        <f t="shared" si="144"/>
        <v/>
      </c>
      <c r="R1286" s="14" t="s">
        <v>47</v>
      </c>
      <c r="S1286" s="14" t="str">
        <f t="shared" si="145"/>
        <v/>
      </c>
      <c r="T1286" s="14" t="s">
        <v>47</v>
      </c>
      <c r="U1286" s="14" t="str">
        <f t="shared" si="146"/>
        <v/>
      </c>
      <c r="V1286" s="15" t="str">
        <f t="shared" si="148"/>
        <v/>
      </c>
    </row>
    <row r="1287" spans="9:22" x14ac:dyDescent="0.2">
      <c r="I1287" s="17"/>
      <c r="L1287" s="16" t="str">
        <f t="shared" si="147"/>
        <v/>
      </c>
      <c r="M1287" s="14" t="str">
        <f t="shared" si="142"/>
        <v/>
      </c>
      <c r="N1287" s="14" t="s">
        <v>47</v>
      </c>
      <c r="O1287" s="14" t="str">
        <f t="shared" si="143"/>
        <v/>
      </c>
      <c r="P1287" s="14" t="s">
        <v>47</v>
      </c>
      <c r="Q1287" s="14" t="str">
        <f t="shared" si="144"/>
        <v/>
      </c>
      <c r="R1287" s="14" t="s">
        <v>47</v>
      </c>
      <c r="S1287" s="14" t="str">
        <f t="shared" si="145"/>
        <v/>
      </c>
      <c r="T1287" s="14" t="s">
        <v>47</v>
      </c>
      <c r="U1287" s="14" t="str">
        <f t="shared" si="146"/>
        <v/>
      </c>
      <c r="V1287" s="15" t="str">
        <f t="shared" si="148"/>
        <v/>
      </c>
    </row>
    <row r="1288" spans="9:22" x14ac:dyDescent="0.2">
      <c r="I1288" s="17"/>
      <c r="L1288" s="16" t="str">
        <f t="shared" si="147"/>
        <v/>
      </c>
      <c r="M1288" s="14" t="str">
        <f t="shared" si="142"/>
        <v/>
      </c>
      <c r="N1288" s="14" t="s">
        <v>47</v>
      </c>
      <c r="O1288" s="14" t="str">
        <f t="shared" si="143"/>
        <v/>
      </c>
      <c r="P1288" s="14" t="s">
        <v>47</v>
      </c>
      <c r="Q1288" s="14" t="str">
        <f t="shared" si="144"/>
        <v/>
      </c>
      <c r="R1288" s="14" t="s">
        <v>47</v>
      </c>
      <c r="S1288" s="14" t="str">
        <f t="shared" si="145"/>
        <v/>
      </c>
      <c r="T1288" s="14" t="s">
        <v>47</v>
      </c>
      <c r="U1288" s="14" t="str">
        <f t="shared" si="146"/>
        <v/>
      </c>
      <c r="V1288" s="15" t="str">
        <f t="shared" si="148"/>
        <v/>
      </c>
    </row>
    <row r="1289" spans="9:22" x14ac:dyDescent="0.2">
      <c r="I1289" s="17"/>
      <c r="L1289" s="16" t="str">
        <f t="shared" si="147"/>
        <v/>
      </c>
      <c r="M1289" s="14" t="str">
        <f t="shared" si="142"/>
        <v/>
      </c>
      <c r="N1289" s="14" t="s">
        <v>47</v>
      </c>
      <c r="O1289" s="14" t="str">
        <f t="shared" si="143"/>
        <v/>
      </c>
      <c r="P1289" s="14" t="s">
        <v>47</v>
      </c>
      <c r="Q1289" s="14" t="str">
        <f t="shared" si="144"/>
        <v/>
      </c>
      <c r="R1289" s="14" t="s">
        <v>47</v>
      </c>
      <c r="S1289" s="14" t="str">
        <f t="shared" si="145"/>
        <v/>
      </c>
      <c r="T1289" s="14" t="s">
        <v>47</v>
      </c>
      <c r="U1289" s="14" t="str">
        <f t="shared" si="146"/>
        <v/>
      </c>
      <c r="V1289" s="15" t="str">
        <f t="shared" si="148"/>
        <v/>
      </c>
    </row>
    <row r="1290" spans="9:22" x14ac:dyDescent="0.2">
      <c r="I1290" s="17"/>
      <c r="L1290" s="16" t="str">
        <f t="shared" si="147"/>
        <v/>
      </c>
      <c r="M1290" s="14" t="str">
        <f t="shared" si="142"/>
        <v/>
      </c>
      <c r="N1290" s="14" t="s">
        <v>47</v>
      </c>
      <c r="O1290" s="14" t="str">
        <f t="shared" si="143"/>
        <v/>
      </c>
      <c r="P1290" s="14" t="s">
        <v>47</v>
      </c>
      <c r="Q1290" s="14" t="str">
        <f t="shared" si="144"/>
        <v/>
      </c>
      <c r="R1290" s="14" t="s">
        <v>47</v>
      </c>
      <c r="S1290" s="14" t="str">
        <f t="shared" si="145"/>
        <v/>
      </c>
      <c r="T1290" s="14" t="s">
        <v>47</v>
      </c>
      <c r="U1290" s="14" t="str">
        <f t="shared" si="146"/>
        <v/>
      </c>
      <c r="V1290" s="15" t="str">
        <f t="shared" si="148"/>
        <v/>
      </c>
    </row>
    <row r="1291" spans="9:22" x14ac:dyDescent="0.2">
      <c r="I1291" s="17"/>
      <c r="L1291" s="16" t="str">
        <f t="shared" si="147"/>
        <v/>
      </c>
      <c r="M1291" s="14" t="str">
        <f t="shared" si="142"/>
        <v/>
      </c>
      <c r="N1291" s="14" t="s">
        <v>47</v>
      </c>
      <c r="O1291" s="14" t="str">
        <f t="shared" si="143"/>
        <v/>
      </c>
      <c r="P1291" s="14" t="s">
        <v>47</v>
      </c>
      <c r="Q1291" s="14" t="str">
        <f t="shared" si="144"/>
        <v/>
      </c>
      <c r="R1291" s="14" t="s">
        <v>47</v>
      </c>
      <c r="S1291" s="14" t="str">
        <f t="shared" si="145"/>
        <v/>
      </c>
      <c r="T1291" s="14" t="s">
        <v>47</v>
      </c>
      <c r="U1291" s="14" t="str">
        <f t="shared" si="146"/>
        <v/>
      </c>
      <c r="V1291" s="15" t="str">
        <f t="shared" si="148"/>
        <v/>
      </c>
    </row>
    <row r="1292" spans="9:22" x14ac:dyDescent="0.2">
      <c r="I1292" s="17"/>
      <c r="L1292" s="16" t="str">
        <f t="shared" si="147"/>
        <v/>
      </c>
      <c r="M1292" s="14" t="str">
        <f t="shared" si="142"/>
        <v/>
      </c>
      <c r="N1292" s="14" t="s">
        <v>47</v>
      </c>
      <c r="O1292" s="14" t="str">
        <f t="shared" si="143"/>
        <v/>
      </c>
      <c r="P1292" s="14" t="s">
        <v>47</v>
      </c>
      <c r="Q1292" s="14" t="str">
        <f t="shared" si="144"/>
        <v/>
      </c>
      <c r="R1292" s="14" t="s">
        <v>47</v>
      </c>
      <c r="S1292" s="14" t="str">
        <f t="shared" si="145"/>
        <v/>
      </c>
      <c r="T1292" s="14" t="s">
        <v>47</v>
      </c>
      <c r="U1292" s="14" t="str">
        <f t="shared" si="146"/>
        <v/>
      </c>
      <c r="V1292" s="15" t="str">
        <f t="shared" si="148"/>
        <v/>
      </c>
    </row>
    <row r="1293" spans="9:22" x14ac:dyDescent="0.2">
      <c r="I1293" s="17"/>
      <c r="L1293" s="16" t="str">
        <f t="shared" si="147"/>
        <v/>
      </c>
      <c r="M1293" s="14" t="str">
        <f t="shared" si="142"/>
        <v/>
      </c>
      <c r="N1293" s="14" t="s">
        <v>47</v>
      </c>
      <c r="O1293" s="14" t="str">
        <f t="shared" si="143"/>
        <v/>
      </c>
      <c r="P1293" s="14" t="s">
        <v>47</v>
      </c>
      <c r="Q1293" s="14" t="str">
        <f t="shared" si="144"/>
        <v/>
      </c>
      <c r="R1293" s="14" t="s">
        <v>47</v>
      </c>
      <c r="S1293" s="14" t="str">
        <f t="shared" si="145"/>
        <v/>
      </c>
      <c r="T1293" s="14" t="s">
        <v>47</v>
      </c>
      <c r="U1293" s="14" t="str">
        <f t="shared" si="146"/>
        <v/>
      </c>
      <c r="V1293" s="15" t="str">
        <f t="shared" si="148"/>
        <v/>
      </c>
    </row>
    <row r="1294" spans="9:22" x14ac:dyDescent="0.2">
      <c r="I1294" s="17"/>
      <c r="L1294" s="16" t="str">
        <f t="shared" si="147"/>
        <v/>
      </c>
      <c r="M1294" s="14" t="str">
        <f t="shared" si="142"/>
        <v/>
      </c>
      <c r="N1294" s="14" t="s">
        <v>47</v>
      </c>
      <c r="O1294" s="14" t="str">
        <f t="shared" si="143"/>
        <v/>
      </c>
      <c r="P1294" s="14" t="s">
        <v>47</v>
      </c>
      <c r="Q1294" s="14" t="str">
        <f t="shared" si="144"/>
        <v/>
      </c>
      <c r="R1294" s="14" t="s">
        <v>47</v>
      </c>
      <c r="S1294" s="14" t="str">
        <f t="shared" si="145"/>
        <v/>
      </c>
      <c r="T1294" s="14" t="s">
        <v>47</v>
      </c>
      <c r="U1294" s="14" t="str">
        <f t="shared" si="146"/>
        <v/>
      </c>
      <c r="V1294" s="15" t="str">
        <f t="shared" si="148"/>
        <v/>
      </c>
    </row>
    <row r="1295" spans="9:22" x14ac:dyDescent="0.2">
      <c r="I1295" s="17"/>
      <c r="L1295" s="16" t="str">
        <f t="shared" si="147"/>
        <v/>
      </c>
      <c r="M1295" s="14" t="str">
        <f t="shared" si="142"/>
        <v/>
      </c>
      <c r="N1295" s="14" t="s">
        <v>47</v>
      </c>
      <c r="O1295" s="14" t="str">
        <f t="shared" si="143"/>
        <v/>
      </c>
      <c r="P1295" s="14" t="s">
        <v>47</v>
      </c>
      <c r="Q1295" s="14" t="str">
        <f t="shared" si="144"/>
        <v/>
      </c>
      <c r="R1295" s="14" t="s">
        <v>47</v>
      </c>
      <c r="S1295" s="14" t="str">
        <f t="shared" si="145"/>
        <v/>
      </c>
      <c r="T1295" s="14" t="s">
        <v>47</v>
      </c>
      <c r="U1295" s="14" t="str">
        <f t="shared" si="146"/>
        <v/>
      </c>
      <c r="V1295" s="15" t="str">
        <f t="shared" si="148"/>
        <v/>
      </c>
    </row>
    <row r="1296" spans="9:22" x14ac:dyDescent="0.2">
      <c r="I1296" s="17"/>
      <c r="L1296" s="16" t="str">
        <f t="shared" si="147"/>
        <v/>
      </c>
      <c r="M1296" s="14" t="str">
        <f t="shared" si="142"/>
        <v/>
      </c>
      <c r="N1296" s="14" t="s">
        <v>47</v>
      </c>
      <c r="O1296" s="14" t="str">
        <f t="shared" si="143"/>
        <v/>
      </c>
      <c r="P1296" s="14" t="s">
        <v>47</v>
      </c>
      <c r="Q1296" s="14" t="str">
        <f t="shared" si="144"/>
        <v/>
      </c>
      <c r="R1296" s="14" t="s">
        <v>47</v>
      </c>
      <c r="S1296" s="14" t="str">
        <f t="shared" si="145"/>
        <v/>
      </c>
      <c r="T1296" s="14" t="s">
        <v>47</v>
      </c>
      <c r="U1296" s="14" t="str">
        <f t="shared" si="146"/>
        <v/>
      </c>
      <c r="V1296" s="15" t="str">
        <f t="shared" si="148"/>
        <v/>
      </c>
    </row>
    <row r="1297" spans="9:22" x14ac:dyDescent="0.2">
      <c r="I1297" s="17"/>
      <c r="L1297" s="16" t="str">
        <f t="shared" si="147"/>
        <v/>
      </c>
      <c r="M1297" s="14" t="str">
        <f t="shared" si="142"/>
        <v/>
      </c>
      <c r="N1297" s="14" t="s">
        <v>47</v>
      </c>
      <c r="O1297" s="14" t="str">
        <f t="shared" si="143"/>
        <v/>
      </c>
      <c r="P1297" s="14" t="s">
        <v>47</v>
      </c>
      <c r="Q1297" s="14" t="str">
        <f t="shared" si="144"/>
        <v/>
      </c>
      <c r="R1297" s="14" t="s">
        <v>47</v>
      </c>
      <c r="S1297" s="14" t="str">
        <f t="shared" si="145"/>
        <v/>
      </c>
      <c r="T1297" s="14" t="s">
        <v>47</v>
      </c>
      <c r="U1297" s="14" t="str">
        <f t="shared" si="146"/>
        <v/>
      </c>
      <c r="V1297" s="15" t="str">
        <f t="shared" si="148"/>
        <v/>
      </c>
    </row>
    <row r="1298" spans="9:22" x14ac:dyDescent="0.2">
      <c r="I1298" s="17"/>
      <c r="L1298" s="16" t="str">
        <f t="shared" si="147"/>
        <v/>
      </c>
      <c r="M1298" s="14" t="str">
        <f t="shared" si="142"/>
        <v/>
      </c>
      <c r="N1298" s="14" t="s">
        <v>47</v>
      </c>
      <c r="O1298" s="14" t="str">
        <f t="shared" si="143"/>
        <v/>
      </c>
      <c r="P1298" s="14" t="s">
        <v>47</v>
      </c>
      <c r="Q1298" s="14" t="str">
        <f t="shared" si="144"/>
        <v/>
      </c>
      <c r="R1298" s="14" t="s">
        <v>47</v>
      </c>
      <c r="S1298" s="14" t="str">
        <f t="shared" si="145"/>
        <v/>
      </c>
      <c r="T1298" s="14" t="s">
        <v>47</v>
      </c>
      <c r="U1298" s="14" t="str">
        <f t="shared" si="146"/>
        <v/>
      </c>
      <c r="V1298" s="15" t="str">
        <f t="shared" si="148"/>
        <v/>
      </c>
    </row>
    <row r="1299" spans="9:22" x14ac:dyDescent="0.2">
      <c r="I1299" s="17"/>
      <c r="L1299" s="16" t="str">
        <f t="shared" si="147"/>
        <v/>
      </c>
      <c r="M1299" s="14" t="str">
        <f t="shared" si="142"/>
        <v/>
      </c>
      <c r="N1299" s="14" t="s">
        <v>47</v>
      </c>
      <c r="O1299" s="14" t="str">
        <f t="shared" si="143"/>
        <v/>
      </c>
      <c r="P1299" s="14" t="s">
        <v>47</v>
      </c>
      <c r="Q1299" s="14" t="str">
        <f t="shared" si="144"/>
        <v/>
      </c>
      <c r="R1299" s="14" t="s">
        <v>47</v>
      </c>
      <c r="S1299" s="14" t="str">
        <f t="shared" si="145"/>
        <v/>
      </c>
      <c r="T1299" s="14" t="s">
        <v>47</v>
      </c>
      <c r="U1299" s="14" t="str">
        <f t="shared" si="146"/>
        <v/>
      </c>
      <c r="V1299" s="15" t="str">
        <f t="shared" si="148"/>
        <v/>
      </c>
    </row>
    <row r="1300" spans="9:22" x14ac:dyDescent="0.2">
      <c r="I1300" s="17"/>
      <c r="L1300" s="16" t="str">
        <f t="shared" si="147"/>
        <v/>
      </c>
      <c r="M1300" s="14" t="str">
        <f t="shared" si="142"/>
        <v/>
      </c>
      <c r="N1300" s="14" t="s">
        <v>47</v>
      </c>
      <c r="O1300" s="14" t="str">
        <f t="shared" si="143"/>
        <v/>
      </c>
      <c r="P1300" s="14" t="s">
        <v>47</v>
      </c>
      <c r="Q1300" s="14" t="str">
        <f t="shared" si="144"/>
        <v/>
      </c>
      <c r="R1300" s="14" t="s">
        <v>47</v>
      </c>
      <c r="S1300" s="14" t="str">
        <f t="shared" si="145"/>
        <v/>
      </c>
      <c r="T1300" s="14" t="s">
        <v>47</v>
      </c>
      <c r="U1300" s="14" t="str">
        <f t="shared" si="146"/>
        <v/>
      </c>
      <c r="V1300" s="15" t="str">
        <f t="shared" si="148"/>
        <v/>
      </c>
    </row>
    <row r="1301" spans="9:22" x14ac:dyDescent="0.2">
      <c r="I1301" s="17"/>
      <c r="L1301" s="16" t="str">
        <f t="shared" si="147"/>
        <v/>
      </c>
      <c r="M1301" s="14" t="str">
        <f t="shared" si="142"/>
        <v/>
      </c>
      <c r="N1301" s="14" t="s">
        <v>47</v>
      </c>
      <c r="O1301" s="14" t="str">
        <f t="shared" si="143"/>
        <v/>
      </c>
      <c r="P1301" s="14" t="s">
        <v>47</v>
      </c>
      <c r="Q1301" s="14" t="str">
        <f t="shared" si="144"/>
        <v/>
      </c>
      <c r="R1301" s="14" t="s">
        <v>47</v>
      </c>
      <c r="S1301" s="14" t="str">
        <f t="shared" si="145"/>
        <v/>
      </c>
      <c r="T1301" s="14" t="s">
        <v>47</v>
      </c>
      <c r="U1301" s="14" t="str">
        <f t="shared" si="146"/>
        <v/>
      </c>
      <c r="V1301" s="15" t="str">
        <f t="shared" si="148"/>
        <v/>
      </c>
    </row>
    <row r="1302" spans="9:22" x14ac:dyDescent="0.2">
      <c r="I1302" s="17"/>
      <c r="L1302" s="16" t="str">
        <f t="shared" si="147"/>
        <v/>
      </c>
      <c r="M1302" s="14" t="str">
        <f t="shared" si="142"/>
        <v/>
      </c>
      <c r="N1302" s="14" t="s">
        <v>47</v>
      </c>
      <c r="O1302" s="14" t="str">
        <f t="shared" si="143"/>
        <v/>
      </c>
      <c r="P1302" s="14" t="s">
        <v>47</v>
      </c>
      <c r="Q1302" s="14" t="str">
        <f t="shared" si="144"/>
        <v/>
      </c>
      <c r="R1302" s="14" t="s">
        <v>47</v>
      </c>
      <c r="S1302" s="14" t="str">
        <f t="shared" si="145"/>
        <v/>
      </c>
      <c r="T1302" s="14" t="s">
        <v>47</v>
      </c>
      <c r="U1302" s="14" t="str">
        <f t="shared" si="146"/>
        <v/>
      </c>
      <c r="V1302" s="15" t="str">
        <f t="shared" si="148"/>
        <v/>
      </c>
    </row>
    <row r="1303" spans="9:22" x14ac:dyDescent="0.2">
      <c r="I1303" s="17"/>
      <c r="L1303" s="16" t="str">
        <f t="shared" si="147"/>
        <v/>
      </c>
      <c r="M1303" s="14" t="str">
        <f t="shared" si="142"/>
        <v/>
      </c>
      <c r="N1303" s="14" t="s">
        <v>47</v>
      </c>
      <c r="O1303" s="14" t="str">
        <f t="shared" si="143"/>
        <v/>
      </c>
      <c r="P1303" s="14" t="s">
        <v>47</v>
      </c>
      <c r="Q1303" s="14" t="str">
        <f t="shared" si="144"/>
        <v/>
      </c>
      <c r="R1303" s="14" t="s">
        <v>47</v>
      </c>
      <c r="S1303" s="14" t="str">
        <f t="shared" si="145"/>
        <v/>
      </c>
      <c r="T1303" s="14" t="s">
        <v>47</v>
      </c>
      <c r="U1303" s="14" t="str">
        <f t="shared" si="146"/>
        <v/>
      </c>
      <c r="V1303" s="15" t="str">
        <f t="shared" si="148"/>
        <v/>
      </c>
    </row>
    <row r="1304" spans="9:22" x14ac:dyDescent="0.2">
      <c r="I1304" s="17"/>
      <c r="L1304" s="16" t="str">
        <f t="shared" si="147"/>
        <v/>
      </c>
      <c r="M1304" s="14" t="str">
        <f t="shared" si="142"/>
        <v/>
      </c>
      <c r="N1304" s="14" t="s">
        <v>47</v>
      </c>
      <c r="O1304" s="14" t="str">
        <f t="shared" si="143"/>
        <v/>
      </c>
      <c r="P1304" s="14" t="s">
        <v>47</v>
      </c>
      <c r="Q1304" s="14" t="str">
        <f t="shared" si="144"/>
        <v/>
      </c>
      <c r="R1304" s="14" t="s">
        <v>47</v>
      </c>
      <c r="S1304" s="14" t="str">
        <f t="shared" si="145"/>
        <v/>
      </c>
      <c r="T1304" s="14" t="s">
        <v>47</v>
      </c>
      <c r="U1304" s="14" t="str">
        <f t="shared" si="146"/>
        <v/>
      </c>
      <c r="V1304" s="15" t="str">
        <f t="shared" si="148"/>
        <v/>
      </c>
    </row>
    <row r="1305" spans="9:22" x14ac:dyDescent="0.2">
      <c r="I1305" s="17"/>
      <c r="L1305" s="16" t="str">
        <f t="shared" si="147"/>
        <v/>
      </c>
      <c r="M1305" s="14" t="str">
        <f t="shared" si="142"/>
        <v/>
      </c>
      <c r="N1305" s="14" t="s">
        <v>47</v>
      </c>
      <c r="O1305" s="14" t="str">
        <f t="shared" si="143"/>
        <v/>
      </c>
      <c r="P1305" s="14" t="s">
        <v>47</v>
      </c>
      <c r="Q1305" s="14" t="str">
        <f t="shared" si="144"/>
        <v/>
      </c>
      <c r="R1305" s="14" t="s">
        <v>47</v>
      </c>
      <c r="S1305" s="14" t="str">
        <f t="shared" si="145"/>
        <v/>
      </c>
      <c r="T1305" s="14" t="s">
        <v>47</v>
      </c>
      <c r="U1305" s="14" t="str">
        <f t="shared" si="146"/>
        <v/>
      </c>
      <c r="V1305" s="15" t="str">
        <f t="shared" si="148"/>
        <v/>
      </c>
    </row>
    <row r="1306" spans="9:22" x14ac:dyDescent="0.2">
      <c r="I1306" s="17"/>
      <c r="L1306" s="16" t="str">
        <f t="shared" si="147"/>
        <v/>
      </c>
      <c r="M1306" s="14" t="str">
        <f t="shared" si="142"/>
        <v/>
      </c>
      <c r="N1306" s="14" t="s">
        <v>47</v>
      </c>
      <c r="O1306" s="14" t="str">
        <f t="shared" si="143"/>
        <v/>
      </c>
      <c r="P1306" s="14" t="s">
        <v>47</v>
      </c>
      <c r="Q1306" s="14" t="str">
        <f t="shared" si="144"/>
        <v/>
      </c>
      <c r="R1306" s="14" t="s">
        <v>47</v>
      </c>
      <c r="S1306" s="14" t="str">
        <f t="shared" si="145"/>
        <v/>
      </c>
      <c r="T1306" s="14" t="s">
        <v>47</v>
      </c>
      <c r="U1306" s="14" t="str">
        <f t="shared" si="146"/>
        <v/>
      </c>
      <c r="V1306" s="15" t="str">
        <f t="shared" si="148"/>
        <v/>
      </c>
    </row>
    <row r="1307" spans="9:22" x14ac:dyDescent="0.2">
      <c r="I1307" s="17"/>
      <c r="L1307" s="16" t="str">
        <f t="shared" si="147"/>
        <v/>
      </c>
      <c r="M1307" s="14" t="str">
        <f t="shared" si="142"/>
        <v/>
      </c>
      <c r="N1307" s="14" t="s">
        <v>47</v>
      </c>
      <c r="O1307" s="14" t="str">
        <f t="shared" si="143"/>
        <v/>
      </c>
      <c r="P1307" s="14" t="s">
        <v>47</v>
      </c>
      <c r="Q1307" s="14" t="str">
        <f t="shared" si="144"/>
        <v/>
      </c>
      <c r="R1307" s="14" t="s">
        <v>47</v>
      </c>
      <c r="S1307" s="14" t="str">
        <f t="shared" si="145"/>
        <v/>
      </c>
      <c r="T1307" s="14" t="s">
        <v>47</v>
      </c>
      <c r="U1307" s="14" t="str">
        <f t="shared" si="146"/>
        <v/>
      </c>
      <c r="V1307" s="15" t="str">
        <f t="shared" si="148"/>
        <v/>
      </c>
    </row>
    <row r="1308" spans="9:22" x14ac:dyDescent="0.2">
      <c r="I1308" s="17"/>
      <c r="L1308" s="16" t="str">
        <f t="shared" si="147"/>
        <v/>
      </c>
      <c r="M1308" s="14" t="str">
        <f t="shared" si="142"/>
        <v/>
      </c>
      <c r="N1308" s="14" t="s">
        <v>47</v>
      </c>
      <c r="O1308" s="14" t="str">
        <f t="shared" si="143"/>
        <v/>
      </c>
      <c r="P1308" s="14" t="s">
        <v>47</v>
      </c>
      <c r="Q1308" s="14" t="str">
        <f t="shared" si="144"/>
        <v/>
      </c>
      <c r="R1308" s="14" t="s">
        <v>47</v>
      </c>
      <c r="S1308" s="14" t="str">
        <f t="shared" si="145"/>
        <v/>
      </c>
      <c r="T1308" s="14" t="s">
        <v>47</v>
      </c>
      <c r="U1308" s="14" t="str">
        <f t="shared" si="146"/>
        <v/>
      </c>
      <c r="V1308" s="15" t="str">
        <f t="shared" si="148"/>
        <v/>
      </c>
    </row>
    <row r="1309" spans="9:22" x14ac:dyDescent="0.2">
      <c r="I1309" s="17"/>
      <c r="L1309" s="16" t="str">
        <f t="shared" si="147"/>
        <v/>
      </c>
      <c r="M1309" s="14" t="str">
        <f t="shared" si="142"/>
        <v/>
      </c>
      <c r="N1309" s="14" t="s">
        <v>47</v>
      </c>
      <c r="O1309" s="14" t="str">
        <f t="shared" si="143"/>
        <v/>
      </c>
      <c r="P1309" s="14" t="s">
        <v>47</v>
      </c>
      <c r="Q1309" s="14" t="str">
        <f t="shared" si="144"/>
        <v/>
      </c>
      <c r="R1309" s="14" t="s">
        <v>47</v>
      </c>
      <c r="S1309" s="14" t="str">
        <f t="shared" si="145"/>
        <v/>
      </c>
      <c r="T1309" s="14" t="s">
        <v>47</v>
      </c>
      <c r="U1309" s="14" t="str">
        <f t="shared" si="146"/>
        <v/>
      </c>
      <c r="V1309" s="15" t="str">
        <f t="shared" si="148"/>
        <v/>
      </c>
    </row>
    <row r="1310" spans="9:22" x14ac:dyDescent="0.2">
      <c r="I1310" s="17"/>
      <c r="L1310" s="16" t="str">
        <f t="shared" si="147"/>
        <v/>
      </c>
      <c r="M1310" s="14" t="str">
        <f t="shared" si="142"/>
        <v/>
      </c>
      <c r="N1310" s="14" t="s">
        <v>47</v>
      </c>
      <c r="O1310" s="14" t="str">
        <f t="shared" si="143"/>
        <v/>
      </c>
      <c r="P1310" s="14" t="s">
        <v>47</v>
      </c>
      <c r="Q1310" s="14" t="str">
        <f t="shared" si="144"/>
        <v/>
      </c>
      <c r="R1310" s="14" t="s">
        <v>47</v>
      </c>
      <c r="S1310" s="14" t="str">
        <f t="shared" si="145"/>
        <v/>
      </c>
      <c r="T1310" s="14" t="s">
        <v>47</v>
      </c>
      <c r="U1310" s="14" t="str">
        <f t="shared" si="146"/>
        <v/>
      </c>
      <c r="V1310" s="15" t="str">
        <f t="shared" si="148"/>
        <v/>
      </c>
    </row>
    <row r="1311" spans="9:22" x14ac:dyDescent="0.2">
      <c r="I1311" s="17"/>
      <c r="L1311" s="16" t="str">
        <f t="shared" si="147"/>
        <v/>
      </c>
      <c r="M1311" s="14" t="str">
        <f t="shared" si="142"/>
        <v/>
      </c>
      <c r="N1311" s="14" t="s">
        <v>47</v>
      </c>
      <c r="O1311" s="14" t="str">
        <f t="shared" si="143"/>
        <v/>
      </c>
      <c r="P1311" s="14" t="s">
        <v>47</v>
      </c>
      <c r="Q1311" s="14" t="str">
        <f t="shared" si="144"/>
        <v/>
      </c>
      <c r="R1311" s="14" t="s">
        <v>47</v>
      </c>
      <c r="S1311" s="14" t="str">
        <f t="shared" si="145"/>
        <v/>
      </c>
      <c r="T1311" s="14" t="s">
        <v>47</v>
      </c>
      <c r="U1311" s="14" t="str">
        <f t="shared" si="146"/>
        <v/>
      </c>
      <c r="V1311" s="15" t="str">
        <f t="shared" si="148"/>
        <v/>
      </c>
    </row>
    <row r="1312" spans="9:22" x14ac:dyDescent="0.2">
      <c r="I1312" s="17"/>
      <c r="L1312" s="16" t="str">
        <f t="shared" si="147"/>
        <v/>
      </c>
      <c r="M1312" s="14" t="str">
        <f t="shared" si="142"/>
        <v/>
      </c>
      <c r="N1312" s="14" t="s">
        <v>47</v>
      </c>
      <c r="O1312" s="14" t="str">
        <f t="shared" si="143"/>
        <v/>
      </c>
      <c r="P1312" s="14" t="s">
        <v>47</v>
      </c>
      <c r="Q1312" s="14" t="str">
        <f t="shared" si="144"/>
        <v/>
      </c>
      <c r="R1312" s="14" t="s">
        <v>47</v>
      </c>
      <c r="S1312" s="14" t="str">
        <f t="shared" si="145"/>
        <v/>
      </c>
      <c r="T1312" s="14" t="s">
        <v>47</v>
      </c>
      <c r="U1312" s="14" t="str">
        <f t="shared" si="146"/>
        <v/>
      </c>
      <c r="V1312" s="15" t="str">
        <f t="shared" si="148"/>
        <v/>
      </c>
    </row>
    <row r="1313" spans="9:22" x14ac:dyDescent="0.2">
      <c r="I1313" s="17"/>
      <c r="L1313" s="16" t="str">
        <f t="shared" si="147"/>
        <v/>
      </c>
      <c r="M1313" s="14" t="str">
        <f t="shared" si="142"/>
        <v/>
      </c>
      <c r="N1313" s="14" t="s">
        <v>47</v>
      </c>
      <c r="O1313" s="14" t="str">
        <f t="shared" si="143"/>
        <v/>
      </c>
      <c r="P1313" s="14" t="s">
        <v>47</v>
      </c>
      <c r="Q1313" s="14" t="str">
        <f t="shared" si="144"/>
        <v/>
      </c>
      <c r="R1313" s="14" t="s">
        <v>47</v>
      </c>
      <c r="S1313" s="14" t="str">
        <f t="shared" si="145"/>
        <v/>
      </c>
      <c r="T1313" s="14" t="s">
        <v>47</v>
      </c>
      <c r="U1313" s="14" t="str">
        <f t="shared" si="146"/>
        <v/>
      </c>
      <c r="V1313" s="15" t="str">
        <f t="shared" si="148"/>
        <v/>
      </c>
    </row>
    <row r="1314" spans="9:22" x14ac:dyDescent="0.2">
      <c r="I1314" s="17"/>
      <c r="L1314" s="16" t="str">
        <f t="shared" si="147"/>
        <v/>
      </c>
      <c r="M1314" s="14" t="str">
        <f t="shared" si="142"/>
        <v/>
      </c>
      <c r="N1314" s="14" t="s">
        <v>47</v>
      </c>
      <c r="O1314" s="14" t="str">
        <f t="shared" si="143"/>
        <v/>
      </c>
      <c r="P1314" s="14" t="s">
        <v>47</v>
      </c>
      <c r="Q1314" s="14" t="str">
        <f t="shared" si="144"/>
        <v/>
      </c>
      <c r="R1314" s="14" t="s">
        <v>47</v>
      </c>
      <c r="S1314" s="14" t="str">
        <f t="shared" si="145"/>
        <v/>
      </c>
      <c r="T1314" s="14" t="s">
        <v>47</v>
      </c>
      <c r="U1314" s="14" t="str">
        <f t="shared" si="146"/>
        <v/>
      </c>
      <c r="V1314" s="15" t="str">
        <f t="shared" si="148"/>
        <v/>
      </c>
    </row>
    <row r="1315" spans="9:22" x14ac:dyDescent="0.2">
      <c r="I1315" s="17"/>
      <c r="L1315" s="16" t="str">
        <f t="shared" si="147"/>
        <v/>
      </c>
      <c r="M1315" s="14" t="str">
        <f t="shared" si="142"/>
        <v/>
      </c>
      <c r="N1315" s="14" t="s">
        <v>47</v>
      </c>
      <c r="O1315" s="14" t="str">
        <f t="shared" si="143"/>
        <v/>
      </c>
      <c r="P1315" s="14" t="s">
        <v>47</v>
      </c>
      <c r="Q1315" s="14" t="str">
        <f t="shared" si="144"/>
        <v/>
      </c>
      <c r="R1315" s="14" t="s">
        <v>47</v>
      </c>
      <c r="S1315" s="14" t="str">
        <f t="shared" si="145"/>
        <v/>
      </c>
      <c r="T1315" s="14" t="s">
        <v>47</v>
      </c>
      <c r="U1315" s="14" t="str">
        <f t="shared" si="146"/>
        <v/>
      </c>
      <c r="V1315" s="15" t="str">
        <f t="shared" si="148"/>
        <v/>
      </c>
    </row>
    <row r="1316" spans="9:22" x14ac:dyDescent="0.2">
      <c r="I1316" s="17"/>
      <c r="L1316" s="16" t="str">
        <f t="shared" si="147"/>
        <v/>
      </c>
      <c r="M1316" s="14" t="str">
        <f t="shared" si="142"/>
        <v/>
      </c>
      <c r="N1316" s="14" t="s">
        <v>47</v>
      </c>
      <c r="O1316" s="14" t="str">
        <f t="shared" si="143"/>
        <v/>
      </c>
      <c r="P1316" s="14" t="s">
        <v>47</v>
      </c>
      <c r="Q1316" s="14" t="str">
        <f t="shared" si="144"/>
        <v/>
      </c>
      <c r="R1316" s="14" t="s">
        <v>47</v>
      </c>
      <c r="S1316" s="14" t="str">
        <f t="shared" si="145"/>
        <v/>
      </c>
      <c r="T1316" s="14" t="s">
        <v>47</v>
      </c>
      <c r="U1316" s="14" t="str">
        <f t="shared" si="146"/>
        <v/>
      </c>
      <c r="V1316" s="15" t="str">
        <f t="shared" si="148"/>
        <v/>
      </c>
    </row>
    <row r="1317" spans="9:22" x14ac:dyDescent="0.2">
      <c r="I1317" s="17"/>
      <c r="L1317" s="16" t="str">
        <f t="shared" si="147"/>
        <v/>
      </c>
      <c r="M1317" s="14" t="str">
        <f t="shared" si="142"/>
        <v/>
      </c>
      <c r="N1317" s="14" t="s">
        <v>47</v>
      </c>
      <c r="O1317" s="14" t="str">
        <f t="shared" si="143"/>
        <v/>
      </c>
      <c r="P1317" s="14" t="s">
        <v>47</v>
      </c>
      <c r="Q1317" s="14" t="str">
        <f t="shared" si="144"/>
        <v/>
      </c>
      <c r="R1317" s="14" t="s">
        <v>47</v>
      </c>
      <c r="S1317" s="14" t="str">
        <f t="shared" si="145"/>
        <v/>
      </c>
      <c r="T1317" s="14" t="s">
        <v>47</v>
      </c>
      <c r="U1317" s="14" t="str">
        <f t="shared" si="146"/>
        <v/>
      </c>
      <c r="V1317" s="15" t="str">
        <f t="shared" si="148"/>
        <v/>
      </c>
    </row>
    <row r="1318" spans="9:22" x14ac:dyDescent="0.2">
      <c r="I1318" s="17"/>
      <c r="L1318" s="16" t="str">
        <f t="shared" si="147"/>
        <v/>
      </c>
      <c r="M1318" s="14" t="str">
        <f t="shared" si="142"/>
        <v/>
      </c>
      <c r="N1318" s="14" t="s">
        <v>47</v>
      </c>
      <c r="O1318" s="14" t="str">
        <f t="shared" si="143"/>
        <v/>
      </c>
      <c r="P1318" s="14" t="s">
        <v>47</v>
      </c>
      <c r="Q1318" s="14" t="str">
        <f t="shared" si="144"/>
        <v/>
      </c>
      <c r="R1318" s="14" t="s">
        <v>47</v>
      </c>
      <c r="S1318" s="14" t="str">
        <f t="shared" si="145"/>
        <v/>
      </c>
      <c r="T1318" s="14" t="s">
        <v>47</v>
      </c>
      <c r="U1318" s="14" t="str">
        <f t="shared" si="146"/>
        <v/>
      </c>
      <c r="V1318" s="15" t="str">
        <f t="shared" si="148"/>
        <v/>
      </c>
    </row>
    <row r="1319" spans="9:22" x14ac:dyDescent="0.2">
      <c r="I1319" s="17"/>
      <c r="L1319" s="16" t="str">
        <f t="shared" si="147"/>
        <v/>
      </c>
      <c r="M1319" s="14" t="str">
        <f t="shared" si="142"/>
        <v/>
      </c>
      <c r="N1319" s="14" t="s">
        <v>47</v>
      </c>
      <c r="O1319" s="14" t="str">
        <f t="shared" si="143"/>
        <v/>
      </c>
      <c r="P1319" s="14" t="s">
        <v>47</v>
      </c>
      <c r="Q1319" s="14" t="str">
        <f t="shared" si="144"/>
        <v/>
      </c>
      <c r="R1319" s="14" t="s">
        <v>47</v>
      </c>
      <c r="S1319" s="14" t="str">
        <f t="shared" si="145"/>
        <v/>
      </c>
      <c r="T1319" s="14" t="s">
        <v>47</v>
      </c>
      <c r="U1319" s="14" t="str">
        <f t="shared" si="146"/>
        <v/>
      </c>
      <c r="V1319" s="15" t="str">
        <f t="shared" si="148"/>
        <v/>
      </c>
    </row>
    <row r="1320" spans="9:22" x14ac:dyDescent="0.2">
      <c r="I1320" s="17"/>
      <c r="L1320" s="16" t="str">
        <f t="shared" si="147"/>
        <v/>
      </c>
      <c r="M1320" s="14" t="str">
        <f t="shared" si="142"/>
        <v/>
      </c>
      <c r="N1320" s="14" t="s">
        <v>47</v>
      </c>
      <c r="O1320" s="14" t="str">
        <f t="shared" si="143"/>
        <v/>
      </c>
      <c r="P1320" s="14" t="s">
        <v>47</v>
      </c>
      <c r="Q1320" s="14" t="str">
        <f t="shared" si="144"/>
        <v/>
      </c>
      <c r="R1320" s="14" t="s">
        <v>47</v>
      </c>
      <c r="S1320" s="14" t="str">
        <f t="shared" si="145"/>
        <v/>
      </c>
      <c r="T1320" s="14" t="s">
        <v>47</v>
      </c>
      <c r="U1320" s="14" t="str">
        <f t="shared" si="146"/>
        <v/>
      </c>
      <c r="V1320" s="15" t="str">
        <f t="shared" si="148"/>
        <v/>
      </c>
    </row>
    <row r="1321" spans="9:22" x14ac:dyDescent="0.2">
      <c r="I1321" s="17"/>
      <c r="L1321" s="16" t="str">
        <f t="shared" si="147"/>
        <v/>
      </c>
      <c r="M1321" s="14" t="str">
        <f t="shared" si="142"/>
        <v/>
      </c>
      <c r="N1321" s="14" t="s">
        <v>47</v>
      </c>
      <c r="O1321" s="14" t="str">
        <f t="shared" si="143"/>
        <v/>
      </c>
      <c r="P1321" s="14" t="s">
        <v>47</v>
      </c>
      <c r="Q1321" s="14" t="str">
        <f t="shared" si="144"/>
        <v/>
      </c>
      <c r="R1321" s="14" t="s">
        <v>47</v>
      </c>
      <c r="S1321" s="14" t="str">
        <f t="shared" si="145"/>
        <v/>
      </c>
      <c r="T1321" s="14" t="s">
        <v>47</v>
      </c>
      <c r="U1321" s="14" t="str">
        <f t="shared" si="146"/>
        <v/>
      </c>
      <c r="V1321" s="15" t="str">
        <f t="shared" si="148"/>
        <v/>
      </c>
    </row>
    <row r="1322" spans="9:22" x14ac:dyDescent="0.2">
      <c r="I1322" s="17"/>
      <c r="L1322" s="16" t="str">
        <f t="shared" si="147"/>
        <v/>
      </c>
      <c r="M1322" s="14" t="str">
        <f t="shared" ref="M1322:M1385" si="149">MID(A1322,1,2)</f>
        <v/>
      </c>
      <c r="N1322" s="14" t="s">
        <v>47</v>
      </c>
      <c r="O1322" s="14" t="str">
        <f t="shared" ref="O1322:O1385" si="150">MID(A1322,4,2)</f>
        <v/>
      </c>
      <c r="P1322" s="14" t="s">
        <v>47</v>
      </c>
      <c r="Q1322" s="14" t="str">
        <f t="shared" ref="Q1322:Q1385" si="151">MID(A1322,7,2)</f>
        <v/>
      </c>
      <c r="R1322" s="14" t="s">
        <v>47</v>
      </c>
      <c r="S1322" s="14" t="str">
        <f t="shared" ref="S1322:S1385" si="152">MID(A1322,10,2)</f>
        <v/>
      </c>
      <c r="T1322" s="14" t="s">
        <v>47</v>
      </c>
      <c r="U1322" s="14" t="str">
        <f t="shared" ref="U1322:U1385" si="153">MID(A1322,13,2)</f>
        <v/>
      </c>
      <c r="V1322" s="15" t="str">
        <f t="shared" si="148"/>
        <v/>
      </c>
    </row>
    <row r="1323" spans="9:22" x14ac:dyDescent="0.2">
      <c r="I1323" s="17"/>
      <c r="L1323" s="16" t="str">
        <f t="shared" si="147"/>
        <v/>
      </c>
      <c r="M1323" s="14" t="str">
        <f t="shared" si="149"/>
        <v/>
      </c>
      <c r="N1323" s="14" t="s">
        <v>47</v>
      </c>
      <c r="O1323" s="14" t="str">
        <f t="shared" si="150"/>
        <v/>
      </c>
      <c r="P1323" s="14" t="s">
        <v>47</v>
      </c>
      <c r="Q1323" s="14" t="str">
        <f t="shared" si="151"/>
        <v/>
      </c>
      <c r="R1323" s="14" t="s">
        <v>47</v>
      </c>
      <c r="S1323" s="14" t="str">
        <f t="shared" si="152"/>
        <v/>
      </c>
      <c r="T1323" s="14" t="s">
        <v>47</v>
      </c>
      <c r="U1323" s="14" t="str">
        <f t="shared" si="153"/>
        <v/>
      </c>
      <c r="V1323" s="15" t="str">
        <f t="shared" si="148"/>
        <v/>
      </c>
    </row>
    <row r="1324" spans="9:22" x14ac:dyDescent="0.2">
      <c r="I1324" s="17"/>
      <c r="L1324" s="16" t="str">
        <f t="shared" si="147"/>
        <v/>
      </c>
      <c r="M1324" s="14" t="str">
        <f t="shared" si="149"/>
        <v/>
      </c>
      <c r="N1324" s="14" t="s">
        <v>47</v>
      </c>
      <c r="O1324" s="14" t="str">
        <f t="shared" si="150"/>
        <v/>
      </c>
      <c r="P1324" s="14" t="s">
        <v>47</v>
      </c>
      <c r="Q1324" s="14" t="str">
        <f t="shared" si="151"/>
        <v/>
      </c>
      <c r="R1324" s="14" t="s">
        <v>47</v>
      </c>
      <c r="S1324" s="14" t="str">
        <f t="shared" si="152"/>
        <v/>
      </c>
      <c r="T1324" s="14" t="s">
        <v>47</v>
      </c>
      <c r="U1324" s="14" t="str">
        <f t="shared" si="153"/>
        <v/>
      </c>
      <c r="V1324" s="15" t="str">
        <f t="shared" si="148"/>
        <v/>
      </c>
    </row>
    <row r="1325" spans="9:22" x14ac:dyDescent="0.2">
      <c r="I1325" s="17"/>
      <c r="L1325" s="16" t="str">
        <f t="shared" si="147"/>
        <v/>
      </c>
      <c r="M1325" s="14" t="str">
        <f t="shared" si="149"/>
        <v/>
      </c>
      <c r="N1325" s="14" t="s">
        <v>47</v>
      </c>
      <c r="O1325" s="14" t="str">
        <f t="shared" si="150"/>
        <v/>
      </c>
      <c r="P1325" s="14" t="s">
        <v>47</v>
      </c>
      <c r="Q1325" s="14" t="str">
        <f t="shared" si="151"/>
        <v/>
      </c>
      <c r="R1325" s="14" t="s">
        <v>47</v>
      </c>
      <c r="S1325" s="14" t="str">
        <f t="shared" si="152"/>
        <v/>
      </c>
      <c r="T1325" s="14" t="s">
        <v>47</v>
      </c>
      <c r="U1325" s="14" t="str">
        <f t="shared" si="153"/>
        <v/>
      </c>
      <c r="V1325" s="15" t="str">
        <f t="shared" si="148"/>
        <v/>
      </c>
    </row>
    <row r="1326" spans="9:22" x14ac:dyDescent="0.2">
      <c r="I1326" s="17"/>
      <c r="L1326" s="16" t="str">
        <f t="shared" si="147"/>
        <v/>
      </c>
      <c r="M1326" s="14" t="str">
        <f t="shared" si="149"/>
        <v/>
      </c>
      <c r="N1326" s="14" t="s">
        <v>47</v>
      </c>
      <c r="O1326" s="14" t="str">
        <f t="shared" si="150"/>
        <v/>
      </c>
      <c r="P1326" s="14" t="s">
        <v>47</v>
      </c>
      <c r="Q1326" s="14" t="str">
        <f t="shared" si="151"/>
        <v/>
      </c>
      <c r="R1326" s="14" t="s">
        <v>47</v>
      </c>
      <c r="S1326" s="14" t="str">
        <f t="shared" si="152"/>
        <v/>
      </c>
      <c r="T1326" s="14" t="s">
        <v>47</v>
      </c>
      <c r="U1326" s="14" t="str">
        <f t="shared" si="153"/>
        <v/>
      </c>
      <c r="V1326" s="15" t="str">
        <f t="shared" si="148"/>
        <v/>
      </c>
    </row>
    <row r="1327" spans="9:22" x14ac:dyDescent="0.2">
      <c r="I1327" s="17"/>
      <c r="L1327" s="16" t="str">
        <f t="shared" si="147"/>
        <v/>
      </c>
      <c r="M1327" s="14" t="str">
        <f t="shared" si="149"/>
        <v/>
      </c>
      <c r="N1327" s="14" t="s">
        <v>47</v>
      </c>
      <c r="O1327" s="14" t="str">
        <f t="shared" si="150"/>
        <v/>
      </c>
      <c r="P1327" s="14" t="s">
        <v>47</v>
      </c>
      <c r="Q1327" s="14" t="str">
        <f t="shared" si="151"/>
        <v/>
      </c>
      <c r="R1327" s="14" t="s">
        <v>47</v>
      </c>
      <c r="S1327" s="14" t="str">
        <f t="shared" si="152"/>
        <v/>
      </c>
      <c r="T1327" s="14" t="s">
        <v>47</v>
      </c>
      <c r="U1327" s="14" t="str">
        <f t="shared" si="153"/>
        <v/>
      </c>
      <c r="V1327" s="15" t="str">
        <f t="shared" si="148"/>
        <v/>
      </c>
    </row>
    <row r="1328" spans="9:22" x14ac:dyDescent="0.2">
      <c r="I1328" s="17"/>
      <c r="L1328" s="16" t="str">
        <f t="shared" si="147"/>
        <v/>
      </c>
      <c r="M1328" s="14" t="str">
        <f t="shared" si="149"/>
        <v/>
      </c>
      <c r="N1328" s="14" t="s">
        <v>47</v>
      </c>
      <c r="O1328" s="14" t="str">
        <f t="shared" si="150"/>
        <v/>
      </c>
      <c r="P1328" s="14" t="s">
        <v>47</v>
      </c>
      <c r="Q1328" s="14" t="str">
        <f t="shared" si="151"/>
        <v/>
      </c>
      <c r="R1328" s="14" t="s">
        <v>47</v>
      </c>
      <c r="S1328" s="14" t="str">
        <f t="shared" si="152"/>
        <v/>
      </c>
      <c r="T1328" s="14" t="s">
        <v>47</v>
      </c>
      <c r="U1328" s="14" t="str">
        <f t="shared" si="153"/>
        <v/>
      </c>
      <c r="V1328" s="15" t="str">
        <f t="shared" si="148"/>
        <v/>
      </c>
    </row>
    <row r="1329" spans="9:22" x14ac:dyDescent="0.2">
      <c r="I1329" s="17"/>
      <c r="L1329" s="16" t="str">
        <f t="shared" si="147"/>
        <v/>
      </c>
      <c r="M1329" s="14" t="str">
        <f t="shared" si="149"/>
        <v/>
      </c>
      <c r="N1329" s="14" t="s">
        <v>47</v>
      </c>
      <c r="O1329" s="14" t="str">
        <f t="shared" si="150"/>
        <v/>
      </c>
      <c r="P1329" s="14" t="s">
        <v>47</v>
      </c>
      <c r="Q1329" s="14" t="str">
        <f t="shared" si="151"/>
        <v/>
      </c>
      <c r="R1329" s="14" t="s">
        <v>47</v>
      </c>
      <c r="S1329" s="14" t="str">
        <f t="shared" si="152"/>
        <v/>
      </c>
      <c r="T1329" s="14" t="s">
        <v>47</v>
      </c>
      <c r="U1329" s="14" t="str">
        <f t="shared" si="153"/>
        <v/>
      </c>
      <c r="V1329" s="15" t="str">
        <f t="shared" si="148"/>
        <v/>
      </c>
    </row>
    <row r="1330" spans="9:22" x14ac:dyDescent="0.2">
      <c r="I1330" s="17"/>
      <c r="L1330" s="16" t="str">
        <f t="shared" si="147"/>
        <v/>
      </c>
      <c r="M1330" s="14" t="str">
        <f t="shared" si="149"/>
        <v/>
      </c>
      <c r="N1330" s="14" t="s">
        <v>47</v>
      </c>
      <c r="O1330" s="14" t="str">
        <f t="shared" si="150"/>
        <v/>
      </c>
      <c r="P1330" s="14" t="s">
        <v>47</v>
      </c>
      <c r="Q1330" s="14" t="str">
        <f t="shared" si="151"/>
        <v/>
      </c>
      <c r="R1330" s="14" t="s">
        <v>47</v>
      </c>
      <c r="S1330" s="14" t="str">
        <f t="shared" si="152"/>
        <v/>
      </c>
      <c r="T1330" s="14" t="s">
        <v>47</v>
      </c>
      <c r="U1330" s="14" t="str">
        <f t="shared" si="153"/>
        <v/>
      </c>
      <c r="V1330" s="15" t="str">
        <f t="shared" si="148"/>
        <v/>
      </c>
    </row>
    <row r="1331" spans="9:22" x14ac:dyDescent="0.2">
      <c r="I1331" s="17"/>
      <c r="L1331" s="16" t="str">
        <f t="shared" si="147"/>
        <v/>
      </c>
      <c r="M1331" s="14" t="str">
        <f t="shared" si="149"/>
        <v/>
      </c>
      <c r="N1331" s="14" t="s">
        <v>47</v>
      </c>
      <c r="O1331" s="14" t="str">
        <f t="shared" si="150"/>
        <v/>
      </c>
      <c r="P1331" s="14" t="s">
        <v>47</v>
      </c>
      <c r="Q1331" s="14" t="str">
        <f t="shared" si="151"/>
        <v/>
      </c>
      <c r="R1331" s="14" t="s">
        <v>47</v>
      </c>
      <c r="S1331" s="14" t="str">
        <f t="shared" si="152"/>
        <v/>
      </c>
      <c r="T1331" s="14" t="s">
        <v>47</v>
      </c>
      <c r="U1331" s="14" t="str">
        <f t="shared" si="153"/>
        <v/>
      </c>
      <c r="V1331" s="15" t="str">
        <f t="shared" si="148"/>
        <v/>
      </c>
    </row>
    <row r="1332" spans="9:22" x14ac:dyDescent="0.2">
      <c r="I1332" s="17"/>
      <c r="L1332" s="16" t="str">
        <f t="shared" si="147"/>
        <v/>
      </c>
      <c r="M1332" s="14" t="str">
        <f t="shared" si="149"/>
        <v/>
      </c>
      <c r="N1332" s="14" t="s">
        <v>47</v>
      </c>
      <c r="O1332" s="14" t="str">
        <f t="shared" si="150"/>
        <v/>
      </c>
      <c r="P1332" s="14" t="s">
        <v>47</v>
      </c>
      <c r="Q1332" s="14" t="str">
        <f t="shared" si="151"/>
        <v/>
      </c>
      <c r="R1332" s="14" t="s">
        <v>47</v>
      </c>
      <c r="S1332" s="14" t="str">
        <f t="shared" si="152"/>
        <v/>
      </c>
      <c r="T1332" s="14" t="s">
        <v>47</v>
      </c>
      <c r="U1332" s="14" t="str">
        <f t="shared" si="153"/>
        <v/>
      </c>
      <c r="V1332" s="15" t="str">
        <f t="shared" si="148"/>
        <v/>
      </c>
    </row>
    <row r="1333" spans="9:22" x14ac:dyDescent="0.2">
      <c r="I1333" s="17"/>
      <c r="L1333" s="16" t="str">
        <f t="shared" si="147"/>
        <v/>
      </c>
      <c r="M1333" s="14" t="str">
        <f t="shared" si="149"/>
        <v/>
      </c>
      <c r="N1333" s="14" t="s">
        <v>47</v>
      </c>
      <c r="O1333" s="14" t="str">
        <f t="shared" si="150"/>
        <v/>
      </c>
      <c r="P1333" s="14" t="s">
        <v>47</v>
      </c>
      <c r="Q1333" s="14" t="str">
        <f t="shared" si="151"/>
        <v/>
      </c>
      <c r="R1333" s="14" t="s">
        <v>47</v>
      </c>
      <c r="S1333" s="14" t="str">
        <f t="shared" si="152"/>
        <v/>
      </c>
      <c r="T1333" s="14" t="s">
        <v>47</v>
      </c>
      <c r="U1333" s="14" t="str">
        <f t="shared" si="153"/>
        <v/>
      </c>
      <c r="V1333" s="15" t="str">
        <f t="shared" si="148"/>
        <v/>
      </c>
    </row>
    <row r="1334" spans="9:22" x14ac:dyDescent="0.2">
      <c r="I1334" s="17"/>
      <c r="L1334" s="16" t="str">
        <f t="shared" si="147"/>
        <v/>
      </c>
      <c r="M1334" s="14" t="str">
        <f t="shared" si="149"/>
        <v/>
      </c>
      <c r="N1334" s="14" t="s">
        <v>47</v>
      </c>
      <c r="O1334" s="14" t="str">
        <f t="shared" si="150"/>
        <v/>
      </c>
      <c r="P1334" s="14" t="s">
        <v>47</v>
      </c>
      <c r="Q1334" s="14" t="str">
        <f t="shared" si="151"/>
        <v/>
      </c>
      <c r="R1334" s="14" t="s">
        <v>47</v>
      </c>
      <c r="S1334" s="14" t="str">
        <f t="shared" si="152"/>
        <v/>
      </c>
      <c r="T1334" s="14" t="s">
        <v>47</v>
      </c>
      <c r="U1334" s="14" t="str">
        <f t="shared" si="153"/>
        <v/>
      </c>
      <c r="V1334" s="15" t="str">
        <f t="shared" si="148"/>
        <v/>
      </c>
    </row>
    <row r="1335" spans="9:22" x14ac:dyDescent="0.2">
      <c r="I1335" s="17"/>
      <c r="L1335" s="16" t="str">
        <f t="shared" si="147"/>
        <v/>
      </c>
      <c r="M1335" s="14" t="str">
        <f t="shared" si="149"/>
        <v/>
      </c>
      <c r="N1335" s="14" t="s">
        <v>47</v>
      </c>
      <c r="O1335" s="14" t="str">
        <f t="shared" si="150"/>
        <v/>
      </c>
      <c r="P1335" s="14" t="s">
        <v>47</v>
      </c>
      <c r="Q1335" s="14" t="str">
        <f t="shared" si="151"/>
        <v/>
      </c>
      <c r="R1335" s="14" t="s">
        <v>47</v>
      </c>
      <c r="S1335" s="14" t="str">
        <f t="shared" si="152"/>
        <v/>
      </c>
      <c r="T1335" s="14" t="s">
        <v>47</v>
      </c>
      <c r="U1335" s="14" t="str">
        <f t="shared" si="153"/>
        <v/>
      </c>
      <c r="V1335" s="15" t="str">
        <f t="shared" si="148"/>
        <v/>
      </c>
    </row>
    <row r="1336" spans="9:22" x14ac:dyDescent="0.2">
      <c r="I1336" s="17"/>
      <c r="L1336" s="16" t="str">
        <f t="shared" si="147"/>
        <v/>
      </c>
      <c r="M1336" s="14" t="str">
        <f t="shared" si="149"/>
        <v/>
      </c>
      <c r="N1336" s="14" t="s">
        <v>47</v>
      </c>
      <c r="O1336" s="14" t="str">
        <f t="shared" si="150"/>
        <v/>
      </c>
      <c r="P1336" s="14" t="s">
        <v>47</v>
      </c>
      <c r="Q1336" s="14" t="str">
        <f t="shared" si="151"/>
        <v/>
      </c>
      <c r="R1336" s="14" t="s">
        <v>47</v>
      </c>
      <c r="S1336" s="14" t="str">
        <f t="shared" si="152"/>
        <v/>
      </c>
      <c r="T1336" s="14" t="s">
        <v>47</v>
      </c>
      <c r="U1336" s="14" t="str">
        <f t="shared" si="153"/>
        <v/>
      </c>
      <c r="V1336" s="15" t="str">
        <f t="shared" si="148"/>
        <v/>
      </c>
    </row>
    <row r="1337" spans="9:22" x14ac:dyDescent="0.2">
      <c r="I1337" s="17"/>
      <c r="L1337" s="16" t="str">
        <f t="shared" si="147"/>
        <v/>
      </c>
      <c r="M1337" s="14" t="str">
        <f t="shared" si="149"/>
        <v/>
      </c>
      <c r="N1337" s="14" t="s">
        <v>47</v>
      </c>
      <c r="O1337" s="14" t="str">
        <f t="shared" si="150"/>
        <v/>
      </c>
      <c r="P1337" s="14" t="s">
        <v>47</v>
      </c>
      <c r="Q1337" s="14" t="str">
        <f t="shared" si="151"/>
        <v/>
      </c>
      <c r="R1337" s="14" t="s">
        <v>47</v>
      </c>
      <c r="S1337" s="14" t="str">
        <f t="shared" si="152"/>
        <v/>
      </c>
      <c r="T1337" s="14" t="s">
        <v>47</v>
      </c>
      <c r="U1337" s="14" t="str">
        <f t="shared" si="153"/>
        <v/>
      </c>
      <c r="V1337" s="15" t="str">
        <f t="shared" si="148"/>
        <v/>
      </c>
    </row>
    <row r="1338" spans="9:22" x14ac:dyDescent="0.2">
      <c r="I1338" s="17"/>
      <c r="L1338" s="16" t="str">
        <f t="shared" si="147"/>
        <v/>
      </c>
      <c r="M1338" s="14" t="str">
        <f t="shared" si="149"/>
        <v/>
      </c>
      <c r="N1338" s="14" t="s">
        <v>47</v>
      </c>
      <c r="O1338" s="14" t="str">
        <f t="shared" si="150"/>
        <v/>
      </c>
      <c r="P1338" s="14" t="s">
        <v>47</v>
      </c>
      <c r="Q1338" s="14" t="str">
        <f t="shared" si="151"/>
        <v/>
      </c>
      <c r="R1338" s="14" t="s">
        <v>47</v>
      </c>
      <c r="S1338" s="14" t="str">
        <f t="shared" si="152"/>
        <v/>
      </c>
      <c r="T1338" s="14" t="s">
        <v>47</v>
      </c>
      <c r="U1338" s="14" t="str">
        <f t="shared" si="153"/>
        <v/>
      </c>
      <c r="V1338" s="15" t="str">
        <f t="shared" si="148"/>
        <v/>
      </c>
    </row>
    <row r="1339" spans="9:22" x14ac:dyDescent="0.2">
      <c r="I1339" s="17"/>
      <c r="L1339" s="16" t="str">
        <f t="shared" si="147"/>
        <v/>
      </c>
      <c r="M1339" s="14" t="str">
        <f t="shared" si="149"/>
        <v/>
      </c>
      <c r="N1339" s="14" t="s">
        <v>47</v>
      </c>
      <c r="O1339" s="14" t="str">
        <f t="shared" si="150"/>
        <v/>
      </c>
      <c r="P1339" s="14" t="s">
        <v>47</v>
      </c>
      <c r="Q1339" s="14" t="str">
        <f t="shared" si="151"/>
        <v/>
      </c>
      <c r="R1339" s="14" t="s">
        <v>47</v>
      </c>
      <c r="S1339" s="14" t="str">
        <f t="shared" si="152"/>
        <v/>
      </c>
      <c r="T1339" s="14" t="s">
        <v>47</v>
      </c>
      <c r="U1339" s="14" t="str">
        <f t="shared" si="153"/>
        <v/>
      </c>
      <c r="V1339" s="15" t="str">
        <f t="shared" si="148"/>
        <v/>
      </c>
    </row>
    <row r="1340" spans="9:22" x14ac:dyDescent="0.2">
      <c r="I1340" s="17"/>
      <c r="L1340" s="16" t="str">
        <f t="shared" si="147"/>
        <v/>
      </c>
      <c r="M1340" s="14" t="str">
        <f t="shared" si="149"/>
        <v/>
      </c>
      <c r="N1340" s="14" t="s">
        <v>47</v>
      </c>
      <c r="O1340" s="14" t="str">
        <f t="shared" si="150"/>
        <v/>
      </c>
      <c r="P1340" s="14" t="s">
        <v>47</v>
      </c>
      <c r="Q1340" s="14" t="str">
        <f t="shared" si="151"/>
        <v/>
      </c>
      <c r="R1340" s="14" t="s">
        <v>47</v>
      </c>
      <c r="S1340" s="14" t="str">
        <f t="shared" si="152"/>
        <v/>
      </c>
      <c r="T1340" s="14" t="s">
        <v>47</v>
      </c>
      <c r="U1340" s="14" t="str">
        <f t="shared" si="153"/>
        <v/>
      </c>
      <c r="V1340" s="15" t="str">
        <f t="shared" si="148"/>
        <v/>
      </c>
    </row>
    <row r="1341" spans="9:22" x14ac:dyDescent="0.2">
      <c r="I1341" s="17"/>
      <c r="L1341" s="16" t="str">
        <f t="shared" si="147"/>
        <v/>
      </c>
      <c r="M1341" s="14" t="str">
        <f t="shared" si="149"/>
        <v/>
      </c>
      <c r="N1341" s="14" t="s">
        <v>47</v>
      </c>
      <c r="O1341" s="14" t="str">
        <f t="shared" si="150"/>
        <v/>
      </c>
      <c r="P1341" s="14" t="s">
        <v>47</v>
      </c>
      <c r="Q1341" s="14" t="str">
        <f t="shared" si="151"/>
        <v/>
      </c>
      <c r="R1341" s="14" t="s">
        <v>47</v>
      </c>
      <c r="S1341" s="14" t="str">
        <f t="shared" si="152"/>
        <v/>
      </c>
      <c r="T1341" s="14" t="s">
        <v>47</v>
      </c>
      <c r="U1341" s="14" t="str">
        <f t="shared" si="153"/>
        <v/>
      </c>
      <c r="V1341" s="15" t="str">
        <f t="shared" si="148"/>
        <v/>
      </c>
    </row>
    <row r="1342" spans="9:22" x14ac:dyDescent="0.2">
      <c r="I1342" s="17" t="s">
        <v>50</v>
      </c>
      <c r="L1342" s="16" t="str">
        <f t="shared" si="147"/>
        <v/>
      </c>
      <c r="M1342" s="14" t="str">
        <f t="shared" si="149"/>
        <v/>
      </c>
      <c r="N1342" s="14" t="s">
        <v>47</v>
      </c>
      <c r="O1342" s="14" t="str">
        <f t="shared" si="150"/>
        <v/>
      </c>
      <c r="P1342" s="14" t="s">
        <v>47</v>
      </c>
      <c r="Q1342" s="14" t="str">
        <f t="shared" si="151"/>
        <v/>
      </c>
      <c r="R1342" s="14" t="s">
        <v>47</v>
      </c>
      <c r="S1342" s="14" t="str">
        <f t="shared" si="152"/>
        <v/>
      </c>
      <c r="T1342" s="14" t="s">
        <v>47</v>
      </c>
      <c r="U1342" s="14" t="str">
        <f t="shared" si="153"/>
        <v/>
      </c>
      <c r="V1342" s="15" t="str">
        <f t="shared" si="148"/>
        <v/>
      </c>
    </row>
    <row r="1343" spans="9:22" x14ac:dyDescent="0.2">
      <c r="I1343" s="17" t="s">
        <v>50</v>
      </c>
      <c r="L1343" s="16" t="str">
        <f t="shared" si="147"/>
        <v/>
      </c>
      <c r="M1343" s="14" t="str">
        <f t="shared" si="149"/>
        <v/>
      </c>
      <c r="N1343" s="14" t="s">
        <v>47</v>
      </c>
      <c r="O1343" s="14" t="str">
        <f t="shared" si="150"/>
        <v/>
      </c>
      <c r="P1343" s="14" t="s">
        <v>47</v>
      </c>
      <c r="Q1343" s="14" t="str">
        <f t="shared" si="151"/>
        <v/>
      </c>
      <c r="R1343" s="14" t="s">
        <v>47</v>
      </c>
      <c r="S1343" s="14" t="str">
        <f t="shared" si="152"/>
        <v/>
      </c>
      <c r="T1343" s="14" t="s">
        <v>47</v>
      </c>
      <c r="U1343" s="14" t="str">
        <f t="shared" si="153"/>
        <v/>
      </c>
      <c r="V1343" s="15" t="str">
        <f t="shared" si="148"/>
        <v/>
      </c>
    </row>
    <row r="1344" spans="9:22" x14ac:dyDescent="0.2">
      <c r="I1344" s="17" t="s">
        <v>50</v>
      </c>
      <c r="L1344" s="16" t="str">
        <f t="shared" si="147"/>
        <v/>
      </c>
      <c r="M1344" s="14" t="str">
        <f t="shared" si="149"/>
        <v/>
      </c>
      <c r="N1344" s="14" t="s">
        <v>47</v>
      </c>
      <c r="O1344" s="14" t="str">
        <f t="shared" si="150"/>
        <v/>
      </c>
      <c r="P1344" s="14" t="s">
        <v>47</v>
      </c>
      <c r="Q1344" s="14" t="str">
        <f t="shared" si="151"/>
        <v/>
      </c>
      <c r="R1344" s="14" t="s">
        <v>47</v>
      </c>
      <c r="S1344" s="14" t="str">
        <f t="shared" si="152"/>
        <v/>
      </c>
      <c r="T1344" s="14" t="s">
        <v>47</v>
      </c>
      <c r="U1344" s="14" t="str">
        <f t="shared" si="153"/>
        <v/>
      </c>
      <c r="V1344" s="15" t="str">
        <f t="shared" si="148"/>
        <v/>
      </c>
    </row>
    <row r="1345" spans="9:22" x14ac:dyDescent="0.2">
      <c r="I1345" s="17" t="s">
        <v>50</v>
      </c>
      <c r="L1345" s="16" t="str">
        <f t="shared" si="147"/>
        <v/>
      </c>
      <c r="M1345" s="14" t="str">
        <f t="shared" si="149"/>
        <v/>
      </c>
      <c r="N1345" s="14" t="s">
        <v>47</v>
      </c>
      <c r="O1345" s="14" t="str">
        <f t="shared" si="150"/>
        <v/>
      </c>
      <c r="P1345" s="14" t="s">
        <v>47</v>
      </c>
      <c r="Q1345" s="14" t="str">
        <f t="shared" si="151"/>
        <v/>
      </c>
      <c r="R1345" s="14" t="s">
        <v>47</v>
      </c>
      <c r="S1345" s="14" t="str">
        <f t="shared" si="152"/>
        <v/>
      </c>
      <c r="T1345" s="14" t="s">
        <v>47</v>
      </c>
      <c r="U1345" s="14" t="str">
        <f t="shared" si="153"/>
        <v/>
      </c>
      <c r="V1345" s="15" t="str">
        <f t="shared" si="148"/>
        <v/>
      </c>
    </row>
    <row r="1346" spans="9:22" x14ac:dyDescent="0.2">
      <c r="I1346" s="17" t="s">
        <v>50</v>
      </c>
      <c r="L1346" s="16" t="str">
        <f t="shared" si="147"/>
        <v/>
      </c>
      <c r="M1346" s="14" t="str">
        <f t="shared" si="149"/>
        <v/>
      </c>
      <c r="N1346" s="14" t="s">
        <v>47</v>
      </c>
      <c r="O1346" s="14" t="str">
        <f t="shared" si="150"/>
        <v/>
      </c>
      <c r="P1346" s="14" t="s">
        <v>47</v>
      </c>
      <c r="Q1346" s="14" t="str">
        <f t="shared" si="151"/>
        <v/>
      </c>
      <c r="R1346" s="14" t="s">
        <v>47</v>
      </c>
      <c r="S1346" s="14" t="str">
        <f t="shared" si="152"/>
        <v/>
      </c>
      <c r="T1346" s="14" t="s">
        <v>47</v>
      </c>
      <c r="U1346" s="14" t="str">
        <f t="shared" si="153"/>
        <v/>
      </c>
      <c r="V1346" s="15" t="str">
        <f t="shared" si="148"/>
        <v/>
      </c>
    </row>
    <row r="1347" spans="9:22" x14ac:dyDescent="0.2">
      <c r="I1347" s="17" t="s">
        <v>50</v>
      </c>
      <c r="L1347" s="16" t="str">
        <f t="shared" si="147"/>
        <v/>
      </c>
      <c r="M1347" s="14" t="str">
        <f t="shared" si="149"/>
        <v/>
      </c>
      <c r="N1347" s="14" t="s">
        <v>47</v>
      </c>
      <c r="O1347" s="14" t="str">
        <f t="shared" si="150"/>
        <v/>
      </c>
      <c r="P1347" s="14" t="s">
        <v>47</v>
      </c>
      <c r="Q1347" s="14" t="str">
        <f t="shared" si="151"/>
        <v/>
      </c>
      <c r="R1347" s="14" t="s">
        <v>47</v>
      </c>
      <c r="S1347" s="14" t="str">
        <f t="shared" si="152"/>
        <v/>
      </c>
      <c r="T1347" s="14" t="s">
        <v>47</v>
      </c>
      <c r="U1347" s="14" t="str">
        <f t="shared" si="153"/>
        <v/>
      </c>
      <c r="V1347" s="15" t="str">
        <f t="shared" si="148"/>
        <v/>
      </c>
    </row>
    <row r="1348" spans="9:22" x14ac:dyDescent="0.2">
      <c r="I1348" s="17" t="s">
        <v>50</v>
      </c>
      <c r="L1348" s="16" t="str">
        <f t="shared" ref="L1348:L1411" si="154">IF(A1348="","",LEN(A1348))</f>
        <v/>
      </c>
      <c r="M1348" s="14" t="str">
        <f t="shared" si="149"/>
        <v/>
      </c>
      <c r="N1348" s="14" t="s">
        <v>47</v>
      </c>
      <c r="O1348" s="14" t="str">
        <f t="shared" si="150"/>
        <v/>
      </c>
      <c r="P1348" s="14" t="s">
        <v>47</v>
      </c>
      <c r="Q1348" s="14" t="str">
        <f t="shared" si="151"/>
        <v/>
      </c>
      <c r="R1348" s="14" t="s">
        <v>47</v>
      </c>
      <c r="S1348" s="14" t="str">
        <f t="shared" si="152"/>
        <v/>
      </c>
      <c r="T1348" s="14" t="s">
        <v>47</v>
      </c>
      <c r="U1348" s="14" t="str">
        <f t="shared" si="153"/>
        <v/>
      </c>
      <c r="V1348" s="15" t="str">
        <f t="shared" ref="V1348:V1411" si="155">IF(A1348="","",IF(L1348=2,M1348,IF(L1348=5,M1348&amp;N1348&amp;O1348,IF(L1348=8,M1348&amp;N1348&amp;O1348&amp;P1348&amp;Q1348,IF(L1348=11,M1348&amp;N1348&amp;O1348&amp;P1348&amp;Q1348&amp;R1348&amp;S1348,IF(L1348=14,M1348&amp;N1348&amp;O1348&amp;P1348&amp;Q1348&amp;R1348&amp;S1348&amp;T1348&amp;U1348,"ERROR"))))))</f>
        <v/>
      </c>
    </row>
    <row r="1349" spans="9:22" x14ac:dyDescent="0.2">
      <c r="I1349" s="17" t="s">
        <v>50</v>
      </c>
      <c r="L1349" s="16" t="str">
        <f t="shared" si="154"/>
        <v/>
      </c>
      <c r="M1349" s="14" t="str">
        <f t="shared" si="149"/>
        <v/>
      </c>
      <c r="N1349" s="14" t="s">
        <v>47</v>
      </c>
      <c r="O1349" s="14" t="str">
        <f t="shared" si="150"/>
        <v/>
      </c>
      <c r="P1349" s="14" t="s">
        <v>47</v>
      </c>
      <c r="Q1349" s="14" t="str">
        <f t="shared" si="151"/>
        <v/>
      </c>
      <c r="R1349" s="14" t="s">
        <v>47</v>
      </c>
      <c r="S1349" s="14" t="str">
        <f t="shared" si="152"/>
        <v/>
      </c>
      <c r="T1349" s="14" t="s">
        <v>47</v>
      </c>
      <c r="U1349" s="14" t="str">
        <f t="shared" si="153"/>
        <v/>
      </c>
      <c r="V1349" s="15" t="str">
        <f t="shared" si="155"/>
        <v/>
      </c>
    </row>
    <row r="1350" spans="9:22" x14ac:dyDescent="0.2">
      <c r="I1350" s="17" t="s">
        <v>50</v>
      </c>
      <c r="L1350" s="16" t="str">
        <f t="shared" si="154"/>
        <v/>
      </c>
      <c r="M1350" s="14" t="str">
        <f t="shared" si="149"/>
        <v/>
      </c>
      <c r="N1350" s="14" t="s">
        <v>47</v>
      </c>
      <c r="O1350" s="14" t="str">
        <f t="shared" si="150"/>
        <v/>
      </c>
      <c r="P1350" s="14" t="s">
        <v>47</v>
      </c>
      <c r="Q1350" s="14" t="str">
        <f t="shared" si="151"/>
        <v/>
      </c>
      <c r="R1350" s="14" t="s">
        <v>47</v>
      </c>
      <c r="S1350" s="14" t="str">
        <f t="shared" si="152"/>
        <v/>
      </c>
      <c r="T1350" s="14" t="s">
        <v>47</v>
      </c>
      <c r="U1350" s="14" t="str">
        <f t="shared" si="153"/>
        <v/>
      </c>
      <c r="V1350" s="15" t="str">
        <f t="shared" si="155"/>
        <v/>
      </c>
    </row>
    <row r="1351" spans="9:22" x14ac:dyDescent="0.2">
      <c r="I1351" s="17" t="s">
        <v>50</v>
      </c>
      <c r="L1351" s="16" t="str">
        <f t="shared" si="154"/>
        <v/>
      </c>
      <c r="M1351" s="14" t="str">
        <f t="shared" si="149"/>
        <v/>
      </c>
      <c r="N1351" s="14" t="s">
        <v>47</v>
      </c>
      <c r="O1351" s="14" t="str">
        <f t="shared" si="150"/>
        <v/>
      </c>
      <c r="P1351" s="14" t="s">
        <v>47</v>
      </c>
      <c r="Q1351" s="14" t="str">
        <f t="shared" si="151"/>
        <v/>
      </c>
      <c r="R1351" s="14" t="s">
        <v>47</v>
      </c>
      <c r="S1351" s="14" t="str">
        <f t="shared" si="152"/>
        <v/>
      </c>
      <c r="T1351" s="14" t="s">
        <v>47</v>
      </c>
      <c r="U1351" s="14" t="str">
        <f t="shared" si="153"/>
        <v/>
      </c>
      <c r="V1351" s="15" t="str">
        <f t="shared" si="155"/>
        <v/>
      </c>
    </row>
    <row r="1352" spans="9:22" x14ac:dyDescent="0.2">
      <c r="I1352" s="17" t="s">
        <v>50</v>
      </c>
      <c r="L1352" s="16" t="str">
        <f t="shared" si="154"/>
        <v/>
      </c>
      <c r="M1352" s="14" t="str">
        <f t="shared" si="149"/>
        <v/>
      </c>
      <c r="N1352" s="14" t="s">
        <v>47</v>
      </c>
      <c r="O1352" s="14" t="str">
        <f t="shared" si="150"/>
        <v/>
      </c>
      <c r="P1352" s="14" t="s">
        <v>47</v>
      </c>
      <c r="Q1352" s="14" t="str">
        <f t="shared" si="151"/>
        <v/>
      </c>
      <c r="R1352" s="14" t="s">
        <v>47</v>
      </c>
      <c r="S1352" s="14" t="str">
        <f t="shared" si="152"/>
        <v/>
      </c>
      <c r="T1352" s="14" t="s">
        <v>47</v>
      </c>
      <c r="U1352" s="14" t="str">
        <f t="shared" si="153"/>
        <v/>
      </c>
      <c r="V1352" s="15" t="str">
        <f t="shared" si="155"/>
        <v/>
      </c>
    </row>
    <row r="1353" spans="9:22" x14ac:dyDescent="0.2">
      <c r="I1353" s="17" t="s">
        <v>50</v>
      </c>
      <c r="L1353" s="16" t="str">
        <f t="shared" si="154"/>
        <v/>
      </c>
      <c r="M1353" s="14" t="str">
        <f t="shared" si="149"/>
        <v/>
      </c>
      <c r="N1353" s="14" t="s">
        <v>47</v>
      </c>
      <c r="O1353" s="14" t="str">
        <f t="shared" si="150"/>
        <v/>
      </c>
      <c r="P1353" s="14" t="s">
        <v>47</v>
      </c>
      <c r="Q1353" s="14" t="str">
        <f t="shared" si="151"/>
        <v/>
      </c>
      <c r="R1353" s="14" t="s">
        <v>47</v>
      </c>
      <c r="S1353" s="14" t="str">
        <f t="shared" si="152"/>
        <v/>
      </c>
      <c r="T1353" s="14" t="s">
        <v>47</v>
      </c>
      <c r="U1353" s="14" t="str">
        <f t="shared" si="153"/>
        <v/>
      </c>
      <c r="V1353" s="15" t="str">
        <f t="shared" si="155"/>
        <v/>
      </c>
    </row>
    <row r="1354" spans="9:22" x14ac:dyDescent="0.2">
      <c r="I1354" s="17" t="s">
        <v>50</v>
      </c>
      <c r="L1354" s="16" t="str">
        <f t="shared" si="154"/>
        <v/>
      </c>
      <c r="M1354" s="14" t="str">
        <f t="shared" si="149"/>
        <v/>
      </c>
      <c r="N1354" s="14" t="s">
        <v>47</v>
      </c>
      <c r="O1354" s="14" t="str">
        <f t="shared" si="150"/>
        <v/>
      </c>
      <c r="P1354" s="14" t="s">
        <v>47</v>
      </c>
      <c r="Q1354" s="14" t="str">
        <f t="shared" si="151"/>
        <v/>
      </c>
      <c r="R1354" s="14" t="s">
        <v>47</v>
      </c>
      <c r="S1354" s="14" t="str">
        <f t="shared" si="152"/>
        <v/>
      </c>
      <c r="T1354" s="14" t="s">
        <v>47</v>
      </c>
      <c r="U1354" s="14" t="str">
        <f t="shared" si="153"/>
        <v/>
      </c>
      <c r="V1354" s="15" t="str">
        <f t="shared" si="155"/>
        <v/>
      </c>
    </row>
    <row r="1355" spans="9:22" x14ac:dyDescent="0.2">
      <c r="I1355" s="17" t="s">
        <v>50</v>
      </c>
      <c r="L1355" s="16" t="str">
        <f t="shared" si="154"/>
        <v/>
      </c>
      <c r="M1355" s="14" t="str">
        <f t="shared" si="149"/>
        <v/>
      </c>
      <c r="N1355" s="14" t="s">
        <v>47</v>
      </c>
      <c r="O1355" s="14" t="str">
        <f t="shared" si="150"/>
        <v/>
      </c>
      <c r="P1355" s="14" t="s">
        <v>47</v>
      </c>
      <c r="Q1355" s="14" t="str">
        <f t="shared" si="151"/>
        <v/>
      </c>
      <c r="R1355" s="14" t="s">
        <v>47</v>
      </c>
      <c r="S1355" s="14" t="str">
        <f t="shared" si="152"/>
        <v/>
      </c>
      <c r="T1355" s="14" t="s">
        <v>47</v>
      </c>
      <c r="U1355" s="14" t="str">
        <f t="shared" si="153"/>
        <v/>
      </c>
      <c r="V1355" s="15" t="str">
        <f t="shared" si="155"/>
        <v/>
      </c>
    </row>
    <row r="1356" spans="9:22" x14ac:dyDescent="0.2">
      <c r="I1356" s="17" t="s">
        <v>50</v>
      </c>
      <c r="L1356" s="16" t="str">
        <f t="shared" si="154"/>
        <v/>
      </c>
      <c r="M1356" s="14" t="str">
        <f t="shared" si="149"/>
        <v/>
      </c>
      <c r="N1356" s="14" t="s">
        <v>47</v>
      </c>
      <c r="O1356" s="14" t="str">
        <f t="shared" si="150"/>
        <v/>
      </c>
      <c r="P1356" s="14" t="s">
        <v>47</v>
      </c>
      <c r="Q1356" s="14" t="str">
        <f t="shared" si="151"/>
        <v/>
      </c>
      <c r="R1356" s="14" t="s">
        <v>47</v>
      </c>
      <c r="S1356" s="14" t="str">
        <f t="shared" si="152"/>
        <v/>
      </c>
      <c r="T1356" s="14" t="s">
        <v>47</v>
      </c>
      <c r="U1356" s="14" t="str">
        <f t="shared" si="153"/>
        <v/>
      </c>
      <c r="V1356" s="15" t="str">
        <f t="shared" si="155"/>
        <v/>
      </c>
    </row>
    <row r="1357" spans="9:22" x14ac:dyDescent="0.2">
      <c r="I1357" s="17" t="s">
        <v>50</v>
      </c>
      <c r="L1357" s="16" t="str">
        <f t="shared" si="154"/>
        <v/>
      </c>
      <c r="M1357" s="14" t="str">
        <f t="shared" si="149"/>
        <v/>
      </c>
      <c r="N1357" s="14" t="s">
        <v>47</v>
      </c>
      <c r="O1357" s="14" t="str">
        <f t="shared" si="150"/>
        <v/>
      </c>
      <c r="P1357" s="14" t="s">
        <v>47</v>
      </c>
      <c r="Q1357" s="14" t="str">
        <f t="shared" si="151"/>
        <v/>
      </c>
      <c r="R1357" s="14" t="s">
        <v>47</v>
      </c>
      <c r="S1357" s="14" t="str">
        <f t="shared" si="152"/>
        <v/>
      </c>
      <c r="T1357" s="14" t="s">
        <v>47</v>
      </c>
      <c r="U1357" s="14" t="str">
        <f t="shared" si="153"/>
        <v/>
      </c>
      <c r="V1357" s="15" t="str">
        <f t="shared" si="155"/>
        <v/>
      </c>
    </row>
    <row r="1358" spans="9:22" x14ac:dyDescent="0.2">
      <c r="I1358" s="17" t="s">
        <v>50</v>
      </c>
      <c r="L1358" s="16" t="str">
        <f t="shared" si="154"/>
        <v/>
      </c>
      <c r="M1358" s="14" t="str">
        <f t="shared" si="149"/>
        <v/>
      </c>
      <c r="N1358" s="14" t="s">
        <v>47</v>
      </c>
      <c r="O1358" s="14" t="str">
        <f t="shared" si="150"/>
        <v/>
      </c>
      <c r="P1358" s="14" t="s">
        <v>47</v>
      </c>
      <c r="Q1358" s="14" t="str">
        <f t="shared" si="151"/>
        <v/>
      </c>
      <c r="R1358" s="14" t="s">
        <v>47</v>
      </c>
      <c r="S1358" s="14" t="str">
        <f t="shared" si="152"/>
        <v/>
      </c>
      <c r="T1358" s="14" t="s">
        <v>47</v>
      </c>
      <c r="U1358" s="14" t="str">
        <f t="shared" si="153"/>
        <v/>
      </c>
      <c r="V1358" s="15" t="str">
        <f t="shared" si="155"/>
        <v/>
      </c>
    </row>
    <row r="1359" spans="9:22" x14ac:dyDescent="0.2">
      <c r="I1359" s="17" t="s">
        <v>50</v>
      </c>
      <c r="L1359" s="16" t="str">
        <f t="shared" si="154"/>
        <v/>
      </c>
      <c r="M1359" s="14" t="str">
        <f t="shared" si="149"/>
        <v/>
      </c>
      <c r="N1359" s="14" t="s">
        <v>47</v>
      </c>
      <c r="O1359" s="14" t="str">
        <f t="shared" si="150"/>
        <v/>
      </c>
      <c r="P1359" s="14" t="s">
        <v>47</v>
      </c>
      <c r="Q1359" s="14" t="str">
        <f t="shared" si="151"/>
        <v/>
      </c>
      <c r="R1359" s="14" t="s">
        <v>47</v>
      </c>
      <c r="S1359" s="14" t="str">
        <f t="shared" si="152"/>
        <v/>
      </c>
      <c r="T1359" s="14" t="s">
        <v>47</v>
      </c>
      <c r="U1359" s="14" t="str">
        <f t="shared" si="153"/>
        <v/>
      </c>
      <c r="V1359" s="15" t="str">
        <f t="shared" si="155"/>
        <v/>
      </c>
    </row>
    <row r="1360" spans="9:22" x14ac:dyDescent="0.2">
      <c r="I1360" s="17" t="s">
        <v>50</v>
      </c>
      <c r="L1360" s="16" t="str">
        <f t="shared" si="154"/>
        <v/>
      </c>
      <c r="M1360" s="14" t="str">
        <f t="shared" si="149"/>
        <v/>
      </c>
      <c r="N1360" s="14" t="s">
        <v>47</v>
      </c>
      <c r="O1360" s="14" t="str">
        <f t="shared" si="150"/>
        <v/>
      </c>
      <c r="P1360" s="14" t="s">
        <v>47</v>
      </c>
      <c r="Q1360" s="14" t="str">
        <f t="shared" si="151"/>
        <v/>
      </c>
      <c r="R1360" s="14" t="s">
        <v>47</v>
      </c>
      <c r="S1360" s="14" t="str">
        <f t="shared" si="152"/>
        <v/>
      </c>
      <c r="T1360" s="14" t="s">
        <v>47</v>
      </c>
      <c r="U1360" s="14" t="str">
        <f t="shared" si="153"/>
        <v/>
      </c>
      <c r="V1360" s="15" t="str">
        <f t="shared" si="155"/>
        <v/>
      </c>
    </row>
    <row r="1361" spans="9:22" x14ac:dyDescent="0.2">
      <c r="I1361" s="17" t="s">
        <v>50</v>
      </c>
      <c r="L1361" s="16" t="str">
        <f t="shared" si="154"/>
        <v/>
      </c>
      <c r="M1361" s="14" t="str">
        <f t="shared" si="149"/>
        <v/>
      </c>
      <c r="N1361" s="14" t="s">
        <v>47</v>
      </c>
      <c r="O1361" s="14" t="str">
        <f t="shared" si="150"/>
        <v/>
      </c>
      <c r="P1361" s="14" t="s">
        <v>47</v>
      </c>
      <c r="Q1361" s="14" t="str">
        <f t="shared" si="151"/>
        <v/>
      </c>
      <c r="R1361" s="14" t="s">
        <v>47</v>
      </c>
      <c r="S1361" s="14" t="str">
        <f t="shared" si="152"/>
        <v/>
      </c>
      <c r="T1361" s="14" t="s">
        <v>47</v>
      </c>
      <c r="U1361" s="14" t="str">
        <f t="shared" si="153"/>
        <v/>
      </c>
      <c r="V1361" s="15" t="str">
        <f t="shared" si="155"/>
        <v/>
      </c>
    </row>
    <row r="1362" spans="9:22" x14ac:dyDescent="0.2">
      <c r="I1362" s="17" t="s">
        <v>50</v>
      </c>
      <c r="L1362" s="16" t="str">
        <f t="shared" si="154"/>
        <v/>
      </c>
      <c r="M1362" s="14" t="str">
        <f t="shared" si="149"/>
        <v/>
      </c>
      <c r="N1362" s="14" t="s">
        <v>47</v>
      </c>
      <c r="O1362" s="14" t="str">
        <f t="shared" si="150"/>
        <v/>
      </c>
      <c r="P1362" s="14" t="s">
        <v>47</v>
      </c>
      <c r="Q1362" s="14" t="str">
        <f t="shared" si="151"/>
        <v/>
      </c>
      <c r="R1362" s="14" t="s">
        <v>47</v>
      </c>
      <c r="S1362" s="14" t="str">
        <f t="shared" si="152"/>
        <v/>
      </c>
      <c r="T1362" s="14" t="s">
        <v>47</v>
      </c>
      <c r="U1362" s="14" t="str">
        <f t="shared" si="153"/>
        <v/>
      </c>
      <c r="V1362" s="15" t="str">
        <f t="shared" si="155"/>
        <v/>
      </c>
    </row>
    <row r="1363" spans="9:22" x14ac:dyDescent="0.2">
      <c r="I1363" s="17" t="s">
        <v>50</v>
      </c>
      <c r="L1363" s="16" t="str">
        <f t="shared" si="154"/>
        <v/>
      </c>
      <c r="M1363" s="14" t="str">
        <f t="shared" si="149"/>
        <v/>
      </c>
      <c r="N1363" s="14" t="s">
        <v>47</v>
      </c>
      <c r="O1363" s="14" t="str">
        <f t="shared" si="150"/>
        <v/>
      </c>
      <c r="P1363" s="14" t="s">
        <v>47</v>
      </c>
      <c r="Q1363" s="14" t="str">
        <f t="shared" si="151"/>
        <v/>
      </c>
      <c r="R1363" s="14" t="s">
        <v>47</v>
      </c>
      <c r="S1363" s="14" t="str">
        <f t="shared" si="152"/>
        <v/>
      </c>
      <c r="T1363" s="14" t="s">
        <v>47</v>
      </c>
      <c r="U1363" s="14" t="str">
        <f t="shared" si="153"/>
        <v/>
      </c>
      <c r="V1363" s="15" t="str">
        <f t="shared" si="155"/>
        <v/>
      </c>
    </row>
    <row r="1364" spans="9:22" x14ac:dyDescent="0.2">
      <c r="I1364" s="17" t="s">
        <v>50</v>
      </c>
      <c r="L1364" s="16" t="str">
        <f t="shared" si="154"/>
        <v/>
      </c>
      <c r="M1364" s="14" t="str">
        <f t="shared" si="149"/>
        <v/>
      </c>
      <c r="N1364" s="14" t="s">
        <v>47</v>
      </c>
      <c r="O1364" s="14" t="str">
        <f t="shared" si="150"/>
        <v/>
      </c>
      <c r="P1364" s="14" t="s">
        <v>47</v>
      </c>
      <c r="Q1364" s="14" t="str">
        <f t="shared" si="151"/>
        <v/>
      </c>
      <c r="R1364" s="14" t="s">
        <v>47</v>
      </c>
      <c r="S1364" s="14" t="str">
        <f t="shared" si="152"/>
        <v/>
      </c>
      <c r="T1364" s="14" t="s">
        <v>47</v>
      </c>
      <c r="U1364" s="14" t="str">
        <f t="shared" si="153"/>
        <v/>
      </c>
      <c r="V1364" s="15" t="str">
        <f t="shared" si="155"/>
        <v/>
      </c>
    </row>
    <row r="1365" spans="9:22" x14ac:dyDescent="0.2">
      <c r="I1365" s="17" t="s">
        <v>50</v>
      </c>
      <c r="L1365" s="16" t="str">
        <f t="shared" si="154"/>
        <v/>
      </c>
      <c r="M1365" s="14" t="str">
        <f t="shared" si="149"/>
        <v/>
      </c>
      <c r="N1365" s="14" t="s">
        <v>47</v>
      </c>
      <c r="O1365" s="14" t="str">
        <f t="shared" si="150"/>
        <v/>
      </c>
      <c r="P1365" s="14" t="s">
        <v>47</v>
      </c>
      <c r="Q1365" s="14" t="str">
        <f t="shared" si="151"/>
        <v/>
      </c>
      <c r="R1365" s="14" t="s">
        <v>47</v>
      </c>
      <c r="S1365" s="14" t="str">
        <f t="shared" si="152"/>
        <v/>
      </c>
      <c r="T1365" s="14" t="s">
        <v>47</v>
      </c>
      <c r="U1365" s="14" t="str">
        <f t="shared" si="153"/>
        <v/>
      </c>
      <c r="V1365" s="15" t="str">
        <f t="shared" si="155"/>
        <v/>
      </c>
    </row>
    <row r="1366" spans="9:22" x14ac:dyDescent="0.2">
      <c r="I1366" s="17" t="s">
        <v>50</v>
      </c>
      <c r="L1366" s="16" t="str">
        <f t="shared" si="154"/>
        <v/>
      </c>
      <c r="M1366" s="14" t="str">
        <f t="shared" si="149"/>
        <v/>
      </c>
      <c r="N1366" s="14" t="s">
        <v>47</v>
      </c>
      <c r="O1366" s="14" t="str">
        <f t="shared" si="150"/>
        <v/>
      </c>
      <c r="P1366" s="14" t="s">
        <v>47</v>
      </c>
      <c r="Q1366" s="14" t="str">
        <f t="shared" si="151"/>
        <v/>
      </c>
      <c r="R1366" s="14" t="s">
        <v>47</v>
      </c>
      <c r="S1366" s="14" t="str">
        <f t="shared" si="152"/>
        <v/>
      </c>
      <c r="T1366" s="14" t="s">
        <v>47</v>
      </c>
      <c r="U1366" s="14" t="str">
        <f t="shared" si="153"/>
        <v/>
      </c>
      <c r="V1366" s="15" t="str">
        <f t="shared" si="155"/>
        <v/>
      </c>
    </row>
    <row r="1367" spans="9:22" x14ac:dyDescent="0.2">
      <c r="I1367" s="17" t="s">
        <v>50</v>
      </c>
      <c r="L1367" s="16" t="str">
        <f t="shared" si="154"/>
        <v/>
      </c>
      <c r="M1367" s="14" t="str">
        <f t="shared" si="149"/>
        <v/>
      </c>
      <c r="N1367" s="14" t="s">
        <v>47</v>
      </c>
      <c r="O1367" s="14" t="str">
        <f t="shared" si="150"/>
        <v/>
      </c>
      <c r="P1367" s="14" t="s">
        <v>47</v>
      </c>
      <c r="Q1367" s="14" t="str">
        <f t="shared" si="151"/>
        <v/>
      </c>
      <c r="R1367" s="14" t="s">
        <v>47</v>
      </c>
      <c r="S1367" s="14" t="str">
        <f t="shared" si="152"/>
        <v/>
      </c>
      <c r="T1367" s="14" t="s">
        <v>47</v>
      </c>
      <c r="U1367" s="14" t="str">
        <f t="shared" si="153"/>
        <v/>
      </c>
      <c r="V1367" s="15" t="str">
        <f t="shared" si="155"/>
        <v/>
      </c>
    </row>
    <row r="1368" spans="9:22" x14ac:dyDescent="0.2">
      <c r="I1368" s="17" t="s">
        <v>50</v>
      </c>
      <c r="L1368" s="16" t="str">
        <f t="shared" si="154"/>
        <v/>
      </c>
      <c r="M1368" s="14" t="str">
        <f t="shared" si="149"/>
        <v/>
      </c>
      <c r="N1368" s="14" t="s">
        <v>47</v>
      </c>
      <c r="O1368" s="14" t="str">
        <f t="shared" si="150"/>
        <v/>
      </c>
      <c r="P1368" s="14" t="s">
        <v>47</v>
      </c>
      <c r="Q1368" s="14" t="str">
        <f t="shared" si="151"/>
        <v/>
      </c>
      <c r="R1368" s="14" t="s">
        <v>47</v>
      </c>
      <c r="S1368" s="14" t="str">
        <f t="shared" si="152"/>
        <v/>
      </c>
      <c r="T1368" s="14" t="s">
        <v>47</v>
      </c>
      <c r="U1368" s="14" t="str">
        <f t="shared" si="153"/>
        <v/>
      </c>
      <c r="V1368" s="15" t="str">
        <f t="shared" si="155"/>
        <v/>
      </c>
    </row>
    <row r="1369" spans="9:22" x14ac:dyDescent="0.2">
      <c r="I1369" s="17" t="s">
        <v>50</v>
      </c>
      <c r="L1369" s="16" t="str">
        <f t="shared" si="154"/>
        <v/>
      </c>
      <c r="M1369" s="14" t="str">
        <f t="shared" si="149"/>
        <v/>
      </c>
      <c r="N1369" s="14" t="s">
        <v>47</v>
      </c>
      <c r="O1369" s="14" t="str">
        <f t="shared" si="150"/>
        <v/>
      </c>
      <c r="P1369" s="14" t="s">
        <v>47</v>
      </c>
      <c r="Q1369" s="14" t="str">
        <f t="shared" si="151"/>
        <v/>
      </c>
      <c r="R1369" s="14" t="s">
        <v>47</v>
      </c>
      <c r="S1369" s="14" t="str">
        <f t="shared" si="152"/>
        <v/>
      </c>
      <c r="T1369" s="14" t="s">
        <v>47</v>
      </c>
      <c r="U1369" s="14" t="str">
        <f t="shared" si="153"/>
        <v/>
      </c>
      <c r="V1369" s="15" t="str">
        <f t="shared" si="155"/>
        <v/>
      </c>
    </row>
    <row r="1370" spans="9:22" x14ac:dyDescent="0.2">
      <c r="I1370" s="17" t="s">
        <v>50</v>
      </c>
      <c r="L1370" s="16" t="str">
        <f t="shared" si="154"/>
        <v/>
      </c>
      <c r="M1370" s="14" t="str">
        <f t="shared" si="149"/>
        <v/>
      </c>
      <c r="N1370" s="14" t="s">
        <v>47</v>
      </c>
      <c r="O1370" s="14" t="str">
        <f t="shared" si="150"/>
        <v/>
      </c>
      <c r="P1370" s="14" t="s">
        <v>47</v>
      </c>
      <c r="Q1370" s="14" t="str">
        <f t="shared" si="151"/>
        <v/>
      </c>
      <c r="R1370" s="14" t="s">
        <v>47</v>
      </c>
      <c r="S1370" s="14" t="str">
        <f t="shared" si="152"/>
        <v/>
      </c>
      <c r="T1370" s="14" t="s">
        <v>47</v>
      </c>
      <c r="U1370" s="14" t="str">
        <f t="shared" si="153"/>
        <v/>
      </c>
      <c r="V1370" s="15" t="str">
        <f t="shared" si="155"/>
        <v/>
      </c>
    </row>
    <row r="1371" spans="9:22" x14ac:dyDescent="0.2">
      <c r="I1371" s="17" t="s">
        <v>50</v>
      </c>
      <c r="L1371" s="16" t="str">
        <f t="shared" si="154"/>
        <v/>
      </c>
      <c r="M1371" s="14" t="str">
        <f t="shared" si="149"/>
        <v/>
      </c>
      <c r="N1371" s="14" t="s">
        <v>47</v>
      </c>
      <c r="O1371" s="14" t="str">
        <f t="shared" si="150"/>
        <v/>
      </c>
      <c r="P1371" s="14" t="s">
        <v>47</v>
      </c>
      <c r="Q1371" s="14" t="str">
        <f t="shared" si="151"/>
        <v/>
      </c>
      <c r="R1371" s="14" t="s">
        <v>47</v>
      </c>
      <c r="S1371" s="14" t="str">
        <f t="shared" si="152"/>
        <v/>
      </c>
      <c r="T1371" s="14" t="s">
        <v>47</v>
      </c>
      <c r="U1371" s="14" t="str">
        <f t="shared" si="153"/>
        <v/>
      </c>
      <c r="V1371" s="15" t="str">
        <f t="shared" si="155"/>
        <v/>
      </c>
    </row>
    <row r="1372" spans="9:22" x14ac:dyDescent="0.2">
      <c r="I1372" s="17" t="s">
        <v>50</v>
      </c>
      <c r="L1372" s="16" t="str">
        <f t="shared" si="154"/>
        <v/>
      </c>
      <c r="M1372" s="14" t="str">
        <f t="shared" si="149"/>
        <v/>
      </c>
      <c r="N1372" s="14" t="s">
        <v>47</v>
      </c>
      <c r="O1372" s="14" t="str">
        <f t="shared" si="150"/>
        <v/>
      </c>
      <c r="P1372" s="14" t="s">
        <v>47</v>
      </c>
      <c r="Q1372" s="14" t="str">
        <f t="shared" si="151"/>
        <v/>
      </c>
      <c r="R1372" s="14" t="s">
        <v>47</v>
      </c>
      <c r="S1372" s="14" t="str">
        <f t="shared" si="152"/>
        <v/>
      </c>
      <c r="T1372" s="14" t="s">
        <v>47</v>
      </c>
      <c r="U1372" s="14" t="str">
        <f t="shared" si="153"/>
        <v/>
      </c>
      <c r="V1372" s="15" t="str">
        <f t="shared" si="155"/>
        <v/>
      </c>
    </row>
    <row r="1373" spans="9:22" x14ac:dyDescent="0.2">
      <c r="I1373" s="17" t="s">
        <v>50</v>
      </c>
      <c r="L1373" s="16" t="str">
        <f t="shared" si="154"/>
        <v/>
      </c>
      <c r="M1373" s="14" t="str">
        <f t="shared" si="149"/>
        <v/>
      </c>
      <c r="N1373" s="14" t="s">
        <v>47</v>
      </c>
      <c r="O1373" s="14" t="str">
        <f t="shared" si="150"/>
        <v/>
      </c>
      <c r="P1373" s="14" t="s">
        <v>47</v>
      </c>
      <c r="Q1373" s="14" t="str">
        <f t="shared" si="151"/>
        <v/>
      </c>
      <c r="R1373" s="14" t="s">
        <v>47</v>
      </c>
      <c r="S1373" s="14" t="str">
        <f t="shared" si="152"/>
        <v/>
      </c>
      <c r="T1373" s="14" t="s">
        <v>47</v>
      </c>
      <c r="U1373" s="14" t="str">
        <f t="shared" si="153"/>
        <v/>
      </c>
      <c r="V1373" s="15" t="str">
        <f t="shared" si="155"/>
        <v/>
      </c>
    </row>
    <row r="1374" spans="9:22" x14ac:dyDescent="0.2">
      <c r="I1374" s="17" t="s">
        <v>50</v>
      </c>
      <c r="L1374" s="16" t="str">
        <f t="shared" si="154"/>
        <v/>
      </c>
      <c r="M1374" s="14" t="str">
        <f t="shared" si="149"/>
        <v/>
      </c>
      <c r="N1374" s="14" t="s">
        <v>47</v>
      </c>
      <c r="O1374" s="14" t="str">
        <f t="shared" si="150"/>
        <v/>
      </c>
      <c r="P1374" s="14" t="s">
        <v>47</v>
      </c>
      <c r="Q1374" s="14" t="str">
        <f t="shared" si="151"/>
        <v/>
      </c>
      <c r="R1374" s="14" t="s">
        <v>47</v>
      </c>
      <c r="S1374" s="14" t="str">
        <f t="shared" si="152"/>
        <v/>
      </c>
      <c r="T1374" s="14" t="s">
        <v>47</v>
      </c>
      <c r="U1374" s="14" t="str">
        <f t="shared" si="153"/>
        <v/>
      </c>
      <c r="V1374" s="15" t="str">
        <f t="shared" si="155"/>
        <v/>
      </c>
    </row>
    <row r="1375" spans="9:22" x14ac:dyDescent="0.2">
      <c r="I1375" s="17" t="s">
        <v>50</v>
      </c>
      <c r="L1375" s="16" t="str">
        <f t="shared" si="154"/>
        <v/>
      </c>
      <c r="M1375" s="14" t="str">
        <f t="shared" si="149"/>
        <v/>
      </c>
      <c r="N1375" s="14" t="s">
        <v>47</v>
      </c>
      <c r="O1375" s="14" t="str">
        <f t="shared" si="150"/>
        <v/>
      </c>
      <c r="P1375" s="14" t="s">
        <v>47</v>
      </c>
      <c r="Q1375" s="14" t="str">
        <f t="shared" si="151"/>
        <v/>
      </c>
      <c r="R1375" s="14" t="s">
        <v>47</v>
      </c>
      <c r="S1375" s="14" t="str">
        <f t="shared" si="152"/>
        <v/>
      </c>
      <c r="T1375" s="14" t="s">
        <v>47</v>
      </c>
      <c r="U1375" s="14" t="str">
        <f t="shared" si="153"/>
        <v/>
      </c>
      <c r="V1375" s="15" t="str">
        <f t="shared" si="155"/>
        <v/>
      </c>
    </row>
    <row r="1376" spans="9:22" x14ac:dyDescent="0.2">
      <c r="I1376" s="17" t="s">
        <v>50</v>
      </c>
      <c r="L1376" s="16" t="str">
        <f t="shared" si="154"/>
        <v/>
      </c>
      <c r="M1376" s="14" t="str">
        <f t="shared" si="149"/>
        <v/>
      </c>
      <c r="N1376" s="14" t="s">
        <v>47</v>
      </c>
      <c r="O1376" s="14" t="str">
        <f t="shared" si="150"/>
        <v/>
      </c>
      <c r="P1376" s="14" t="s">
        <v>47</v>
      </c>
      <c r="Q1376" s="14" t="str">
        <f t="shared" si="151"/>
        <v/>
      </c>
      <c r="R1376" s="14" t="s">
        <v>47</v>
      </c>
      <c r="S1376" s="14" t="str">
        <f t="shared" si="152"/>
        <v/>
      </c>
      <c r="T1376" s="14" t="s">
        <v>47</v>
      </c>
      <c r="U1376" s="14" t="str">
        <f t="shared" si="153"/>
        <v/>
      </c>
      <c r="V1376" s="15" t="str">
        <f t="shared" si="155"/>
        <v/>
      </c>
    </row>
    <row r="1377" spans="9:22" x14ac:dyDescent="0.2">
      <c r="I1377" s="17" t="s">
        <v>50</v>
      </c>
      <c r="L1377" s="16" t="str">
        <f t="shared" si="154"/>
        <v/>
      </c>
      <c r="M1377" s="14" t="str">
        <f t="shared" si="149"/>
        <v/>
      </c>
      <c r="N1377" s="14" t="s">
        <v>47</v>
      </c>
      <c r="O1377" s="14" t="str">
        <f t="shared" si="150"/>
        <v/>
      </c>
      <c r="P1377" s="14" t="s">
        <v>47</v>
      </c>
      <c r="Q1377" s="14" t="str">
        <f t="shared" si="151"/>
        <v/>
      </c>
      <c r="R1377" s="14" t="s">
        <v>47</v>
      </c>
      <c r="S1377" s="14" t="str">
        <f t="shared" si="152"/>
        <v/>
      </c>
      <c r="T1377" s="14" t="s">
        <v>47</v>
      </c>
      <c r="U1377" s="14" t="str">
        <f t="shared" si="153"/>
        <v/>
      </c>
      <c r="V1377" s="15" t="str">
        <f t="shared" si="155"/>
        <v/>
      </c>
    </row>
    <row r="1378" spans="9:22" x14ac:dyDescent="0.2">
      <c r="I1378" s="17" t="s">
        <v>50</v>
      </c>
      <c r="L1378" s="16" t="str">
        <f t="shared" si="154"/>
        <v/>
      </c>
      <c r="M1378" s="14" t="str">
        <f t="shared" si="149"/>
        <v/>
      </c>
      <c r="N1378" s="14" t="s">
        <v>47</v>
      </c>
      <c r="O1378" s="14" t="str">
        <f t="shared" si="150"/>
        <v/>
      </c>
      <c r="P1378" s="14" t="s">
        <v>47</v>
      </c>
      <c r="Q1378" s="14" t="str">
        <f t="shared" si="151"/>
        <v/>
      </c>
      <c r="R1378" s="14" t="s">
        <v>47</v>
      </c>
      <c r="S1378" s="14" t="str">
        <f t="shared" si="152"/>
        <v/>
      </c>
      <c r="T1378" s="14" t="s">
        <v>47</v>
      </c>
      <c r="U1378" s="14" t="str">
        <f t="shared" si="153"/>
        <v/>
      </c>
      <c r="V1378" s="15" t="str">
        <f t="shared" si="155"/>
        <v/>
      </c>
    </row>
    <row r="1379" spans="9:22" x14ac:dyDescent="0.2">
      <c r="I1379" s="17" t="s">
        <v>50</v>
      </c>
      <c r="L1379" s="16" t="str">
        <f t="shared" si="154"/>
        <v/>
      </c>
      <c r="M1379" s="14" t="str">
        <f t="shared" si="149"/>
        <v/>
      </c>
      <c r="N1379" s="14" t="s">
        <v>47</v>
      </c>
      <c r="O1379" s="14" t="str">
        <f t="shared" si="150"/>
        <v/>
      </c>
      <c r="P1379" s="14" t="s">
        <v>47</v>
      </c>
      <c r="Q1379" s="14" t="str">
        <f t="shared" si="151"/>
        <v/>
      </c>
      <c r="R1379" s="14" t="s">
        <v>47</v>
      </c>
      <c r="S1379" s="14" t="str">
        <f t="shared" si="152"/>
        <v/>
      </c>
      <c r="T1379" s="14" t="s">
        <v>47</v>
      </c>
      <c r="U1379" s="14" t="str">
        <f t="shared" si="153"/>
        <v/>
      </c>
      <c r="V1379" s="15" t="str">
        <f t="shared" si="155"/>
        <v/>
      </c>
    </row>
    <row r="1380" spans="9:22" x14ac:dyDescent="0.2">
      <c r="I1380" s="17" t="s">
        <v>50</v>
      </c>
      <c r="L1380" s="16" t="str">
        <f t="shared" si="154"/>
        <v/>
      </c>
      <c r="M1380" s="14" t="str">
        <f t="shared" si="149"/>
        <v/>
      </c>
      <c r="N1380" s="14" t="s">
        <v>47</v>
      </c>
      <c r="O1380" s="14" t="str">
        <f t="shared" si="150"/>
        <v/>
      </c>
      <c r="P1380" s="14" t="s">
        <v>47</v>
      </c>
      <c r="Q1380" s="14" t="str">
        <f t="shared" si="151"/>
        <v/>
      </c>
      <c r="R1380" s="14" t="s">
        <v>47</v>
      </c>
      <c r="S1380" s="14" t="str">
        <f t="shared" si="152"/>
        <v/>
      </c>
      <c r="T1380" s="14" t="s">
        <v>47</v>
      </c>
      <c r="U1380" s="14" t="str">
        <f t="shared" si="153"/>
        <v/>
      </c>
      <c r="V1380" s="15" t="str">
        <f t="shared" si="155"/>
        <v/>
      </c>
    </row>
    <row r="1381" spans="9:22" x14ac:dyDescent="0.2">
      <c r="I1381" s="17" t="s">
        <v>50</v>
      </c>
      <c r="L1381" s="16" t="str">
        <f t="shared" si="154"/>
        <v/>
      </c>
      <c r="M1381" s="14" t="str">
        <f t="shared" si="149"/>
        <v/>
      </c>
      <c r="N1381" s="14" t="s">
        <v>47</v>
      </c>
      <c r="O1381" s="14" t="str">
        <f t="shared" si="150"/>
        <v/>
      </c>
      <c r="P1381" s="14" t="s">
        <v>47</v>
      </c>
      <c r="Q1381" s="14" t="str">
        <f t="shared" si="151"/>
        <v/>
      </c>
      <c r="R1381" s="14" t="s">
        <v>47</v>
      </c>
      <c r="S1381" s="14" t="str">
        <f t="shared" si="152"/>
        <v/>
      </c>
      <c r="T1381" s="14" t="s">
        <v>47</v>
      </c>
      <c r="U1381" s="14" t="str">
        <f t="shared" si="153"/>
        <v/>
      </c>
      <c r="V1381" s="15" t="str">
        <f t="shared" si="155"/>
        <v/>
      </c>
    </row>
    <row r="1382" spans="9:22" x14ac:dyDescent="0.2">
      <c r="I1382" s="17" t="s">
        <v>50</v>
      </c>
      <c r="L1382" s="16" t="str">
        <f t="shared" si="154"/>
        <v/>
      </c>
      <c r="M1382" s="14" t="str">
        <f t="shared" si="149"/>
        <v/>
      </c>
      <c r="N1382" s="14" t="s">
        <v>47</v>
      </c>
      <c r="O1382" s="14" t="str">
        <f t="shared" si="150"/>
        <v/>
      </c>
      <c r="P1382" s="14" t="s">
        <v>47</v>
      </c>
      <c r="Q1382" s="14" t="str">
        <f t="shared" si="151"/>
        <v/>
      </c>
      <c r="R1382" s="14" t="s">
        <v>47</v>
      </c>
      <c r="S1382" s="14" t="str">
        <f t="shared" si="152"/>
        <v/>
      </c>
      <c r="T1382" s="14" t="s">
        <v>47</v>
      </c>
      <c r="U1382" s="14" t="str">
        <f t="shared" si="153"/>
        <v/>
      </c>
      <c r="V1382" s="15" t="str">
        <f t="shared" si="155"/>
        <v/>
      </c>
    </row>
    <row r="1383" spans="9:22" x14ac:dyDescent="0.2">
      <c r="I1383" s="17" t="s">
        <v>50</v>
      </c>
      <c r="L1383" s="16" t="str">
        <f t="shared" si="154"/>
        <v/>
      </c>
      <c r="M1383" s="14" t="str">
        <f t="shared" si="149"/>
        <v/>
      </c>
      <c r="N1383" s="14" t="s">
        <v>47</v>
      </c>
      <c r="O1383" s="14" t="str">
        <f t="shared" si="150"/>
        <v/>
      </c>
      <c r="P1383" s="14" t="s">
        <v>47</v>
      </c>
      <c r="Q1383" s="14" t="str">
        <f t="shared" si="151"/>
        <v/>
      </c>
      <c r="R1383" s="14" t="s">
        <v>47</v>
      </c>
      <c r="S1383" s="14" t="str">
        <f t="shared" si="152"/>
        <v/>
      </c>
      <c r="T1383" s="14" t="s">
        <v>47</v>
      </c>
      <c r="U1383" s="14" t="str">
        <f t="shared" si="153"/>
        <v/>
      </c>
      <c r="V1383" s="15" t="str">
        <f t="shared" si="155"/>
        <v/>
      </c>
    </row>
    <row r="1384" spans="9:22" x14ac:dyDescent="0.2">
      <c r="I1384" s="17" t="s">
        <v>50</v>
      </c>
      <c r="L1384" s="16" t="str">
        <f t="shared" si="154"/>
        <v/>
      </c>
      <c r="M1384" s="14" t="str">
        <f t="shared" si="149"/>
        <v/>
      </c>
      <c r="N1384" s="14" t="s">
        <v>47</v>
      </c>
      <c r="O1384" s="14" t="str">
        <f t="shared" si="150"/>
        <v/>
      </c>
      <c r="P1384" s="14" t="s">
        <v>47</v>
      </c>
      <c r="Q1384" s="14" t="str">
        <f t="shared" si="151"/>
        <v/>
      </c>
      <c r="R1384" s="14" t="s">
        <v>47</v>
      </c>
      <c r="S1384" s="14" t="str">
        <f t="shared" si="152"/>
        <v/>
      </c>
      <c r="T1384" s="14" t="s">
        <v>47</v>
      </c>
      <c r="U1384" s="14" t="str">
        <f t="shared" si="153"/>
        <v/>
      </c>
      <c r="V1384" s="15" t="str">
        <f t="shared" si="155"/>
        <v/>
      </c>
    </row>
    <row r="1385" spans="9:22" x14ac:dyDescent="0.2">
      <c r="I1385" s="17" t="s">
        <v>50</v>
      </c>
      <c r="L1385" s="16" t="str">
        <f t="shared" si="154"/>
        <v/>
      </c>
      <c r="M1385" s="14" t="str">
        <f t="shared" si="149"/>
        <v/>
      </c>
      <c r="N1385" s="14" t="s">
        <v>47</v>
      </c>
      <c r="O1385" s="14" t="str">
        <f t="shared" si="150"/>
        <v/>
      </c>
      <c r="P1385" s="14" t="s">
        <v>47</v>
      </c>
      <c r="Q1385" s="14" t="str">
        <f t="shared" si="151"/>
        <v/>
      </c>
      <c r="R1385" s="14" t="s">
        <v>47</v>
      </c>
      <c r="S1385" s="14" t="str">
        <f t="shared" si="152"/>
        <v/>
      </c>
      <c r="T1385" s="14" t="s">
        <v>47</v>
      </c>
      <c r="U1385" s="14" t="str">
        <f t="shared" si="153"/>
        <v/>
      </c>
      <c r="V1385" s="15" t="str">
        <f t="shared" si="155"/>
        <v/>
      </c>
    </row>
    <row r="1386" spans="9:22" x14ac:dyDescent="0.2">
      <c r="I1386" s="17" t="s">
        <v>50</v>
      </c>
      <c r="L1386" s="16" t="str">
        <f t="shared" si="154"/>
        <v/>
      </c>
      <c r="M1386" s="14" t="str">
        <f t="shared" ref="M1386:M1449" si="156">MID(A1386,1,2)</f>
        <v/>
      </c>
      <c r="N1386" s="14" t="s">
        <v>47</v>
      </c>
      <c r="O1386" s="14" t="str">
        <f t="shared" ref="O1386:O1449" si="157">MID(A1386,4,2)</f>
        <v/>
      </c>
      <c r="P1386" s="14" t="s">
        <v>47</v>
      </c>
      <c r="Q1386" s="14" t="str">
        <f t="shared" ref="Q1386:Q1449" si="158">MID(A1386,7,2)</f>
        <v/>
      </c>
      <c r="R1386" s="14" t="s">
        <v>47</v>
      </c>
      <c r="S1386" s="14" t="str">
        <f t="shared" ref="S1386:S1449" si="159">MID(A1386,10,2)</f>
        <v/>
      </c>
      <c r="T1386" s="14" t="s">
        <v>47</v>
      </c>
      <c r="U1386" s="14" t="str">
        <f t="shared" ref="U1386:U1449" si="160">MID(A1386,13,2)</f>
        <v/>
      </c>
      <c r="V1386" s="15" t="str">
        <f t="shared" si="155"/>
        <v/>
      </c>
    </row>
    <row r="1387" spans="9:22" x14ac:dyDescent="0.2">
      <c r="I1387" s="17" t="s">
        <v>50</v>
      </c>
      <c r="L1387" s="16" t="str">
        <f t="shared" si="154"/>
        <v/>
      </c>
      <c r="M1387" s="14" t="str">
        <f t="shared" si="156"/>
        <v/>
      </c>
      <c r="N1387" s="14" t="s">
        <v>47</v>
      </c>
      <c r="O1387" s="14" t="str">
        <f t="shared" si="157"/>
        <v/>
      </c>
      <c r="P1387" s="14" t="s">
        <v>47</v>
      </c>
      <c r="Q1387" s="14" t="str">
        <f t="shared" si="158"/>
        <v/>
      </c>
      <c r="R1387" s="14" t="s">
        <v>47</v>
      </c>
      <c r="S1387" s="14" t="str">
        <f t="shared" si="159"/>
        <v/>
      </c>
      <c r="T1387" s="14" t="s">
        <v>47</v>
      </c>
      <c r="U1387" s="14" t="str">
        <f t="shared" si="160"/>
        <v/>
      </c>
      <c r="V1387" s="15" t="str">
        <f t="shared" si="155"/>
        <v/>
      </c>
    </row>
    <row r="1388" spans="9:22" x14ac:dyDescent="0.2">
      <c r="I1388" s="17" t="s">
        <v>50</v>
      </c>
      <c r="L1388" s="16" t="str">
        <f t="shared" si="154"/>
        <v/>
      </c>
      <c r="M1388" s="14" t="str">
        <f t="shared" si="156"/>
        <v/>
      </c>
      <c r="N1388" s="14" t="s">
        <v>47</v>
      </c>
      <c r="O1388" s="14" t="str">
        <f t="shared" si="157"/>
        <v/>
      </c>
      <c r="P1388" s="14" t="s">
        <v>47</v>
      </c>
      <c r="Q1388" s="14" t="str">
        <f t="shared" si="158"/>
        <v/>
      </c>
      <c r="R1388" s="14" t="s">
        <v>47</v>
      </c>
      <c r="S1388" s="14" t="str">
        <f t="shared" si="159"/>
        <v/>
      </c>
      <c r="T1388" s="14" t="s">
        <v>47</v>
      </c>
      <c r="U1388" s="14" t="str">
        <f t="shared" si="160"/>
        <v/>
      </c>
      <c r="V1388" s="15" t="str">
        <f t="shared" si="155"/>
        <v/>
      </c>
    </row>
    <row r="1389" spans="9:22" x14ac:dyDescent="0.2">
      <c r="I1389" s="17" t="s">
        <v>50</v>
      </c>
      <c r="L1389" s="16" t="str">
        <f t="shared" si="154"/>
        <v/>
      </c>
      <c r="M1389" s="14" t="str">
        <f t="shared" si="156"/>
        <v/>
      </c>
      <c r="N1389" s="14" t="s">
        <v>47</v>
      </c>
      <c r="O1389" s="14" t="str">
        <f t="shared" si="157"/>
        <v/>
      </c>
      <c r="P1389" s="14" t="s">
        <v>47</v>
      </c>
      <c r="Q1389" s="14" t="str">
        <f t="shared" si="158"/>
        <v/>
      </c>
      <c r="R1389" s="14" t="s">
        <v>47</v>
      </c>
      <c r="S1389" s="14" t="str">
        <f t="shared" si="159"/>
        <v/>
      </c>
      <c r="T1389" s="14" t="s">
        <v>47</v>
      </c>
      <c r="U1389" s="14" t="str">
        <f t="shared" si="160"/>
        <v/>
      </c>
      <c r="V1389" s="15" t="str">
        <f t="shared" si="155"/>
        <v/>
      </c>
    </row>
    <row r="1390" spans="9:22" x14ac:dyDescent="0.2">
      <c r="I1390" s="17" t="s">
        <v>50</v>
      </c>
      <c r="L1390" s="16" t="str">
        <f t="shared" si="154"/>
        <v/>
      </c>
      <c r="M1390" s="14" t="str">
        <f t="shared" si="156"/>
        <v/>
      </c>
      <c r="N1390" s="14" t="s">
        <v>47</v>
      </c>
      <c r="O1390" s="14" t="str">
        <f t="shared" si="157"/>
        <v/>
      </c>
      <c r="P1390" s="14" t="s">
        <v>47</v>
      </c>
      <c r="Q1390" s="14" t="str">
        <f t="shared" si="158"/>
        <v/>
      </c>
      <c r="R1390" s="14" t="s">
        <v>47</v>
      </c>
      <c r="S1390" s="14" t="str">
        <f t="shared" si="159"/>
        <v/>
      </c>
      <c r="T1390" s="14" t="s">
        <v>47</v>
      </c>
      <c r="U1390" s="14" t="str">
        <f t="shared" si="160"/>
        <v/>
      </c>
      <c r="V1390" s="15" t="str">
        <f t="shared" si="155"/>
        <v/>
      </c>
    </row>
    <row r="1391" spans="9:22" x14ac:dyDescent="0.2">
      <c r="I1391" s="17" t="s">
        <v>50</v>
      </c>
      <c r="L1391" s="16" t="str">
        <f t="shared" si="154"/>
        <v/>
      </c>
      <c r="M1391" s="14" t="str">
        <f t="shared" si="156"/>
        <v/>
      </c>
      <c r="N1391" s="14" t="s">
        <v>47</v>
      </c>
      <c r="O1391" s="14" t="str">
        <f t="shared" si="157"/>
        <v/>
      </c>
      <c r="P1391" s="14" t="s">
        <v>47</v>
      </c>
      <c r="Q1391" s="14" t="str">
        <f t="shared" si="158"/>
        <v/>
      </c>
      <c r="R1391" s="14" t="s">
        <v>47</v>
      </c>
      <c r="S1391" s="14" t="str">
        <f t="shared" si="159"/>
        <v/>
      </c>
      <c r="T1391" s="14" t="s">
        <v>47</v>
      </c>
      <c r="U1391" s="14" t="str">
        <f t="shared" si="160"/>
        <v/>
      </c>
      <c r="V1391" s="15" t="str">
        <f t="shared" si="155"/>
        <v/>
      </c>
    </row>
    <row r="1392" spans="9:22" x14ac:dyDescent="0.2">
      <c r="I1392" s="17" t="s">
        <v>50</v>
      </c>
      <c r="L1392" s="16" t="str">
        <f t="shared" si="154"/>
        <v/>
      </c>
      <c r="M1392" s="14" t="str">
        <f t="shared" si="156"/>
        <v/>
      </c>
      <c r="N1392" s="14" t="s">
        <v>47</v>
      </c>
      <c r="O1392" s="14" t="str">
        <f t="shared" si="157"/>
        <v/>
      </c>
      <c r="P1392" s="14" t="s">
        <v>47</v>
      </c>
      <c r="Q1392" s="14" t="str">
        <f t="shared" si="158"/>
        <v/>
      </c>
      <c r="R1392" s="14" t="s">
        <v>47</v>
      </c>
      <c r="S1392" s="14" t="str">
        <f t="shared" si="159"/>
        <v/>
      </c>
      <c r="T1392" s="14" t="s">
        <v>47</v>
      </c>
      <c r="U1392" s="14" t="str">
        <f t="shared" si="160"/>
        <v/>
      </c>
      <c r="V1392" s="15" t="str">
        <f t="shared" si="155"/>
        <v/>
      </c>
    </row>
    <row r="1393" spans="9:22" x14ac:dyDescent="0.2">
      <c r="I1393" s="17" t="s">
        <v>50</v>
      </c>
      <c r="L1393" s="16" t="str">
        <f t="shared" si="154"/>
        <v/>
      </c>
      <c r="M1393" s="14" t="str">
        <f t="shared" si="156"/>
        <v/>
      </c>
      <c r="N1393" s="14" t="s">
        <v>47</v>
      </c>
      <c r="O1393" s="14" t="str">
        <f t="shared" si="157"/>
        <v/>
      </c>
      <c r="P1393" s="14" t="s">
        <v>47</v>
      </c>
      <c r="Q1393" s="14" t="str">
        <f t="shared" si="158"/>
        <v/>
      </c>
      <c r="R1393" s="14" t="s">
        <v>47</v>
      </c>
      <c r="S1393" s="14" t="str">
        <f t="shared" si="159"/>
        <v/>
      </c>
      <c r="T1393" s="14" t="s">
        <v>47</v>
      </c>
      <c r="U1393" s="14" t="str">
        <f t="shared" si="160"/>
        <v/>
      </c>
      <c r="V1393" s="15" t="str">
        <f t="shared" si="155"/>
        <v/>
      </c>
    </row>
    <row r="1394" spans="9:22" x14ac:dyDescent="0.2">
      <c r="I1394" s="17" t="s">
        <v>50</v>
      </c>
      <c r="L1394" s="16" t="str">
        <f t="shared" si="154"/>
        <v/>
      </c>
      <c r="M1394" s="14" t="str">
        <f t="shared" si="156"/>
        <v/>
      </c>
      <c r="N1394" s="14" t="s">
        <v>47</v>
      </c>
      <c r="O1394" s="14" t="str">
        <f t="shared" si="157"/>
        <v/>
      </c>
      <c r="P1394" s="14" t="s">
        <v>47</v>
      </c>
      <c r="Q1394" s="14" t="str">
        <f t="shared" si="158"/>
        <v/>
      </c>
      <c r="R1394" s="14" t="s">
        <v>47</v>
      </c>
      <c r="S1394" s="14" t="str">
        <f t="shared" si="159"/>
        <v/>
      </c>
      <c r="T1394" s="14" t="s">
        <v>47</v>
      </c>
      <c r="U1394" s="14" t="str">
        <f t="shared" si="160"/>
        <v/>
      </c>
      <c r="V1394" s="15" t="str">
        <f t="shared" si="155"/>
        <v/>
      </c>
    </row>
    <row r="1395" spans="9:22" x14ac:dyDescent="0.2">
      <c r="I1395" s="17" t="s">
        <v>50</v>
      </c>
      <c r="L1395" s="16" t="str">
        <f t="shared" si="154"/>
        <v/>
      </c>
      <c r="M1395" s="14" t="str">
        <f t="shared" si="156"/>
        <v/>
      </c>
      <c r="N1395" s="14" t="s">
        <v>47</v>
      </c>
      <c r="O1395" s="14" t="str">
        <f t="shared" si="157"/>
        <v/>
      </c>
      <c r="P1395" s="14" t="s">
        <v>47</v>
      </c>
      <c r="Q1395" s="14" t="str">
        <f t="shared" si="158"/>
        <v/>
      </c>
      <c r="R1395" s="14" t="s">
        <v>47</v>
      </c>
      <c r="S1395" s="14" t="str">
        <f t="shared" si="159"/>
        <v/>
      </c>
      <c r="T1395" s="14" t="s">
        <v>47</v>
      </c>
      <c r="U1395" s="14" t="str">
        <f t="shared" si="160"/>
        <v/>
      </c>
      <c r="V1395" s="15" t="str">
        <f t="shared" si="155"/>
        <v/>
      </c>
    </row>
    <row r="1396" spans="9:22" x14ac:dyDescent="0.2">
      <c r="I1396" s="17" t="s">
        <v>50</v>
      </c>
      <c r="L1396" s="16" t="str">
        <f t="shared" si="154"/>
        <v/>
      </c>
      <c r="M1396" s="14" t="str">
        <f t="shared" si="156"/>
        <v/>
      </c>
      <c r="N1396" s="14" t="s">
        <v>47</v>
      </c>
      <c r="O1396" s="14" t="str">
        <f t="shared" si="157"/>
        <v/>
      </c>
      <c r="P1396" s="14" t="s">
        <v>47</v>
      </c>
      <c r="Q1396" s="14" t="str">
        <f t="shared" si="158"/>
        <v/>
      </c>
      <c r="R1396" s="14" t="s">
        <v>47</v>
      </c>
      <c r="S1396" s="14" t="str">
        <f t="shared" si="159"/>
        <v/>
      </c>
      <c r="T1396" s="14" t="s">
        <v>47</v>
      </c>
      <c r="U1396" s="14" t="str">
        <f t="shared" si="160"/>
        <v/>
      </c>
      <c r="V1396" s="15" t="str">
        <f t="shared" si="155"/>
        <v/>
      </c>
    </row>
    <row r="1397" spans="9:22" x14ac:dyDescent="0.2">
      <c r="I1397" s="17" t="s">
        <v>50</v>
      </c>
      <c r="L1397" s="16" t="str">
        <f t="shared" si="154"/>
        <v/>
      </c>
      <c r="M1397" s="14" t="str">
        <f t="shared" si="156"/>
        <v/>
      </c>
      <c r="N1397" s="14" t="s">
        <v>47</v>
      </c>
      <c r="O1397" s="14" t="str">
        <f t="shared" si="157"/>
        <v/>
      </c>
      <c r="P1397" s="14" t="s">
        <v>47</v>
      </c>
      <c r="Q1397" s="14" t="str">
        <f t="shared" si="158"/>
        <v/>
      </c>
      <c r="R1397" s="14" t="s">
        <v>47</v>
      </c>
      <c r="S1397" s="14" t="str">
        <f t="shared" si="159"/>
        <v/>
      </c>
      <c r="T1397" s="14" t="s">
        <v>47</v>
      </c>
      <c r="U1397" s="14" t="str">
        <f t="shared" si="160"/>
        <v/>
      </c>
      <c r="V1397" s="15" t="str">
        <f t="shared" si="155"/>
        <v/>
      </c>
    </row>
    <row r="1398" spans="9:22" x14ac:dyDescent="0.2">
      <c r="I1398" s="17" t="s">
        <v>50</v>
      </c>
      <c r="L1398" s="16" t="str">
        <f t="shared" si="154"/>
        <v/>
      </c>
      <c r="M1398" s="14" t="str">
        <f t="shared" si="156"/>
        <v/>
      </c>
      <c r="N1398" s="14" t="s">
        <v>47</v>
      </c>
      <c r="O1398" s="14" t="str">
        <f t="shared" si="157"/>
        <v/>
      </c>
      <c r="P1398" s="14" t="s">
        <v>47</v>
      </c>
      <c r="Q1398" s="14" t="str">
        <f t="shared" si="158"/>
        <v/>
      </c>
      <c r="R1398" s="14" t="s">
        <v>47</v>
      </c>
      <c r="S1398" s="14" t="str">
        <f t="shared" si="159"/>
        <v/>
      </c>
      <c r="T1398" s="14" t="s">
        <v>47</v>
      </c>
      <c r="U1398" s="14" t="str">
        <f t="shared" si="160"/>
        <v/>
      </c>
      <c r="V1398" s="15" t="str">
        <f t="shared" si="155"/>
        <v/>
      </c>
    </row>
    <row r="1399" spans="9:22" x14ac:dyDescent="0.2">
      <c r="I1399" s="17" t="s">
        <v>50</v>
      </c>
      <c r="L1399" s="16" t="str">
        <f t="shared" si="154"/>
        <v/>
      </c>
      <c r="M1399" s="14" t="str">
        <f t="shared" si="156"/>
        <v/>
      </c>
      <c r="N1399" s="14" t="s">
        <v>47</v>
      </c>
      <c r="O1399" s="14" t="str">
        <f t="shared" si="157"/>
        <v/>
      </c>
      <c r="P1399" s="14" t="s">
        <v>47</v>
      </c>
      <c r="Q1399" s="14" t="str">
        <f t="shared" si="158"/>
        <v/>
      </c>
      <c r="R1399" s="14" t="s">
        <v>47</v>
      </c>
      <c r="S1399" s="14" t="str">
        <f t="shared" si="159"/>
        <v/>
      </c>
      <c r="T1399" s="14" t="s">
        <v>47</v>
      </c>
      <c r="U1399" s="14" t="str">
        <f t="shared" si="160"/>
        <v/>
      </c>
      <c r="V1399" s="15" t="str">
        <f t="shared" si="155"/>
        <v/>
      </c>
    </row>
    <row r="1400" spans="9:22" x14ac:dyDescent="0.2">
      <c r="I1400" s="17" t="s">
        <v>50</v>
      </c>
      <c r="L1400" s="16" t="str">
        <f t="shared" si="154"/>
        <v/>
      </c>
      <c r="M1400" s="14" t="str">
        <f t="shared" si="156"/>
        <v/>
      </c>
      <c r="N1400" s="14" t="s">
        <v>47</v>
      </c>
      <c r="O1400" s="14" t="str">
        <f t="shared" si="157"/>
        <v/>
      </c>
      <c r="P1400" s="14" t="s">
        <v>47</v>
      </c>
      <c r="Q1400" s="14" t="str">
        <f t="shared" si="158"/>
        <v/>
      </c>
      <c r="R1400" s="14" t="s">
        <v>47</v>
      </c>
      <c r="S1400" s="14" t="str">
        <f t="shared" si="159"/>
        <v/>
      </c>
      <c r="T1400" s="14" t="s">
        <v>47</v>
      </c>
      <c r="U1400" s="14" t="str">
        <f t="shared" si="160"/>
        <v/>
      </c>
      <c r="V1400" s="15" t="str">
        <f t="shared" si="155"/>
        <v/>
      </c>
    </row>
    <row r="1401" spans="9:22" x14ac:dyDescent="0.2">
      <c r="I1401" s="17" t="s">
        <v>50</v>
      </c>
      <c r="L1401" s="16" t="str">
        <f t="shared" si="154"/>
        <v/>
      </c>
      <c r="M1401" s="14" t="str">
        <f t="shared" si="156"/>
        <v/>
      </c>
      <c r="N1401" s="14" t="s">
        <v>47</v>
      </c>
      <c r="O1401" s="14" t="str">
        <f t="shared" si="157"/>
        <v/>
      </c>
      <c r="P1401" s="14" t="s">
        <v>47</v>
      </c>
      <c r="Q1401" s="14" t="str">
        <f t="shared" si="158"/>
        <v/>
      </c>
      <c r="R1401" s="14" t="s">
        <v>47</v>
      </c>
      <c r="S1401" s="14" t="str">
        <f t="shared" si="159"/>
        <v/>
      </c>
      <c r="T1401" s="14" t="s">
        <v>47</v>
      </c>
      <c r="U1401" s="14" t="str">
        <f t="shared" si="160"/>
        <v/>
      </c>
      <c r="V1401" s="15" t="str">
        <f t="shared" si="155"/>
        <v/>
      </c>
    </row>
    <row r="1402" spans="9:22" x14ac:dyDescent="0.2">
      <c r="I1402" s="17" t="s">
        <v>50</v>
      </c>
      <c r="L1402" s="16" t="str">
        <f t="shared" si="154"/>
        <v/>
      </c>
      <c r="M1402" s="14" t="str">
        <f t="shared" si="156"/>
        <v/>
      </c>
      <c r="N1402" s="14" t="s">
        <v>47</v>
      </c>
      <c r="O1402" s="14" t="str">
        <f t="shared" si="157"/>
        <v/>
      </c>
      <c r="P1402" s="14" t="s">
        <v>47</v>
      </c>
      <c r="Q1402" s="14" t="str">
        <f t="shared" si="158"/>
        <v/>
      </c>
      <c r="R1402" s="14" t="s">
        <v>47</v>
      </c>
      <c r="S1402" s="14" t="str">
        <f t="shared" si="159"/>
        <v/>
      </c>
      <c r="T1402" s="14" t="s">
        <v>47</v>
      </c>
      <c r="U1402" s="14" t="str">
        <f t="shared" si="160"/>
        <v/>
      </c>
      <c r="V1402" s="15" t="str">
        <f t="shared" si="155"/>
        <v/>
      </c>
    </row>
    <row r="1403" spans="9:22" x14ac:dyDescent="0.2">
      <c r="I1403" s="17" t="s">
        <v>50</v>
      </c>
      <c r="L1403" s="16" t="str">
        <f t="shared" si="154"/>
        <v/>
      </c>
      <c r="M1403" s="14" t="str">
        <f t="shared" si="156"/>
        <v/>
      </c>
      <c r="N1403" s="14" t="s">
        <v>47</v>
      </c>
      <c r="O1403" s="14" t="str">
        <f t="shared" si="157"/>
        <v/>
      </c>
      <c r="P1403" s="14" t="s">
        <v>47</v>
      </c>
      <c r="Q1403" s="14" t="str">
        <f t="shared" si="158"/>
        <v/>
      </c>
      <c r="R1403" s="14" t="s">
        <v>47</v>
      </c>
      <c r="S1403" s="14" t="str">
        <f t="shared" si="159"/>
        <v/>
      </c>
      <c r="T1403" s="14" t="s">
        <v>47</v>
      </c>
      <c r="U1403" s="14" t="str">
        <f t="shared" si="160"/>
        <v/>
      </c>
      <c r="V1403" s="15" t="str">
        <f t="shared" si="155"/>
        <v/>
      </c>
    </row>
    <row r="1404" spans="9:22" x14ac:dyDescent="0.2">
      <c r="I1404" s="17" t="s">
        <v>50</v>
      </c>
      <c r="L1404" s="16" t="str">
        <f t="shared" si="154"/>
        <v/>
      </c>
      <c r="M1404" s="14" t="str">
        <f t="shared" si="156"/>
        <v/>
      </c>
      <c r="N1404" s="14" t="s">
        <v>47</v>
      </c>
      <c r="O1404" s="14" t="str">
        <f t="shared" si="157"/>
        <v/>
      </c>
      <c r="P1404" s="14" t="s">
        <v>47</v>
      </c>
      <c r="Q1404" s="14" t="str">
        <f t="shared" si="158"/>
        <v/>
      </c>
      <c r="R1404" s="14" t="s">
        <v>47</v>
      </c>
      <c r="S1404" s="14" t="str">
        <f t="shared" si="159"/>
        <v/>
      </c>
      <c r="T1404" s="14" t="s">
        <v>47</v>
      </c>
      <c r="U1404" s="14" t="str">
        <f t="shared" si="160"/>
        <v/>
      </c>
      <c r="V1404" s="15" t="str">
        <f t="shared" si="155"/>
        <v/>
      </c>
    </row>
    <row r="1405" spans="9:22" x14ac:dyDescent="0.2">
      <c r="I1405" s="17" t="s">
        <v>50</v>
      </c>
      <c r="L1405" s="16" t="str">
        <f t="shared" si="154"/>
        <v/>
      </c>
      <c r="M1405" s="14" t="str">
        <f t="shared" si="156"/>
        <v/>
      </c>
      <c r="N1405" s="14" t="s">
        <v>47</v>
      </c>
      <c r="O1405" s="14" t="str">
        <f t="shared" si="157"/>
        <v/>
      </c>
      <c r="P1405" s="14" t="s">
        <v>47</v>
      </c>
      <c r="Q1405" s="14" t="str">
        <f t="shared" si="158"/>
        <v/>
      </c>
      <c r="R1405" s="14" t="s">
        <v>47</v>
      </c>
      <c r="S1405" s="14" t="str">
        <f t="shared" si="159"/>
        <v/>
      </c>
      <c r="T1405" s="14" t="s">
        <v>47</v>
      </c>
      <c r="U1405" s="14" t="str">
        <f t="shared" si="160"/>
        <v/>
      </c>
      <c r="V1405" s="15" t="str">
        <f t="shared" si="155"/>
        <v/>
      </c>
    </row>
    <row r="1406" spans="9:22" x14ac:dyDescent="0.2">
      <c r="I1406" s="17" t="s">
        <v>50</v>
      </c>
      <c r="L1406" s="16" t="str">
        <f t="shared" si="154"/>
        <v/>
      </c>
      <c r="M1406" s="14" t="str">
        <f t="shared" si="156"/>
        <v/>
      </c>
      <c r="N1406" s="14" t="s">
        <v>47</v>
      </c>
      <c r="O1406" s="14" t="str">
        <f t="shared" si="157"/>
        <v/>
      </c>
      <c r="P1406" s="14" t="s">
        <v>47</v>
      </c>
      <c r="Q1406" s="14" t="str">
        <f t="shared" si="158"/>
        <v/>
      </c>
      <c r="R1406" s="14" t="s">
        <v>47</v>
      </c>
      <c r="S1406" s="14" t="str">
        <f t="shared" si="159"/>
        <v/>
      </c>
      <c r="T1406" s="14" t="s">
        <v>47</v>
      </c>
      <c r="U1406" s="14" t="str">
        <f t="shared" si="160"/>
        <v/>
      </c>
      <c r="V1406" s="15" t="str">
        <f t="shared" si="155"/>
        <v/>
      </c>
    </row>
    <row r="1407" spans="9:22" x14ac:dyDescent="0.2">
      <c r="I1407" s="17"/>
      <c r="L1407" s="16" t="str">
        <f t="shared" si="154"/>
        <v/>
      </c>
      <c r="M1407" s="14" t="str">
        <f t="shared" si="156"/>
        <v/>
      </c>
      <c r="N1407" s="14" t="s">
        <v>47</v>
      </c>
      <c r="O1407" s="14" t="str">
        <f t="shared" si="157"/>
        <v/>
      </c>
      <c r="P1407" s="14" t="s">
        <v>47</v>
      </c>
      <c r="Q1407" s="14" t="str">
        <f t="shared" si="158"/>
        <v/>
      </c>
      <c r="R1407" s="14" t="s">
        <v>47</v>
      </c>
      <c r="S1407" s="14" t="str">
        <f t="shared" si="159"/>
        <v/>
      </c>
      <c r="T1407" s="14" t="s">
        <v>47</v>
      </c>
      <c r="U1407" s="14" t="str">
        <f t="shared" si="160"/>
        <v/>
      </c>
      <c r="V1407" s="15" t="str">
        <f t="shared" si="155"/>
        <v/>
      </c>
    </row>
    <row r="1408" spans="9:22" x14ac:dyDescent="0.2">
      <c r="I1408" s="17"/>
      <c r="L1408" s="16" t="str">
        <f t="shared" si="154"/>
        <v/>
      </c>
      <c r="M1408" s="14" t="str">
        <f t="shared" si="156"/>
        <v/>
      </c>
      <c r="N1408" s="14" t="s">
        <v>47</v>
      </c>
      <c r="O1408" s="14" t="str">
        <f t="shared" si="157"/>
        <v/>
      </c>
      <c r="P1408" s="14" t="s">
        <v>47</v>
      </c>
      <c r="Q1408" s="14" t="str">
        <f t="shared" si="158"/>
        <v/>
      </c>
      <c r="R1408" s="14" t="s">
        <v>47</v>
      </c>
      <c r="S1408" s="14" t="str">
        <f t="shared" si="159"/>
        <v/>
      </c>
      <c r="T1408" s="14" t="s">
        <v>47</v>
      </c>
      <c r="U1408" s="14" t="str">
        <f t="shared" si="160"/>
        <v/>
      </c>
      <c r="V1408" s="15" t="str">
        <f t="shared" si="155"/>
        <v/>
      </c>
    </row>
    <row r="1409" spans="9:22" x14ac:dyDescent="0.2">
      <c r="I1409" s="17"/>
      <c r="L1409" s="16" t="str">
        <f t="shared" si="154"/>
        <v/>
      </c>
      <c r="M1409" s="14" t="str">
        <f t="shared" si="156"/>
        <v/>
      </c>
      <c r="N1409" s="14" t="s">
        <v>47</v>
      </c>
      <c r="O1409" s="14" t="str">
        <f t="shared" si="157"/>
        <v/>
      </c>
      <c r="P1409" s="14" t="s">
        <v>47</v>
      </c>
      <c r="Q1409" s="14" t="str">
        <f t="shared" si="158"/>
        <v/>
      </c>
      <c r="R1409" s="14" t="s">
        <v>47</v>
      </c>
      <c r="S1409" s="14" t="str">
        <f t="shared" si="159"/>
        <v/>
      </c>
      <c r="T1409" s="14" t="s">
        <v>47</v>
      </c>
      <c r="U1409" s="14" t="str">
        <f t="shared" si="160"/>
        <v/>
      </c>
      <c r="V1409" s="15" t="str">
        <f t="shared" si="155"/>
        <v/>
      </c>
    </row>
    <row r="1410" spans="9:22" x14ac:dyDescent="0.2">
      <c r="I1410" s="17"/>
      <c r="L1410" s="16" t="str">
        <f t="shared" si="154"/>
        <v/>
      </c>
      <c r="M1410" s="14" t="str">
        <f t="shared" si="156"/>
        <v/>
      </c>
      <c r="N1410" s="14" t="s">
        <v>47</v>
      </c>
      <c r="O1410" s="14" t="str">
        <f t="shared" si="157"/>
        <v/>
      </c>
      <c r="P1410" s="14" t="s">
        <v>47</v>
      </c>
      <c r="Q1410" s="14" t="str">
        <f t="shared" si="158"/>
        <v/>
      </c>
      <c r="R1410" s="14" t="s">
        <v>47</v>
      </c>
      <c r="S1410" s="14" t="str">
        <f t="shared" si="159"/>
        <v/>
      </c>
      <c r="T1410" s="14" t="s">
        <v>47</v>
      </c>
      <c r="U1410" s="14" t="str">
        <f t="shared" si="160"/>
        <v/>
      </c>
      <c r="V1410" s="15" t="str">
        <f t="shared" si="155"/>
        <v/>
      </c>
    </row>
    <row r="1411" spans="9:22" x14ac:dyDescent="0.2">
      <c r="I1411" s="17"/>
      <c r="L1411" s="16" t="str">
        <f t="shared" si="154"/>
        <v/>
      </c>
      <c r="M1411" s="14" t="str">
        <f t="shared" si="156"/>
        <v/>
      </c>
      <c r="N1411" s="14" t="s">
        <v>47</v>
      </c>
      <c r="O1411" s="14" t="str">
        <f t="shared" si="157"/>
        <v/>
      </c>
      <c r="P1411" s="14" t="s">
        <v>47</v>
      </c>
      <c r="Q1411" s="14" t="str">
        <f t="shared" si="158"/>
        <v/>
      </c>
      <c r="R1411" s="14" t="s">
        <v>47</v>
      </c>
      <c r="S1411" s="14" t="str">
        <f t="shared" si="159"/>
        <v/>
      </c>
      <c r="T1411" s="14" t="s">
        <v>47</v>
      </c>
      <c r="U1411" s="14" t="str">
        <f t="shared" si="160"/>
        <v/>
      </c>
      <c r="V1411" s="15" t="str">
        <f t="shared" si="155"/>
        <v/>
      </c>
    </row>
    <row r="1412" spans="9:22" x14ac:dyDescent="0.2">
      <c r="I1412" s="17"/>
      <c r="L1412" s="16" t="str">
        <f t="shared" ref="L1412:L1457" si="161">IF(A1412="","",LEN(A1412))</f>
        <v/>
      </c>
      <c r="M1412" s="14" t="str">
        <f t="shared" si="156"/>
        <v/>
      </c>
      <c r="N1412" s="14" t="s">
        <v>47</v>
      </c>
      <c r="O1412" s="14" t="str">
        <f t="shared" si="157"/>
        <v/>
      </c>
      <c r="P1412" s="14" t="s">
        <v>47</v>
      </c>
      <c r="Q1412" s="14" t="str">
        <f t="shared" si="158"/>
        <v/>
      </c>
      <c r="R1412" s="14" t="s">
        <v>47</v>
      </c>
      <c r="S1412" s="14" t="str">
        <f t="shared" si="159"/>
        <v/>
      </c>
      <c r="T1412" s="14" t="s">
        <v>47</v>
      </c>
      <c r="U1412" s="14" t="str">
        <f t="shared" si="160"/>
        <v/>
      </c>
      <c r="V1412" s="15" t="str">
        <f t="shared" ref="V1412:V1457" si="162">IF(A1412="","",IF(L1412=2,M1412,IF(L1412=5,M1412&amp;N1412&amp;O1412,IF(L1412=8,M1412&amp;N1412&amp;O1412&amp;P1412&amp;Q1412,IF(L1412=11,M1412&amp;N1412&amp;O1412&amp;P1412&amp;Q1412&amp;R1412&amp;S1412,IF(L1412=14,M1412&amp;N1412&amp;O1412&amp;P1412&amp;Q1412&amp;R1412&amp;S1412&amp;T1412&amp;U1412,"ERROR"))))))</f>
        <v/>
      </c>
    </row>
    <row r="1413" spans="9:22" x14ac:dyDescent="0.2">
      <c r="I1413" s="17"/>
      <c r="L1413" s="16" t="str">
        <f t="shared" si="161"/>
        <v/>
      </c>
      <c r="M1413" s="14" t="str">
        <f t="shared" si="156"/>
        <v/>
      </c>
      <c r="N1413" s="14" t="s">
        <v>47</v>
      </c>
      <c r="O1413" s="14" t="str">
        <f t="shared" si="157"/>
        <v/>
      </c>
      <c r="P1413" s="14" t="s">
        <v>47</v>
      </c>
      <c r="Q1413" s="14" t="str">
        <f t="shared" si="158"/>
        <v/>
      </c>
      <c r="R1413" s="14" t="s">
        <v>47</v>
      </c>
      <c r="S1413" s="14" t="str">
        <f t="shared" si="159"/>
        <v/>
      </c>
      <c r="T1413" s="14" t="s">
        <v>47</v>
      </c>
      <c r="U1413" s="14" t="str">
        <f t="shared" si="160"/>
        <v/>
      </c>
      <c r="V1413" s="15" t="str">
        <f t="shared" si="162"/>
        <v/>
      </c>
    </row>
    <row r="1414" spans="9:22" x14ac:dyDescent="0.2">
      <c r="I1414" s="17"/>
      <c r="L1414" s="16" t="str">
        <f t="shared" si="161"/>
        <v/>
      </c>
      <c r="M1414" s="14" t="str">
        <f t="shared" si="156"/>
        <v/>
      </c>
      <c r="N1414" s="14" t="s">
        <v>47</v>
      </c>
      <c r="O1414" s="14" t="str">
        <f t="shared" si="157"/>
        <v/>
      </c>
      <c r="P1414" s="14" t="s">
        <v>47</v>
      </c>
      <c r="Q1414" s="14" t="str">
        <f t="shared" si="158"/>
        <v/>
      </c>
      <c r="R1414" s="14" t="s">
        <v>47</v>
      </c>
      <c r="S1414" s="14" t="str">
        <f t="shared" si="159"/>
        <v/>
      </c>
      <c r="T1414" s="14" t="s">
        <v>47</v>
      </c>
      <c r="U1414" s="14" t="str">
        <f t="shared" si="160"/>
        <v/>
      </c>
      <c r="V1414" s="15" t="str">
        <f t="shared" si="162"/>
        <v/>
      </c>
    </row>
    <row r="1415" spans="9:22" x14ac:dyDescent="0.2">
      <c r="I1415" s="17"/>
      <c r="L1415" s="16" t="str">
        <f t="shared" si="161"/>
        <v/>
      </c>
      <c r="M1415" s="14" t="str">
        <f t="shared" si="156"/>
        <v/>
      </c>
      <c r="N1415" s="14" t="s">
        <v>47</v>
      </c>
      <c r="O1415" s="14" t="str">
        <f t="shared" si="157"/>
        <v/>
      </c>
      <c r="P1415" s="14" t="s">
        <v>47</v>
      </c>
      <c r="Q1415" s="14" t="str">
        <f t="shared" si="158"/>
        <v/>
      </c>
      <c r="R1415" s="14" t="s">
        <v>47</v>
      </c>
      <c r="S1415" s="14" t="str">
        <f t="shared" si="159"/>
        <v/>
      </c>
      <c r="T1415" s="14" t="s">
        <v>47</v>
      </c>
      <c r="U1415" s="14" t="str">
        <f t="shared" si="160"/>
        <v/>
      </c>
      <c r="V1415" s="15" t="str">
        <f t="shared" si="162"/>
        <v/>
      </c>
    </row>
    <row r="1416" spans="9:22" x14ac:dyDescent="0.2">
      <c r="I1416" s="17"/>
      <c r="L1416" s="16" t="str">
        <f t="shared" si="161"/>
        <v/>
      </c>
      <c r="M1416" s="14" t="str">
        <f t="shared" si="156"/>
        <v/>
      </c>
      <c r="N1416" s="14" t="s">
        <v>47</v>
      </c>
      <c r="O1416" s="14" t="str">
        <f t="shared" si="157"/>
        <v/>
      </c>
      <c r="P1416" s="14" t="s">
        <v>47</v>
      </c>
      <c r="Q1416" s="14" t="str">
        <f t="shared" si="158"/>
        <v/>
      </c>
      <c r="R1416" s="14" t="s">
        <v>47</v>
      </c>
      <c r="S1416" s="14" t="str">
        <f t="shared" si="159"/>
        <v/>
      </c>
      <c r="T1416" s="14" t="s">
        <v>47</v>
      </c>
      <c r="U1416" s="14" t="str">
        <f t="shared" si="160"/>
        <v/>
      </c>
      <c r="V1416" s="15" t="str">
        <f t="shared" si="162"/>
        <v/>
      </c>
    </row>
    <row r="1417" spans="9:22" x14ac:dyDescent="0.2">
      <c r="I1417" s="17"/>
      <c r="L1417" s="16" t="str">
        <f t="shared" si="161"/>
        <v/>
      </c>
      <c r="M1417" s="14" t="str">
        <f t="shared" si="156"/>
        <v/>
      </c>
      <c r="N1417" s="14" t="s">
        <v>47</v>
      </c>
      <c r="O1417" s="14" t="str">
        <f t="shared" si="157"/>
        <v/>
      </c>
      <c r="P1417" s="14" t="s">
        <v>47</v>
      </c>
      <c r="Q1417" s="14" t="str">
        <f t="shared" si="158"/>
        <v/>
      </c>
      <c r="R1417" s="14" t="s">
        <v>47</v>
      </c>
      <c r="S1417" s="14" t="str">
        <f t="shared" si="159"/>
        <v/>
      </c>
      <c r="T1417" s="14" t="s">
        <v>47</v>
      </c>
      <c r="U1417" s="14" t="str">
        <f t="shared" si="160"/>
        <v/>
      </c>
      <c r="V1417" s="15" t="str">
        <f t="shared" si="162"/>
        <v/>
      </c>
    </row>
    <row r="1418" spans="9:22" x14ac:dyDescent="0.2">
      <c r="I1418" s="17"/>
      <c r="L1418" s="16" t="str">
        <f t="shared" si="161"/>
        <v/>
      </c>
      <c r="M1418" s="14" t="str">
        <f t="shared" si="156"/>
        <v/>
      </c>
      <c r="N1418" s="14" t="s">
        <v>47</v>
      </c>
      <c r="O1418" s="14" t="str">
        <f t="shared" si="157"/>
        <v/>
      </c>
      <c r="P1418" s="14" t="s">
        <v>47</v>
      </c>
      <c r="Q1418" s="14" t="str">
        <f t="shared" si="158"/>
        <v/>
      </c>
      <c r="R1418" s="14" t="s">
        <v>47</v>
      </c>
      <c r="S1418" s="14" t="str">
        <f t="shared" si="159"/>
        <v/>
      </c>
      <c r="T1418" s="14" t="s">
        <v>47</v>
      </c>
      <c r="U1418" s="14" t="str">
        <f t="shared" si="160"/>
        <v/>
      </c>
      <c r="V1418" s="15" t="str">
        <f t="shared" si="162"/>
        <v/>
      </c>
    </row>
    <row r="1419" spans="9:22" x14ac:dyDescent="0.2">
      <c r="I1419" s="17"/>
      <c r="L1419" s="16" t="str">
        <f t="shared" si="161"/>
        <v/>
      </c>
      <c r="M1419" s="14" t="str">
        <f t="shared" si="156"/>
        <v/>
      </c>
      <c r="N1419" s="14" t="s">
        <v>47</v>
      </c>
      <c r="O1419" s="14" t="str">
        <f t="shared" si="157"/>
        <v/>
      </c>
      <c r="P1419" s="14" t="s">
        <v>47</v>
      </c>
      <c r="Q1419" s="14" t="str">
        <f t="shared" si="158"/>
        <v/>
      </c>
      <c r="R1419" s="14" t="s">
        <v>47</v>
      </c>
      <c r="S1419" s="14" t="str">
        <f t="shared" si="159"/>
        <v/>
      </c>
      <c r="T1419" s="14" t="s">
        <v>47</v>
      </c>
      <c r="U1419" s="14" t="str">
        <f t="shared" si="160"/>
        <v/>
      </c>
      <c r="V1419" s="15" t="str">
        <f t="shared" si="162"/>
        <v/>
      </c>
    </row>
    <row r="1420" spans="9:22" x14ac:dyDescent="0.2">
      <c r="I1420" s="17"/>
      <c r="L1420" s="16" t="str">
        <f t="shared" si="161"/>
        <v/>
      </c>
      <c r="M1420" s="14" t="str">
        <f t="shared" si="156"/>
        <v/>
      </c>
      <c r="N1420" s="14" t="s">
        <v>47</v>
      </c>
      <c r="O1420" s="14" t="str">
        <f t="shared" si="157"/>
        <v/>
      </c>
      <c r="P1420" s="14" t="s">
        <v>47</v>
      </c>
      <c r="Q1420" s="14" t="str">
        <f t="shared" si="158"/>
        <v/>
      </c>
      <c r="R1420" s="14" t="s">
        <v>47</v>
      </c>
      <c r="S1420" s="14" t="str">
        <f t="shared" si="159"/>
        <v/>
      </c>
      <c r="T1420" s="14" t="s">
        <v>47</v>
      </c>
      <c r="U1420" s="14" t="str">
        <f t="shared" si="160"/>
        <v/>
      </c>
      <c r="V1420" s="15" t="str">
        <f t="shared" si="162"/>
        <v/>
      </c>
    </row>
    <row r="1421" spans="9:22" x14ac:dyDescent="0.2">
      <c r="I1421" s="17"/>
      <c r="L1421" s="16" t="str">
        <f t="shared" si="161"/>
        <v/>
      </c>
      <c r="M1421" s="14" t="str">
        <f t="shared" si="156"/>
        <v/>
      </c>
      <c r="N1421" s="14" t="s">
        <v>47</v>
      </c>
      <c r="O1421" s="14" t="str">
        <f t="shared" si="157"/>
        <v/>
      </c>
      <c r="P1421" s="14" t="s">
        <v>47</v>
      </c>
      <c r="Q1421" s="14" t="str">
        <f t="shared" si="158"/>
        <v/>
      </c>
      <c r="R1421" s="14" t="s">
        <v>47</v>
      </c>
      <c r="S1421" s="14" t="str">
        <f t="shared" si="159"/>
        <v/>
      </c>
      <c r="T1421" s="14" t="s">
        <v>47</v>
      </c>
      <c r="U1421" s="14" t="str">
        <f t="shared" si="160"/>
        <v/>
      </c>
      <c r="V1421" s="15" t="str">
        <f t="shared" si="162"/>
        <v/>
      </c>
    </row>
    <row r="1422" spans="9:22" x14ac:dyDescent="0.2">
      <c r="I1422" s="17"/>
      <c r="L1422" s="16" t="str">
        <f t="shared" si="161"/>
        <v/>
      </c>
      <c r="M1422" s="14" t="str">
        <f t="shared" si="156"/>
        <v/>
      </c>
      <c r="N1422" s="14" t="s">
        <v>47</v>
      </c>
      <c r="O1422" s="14" t="str">
        <f t="shared" si="157"/>
        <v/>
      </c>
      <c r="P1422" s="14" t="s">
        <v>47</v>
      </c>
      <c r="Q1422" s="14" t="str">
        <f t="shared" si="158"/>
        <v/>
      </c>
      <c r="R1422" s="14" t="s">
        <v>47</v>
      </c>
      <c r="S1422" s="14" t="str">
        <f t="shared" si="159"/>
        <v/>
      </c>
      <c r="T1422" s="14" t="s">
        <v>47</v>
      </c>
      <c r="U1422" s="14" t="str">
        <f t="shared" si="160"/>
        <v/>
      </c>
      <c r="V1422" s="15" t="str">
        <f t="shared" si="162"/>
        <v/>
      </c>
    </row>
    <row r="1423" spans="9:22" x14ac:dyDescent="0.2">
      <c r="I1423" s="17"/>
      <c r="L1423" s="16" t="str">
        <f t="shared" si="161"/>
        <v/>
      </c>
      <c r="M1423" s="14" t="str">
        <f t="shared" si="156"/>
        <v/>
      </c>
      <c r="N1423" s="14" t="s">
        <v>47</v>
      </c>
      <c r="O1423" s="14" t="str">
        <f t="shared" si="157"/>
        <v/>
      </c>
      <c r="P1423" s="14" t="s">
        <v>47</v>
      </c>
      <c r="Q1423" s="14" t="str">
        <f t="shared" si="158"/>
        <v/>
      </c>
      <c r="R1423" s="14" t="s">
        <v>47</v>
      </c>
      <c r="S1423" s="14" t="str">
        <f t="shared" si="159"/>
        <v/>
      </c>
      <c r="T1423" s="14" t="s">
        <v>47</v>
      </c>
      <c r="U1423" s="14" t="str">
        <f t="shared" si="160"/>
        <v/>
      </c>
      <c r="V1423" s="15" t="str">
        <f t="shared" si="162"/>
        <v/>
      </c>
    </row>
    <row r="1424" spans="9:22" x14ac:dyDescent="0.2">
      <c r="I1424" s="17"/>
      <c r="L1424" s="16" t="str">
        <f t="shared" si="161"/>
        <v/>
      </c>
      <c r="M1424" s="14" t="str">
        <f t="shared" si="156"/>
        <v/>
      </c>
      <c r="N1424" s="14" t="s">
        <v>47</v>
      </c>
      <c r="O1424" s="14" t="str">
        <f t="shared" si="157"/>
        <v/>
      </c>
      <c r="P1424" s="14" t="s">
        <v>47</v>
      </c>
      <c r="Q1424" s="14" t="str">
        <f t="shared" si="158"/>
        <v/>
      </c>
      <c r="R1424" s="14" t="s">
        <v>47</v>
      </c>
      <c r="S1424" s="14" t="str">
        <f t="shared" si="159"/>
        <v/>
      </c>
      <c r="T1424" s="14" t="s">
        <v>47</v>
      </c>
      <c r="U1424" s="14" t="str">
        <f t="shared" si="160"/>
        <v/>
      </c>
      <c r="V1424" s="15" t="str">
        <f t="shared" si="162"/>
        <v/>
      </c>
    </row>
    <row r="1425" spans="9:22" x14ac:dyDescent="0.2">
      <c r="I1425" s="17"/>
      <c r="L1425" s="16" t="str">
        <f t="shared" si="161"/>
        <v/>
      </c>
      <c r="M1425" s="14" t="str">
        <f t="shared" si="156"/>
        <v/>
      </c>
      <c r="N1425" s="14" t="s">
        <v>47</v>
      </c>
      <c r="O1425" s="14" t="str">
        <f t="shared" si="157"/>
        <v/>
      </c>
      <c r="P1425" s="14" t="s">
        <v>47</v>
      </c>
      <c r="Q1425" s="14" t="str">
        <f t="shared" si="158"/>
        <v/>
      </c>
      <c r="R1425" s="14" t="s">
        <v>47</v>
      </c>
      <c r="S1425" s="14" t="str">
        <f t="shared" si="159"/>
        <v/>
      </c>
      <c r="T1425" s="14" t="s">
        <v>47</v>
      </c>
      <c r="U1425" s="14" t="str">
        <f t="shared" si="160"/>
        <v/>
      </c>
      <c r="V1425" s="15" t="str">
        <f t="shared" si="162"/>
        <v/>
      </c>
    </row>
    <row r="1426" spans="9:22" x14ac:dyDescent="0.2">
      <c r="I1426" s="17"/>
      <c r="L1426" s="16" t="str">
        <f t="shared" si="161"/>
        <v/>
      </c>
      <c r="M1426" s="14" t="str">
        <f t="shared" si="156"/>
        <v/>
      </c>
      <c r="N1426" s="14" t="s">
        <v>47</v>
      </c>
      <c r="O1426" s="14" t="str">
        <f t="shared" si="157"/>
        <v/>
      </c>
      <c r="P1426" s="14" t="s">
        <v>47</v>
      </c>
      <c r="Q1426" s="14" t="str">
        <f t="shared" si="158"/>
        <v/>
      </c>
      <c r="R1426" s="14" t="s">
        <v>47</v>
      </c>
      <c r="S1426" s="14" t="str">
        <f t="shared" si="159"/>
        <v/>
      </c>
      <c r="T1426" s="14" t="s">
        <v>47</v>
      </c>
      <c r="U1426" s="14" t="str">
        <f t="shared" si="160"/>
        <v/>
      </c>
      <c r="V1426" s="15" t="str">
        <f t="shared" si="162"/>
        <v/>
      </c>
    </row>
    <row r="1427" spans="9:22" x14ac:dyDescent="0.2">
      <c r="I1427" s="17"/>
      <c r="L1427" s="16" t="str">
        <f t="shared" si="161"/>
        <v/>
      </c>
      <c r="M1427" s="14" t="str">
        <f t="shared" si="156"/>
        <v/>
      </c>
      <c r="N1427" s="14" t="s">
        <v>47</v>
      </c>
      <c r="O1427" s="14" t="str">
        <f t="shared" si="157"/>
        <v/>
      </c>
      <c r="P1427" s="14" t="s">
        <v>47</v>
      </c>
      <c r="Q1427" s="14" t="str">
        <f t="shared" si="158"/>
        <v/>
      </c>
      <c r="R1427" s="14" t="s">
        <v>47</v>
      </c>
      <c r="S1427" s="14" t="str">
        <f t="shared" si="159"/>
        <v/>
      </c>
      <c r="T1427" s="14" t="s">
        <v>47</v>
      </c>
      <c r="U1427" s="14" t="str">
        <f t="shared" si="160"/>
        <v/>
      </c>
      <c r="V1427" s="15" t="str">
        <f t="shared" si="162"/>
        <v/>
      </c>
    </row>
    <row r="1428" spans="9:22" x14ac:dyDescent="0.2">
      <c r="I1428" s="17"/>
      <c r="L1428" s="16" t="str">
        <f t="shared" si="161"/>
        <v/>
      </c>
      <c r="M1428" s="14" t="str">
        <f t="shared" si="156"/>
        <v/>
      </c>
      <c r="N1428" s="14" t="s">
        <v>47</v>
      </c>
      <c r="O1428" s="14" t="str">
        <f t="shared" si="157"/>
        <v/>
      </c>
      <c r="P1428" s="14" t="s">
        <v>47</v>
      </c>
      <c r="Q1428" s="14" t="str">
        <f t="shared" si="158"/>
        <v/>
      </c>
      <c r="R1428" s="14" t="s">
        <v>47</v>
      </c>
      <c r="S1428" s="14" t="str">
        <f t="shared" si="159"/>
        <v/>
      </c>
      <c r="T1428" s="14" t="s">
        <v>47</v>
      </c>
      <c r="U1428" s="14" t="str">
        <f t="shared" si="160"/>
        <v/>
      </c>
      <c r="V1428" s="15" t="str">
        <f t="shared" si="162"/>
        <v/>
      </c>
    </row>
    <row r="1429" spans="9:22" x14ac:dyDescent="0.2">
      <c r="I1429" s="17"/>
      <c r="L1429" s="16" t="str">
        <f t="shared" si="161"/>
        <v/>
      </c>
      <c r="M1429" s="14" t="str">
        <f t="shared" si="156"/>
        <v/>
      </c>
      <c r="N1429" s="14" t="s">
        <v>47</v>
      </c>
      <c r="O1429" s="14" t="str">
        <f t="shared" si="157"/>
        <v/>
      </c>
      <c r="P1429" s="14" t="s">
        <v>47</v>
      </c>
      <c r="Q1429" s="14" t="str">
        <f t="shared" si="158"/>
        <v/>
      </c>
      <c r="R1429" s="14" t="s">
        <v>47</v>
      </c>
      <c r="S1429" s="14" t="str">
        <f t="shared" si="159"/>
        <v/>
      </c>
      <c r="T1429" s="14" t="s">
        <v>47</v>
      </c>
      <c r="U1429" s="14" t="str">
        <f t="shared" si="160"/>
        <v/>
      </c>
      <c r="V1429" s="15" t="str">
        <f t="shared" si="162"/>
        <v/>
      </c>
    </row>
    <row r="1430" spans="9:22" x14ac:dyDescent="0.2">
      <c r="I1430" s="17"/>
      <c r="L1430" s="16" t="str">
        <f t="shared" si="161"/>
        <v/>
      </c>
      <c r="M1430" s="14" t="str">
        <f t="shared" si="156"/>
        <v/>
      </c>
      <c r="N1430" s="14" t="s">
        <v>47</v>
      </c>
      <c r="O1430" s="14" t="str">
        <f t="shared" si="157"/>
        <v/>
      </c>
      <c r="P1430" s="14" t="s">
        <v>47</v>
      </c>
      <c r="Q1430" s="14" t="str">
        <f t="shared" si="158"/>
        <v/>
      </c>
      <c r="R1430" s="14" t="s">
        <v>47</v>
      </c>
      <c r="S1430" s="14" t="str">
        <f t="shared" si="159"/>
        <v/>
      </c>
      <c r="T1430" s="14" t="s">
        <v>47</v>
      </c>
      <c r="U1430" s="14" t="str">
        <f t="shared" si="160"/>
        <v/>
      </c>
      <c r="V1430" s="15" t="str">
        <f t="shared" si="162"/>
        <v/>
      </c>
    </row>
    <row r="1431" spans="9:22" x14ac:dyDescent="0.2">
      <c r="I1431" s="17"/>
      <c r="L1431" s="16" t="str">
        <f t="shared" si="161"/>
        <v/>
      </c>
      <c r="M1431" s="14" t="str">
        <f t="shared" si="156"/>
        <v/>
      </c>
      <c r="N1431" s="14" t="s">
        <v>47</v>
      </c>
      <c r="O1431" s="14" t="str">
        <f t="shared" si="157"/>
        <v/>
      </c>
      <c r="P1431" s="14" t="s">
        <v>47</v>
      </c>
      <c r="Q1431" s="14" t="str">
        <f t="shared" si="158"/>
        <v/>
      </c>
      <c r="R1431" s="14" t="s">
        <v>47</v>
      </c>
      <c r="S1431" s="14" t="str">
        <f t="shared" si="159"/>
        <v/>
      </c>
      <c r="T1431" s="14" t="s">
        <v>47</v>
      </c>
      <c r="U1431" s="14" t="str">
        <f t="shared" si="160"/>
        <v/>
      </c>
      <c r="V1431" s="15" t="str">
        <f t="shared" si="162"/>
        <v/>
      </c>
    </row>
    <row r="1432" spans="9:22" x14ac:dyDescent="0.2">
      <c r="I1432" s="17"/>
      <c r="L1432" s="16" t="str">
        <f t="shared" si="161"/>
        <v/>
      </c>
      <c r="M1432" s="14" t="str">
        <f t="shared" si="156"/>
        <v/>
      </c>
      <c r="N1432" s="14" t="s">
        <v>47</v>
      </c>
      <c r="O1432" s="14" t="str">
        <f t="shared" si="157"/>
        <v/>
      </c>
      <c r="P1432" s="14" t="s">
        <v>47</v>
      </c>
      <c r="Q1432" s="14" t="str">
        <f t="shared" si="158"/>
        <v/>
      </c>
      <c r="R1432" s="14" t="s">
        <v>47</v>
      </c>
      <c r="S1432" s="14" t="str">
        <f t="shared" si="159"/>
        <v/>
      </c>
      <c r="T1432" s="14" t="s">
        <v>47</v>
      </c>
      <c r="U1432" s="14" t="str">
        <f t="shared" si="160"/>
        <v/>
      </c>
      <c r="V1432" s="15" t="str">
        <f t="shared" si="162"/>
        <v/>
      </c>
    </row>
    <row r="1433" spans="9:22" x14ac:dyDescent="0.2">
      <c r="I1433" s="17"/>
      <c r="L1433" s="16" t="str">
        <f t="shared" si="161"/>
        <v/>
      </c>
      <c r="M1433" s="14" t="str">
        <f t="shared" si="156"/>
        <v/>
      </c>
      <c r="N1433" s="14" t="s">
        <v>47</v>
      </c>
      <c r="O1433" s="14" t="str">
        <f t="shared" si="157"/>
        <v/>
      </c>
      <c r="P1433" s="14" t="s">
        <v>47</v>
      </c>
      <c r="Q1433" s="14" t="str">
        <f t="shared" si="158"/>
        <v/>
      </c>
      <c r="R1433" s="14" t="s">
        <v>47</v>
      </c>
      <c r="S1433" s="14" t="str">
        <f t="shared" si="159"/>
        <v/>
      </c>
      <c r="T1433" s="14" t="s">
        <v>47</v>
      </c>
      <c r="U1433" s="14" t="str">
        <f t="shared" si="160"/>
        <v/>
      </c>
      <c r="V1433" s="15" t="str">
        <f t="shared" si="162"/>
        <v/>
      </c>
    </row>
    <row r="1434" spans="9:22" x14ac:dyDescent="0.2">
      <c r="I1434" s="17"/>
      <c r="L1434" s="16" t="str">
        <f t="shared" si="161"/>
        <v/>
      </c>
      <c r="M1434" s="14" t="str">
        <f t="shared" si="156"/>
        <v/>
      </c>
      <c r="N1434" s="14" t="s">
        <v>47</v>
      </c>
      <c r="O1434" s="14" t="str">
        <f t="shared" si="157"/>
        <v/>
      </c>
      <c r="P1434" s="14" t="s">
        <v>47</v>
      </c>
      <c r="Q1434" s="14" t="str">
        <f t="shared" si="158"/>
        <v/>
      </c>
      <c r="R1434" s="14" t="s">
        <v>47</v>
      </c>
      <c r="S1434" s="14" t="str">
        <f t="shared" si="159"/>
        <v/>
      </c>
      <c r="T1434" s="14" t="s">
        <v>47</v>
      </c>
      <c r="U1434" s="14" t="str">
        <f t="shared" si="160"/>
        <v/>
      </c>
      <c r="V1434" s="15" t="str">
        <f t="shared" si="162"/>
        <v/>
      </c>
    </row>
    <row r="1435" spans="9:22" x14ac:dyDescent="0.2">
      <c r="I1435" s="17"/>
      <c r="L1435" s="16" t="str">
        <f t="shared" si="161"/>
        <v/>
      </c>
      <c r="M1435" s="14" t="str">
        <f t="shared" si="156"/>
        <v/>
      </c>
      <c r="N1435" s="14" t="s">
        <v>47</v>
      </c>
      <c r="O1435" s="14" t="str">
        <f t="shared" si="157"/>
        <v/>
      </c>
      <c r="P1435" s="14" t="s">
        <v>47</v>
      </c>
      <c r="Q1435" s="14" t="str">
        <f t="shared" si="158"/>
        <v/>
      </c>
      <c r="R1435" s="14" t="s">
        <v>47</v>
      </c>
      <c r="S1435" s="14" t="str">
        <f t="shared" si="159"/>
        <v/>
      </c>
      <c r="T1435" s="14" t="s">
        <v>47</v>
      </c>
      <c r="U1435" s="14" t="str">
        <f t="shared" si="160"/>
        <v/>
      </c>
      <c r="V1435" s="15" t="str">
        <f t="shared" si="162"/>
        <v/>
      </c>
    </row>
    <row r="1436" spans="9:22" x14ac:dyDescent="0.2">
      <c r="I1436" s="17"/>
      <c r="L1436" s="16" t="str">
        <f t="shared" si="161"/>
        <v/>
      </c>
      <c r="M1436" s="14" t="str">
        <f t="shared" si="156"/>
        <v/>
      </c>
      <c r="N1436" s="14" t="s">
        <v>47</v>
      </c>
      <c r="O1436" s="14" t="str">
        <f t="shared" si="157"/>
        <v/>
      </c>
      <c r="P1436" s="14" t="s">
        <v>47</v>
      </c>
      <c r="Q1436" s="14" t="str">
        <f t="shared" si="158"/>
        <v/>
      </c>
      <c r="R1436" s="14" t="s">
        <v>47</v>
      </c>
      <c r="S1436" s="14" t="str">
        <f t="shared" si="159"/>
        <v/>
      </c>
      <c r="T1436" s="14" t="s">
        <v>47</v>
      </c>
      <c r="U1436" s="14" t="str">
        <f t="shared" si="160"/>
        <v/>
      </c>
      <c r="V1436" s="15" t="str">
        <f t="shared" si="162"/>
        <v/>
      </c>
    </row>
    <row r="1437" spans="9:22" x14ac:dyDescent="0.2">
      <c r="I1437" s="17"/>
      <c r="L1437" s="16" t="str">
        <f t="shared" si="161"/>
        <v/>
      </c>
      <c r="M1437" s="14" t="str">
        <f t="shared" si="156"/>
        <v/>
      </c>
      <c r="N1437" s="14" t="s">
        <v>47</v>
      </c>
      <c r="O1437" s="14" t="str">
        <f t="shared" si="157"/>
        <v/>
      </c>
      <c r="P1437" s="14" t="s">
        <v>47</v>
      </c>
      <c r="Q1437" s="14" t="str">
        <f t="shared" si="158"/>
        <v/>
      </c>
      <c r="R1437" s="14" t="s">
        <v>47</v>
      </c>
      <c r="S1437" s="14" t="str">
        <f t="shared" si="159"/>
        <v/>
      </c>
      <c r="T1437" s="14" t="s">
        <v>47</v>
      </c>
      <c r="U1437" s="14" t="str">
        <f t="shared" si="160"/>
        <v/>
      </c>
      <c r="V1437" s="15" t="str">
        <f t="shared" si="162"/>
        <v/>
      </c>
    </row>
    <row r="1438" spans="9:22" x14ac:dyDescent="0.2">
      <c r="I1438" s="17"/>
      <c r="L1438" s="16" t="str">
        <f t="shared" si="161"/>
        <v/>
      </c>
      <c r="M1438" s="14" t="str">
        <f t="shared" si="156"/>
        <v/>
      </c>
      <c r="N1438" s="14" t="s">
        <v>47</v>
      </c>
      <c r="O1438" s="14" t="str">
        <f t="shared" si="157"/>
        <v/>
      </c>
      <c r="P1438" s="14" t="s">
        <v>47</v>
      </c>
      <c r="Q1438" s="14" t="str">
        <f t="shared" si="158"/>
        <v/>
      </c>
      <c r="R1438" s="14" t="s">
        <v>47</v>
      </c>
      <c r="S1438" s="14" t="str">
        <f t="shared" si="159"/>
        <v/>
      </c>
      <c r="T1438" s="14" t="s">
        <v>47</v>
      </c>
      <c r="U1438" s="14" t="str">
        <f t="shared" si="160"/>
        <v/>
      </c>
      <c r="V1438" s="15" t="str">
        <f t="shared" si="162"/>
        <v/>
      </c>
    </row>
    <row r="1439" spans="9:22" x14ac:dyDescent="0.2">
      <c r="I1439" s="17"/>
      <c r="L1439" s="16" t="str">
        <f t="shared" si="161"/>
        <v/>
      </c>
      <c r="M1439" s="14" t="str">
        <f t="shared" si="156"/>
        <v/>
      </c>
      <c r="N1439" s="14" t="s">
        <v>47</v>
      </c>
      <c r="O1439" s="14" t="str">
        <f t="shared" si="157"/>
        <v/>
      </c>
      <c r="P1439" s="14" t="s">
        <v>47</v>
      </c>
      <c r="Q1439" s="14" t="str">
        <f t="shared" si="158"/>
        <v/>
      </c>
      <c r="R1439" s="14" t="s">
        <v>47</v>
      </c>
      <c r="S1439" s="14" t="str">
        <f t="shared" si="159"/>
        <v/>
      </c>
      <c r="T1439" s="14" t="s">
        <v>47</v>
      </c>
      <c r="U1439" s="14" t="str">
        <f t="shared" si="160"/>
        <v/>
      </c>
      <c r="V1439" s="15" t="str">
        <f t="shared" si="162"/>
        <v/>
      </c>
    </row>
    <row r="1440" spans="9:22" x14ac:dyDescent="0.2">
      <c r="I1440" s="17"/>
      <c r="L1440" s="16" t="str">
        <f t="shared" si="161"/>
        <v/>
      </c>
      <c r="M1440" s="14" t="str">
        <f t="shared" si="156"/>
        <v/>
      </c>
      <c r="N1440" s="14" t="s">
        <v>47</v>
      </c>
      <c r="O1440" s="14" t="str">
        <f t="shared" si="157"/>
        <v/>
      </c>
      <c r="P1440" s="14" t="s">
        <v>47</v>
      </c>
      <c r="Q1440" s="14" t="str">
        <f t="shared" si="158"/>
        <v/>
      </c>
      <c r="R1440" s="14" t="s">
        <v>47</v>
      </c>
      <c r="S1440" s="14" t="str">
        <f t="shared" si="159"/>
        <v/>
      </c>
      <c r="T1440" s="14" t="s">
        <v>47</v>
      </c>
      <c r="U1440" s="14" t="str">
        <f t="shared" si="160"/>
        <v/>
      </c>
      <c r="V1440" s="15" t="str">
        <f t="shared" si="162"/>
        <v/>
      </c>
    </row>
    <row r="1441" spans="9:22" x14ac:dyDescent="0.2">
      <c r="I1441" s="17"/>
      <c r="L1441" s="16" t="str">
        <f t="shared" si="161"/>
        <v/>
      </c>
      <c r="M1441" s="14" t="str">
        <f t="shared" si="156"/>
        <v/>
      </c>
      <c r="N1441" s="14" t="s">
        <v>47</v>
      </c>
      <c r="O1441" s="14" t="str">
        <f t="shared" si="157"/>
        <v/>
      </c>
      <c r="P1441" s="14" t="s">
        <v>47</v>
      </c>
      <c r="Q1441" s="14" t="str">
        <f t="shared" si="158"/>
        <v/>
      </c>
      <c r="R1441" s="14" t="s">
        <v>47</v>
      </c>
      <c r="S1441" s="14" t="str">
        <f t="shared" si="159"/>
        <v/>
      </c>
      <c r="T1441" s="14" t="s">
        <v>47</v>
      </c>
      <c r="U1441" s="14" t="str">
        <f t="shared" si="160"/>
        <v/>
      </c>
      <c r="V1441" s="15" t="str">
        <f t="shared" si="162"/>
        <v/>
      </c>
    </row>
    <row r="1442" spans="9:22" x14ac:dyDescent="0.2">
      <c r="I1442" s="17"/>
      <c r="L1442" s="16" t="str">
        <f t="shared" si="161"/>
        <v/>
      </c>
      <c r="M1442" s="14" t="str">
        <f t="shared" si="156"/>
        <v/>
      </c>
      <c r="N1442" s="14" t="s">
        <v>47</v>
      </c>
      <c r="O1442" s="14" t="str">
        <f t="shared" si="157"/>
        <v/>
      </c>
      <c r="P1442" s="14" t="s">
        <v>47</v>
      </c>
      <c r="Q1442" s="14" t="str">
        <f t="shared" si="158"/>
        <v/>
      </c>
      <c r="R1442" s="14" t="s">
        <v>47</v>
      </c>
      <c r="S1442" s="14" t="str">
        <f t="shared" si="159"/>
        <v/>
      </c>
      <c r="T1442" s="14" t="s">
        <v>47</v>
      </c>
      <c r="U1442" s="14" t="str">
        <f t="shared" si="160"/>
        <v/>
      </c>
      <c r="V1442" s="15" t="str">
        <f t="shared" si="162"/>
        <v/>
      </c>
    </row>
    <row r="1443" spans="9:22" x14ac:dyDescent="0.2">
      <c r="I1443" s="17"/>
      <c r="L1443" s="16" t="str">
        <f t="shared" si="161"/>
        <v/>
      </c>
      <c r="M1443" s="14" t="str">
        <f t="shared" si="156"/>
        <v/>
      </c>
      <c r="N1443" s="14" t="s">
        <v>47</v>
      </c>
      <c r="O1443" s="14" t="str">
        <f t="shared" si="157"/>
        <v/>
      </c>
      <c r="P1443" s="14" t="s">
        <v>47</v>
      </c>
      <c r="Q1443" s="14" t="str">
        <f t="shared" si="158"/>
        <v/>
      </c>
      <c r="R1443" s="14" t="s">
        <v>47</v>
      </c>
      <c r="S1443" s="14" t="str">
        <f t="shared" si="159"/>
        <v/>
      </c>
      <c r="T1443" s="14" t="s">
        <v>47</v>
      </c>
      <c r="U1443" s="14" t="str">
        <f t="shared" si="160"/>
        <v/>
      </c>
      <c r="V1443" s="15" t="str">
        <f t="shared" si="162"/>
        <v/>
      </c>
    </row>
    <row r="1444" spans="9:22" x14ac:dyDescent="0.2">
      <c r="I1444" s="17"/>
      <c r="L1444" s="16" t="str">
        <f t="shared" si="161"/>
        <v/>
      </c>
      <c r="M1444" s="14" t="str">
        <f t="shared" si="156"/>
        <v/>
      </c>
      <c r="N1444" s="14" t="s">
        <v>47</v>
      </c>
      <c r="O1444" s="14" t="str">
        <f t="shared" si="157"/>
        <v/>
      </c>
      <c r="P1444" s="14" t="s">
        <v>47</v>
      </c>
      <c r="Q1444" s="14" t="str">
        <f t="shared" si="158"/>
        <v/>
      </c>
      <c r="R1444" s="14" t="s">
        <v>47</v>
      </c>
      <c r="S1444" s="14" t="str">
        <f t="shared" si="159"/>
        <v/>
      </c>
      <c r="T1444" s="14" t="s">
        <v>47</v>
      </c>
      <c r="U1444" s="14" t="str">
        <f t="shared" si="160"/>
        <v/>
      </c>
      <c r="V1444" s="15" t="str">
        <f t="shared" si="162"/>
        <v/>
      </c>
    </row>
    <row r="1445" spans="9:22" x14ac:dyDescent="0.2">
      <c r="I1445" s="17"/>
      <c r="L1445" s="16" t="str">
        <f t="shared" si="161"/>
        <v/>
      </c>
      <c r="M1445" s="14" t="str">
        <f t="shared" si="156"/>
        <v/>
      </c>
      <c r="N1445" s="14" t="s">
        <v>47</v>
      </c>
      <c r="O1445" s="14" t="str">
        <f t="shared" si="157"/>
        <v/>
      </c>
      <c r="P1445" s="14" t="s">
        <v>47</v>
      </c>
      <c r="Q1445" s="14" t="str">
        <f t="shared" si="158"/>
        <v/>
      </c>
      <c r="R1445" s="14" t="s">
        <v>47</v>
      </c>
      <c r="S1445" s="14" t="str">
        <f t="shared" si="159"/>
        <v/>
      </c>
      <c r="T1445" s="14" t="s">
        <v>47</v>
      </c>
      <c r="U1445" s="14" t="str">
        <f t="shared" si="160"/>
        <v/>
      </c>
      <c r="V1445" s="15" t="str">
        <f t="shared" si="162"/>
        <v/>
      </c>
    </row>
    <row r="1446" spans="9:22" x14ac:dyDescent="0.2">
      <c r="I1446" s="17"/>
      <c r="L1446" s="16" t="str">
        <f t="shared" si="161"/>
        <v/>
      </c>
      <c r="M1446" s="14" t="str">
        <f t="shared" si="156"/>
        <v/>
      </c>
      <c r="N1446" s="14" t="s">
        <v>47</v>
      </c>
      <c r="O1446" s="14" t="str">
        <f t="shared" si="157"/>
        <v/>
      </c>
      <c r="P1446" s="14" t="s">
        <v>47</v>
      </c>
      <c r="Q1446" s="14" t="str">
        <f t="shared" si="158"/>
        <v/>
      </c>
      <c r="R1446" s="14" t="s">
        <v>47</v>
      </c>
      <c r="S1446" s="14" t="str">
        <f t="shared" si="159"/>
        <v/>
      </c>
      <c r="T1446" s="14" t="s">
        <v>47</v>
      </c>
      <c r="U1446" s="14" t="str">
        <f t="shared" si="160"/>
        <v/>
      </c>
      <c r="V1446" s="15" t="str">
        <f t="shared" si="162"/>
        <v/>
      </c>
    </row>
    <row r="1447" spans="9:22" x14ac:dyDescent="0.2">
      <c r="I1447" s="17"/>
      <c r="L1447" s="16" t="str">
        <f t="shared" si="161"/>
        <v/>
      </c>
      <c r="M1447" s="14" t="str">
        <f t="shared" si="156"/>
        <v/>
      </c>
      <c r="N1447" s="14" t="s">
        <v>47</v>
      </c>
      <c r="O1447" s="14" t="str">
        <f t="shared" si="157"/>
        <v/>
      </c>
      <c r="P1447" s="14" t="s">
        <v>47</v>
      </c>
      <c r="Q1447" s="14" t="str">
        <f t="shared" si="158"/>
        <v/>
      </c>
      <c r="R1447" s="14" t="s">
        <v>47</v>
      </c>
      <c r="S1447" s="14" t="str">
        <f t="shared" si="159"/>
        <v/>
      </c>
      <c r="T1447" s="14" t="s">
        <v>47</v>
      </c>
      <c r="U1447" s="14" t="str">
        <f t="shared" si="160"/>
        <v/>
      </c>
      <c r="V1447" s="15" t="str">
        <f t="shared" si="162"/>
        <v/>
      </c>
    </row>
    <row r="1448" spans="9:22" x14ac:dyDescent="0.2">
      <c r="I1448" s="17"/>
      <c r="L1448" s="16" t="str">
        <f t="shared" si="161"/>
        <v/>
      </c>
      <c r="M1448" s="14" t="str">
        <f t="shared" si="156"/>
        <v/>
      </c>
      <c r="N1448" s="14" t="s">
        <v>47</v>
      </c>
      <c r="O1448" s="14" t="str">
        <f t="shared" si="157"/>
        <v/>
      </c>
      <c r="P1448" s="14" t="s">
        <v>47</v>
      </c>
      <c r="Q1448" s="14" t="str">
        <f t="shared" si="158"/>
        <v/>
      </c>
      <c r="R1448" s="14" t="s">
        <v>47</v>
      </c>
      <c r="S1448" s="14" t="str">
        <f t="shared" si="159"/>
        <v/>
      </c>
      <c r="T1448" s="14" t="s">
        <v>47</v>
      </c>
      <c r="U1448" s="14" t="str">
        <f t="shared" si="160"/>
        <v/>
      </c>
      <c r="V1448" s="15" t="str">
        <f t="shared" si="162"/>
        <v/>
      </c>
    </row>
    <row r="1449" spans="9:22" x14ac:dyDescent="0.2">
      <c r="I1449" s="17"/>
      <c r="L1449" s="16" t="str">
        <f t="shared" si="161"/>
        <v/>
      </c>
      <c r="M1449" s="14" t="str">
        <f t="shared" si="156"/>
        <v/>
      </c>
      <c r="N1449" s="14" t="s">
        <v>47</v>
      </c>
      <c r="O1449" s="14" t="str">
        <f t="shared" si="157"/>
        <v/>
      </c>
      <c r="P1449" s="14" t="s">
        <v>47</v>
      </c>
      <c r="Q1449" s="14" t="str">
        <f t="shared" si="158"/>
        <v/>
      </c>
      <c r="R1449" s="14" t="s">
        <v>47</v>
      </c>
      <c r="S1449" s="14" t="str">
        <f t="shared" si="159"/>
        <v/>
      </c>
      <c r="T1449" s="14" t="s">
        <v>47</v>
      </c>
      <c r="U1449" s="14" t="str">
        <f t="shared" si="160"/>
        <v/>
      </c>
      <c r="V1449" s="15" t="str">
        <f t="shared" si="162"/>
        <v/>
      </c>
    </row>
    <row r="1450" spans="9:22" x14ac:dyDescent="0.2">
      <c r="I1450" s="17"/>
      <c r="L1450" s="16" t="str">
        <f t="shared" si="161"/>
        <v/>
      </c>
      <c r="M1450" s="14" t="str">
        <f t="shared" ref="M1450:M1457" si="163">MID(A1450,1,2)</f>
        <v/>
      </c>
      <c r="N1450" s="14" t="s">
        <v>47</v>
      </c>
      <c r="O1450" s="14" t="str">
        <f t="shared" ref="O1450:O1457" si="164">MID(A1450,4,2)</f>
        <v/>
      </c>
      <c r="P1450" s="14" t="s">
        <v>47</v>
      </c>
      <c r="Q1450" s="14" t="str">
        <f t="shared" ref="Q1450:Q1457" si="165">MID(A1450,7,2)</f>
        <v/>
      </c>
      <c r="R1450" s="14" t="s">
        <v>47</v>
      </c>
      <c r="S1450" s="14" t="str">
        <f t="shared" ref="S1450:S1457" si="166">MID(A1450,10,2)</f>
        <v/>
      </c>
      <c r="T1450" s="14" t="s">
        <v>47</v>
      </c>
      <c r="U1450" s="14" t="str">
        <f t="shared" ref="U1450:U1457" si="167">MID(A1450,13,2)</f>
        <v/>
      </c>
      <c r="V1450" s="15" t="str">
        <f t="shared" si="162"/>
        <v/>
      </c>
    </row>
    <row r="1451" spans="9:22" x14ac:dyDescent="0.2">
      <c r="I1451" s="17"/>
      <c r="L1451" s="16" t="str">
        <f t="shared" si="161"/>
        <v/>
      </c>
      <c r="M1451" s="14" t="str">
        <f t="shared" si="163"/>
        <v/>
      </c>
      <c r="N1451" s="14" t="s">
        <v>47</v>
      </c>
      <c r="O1451" s="14" t="str">
        <f t="shared" si="164"/>
        <v/>
      </c>
      <c r="P1451" s="14" t="s">
        <v>47</v>
      </c>
      <c r="Q1451" s="14" t="str">
        <f t="shared" si="165"/>
        <v/>
      </c>
      <c r="R1451" s="14" t="s">
        <v>47</v>
      </c>
      <c r="S1451" s="14" t="str">
        <f t="shared" si="166"/>
        <v/>
      </c>
      <c r="T1451" s="14" t="s">
        <v>47</v>
      </c>
      <c r="U1451" s="14" t="str">
        <f t="shared" si="167"/>
        <v/>
      </c>
      <c r="V1451" s="15" t="str">
        <f t="shared" si="162"/>
        <v/>
      </c>
    </row>
    <row r="1452" spans="9:22" x14ac:dyDescent="0.2">
      <c r="I1452" s="17"/>
      <c r="L1452" s="16" t="str">
        <f t="shared" si="161"/>
        <v/>
      </c>
      <c r="M1452" s="14" t="str">
        <f t="shared" si="163"/>
        <v/>
      </c>
      <c r="N1452" s="14" t="s">
        <v>47</v>
      </c>
      <c r="O1452" s="14" t="str">
        <f t="shared" si="164"/>
        <v/>
      </c>
      <c r="P1452" s="14" t="s">
        <v>47</v>
      </c>
      <c r="Q1452" s="14" t="str">
        <f t="shared" si="165"/>
        <v/>
      </c>
      <c r="R1452" s="14" t="s">
        <v>47</v>
      </c>
      <c r="S1452" s="14" t="str">
        <f t="shared" si="166"/>
        <v/>
      </c>
      <c r="T1452" s="14" t="s">
        <v>47</v>
      </c>
      <c r="U1452" s="14" t="str">
        <f t="shared" si="167"/>
        <v/>
      </c>
      <c r="V1452" s="15" t="str">
        <f t="shared" si="162"/>
        <v/>
      </c>
    </row>
    <row r="1453" spans="9:22" x14ac:dyDescent="0.2">
      <c r="I1453" s="17"/>
      <c r="L1453" s="16" t="str">
        <f t="shared" si="161"/>
        <v/>
      </c>
      <c r="M1453" s="14" t="str">
        <f t="shared" si="163"/>
        <v/>
      </c>
      <c r="N1453" s="14" t="s">
        <v>47</v>
      </c>
      <c r="O1453" s="14" t="str">
        <f t="shared" si="164"/>
        <v/>
      </c>
      <c r="P1453" s="14" t="s">
        <v>47</v>
      </c>
      <c r="Q1453" s="14" t="str">
        <f t="shared" si="165"/>
        <v/>
      </c>
      <c r="R1453" s="14" t="s">
        <v>47</v>
      </c>
      <c r="S1453" s="14" t="str">
        <f t="shared" si="166"/>
        <v/>
      </c>
      <c r="T1453" s="14" t="s">
        <v>47</v>
      </c>
      <c r="U1453" s="14" t="str">
        <f t="shared" si="167"/>
        <v/>
      </c>
      <c r="V1453" s="15" t="str">
        <f t="shared" si="162"/>
        <v/>
      </c>
    </row>
    <row r="1454" spans="9:22" x14ac:dyDescent="0.2">
      <c r="I1454" s="17"/>
      <c r="L1454" s="16" t="str">
        <f t="shared" si="161"/>
        <v/>
      </c>
      <c r="M1454" s="14" t="str">
        <f t="shared" si="163"/>
        <v/>
      </c>
      <c r="N1454" s="14" t="s">
        <v>47</v>
      </c>
      <c r="O1454" s="14" t="str">
        <f t="shared" si="164"/>
        <v/>
      </c>
      <c r="P1454" s="14" t="s">
        <v>47</v>
      </c>
      <c r="Q1454" s="14" t="str">
        <f t="shared" si="165"/>
        <v/>
      </c>
      <c r="R1454" s="14" t="s">
        <v>47</v>
      </c>
      <c r="S1454" s="14" t="str">
        <f t="shared" si="166"/>
        <v/>
      </c>
      <c r="T1454" s="14" t="s">
        <v>47</v>
      </c>
      <c r="U1454" s="14" t="str">
        <f t="shared" si="167"/>
        <v/>
      </c>
      <c r="V1454" s="15" t="str">
        <f t="shared" si="162"/>
        <v/>
      </c>
    </row>
    <row r="1455" spans="9:22" x14ac:dyDescent="0.2">
      <c r="I1455" s="17"/>
      <c r="L1455" s="16" t="str">
        <f t="shared" si="161"/>
        <v/>
      </c>
      <c r="M1455" s="14" t="str">
        <f t="shared" si="163"/>
        <v/>
      </c>
      <c r="N1455" s="14" t="s">
        <v>47</v>
      </c>
      <c r="O1455" s="14" t="str">
        <f t="shared" si="164"/>
        <v/>
      </c>
      <c r="P1455" s="14" t="s">
        <v>47</v>
      </c>
      <c r="Q1455" s="14" t="str">
        <f t="shared" si="165"/>
        <v/>
      </c>
      <c r="R1455" s="14" t="s">
        <v>47</v>
      </c>
      <c r="S1455" s="14" t="str">
        <f t="shared" si="166"/>
        <v/>
      </c>
      <c r="T1455" s="14" t="s">
        <v>47</v>
      </c>
      <c r="U1455" s="14" t="str">
        <f t="shared" si="167"/>
        <v/>
      </c>
      <c r="V1455" s="15" t="str">
        <f t="shared" si="162"/>
        <v/>
      </c>
    </row>
    <row r="1456" spans="9:22" x14ac:dyDescent="0.2">
      <c r="I1456" s="17"/>
      <c r="L1456" s="16" t="str">
        <f t="shared" si="161"/>
        <v/>
      </c>
      <c r="M1456" s="14" t="str">
        <f t="shared" si="163"/>
        <v/>
      </c>
      <c r="N1456" s="14" t="s">
        <v>47</v>
      </c>
      <c r="O1456" s="14" t="str">
        <f t="shared" si="164"/>
        <v/>
      </c>
      <c r="P1456" s="14" t="s">
        <v>47</v>
      </c>
      <c r="Q1456" s="14" t="str">
        <f t="shared" si="165"/>
        <v/>
      </c>
      <c r="R1456" s="14" t="s">
        <v>47</v>
      </c>
      <c r="S1456" s="14" t="str">
        <f t="shared" si="166"/>
        <v/>
      </c>
      <c r="T1456" s="14" t="s">
        <v>47</v>
      </c>
      <c r="U1456" s="14" t="str">
        <f t="shared" si="167"/>
        <v/>
      </c>
      <c r="V1456" s="15" t="str">
        <f t="shared" si="162"/>
        <v/>
      </c>
    </row>
    <row r="1457" spans="9:22" x14ac:dyDescent="0.2">
      <c r="I1457" s="17"/>
      <c r="L1457" s="16" t="str">
        <f t="shared" si="161"/>
        <v/>
      </c>
      <c r="M1457" s="14" t="str">
        <f t="shared" si="163"/>
        <v/>
      </c>
      <c r="N1457" s="14" t="s">
        <v>47</v>
      </c>
      <c r="O1457" s="14" t="str">
        <f t="shared" si="164"/>
        <v/>
      </c>
      <c r="P1457" s="14" t="s">
        <v>47</v>
      </c>
      <c r="Q1457" s="14" t="str">
        <f t="shared" si="165"/>
        <v/>
      </c>
      <c r="R1457" s="14" t="s">
        <v>47</v>
      </c>
      <c r="S1457" s="14" t="str">
        <f t="shared" si="166"/>
        <v/>
      </c>
      <c r="T1457" s="14" t="s">
        <v>47</v>
      </c>
      <c r="U1457" s="14" t="str">
        <f t="shared" si="167"/>
        <v/>
      </c>
      <c r="V1457" s="15" t="str">
        <f t="shared" si="162"/>
        <v/>
      </c>
    </row>
    <row r="1458" spans="9:22" x14ac:dyDescent="0.2">
      <c r="I1458" s="17"/>
    </row>
  </sheetData>
  <autoFilter ref="A1:V1458"/>
  <customSheetViews>
    <customSheetView guid="{21784BF1-AFA2-4827-869C-83AB9911205F}" showRuler="0">
      <selection sqref="A1:IV65536"/>
      <pageMargins left="0.75" right="0.75" top="1" bottom="1" header="0" footer="0"/>
      <headerFooter alignWithMargins="0"/>
    </customSheetView>
  </customSheetViews>
  <phoneticPr fontId="6" type="noConversion"/>
  <conditionalFormatting sqref="V1:V1048576">
    <cfRule type="cellIs" dxfId="53" priority="4" operator="equal">
      <formula>"ERROR"</formula>
    </cfRule>
  </conditionalFormatting>
  <conditionalFormatting sqref="A4:G1999">
    <cfRule type="expression" dxfId="52" priority="3">
      <formula>AND($A4&lt;&gt;"",$I4="")</formula>
    </cfRule>
  </conditionalFormatting>
  <dataValidations disablePrompts="1" count="1">
    <dataValidation type="list" allowBlank="1" showInputMessage="1" showErrorMessage="1" sqref="B4:B111">
      <formula1>"Capítulo,Partida,Mano de obra,Maquinaria,Material,Otros,Tarea,"</formula1>
    </dataValidation>
  </dataValidations>
  <pageMargins left="0.75" right="0.75" top="1" bottom="1" header="0" footer="0"/>
  <pageSetup paperSize="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RELLENAR!$G$8:$G$11</xm:f>
          </x14:formula1>
          <xm:sqref>I1:I111 I112:I1458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AF2199"/>
  <sheetViews>
    <sheetView showGridLines="0" tabSelected="1" view="pageBreakPreview" topLeftCell="J1" zoomScaleNormal="75" zoomScaleSheetLayoutView="100" workbookViewId="0">
      <pane ySplit="21" topLeftCell="A22" activePane="bottomLeft" state="frozen"/>
      <selection activeCell="O7" sqref="O7:Q7"/>
      <selection pane="bottomLeft" activeCell="T4" sqref="T4:V5"/>
    </sheetView>
  </sheetViews>
  <sheetFormatPr baseColWidth="10" defaultRowHeight="14.25" x14ac:dyDescent="0.2"/>
  <cols>
    <col min="1" max="1" width="3.7109375" style="26" hidden="1" customWidth="1"/>
    <col min="2" max="2" width="5.28515625" style="26" hidden="1" customWidth="1"/>
    <col min="3" max="3" width="9.140625" style="21" hidden="1" customWidth="1"/>
    <col min="4" max="4" width="7" style="21" hidden="1" customWidth="1"/>
    <col min="5" max="5" width="7" style="48" hidden="1" customWidth="1"/>
    <col min="6" max="6" width="4.85546875" style="48" hidden="1" customWidth="1"/>
    <col min="7" max="7" width="5" style="48" hidden="1" customWidth="1"/>
    <col min="8" max="8" width="7.7109375" style="44" hidden="1" customWidth="1"/>
    <col min="9" max="9" width="7.140625" style="21" hidden="1" customWidth="1"/>
    <col min="10" max="10" width="1.28515625" style="21" customWidth="1"/>
    <col min="11" max="11" width="12.7109375" style="22" customWidth="1"/>
    <col min="12" max="12" width="74.85546875" style="23" bestFit="1" customWidth="1"/>
    <col min="13" max="13" width="1.7109375" style="23" customWidth="1"/>
    <col min="14" max="14" width="9.28515625" style="21" bestFit="1" customWidth="1"/>
    <col min="15" max="15" width="9.85546875" style="38" bestFit="1" customWidth="1"/>
    <col min="16" max="16" width="11.7109375" style="38" customWidth="1"/>
    <col min="17" max="17" width="13.28515625" style="38" bestFit="1" customWidth="1"/>
    <col min="18" max="18" width="1.7109375" style="26" customWidth="1"/>
    <col min="19" max="19" width="11.7109375" style="26" customWidth="1"/>
    <col min="20" max="20" width="13.28515625" style="26" bestFit="1" customWidth="1"/>
    <col min="21" max="21" width="10.7109375" style="49" customWidth="1"/>
    <col min="22" max="22" width="12.7109375" style="26" customWidth="1"/>
    <col min="23" max="23" width="1.7109375" style="26" customWidth="1"/>
    <col min="24" max="24" width="50.5703125" style="50" hidden="1" customWidth="1"/>
    <col min="25" max="26" width="10" style="51" hidden="1" customWidth="1"/>
    <col min="27" max="27" width="9.85546875" style="51" hidden="1" customWidth="1"/>
    <col min="28" max="28" width="7.7109375" style="52" hidden="1" customWidth="1"/>
    <col min="29" max="29" width="8.140625" style="24" hidden="1" customWidth="1"/>
    <col min="30" max="30" width="9.140625" style="24" hidden="1" customWidth="1"/>
    <col min="31" max="31" width="9.5703125" style="23" hidden="1" customWidth="1"/>
    <col min="32" max="32" width="6.5703125" style="21" hidden="1" customWidth="1"/>
    <col min="33" max="16384" width="11.42578125" style="26"/>
  </cols>
  <sheetData>
    <row r="1" spans="10:32" ht="5.0999999999999996" customHeight="1" x14ac:dyDescent="0.2">
      <c r="M1" s="25"/>
    </row>
    <row r="2" spans="10:32" ht="12.75" customHeight="1" x14ac:dyDescent="0.2">
      <c r="K2" s="206" t="str">
        <f>IF(EXPORTADO!A1="","",EXPORTADO!A1)</f>
        <v>PROYECTO DE INSTALACIONES PARA LA INSPECCIÓN DE CICLOMOTORES Y MOTOCICLETAS EN LA ESTACIÓN ITV 4114 DE SEVILLA</v>
      </c>
      <c r="L2" s="206"/>
      <c r="M2" s="25"/>
      <c r="N2" s="230" t="s">
        <v>8</v>
      </c>
      <c r="O2" s="231"/>
      <c r="P2" s="231"/>
      <c r="Q2" s="232"/>
      <c r="S2" s="191" t="s">
        <v>83</v>
      </c>
      <c r="T2" s="194"/>
      <c r="U2" s="195"/>
      <c r="V2" s="196"/>
      <c r="Y2" s="69" t="s">
        <v>73</v>
      </c>
      <c r="Z2" s="70">
        <f>SUM(O9:P11)</f>
        <v>0.15</v>
      </c>
      <c r="AA2" s="71">
        <f>Z2+1</f>
        <v>1.1499999999999999</v>
      </c>
      <c r="AB2" s="72"/>
    </row>
    <row r="3" spans="10:32" ht="12.75" customHeight="1" x14ac:dyDescent="0.2">
      <c r="K3" s="206"/>
      <c r="L3" s="206"/>
      <c r="M3" s="25"/>
      <c r="N3" s="233"/>
      <c r="O3" s="234"/>
      <c r="P3" s="234"/>
      <c r="Q3" s="235"/>
      <c r="S3" s="192"/>
      <c r="T3" s="197"/>
      <c r="U3" s="198"/>
      <c r="V3" s="199"/>
      <c r="Y3" s="69" t="s">
        <v>74</v>
      </c>
      <c r="Z3" s="70">
        <f>SUM(T9:U11)</f>
        <v>0</v>
      </c>
      <c r="AA3" s="71">
        <f>Z3+1</f>
        <v>1</v>
      </c>
      <c r="AB3" s="72"/>
    </row>
    <row r="4" spans="10:32" ht="5.0999999999999996" customHeight="1" x14ac:dyDescent="0.2">
      <c r="K4" s="28"/>
      <c r="L4" s="25"/>
      <c r="M4" s="25"/>
      <c r="N4" s="233"/>
      <c r="O4" s="234"/>
      <c r="P4" s="234"/>
      <c r="Q4" s="235"/>
      <c r="S4" s="192" t="s">
        <v>82</v>
      </c>
      <c r="T4" s="197"/>
      <c r="U4" s="198"/>
      <c r="V4" s="199"/>
    </row>
    <row r="5" spans="10:32" ht="15" customHeight="1" x14ac:dyDescent="0.2">
      <c r="K5" s="207" t="s">
        <v>72</v>
      </c>
      <c r="L5" s="208"/>
      <c r="M5" s="25"/>
      <c r="N5" s="236"/>
      <c r="O5" s="237"/>
      <c r="P5" s="237"/>
      <c r="Q5" s="238"/>
      <c r="S5" s="193"/>
      <c r="T5" s="200"/>
      <c r="U5" s="201"/>
      <c r="V5" s="202"/>
      <c r="Z5" s="70"/>
    </row>
    <row r="6" spans="10:32" ht="5.0999999999999996" customHeight="1" x14ac:dyDescent="0.2">
      <c r="K6" s="209"/>
      <c r="L6" s="210"/>
      <c r="M6" s="31"/>
      <c r="N6" s="32"/>
      <c r="O6" s="33"/>
      <c r="P6" s="54"/>
      <c r="Q6" s="34"/>
      <c r="S6" s="32"/>
      <c r="T6" s="33"/>
      <c r="U6" s="55"/>
      <c r="V6" s="34"/>
      <c r="X6" s="56"/>
    </row>
    <row r="7" spans="10:32" ht="17.25" x14ac:dyDescent="0.2">
      <c r="J7" s="35"/>
      <c r="K7" s="209"/>
      <c r="L7" s="210"/>
      <c r="M7" s="36"/>
      <c r="N7" s="116" t="s">
        <v>3</v>
      </c>
      <c r="O7" s="227">
        <f>SUMIF(I22:I2999,"c",Q22:Q2999)+SUMIF(I22:I2999,"css",Q22:Q2999)</f>
        <v>56529.599999999999</v>
      </c>
      <c r="P7" s="228"/>
      <c r="Q7" s="229"/>
      <c r="R7" s="74"/>
      <c r="S7" s="114" t="s">
        <v>3</v>
      </c>
      <c r="T7" s="175" t="str">
        <f>IF(OR(T2="",T4=""),"Rellenar Datos Empresa",IF(AF21&lt;&gt;0,CONCATENATE($AF$21," Celdas Vacias"),SUMIF(I22:I2999,"c",T22:T2999)+SUMIF(I22:I2999,"css",T22:T2999)))</f>
        <v>Rellenar Datos Empresa</v>
      </c>
      <c r="U7" s="176"/>
      <c r="V7" s="177"/>
      <c r="X7" s="57" t="s">
        <v>23</v>
      </c>
      <c r="Y7" s="58"/>
      <c r="Z7" s="59"/>
    </row>
    <row r="8" spans="10:32" ht="5.0999999999999996" customHeight="1" x14ac:dyDescent="0.2">
      <c r="J8" s="35"/>
      <c r="K8" s="209"/>
      <c r="L8" s="210"/>
      <c r="M8" s="37"/>
      <c r="N8" s="83"/>
      <c r="O8" s="89"/>
      <c r="P8" s="89"/>
      <c r="Q8" s="95"/>
      <c r="R8" s="74"/>
      <c r="S8" s="89"/>
      <c r="T8" s="89"/>
      <c r="U8" s="91"/>
      <c r="V8" s="95"/>
      <c r="X8" s="60"/>
      <c r="Y8" s="53"/>
    </row>
    <row r="9" spans="10:32" ht="12" x14ac:dyDescent="0.2">
      <c r="J9" s="35"/>
      <c r="K9" s="209"/>
      <c r="L9" s="210"/>
      <c r="M9" s="36"/>
      <c r="N9" s="125" t="s">
        <v>4</v>
      </c>
      <c r="O9" s="189">
        <v>7.4999999999999997E-2</v>
      </c>
      <c r="P9" s="190"/>
      <c r="Q9" s="131">
        <f>O7*O9</f>
        <v>4239.72</v>
      </c>
      <c r="R9" s="74"/>
      <c r="S9" s="127" t="s">
        <v>4</v>
      </c>
      <c r="T9" s="187"/>
      <c r="U9" s="188"/>
      <c r="V9" s="131" t="str">
        <f>IF(ISTEXT($T$7)=TRUE,"",T9*$T$7)</f>
        <v/>
      </c>
      <c r="X9" s="60" t="s">
        <v>24</v>
      </c>
      <c r="Y9" s="58"/>
      <c r="Z9" s="59"/>
    </row>
    <row r="10" spans="10:32" ht="5.0999999999999996" customHeight="1" x14ac:dyDescent="0.2">
      <c r="J10" s="35"/>
      <c r="K10" s="209"/>
      <c r="L10" s="210"/>
      <c r="M10" s="39"/>
      <c r="N10" s="119"/>
      <c r="O10" s="119"/>
      <c r="P10" s="120"/>
      <c r="Q10" s="121"/>
      <c r="R10" s="74"/>
      <c r="S10" s="119"/>
      <c r="T10" s="119"/>
      <c r="U10" s="128"/>
      <c r="V10" s="129"/>
      <c r="X10" s="60"/>
    </row>
    <row r="11" spans="10:32" ht="12" x14ac:dyDescent="0.2">
      <c r="J11" s="35"/>
      <c r="K11" s="209"/>
      <c r="L11" s="210"/>
      <c r="M11" s="36"/>
      <c r="N11" s="125" t="s">
        <v>9</v>
      </c>
      <c r="O11" s="189">
        <v>7.4999999999999997E-2</v>
      </c>
      <c r="P11" s="190"/>
      <c r="Q11" s="131">
        <f>O7*O11</f>
        <v>4239.72</v>
      </c>
      <c r="R11" s="74"/>
      <c r="S11" s="127" t="s">
        <v>9</v>
      </c>
      <c r="T11" s="187"/>
      <c r="U11" s="188"/>
      <c r="V11" s="131" t="str">
        <f>IF(ISTEXT($T$7)=TRUE,"",T11*$T$7)</f>
        <v/>
      </c>
      <c r="X11" s="60" t="s">
        <v>25</v>
      </c>
      <c r="Y11" s="61"/>
      <c r="Z11" s="62"/>
      <c r="AD11" s="63"/>
    </row>
    <row r="12" spans="10:32" ht="5.0999999999999996" customHeight="1" x14ac:dyDescent="0.2">
      <c r="J12" s="35"/>
      <c r="K12" s="209"/>
      <c r="L12" s="210"/>
      <c r="M12" s="31"/>
      <c r="N12" s="122"/>
      <c r="O12" s="122"/>
      <c r="P12" s="123"/>
      <c r="Q12" s="124"/>
      <c r="R12" s="74"/>
      <c r="S12" s="122"/>
      <c r="T12" s="122"/>
      <c r="U12" s="130"/>
      <c r="V12" s="124"/>
      <c r="X12" s="60"/>
    </row>
    <row r="13" spans="10:32" ht="12.75" customHeight="1" x14ac:dyDescent="0.2">
      <c r="J13" s="35"/>
      <c r="K13" s="209"/>
      <c r="L13" s="210"/>
      <c r="M13" s="31"/>
      <c r="N13" s="126" t="s">
        <v>16</v>
      </c>
      <c r="O13" s="184">
        <f>Q11+Q9</f>
        <v>8479.44</v>
      </c>
      <c r="P13" s="185"/>
      <c r="Q13" s="186"/>
      <c r="R13" s="74"/>
      <c r="S13" s="127" t="s">
        <v>16</v>
      </c>
      <c r="T13" s="181" t="str">
        <f>IF(ISTEXT($T$7)=TRUE,"",$V$9+$V$11)</f>
        <v/>
      </c>
      <c r="U13" s="182"/>
      <c r="V13" s="183"/>
      <c r="X13" s="64" t="s">
        <v>26</v>
      </c>
      <c r="AA13" s="73" t="str">
        <f>RELLENAR!$F$6</f>
        <v>PEM</v>
      </c>
      <c r="AB13" s="173">
        <f>AC21*100/AB15</f>
        <v>0</v>
      </c>
      <c r="AC13" s="174"/>
      <c r="AD13" s="24" t="str">
        <f>IF(AB13=100,"-4",IF(AB13&gt;80,"-3",IF(AB13&gt;50,"-2",IF(AB13&gt;25,"-1",""))))</f>
        <v/>
      </c>
    </row>
    <row r="14" spans="10:32" ht="5.0999999999999996" customHeight="1" thickBot="1" x14ac:dyDescent="0.25">
      <c r="J14" s="35"/>
      <c r="K14" s="209"/>
      <c r="L14" s="210"/>
      <c r="M14" s="31"/>
      <c r="N14" s="96"/>
      <c r="O14" s="96"/>
      <c r="P14" s="96"/>
      <c r="Q14" s="100"/>
      <c r="R14" s="74"/>
      <c r="S14" s="96"/>
      <c r="T14" s="96"/>
      <c r="U14" s="103"/>
      <c r="V14" s="100"/>
    </row>
    <row r="15" spans="10:32" ht="16.5" customHeight="1" x14ac:dyDescent="0.2">
      <c r="J15" s="35"/>
      <c r="K15" s="209"/>
      <c r="L15" s="210"/>
      <c r="N15" s="117" t="s">
        <v>5</v>
      </c>
      <c r="O15" s="227">
        <f>O7+O13</f>
        <v>65009.04</v>
      </c>
      <c r="P15" s="228"/>
      <c r="Q15" s="229"/>
      <c r="R15" s="74"/>
      <c r="S15" s="114" t="s">
        <v>5</v>
      </c>
      <c r="T15" s="175" t="str">
        <f>IF(ISTEXT($T$7)=TRUE,"Faltan Datos",IF($T$9="","Introducir G.G.",IF($T$11="","Introducir B.I.",$T$7+T13)))</f>
        <v>Faltan Datos</v>
      </c>
      <c r="U15" s="176"/>
      <c r="V15" s="177"/>
      <c r="X15" s="50" t="str">
        <f>"Aplica el mismo porcentaje al "&amp;AB13&amp;"% de las partidas del prespuesto. ("&amp;AD13&amp;")"</f>
        <v>Aplica el mismo porcentaje al 0% de las partidas del prespuesto. ()</v>
      </c>
      <c r="Y15" s="203" t="s">
        <v>14</v>
      </c>
      <c r="Z15" s="203" t="s">
        <v>15</v>
      </c>
      <c r="AA15" s="203" t="s">
        <v>0</v>
      </c>
      <c r="AB15" s="219">
        <f>COUNT(O22:O2999)</f>
        <v>111</v>
      </c>
      <c r="AC15" s="220"/>
      <c r="AD15" s="213" t="s">
        <v>2</v>
      </c>
      <c r="AE15" s="214"/>
      <c r="AF15" s="203" t="s">
        <v>49</v>
      </c>
    </row>
    <row r="16" spans="10:32" ht="5.0999999999999996" customHeight="1" thickBot="1" x14ac:dyDescent="0.25">
      <c r="J16" s="35"/>
      <c r="K16" s="209"/>
      <c r="L16" s="210"/>
      <c r="M16" s="36"/>
      <c r="N16" s="104"/>
      <c r="O16" s="104"/>
      <c r="P16" s="104"/>
      <c r="Q16" s="100"/>
      <c r="R16" s="74"/>
      <c r="S16" s="104"/>
      <c r="T16" s="104"/>
      <c r="U16" s="105"/>
      <c r="V16" s="100"/>
      <c r="Y16" s="204"/>
      <c r="Z16" s="204"/>
      <c r="AA16" s="204"/>
      <c r="AB16" s="65"/>
      <c r="AC16" s="21"/>
      <c r="AD16" s="215"/>
      <c r="AE16" s="216"/>
      <c r="AF16" s="204"/>
    </row>
    <row r="17" spans="1:32" ht="12" x14ac:dyDescent="0.2">
      <c r="J17" s="35"/>
      <c r="K17" s="209"/>
      <c r="L17" s="210"/>
      <c r="M17" s="41"/>
      <c r="N17" s="118" t="s">
        <v>6</v>
      </c>
      <c r="O17" s="178">
        <v>0.21</v>
      </c>
      <c r="P17" s="179"/>
      <c r="Q17" s="132">
        <f>O15*O17</f>
        <v>13651.9</v>
      </c>
      <c r="R17" s="74"/>
      <c r="S17" s="115" t="s">
        <v>6</v>
      </c>
      <c r="T17" s="178">
        <f>O17</f>
        <v>0.21</v>
      </c>
      <c r="U17" s="179"/>
      <c r="V17" s="132" t="str">
        <f>IF(ISTEXT($T$7)=TRUE,"",IF($T$9="","",IF($T$11="","",$T$15*T17)))</f>
        <v/>
      </c>
      <c r="Y17" s="204"/>
      <c r="Z17" s="204"/>
      <c r="AA17" s="204"/>
      <c r="AB17" s="221" t="s">
        <v>13</v>
      </c>
      <c r="AC17" s="222"/>
      <c r="AD17" s="215"/>
      <c r="AE17" s="216"/>
      <c r="AF17" s="204"/>
    </row>
    <row r="18" spans="1:32" ht="5.0999999999999996" customHeight="1" x14ac:dyDescent="0.2">
      <c r="K18" s="209"/>
      <c r="L18" s="210"/>
      <c r="M18" s="41"/>
      <c r="N18" s="104"/>
      <c r="O18" s="104"/>
      <c r="P18" s="104"/>
      <c r="Q18" s="100"/>
      <c r="R18" s="74"/>
      <c r="S18" s="104"/>
      <c r="T18" s="104"/>
      <c r="U18" s="105"/>
      <c r="V18" s="100"/>
      <c r="Y18" s="204"/>
      <c r="Z18" s="204"/>
      <c r="AA18" s="204"/>
      <c r="AB18" s="223"/>
      <c r="AC18" s="224"/>
      <c r="AD18" s="215"/>
      <c r="AE18" s="216"/>
      <c r="AF18" s="204"/>
    </row>
    <row r="19" spans="1:32" ht="18" thickBot="1" x14ac:dyDescent="0.25">
      <c r="K19" s="211"/>
      <c r="L19" s="212"/>
      <c r="M19" s="41"/>
      <c r="N19" s="117" t="s">
        <v>7</v>
      </c>
      <c r="O19" s="227">
        <f>O15+Q17</f>
        <v>78660.94</v>
      </c>
      <c r="P19" s="228"/>
      <c r="Q19" s="229"/>
      <c r="R19" s="74"/>
      <c r="S19" s="114" t="s">
        <v>7</v>
      </c>
      <c r="T19" s="175" t="str">
        <f>IF(ISTEXT($T$7)=TRUE,"Faltan Datos",IF($T$9="","",IF($T$11="","",$T$15+V17)))</f>
        <v>Faltan Datos</v>
      </c>
      <c r="U19" s="176"/>
      <c r="V19" s="177"/>
      <c r="Y19" s="205"/>
      <c r="Z19" s="205"/>
      <c r="AA19" s="205"/>
      <c r="AB19" s="225"/>
      <c r="AC19" s="226"/>
      <c r="AD19" s="217"/>
      <c r="AE19" s="218"/>
      <c r="AF19" s="205"/>
    </row>
    <row r="20" spans="1:32" ht="5.0999999999999996" customHeight="1" x14ac:dyDescent="0.2">
      <c r="K20" s="180"/>
      <c r="L20" s="180"/>
      <c r="M20" s="43"/>
      <c r="N20" s="66"/>
      <c r="O20" s="40"/>
      <c r="P20" s="40"/>
      <c r="Q20" s="40"/>
      <c r="R20" s="67"/>
    </row>
    <row r="21" spans="1:32" s="74" customFormat="1" x14ac:dyDescent="0.2">
      <c r="C21" s="75" t="s">
        <v>31</v>
      </c>
      <c r="D21" s="75" t="s">
        <v>30</v>
      </c>
      <c r="E21" s="76" t="s">
        <v>29</v>
      </c>
      <c r="F21" s="76" t="s">
        <v>28</v>
      </c>
      <c r="G21" s="76" t="s">
        <v>27</v>
      </c>
      <c r="H21" s="77"/>
      <c r="I21" s="78"/>
      <c r="J21" s="78"/>
      <c r="K21" s="79" t="s">
        <v>10</v>
      </c>
      <c r="L21" s="80" t="s">
        <v>11</v>
      </c>
      <c r="M21" s="81"/>
      <c r="N21" s="81" t="s">
        <v>12</v>
      </c>
      <c r="O21" s="82" t="s">
        <v>18</v>
      </c>
      <c r="P21" s="82" t="s">
        <v>19</v>
      </c>
      <c r="Q21" s="82" t="s">
        <v>20</v>
      </c>
      <c r="R21" s="83"/>
      <c r="S21" s="82" t="s">
        <v>19</v>
      </c>
      <c r="T21" s="82" t="s">
        <v>20</v>
      </c>
      <c r="U21" s="84" t="s">
        <v>21</v>
      </c>
      <c r="V21" s="82"/>
      <c r="X21" s="50"/>
      <c r="Y21" s="85">
        <f>SUM(Y22:Y2999)</f>
        <v>111</v>
      </c>
      <c r="Z21" s="85">
        <f>SUM(Z22:Z2999)</f>
        <v>0</v>
      </c>
      <c r="AA21" s="85">
        <f>SUM(AA22:AA2999)</f>
        <v>1</v>
      </c>
      <c r="AB21" s="85"/>
      <c r="AC21" s="85">
        <f>IF(T7&lt;&gt;0,MAX(AC22:AC2999),"")</f>
        <v>0</v>
      </c>
      <c r="AD21" s="85"/>
      <c r="AE21" s="85">
        <f>SUM(AE22:AE2999)</f>
        <v>0</v>
      </c>
      <c r="AF21" s="85">
        <f>COUNT(AF22:AF2999)</f>
        <v>111</v>
      </c>
    </row>
    <row r="22" spans="1:32" s="74" customFormat="1" x14ac:dyDescent="0.2">
      <c r="A22" s="74" t="str">
        <f>IF(EXPORTADO!I4&lt;&gt;"",EXPORTADO!I4,"")</f>
        <v>OB</v>
      </c>
      <c r="B22" s="74">
        <f>IF(K22&lt;&gt;"",LEN(K22),"")</f>
        <v>2</v>
      </c>
      <c r="C22" s="86" t="str">
        <f>IF($I22="P5",MID($K22,1,14),"")</f>
        <v/>
      </c>
      <c r="D22" s="86" t="str">
        <f>IF(OR($I22="P4",$I22="P5",$I22="P5"),MID($K22,1,11),"")</f>
        <v/>
      </c>
      <c r="E22" s="86" t="str">
        <f>IF(OR($I22="P3",$I22="P4",$I22="P5"),MID($K22,1,8),"")</f>
        <v/>
      </c>
      <c r="F22" s="86" t="str">
        <f>IF(OR($I22="P2",$I22="P3",$I22="P4",$I22="P5"),MID($K22,1,5),"")</f>
        <v/>
      </c>
      <c r="G22" s="86" t="str">
        <f>IF(OR($I22="P1",$I22="P2",$I22="P3",$I22="P4",$I22="P5"),MID($K22,1,2),"")</f>
        <v/>
      </c>
      <c r="H22" s="87" t="str">
        <f>IF(EXPORTADO!B4&lt;&gt;"",EXPORTADO!B4,"")</f>
        <v>Capítulo</v>
      </c>
      <c r="I22" s="78" t="str">
        <f t="shared" ref="I22" si="0">IF(K22&lt;&gt;"",IF(OR(K22=CSS.1,K22=CSS.2,K22=CSS.3),"CSS",IF(B22=17,IF(H22="capítulo","c5","p5"),IF(B22=14,IF(H22="capítulo","c4","p4"),IF(B22=11,IF(H22="capítulo","c3","p3"),IF(B22=8,IF(H22="capítulo","c2","p2"),IF(B22=5,IF(H22="capítulo","c1","p1"),IF(B22=2,"c"))))))),"")</f>
        <v>c</v>
      </c>
      <c r="J22" s="78"/>
      <c r="K22" s="88" t="str">
        <f>IF(EXPORTADO!A4&lt;&gt;"",TRIM(EXPORTADO!A4),"")</f>
        <v>01</v>
      </c>
      <c r="L22" s="50" t="str">
        <f>IF(K22&lt;&gt;"",EXPORTADO!D4,"")</f>
        <v>DEMOLICIONES Y TRABAJOS PREVIOS</v>
      </c>
      <c r="M22" s="50"/>
      <c r="N22" s="78" t="str">
        <f>IF(K22&lt;&gt;"",EXPORTADO!C4,"")</f>
        <v/>
      </c>
      <c r="O22" s="89" t="str">
        <f>IF(G22&lt;&gt;"",EXPORTADO!E4,"")</f>
        <v/>
      </c>
      <c r="P22" s="90" t="str">
        <f>IF(G22&lt;&gt;"",EXPORTADO!F4,"")</f>
        <v/>
      </c>
      <c r="Q22" s="90">
        <f>IF($G22&lt;&gt;"",$O22*P22,IF(OR($I22="c",$I22="css"),SUMIF($G$22:G$2999,$K22,Q$22:Q$2999),IF($I22="c1",SUMIF($F$22:F$2999,$K22,Q$22:Q$2999),IF($I22="c2",SUMIF($E$22:E$2999,$K22,Q$22:Q$2999),IF($I22="c3",SUMIF($D$22:D$2999,$K22,Q$22:Q$2999),IF($I22="c4",SUMIF($C$22:C$2999,$K22,Q$22:Q$2999),""))))))</f>
        <v>5028.63</v>
      </c>
      <c r="S22" s="90"/>
      <c r="T22" s="90">
        <f>IF(G22&lt;&gt;"",IF(S22&lt;&gt;"",O22*S22,"Celda Vacia"),IF($G22&lt;&gt;"",$O22*S22,IF(OR($I22="c",$I22="css"),SUMIF($G$22:G$2999,$K22,T$22:T$2999),IF($I22="c1",SUMIF($F$22:F$2999,$K22,T$22:T$2999),IF($I22="c2",SUMIF($E$22:E$2999,$K22,T$22:T$2999),IF($I22="c3",SUMIF($D$22:D$2999,$K22,T$22:T$2999),IF($I22="c4",SUMIF($C$22:C$2999,$K22,T$22:T$2999),"")))))))</f>
        <v>0</v>
      </c>
      <c r="U22" s="91" t="str">
        <f t="shared" ref="U22:U86" si="1">IF(T22&lt;&gt;"Celda Vacia",IF($T$7&lt;&gt;0,IF(AND(T22&lt;&gt;0,T22&lt;&gt;"",Q22&lt;&gt;0,Q22&lt;&gt;""),-(1-(T22*($Z$3+1))/(Q22*($Z$2+1))),IF(AND(S22&lt;&gt;"",S22&lt;&gt;0,P22&lt;&gt;"",P22&lt;&gt;0),-(1-(S22/P22)),"")),""),"")</f>
        <v/>
      </c>
      <c r="V22" s="92"/>
      <c r="X22" s="50" t="str">
        <f>IF(Y22&lt;&gt;"",$X$7,IF(Z22&lt;&gt;"",$X$9,IF(AND(AA22&lt;&gt;"",AA22&lt;&gt;0),$X$11,IF(AND(AE22&lt;&gt;"",AE22&lt;&gt;0),$X$13,""))))</f>
        <v/>
      </c>
      <c r="Y22" s="69" t="str">
        <f>IF(G22&lt;&gt;"",IF(S22="",1,""),"")</f>
        <v/>
      </c>
      <c r="Z22" s="69" t="str">
        <f>IF(G22&lt;&gt;"",IF(S22&lt;&gt;"",IF(S22=0,1,""),""),"")</f>
        <v/>
      </c>
      <c r="AA22" s="69" t="str">
        <f>IF(I22="CSS",IF(RELLENAR!$F$6="PEM",IF(OR(T22&lt;(Q22),Q22=0),1,""),IF(OR(T22*(1+$T$11+$T$9)&lt;(Q22*(1+$O$9+$O$11)),Q22=0),1,"")),"")</f>
        <v/>
      </c>
      <c r="AB22" s="93" t="str">
        <f>IF(G22&lt;&gt;"",IF(U22&lt;&gt;"",U22,""),"")</f>
        <v/>
      </c>
      <c r="AC22" s="56" t="str">
        <f t="shared" ref="AC22:AC85" si="2">IF(G22&lt;&gt;"",IF(AB22&lt;&gt;"",COUNTIF($AB$22:$AB$2999,AB22),""),"")</f>
        <v/>
      </c>
      <c r="AD22" s="94" t="str">
        <f>IF(AND(I22="C",T22&lt;&gt;0),-(1-(T22*($T$11+$T$9)+T22)/(Q22*($O$9+$O$11)+Q22)),"")</f>
        <v/>
      </c>
      <c r="AE22" s="56" t="str">
        <f>IF(AD22&lt;&gt;"",IF(A22="OB",IF(ABS(AD22)&gt;PD.OC,1,""),IF(A22="VEC",IF(ABS(AD22)&gt;PD.VEC,1,""),IF(A22="CI",IF(ABS(AD22)&gt;PD.IC,1,""),IF(A22="EIM",IF(ABS(AD22)&gt;PD.EIM,1,""),"")))),"")</f>
        <v/>
      </c>
      <c r="AF22" s="78" t="str">
        <f>IF(T22="celda vacia",1,"")</f>
        <v/>
      </c>
    </row>
    <row r="23" spans="1:32" s="74" customFormat="1" x14ac:dyDescent="0.2">
      <c r="A23" s="74" t="str">
        <f>IF(EXPORTADO!I5&lt;&gt;"",EXPORTADO!I5,"")</f>
        <v>OB</v>
      </c>
      <c r="B23" s="74">
        <f t="shared" ref="B23:B86" si="3">IF(K23&lt;&gt;"",LEN(K23),"")</f>
        <v>5</v>
      </c>
      <c r="C23" s="86" t="str">
        <f t="shared" ref="C23:C86" si="4">IF($I23="P5",MID($K23,1,14),"")</f>
        <v/>
      </c>
      <c r="D23" s="86" t="str">
        <f t="shared" ref="D23:D86" si="5">IF(OR($I23="P4",$I23="P5",$I23="P5"),MID($K23,1,11),"")</f>
        <v/>
      </c>
      <c r="E23" s="86" t="str">
        <f t="shared" ref="E23:E86" si="6">IF(OR($I23="P3",$I23="P4",$I23="P5"),MID($K23,1,8),"")</f>
        <v/>
      </c>
      <c r="F23" s="86" t="str">
        <f t="shared" ref="F23:F86" si="7">IF(OR($I23="P2",$I23="P3",$I23="P4",$I23="P5"),MID($K23,1,5),"")</f>
        <v/>
      </c>
      <c r="G23" s="86" t="str">
        <f t="shared" ref="G23:G86" si="8">IF(OR($I23="P1",$I23="P2",$I23="P3",$I23="P4",$I23="P5"),MID($K23,1,2),"")</f>
        <v>01</v>
      </c>
      <c r="H23" s="87" t="str">
        <f>IF(EXPORTADO!B5&lt;&gt;"",EXPORTADO!B5,"")</f>
        <v>Partida</v>
      </c>
      <c r="I23" s="78" t="str">
        <f t="shared" ref="I23:I86" si="9">IF(K23&lt;&gt;"",IF(OR(K23=CSS.1,K23=CSS.2,K23=CSS.3),"CSS",IF(B23=17,IF(H23="capítulo","c5","p5"),IF(B23=14,IF(H23="capítulo","c4","p4"),IF(B23=11,IF(H23="capítulo","c3","p3"),IF(B23=8,IF(H23="capítulo","c2","p2"),IF(B23=5,IF(H23="capítulo","c1","p1"),IF(B23=2,"c"))))))),"")</f>
        <v>p1</v>
      </c>
      <c r="J23" s="78"/>
      <c r="K23" s="88" t="str">
        <f>IF(EXPORTADO!A5&lt;&gt;"",TRIM(EXPORTADO!A5),"")</f>
        <v>01.01</v>
      </c>
      <c r="L23" s="50" t="str">
        <f>IF(K23&lt;&gt;"",EXPORTADO!D5,"")</f>
        <v>DESMONTADO REVEST. PAREDES ELEMENTOS DE MADERA APROV. DEL 50%</v>
      </c>
      <c r="M23" s="50"/>
      <c r="N23" s="78" t="str">
        <f>IF(K23&lt;&gt;"",EXPORTADO!C5,"")</f>
        <v>m2</v>
      </c>
      <c r="O23" s="89">
        <f>IF(G23&lt;&gt;"",EXPORTADO!E5,"")</f>
        <v>49.98</v>
      </c>
      <c r="P23" s="90">
        <f>IF(G23&lt;&gt;"",EXPORTADO!F5,"")</f>
        <v>14.29</v>
      </c>
      <c r="Q23" s="90">
        <f>IF($G23&lt;&gt;"",$O23*P23,IF(OR($I23="c",$I23="css"),SUMIF($G$22:G$2999,$K23,Q$22:Q$2999),IF($I23="c1",SUMIF($F$22:F$2999,$K23,Q$22:Q$2999),IF($I23="c2",SUMIF($E$22:E$2999,$K23,Q$22:Q$2999),IF($I23="c3",SUMIF($D$22:D$2999,$K23,Q$22:Q$2999),IF($I23="c4",SUMIF($C$22:C$2999,$K23,Q$22:Q$2999),""))))))</f>
        <v>714.21</v>
      </c>
      <c r="S23" s="148"/>
      <c r="T23" s="90" t="str">
        <f>IF(G23&lt;&gt;"",IF(S23&lt;&gt;"",O23*S23,"Celda Vacia"),IF($G23&lt;&gt;"",$O23*S23,IF(OR($I23="c",$I23="css"),SUMIF($G$22:G$2999,$K23,T$22:T$2999),IF($I23="c1",SUMIF($F$22:F$2999,$K23,T$22:T$2999),IF($I23="c2",SUMIF($E$22:E$2999,$K23,T$22:T$2999),IF($I23="c3",SUMIF($D$22:D$2999,$K23,T$22:T$2999),IF($I23="c4",SUMIF($C$22:C$2999,$K23,T$22:T$2999),"")))))))</f>
        <v>Celda Vacia</v>
      </c>
      <c r="U23" s="91" t="str">
        <f t="shared" si="1"/>
        <v/>
      </c>
      <c r="V23" s="92"/>
      <c r="X23" s="50" t="str">
        <f t="shared" ref="X23:X86" si="10">IF(Y23&lt;&gt;"",$X$7,IF(Z23&lt;&gt;"",$X$9,IF(AND(AA23&lt;&gt;"",AA23&lt;&gt;0),$X$11,IF(AND(AE23&lt;&gt;"",AE23&lt;&gt;0),$X$13,""))))</f>
        <v>PARTIDA SIN PRECIO</v>
      </c>
      <c r="Y23" s="69">
        <f t="shared" ref="Y23:Y86" si="11">IF(G23&lt;&gt;"",IF(S23="",1,""),"")</f>
        <v>1</v>
      </c>
      <c r="Z23" s="69" t="str">
        <f t="shared" ref="Z23:Z86" si="12">IF(G23&lt;&gt;"",IF(S23&lt;&gt;"",IF(S23=0,1,""),""),"")</f>
        <v/>
      </c>
      <c r="AA23" s="69" t="str">
        <f>IF(I23="CSS",IF(RELLENAR!$F$6="PEM",IF(OR(T23&lt;(Q23),Q23=0),1,""),IF(OR(T23*(1+$T$11+$T$9)&lt;(Q23*(1+$O$9+$O$11)),Q23=0),1,"")),"")</f>
        <v/>
      </c>
      <c r="AB23" s="93" t="str">
        <f t="shared" ref="AB23:AB86" si="13">IF(G23&lt;&gt;"",IF(U23&lt;&gt;"",U23,""),"")</f>
        <v/>
      </c>
      <c r="AC23" s="56" t="str">
        <f t="shared" si="2"/>
        <v/>
      </c>
      <c r="AD23" s="94" t="str">
        <f t="shared" ref="AD23:AD86" si="14">IF(AND(I23="C",T23&lt;&gt;0),-(1-(T23*($T$11+$T$9)+T23)/(Q23*($O$9+$O$11)+Q23)),"")</f>
        <v/>
      </c>
      <c r="AE23" s="56" t="str">
        <f t="shared" ref="AE23:AE86" si="15">IF(AD23&lt;&gt;"",IF(A23="OB",IF(ABS(AD23)&gt;PD.OC,1,""),IF(A23="VEC",IF(ABS(AD23)&gt;PD.VEC,1,""),IF(A23="CI",IF(ABS(AD23)&gt;PD.IC,1,""),IF(A23="EIM",IF(ABS(AD23)&gt;PD.EIM,1,""),"")))),"")</f>
        <v/>
      </c>
      <c r="AF23" s="78">
        <f t="shared" ref="AF23:AF86" si="16">IF(T23="celda vacia",1,"")</f>
        <v>1</v>
      </c>
    </row>
    <row r="24" spans="1:32" s="74" customFormat="1" x14ac:dyDescent="0.2">
      <c r="A24" s="74" t="str">
        <f>IF(EXPORTADO!I6&lt;&gt;"",EXPORTADO!I6,"")</f>
        <v>OB</v>
      </c>
      <c r="B24" s="74">
        <f t="shared" si="3"/>
        <v>5</v>
      </c>
      <c r="C24" s="86" t="str">
        <f t="shared" si="4"/>
        <v/>
      </c>
      <c r="D24" s="86" t="str">
        <f t="shared" si="5"/>
        <v/>
      </c>
      <c r="E24" s="86" t="str">
        <f t="shared" si="6"/>
        <v/>
      </c>
      <c r="F24" s="86" t="str">
        <f t="shared" si="7"/>
        <v/>
      </c>
      <c r="G24" s="86" t="str">
        <f t="shared" si="8"/>
        <v>01</v>
      </c>
      <c r="H24" s="87" t="str">
        <f>IF(EXPORTADO!B6&lt;&gt;"",EXPORTADO!B6,"")</f>
        <v>Partida</v>
      </c>
      <c r="I24" s="78" t="str">
        <f t="shared" si="9"/>
        <v>p1</v>
      </c>
      <c r="J24" s="78"/>
      <c r="K24" s="88" t="str">
        <f>IF(EXPORTADO!A6&lt;&gt;"",TRIM(EXPORTADO!A6),"")</f>
        <v>01.02</v>
      </c>
      <c r="L24" s="50" t="str">
        <f>IF(K24&lt;&gt;"",EXPORTADO!D6,"")</f>
        <v>TRASLADO PAPELERA METÁLICA</v>
      </c>
      <c r="M24" s="50"/>
      <c r="N24" s="78" t="str">
        <f>IF(K24&lt;&gt;"",EXPORTADO!C6,"")</f>
        <v>u</v>
      </c>
      <c r="O24" s="89">
        <f>IF(G24&lt;&gt;"",EXPORTADO!E6,"")</f>
        <v>1</v>
      </c>
      <c r="P24" s="90">
        <f>IF(G24&lt;&gt;"",EXPORTADO!F6,"")</f>
        <v>17.97</v>
      </c>
      <c r="Q24" s="90">
        <f>IF($G24&lt;&gt;"",$O24*P24,IF(OR($I24="c",$I24="css"),SUMIF($G$22:G$2999,$K24,Q$22:Q$2999),IF($I24="c1",SUMIF($F$22:F$2999,$K24,Q$22:Q$2999),IF($I24="c2",SUMIF($E$22:E$2999,$K24,Q$22:Q$2999),IF($I24="c3",SUMIF($D$22:D$2999,$K24,Q$22:Q$2999),IF($I24="c4",SUMIF($C$22:C$2999,$K24,Q$22:Q$2999),""))))))</f>
        <v>17.97</v>
      </c>
      <c r="S24" s="148"/>
      <c r="T24" s="90" t="str">
        <f>IF(G24&lt;&gt;"",IF(S24&lt;&gt;"",O24*S24,"Celda Vacia"),IF($G24&lt;&gt;"",$O24*S24,IF(OR($I24="c",$I24="css"),SUMIF($G$22:G$2999,$K24,T$22:T$2999),IF($I24="c1",SUMIF($F$22:F$2999,$K24,T$22:T$2999),IF($I24="c2",SUMIF($E$22:E$2999,$K24,T$22:T$2999),IF($I24="c3",SUMIF($D$22:D$2999,$K24,T$22:T$2999),IF($I24="c4",SUMIF($C$22:C$2999,$K24,T$22:T$2999),"")))))))</f>
        <v>Celda Vacia</v>
      </c>
      <c r="U24" s="91" t="str">
        <f t="shared" si="1"/>
        <v/>
      </c>
      <c r="V24" s="133"/>
      <c r="X24" s="50" t="str">
        <f t="shared" si="10"/>
        <v>PARTIDA SIN PRECIO</v>
      </c>
      <c r="Y24" s="69">
        <f t="shared" si="11"/>
        <v>1</v>
      </c>
      <c r="Z24" s="69" t="str">
        <f t="shared" si="12"/>
        <v/>
      </c>
      <c r="AA24" s="69" t="str">
        <f>IF(I24="CSS",IF(RELLENAR!$F$6="PEM",IF(OR(T24&lt;(Q24),Q24=0),1,""),IF(OR(T24*(1+$T$11+$T$9)&lt;(Q24*(1+$O$9+$O$11)),Q24=0),1,"")),"")</f>
        <v/>
      </c>
      <c r="AB24" s="93" t="str">
        <f>IF(G24&lt;&gt;"",IF(U24&lt;&gt;"",U24,""),"")</f>
        <v/>
      </c>
      <c r="AC24" s="56" t="str">
        <f t="shared" si="2"/>
        <v/>
      </c>
      <c r="AD24" s="94" t="str">
        <f t="shared" si="14"/>
        <v/>
      </c>
      <c r="AE24" s="56" t="str">
        <f t="shared" si="15"/>
        <v/>
      </c>
      <c r="AF24" s="78">
        <f t="shared" si="16"/>
        <v>1</v>
      </c>
    </row>
    <row r="25" spans="1:32" s="74" customFormat="1" x14ac:dyDescent="0.2">
      <c r="A25" s="74" t="str">
        <f>IF(EXPORTADO!I7&lt;&gt;"",EXPORTADO!I7,"")</f>
        <v>OB</v>
      </c>
      <c r="B25" s="74">
        <f t="shared" si="3"/>
        <v>5</v>
      </c>
      <c r="C25" s="86" t="str">
        <f t="shared" si="4"/>
        <v/>
      </c>
      <c r="D25" s="86" t="str">
        <f t="shared" si="5"/>
        <v/>
      </c>
      <c r="E25" s="86" t="str">
        <f t="shared" si="6"/>
        <v/>
      </c>
      <c r="F25" s="86" t="str">
        <f t="shared" si="7"/>
        <v/>
      </c>
      <c r="G25" s="86" t="str">
        <f t="shared" si="8"/>
        <v>01</v>
      </c>
      <c r="H25" s="87" t="str">
        <f>IF(EXPORTADO!B7&lt;&gt;"",EXPORTADO!B7,"")</f>
        <v>Partida</v>
      </c>
      <c r="I25" s="78" t="str">
        <f t="shared" si="9"/>
        <v>p1</v>
      </c>
      <c r="J25" s="78"/>
      <c r="K25" s="88" t="str">
        <f>IF(EXPORTADO!A7&lt;&gt;"",TRIM(EXPORTADO!A7),"")</f>
        <v>01.03</v>
      </c>
      <c r="L25" s="50" t="str">
        <f>IF(K25&lt;&gt;"",EXPORTADO!D7,"")</f>
        <v>APERTURA DE HUECO EN PANEL SÁNDWICH DE FACHADA I/ESTRUCTURA</v>
      </c>
      <c r="M25" s="50"/>
      <c r="N25" s="78" t="str">
        <f>IF(K25&lt;&gt;"",EXPORTADO!C7,"")</f>
        <v>m2</v>
      </c>
      <c r="O25" s="89">
        <f>IF(G25&lt;&gt;"",EXPORTADO!E7,"")</f>
        <v>12.5</v>
      </c>
      <c r="P25" s="90">
        <f>IF(G25&lt;&gt;"",EXPORTADO!F7,"")</f>
        <v>31.98</v>
      </c>
      <c r="Q25" s="90">
        <f>IF($G25&lt;&gt;"",$O25*P25,IF(OR($I25="c",$I25="css"),SUMIF($G$22:G$2999,$K25,Q$22:Q$2999),IF($I25="c1",SUMIF($F$22:F$2999,$K25,Q$22:Q$2999),IF($I25="c2",SUMIF($E$22:E$2999,$K25,Q$22:Q$2999),IF($I25="c3",SUMIF($D$22:D$2999,$K25,Q$22:Q$2999),IF($I25="c4",SUMIF($C$22:C$2999,$K25,Q$22:Q$2999),""))))))</f>
        <v>399.75</v>
      </c>
      <c r="S25" s="148"/>
      <c r="T25" s="90" t="str">
        <f>IF(G25&lt;&gt;"",IF(S25&lt;&gt;"",O25*S25,"Celda Vacia"),IF($G25&lt;&gt;"",$O25*S25,IF(OR($I25="c",$I25="css"),SUMIF($G$22:G$2999,$K25,T$22:T$2999),IF($I25="c1",SUMIF($F$22:F$2999,$K25,T$22:T$2999),IF($I25="c2",SUMIF($E$22:E$2999,$K25,T$22:T$2999),IF($I25="c3",SUMIF($D$22:D$2999,$K25,T$22:T$2999),IF($I25="c4",SUMIF($C$22:C$2999,$K25,T$22:T$2999),"")))))))</f>
        <v>Celda Vacia</v>
      </c>
      <c r="U25" s="91" t="str">
        <f t="shared" si="1"/>
        <v/>
      </c>
      <c r="V25" s="133"/>
      <c r="X25" s="50" t="str">
        <f t="shared" si="10"/>
        <v>PARTIDA SIN PRECIO</v>
      </c>
      <c r="Y25" s="69">
        <f t="shared" si="11"/>
        <v>1</v>
      </c>
      <c r="Z25" s="69" t="str">
        <f t="shared" si="12"/>
        <v/>
      </c>
      <c r="AA25" s="69" t="str">
        <f>IF(I25="CSS",IF(RELLENAR!$F$6="PEM",IF(OR(T25&lt;(Q25),Q25=0),1,""),IF(OR(T25*(1+$T$11+$T$9)&lt;(Q25*(1+$O$9+$O$11)),Q25=0),1,"")),"")</f>
        <v/>
      </c>
      <c r="AB25" s="93" t="str">
        <f t="shared" si="13"/>
        <v/>
      </c>
      <c r="AC25" s="56" t="str">
        <f t="shared" si="2"/>
        <v/>
      </c>
      <c r="AD25" s="94" t="str">
        <f t="shared" si="14"/>
        <v/>
      </c>
      <c r="AE25" s="56" t="str">
        <f t="shared" si="15"/>
        <v/>
      </c>
      <c r="AF25" s="78">
        <f t="shared" si="16"/>
        <v>1</v>
      </c>
    </row>
    <row r="26" spans="1:32" s="74" customFormat="1" x14ac:dyDescent="0.2">
      <c r="A26" s="74" t="str">
        <f>IF(EXPORTADO!I8&lt;&gt;"",EXPORTADO!I8,"")</f>
        <v>OB</v>
      </c>
      <c r="B26" s="74">
        <f t="shared" si="3"/>
        <v>5</v>
      </c>
      <c r="C26" s="86" t="str">
        <f t="shared" si="4"/>
        <v/>
      </c>
      <c r="D26" s="86" t="str">
        <f t="shared" si="5"/>
        <v/>
      </c>
      <c r="E26" s="86" t="str">
        <f t="shared" si="6"/>
        <v/>
      </c>
      <c r="F26" s="86" t="str">
        <f t="shared" si="7"/>
        <v/>
      </c>
      <c r="G26" s="86" t="str">
        <f t="shared" si="8"/>
        <v>01</v>
      </c>
      <c r="H26" s="87" t="str">
        <f>IF(EXPORTADO!B8&lt;&gt;"",EXPORTADO!B8,"")</f>
        <v>Partida</v>
      </c>
      <c r="I26" s="78" t="str">
        <f t="shared" si="9"/>
        <v>p1</v>
      </c>
      <c r="J26" s="78"/>
      <c r="K26" s="88" t="str">
        <f>IF(EXPORTADO!A8&lt;&gt;"",TRIM(EXPORTADO!A8),"")</f>
        <v>01.04</v>
      </c>
      <c r="L26" s="50" t="str">
        <f>IF(K26&lt;&gt;"",EXPORTADO!D8,"")</f>
        <v>CORTE EN MURO DE HORMIGÓN CON DISCO DE DIAMANTE</v>
      </c>
      <c r="M26" s="50"/>
      <c r="N26" s="78" t="str">
        <f>IF(K26&lt;&gt;"",EXPORTADO!C8,"")</f>
        <v>m</v>
      </c>
      <c r="O26" s="89">
        <f>IF(G26&lt;&gt;"",EXPORTADO!E8,"")</f>
        <v>15</v>
      </c>
      <c r="P26" s="90">
        <f>IF(G26&lt;&gt;"",EXPORTADO!F8,"")</f>
        <v>70.27</v>
      </c>
      <c r="Q26" s="90">
        <f>IF($G26&lt;&gt;"",$O26*P26,IF(OR($I26="c",$I26="css"),SUMIF($G$22:G$2999,$K26,Q$22:Q$2999),IF($I26="c1",SUMIF($F$22:F$2999,$K26,Q$22:Q$2999),IF($I26="c2",SUMIF($E$22:E$2999,$K26,Q$22:Q$2999),IF($I26="c3",SUMIF($D$22:D$2999,$K26,Q$22:Q$2999),IF($I26="c4",SUMIF($C$22:C$2999,$K26,Q$22:Q$2999),""))))))</f>
        <v>1054.05</v>
      </c>
      <c r="S26" s="148"/>
      <c r="T26" s="90" t="str">
        <f>IF(G26&lt;&gt;"",IF(S26&lt;&gt;"",O26*S26,"Celda Vacia"),IF($G26&lt;&gt;"",$O26*S26,IF(OR($I26="c",$I26="css"),SUMIF($G$22:G$2999,$K26,T$22:T$2999),IF($I26="c1",SUMIF($F$22:F$2999,$K26,T$22:T$2999),IF($I26="c2",SUMIF($E$22:E$2999,$K26,T$22:T$2999),IF($I26="c3",SUMIF($D$22:D$2999,$K26,T$22:T$2999),IF($I26="c4",SUMIF($C$22:C$2999,$K26,T$22:T$2999),"")))))))</f>
        <v>Celda Vacia</v>
      </c>
      <c r="U26" s="91" t="str">
        <f t="shared" si="1"/>
        <v/>
      </c>
      <c r="V26" s="133"/>
      <c r="X26" s="50" t="str">
        <f t="shared" si="10"/>
        <v>PARTIDA SIN PRECIO</v>
      </c>
      <c r="Y26" s="69">
        <f t="shared" si="11"/>
        <v>1</v>
      </c>
      <c r="Z26" s="69" t="str">
        <f t="shared" si="12"/>
        <v/>
      </c>
      <c r="AA26" s="69" t="str">
        <f>IF(I26="CSS",IF(RELLENAR!$F$6="PEM",IF(OR(T26&lt;(Q26),Q26=0),1,""),IF(OR(T26*(1+$T$11+$T$9)&lt;(Q26*(1+$O$9+$O$11)),Q26=0),1,"")),"")</f>
        <v/>
      </c>
      <c r="AB26" s="93" t="str">
        <f t="shared" si="13"/>
        <v/>
      </c>
      <c r="AC26" s="56" t="str">
        <f t="shared" si="2"/>
        <v/>
      </c>
      <c r="AD26" s="94" t="str">
        <f t="shared" si="14"/>
        <v/>
      </c>
      <c r="AE26" s="56" t="str">
        <f t="shared" si="15"/>
        <v/>
      </c>
      <c r="AF26" s="78">
        <f t="shared" si="16"/>
        <v>1</v>
      </c>
    </row>
    <row r="27" spans="1:32" s="74" customFormat="1" x14ac:dyDescent="0.2">
      <c r="A27" s="74" t="str">
        <f>IF(EXPORTADO!I9&lt;&gt;"",EXPORTADO!I9,"")</f>
        <v>OB</v>
      </c>
      <c r="B27" s="74">
        <f t="shared" si="3"/>
        <v>5</v>
      </c>
      <c r="C27" s="86" t="str">
        <f t="shared" si="4"/>
        <v/>
      </c>
      <c r="D27" s="86" t="str">
        <f t="shared" si="5"/>
        <v/>
      </c>
      <c r="E27" s="86" t="str">
        <f t="shared" si="6"/>
        <v/>
      </c>
      <c r="F27" s="86" t="str">
        <f t="shared" si="7"/>
        <v/>
      </c>
      <c r="G27" s="86" t="str">
        <f t="shared" si="8"/>
        <v>01</v>
      </c>
      <c r="H27" s="87" t="str">
        <f>IF(EXPORTADO!B9&lt;&gt;"",EXPORTADO!B9,"")</f>
        <v>Partida</v>
      </c>
      <c r="I27" s="78" t="str">
        <f t="shared" si="9"/>
        <v>p1</v>
      </c>
      <c r="J27" s="78"/>
      <c r="K27" s="88" t="str">
        <f>IF(EXPORTADO!A9&lt;&gt;"",TRIM(EXPORTADO!A9),"")</f>
        <v>01.05</v>
      </c>
      <c r="L27" s="50" t="str">
        <f>IF(K27&lt;&gt;"",EXPORTADO!D9,"")</f>
        <v>DEMOLICIÓN SELECTIVA M. MANUALES DE CITARA DE L/H</v>
      </c>
      <c r="M27" s="50"/>
      <c r="N27" s="78" t="str">
        <f>IF(K27&lt;&gt;"",EXPORTADO!C9,"")</f>
        <v>m2</v>
      </c>
      <c r="O27" s="89">
        <f>IF(G27&lt;&gt;"",EXPORTADO!E9,"")</f>
        <v>2</v>
      </c>
      <c r="P27" s="90">
        <f>IF(G27&lt;&gt;"",EXPORTADO!F9,"")</f>
        <v>12.38</v>
      </c>
      <c r="Q27" s="90">
        <f>IF($G27&lt;&gt;"",$O27*P27,IF(OR($I27="c",$I27="css"),SUMIF($G$22:G$2999,$K27,Q$22:Q$2999),IF($I27="c1",SUMIF($F$22:F$2999,$K27,Q$22:Q$2999),IF($I27="c2",SUMIF($E$22:E$2999,$K27,Q$22:Q$2999),IF($I27="c3",SUMIF($D$22:D$2999,$K27,Q$22:Q$2999),IF($I27="c4",SUMIF($C$22:C$2999,$K27,Q$22:Q$2999),""))))))</f>
        <v>24.76</v>
      </c>
      <c r="S27" s="148"/>
      <c r="T27" s="90" t="str">
        <f>IF(G27&lt;&gt;"",IF(S27&lt;&gt;"",O27*S27,"Celda Vacia"),IF($G27&lt;&gt;"",$O27*S27,IF(OR($I27="c",$I27="css"),SUMIF($G$22:G$2999,$K27,T$22:T$2999),IF($I27="c1",SUMIF($F$22:F$2999,$K27,T$22:T$2999),IF($I27="c2",SUMIF($E$22:E$2999,$K27,T$22:T$2999),IF($I27="c3",SUMIF($D$22:D$2999,$K27,T$22:T$2999),IF($I27="c4",SUMIF($C$22:C$2999,$K27,T$22:T$2999),"")))))))</f>
        <v>Celda Vacia</v>
      </c>
      <c r="U27" s="91" t="str">
        <f t="shared" si="1"/>
        <v/>
      </c>
      <c r="V27" s="133"/>
      <c r="X27" s="50" t="str">
        <f t="shared" si="10"/>
        <v>PARTIDA SIN PRECIO</v>
      </c>
      <c r="Y27" s="69">
        <f t="shared" si="11"/>
        <v>1</v>
      </c>
      <c r="Z27" s="69" t="str">
        <f t="shared" si="12"/>
        <v/>
      </c>
      <c r="AA27" s="69" t="str">
        <f>IF(I27="CSS",IF(RELLENAR!$F$6="PEM",IF(OR(T27&lt;(Q27),Q27=0),1,""),IF(OR(T27*(1+$T$11+$T$9)&lt;(Q27*(1+$O$9+$O$11)),Q27=0),1,"")),"")</f>
        <v/>
      </c>
      <c r="AB27" s="93" t="str">
        <f t="shared" si="13"/>
        <v/>
      </c>
      <c r="AC27" s="56" t="str">
        <f t="shared" si="2"/>
        <v/>
      </c>
      <c r="AD27" s="94" t="str">
        <f t="shared" si="14"/>
        <v/>
      </c>
      <c r="AE27" s="56" t="str">
        <f t="shared" si="15"/>
        <v/>
      </c>
      <c r="AF27" s="78">
        <f t="shared" si="16"/>
        <v>1</v>
      </c>
    </row>
    <row r="28" spans="1:32" s="74" customFormat="1" x14ac:dyDescent="0.2">
      <c r="A28" s="74" t="str">
        <f>IF(EXPORTADO!I10&lt;&gt;"",EXPORTADO!I10,"")</f>
        <v>OB</v>
      </c>
      <c r="B28" s="74">
        <f t="shared" si="3"/>
        <v>5</v>
      </c>
      <c r="C28" s="86" t="str">
        <f t="shared" si="4"/>
        <v/>
      </c>
      <c r="D28" s="86" t="str">
        <f t="shared" si="5"/>
        <v/>
      </c>
      <c r="E28" s="86" t="str">
        <f t="shared" si="6"/>
        <v/>
      </c>
      <c r="F28" s="86" t="str">
        <f t="shared" si="7"/>
        <v/>
      </c>
      <c r="G28" s="86" t="str">
        <f t="shared" si="8"/>
        <v>01</v>
      </c>
      <c r="H28" s="87" t="str">
        <f>IF(EXPORTADO!B10&lt;&gt;"",EXPORTADO!B10,"")</f>
        <v>Partida</v>
      </c>
      <c r="I28" s="78" t="str">
        <f t="shared" si="9"/>
        <v>p1</v>
      </c>
      <c r="J28" s="78"/>
      <c r="K28" s="88" t="str">
        <f>IF(EXPORTADO!A10&lt;&gt;"",TRIM(EXPORTADO!A10),"")</f>
        <v>01.06</v>
      </c>
      <c r="L28" s="50" t="str">
        <f>IF(K28&lt;&gt;"",EXPORTADO!D10,"")</f>
        <v>DEMOLICIÓN SELECTIVA M. MANUALES DE SOLADO Y RODAPIÉ BALD. CER.</v>
      </c>
      <c r="M28" s="50"/>
      <c r="N28" s="78" t="str">
        <f>IF(K28&lt;&gt;"",EXPORTADO!C10,"")</f>
        <v>m2</v>
      </c>
      <c r="O28" s="89">
        <f>IF(G28&lt;&gt;"",EXPORTADO!E10,"")</f>
        <v>8.06</v>
      </c>
      <c r="P28" s="90">
        <f>IF(G28&lt;&gt;"",EXPORTADO!F10,"")</f>
        <v>9.74</v>
      </c>
      <c r="Q28" s="90">
        <f>IF($G28&lt;&gt;"",$O28*P28,IF(OR($I28="c",$I28="css"),SUMIF($G$22:G$2999,$K28,Q$22:Q$2999),IF($I28="c1",SUMIF($F$22:F$2999,$K28,Q$22:Q$2999),IF($I28="c2",SUMIF($E$22:E$2999,$K28,Q$22:Q$2999),IF($I28="c3",SUMIF($D$22:D$2999,$K28,Q$22:Q$2999),IF($I28="c4",SUMIF($C$22:C$2999,$K28,Q$22:Q$2999),""))))))</f>
        <v>78.5</v>
      </c>
      <c r="S28" s="148"/>
      <c r="T28" s="90" t="str">
        <f>IF(G28&lt;&gt;"",IF(S28&lt;&gt;"",O28*S28,"Celda Vacia"),IF($G28&lt;&gt;"",$O28*S28,IF(OR($I28="c",$I28="css"),SUMIF($G$22:G$2999,$K28,T$22:T$2999),IF($I28="c1",SUMIF($F$22:F$2999,$K28,T$22:T$2999),IF($I28="c2",SUMIF($E$22:E$2999,$K28,T$22:T$2999),IF($I28="c3",SUMIF($D$22:D$2999,$K28,T$22:T$2999),IF($I28="c4",SUMIF($C$22:C$2999,$K28,T$22:T$2999),"")))))))</f>
        <v>Celda Vacia</v>
      </c>
      <c r="U28" s="91" t="str">
        <f t="shared" si="1"/>
        <v/>
      </c>
      <c r="V28" s="133"/>
      <c r="X28" s="50" t="str">
        <f t="shared" si="10"/>
        <v>PARTIDA SIN PRECIO</v>
      </c>
      <c r="Y28" s="69">
        <f t="shared" si="11"/>
        <v>1</v>
      </c>
      <c r="Z28" s="69" t="str">
        <f t="shared" si="12"/>
        <v/>
      </c>
      <c r="AA28" s="69" t="str">
        <f>IF(I28="CSS",IF(RELLENAR!$F$6="PEM",IF(OR(T28&lt;(Q28),Q28=0),1,""),IF(OR(T28*(1+$T$11+$T$9)&lt;(Q28*(1+$O$9+$O$11)),Q28=0),1,"")),"")</f>
        <v/>
      </c>
      <c r="AB28" s="93" t="str">
        <f t="shared" si="13"/>
        <v/>
      </c>
      <c r="AC28" s="56" t="str">
        <f t="shared" si="2"/>
        <v/>
      </c>
      <c r="AD28" s="94" t="str">
        <f t="shared" si="14"/>
        <v/>
      </c>
      <c r="AE28" s="56" t="str">
        <f t="shared" si="15"/>
        <v/>
      </c>
      <c r="AF28" s="78">
        <f t="shared" si="16"/>
        <v>1</v>
      </c>
    </row>
    <row r="29" spans="1:32" s="74" customFormat="1" x14ac:dyDescent="0.2">
      <c r="A29" s="74" t="str">
        <f>IF(EXPORTADO!I11&lt;&gt;"",EXPORTADO!I11,"")</f>
        <v>OB</v>
      </c>
      <c r="B29" s="74">
        <f t="shared" si="3"/>
        <v>5</v>
      </c>
      <c r="C29" s="86" t="str">
        <f t="shared" si="4"/>
        <v/>
      </c>
      <c r="D29" s="86" t="str">
        <f t="shared" si="5"/>
        <v/>
      </c>
      <c r="E29" s="86" t="str">
        <f t="shared" si="6"/>
        <v/>
      </c>
      <c r="F29" s="86" t="str">
        <f t="shared" si="7"/>
        <v/>
      </c>
      <c r="G29" s="86" t="str">
        <f t="shared" si="8"/>
        <v>01</v>
      </c>
      <c r="H29" s="87" t="str">
        <f>IF(EXPORTADO!B11&lt;&gt;"",EXPORTADO!B11,"")</f>
        <v>Partida</v>
      </c>
      <c r="I29" s="78" t="str">
        <f t="shared" si="9"/>
        <v>p1</v>
      </c>
      <c r="J29" s="78"/>
      <c r="K29" s="88" t="str">
        <f>IF(EXPORTADO!A11&lt;&gt;"",TRIM(EXPORTADO!A11),"")</f>
        <v>01.07</v>
      </c>
      <c r="L29" s="50" t="str">
        <f>IF(K29&lt;&gt;"",EXPORTADO!D11,"")</f>
        <v>DEMOLICION SELECTIVA M. MECÁNICOS DE SOLADO CON BALD. HIDRÁUL.</v>
      </c>
      <c r="M29" s="50"/>
      <c r="N29" s="78" t="str">
        <f>IF(K29&lt;&gt;"",EXPORTADO!C11,"")</f>
        <v>m2</v>
      </c>
      <c r="O29" s="89">
        <f>IF(G29&lt;&gt;"",EXPORTADO!E11,"")</f>
        <v>19</v>
      </c>
      <c r="P29" s="90">
        <f>IF(G29&lt;&gt;"",EXPORTADO!F11,"")</f>
        <v>9.44</v>
      </c>
      <c r="Q29" s="90">
        <f>IF($G29&lt;&gt;"",$O29*P29,IF(OR($I29="c",$I29="css"),SUMIF($G$22:G$2999,$K29,Q$22:Q$2999),IF($I29="c1",SUMIF($F$22:F$2999,$K29,Q$22:Q$2999),IF($I29="c2",SUMIF($E$22:E$2999,$K29,Q$22:Q$2999),IF($I29="c3",SUMIF($D$22:D$2999,$K29,Q$22:Q$2999),IF($I29="c4",SUMIF($C$22:C$2999,$K29,Q$22:Q$2999),""))))))</f>
        <v>179.36</v>
      </c>
      <c r="S29" s="148"/>
      <c r="T29" s="90" t="str">
        <f>IF(G29&lt;&gt;"",IF(S29&lt;&gt;"",O29*S29,"Celda Vacia"),IF($G29&lt;&gt;"",$O29*S29,IF(OR($I29="c",$I29="css"),SUMIF($G$22:G$2999,$K29,T$22:T$2999),IF($I29="c1",SUMIF($F$22:F$2999,$K29,T$22:T$2999),IF($I29="c2",SUMIF($E$22:E$2999,$K29,T$22:T$2999),IF($I29="c3",SUMIF($D$22:D$2999,$K29,T$22:T$2999),IF($I29="c4",SUMIF($C$22:C$2999,$K29,T$22:T$2999),"")))))))</f>
        <v>Celda Vacia</v>
      </c>
      <c r="U29" s="91" t="str">
        <f t="shared" si="1"/>
        <v/>
      </c>
      <c r="V29" s="133"/>
      <c r="X29" s="50" t="str">
        <f t="shared" si="10"/>
        <v>PARTIDA SIN PRECIO</v>
      </c>
      <c r="Y29" s="69">
        <f t="shared" si="11"/>
        <v>1</v>
      </c>
      <c r="Z29" s="69" t="str">
        <f t="shared" si="12"/>
        <v/>
      </c>
      <c r="AA29" s="69" t="str">
        <f>IF(I29="CSS",IF(RELLENAR!$F$6="PEM",IF(OR(T29&lt;(Q29),Q29=0),1,""),IF(OR(T29*(1+$T$11+$T$9)&lt;(Q29*(1+$O$9+$O$11)),Q29=0),1,"")),"")</f>
        <v/>
      </c>
      <c r="AB29" s="93" t="str">
        <f t="shared" si="13"/>
        <v/>
      </c>
      <c r="AC29" s="56" t="str">
        <f t="shared" si="2"/>
        <v/>
      </c>
      <c r="AD29" s="94" t="str">
        <f t="shared" si="14"/>
        <v/>
      </c>
      <c r="AE29" s="56" t="str">
        <f t="shared" si="15"/>
        <v/>
      </c>
      <c r="AF29" s="78">
        <f t="shared" si="16"/>
        <v>1</v>
      </c>
    </row>
    <row r="30" spans="1:32" s="74" customFormat="1" x14ac:dyDescent="0.2">
      <c r="A30" s="74" t="str">
        <f>IF(EXPORTADO!I12&lt;&gt;"",EXPORTADO!I12,"")</f>
        <v>OB</v>
      </c>
      <c r="B30" s="74">
        <f t="shared" si="3"/>
        <v>5</v>
      </c>
      <c r="C30" s="86" t="str">
        <f t="shared" si="4"/>
        <v/>
      </c>
      <c r="D30" s="86" t="str">
        <f t="shared" si="5"/>
        <v/>
      </c>
      <c r="E30" s="86" t="str">
        <f t="shared" si="6"/>
        <v/>
      </c>
      <c r="F30" s="86" t="str">
        <f t="shared" si="7"/>
        <v/>
      </c>
      <c r="G30" s="86" t="str">
        <f t="shared" si="8"/>
        <v>01</v>
      </c>
      <c r="H30" s="87" t="str">
        <f>IF(EXPORTADO!B12&lt;&gt;"",EXPORTADO!B12,"")</f>
        <v>Partida</v>
      </c>
      <c r="I30" s="78" t="str">
        <f t="shared" si="9"/>
        <v>p1</v>
      </c>
      <c r="J30" s="78"/>
      <c r="K30" s="88" t="str">
        <f>IF(EXPORTADO!A12&lt;&gt;"",TRIM(EXPORTADO!A12),"")</f>
        <v>01.08</v>
      </c>
      <c r="L30" s="50" t="str">
        <f>IF(K30&lt;&gt;"",EXPORTADO!D12,"")</f>
        <v>DEMOLICIÓN DE BORDILLO</v>
      </c>
      <c r="M30" s="50"/>
      <c r="N30" s="78" t="str">
        <f>IF(K30&lt;&gt;"",EXPORTADO!C12,"")</f>
        <v>m</v>
      </c>
      <c r="O30" s="89">
        <f>IF(G30&lt;&gt;"",EXPORTADO!E12,"")</f>
        <v>14</v>
      </c>
      <c r="P30" s="90">
        <f>IF(G30&lt;&gt;"",EXPORTADO!F12,"")</f>
        <v>4.28</v>
      </c>
      <c r="Q30" s="90">
        <f>IF($G30&lt;&gt;"",$O30*P30,IF(OR($I30="c",$I30="css"),SUMIF($G$22:G$2999,$K30,Q$22:Q$2999),IF($I30="c1",SUMIF($F$22:F$2999,$K30,Q$22:Q$2999),IF($I30="c2",SUMIF($E$22:E$2999,$K30,Q$22:Q$2999),IF($I30="c3",SUMIF($D$22:D$2999,$K30,Q$22:Q$2999),IF($I30="c4",SUMIF($C$22:C$2999,$K30,Q$22:Q$2999),""))))))</f>
        <v>59.92</v>
      </c>
      <c r="S30" s="148"/>
      <c r="T30" s="90" t="str">
        <f>IF(G30&lt;&gt;"",IF(S30&lt;&gt;"",O30*S30,"Celda Vacia"),IF($G30&lt;&gt;"",$O30*S30,IF(OR($I30="c",$I30="css"),SUMIF($G$22:G$2999,$K30,T$22:T$2999),IF($I30="c1",SUMIF($F$22:F$2999,$K30,T$22:T$2999),IF($I30="c2",SUMIF($E$22:E$2999,$K30,T$22:T$2999),IF($I30="c3",SUMIF($D$22:D$2999,$K30,T$22:T$2999),IF($I30="c4",SUMIF($C$22:C$2999,$K30,T$22:T$2999),"")))))))</f>
        <v>Celda Vacia</v>
      </c>
      <c r="U30" s="91" t="str">
        <f t="shared" si="1"/>
        <v/>
      </c>
      <c r="V30" s="133"/>
      <c r="X30" s="50" t="str">
        <f t="shared" si="10"/>
        <v>PARTIDA SIN PRECIO</v>
      </c>
      <c r="Y30" s="69">
        <f t="shared" si="11"/>
        <v>1</v>
      </c>
      <c r="Z30" s="69" t="str">
        <f t="shared" si="12"/>
        <v/>
      </c>
      <c r="AA30" s="69" t="str">
        <f>IF(I30="CSS",IF(RELLENAR!$F$6="PEM",IF(OR(T30&lt;(Q30),Q30=0),1,""),IF(OR(T30*(1+$T$11+$T$9)&lt;(Q30*(1+$O$9+$O$11)),Q30=0),1,"")),"")</f>
        <v/>
      </c>
      <c r="AB30" s="93" t="str">
        <f t="shared" si="13"/>
        <v/>
      </c>
      <c r="AC30" s="56" t="str">
        <f t="shared" si="2"/>
        <v/>
      </c>
      <c r="AD30" s="94" t="str">
        <f t="shared" si="14"/>
        <v/>
      </c>
      <c r="AE30" s="56" t="str">
        <f t="shared" si="15"/>
        <v/>
      </c>
      <c r="AF30" s="78">
        <f t="shared" si="16"/>
        <v>1</v>
      </c>
    </row>
    <row r="31" spans="1:32" s="74" customFormat="1" x14ac:dyDescent="0.2">
      <c r="A31" s="74" t="str">
        <f>IF(EXPORTADO!I13&lt;&gt;"",EXPORTADO!I13,"")</f>
        <v>OB</v>
      </c>
      <c r="B31" s="74">
        <f t="shared" si="3"/>
        <v>5</v>
      </c>
      <c r="C31" s="86" t="str">
        <f t="shared" si="4"/>
        <v/>
      </c>
      <c r="D31" s="86" t="str">
        <f t="shared" si="5"/>
        <v/>
      </c>
      <c r="E31" s="86" t="str">
        <f t="shared" si="6"/>
        <v/>
      </c>
      <c r="F31" s="86" t="str">
        <f t="shared" si="7"/>
        <v/>
      </c>
      <c r="G31" s="86" t="str">
        <f t="shared" si="8"/>
        <v>01</v>
      </c>
      <c r="H31" s="87" t="str">
        <f>IF(EXPORTADO!B13&lt;&gt;"",EXPORTADO!B13,"")</f>
        <v>Partida</v>
      </c>
      <c r="I31" s="78" t="str">
        <f t="shared" si="9"/>
        <v>p1</v>
      </c>
      <c r="J31" s="78"/>
      <c r="K31" s="88" t="str">
        <f>IF(EXPORTADO!A13&lt;&gt;"",TRIM(EXPORTADO!A13),"")</f>
        <v>01.09</v>
      </c>
      <c r="L31" s="50" t="str">
        <f>IF(K31&lt;&gt;"",EXPORTADO!D13,"")</f>
        <v>DEMOLICIÓN DE PAVIMENTO DE ASFALTO</v>
      </c>
      <c r="M31" s="50"/>
      <c r="N31" s="78" t="str">
        <f>IF(K31&lt;&gt;"",EXPORTADO!C13,"")</f>
        <v>m2</v>
      </c>
      <c r="O31" s="89">
        <f>IF(G31&lt;&gt;"",EXPORTADO!E13,"")</f>
        <v>4</v>
      </c>
      <c r="P31" s="90">
        <f>IF(G31&lt;&gt;"",EXPORTADO!F13,"")</f>
        <v>11.76</v>
      </c>
      <c r="Q31" s="90">
        <f>IF($G31&lt;&gt;"",$O31*P31,IF(OR($I31="c",$I31="css"),SUMIF($G$22:G$2999,$K31,Q$22:Q$2999),IF($I31="c1",SUMIF($F$22:F$2999,$K31,Q$22:Q$2999),IF($I31="c2",SUMIF($E$22:E$2999,$K31,Q$22:Q$2999),IF($I31="c3",SUMIF($D$22:D$2999,$K31,Q$22:Q$2999),IF($I31="c4",SUMIF($C$22:C$2999,$K31,Q$22:Q$2999),""))))))</f>
        <v>47.04</v>
      </c>
      <c r="S31" s="148"/>
      <c r="T31" s="90" t="str">
        <f>IF(G31&lt;&gt;"",IF(S31&lt;&gt;"",O31*S31,"Celda Vacia"),IF($G31&lt;&gt;"",$O31*S31,IF(OR($I31="c",$I31="css"),SUMIF($G$22:G$2999,$K31,T$22:T$2999),IF($I31="c1",SUMIF($F$22:F$2999,$K31,T$22:T$2999),IF($I31="c2",SUMIF($E$22:E$2999,$K31,T$22:T$2999),IF($I31="c3",SUMIF($D$22:D$2999,$K31,T$22:T$2999),IF($I31="c4",SUMIF($C$22:C$2999,$K31,T$22:T$2999),"")))))))</f>
        <v>Celda Vacia</v>
      </c>
      <c r="U31" s="91" t="str">
        <f t="shared" si="1"/>
        <v/>
      </c>
      <c r="V31" s="133"/>
      <c r="X31" s="50" t="str">
        <f t="shared" si="10"/>
        <v>PARTIDA SIN PRECIO</v>
      </c>
      <c r="Y31" s="69">
        <f t="shared" si="11"/>
        <v>1</v>
      </c>
      <c r="Z31" s="69" t="str">
        <f t="shared" si="12"/>
        <v/>
      </c>
      <c r="AA31" s="69" t="str">
        <f>IF(I31="CSS",IF(RELLENAR!$F$6="PEM",IF(OR(T31&lt;(Q31),Q31=0),1,""),IF(OR(T31*(1+$T$11+$T$9)&lt;(Q31*(1+$O$9+$O$11)),Q31=0),1,"")),"")</f>
        <v/>
      </c>
      <c r="AB31" s="93" t="str">
        <f t="shared" si="13"/>
        <v/>
      </c>
      <c r="AC31" s="56" t="str">
        <f t="shared" si="2"/>
        <v/>
      </c>
      <c r="AD31" s="94" t="str">
        <f t="shared" si="14"/>
        <v/>
      </c>
      <c r="AE31" s="56" t="str">
        <f t="shared" si="15"/>
        <v/>
      </c>
      <c r="AF31" s="78">
        <f t="shared" si="16"/>
        <v>1</v>
      </c>
    </row>
    <row r="32" spans="1:32" s="74" customFormat="1" x14ac:dyDescent="0.2">
      <c r="A32" s="74" t="str">
        <f>IF(EXPORTADO!I14&lt;&gt;"",EXPORTADO!I14,"")</f>
        <v>OB</v>
      </c>
      <c r="B32" s="74">
        <f t="shared" si="3"/>
        <v>5</v>
      </c>
      <c r="C32" s="86" t="str">
        <f t="shared" si="4"/>
        <v/>
      </c>
      <c r="D32" s="86" t="str">
        <f t="shared" si="5"/>
        <v/>
      </c>
      <c r="E32" s="86" t="str">
        <f t="shared" si="6"/>
        <v/>
      </c>
      <c r="F32" s="86" t="str">
        <f t="shared" si="7"/>
        <v/>
      </c>
      <c r="G32" s="86" t="str">
        <f t="shared" si="8"/>
        <v>01</v>
      </c>
      <c r="H32" s="87" t="str">
        <f>IF(EXPORTADO!B14&lt;&gt;"",EXPORTADO!B14,"")</f>
        <v>Partida</v>
      </c>
      <c r="I32" s="78" t="str">
        <f t="shared" si="9"/>
        <v>p1</v>
      </c>
      <c r="J32" s="78"/>
      <c r="K32" s="88" t="str">
        <f>IF(EXPORTADO!A14&lt;&gt;"",TRIM(EXPORTADO!A14),"")</f>
        <v>01.10</v>
      </c>
      <c r="L32" s="50" t="str">
        <f>IF(K32&lt;&gt;"",EXPORTADO!D14,"")</f>
        <v>DESMONTAJE Y ACOPIO DE LONA CON ESTR. METÁLICA</v>
      </c>
      <c r="M32" s="50"/>
      <c r="N32" s="78" t="str">
        <f>IF(K32&lt;&gt;"",EXPORTADO!C14,"")</f>
        <v>u</v>
      </c>
      <c r="O32" s="89">
        <f>IF(G32&lt;&gt;"",EXPORTADO!E14,"")</f>
        <v>1</v>
      </c>
      <c r="P32" s="90">
        <f>IF(G32&lt;&gt;"",EXPORTADO!F14,"")</f>
        <v>842.74</v>
      </c>
      <c r="Q32" s="90">
        <f>IF($G32&lt;&gt;"",$O32*P32,IF(OR($I32="c",$I32="css"),SUMIF($G$22:G$2999,$K32,Q$22:Q$2999),IF($I32="c1",SUMIF($F$22:F$2999,$K32,Q$22:Q$2999),IF($I32="c2",SUMIF($E$22:E$2999,$K32,Q$22:Q$2999),IF($I32="c3",SUMIF($D$22:D$2999,$K32,Q$22:Q$2999),IF($I32="c4",SUMIF($C$22:C$2999,$K32,Q$22:Q$2999),""))))))</f>
        <v>842.74</v>
      </c>
      <c r="S32" s="148"/>
      <c r="T32" s="90" t="str">
        <f>IF(G32&lt;&gt;"",IF(S32&lt;&gt;"",O32*S32,"Celda Vacia"),IF($G32&lt;&gt;"",$O32*S32,IF(OR($I32="c",$I32="css"),SUMIF($G$22:G$2999,$K32,T$22:T$2999),IF($I32="c1",SUMIF($F$22:F$2999,$K32,T$22:T$2999),IF($I32="c2",SUMIF($E$22:E$2999,$K32,T$22:T$2999),IF($I32="c3",SUMIF($D$22:D$2999,$K32,T$22:T$2999),IF($I32="c4",SUMIF($C$22:C$2999,$K32,T$22:T$2999),"")))))))</f>
        <v>Celda Vacia</v>
      </c>
      <c r="U32" s="91" t="str">
        <f t="shared" si="1"/>
        <v/>
      </c>
      <c r="V32" s="133"/>
      <c r="X32" s="50" t="str">
        <f t="shared" si="10"/>
        <v>PARTIDA SIN PRECIO</v>
      </c>
      <c r="Y32" s="69">
        <f t="shared" si="11"/>
        <v>1</v>
      </c>
      <c r="Z32" s="69" t="str">
        <f t="shared" si="12"/>
        <v/>
      </c>
      <c r="AA32" s="69" t="str">
        <f>IF(I32="CSS",IF(RELLENAR!$F$6="PEM",IF(OR(T32&lt;(Q32),Q32=0),1,""),IF(OR(T32*(1+$T$11+$T$9)&lt;(Q32*(1+$O$9+$O$11)),Q32=0),1,"")),"")</f>
        <v/>
      </c>
      <c r="AB32" s="93" t="str">
        <f t="shared" si="13"/>
        <v/>
      </c>
      <c r="AC32" s="56" t="str">
        <f t="shared" si="2"/>
        <v/>
      </c>
      <c r="AD32" s="94" t="str">
        <f t="shared" si="14"/>
        <v/>
      </c>
      <c r="AE32" s="56" t="str">
        <f t="shared" si="15"/>
        <v/>
      </c>
      <c r="AF32" s="78">
        <f t="shared" si="16"/>
        <v>1</v>
      </c>
    </row>
    <row r="33" spans="1:32" s="74" customFormat="1" x14ac:dyDescent="0.2">
      <c r="A33" s="74" t="str">
        <f>IF(EXPORTADO!I15&lt;&gt;"",EXPORTADO!I15,"")</f>
        <v>OB</v>
      </c>
      <c r="B33" s="74">
        <f t="shared" si="3"/>
        <v>5</v>
      </c>
      <c r="C33" s="86" t="str">
        <f t="shared" si="4"/>
        <v/>
      </c>
      <c r="D33" s="86" t="str">
        <f t="shared" si="5"/>
        <v/>
      </c>
      <c r="E33" s="86" t="str">
        <f t="shared" si="6"/>
        <v/>
      </c>
      <c r="F33" s="86" t="str">
        <f t="shared" si="7"/>
        <v/>
      </c>
      <c r="G33" s="86" t="str">
        <f t="shared" si="8"/>
        <v>01</v>
      </c>
      <c r="H33" s="87" t="str">
        <f>IF(EXPORTADO!B15&lt;&gt;"",EXPORTADO!B15,"")</f>
        <v>Partida</v>
      </c>
      <c r="I33" s="78" t="str">
        <f t="shared" si="9"/>
        <v>p1</v>
      </c>
      <c r="J33" s="78"/>
      <c r="K33" s="88" t="str">
        <f>IF(EXPORTADO!A15&lt;&gt;"",TRIM(EXPORTADO!A15),"")</f>
        <v>01.11</v>
      </c>
      <c r="L33" s="50" t="str">
        <f>IF(K33&lt;&gt;"",EXPORTADO!D15,"")</f>
        <v>DEMOLICIÓN DE SOLERA ARMADA DE 30 CM</v>
      </c>
      <c r="M33" s="50"/>
      <c r="N33" s="78" t="str">
        <f>IF(K33&lt;&gt;"",EXPORTADO!C15,"")</f>
        <v>m2</v>
      </c>
      <c r="O33" s="89">
        <f>IF(G33&lt;&gt;"",EXPORTADO!E15,"")</f>
        <v>92.5</v>
      </c>
      <c r="P33" s="90">
        <f>IF(G33&lt;&gt;"",EXPORTADO!F15,"")</f>
        <v>16.739999999999998</v>
      </c>
      <c r="Q33" s="90">
        <f>IF($G33&lt;&gt;"",$O33*P33,IF(OR($I33="c",$I33="css"),SUMIF($G$22:G$2999,$K33,Q$22:Q$2999),IF($I33="c1",SUMIF($F$22:F$2999,$K33,Q$22:Q$2999),IF($I33="c2",SUMIF($E$22:E$2999,$K33,Q$22:Q$2999),IF($I33="c3",SUMIF($D$22:D$2999,$K33,Q$22:Q$2999),IF($I33="c4",SUMIF($C$22:C$2999,$K33,Q$22:Q$2999),""))))))</f>
        <v>1548.45</v>
      </c>
      <c r="S33" s="148"/>
      <c r="T33" s="90" t="str">
        <f>IF(G33&lt;&gt;"",IF(S33&lt;&gt;"",O33*S33,"Celda Vacia"),IF($G33&lt;&gt;"",$O33*S33,IF(OR($I33="c",$I33="css"),SUMIF($G$22:G$2999,$K33,T$22:T$2999),IF($I33="c1",SUMIF($F$22:F$2999,$K33,T$22:T$2999),IF($I33="c2",SUMIF($E$22:E$2999,$K33,T$22:T$2999),IF($I33="c3",SUMIF($D$22:D$2999,$K33,T$22:T$2999),IF($I33="c4",SUMIF($C$22:C$2999,$K33,T$22:T$2999),"")))))))</f>
        <v>Celda Vacia</v>
      </c>
      <c r="U33" s="91" t="str">
        <f t="shared" si="1"/>
        <v/>
      </c>
      <c r="V33" s="133"/>
      <c r="X33" s="50" t="str">
        <f t="shared" si="10"/>
        <v>PARTIDA SIN PRECIO</v>
      </c>
      <c r="Y33" s="69">
        <f t="shared" si="11"/>
        <v>1</v>
      </c>
      <c r="Z33" s="69" t="str">
        <f t="shared" si="12"/>
        <v/>
      </c>
      <c r="AA33" s="69" t="str">
        <f>IF(I33="CSS",IF(RELLENAR!$F$6="PEM",IF(OR(T33&lt;(Q33),Q33=0),1,""),IF(OR(T33*(1+$T$11+$T$9)&lt;(Q33*(1+$O$9+$O$11)),Q33=0),1,"")),"")</f>
        <v/>
      </c>
      <c r="AB33" s="93" t="str">
        <f t="shared" si="13"/>
        <v/>
      </c>
      <c r="AC33" s="56" t="str">
        <f t="shared" si="2"/>
        <v/>
      </c>
      <c r="AD33" s="94" t="str">
        <f t="shared" si="14"/>
        <v/>
      </c>
      <c r="AE33" s="56" t="str">
        <f t="shared" si="15"/>
        <v/>
      </c>
      <c r="AF33" s="78">
        <f t="shared" si="16"/>
        <v>1</v>
      </c>
    </row>
    <row r="34" spans="1:32" s="74" customFormat="1" x14ac:dyDescent="0.2">
      <c r="A34" s="74" t="str">
        <f>IF(EXPORTADO!I16&lt;&gt;"",EXPORTADO!I16,"")</f>
        <v>OB</v>
      </c>
      <c r="B34" s="74">
        <f t="shared" si="3"/>
        <v>5</v>
      </c>
      <c r="C34" s="86" t="str">
        <f t="shared" si="4"/>
        <v/>
      </c>
      <c r="D34" s="86" t="str">
        <f t="shared" si="5"/>
        <v/>
      </c>
      <c r="E34" s="86" t="str">
        <f t="shared" si="6"/>
        <v/>
      </c>
      <c r="F34" s="86" t="str">
        <f t="shared" si="7"/>
        <v/>
      </c>
      <c r="G34" s="86" t="str">
        <f t="shared" si="8"/>
        <v>01</v>
      </c>
      <c r="H34" s="87" t="str">
        <f>IF(EXPORTADO!B16&lt;&gt;"",EXPORTADO!B16,"")</f>
        <v>Partida</v>
      </c>
      <c r="I34" s="78" t="str">
        <f t="shared" si="9"/>
        <v>p1</v>
      </c>
      <c r="J34" s="78"/>
      <c r="K34" s="88" t="str">
        <f>IF(EXPORTADO!A16&lt;&gt;"",TRIM(EXPORTADO!A16),"")</f>
        <v>01.12</v>
      </c>
      <c r="L34" s="50" t="str">
        <f>IF(K34&lt;&gt;"",EXPORTADO!D16,"")</f>
        <v>DESMONTAJE DE SEÑAL VERTICAL</v>
      </c>
      <c r="M34" s="50"/>
      <c r="N34" s="78" t="str">
        <f>IF(K34&lt;&gt;"",EXPORTADO!C16,"")</f>
        <v>u</v>
      </c>
      <c r="O34" s="89">
        <f>IF(G34&lt;&gt;"",EXPORTADO!E16,"")</f>
        <v>4</v>
      </c>
      <c r="P34" s="90">
        <f>IF(G34&lt;&gt;"",EXPORTADO!F16,"")</f>
        <v>15.47</v>
      </c>
      <c r="Q34" s="90">
        <f>IF($G34&lt;&gt;"",$O34*P34,IF(OR($I34="c",$I34="css"),SUMIF($G$22:G$2999,$K34,Q$22:Q$2999),IF($I34="c1",SUMIF($F$22:F$2999,$K34,Q$22:Q$2999),IF($I34="c2",SUMIF($E$22:E$2999,$K34,Q$22:Q$2999),IF($I34="c3",SUMIF($D$22:D$2999,$K34,Q$22:Q$2999),IF($I34="c4",SUMIF($C$22:C$2999,$K34,Q$22:Q$2999),""))))))</f>
        <v>61.88</v>
      </c>
      <c r="S34" s="148"/>
      <c r="T34" s="90" t="str">
        <f>IF(G34&lt;&gt;"",IF(S34&lt;&gt;"",O34*S34,"Celda Vacia"),IF($G34&lt;&gt;"",$O34*S34,IF(OR($I34="c",$I34="css"),SUMIF($G$22:G$2999,$K34,T$22:T$2999),IF($I34="c1",SUMIF($F$22:F$2999,$K34,T$22:T$2999),IF($I34="c2",SUMIF($E$22:E$2999,$K34,T$22:T$2999),IF($I34="c3",SUMIF($D$22:D$2999,$K34,T$22:T$2999),IF($I34="c4",SUMIF($C$22:C$2999,$K34,T$22:T$2999),"")))))))</f>
        <v>Celda Vacia</v>
      </c>
      <c r="U34" s="91" t="str">
        <f t="shared" si="1"/>
        <v/>
      </c>
      <c r="V34" s="133"/>
      <c r="X34" s="50" t="str">
        <f t="shared" si="10"/>
        <v>PARTIDA SIN PRECIO</v>
      </c>
      <c r="Y34" s="69">
        <f t="shared" si="11"/>
        <v>1</v>
      </c>
      <c r="Z34" s="69" t="str">
        <f t="shared" si="12"/>
        <v/>
      </c>
      <c r="AA34" s="69" t="str">
        <f>IF(I34="CSS",IF(RELLENAR!$F$6="PEM",IF(OR(T34&lt;(Q34),Q34=0),1,""),IF(OR(T34*(1+$T$11+$T$9)&lt;(Q34*(1+$O$9+$O$11)),Q34=0),1,"")),"")</f>
        <v/>
      </c>
      <c r="AB34" s="93" t="str">
        <f t="shared" si="13"/>
        <v/>
      </c>
      <c r="AC34" s="56" t="str">
        <f t="shared" si="2"/>
        <v/>
      </c>
      <c r="AD34" s="94" t="str">
        <f t="shared" si="14"/>
        <v/>
      </c>
      <c r="AE34" s="56" t="str">
        <f t="shared" si="15"/>
        <v/>
      </c>
      <c r="AF34" s="78">
        <f t="shared" si="16"/>
        <v>1</v>
      </c>
    </row>
    <row r="35" spans="1:32" s="74" customFormat="1" x14ac:dyDescent="0.2">
      <c r="A35" s="74" t="str">
        <f>IF(EXPORTADO!I17&lt;&gt;"",EXPORTADO!I17,"")</f>
        <v>OB</v>
      </c>
      <c r="B35" s="74">
        <f t="shared" si="3"/>
        <v>2</v>
      </c>
      <c r="C35" s="86" t="str">
        <f t="shared" si="4"/>
        <v/>
      </c>
      <c r="D35" s="86" t="str">
        <f t="shared" si="5"/>
        <v/>
      </c>
      <c r="E35" s="86" t="str">
        <f t="shared" si="6"/>
        <v/>
      </c>
      <c r="F35" s="86" t="str">
        <f t="shared" si="7"/>
        <v/>
      </c>
      <c r="G35" s="86" t="str">
        <f t="shared" si="8"/>
        <v/>
      </c>
      <c r="H35" s="87" t="str">
        <f>IF(EXPORTADO!B17&lt;&gt;"",EXPORTADO!B17,"")</f>
        <v>Capítulo</v>
      </c>
      <c r="I35" s="78" t="str">
        <f t="shared" si="9"/>
        <v>c</v>
      </c>
      <c r="J35" s="78"/>
      <c r="K35" s="88" t="str">
        <f>IF(EXPORTADO!A17&lt;&gt;"",TRIM(EXPORTADO!A17),"")</f>
        <v>02</v>
      </c>
      <c r="L35" s="50" t="str">
        <f>IF(K35&lt;&gt;"",EXPORTADO!D17,"")</f>
        <v>EXCAVACIONES</v>
      </c>
      <c r="M35" s="50"/>
      <c r="N35" s="78" t="str">
        <f>IF(K35&lt;&gt;"",EXPORTADO!C17,"")</f>
        <v/>
      </c>
      <c r="O35" s="89" t="str">
        <f>IF(G35&lt;&gt;"",EXPORTADO!E17,"")</f>
        <v/>
      </c>
      <c r="P35" s="90" t="str">
        <f>IF(G35&lt;&gt;"",EXPORTADO!F17,"")</f>
        <v/>
      </c>
      <c r="Q35" s="90">
        <f>IF($G35&lt;&gt;"",$O35*P35,IF(OR($I35="c",$I35="css"),SUMIF($G$22:G$2999,$K35,Q$22:Q$2999),IF($I35="c1",SUMIF($F$22:F$2999,$K35,Q$22:Q$2999),IF($I35="c2",SUMIF($E$22:E$2999,$K35,Q$22:Q$2999),IF($I35="c3",SUMIF($D$22:D$2999,$K35,Q$22:Q$2999),IF($I35="c4",SUMIF($C$22:C$2999,$K35,Q$22:Q$2999),""))))))</f>
        <v>32.22</v>
      </c>
      <c r="S35" s="90"/>
      <c r="T35" s="90">
        <f>IF(G35&lt;&gt;"",IF(S35&lt;&gt;"",O35*S35,"Celda Vacia"),IF($G35&lt;&gt;"",$O35*S35,IF(OR($I35="c",$I35="css"),SUMIF($G$22:G$2999,$K35,T$22:T$2999),IF($I35="c1",SUMIF($F$22:F$2999,$K35,T$22:T$2999),IF($I35="c2",SUMIF($E$22:E$2999,$K35,T$22:T$2999),IF($I35="c3",SUMIF($D$22:D$2999,$K35,T$22:T$2999),IF($I35="c4",SUMIF($C$22:C$2999,$K35,T$22:T$2999),"")))))))</f>
        <v>0</v>
      </c>
      <c r="U35" s="91" t="str">
        <f t="shared" si="1"/>
        <v/>
      </c>
      <c r="V35" s="133"/>
      <c r="X35" s="50" t="str">
        <f t="shared" si="10"/>
        <v/>
      </c>
      <c r="Y35" s="69" t="str">
        <f t="shared" si="11"/>
        <v/>
      </c>
      <c r="Z35" s="69" t="str">
        <f t="shared" si="12"/>
        <v/>
      </c>
      <c r="AA35" s="69" t="str">
        <f>IF(I35="CSS",IF(RELLENAR!$F$6="PEM",IF(OR(T35&lt;(Q35),Q35=0),1,""),IF(OR(T35*(1+$T$11+$T$9)&lt;(Q35*(1+$O$9+$O$11)),Q35=0),1,"")),"")</f>
        <v/>
      </c>
      <c r="AB35" s="93" t="str">
        <f t="shared" si="13"/>
        <v/>
      </c>
      <c r="AC35" s="56" t="str">
        <f t="shared" si="2"/>
        <v/>
      </c>
      <c r="AD35" s="94" t="str">
        <f t="shared" si="14"/>
        <v/>
      </c>
      <c r="AE35" s="56" t="str">
        <f t="shared" si="15"/>
        <v/>
      </c>
      <c r="AF35" s="78" t="str">
        <f t="shared" si="16"/>
        <v/>
      </c>
    </row>
    <row r="36" spans="1:32" s="74" customFormat="1" x14ac:dyDescent="0.2">
      <c r="A36" s="74" t="str">
        <f>IF(EXPORTADO!I18&lt;&gt;"",EXPORTADO!I18,"")</f>
        <v>OB</v>
      </c>
      <c r="B36" s="74">
        <f t="shared" si="3"/>
        <v>5</v>
      </c>
      <c r="C36" s="86" t="str">
        <f t="shared" si="4"/>
        <v/>
      </c>
      <c r="D36" s="86" t="str">
        <f t="shared" si="5"/>
        <v/>
      </c>
      <c r="E36" s="86" t="str">
        <f t="shared" si="6"/>
        <v/>
      </c>
      <c r="F36" s="86" t="str">
        <f t="shared" si="7"/>
        <v/>
      </c>
      <c r="G36" s="86" t="str">
        <f t="shared" si="8"/>
        <v>02</v>
      </c>
      <c r="H36" s="87" t="str">
        <f>IF(EXPORTADO!B18&lt;&gt;"",EXPORTADO!B18,"")</f>
        <v>Partida</v>
      </c>
      <c r="I36" s="78" t="str">
        <f t="shared" si="9"/>
        <v>p1</v>
      </c>
      <c r="J36" s="78"/>
      <c r="K36" s="88" t="str">
        <f>IF(EXPORTADO!A18&lt;&gt;"",TRIM(EXPORTADO!A18),"")</f>
        <v>02.01</v>
      </c>
      <c r="L36" s="50" t="str">
        <f>IF(K36&lt;&gt;"",EXPORTADO!D18,"")</f>
        <v>EXCAVACIÓN, TIERRA C. MEDIA, M. MANUALES, PROF. MÁX. 1,50 m</v>
      </c>
      <c r="M36" s="50"/>
      <c r="N36" s="78" t="str">
        <f>IF(K36&lt;&gt;"",EXPORTADO!C18,"")</f>
        <v>m3</v>
      </c>
      <c r="O36" s="89">
        <f>IF(G36&lt;&gt;"",EXPORTADO!E18,"")</f>
        <v>0.42</v>
      </c>
      <c r="P36" s="90">
        <f>IF(G36&lt;&gt;"",EXPORTADO!F18,"")</f>
        <v>76.709999999999994</v>
      </c>
      <c r="Q36" s="90">
        <f>IF($G36&lt;&gt;"",$O36*P36,IF(OR($I36="c",$I36="css"),SUMIF($G$22:G$2999,$K36,Q$22:Q$2999),IF($I36="c1",SUMIF($F$22:F$2999,$K36,Q$22:Q$2999),IF($I36="c2",SUMIF($E$22:E$2999,$K36,Q$22:Q$2999),IF($I36="c3",SUMIF($D$22:D$2999,$K36,Q$22:Q$2999),IF($I36="c4",SUMIF($C$22:C$2999,$K36,Q$22:Q$2999),""))))))</f>
        <v>32.22</v>
      </c>
      <c r="S36" s="148"/>
      <c r="T36" s="90" t="str">
        <f>IF(G36&lt;&gt;"",IF(S36&lt;&gt;"",O36*S36,"Celda Vacia"),IF($G36&lt;&gt;"",$O36*S36,IF(OR($I36="c",$I36="css"),SUMIF($G$22:G$2999,$K36,T$22:T$2999),IF($I36="c1",SUMIF($F$22:F$2999,$K36,T$22:T$2999),IF($I36="c2",SUMIF($E$22:E$2999,$K36,T$22:T$2999),IF($I36="c3",SUMIF($D$22:D$2999,$K36,T$22:T$2999),IF($I36="c4",SUMIF($C$22:C$2999,$K36,T$22:T$2999),"")))))))</f>
        <v>Celda Vacia</v>
      </c>
      <c r="U36" s="91" t="str">
        <f t="shared" si="1"/>
        <v/>
      </c>
      <c r="V36" s="133"/>
      <c r="X36" s="50" t="str">
        <f t="shared" si="10"/>
        <v>PARTIDA SIN PRECIO</v>
      </c>
      <c r="Y36" s="69">
        <f t="shared" si="11"/>
        <v>1</v>
      </c>
      <c r="Z36" s="69" t="str">
        <f t="shared" si="12"/>
        <v/>
      </c>
      <c r="AA36" s="69" t="str">
        <f>IF(I36="CSS",IF(RELLENAR!$F$6="PEM",IF(OR(T36&lt;(Q36),Q36=0),1,""),IF(OR(T36*(1+$T$11+$T$9)&lt;(Q36*(1+$O$9+$O$11)),Q36=0),1,"")),"")</f>
        <v/>
      </c>
      <c r="AB36" s="93" t="str">
        <f t="shared" si="13"/>
        <v/>
      </c>
      <c r="AC36" s="56" t="str">
        <f t="shared" si="2"/>
        <v/>
      </c>
      <c r="AD36" s="94" t="str">
        <f t="shared" si="14"/>
        <v/>
      </c>
      <c r="AE36" s="56" t="str">
        <f t="shared" si="15"/>
        <v/>
      </c>
      <c r="AF36" s="78">
        <f t="shared" si="16"/>
        <v>1</v>
      </c>
    </row>
    <row r="37" spans="1:32" s="74" customFormat="1" x14ac:dyDescent="0.2">
      <c r="A37" s="74" t="str">
        <f>IF(EXPORTADO!I19&lt;&gt;"",EXPORTADO!I19,"")</f>
        <v>OB</v>
      </c>
      <c r="B37" s="74">
        <f t="shared" si="3"/>
        <v>2</v>
      </c>
      <c r="C37" s="86" t="str">
        <f t="shared" si="4"/>
        <v/>
      </c>
      <c r="D37" s="86" t="str">
        <f t="shared" si="5"/>
        <v/>
      </c>
      <c r="E37" s="86" t="str">
        <f t="shared" si="6"/>
        <v/>
      </c>
      <c r="F37" s="86" t="str">
        <f t="shared" si="7"/>
        <v/>
      </c>
      <c r="G37" s="86" t="str">
        <f t="shared" si="8"/>
        <v/>
      </c>
      <c r="H37" s="87" t="str">
        <f>IF(EXPORTADO!B19&lt;&gt;"",EXPORTADO!B19,"")</f>
        <v>Capítulo</v>
      </c>
      <c r="I37" s="78" t="str">
        <f t="shared" si="9"/>
        <v>c</v>
      </c>
      <c r="J37" s="78"/>
      <c r="K37" s="88" t="str">
        <f>IF(EXPORTADO!A19&lt;&gt;"",TRIM(EXPORTADO!A19),"")</f>
        <v>03</v>
      </c>
      <c r="L37" s="50" t="str">
        <f>IF(K37&lt;&gt;"",EXPORTADO!D19,"")</f>
        <v>CANALIZACIONES SUBTERRÁNEAS</v>
      </c>
      <c r="M37" s="50"/>
      <c r="N37" s="78" t="str">
        <f>IF(K37&lt;&gt;"",EXPORTADO!C19,"")</f>
        <v/>
      </c>
      <c r="O37" s="89" t="str">
        <f>IF(G37&lt;&gt;"",EXPORTADO!E19,"")</f>
        <v/>
      </c>
      <c r="P37" s="90" t="str">
        <f>IF(G37&lt;&gt;"",EXPORTADO!F19,"")</f>
        <v/>
      </c>
      <c r="Q37" s="90">
        <f>IF($G37&lt;&gt;"",$O37*P37,IF(OR($I37="c",$I37="css"),SUMIF($G$22:G$2999,$K37,Q$22:Q$2999),IF($I37="c1",SUMIF($F$22:F$2999,$K37,Q$22:Q$2999),IF($I37="c2",SUMIF($E$22:E$2999,$K37,Q$22:Q$2999),IF($I37="c3",SUMIF($D$22:D$2999,$K37,Q$22:Q$2999),IF($I37="c4",SUMIF($C$22:C$2999,$K37,Q$22:Q$2999),""))))))</f>
        <v>234.05</v>
      </c>
      <c r="S37" s="90"/>
      <c r="T37" s="90">
        <f>IF(G37&lt;&gt;"",IF(S37&lt;&gt;"",O37*S37,"Celda Vacia"),IF($G37&lt;&gt;"",$O37*S37,IF(OR($I37="c",$I37="css"),SUMIF($G$22:G$2999,$K37,T$22:T$2999),IF($I37="c1",SUMIF($F$22:F$2999,$K37,T$22:T$2999),IF($I37="c2",SUMIF($E$22:E$2999,$K37,T$22:T$2999),IF($I37="c3",SUMIF($D$22:D$2999,$K37,T$22:T$2999),IF($I37="c4",SUMIF($C$22:C$2999,$K37,T$22:T$2999),"")))))))</f>
        <v>0</v>
      </c>
      <c r="U37" s="91" t="str">
        <f t="shared" si="1"/>
        <v/>
      </c>
      <c r="V37" s="133"/>
      <c r="X37" s="50" t="str">
        <f t="shared" si="10"/>
        <v/>
      </c>
      <c r="Y37" s="69" t="str">
        <f t="shared" si="11"/>
        <v/>
      </c>
      <c r="Z37" s="69" t="str">
        <f t="shared" si="12"/>
        <v/>
      </c>
      <c r="AA37" s="69" t="str">
        <f>IF(I37="CSS",IF(RELLENAR!$F$6="PEM",IF(OR(T37&lt;(Q37),Q37=0),1,""),IF(OR(T37*(1+$T$11+$T$9)&lt;(Q37*(1+$O$9+$O$11)),Q37=0),1,"")),"")</f>
        <v/>
      </c>
      <c r="AB37" s="93" t="str">
        <f t="shared" si="13"/>
        <v/>
      </c>
      <c r="AC37" s="56" t="str">
        <f t="shared" si="2"/>
        <v/>
      </c>
      <c r="AD37" s="94" t="str">
        <f t="shared" si="14"/>
        <v/>
      </c>
      <c r="AE37" s="56" t="str">
        <f t="shared" si="15"/>
        <v/>
      </c>
      <c r="AF37" s="78" t="str">
        <f t="shared" si="16"/>
        <v/>
      </c>
    </row>
    <row r="38" spans="1:32" s="74" customFormat="1" x14ac:dyDescent="0.2">
      <c r="A38" s="74" t="str">
        <f>IF(EXPORTADO!I20&lt;&gt;"",EXPORTADO!I20,"")</f>
        <v>OB</v>
      </c>
      <c r="B38" s="74">
        <f t="shared" si="3"/>
        <v>5</v>
      </c>
      <c r="C38" s="86" t="str">
        <f t="shared" si="4"/>
        <v/>
      </c>
      <c r="D38" s="86" t="str">
        <f t="shared" si="5"/>
        <v/>
      </c>
      <c r="E38" s="86" t="str">
        <f t="shared" si="6"/>
        <v/>
      </c>
      <c r="F38" s="86" t="str">
        <f t="shared" si="7"/>
        <v/>
      </c>
      <c r="G38" s="86" t="str">
        <f t="shared" si="8"/>
        <v>03</v>
      </c>
      <c r="H38" s="87" t="str">
        <f>IF(EXPORTADO!B20&lt;&gt;"",EXPORTADO!B20,"")</f>
        <v>Partida</v>
      </c>
      <c r="I38" s="78" t="str">
        <f t="shared" si="9"/>
        <v>p1</v>
      </c>
      <c r="J38" s="78"/>
      <c r="K38" s="88" t="str">
        <f>IF(EXPORTADO!A20&lt;&gt;"",TRIM(EXPORTADO!A20),"")</f>
        <v>03.01</v>
      </c>
      <c r="L38" s="50" t="str">
        <f>IF(K38&lt;&gt;"",EXPORTADO!D20,"")</f>
        <v>CANALIZACIÓN ENTERRADA TUBERÍA PVC DIÁM. 110 mm</v>
      </c>
      <c r="M38" s="50"/>
      <c r="N38" s="78" t="str">
        <f>IF(K38&lt;&gt;"",EXPORTADO!C20,"")</f>
        <v>m</v>
      </c>
      <c r="O38" s="89">
        <f>IF(G38&lt;&gt;"",EXPORTADO!E20,"")</f>
        <v>6.3</v>
      </c>
      <c r="P38" s="90">
        <f>IF(G38&lt;&gt;"",EXPORTADO!F20,"")</f>
        <v>37.15</v>
      </c>
      <c r="Q38" s="90">
        <f>IF($G38&lt;&gt;"",$O38*P38,IF(OR($I38="c",$I38="css"),SUMIF($G$22:G$2999,$K38,Q$22:Q$2999),IF($I38="c1",SUMIF($F$22:F$2999,$K38,Q$22:Q$2999),IF($I38="c2",SUMIF($E$22:E$2999,$K38,Q$22:Q$2999),IF($I38="c3",SUMIF($D$22:D$2999,$K38,Q$22:Q$2999),IF($I38="c4",SUMIF($C$22:C$2999,$K38,Q$22:Q$2999),""))))))</f>
        <v>234.05</v>
      </c>
      <c r="S38" s="148"/>
      <c r="T38" s="90" t="str">
        <f>IF(G38&lt;&gt;"",IF(S38&lt;&gt;"",O38*S38,"Celda Vacia"),IF($G38&lt;&gt;"",$O38*S38,IF(OR($I38="c",$I38="css"),SUMIF($G$22:G$2999,$K38,T$22:T$2999),IF($I38="c1",SUMIF($F$22:F$2999,$K38,T$22:T$2999),IF($I38="c2",SUMIF($E$22:E$2999,$K38,T$22:T$2999),IF($I38="c3",SUMIF($D$22:D$2999,$K38,T$22:T$2999),IF($I38="c4",SUMIF($C$22:C$2999,$K38,T$22:T$2999),"")))))))</f>
        <v>Celda Vacia</v>
      </c>
      <c r="U38" s="91" t="str">
        <f t="shared" si="1"/>
        <v/>
      </c>
      <c r="V38" s="133"/>
      <c r="X38" s="50" t="str">
        <f t="shared" si="10"/>
        <v>PARTIDA SIN PRECIO</v>
      </c>
      <c r="Y38" s="69">
        <f t="shared" si="11"/>
        <v>1</v>
      </c>
      <c r="Z38" s="69" t="str">
        <f t="shared" si="12"/>
        <v/>
      </c>
      <c r="AA38" s="69" t="str">
        <f>IF(I38="CSS",IF(RELLENAR!$F$6="PEM",IF(OR(T38&lt;(Q38),Q38=0),1,""),IF(OR(T38*(1+$T$11+$T$9)&lt;(Q38*(1+$O$9+$O$11)),Q38=0),1,"")),"")</f>
        <v/>
      </c>
      <c r="AB38" s="93" t="str">
        <f t="shared" si="13"/>
        <v/>
      </c>
      <c r="AC38" s="56" t="str">
        <f t="shared" si="2"/>
        <v/>
      </c>
      <c r="AD38" s="94" t="str">
        <f t="shared" si="14"/>
        <v/>
      </c>
      <c r="AE38" s="56" t="str">
        <f t="shared" si="15"/>
        <v/>
      </c>
      <c r="AF38" s="78">
        <f t="shared" si="16"/>
        <v>1</v>
      </c>
    </row>
    <row r="39" spans="1:32" s="74" customFormat="1" x14ac:dyDescent="0.2">
      <c r="A39" s="74" t="str">
        <f>IF(EXPORTADO!I21&lt;&gt;"",EXPORTADO!I21,"")</f>
        <v>OB</v>
      </c>
      <c r="B39" s="74">
        <f t="shared" si="3"/>
        <v>2</v>
      </c>
      <c r="C39" s="86" t="str">
        <f t="shared" si="4"/>
        <v/>
      </c>
      <c r="D39" s="86" t="str">
        <f t="shared" si="5"/>
        <v/>
      </c>
      <c r="E39" s="86" t="str">
        <f t="shared" si="6"/>
        <v/>
      </c>
      <c r="F39" s="86" t="str">
        <f t="shared" si="7"/>
        <v/>
      </c>
      <c r="G39" s="86" t="str">
        <f t="shared" si="8"/>
        <v/>
      </c>
      <c r="H39" s="87" t="str">
        <f>IF(EXPORTADO!B21&lt;&gt;"",EXPORTADO!B21,"")</f>
        <v>Capítulo</v>
      </c>
      <c r="I39" s="78" t="str">
        <f t="shared" si="9"/>
        <v>c</v>
      </c>
      <c r="J39" s="78"/>
      <c r="K39" s="88" t="str">
        <f>IF(EXPORTADO!A21&lt;&gt;"",TRIM(EXPORTADO!A21),"")</f>
        <v>04</v>
      </c>
      <c r="L39" s="50" t="str">
        <f>IF(K39&lt;&gt;"",EXPORTADO!D21,"")</f>
        <v>HORMIGÓN, SOLERAS Y BANCADAS</v>
      </c>
      <c r="M39" s="50"/>
      <c r="N39" s="78" t="str">
        <f>IF(K39&lt;&gt;"",EXPORTADO!C21,"")</f>
        <v/>
      </c>
      <c r="O39" s="89" t="str">
        <f>IF(G39&lt;&gt;"",EXPORTADO!E21,"")</f>
        <v/>
      </c>
      <c r="P39" s="90" t="str">
        <f>IF(G39&lt;&gt;"",EXPORTADO!F21,"")</f>
        <v/>
      </c>
      <c r="Q39" s="90">
        <f>IF($G39&lt;&gt;"",$O39*P39,IF(OR($I39="c",$I39="css"),SUMIF($G$22:G$2999,$K39,Q$22:Q$2999),IF($I39="c1",SUMIF($F$22:F$2999,$K39,Q$22:Q$2999),IF($I39="c2",SUMIF($E$22:E$2999,$K39,Q$22:Q$2999),IF($I39="c3",SUMIF($D$22:D$2999,$K39,Q$22:Q$2999),IF($I39="c4",SUMIF($C$22:C$2999,$K39,Q$22:Q$2999),""))))))</f>
        <v>8232.1</v>
      </c>
      <c r="S39" s="90"/>
      <c r="T39" s="90">
        <f>IF(G39&lt;&gt;"",IF(S39&lt;&gt;"",O39*S39,"Celda Vacia"),IF($G39&lt;&gt;"",$O39*S39,IF(OR($I39="c",$I39="css"),SUMIF($G$22:G$2999,$K39,T$22:T$2999),IF($I39="c1",SUMIF($F$22:F$2999,$K39,T$22:T$2999),IF($I39="c2",SUMIF($E$22:E$2999,$K39,T$22:T$2999),IF($I39="c3",SUMIF($D$22:D$2999,$K39,T$22:T$2999),IF($I39="c4",SUMIF($C$22:C$2999,$K39,T$22:T$2999),"")))))))</f>
        <v>0</v>
      </c>
      <c r="U39" s="91" t="str">
        <f t="shared" si="1"/>
        <v/>
      </c>
      <c r="V39" s="133"/>
      <c r="X39" s="50" t="str">
        <f t="shared" si="10"/>
        <v/>
      </c>
      <c r="Y39" s="69" t="str">
        <f t="shared" si="11"/>
        <v/>
      </c>
      <c r="Z39" s="69" t="str">
        <f t="shared" si="12"/>
        <v/>
      </c>
      <c r="AA39" s="69" t="str">
        <f>IF(I39="CSS",IF(RELLENAR!$F$6="PEM",IF(OR(T39&lt;(Q39),Q39=0),1,""),IF(OR(T39*(1+$T$11+$T$9)&lt;(Q39*(1+$O$9+$O$11)),Q39=0),1,"")),"")</f>
        <v/>
      </c>
      <c r="AB39" s="93" t="str">
        <f t="shared" si="13"/>
        <v/>
      </c>
      <c r="AC39" s="56" t="str">
        <f t="shared" si="2"/>
        <v/>
      </c>
      <c r="AD39" s="94" t="str">
        <f t="shared" si="14"/>
        <v/>
      </c>
      <c r="AE39" s="56" t="str">
        <f t="shared" si="15"/>
        <v/>
      </c>
      <c r="AF39" s="78" t="str">
        <f t="shared" si="16"/>
        <v/>
      </c>
    </row>
    <row r="40" spans="1:32" s="74" customFormat="1" x14ac:dyDescent="0.2">
      <c r="A40" s="74" t="str">
        <f>IF(EXPORTADO!I22&lt;&gt;"",EXPORTADO!I22,"")</f>
        <v>OB</v>
      </c>
      <c r="B40" s="74">
        <f t="shared" si="3"/>
        <v>5</v>
      </c>
      <c r="C40" s="86" t="str">
        <f t="shared" si="4"/>
        <v/>
      </c>
      <c r="D40" s="86" t="str">
        <f t="shared" si="5"/>
        <v/>
      </c>
      <c r="E40" s="86" t="str">
        <f t="shared" si="6"/>
        <v/>
      </c>
      <c r="F40" s="86" t="str">
        <f t="shared" si="7"/>
        <v/>
      </c>
      <c r="G40" s="86" t="str">
        <f t="shared" si="8"/>
        <v>04</v>
      </c>
      <c r="H40" s="87" t="str">
        <f>IF(EXPORTADO!B22&lt;&gt;"",EXPORTADO!B22,"")</f>
        <v>Partida</v>
      </c>
      <c r="I40" s="78" t="str">
        <f t="shared" si="9"/>
        <v>p1</v>
      </c>
      <c r="J40" s="78"/>
      <c r="K40" s="88" t="str">
        <f>IF(EXPORTADO!A22&lt;&gt;"",TRIM(EXPORTADO!A22),"")</f>
        <v>04.01</v>
      </c>
      <c r="L40" s="50" t="str">
        <f>IF(K40&lt;&gt;"",EXPORTADO!D22,"")</f>
        <v>SOLERA HORMIGÓN HA-25 #150x150x6 mm 15 cm ESP.</v>
      </c>
      <c r="M40" s="50"/>
      <c r="N40" s="78" t="str">
        <f>IF(K40&lt;&gt;"",EXPORTADO!C22,"")</f>
        <v>m2</v>
      </c>
      <c r="O40" s="89">
        <f>IF(G40&lt;&gt;"",EXPORTADO!E22,"")</f>
        <v>111.94</v>
      </c>
      <c r="P40" s="90">
        <f>IF(G40&lt;&gt;"",EXPORTADO!F22,"")</f>
        <v>61.38</v>
      </c>
      <c r="Q40" s="90">
        <f>IF($G40&lt;&gt;"",$O40*P40,IF(OR($I40="c",$I40="css"),SUMIF($G$22:G$2999,$K40,Q$22:Q$2999),IF($I40="c1",SUMIF($F$22:F$2999,$K40,Q$22:Q$2999),IF($I40="c2",SUMIF($E$22:E$2999,$K40,Q$22:Q$2999),IF($I40="c3",SUMIF($D$22:D$2999,$K40,Q$22:Q$2999),IF($I40="c4",SUMIF($C$22:C$2999,$K40,Q$22:Q$2999),""))))))</f>
        <v>6870.88</v>
      </c>
      <c r="S40" s="148"/>
      <c r="T40" s="90" t="str">
        <f>IF(G40&lt;&gt;"",IF(S40&lt;&gt;"",O40*S40,"Celda Vacia"),IF($G40&lt;&gt;"",$O40*S40,IF(OR($I40="c",$I40="css"),SUMIF($G$22:G$2999,$K40,T$22:T$2999),IF($I40="c1",SUMIF($F$22:F$2999,$K40,T$22:T$2999),IF($I40="c2",SUMIF($E$22:E$2999,$K40,T$22:T$2999),IF($I40="c3",SUMIF($D$22:D$2999,$K40,T$22:T$2999),IF($I40="c4",SUMIF($C$22:C$2999,$K40,T$22:T$2999),"")))))))</f>
        <v>Celda Vacia</v>
      </c>
      <c r="U40" s="91" t="str">
        <f t="shared" si="1"/>
        <v/>
      </c>
      <c r="V40" s="133"/>
      <c r="X40" s="50" t="str">
        <f t="shared" si="10"/>
        <v>PARTIDA SIN PRECIO</v>
      </c>
      <c r="Y40" s="69">
        <f t="shared" si="11"/>
        <v>1</v>
      </c>
      <c r="Z40" s="69" t="str">
        <f t="shared" si="12"/>
        <v/>
      </c>
      <c r="AA40" s="69" t="str">
        <f>IF(I40="CSS",IF(RELLENAR!$F$6="PEM",IF(OR(T40&lt;(Q40),Q40=0),1,""),IF(OR(T40*(1+$T$11+$T$9)&lt;(Q40*(1+$O$9+$O$11)),Q40=0),1,"")),"")</f>
        <v/>
      </c>
      <c r="AB40" s="93" t="str">
        <f t="shared" si="13"/>
        <v/>
      </c>
      <c r="AC40" s="56" t="str">
        <f t="shared" si="2"/>
        <v/>
      </c>
      <c r="AD40" s="94" t="str">
        <f t="shared" si="14"/>
        <v/>
      </c>
      <c r="AE40" s="56" t="str">
        <f t="shared" si="15"/>
        <v/>
      </c>
      <c r="AF40" s="78">
        <f t="shared" si="16"/>
        <v>1</v>
      </c>
    </row>
    <row r="41" spans="1:32" s="74" customFormat="1" x14ac:dyDescent="0.2">
      <c r="A41" s="74" t="str">
        <f>IF(EXPORTADO!I23&lt;&gt;"",EXPORTADO!I23,"")</f>
        <v>OB</v>
      </c>
      <c r="B41" s="74">
        <f t="shared" si="3"/>
        <v>5</v>
      </c>
      <c r="C41" s="86" t="str">
        <f t="shared" si="4"/>
        <v/>
      </c>
      <c r="D41" s="86" t="str">
        <f t="shared" si="5"/>
        <v/>
      </c>
      <c r="E41" s="86" t="str">
        <f t="shared" si="6"/>
        <v/>
      </c>
      <c r="F41" s="86" t="str">
        <f t="shared" si="7"/>
        <v/>
      </c>
      <c r="G41" s="86" t="str">
        <f t="shared" si="8"/>
        <v>04</v>
      </c>
      <c r="H41" s="87" t="str">
        <f>IF(EXPORTADO!B23&lt;&gt;"",EXPORTADO!B23,"")</f>
        <v>Partida</v>
      </c>
      <c r="I41" s="78" t="str">
        <f t="shared" si="9"/>
        <v>p1</v>
      </c>
      <c r="J41" s="78"/>
      <c r="K41" s="88" t="str">
        <f>IF(EXPORTADO!A23&lt;&gt;"",TRIM(EXPORTADO!A23),"")</f>
        <v>04.02</v>
      </c>
      <c r="L41" s="50" t="str">
        <f>IF(K41&lt;&gt;"",EXPORTADO!D23,"")</f>
        <v>ACERO EN BARRAS CORRUGADAS B500S EN CIMENT.</v>
      </c>
      <c r="M41" s="50"/>
      <c r="N41" s="78" t="str">
        <f>IF(K41&lt;&gt;"",EXPORTADO!C23,"")</f>
        <v>kg</v>
      </c>
      <c r="O41" s="89">
        <f>IF(G41&lt;&gt;"",EXPORTADO!E23,"")</f>
        <v>87.22</v>
      </c>
      <c r="P41" s="90">
        <f>IF(G41&lt;&gt;"",EXPORTADO!F23,"")</f>
        <v>2.12</v>
      </c>
      <c r="Q41" s="90">
        <f>IF($G41&lt;&gt;"",$O41*P41,IF(OR($I41="c",$I41="css"),SUMIF($G$22:G$2999,$K41,Q$22:Q$2999),IF($I41="c1",SUMIF($F$22:F$2999,$K41,Q$22:Q$2999),IF($I41="c2",SUMIF($E$22:E$2999,$K41,Q$22:Q$2999),IF($I41="c3",SUMIF($D$22:D$2999,$K41,Q$22:Q$2999),IF($I41="c4",SUMIF($C$22:C$2999,$K41,Q$22:Q$2999),""))))))</f>
        <v>184.91</v>
      </c>
      <c r="S41" s="148"/>
      <c r="T41" s="90" t="str">
        <f>IF(G41&lt;&gt;"",IF(S41&lt;&gt;"",O41*S41,"Celda Vacia"),IF($G41&lt;&gt;"",$O41*S41,IF(OR($I41="c",$I41="css"),SUMIF($G$22:G$2999,$K41,T$22:T$2999),IF($I41="c1",SUMIF($F$22:F$2999,$K41,T$22:T$2999),IF($I41="c2",SUMIF($E$22:E$2999,$K41,T$22:T$2999),IF($I41="c3",SUMIF($D$22:D$2999,$K41,T$22:T$2999),IF($I41="c4",SUMIF($C$22:C$2999,$K41,T$22:T$2999),"")))))))</f>
        <v>Celda Vacia</v>
      </c>
      <c r="U41" s="91" t="str">
        <f t="shared" si="1"/>
        <v/>
      </c>
      <c r="V41" s="133"/>
      <c r="X41" s="50" t="str">
        <f t="shared" si="10"/>
        <v>PARTIDA SIN PRECIO</v>
      </c>
      <c r="Y41" s="69">
        <f t="shared" si="11"/>
        <v>1</v>
      </c>
      <c r="Z41" s="69" t="str">
        <f t="shared" si="12"/>
        <v/>
      </c>
      <c r="AA41" s="69" t="str">
        <f>IF(I41="CSS",IF(RELLENAR!$F$6="PEM",IF(OR(T41&lt;(Q41),Q41=0),1,""),IF(OR(T41*(1+$T$11+$T$9)&lt;(Q41*(1+$O$9+$O$11)),Q41=0),1,"")),"")</f>
        <v/>
      </c>
      <c r="AB41" s="93" t="str">
        <f t="shared" si="13"/>
        <v/>
      </c>
      <c r="AC41" s="56" t="str">
        <f t="shared" si="2"/>
        <v/>
      </c>
      <c r="AD41" s="94" t="str">
        <f t="shared" si="14"/>
        <v/>
      </c>
      <c r="AE41" s="56" t="str">
        <f t="shared" si="15"/>
        <v/>
      </c>
      <c r="AF41" s="78">
        <f t="shared" si="16"/>
        <v>1</v>
      </c>
    </row>
    <row r="42" spans="1:32" s="74" customFormat="1" x14ac:dyDescent="0.2">
      <c r="A42" s="74" t="str">
        <f>IF(EXPORTADO!I24&lt;&gt;"",EXPORTADO!I24,"")</f>
        <v>OB</v>
      </c>
      <c r="B42" s="74">
        <f t="shared" si="3"/>
        <v>5</v>
      </c>
      <c r="C42" s="86" t="str">
        <f t="shared" si="4"/>
        <v/>
      </c>
      <c r="D42" s="86" t="str">
        <f t="shared" si="5"/>
        <v/>
      </c>
      <c r="E42" s="86" t="str">
        <f t="shared" si="6"/>
        <v/>
      </c>
      <c r="F42" s="86" t="str">
        <f t="shared" si="7"/>
        <v/>
      </c>
      <c r="G42" s="86" t="str">
        <f t="shared" si="8"/>
        <v>04</v>
      </c>
      <c r="H42" s="87" t="str">
        <f>IF(EXPORTADO!B24&lt;&gt;"",EXPORTADO!B24,"")</f>
        <v>Partida</v>
      </c>
      <c r="I42" s="78" t="str">
        <f t="shared" si="9"/>
        <v>p1</v>
      </c>
      <c r="J42" s="78"/>
      <c r="K42" s="88" t="str">
        <f>IF(EXPORTADO!A24&lt;&gt;"",TRIM(EXPORTADO!A24),"")</f>
        <v>04.03</v>
      </c>
      <c r="L42" s="50" t="str">
        <f>IF(K42&lt;&gt;"",EXPORTADO!D24,"")</f>
        <v>ACERO S275JR EN BANCADAS I/IMPRIMACIÓN</v>
      </c>
      <c r="M42" s="50"/>
      <c r="N42" s="78" t="str">
        <f>IF(K42&lt;&gt;"",EXPORTADO!C24,"")</f>
        <v>kg</v>
      </c>
      <c r="O42" s="89">
        <f>IF(G42&lt;&gt;"",EXPORTADO!E24,"")</f>
        <v>125.15</v>
      </c>
      <c r="P42" s="90">
        <f>IF(G42&lt;&gt;"",EXPORTADO!F24,"")</f>
        <v>8.59</v>
      </c>
      <c r="Q42" s="90">
        <f>IF($G42&lt;&gt;"",$O42*P42,IF(OR($I42="c",$I42="css"),SUMIF($G$22:G$2999,$K42,Q$22:Q$2999),IF($I42="c1",SUMIF($F$22:F$2999,$K42,Q$22:Q$2999),IF($I42="c2",SUMIF($E$22:E$2999,$K42,Q$22:Q$2999),IF($I42="c3",SUMIF($D$22:D$2999,$K42,Q$22:Q$2999),IF($I42="c4",SUMIF($C$22:C$2999,$K42,Q$22:Q$2999),""))))))</f>
        <v>1075.04</v>
      </c>
      <c r="S42" s="148"/>
      <c r="T42" s="90" t="str">
        <f>IF(G42&lt;&gt;"",IF(S42&lt;&gt;"",O42*S42,"Celda Vacia"),IF($G42&lt;&gt;"",$O42*S42,IF(OR($I42="c",$I42="css"),SUMIF($G$22:G$2999,$K42,T$22:T$2999),IF($I42="c1",SUMIF($F$22:F$2999,$K42,T$22:T$2999),IF($I42="c2",SUMIF($E$22:E$2999,$K42,T$22:T$2999),IF($I42="c3",SUMIF($D$22:D$2999,$K42,T$22:T$2999),IF($I42="c4",SUMIF($C$22:C$2999,$K42,T$22:T$2999),"")))))))</f>
        <v>Celda Vacia</v>
      </c>
      <c r="U42" s="91" t="str">
        <f t="shared" si="1"/>
        <v/>
      </c>
      <c r="V42" s="133"/>
      <c r="X42" s="50" t="str">
        <f t="shared" si="10"/>
        <v>PARTIDA SIN PRECIO</v>
      </c>
      <c r="Y42" s="69">
        <f t="shared" si="11"/>
        <v>1</v>
      </c>
      <c r="Z42" s="69" t="str">
        <f t="shared" si="12"/>
        <v/>
      </c>
      <c r="AA42" s="69" t="str">
        <f>IF(I42="CSS",IF(RELLENAR!$F$6="PEM",IF(OR(T42&lt;(Q42),Q42=0),1,""),IF(OR(T42*(1+$T$11+$T$9)&lt;(Q42*(1+$O$9+$O$11)),Q42=0),1,"")),"")</f>
        <v/>
      </c>
      <c r="AB42" s="93" t="str">
        <f t="shared" si="13"/>
        <v/>
      </c>
      <c r="AC42" s="56" t="str">
        <f t="shared" si="2"/>
        <v/>
      </c>
      <c r="AD42" s="94" t="str">
        <f t="shared" si="14"/>
        <v/>
      </c>
      <c r="AE42" s="56" t="str">
        <f t="shared" si="15"/>
        <v/>
      </c>
      <c r="AF42" s="78">
        <f t="shared" si="16"/>
        <v>1</v>
      </c>
    </row>
    <row r="43" spans="1:32" s="74" customFormat="1" x14ac:dyDescent="0.2">
      <c r="A43" s="74" t="str">
        <f>IF(EXPORTADO!I25&lt;&gt;"",EXPORTADO!I25,"")</f>
        <v>OB</v>
      </c>
      <c r="B43" s="74">
        <f t="shared" si="3"/>
        <v>5</v>
      </c>
      <c r="C43" s="86" t="str">
        <f t="shared" si="4"/>
        <v/>
      </c>
      <c r="D43" s="86" t="str">
        <f t="shared" si="5"/>
        <v/>
      </c>
      <c r="E43" s="86" t="str">
        <f t="shared" si="6"/>
        <v/>
      </c>
      <c r="F43" s="86" t="str">
        <f t="shared" si="7"/>
        <v/>
      </c>
      <c r="G43" s="86" t="str">
        <f t="shared" si="8"/>
        <v>04</v>
      </c>
      <c r="H43" s="87" t="str">
        <f>IF(EXPORTADO!B25&lt;&gt;"",EXPORTADO!B25,"")</f>
        <v>Partida</v>
      </c>
      <c r="I43" s="78" t="str">
        <f t="shared" si="9"/>
        <v>p1</v>
      </c>
      <c r="J43" s="78"/>
      <c r="K43" s="88" t="str">
        <f>IF(EXPORTADO!A25&lt;&gt;"",TRIM(EXPORTADO!A25),"")</f>
        <v>04.04</v>
      </c>
      <c r="L43" s="50" t="str">
        <f>IF(K43&lt;&gt;"",EXPORTADO!D25,"")</f>
        <v>ENCOFRADO DE MADERA</v>
      </c>
      <c r="M43" s="50"/>
      <c r="N43" s="78" t="str">
        <f>IF(K43&lt;&gt;"",EXPORTADO!C25,"")</f>
        <v>m2</v>
      </c>
      <c r="O43" s="89">
        <f>IF(G43&lt;&gt;"",EXPORTADO!E25,"")</f>
        <v>3.6</v>
      </c>
      <c r="P43" s="90">
        <f>IF(G43&lt;&gt;"",EXPORTADO!F25,"")</f>
        <v>28.13</v>
      </c>
      <c r="Q43" s="90">
        <f>IF($G43&lt;&gt;"",$O43*P43,IF(OR($I43="c",$I43="css"),SUMIF($G$22:G$2999,$K43,Q$22:Q$2999),IF($I43="c1",SUMIF($F$22:F$2999,$K43,Q$22:Q$2999),IF($I43="c2",SUMIF($E$22:E$2999,$K43,Q$22:Q$2999),IF($I43="c3",SUMIF($D$22:D$2999,$K43,Q$22:Q$2999),IF($I43="c4",SUMIF($C$22:C$2999,$K43,Q$22:Q$2999),""))))))</f>
        <v>101.27</v>
      </c>
      <c r="S43" s="148"/>
      <c r="T43" s="90" t="str">
        <f>IF(G43&lt;&gt;"",IF(S43&lt;&gt;"",O43*S43,"Celda Vacia"),IF($G43&lt;&gt;"",$O43*S43,IF(OR($I43="c",$I43="css"),SUMIF($G$22:G$2999,$K43,T$22:T$2999),IF($I43="c1",SUMIF($F$22:F$2999,$K43,T$22:T$2999),IF($I43="c2",SUMIF($E$22:E$2999,$K43,T$22:T$2999),IF($I43="c3",SUMIF($D$22:D$2999,$K43,T$22:T$2999),IF($I43="c4",SUMIF($C$22:C$2999,$K43,T$22:T$2999),"")))))))</f>
        <v>Celda Vacia</v>
      </c>
      <c r="U43" s="91" t="str">
        <f t="shared" si="1"/>
        <v/>
      </c>
      <c r="V43" s="133"/>
      <c r="X43" s="50" t="str">
        <f t="shared" si="10"/>
        <v>PARTIDA SIN PRECIO</v>
      </c>
      <c r="Y43" s="69">
        <f t="shared" si="11"/>
        <v>1</v>
      </c>
      <c r="Z43" s="69" t="str">
        <f t="shared" si="12"/>
        <v/>
      </c>
      <c r="AA43" s="69" t="str">
        <f>IF(I43="CSS",IF(RELLENAR!$F$6="PEM",IF(OR(T43&lt;(Q43),Q43=0),1,""),IF(OR(T43*(1+$T$11+$T$9)&lt;(Q43*(1+$O$9+$O$11)),Q43=0),1,"")),"")</f>
        <v/>
      </c>
      <c r="AB43" s="93" t="str">
        <f t="shared" si="13"/>
        <v/>
      </c>
      <c r="AC43" s="56" t="str">
        <f t="shared" si="2"/>
        <v/>
      </c>
      <c r="AD43" s="94" t="str">
        <f t="shared" si="14"/>
        <v/>
      </c>
      <c r="AE43" s="56" t="str">
        <f t="shared" si="15"/>
        <v/>
      </c>
      <c r="AF43" s="78">
        <f t="shared" si="16"/>
        <v>1</v>
      </c>
    </row>
    <row r="44" spans="1:32" s="74" customFormat="1" x14ac:dyDescent="0.2">
      <c r="A44" s="74" t="str">
        <f>IF(EXPORTADO!I26&lt;&gt;"",EXPORTADO!I26,"")</f>
        <v>OB</v>
      </c>
      <c r="B44" s="74">
        <f t="shared" si="3"/>
        <v>2</v>
      </c>
      <c r="C44" s="86" t="str">
        <f t="shared" si="4"/>
        <v/>
      </c>
      <c r="D44" s="86" t="str">
        <f t="shared" si="5"/>
        <v/>
      </c>
      <c r="E44" s="86" t="str">
        <f t="shared" si="6"/>
        <v/>
      </c>
      <c r="F44" s="86" t="str">
        <f t="shared" si="7"/>
        <v/>
      </c>
      <c r="G44" s="86" t="str">
        <f t="shared" si="8"/>
        <v/>
      </c>
      <c r="H44" s="87" t="str">
        <f>IF(EXPORTADO!B26&lt;&gt;"",EXPORTADO!B26,"")</f>
        <v>Capítulo</v>
      </c>
      <c r="I44" s="78" t="str">
        <f t="shared" si="9"/>
        <v>c</v>
      </c>
      <c r="J44" s="78"/>
      <c r="K44" s="88" t="str">
        <f>IF(EXPORTADO!A26&lt;&gt;"",TRIM(EXPORTADO!A26),"")</f>
        <v>05</v>
      </c>
      <c r="L44" s="50" t="str">
        <f>IF(K44&lt;&gt;"",EXPORTADO!D26,"")</f>
        <v>ALBAÑILERÍA</v>
      </c>
      <c r="M44" s="50"/>
      <c r="N44" s="78" t="str">
        <f>IF(K44&lt;&gt;"",EXPORTADO!C26,"")</f>
        <v/>
      </c>
      <c r="O44" s="89" t="str">
        <f>IF(G44&lt;&gt;"",EXPORTADO!E26,"")</f>
        <v/>
      </c>
      <c r="P44" s="90" t="str">
        <f>IF(G44&lt;&gt;"",EXPORTADO!F26,"")</f>
        <v/>
      </c>
      <c r="Q44" s="90">
        <f>IF($G44&lt;&gt;"",$O44*P44,IF(OR($I44="c",$I44="css"),SUMIF($G$22:G$2999,$K44,Q$22:Q$2999),IF($I44="c1",SUMIF($F$22:F$2999,$K44,Q$22:Q$2999),IF($I44="c2",SUMIF($E$22:E$2999,$K44,Q$22:Q$2999),IF($I44="c3",SUMIF($D$22:D$2999,$K44,Q$22:Q$2999),IF($I44="c4",SUMIF($C$22:C$2999,$K44,Q$22:Q$2999),""))))))</f>
        <v>1387.76</v>
      </c>
      <c r="S44" s="90"/>
      <c r="T44" s="90">
        <f>IF(G44&lt;&gt;"",IF(S44&lt;&gt;"",O44*S44,"Celda Vacia"),IF($G44&lt;&gt;"",$O44*S44,IF(OR($I44="c",$I44="css"),SUMIF($G$22:G$2999,$K44,T$22:T$2999),IF($I44="c1",SUMIF($F$22:F$2999,$K44,T$22:T$2999),IF($I44="c2",SUMIF($E$22:E$2999,$K44,T$22:T$2999),IF($I44="c3",SUMIF($D$22:D$2999,$K44,T$22:T$2999),IF($I44="c4",SUMIF($C$22:C$2999,$K44,T$22:T$2999),"")))))))</f>
        <v>0</v>
      </c>
      <c r="U44" s="91" t="str">
        <f t="shared" si="1"/>
        <v/>
      </c>
      <c r="V44" s="133"/>
      <c r="X44" s="50" t="str">
        <f t="shared" si="10"/>
        <v/>
      </c>
      <c r="Y44" s="69" t="str">
        <f t="shared" si="11"/>
        <v/>
      </c>
      <c r="Z44" s="69" t="str">
        <f t="shared" si="12"/>
        <v/>
      </c>
      <c r="AA44" s="69" t="str">
        <f>IF(I44="CSS",IF(RELLENAR!$F$6="PEM",IF(OR(T44&lt;(Q44),Q44=0),1,""),IF(OR(T44*(1+$T$11+$T$9)&lt;(Q44*(1+$O$9+$O$11)),Q44=0),1,"")),"")</f>
        <v/>
      </c>
      <c r="AB44" s="93" t="str">
        <f t="shared" si="13"/>
        <v/>
      </c>
      <c r="AC44" s="56" t="str">
        <f t="shared" si="2"/>
        <v/>
      </c>
      <c r="AD44" s="94" t="str">
        <f t="shared" si="14"/>
        <v/>
      </c>
      <c r="AE44" s="56" t="str">
        <f t="shared" si="15"/>
        <v/>
      </c>
      <c r="AF44" s="78" t="str">
        <f t="shared" si="16"/>
        <v/>
      </c>
    </row>
    <row r="45" spans="1:32" s="74" customFormat="1" x14ac:dyDescent="0.2">
      <c r="A45" s="74" t="str">
        <f>IF(EXPORTADO!I27&lt;&gt;"",EXPORTADO!I27,"")</f>
        <v>OB</v>
      </c>
      <c r="B45" s="74">
        <f t="shared" si="3"/>
        <v>5</v>
      </c>
      <c r="C45" s="86" t="str">
        <f t="shared" si="4"/>
        <v/>
      </c>
      <c r="D45" s="86" t="str">
        <f t="shared" si="5"/>
        <v/>
      </c>
      <c r="E45" s="86" t="str">
        <f t="shared" si="6"/>
        <v/>
      </c>
      <c r="F45" s="86" t="str">
        <f t="shared" si="7"/>
        <v/>
      </c>
      <c r="G45" s="86" t="str">
        <f t="shared" si="8"/>
        <v>05</v>
      </c>
      <c r="H45" s="87" t="str">
        <f>IF(EXPORTADO!B27&lt;&gt;"",EXPORTADO!B27,"")</f>
        <v>Partida</v>
      </c>
      <c r="I45" s="78" t="str">
        <f t="shared" si="9"/>
        <v>p1</v>
      </c>
      <c r="J45" s="78"/>
      <c r="K45" s="88" t="str">
        <f>IF(EXPORTADO!A27&lt;&gt;"",TRIM(EXPORTADO!A27),"")</f>
        <v>05.01</v>
      </c>
      <c r="L45" s="50" t="str">
        <f>IF(K45&lt;&gt;"",EXPORTADO!D27,"")</f>
        <v>CITARA LADRILLO H/D 7 cm</v>
      </c>
      <c r="M45" s="50"/>
      <c r="N45" s="78" t="str">
        <f>IF(K45&lt;&gt;"",EXPORTADO!C27,"")</f>
        <v>m2</v>
      </c>
      <c r="O45" s="89">
        <f>IF(G45&lt;&gt;"",EXPORTADO!E27,"")</f>
        <v>4</v>
      </c>
      <c r="P45" s="90">
        <f>IF(G45&lt;&gt;"",EXPORTADO!F27,"")</f>
        <v>36.49</v>
      </c>
      <c r="Q45" s="90">
        <f>IF($G45&lt;&gt;"",$O45*P45,IF(OR($I45="c",$I45="css"),SUMIF($G$22:G$2999,$K45,Q$22:Q$2999),IF($I45="c1",SUMIF($F$22:F$2999,$K45,Q$22:Q$2999),IF($I45="c2",SUMIF($E$22:E$2999,$K45,Q$22:Q$2999),IF($I45="c3",SUMIF($D$22:D$2999,$K45,Q$22:Q$2999),IF($I45="c4",SUMIF($C$22:C$2999,$K45,Q$22:Q$2999),""))))))</f>
        <v>145.96</v>
      </c>
      <c r="S45" s="148"/>
      <c r="T45" s="90" t="str">
        <f>IF(G45&lt;&gt;"",IF(S45&lt;&gt;"",O45*S45,"Celda Vacia"),IF($G45&lt;&gt;"",$O45*S45,IF(OR($I45="c",$I45="css"),SUMIF($G$22:G$2999,$K45,T$22:T$2999),IF($I45="c1",SUMIF($F$22:F$2999,$K45,T$22:T$2999),IF($I45="c2",SUMIF($E$22:E$2999,$K45,T$22:T$2999),IF($I45="c3",SUMIF($D$22:D$2999,$K45,T$22:T$2999),IF($I45="c4",SUMIF($C$22:C$2999,$K45,T$22:T$2999),"")))))))</f>
        <v>Celda Vacia</v>
      </c>
      <c r="U45" s="91" t="str">
        <f t="shared" si="1"/>
        <v/>
      </c>
      <c r="V45" s="133"/>
      <c r="X45" s="50" t="str">
        <f t="shared" si="10"/>
        <v>PARTIDA SIN PRECIO</v>
      </c>
      <c r="Y45" s="69">
        <f t="shared" si="11"/>
        <v>1</v>
      </c>
      <c r="Z45" s="69" t="str">
        <f t="shared" si="12"/>
        <v/>
      </c>
      <c r="AA45" s="69" t="str">
        <f>IF(I45="CSS",IF(RELLENAR!$F$6="PEM",IF(OR(T45&lt;(Q45),Q45=0),1,""),IF(OR(T45*(1+$T$11+$T$9)&lt;(Q45*(1+$O$9+$O$11)),Q45=0),1,"")),"")</f>
        <v/>
      </c>
      <c r="AB45" s="93" t="str">
        <f t="shared" si="13"/>
        <v/>
      </c>
      <c r="AC45" s="56" t="str">
        <f t="shared" si="2"/>
        <v/>
      </c>
      <c r="AD45" s="94" t="str">
        <f t="shared" si="14"/>
        <v/>
      </c>
      <c r="AE45" s="56" t="str">
        <f t="shared" si="15"/>
        <v/>
      </c>
      <c r="AF45" s="78">
        <f t="shared" si="16"/>
        <v>1</v>
      </c>
    </row>
    <row r="46" spans="1:32" s="74" customFormat="1" x14ac:dyDescent="0.2">
      <c r="A46" s="74" t="str">
        <f>IF(EXPORTADO!I28&lt;&gt;"",EXPORTADO!I28,"")</f>
        <v>OB</v>
      </c>
      <c r="B46" s="74">
        <f t="shared" si="3"/>
        <v>5</v>
      </c>
      <c r="C46" s="86" t="str">
        <f t="shared" si="4"/>
        <v/>
      </c>
      <c r="D46" s="86" t="str">
        <f t="shared" si="5"/>
        <v/>
      </c>
      <c r="E46" s="86" t="str">
        <f t="shared" si="6"/>
        <v/>
      </c>
      <c r="F46" s="86" t="str">
        <f t="shared" si="7"/>
        <v/>
      </c>
      <c r="G46" s="86" t="str">
        <f t="shared" si="8"/>
        <v>05</v>
      </c>
      <c r="H46" s="87" t="str">
        <f>IF(EXPORTADO!B28&lt;&gt;"",EXPORTADO!B28,"")</f>
        <v>Partida</v>
      </c>
      <c r="I46" s="78" t="str">
        <f t="shared" si="9"/>
        <v>p1</v>
      </c>
      <c r="J46" s="78"/>
      <c r="K46" s="88" t="str">
        <f>IF(EXPORTADO!A28&lt;&gt;"",TRIM(EXPORTADO!A28),"")</f>
        <v>05.02</v>
      </c>
      <c r="L46" s="50" t="str">
        <f>IF(K46&lt;&gt;"",EXPORTADO!D28,"")</f>
        <v>SOLADO CON BALDOSAS HIDRÁULICAS</v>
      </c>
      <c r="M46" s="50"/>
      <c r="N46" s="78" t="str">
        <f>IF(K46&lt;&gt;"",EXPORTADO!C28,"")</f>
        <v>m2</v>
      </c>
      <c r="O46" s="89">
        <f>IF(G46&lt;&gt;"",EXPORTADO!E28,"")</f>
        <v>20</v>
      </c>
      <c r="P46" s="90">
        <f>IF(G46&lt;&gt;"",EXPORTADO!F28,"")</f>
        <v>24.78</v>
      </c>
      <c r="Q46" s="90">
        <f>IF($G46&lt;&gt;"",$O46*P46,IF(OR($I46="c",$I46="css"),SUMIF($G$22:G$2999,$K46,Q$22:Q$2999),IF($I46="c1",SUMIF($F$22:F$2999,$K46,Q$22:Q$2999),IF($I46="c2",SUMIF($E$22:E$2999,$K46,Q$22:Q$2999),IF($I46="c3",SUMIF($D$22:D$2999,$K46,Q$22:Q$2999),IF($I46="c4",SUMIF($C$22:C$2999,$K46,Q$22:Q$2999),""))))))</f>
        <v>495.6</v>
      </c>
      <c r="S46" s="148"/>
      <c r="T46" s="90" t="str">
        <f>IF(G46&lt;&gt;"",IF(S46&lt;&gt;"",O46*S46,"Celda Vacia"),IF($G46&lt;&gt;"",$O46*S46,IF(OR($I46="c",$I46="css"),SUMIF($G$22:G$2999,$K46,T$22:T$2999),IF($I46="c1",SUMIF($F$22:F$2999,$K46,T$22:T$2999),IF($I46="c2",SUMIF($E$22:E$2999,$K46,T$22:T$2999),IF($I46="c3",SUMIF($D$22:D$2999,$K46,T$22:T$2999),IF($I46="c4",SUMIF($C$22:C$2999,$K46,T$22:T$2999),"")))))))</f>
        <v>Celda Vacia</v>
      </c>
      <c r="U46" s="91" t="str">
        <f t="shared" si="1"/>
        <v/>
      </c>
      <c r="V46" s="133"/>
      <c r="X46" s="50" t="str">
        <f t="shared" si="10"/>
        <v>PARTIDA SIN PRECIO</v>
      </c>
      <c r="Y46" s="69">
        <f t="shared" si="11"/>
        <v>1</v>
      </c>
      <c r="Z46" s="69" t="str">
        <f t="shared" si="12"/>
        <v/>
      </c>
      <c r="AA46" s="69" t="str">
        <f>IF(I46="CSS",IF(RELLENAR!$F$6="PEM",IF(OR(T46&lt;(Q46),Q46=0),1,""),IF(OR(T46*(1+$T$11+$T$9)&lt;(Q46*(1+$O$9+$O$11)),Q46=0),1,"")),"")</f>
        <v/>
      </c>
      <c r="AB46" s="93" t="str">
        <f t="shared" si="13"/>
        <v/>
      </c>
      <c r="AC46" s="56" t="str">
        <f t="shared" si="2"/>
        <v/>
      </c>
      <c r="AD46" s="94" t="str">
        <f t="shared" si="14"/>
        <v/>
      </c>
      <c r="AE46" s="56" t="str">
        <f t="shared" si="15"/>
        <v/>
      </c>
      <c r="AF46" s="78">
        <f t="shared" si="16"/>
        <v>1</v>
      </c>
    </row>
    <row r="47" spans="1:32" s="74" customFormat="1" x14ac:dyDescent="0.2">
      <c r="A47" s="74" t="str">
        <f>IF(EXPORTADO!I29&lt;&gt;"",EXPORTADO!I29,"")</f>
        <v>OB</v>
      </c>
      <c r="B47" s="74">
        <f t="shared" si="3"/>
        <v>5</v>
      </c>
      <c r="C47" s="86" t="str">
        <f t="shared" si="4"/>
        <v/>
      </c>
      <c r="D47" s="86" t="str">
        <f t="shared" si="5"/>
        <v/>
      </c>
      <c r="E47" s="86" t="str">
        <f t="shared" si="6"/>
        <v/>
      </c>
      <c r="F47" s="86" t="str">
        <f t="shared" si="7"/>
        <v/>
      </c>
      <c r="G47" s="86" t="str">
        <f t="shared" si="8"/>
        <v>05</v>
      </c>
      <c r="H47" s="87" t="str">
        <f>IF(EXPORTADO!B29&lt;&gt;"",EXPORTADO!B29,"")</f>
        <v>Partida</v>
      </c>
      <c r="I47" s="78" t="str">
        <f t="shared" si="9"/>
        <v>p1</v>
      </c>
      <c r="J47" s="78"/>
      <c r="K47" s="88" t="str">
        <f>IF(EXPORTADO!A29&lt;&gt;"",TRIM(EXPORTADO!A29),"")</f>
        <v>05.03</v>
      </c>
      <c r="L47" s="50" t="str">
        <f>IF(K47&lt;&gt;"",EXPORTADO!D29,"")</f>
        <v>BORDILLO PREFABRICADO DE HORMIGÓN HM-40 ACHAFLANADO</v>
      </c>
      <c r="M47" s="50"/>
      <c r="N47" s="78" t="str">
        <f>IF(K47&lt;&gt;"",EXPORTADO!C29,"")</f>
        <v>m</v>
      </c>
      <c r="O47" s="89">
        <f>IF(G47&lt;&gt;"",EXPORTADO!E29,"")</f>
        <v>20</v>
      </c>
      <c r="P47" s="90">
        <f>IF(G47&lt;&gt;"",EXPORTADO!F29,"")</f>
        <v>37.31</v>
      </c>
      <c r="Q47" s="90">
        <f>IF($G47&lt;&gt;"",$O47*P47,IF(OR($I47="c",$I47="css"),SUMIF($G$22:G$2999,$K47,Q$22:Q$2999),IF($I47="c1",SUMIF($F$22:F$2999,$K47,Q$22:Q$2999),IF($I47="c2",SUMIF($E$22:E$2999,$K47,Q$22:Q$2999),IF($I47="c3",SUMIF($D$22:D$2999,$K47,Q$22:Q$2999),IF($I47="c4",SUMIF($C$22:C$2999,$K47,Q$22:Q$2999),""))))))</f>
        <v>746.2</v>
      </c>
      <c r="S47" s="148"/>
      <c r="T47" s="90" t="str">
        <f>IF(G47&lt;&gt;"",IF(S47&lt;&gt;"",O47*S47,"Celda Vacia"),IF($G47&lt;&gt;"",$O47*S47,IF(OR($I47="c",$I47="css"),SUMIF($G$22:G$2999,$K47,T$22:T$2999),IF($I47="c1",SUMIF($F$22:F$2999,$K47,T$22:T$2999),IF($I47="c2",SUMIF($E$22:E$2999,$K47,T$22:T$2999),IF($I47="c3",SUMIF($D$22:D$2999,$K47,T$22:T$2999),IF($I47="c4",SUMIF($C$22:C$2999,$K47,T$22:T$2999),"")))))))</f>
        <v>Celda Vacia</v>
      </c>
      <c r="U47" s="91" t="str">
        <f t="shared" si="1"/>
        <v/>
      </c>
      <c r="V47" s="133"/>
      <c r="X47" s="50" t="str">
        <f t="shared" si="10"/>
        <v>PARTIDA SIN PRECIO</v>
      </c>
      <c r="Y47" s="69">
        <f t="shared" si="11"/>
        <v>1</v>
      </c>
      <c r="Z47" s="69" t="str">
        <f t="shared" si="12"/>
        <v/>
      </c>
      <c r="AA47" s="69" t="str">
        <f>IF(I47="CSS",IF(RELLENAR!$F$6="PEM",IF(OR(T47&lt;(Q47),Q47=0),1,""),IF(OR(T47*(1+$T$11+$T$9)&lt;(Q47*(1+$O$9+$O$11)),Q47=0),1,"")),"")</f>
        <v/>
      </c>
      <c r="AB47" s="93" t="str">
        <f t="shared" si="13"/>
        <v/>
      </c>
      <c r="AC47" s="56" t="str">
        <f t="shared" si="2"/>
        <v/>
      </c>
      <c r="AD47" s="94" t="str">
        <f t="shared" si="14"/>
        <v/>
      </c>
      <c r="AE47" s="56" t="str">
        <f t="shared" si="15"/>
        <v/>
      </c>
      <c r="AF47" s="78">
        <f t="shared" si="16"/>
        <v>1</v>
      </c>
    </row>
    <row r="48" spans="1:32" s="74" customFormat="1" x14ac:dyDescent="0.2">
      <c r="A48" s="74" t="str">
        <f>IF(EXPORTADO!I30&lt;&gt;"",EXPORTADO!I30,"")</f>
        <v>OB</v>
      </c>
      <c r="B48" s="74">
        <f t="shared" si="3"/>
        <v>2</v>
      </c>
      <c r="C48" s="86" t="str">
        <f t="shared" si="4"/>
        <v/>
      </c>
      <c r="D48" s="86" t="str">
        <f t="shared" si="5"/>
        <v/>
      </c>
      <c r="E48" s="86" t="str">
        <f t="shared" si="6"/>
        <v/>
      </c>
      <c r="F48" s="86" t="str">
        <f t="shared" si="7"/>
        <v/>
      </c>
      <c r="G48" s="86" t="str">
        <f t="shared" si="8"/>
        <v/>
      </c>
      <c r="H48" s="87" t="str">
        <f>IF(EXPORTADO!B30&lt;&gt;"",EXPORTADO!B30,"")</f>
        <v>Capítulo</v>
      </c>
      <c r="I48" s="78" t="str">
        <f t="shared" si="9"/>
        <v>c</v>
      </c>
      <c r="J48" s="78"/>
      <c r="K48" s="88" t="str">
        <f>IF(EXPORTADO!A30&lt;&gt;"",TRIM(EXPORTADO!A30),"")</f>
        <v>06</v>
      </c>
      <c r="L48" s="50" t="str">
        <f>IF(K48&lt;&gt;"",EXPORTADO!D30,"")</f>
        <v>REVESTIMIENTOS/AISLAMIENTO</v>
      </c>
      <c r="M48" s="50"/>
      <c r="N48" s="78" t="str">
        <f>IF(K48&lt;&gt;"",EXPORTADO!C30,"")</f>
        <v/>
      </c>
      <c r="O48" s="89" t="str">
        <f>IF(G48&lt;&gt;"",EXPORTADO!E30,"")</f>
        <v/>
      </c>
      <c r="P48" s="90" t="str">
        <f>IF(G48&lt;&gt;"",EXPORTADO!F30,"")</f>
        <v/>
      </c>
      <c r="Q48" s="90">
        <f>IF($G48&lt;&gt;"",$O48*P48,IF(OR($I48="c",$I48="css"),SUMIF($G$22:G$2999,$K48,Q$22:Q$2999),IF($I48="c1",SUMIF($F$22:F$2999,$K48,Q$22:Q$2999),IF($I48="c2",SUMIF($E$22:E$2999,$K48,Q$22:Q$2999),IF($I48="c3",SUMIF($D$22:D$2999,$K48,Q$22:Q$2999),IF($I48="c4",SUMIF($C$22:C$2999,$K48,Q$22:Q$2999),""))))))</f>
        <v>7569.85</v>
      </c>
      <c r="S48" s="90"/>
      <c r="T48" s="90">
        <f>IF(G48&lt;&gt;"",IF(S48&lt;&gt;"",O48*S48,"Celda Vacia"),IF($G48&lt;&gt;"",$O48*S48,IF(OR($I48="c",$I48="css"),SUMIF($G$22:G$2999,$K48,T$22:T$2999),IF($I48="c1",SUMIF($F$22:F$2999,$K48,T$22:T$2999),IF($I48="c2",SUMIF($E$22:E$2999,$K48,T$22:T$2999),IF($I48="c3",SUMIF($D$22:D$2999,$K48,T$22:T$2999),IF($I48="c4",SUMIF($C$22:C$2999,$K48,T$22:T$2999),"")))))))</f>
        <v>0</v>
      </c>
      <c r="U48" s="91" t="str">
        <f t="shared" si="1"/>
        <v/>
      </c>
      <c r="V48" s="45"/>
      <c r="X48" s="50" t="str">
        <f t="shared" si="10"/>
        <v/>
      </c>
      <c r="Y48" s="69" t="str">
        <f t="shared" si="11"/>
        <v/>
      </c>
      <c r="Z48" s="69" t="str">
        <f t="shared" si="12"/>
        <v/>
      </c>
      <c r="AA48" s="69" t="str">
        <f>IF(I48="CSS",IF(RELLENAR!$F$6="PEM",IF(OR(T48&lt;(Q48),Q48=0),1,""),IF(OR(T48*(1+$T$11+$T$9)&lt;(Q48*(1+$O$9+$O$11)),Q48=0),1,"")),"")</f>
        <v/>
      </c>
      <c r="AB48" s="93" t="str">
        <f t="shared" si="13"/>
        <v/>
      </c>
      <c r="AC48" s="56" t="str">
        <f t="shared" si="2"/>
        <v/>
      </c>
      <c r="AD48" s="94" t="str">
        <f t="shared" si="14"/>
        <v/>
      </c>
      <c r="AE48" s="56" t="str">
        <f t="shared" si="15"/>
        <v/>
      </c>
      <c r="AF48" s="78" t="str">
        <f t="shared" si="16"/>
        <v/>
      </c>
    </row>
    <row r="49" spans="1:32" s="74" customFormat="1" x14ac:dyDescent="0.2">
      <c r="A49" s="74" t="str">
        <f>IF(EXPORTADO!I31&lt;&gt;"",EXPORTADO!I31,"")</f>
        <v>OB</v>
      </c>
      <c r="B49" s="74">
        <f t="shared" si="3"/>
        <v>5</v>
      </c>
      <c r="C49" s="86" t="str">
        <f t="shared" si="4"/>
        <v/>
      </c>
      <c r="D49" s="86" t="str">
        <f t="shared" si="5"/>
        <v/>
      </c>
      <c r="E49" s="86" t="str">
        <f t="shared" si="6"/>
        <v/>
      </c>
      <c r="F49" s="86" t="str">
        <f t="shared" si="7"/>
        <v/>
      </c>
      <c r="G49" s="86" t="str">
        <f t="shared" si="8"/>
        <v>06</v>
      </c>
      <c r="H49" s="87" t="str">
        <f>IF(EXPORTADO!B31&lt;&gt;"",EXPORTADO!B31,"")</f>
        <v>Partida</v>
      </c>
      <c r="I49" s="78" t="str">
        <f t="shared" si="9"/>
        <v>p1</v>
      </c>
      <c r="J49" s="78"/>
      <c r="K49" s="88" t="str">
        <f>IF(EXPORTADO!A31&lt;&gt;"",TRIM(EXPORTADO!A31),"")</f>
        <v>06.01</v>
      </c>
      <c r="L49" s="50" t="str">
        <f>IF(K49&lt;&gt;"",EXPORTADO!D31,"")</f>
        <v>AISLAMIENTO ACÚSTICO A RUIDO AÉREO LÁMINA VISCOELÁSTICA 4 MM - 38 DB</v>
      </c>
      <c r="M49" s="50"/>
      <c r="N49" s="78" t="str">
        <f>IF(K49&lt;&gt;"",EXPORTADO!C31,"")</f>
        <v>m2</v>
      </c>
      <c r="O49" s="89">
        <f>IF(G49&lt;&gt;"",EXPORTADO!E31,"")</f>
        <v>82.13</v>
      </c>
      <c r="P49" s="90">
        <f>IF(G49&lt;&gt;"",EXPORTADO!F31,"")</f>
        <v>18.54</v>
      </c>
      <c r="Q49" s="90">
        <f>IF($G49&lt;&gt;"",$O49*P49,IF(OR($I49="c",$I49="css"),SUMIF($G$22:G$2999,$K49,Q$22:Q$2999),IF($I49="c1",SUMIF($F$22:F$2999,$K49,Q$22:Q$2999),IF($I49="c2",SUMIF($E$22:E$2999,$K49,Q$22:Q$2999),IF($I49="c3",SUMIF($D$22:D$2999,$K49,Q$22:Q$2999),IF($I49="c4",SUMIF($C$22:C$2999,$K49,Q$22:Q$2999),""))))))</f>
        <v>1522.69</v>
      </c>
      <c r="S49" s="148"/>
      <c r="T49" s="90" t="str">
        <f>IF(G49&lt;&gt;"",IF(S49&lt;&gt;"",O49*S49,"Celda Vacia"),IF($G49&lt;&gt;"",$O49*S49,IF(OR($I49="c",$I49="css"),SUMIF($G$22:G$2999,$K49,T$22:T$2999),IF($I49="c1",SUMIF($F$22:F$2999,$K49,T$22:T$2999),IF($I49="c2",SUMIF($E$22:E$2999,$K49,T$22:T$2999),IF($I49="c3",SUMIF($D$22:D$2999,$K49,T$22:T$2999),IF($I49="c4",SUMIF($C$22:C$2999,$K49,T$22:T$2999),"")))))))</f>
        <v>Celda Vacia</v>
      </c>
      <c r="U49" s="91" t="str">
        <f t="shared" si="1"/>
        <v/>
      </c>
      <c r="V49" s="45"/>
      <c r="X49" s="50" t="str">
        <f t="shared" si="10"/>
        <v>PARTIDA SIN PRECIO</v>
      </c>
      <c r="Y49" s="69">
        <f t="shared" si="11"/>
        <v>1</v>
      </c>
      <c r="Z49" s="69" t="str">
        <f t="shared" si="12"/>
        <v/>
      </c>
      <c r="AA49" s="69" t="str">
        <f>IF(I49="CSS",IF(RELLENAR!$F$6="PEM",IF(OR(T49&lt;(Q49),Q49=0),1,""),IF(OR(T49*(1+$T$11+$T$9)&lt;(Q49*(1+$O$9+$O$11)),Q49=0),1,"")),"")</f>
        <v/>
      </c>
      <c r="AB49" s="93" t="str">
        <f t="shared" si="13"/>
        <v/>
      </c>
      <c r="AC49" s="56" t="str">
        <f t="shared" si="2"/>
        <v/>
      </c>
      <c r="AD49" s="94" t="str">
        <f t="shared" si="14"/>
        <v/>
      </c>
      <c r="AE49" s="56" t="str">
        <f t="shared" si="15"/>
        <v/>
      </c>
      <c r="AF49" s="78">
        <f t="shared" si="16"/>
        <v>1</v>
      </c>
    </row>
    <row r="50" spans="1:32" s="74" customFormat="1" x14ac:dyDescent="0.2">
      <c r="A50" s="74" t="str">
        <f>IF(EXPORTADO!I32&lt;&gt;"",EXPORTADO!I32,"")</f>
        <v>OB</v>
      </c>
      <c r="B50" s="74">
        <f t="shared" si="3"/>
        <v>5</v>
      </c>
      <c r="C50" s="86" t="str">
        <f t="shared" si="4"/>
        <v/>
      </c>
      <c r="D50" s="86" t="str">
        <f t="shared" si="5"/>
        <v/>
      </c>
      <c r="E50" s="86" t="str">
        <f t="shared" si="6"/>
        <v/>
      </c>
      <c r="F50" s="86" t="str">
        <f t="shared" si="7"/>
        <v/>
      </c>
      <c r="G50" s="86" t="str">
        <f t="shared" si="8"/>
        <v>06</v>
      </c>
      <c r="H50" s="87" t="str">
        <f>IF(EXPORTADO!B32&lt;&gt;"",EXPORTADO!B32,"")</f>
        <v>Partida</v>
      </c>
      <c r="I50" s="78" t="str">
        <f t="shared" si="9"/>
        <v>p1</v>
      </c>
      <c r="J50" s="78"/>
      <c r="K50" s="88" t="str">
        <f>IF(EXPORTADO!A32&lt;&gt;"",TRIM(EXPORTADO!A32),"")</f>
        <v>06.02</v>
      </c>
      <c r="L50" s="50" t="str">
        <f>IF(K50&lt;&gt;"",EXPORTADO!D32,"")</f>
        <v>TRASDOSADO AUTOPORTANTE DE CARTON-YESO 15mm PERF. AC. GAL. FIJ. MEC</v>
      </c>
      <c r="M50" s="50"/>
      <c r="N50" s="78" t="str">
        <f>IF(K50&lt;&gt;"",EXPORTADO!C32,"")</f>
        <v>m2</v>
      </c>
      <c r="O50" s="89">
        <f>IF(G50&lt;&gt;"",EXPORTADO!E32,"")</f>
        <v>82.13</v>
      </c>
      <c r="P50" s="90">
        <f>IF(G50&lt;&gt;"",EXPORTADO!F32,"")</f>
        <v>57.33</v>
      </c>
      <c r="Q50" s="90">
        <f>IF($G50&lt;&gt;"",$O50*P50,IF(OR($I50="c",$I50="css"),SUMIF($G$22:G$2999,$K50,Q$22:Q$2999),IF($I50="c1",SUMIF($F$22:F$2999,$K50,Q$22:Q$2999),IF($I50="c2",SUMIF($E$22:E$2999,$K50,Q$22:Q$2999),IF($I50="c3",SUMIF($D$22:D$2999,$K50,Q$22:Q$2999),IF($I50="c4",SUMIF($C$22:C$2999,$K50,Q$22:Q$2999),""))))))</f>
        <v>4708.51</v>
      </c>
      <c r="S50" s="148"/>
      <c r="T50" s="90" t="str">
        <f>IF(G50&lt;&gt;"",IF(S50&lt;&gt;"",O50*S50,"Celda Vacia"),IF($G50&lt;&gt;"",$O50*S50,IF(OR($I50="c",$I50="css"),SUMIF($G$22:G$2999,$K50,T$22:T$2999),IF($I50="c1",SUMIF($F$22:F$2999,$K50,T$22:T$2999),IF($I50="c2",SUMIF($E$22:E$2999,$K50,T$22:T$2999),IF($I50="c3",SUMIF($D$22:D$2999,$K50,T$22:T$2999),IF($I50="c4",SUMIF($C$22:C$2999,$K50,T$22:T$2999),"")))))))</f>
        <v>Celda Vacia</v>
      </c>
      <c r="U50" s="91" t="str">
        <f t="shared" si="1"/>
        <v/>
      </c>
      <c r="V50" s="45"/>
      <c r="X50" s="50" t="str">
        <f t="shared" si="10"/>
        <v>PARTIDA SIN PRECIO</v>
      </c>
      <c r="Y50" s="69">
        <f t="shared" si="11"/>
        <v>1</v>
      </c>
      <c r="Z50" s="69" t="str">
        <f t="shared" si="12"/>
        <v/>
      </c>
      <c r="AA50" s="69" t="str">
        <f>IF(I50="CSS",IF(RELLENAR!$F$6="PEM",IF(OR(T50&lt;(Q50),Q50=0),1,""),IF(OR(T50*(1+$T$11+$T$9)&lt;(Q50*(1+$O$9+$O$11)),Q50=0),1,"")),"")</f>
        <v/>
      </c>
      <c r="AB50" s="93" t="str">
        <f t="shared" si="13"/>
        <v/>
      </c>
      <c r="AC50" s="56" t="str">
        <f t="shared" si="2"/>
        <v/>
      </c>
      <c r="AD50" s="94" t="str">
        <f t="shared" si="14"/>
        <v/>
      </c>
      <c r="AE50" s="56" t="str">
        <f t="shared" si="15"/>
        <v/>
      </c>
      <c r="AF50" s="78">
        <f t="shared" si="16"/>
        <v>1</v>
      </c>
    </row>
    <row r="51" spans="1:32" s="74" customFormat="1" x14ac:dyDescent="0.2">
      <c r="A51" s="74" t="str">
        <f>IF(EXPORTADO!I33&lt;&gt;"",EXPORTADO!I33,"")</f>
        <v>OB</v>
      </c>
      <c r="B51" s="74">
        <f t="shared" si="3"/>
        <v>5</v>
      </c>
      <c r="C51" s="86" t="str">
        <f t="shared" si="4"/>
        <v/>
      </c>
      <c r="D51" s="86" t="str">
        <f t="shared" si="5"/>
        <v/>
      </c>
      <c r="E51" s="86" t="str">
        <f t="shared" si="6"/>
        <v/>
      </c>
      <c r="F51" s="86" t="str">
        <f t="shared" si="7"/>
        <v/>
      </c>
      <c r="G51" s="86" t="str">
        <f t="shared" si="8"/>
        <v>06</v>
      </c>
      <c r="H51" s="87" t="str">
        <f>IF(EXPORTADO!B33&lt;&gt;"",EXPORTADO!B33,"")</f>
        <v>Partida</v>
      </c>
      <c r="I51" s="78" t="str">
        <f t="shared" si="9"/>
        <v>p1</v>
      </c>
      <c r="J51" s="78"/>
      <c r="K51" s="88" t="str">
        <f>IF(EXPORTADO!A33&lt;&gt;"",TRIM(EXPORTADO!A33),"")</f>
        <v>06.03</v>
      </c>
      <c r="L51" s="50" t="str">
        <f>IF(K51&lt;&gt;"",EXPORTADO!D33,"")</f>
        <v>AISLAMIENTO ACÚSTICO A RUIDO AÉREO LANA MINERAL 50 MM</v>
      </c>
      <c r="M51" s="50"/>
      <c r="N51" s="78" t="str">
        <f>IF(K51&lt;&gt;"",EXPORTADO!C33,"")</f>
        <v>m2</v>
      </c>
      <c r="O51" s="89">
        <f>IF(G51&lt;&gt;"",EXPORTADO!E33,"")</f>
        <v>82.13</v>
      </c>
      <c r="P51" s="90">
        <f>IF(G51&lt;&gt;"",EXPORTADO!F33,"")</f>
        <v>11.98</v>
      </c>
      <c r="Q51" s="90">
        <f>IF($G51&lt;&gt;"",$O51*P51,IF(OR($I51="c",$I51="css"),SUMIF($G$22:G$2999,$K51,Q$22:Q$2999),IF($I51="c1",SUMIF($F$22:F$2999,$K51,Q$22:Q$2999),IF($I51="c2",SUMIF($E$22:E$2999,$K51,Q$22:Q$2999),IF($I51="c3",SUMIF($D$22:D$2999,$K51,Q$22:Q$2999),IF($I51="c4",SUMIF($C$22:C$2999,$K51,Q$22:Q$2999),""))))))</f>
        <v>983.92</v>
      </c>
      <c r="S51" s="148"/>
      <c r="T51" s="90" t="str">
        <f>IF(G51&lt;&gt;"",IF(S51&lt;&gt;"",O51*S51,"Celda Vacia"),IF($G51&lt;&gt;"",$O51*S51,IF(OR($I51="c",$I51="css"),SUMIF($G$22:G$2999,$K51,T$22:T$2999),IF($I51="c1",SUMIF($F$22:F$2999,$K51,T$22:T$2999),IF($I51="c2",SUMIF($E$22:E$2999,$K51,T$22:T$2999),IF($I51="c3",SUMIF($D$22:D$2999,$K51,T$22:T$2999),IF($I51="c4",SUMIF($C$22:C$2999,$K51,T$22:T$2999),"")))))))</f>
        <v>Celda Vacia</v>
      </c>
      <c r="U51" s="91" t="str">
        <f t="shared" si="1"/>
        <v/>
      </c>
      <c r="V51" s="45"/>
      <c r="X51" s="50" t="str">
        <f t="shared" si="10"/>
        <v>PARTIDA SIN PRECIO</v>
      </c>
      <c r="Y51" s="69">
        <f t="shared" si="11"/>
        <v>1</v>
      </c>
      <c r="Z51" s="69" t="str">
        <f t="shared" si="12"/>
        <v/>
      </c>
      <c r="AA51" s="69" t="str">
        <f>IF(I51="CSS",IF(RELLENAR!$F$6="PEM",IF(OR(T51&lt;(Q51),Q51=0),1,""),IF(OR(T51*(1+$T$11+$T$9)&lt;(Q51*(1+$O$9+$O$11)),Q51=0),1,"")),"")</f>
        <v/>
      </c>
      <c r="AB51" s="93" t="str">
        <f t="shared" si="13"/>
        <v/>
      </c>
      <c r="AC51" s="56" t="str">
        <f t="shared" si="2"/>
        <v/>
      </c>
      <c r="AD51" s="94" t="str">
        <f t="shared" si="14"/>
        <v/>
      </c>
      <c r="AE51" s="56" t="str">
        <f t="shared" si="15"/>
        <v/>
      </c>
      <c r="AF51" s="78">
        <f t="shared" si="16"/>
        <v>1</v>
      </c>
    </row>
    <row r="52" spans="1:32" s="74" customFormat="1" x14ac:dyDescent="0.2">
      <c r="A52" s="74" t="str">
        <f>IF(EXPORTADO!I34&lt;&gt;"",EXPORTADO!I34,"")</f>
        <v>OB</v>
      </c>
      <c r="B52" s="74">
        <f t="shared" si="3"/>
        <v>5</v>
      </c>
      <c r="C52" s="86" t="str">
        <f t="shared" si="4"/>
        <v/>
      </c>
      <c r="D52" s="86" t="str">
        <f t="shared" si="5"/>
        <v/>
      </c>
      <c r="E52" s="86" t="str">
        <f t="shared" si="6"/>
        <v/>
      </c>
      <c r="F52" s="86" t="str">
        <f t="shared" si="7"/>
        <v/>
      </c>
      <c r="G52" s="86" t="str">
        <f t="shared" si="8"/>
        <v>06</v>
      </c>
      <c r="H52" s="87" t="str">
        <f>IF(EXPORTADO!B34&lt;&gt;"",EXPORTADO!B34,"")</f>
        <v>Partida</v>
      </c>
      <c r="I52" s="78" t="str">
        <f t="shared" si="9"/>
        <v>p1</v>
      </c>
      <c r="J52" s="78"/>
      <c r="K52" s="88" t="str">
        <f>IF(EXPORTADO!A34&lt;&gt;"",TRIM(EXPORTADO!A34),"")</f>
        <v>06.04</v>
      </c>
      <c r="L52" s="50" t="str">
        <f>IF(K52&lt;&gt;"",EXPORTADO!D34,"")</f>
        <v>RODAPIÉ DE PVC PLEXIBLE 100x25MM</v>
      </c>
      <c r="M52" s="50"/>
      <c r="N52" s="78" t="str">
        <f>IF(K52&lt;&gt;"",EXPORTADO!C34,"")</f>
        <v>m</v>
      </c>
      <c r="O52" s="89">
        <f>IF(G52&lt;&gt;"",EXPORTADO!E34,"")</f>
        <v>30.9</v>
      </c>
      <c r="P52" s="90">
        <f>IF(G52&lt;&gt;"",EXPORTADO!F34,"")</f>
        <v>11.48</v>
      </c>
      <c r="Q52" s="90">
        <f>IF($G52&lt;&gt;"",$O52*P52,IF(OR($I52="c",$I52="css"),SUMIF($G$22:G$2999,$K52,Q$22:Q$2999),IF($I52="c1",SUMIF($F$22:F$2999,$K52,Q$22:Q$2999),IF($I52="c2",SUMIF($E$22:E$2999,$K52,Q$22:Q$2999),IF($I52="c3",SUMIF($D$22:D$2999,$K52,Q$22:Q$2999),IF($I52="c4",SUMIF($C$22:C$2999,$K52,Q$22:Q$2999),""))))))</f>
        <v>354.73</v>
      </c>
      <c r="S52" s="148"/>
      <c r="T52" s="90" t="str">
        <f>IF(G52&lt;&gt;"",IF(S52&lt;&gt;"",O52*S52,"Celda Vacia"),IF($G52&lt;&gt;"",$O52*S52,IF(OR($I52="c",$I52="css"),SUMIF($G$22:G$2999,$K52,T$22:T$2999),IF($I52="c1",SUMIF($F$22:F$2999,$K52,T$22:T$2999),IF($I52="c2",SUMIF($E$22:E$2999,$K52,T$22:T$2999),IF($I52="c3",SUMIF($D$22:D$2999,$K52,T$22:T$2999),IF($I52="c4",SUMIF($C$22:C$2999,$K52,T$22:T$2999),"")))))))</f>
        <v>Celda Vacia</v>
      </c>
      <c r="U52" s="91" t="str">
        <f t="shared" si="1"/>
        <v/>
      </c>
      <c r="V52" s="45"/>
      <c r="X52" s="50" t="str">
        <f t="shared" si="10"/>
        <v>PARTIDA SIN PRECIO</v>
      </c>
      <c r="Y52" s="69">
        <f t="shared" si="11"/>
        <v>1</v>
      </c>
      <c r="Z52" s="69" t="str">
        <f t="shared" si="12"/>
        <v/>
      </c>
      <c r="AA52" s="69" t="str">
        <f>IF(I52="CSS",IF(RELLENAR!$F$6="PEM",IF(OR(T52&lt;(Q52),Q52=0),1,""),IF(OR(T52*(1+$T$11+$T$9)&lt;(Q52*(1+$O$9+$O$11)),Q52=0),1,"")),"")</f>
        <v/>
      </c>
      <c r="AB52" s="93" t="str">
        <f t="shared" si="13"/>
        <v/>
      </c>
      <c r="AC52" s="56" t="str">
        <f t="shared" si="2"/>
        <v/>
      </c>
      <c r="AD52" s="94" t="str">
        <f t="shared" si="14"/>
        <v/>
      </c>
      <c r="AE52" s="56" t="str">
        <f t="shared" si="15"/>
        <v/>
      </c>
      <c r="AF52" s="78">
        <f t="shared" si="16"/>
        <v>1</v>
      </c>
    </row>
    <row r="53" spans="1:32" s="74" customFormat="1" x14ac:dyDescent="0.2">
      <c r="A53" s="74" t="str">
        <f>IF(EXPORTADO!I35&lt;&gt;"",EXPORTADO!I35,"")</f>
        <v>OB</v>
      </c>
      <c r="B53" s="74">
        <f t="shared" si="3"/>
        <v>2</v>
      </c>
      <c r="C53" s="86" t="str">
        <f t="shared" si="4"/>
        <v/>
      </c>
      <c r="D53" s="86" t="str">
        <f t="shared" si="5"/>
        <v/>
      </c>
      <c r="E53" s="86" t="str">
        <f t="shared" si="6"/>
        <v/>
      </c>
      <c r="F53" s="86" t="str">
        <f t="shared" si="7"/>
        <v/>
      </c>
      <c r="G53" s="86" t="str">
        <f t="shared" si="8"/>
        <v/>
      </c>
      <c r="H53" s="87" t="str">
        <f>IF(EXPORTADO!B35&lt;&gt;"",EXPORTADO!B35,"")</f>
        <v>Capítulo</v>
      </c>
      <c r="I53" s="78" t="str">
        <f t="shared" si="9"/>
        <v>c</v>
      </c>
      <c r="J53" s="78"/>
      <c r="K53" s="88" t="str">
        <f>IF(EXPORTADO!A35&lt;&gt;"",TRIM(EXPORTADO!A35),"")</f>
        <v>07</v>
      </c>
      <c r="L53" s="50" t="str">
        <f>IF(K53&lt;&gt;"",EXPORTADO!D35,"")</f>
        <v>CARPINTERÍA</v>
      </c>
      <c r="M53" s="50"/>
      <c r="N53" s="78" t="str">
        <f>IF(K53&lt;&gt;"",EXPORTADO!C35,"")</f>
        <v/>
      </c>
      <c r="O53" s="89" t="str">
        <f>IF(G53&lt;&gt;"",EXPORTADO!E35,"")</f>
        <v/>
      </c>
      <c r="P53" s="90" t="str">
        <f>IF(G53&lt;&gt;"",EXPORTADO!F35,"")</f>
        <v/>
      </c>
      <c r="Q53" s="90">
        <f>IF($G53&lt;&gt;"",$O53*P53,IF(OR($I53="c",$I53="css"),SUMIF($G$22:G$2999,$K53,Q$22:Q$2999),IF($I53="c1",SUMIF($F$22:F$2999,$K53,Q$22:Q$2999),IF($I53="c2",SUMIF($E$22:E$2999,$K53,Q$22:Q$2999),IF($I53="c3",SUMIF($D$22:D$2999,$K53,Q$22:Q$2999),IF($I53="c4",SUMIF($C$22:C$2999,$K53,Q$22:Q$2999),""))))))</f>
        <v>4607.45</v>
      </c>
      <c r="S53" s="90"/>
      <c r="T53" s="90">
        <f>IF(G53&lt;&gt;"",IF(S53&lt;&gt;"",O53*S53,"Celda Vacia"),IF($G53&lt;&gt;"",$O53*S53,IF(OR($I53="c",$I53="css"),SUMIF($G$22:G$2999,$K53,T$22:T$2999),IF($I53="c1",SUMIF($F$22:F$2999,$K53,T$22:T$2999),IF($I53="c2",SUMIF($E$22:E$2999,$K53,T$22:T$2999),IF($I53="c3",SUMIF($D$22:D$2999,$K53,T$22:T$2999),IF($I53="c4",SUMIF($C$22:C$2999,$K53,T$22:T$2999),"")))))))</f>
        <v>0</v>
      </c>
      <c r="U53" s="91" t="str">
        <f t="shared" si="1"/>
        <v/>
      </c>
      <c r="V53" s="45"/>
      <c r="X53" s="50" t="str">
        <f t="shared" si="10"/>
        <v/>
      </c>
      <c r="Y53" s="69" t="str">
        <f t="shared" si="11"/>
        <v/>
      </c>
      <c r="Z53" s="69" t="str">
        <f t="shared" si="12"/>
        <v/>
      </c>
      <c r="AA53" s="69" t="str">
        <f>IF(I53="CSS",IF(RELLENAR!$F$6="PEM",IF(OR(T53&lt;(Q53),Q53=0),1,""),IF(OR(T53*(1+$T$11+$T$9)&lt;(Q53*(1+$O$9+$O$11)),Q53=0),1,"")),"")</f>
        <v/>
      </c>
      <c r="AB53" s="93" t="str">
        <f t="shared" si="13"/>
        <v/>
      </c>
      <c r="AC53" s="56" t="str">
        <f t="shared" si="2"/>
        <v/>
      </c>
      <c r="AD53" s="94" t="str">
        <f t="shared" si="14"/>
        <v/>
      </c>
      <c r="AE53" s="56" t="str">
        <f t="shared" si="15"/>
        <v/>
      </c>
      <c r="AF53" s="78" t="str">
        <f t="shared" si="16"/>
        <v/>
      </c>
    </row>
    <row r="54" spans="1:32" s="74" customFormat="1" x14ac:dyDescent="0.2">
      <c r="A54" s="74" t="str">
        <f>IF(EXPORTADO!I36&lt;&gt;"",EXPORTADO!I36,"")</f>
        <v>OB</v>
      </c>
      <c r="B54" s="74">
        <f t="shared" si="3"/>
        <v>5</v>
      </c>
      <c r="C54" s="86" t="str">
        <f t="shared" si="4"/>
        <v/>
      </c>
      <c r="D54" s="86" t="str">
        <f t="shared" si="5"/>
        <v/>
      </c>
      <c r="E54" s="86" t="str">
        <f t="shared" si="6"/>
        <v/>
      </c>
      <c r="F54" s="86" t="str">
        <f t="shared" si="7"/>
        <v/>
      </c>
      <c r="G54" s="86" t="str">
        <f t="shared" si="8"/>
        <v>07</v>
      </c>
      <c r="H54" s="87" t="str">
        <f>IF(EXPORTADO!B36&lt;&gt;"",EXPORTADO!B36,"")</f>
        <v>Partida</v>
      </c>
      <c r="I54" s="78" t="str">
        <f t="shared" si="9"/>
        <v>p1</v>
      </c>
      <c r="J54" s="78"/>
      <c r="K54" s="88" t="str">
        <f>IF(EXPORTADO!A36&lt;&gt;"",TRIM(EXPORTADO!A36),"")</f>
        <v>07.01</v>
      </c>
      <c r="L54" s="50" t="str">
        <f>IF(K54&lt;&gt;"",EXPORTADO!D36,"")</f>
        <v>ADAPTACIÓN DE PUERTA DE CRISTAL</v>
      </c>
      <c r="M54" s="50"/>
      <c r="N54" s="78" t="str">
        <f>IF(K54&lt;&gt;"",EXPORTADO!C36,"")</f>
        <v>u</v>
      </c>
      <c r="O54" s="89">
        <f>IF(G54&lt;&gt;"",EXPORTADO!E36,"")</f>
        <v>1</v>
      </c>
      <c r="P54" s="90">
        <f>IF(G54&lt;&gt;"",EXPORTADO!F36,"")</f>
        <v>407.12</v>
      </c>
      <c r="Q54" s="90">
        <f>IF($G54&lt;&gt;"",$O54*P54,IF(OR($I54="c",$I54="css"),SUMIF($G$22:G$2999,$K54,Q$22:Q$2999),IF($I54="c1",SUMIF($F$22:F$2999,$K54,Q$22:Q$2999),IF($I54="c2",SUMIF($E$22:E$2999,$K54,Q$22:Q$2999),IF($I54="c3",SUMIF($D$22:D$2999,$K54,Q$22:Q$2999),IF($I54="c4",SUMIF($C$22:C$2999,$K54,Q$22:Q$2999),""))))))</f>
        <v>407.12</v>
      </c>
      <c r="S54" s="148"/>
      <c r="T54" s="90" t="str">
        <f>IF(G54&lt;&gt;"",IF(S54&lt;&gt;"",O54*S54,"Celda Vacia"),IF($G54&lt;&gt;"",$O54*S54,IF(OR($I54="c",$I54="css"),SUMIF($G$22:G$2999,$K54,T$22:T$2999),IF($I54="c1",SUMIF($F$22:F$2999,$K54,T$22:T$2999),IF($I54="c2",SUMIF($E$22:E$2999,$K54,T$22:T$2999),IF($I54="c3",SUMIF($D$22:D$2999,$K54,T$22:T$2999),IF($I54="c4",SUMIF($C$22:C$2999,$K54,T$22:T$2999),"")))))))</f>
        <v>Celda Vacia</v>
      </c>
      <c r="U54" s="91" t="str">
        <f t="shared" si="1"/>
        <v/>
      </c>
      <c r="V54" s="45"/>
      <c r="X54" s="50" t="str">
        <f t="shared" si="10"/>
        <v>PARTIDA SIN PRECIO</v>
      </c>
      <c r="Y54" s="69">
        <f t="shared" si="11"/>
        <v>1</v>
      </c>
      <c r="Z54" s="69" t="str">
        <f t="shared" si="12"/>
        <v/>
      </c>
      <c r="AA54" s="69" t="str">
        <f>IF(I54="CSS",IF(RELLENAR!$F$6="PEM",IF(OR(T54&lt;(Q54),Q54=0),1,""),IF(OR(T54*(1+$T$11+$T$9)&lt;(Q54*(1+$O$9+$O$11)),Q54=0),1,"")),"")</f>
        <v/>
      </c>
      <c r="AB54" s="93" t="str">
        <f t="shared" si="13"/>
        <v/>
      </c>
      <c r="AC54" s="56" t="str">
        <f t="shared" si="2"/>
        <v/>
      </c>
      <c r="AD54" s="94" t="str">
        <f t="shared" si="14"/>
        <v/>
      </c>
      <c r="AE54" s="56" t="str">
        <f t="shared" si="15"/>
        <v/>
      </c>
      <c r="AF54" s="78">
        <f t="shared" si="16"/>
        <v>1</v>
      </c>
    </row>
    <row r="55" spans="1:32" s="74" customFormat="1" x14ac:dyDescent="0.2">
      <c r="A55" s="74" t="str">
        <f>IF(EXPORTADO!I37&lt;&gt;"",EXPORTADO!I37,"")</f>
        <v>OB</v>
      </c>
      <c r="B55" s="74">
        <f t="shared" si="3"/>
        <v>5</v>
      </c>
      <c r="C55" s="86" t="str">
        <f t="shared" si="4"/>
        <v/>
      </c>
      <c r="D55" s="86" t="str">
        <f t="shared" si="5"/>
        <v/>
      </c>
      <c r="E55" s="86" t="str">
        <f t="shared" si="6"/>
        <v/>
      </c>
      <c r="F55" s="86" t="str">
        <f t="shared" si="7"/>
        <v/>
      </c>
      <c r="G55" s="86" t="str">
        <f t="shared" si="8"/>
        <v>07</v>
      </c>
      <c r="H55" s="87" t="str">
        <f>IF(EXPORTADO!B37&lt;&gt;"",EXPORTADO!B37,"")</f>
        <v>Partida</v>
      </c>
      <c r="I55" s="78" t="str">
        <f t="shared" si="9"/>
        <v>p1</v>
      </c>
      <c r="J55" s="78"/>
      <c r="K55" s="88" t="str">
        <f>IF(EXPORTADO!A37&lt;&gt;"",TRIM(EXPORTADO!A37),"")</f>
        <v>07.02</v>
      </c>
      <c r="L55" s="50" t="str">
        <f>IF(K55&lt;&gt;"",EXPORTADO!D37,"")</f>
        <v>ACERO PERFILES LAM. EN CAL. UNIÓN SOLDADA</v>
      </c>
      <c r="M55" s="50"/>
      <c r="N55" s="78" t="str">
        <f>IF(K55&lt;&gt;"",EXPORTADO!C37,"")</f>
        <v>kg</v>
      </c>
      <c r="O55" s="89">
        <f>IF(G55&lt;&gt;"",EXPORTADO!E37,"")</f>
        <v>397.59</v>
      </c>
      <c r="P55" s="90">
        <f>IF(G55&lt;&gt;"",EXPORTADO!F37,"")</f>
        <v>3.05</v>
      </c>
      <c r="Q55" s="90">
        <f>IF($G55&lt;&gt;"",$O55*P55,IF(OR($I55="c",$I55="css"),SUMIF($G$22:G$2999,$K55,Q$22:Q$2999),IF($I55="c1",SUMIF($F$22:F$2999,$K55,Q$22:Q$2999),IF($I55="c2",SUMIF($E$22:E$2999,$K55,Q$22:Q$2999),IF($I55="c3",SUMIF($D$22:D$2999,$K55,Q$22:Q$2999),IF($I55="c4",SUMIF($C$22:C$2999,$K55,Q$22:Q$2999),""))))))</f>
        <v>1212.6500000000001</v>
      </c>
      <c r="S55" s="148"/>
      <c r="T55" s="90" t="str">
        <f>IF(G55&lt;&gt;"",IF(S55&lt;&gt;"",O55*S55,"Celda Vacia"),IF($G55&lt;&gt;"",$O55*S55,IF(OR($I55="c",$I55="css"),SUMIF($G$22:G$2999,$K55,T$22:T$2999),IF($I55="c1",SUMIF($F$22:F$2999,$K55,T$22:T$2999),IF($I55="c2",SUMIF($E$22:E$2999,$K55,T$22:T$2999),IF($I55="c3",SUMIF($D$22:D$2999,$K55,T$22:T$2999),IF($I55="c4",SUMIF($C$22:C$2999,$K55,T$22:T$2999),"")))))))</f>
        <v>Celda Vacia</v>
      </c>
      <c r="U55" s="91" t="str">
        <f t="shared" si="1"/>
        <v/>
      </c>
      <c r="V55" s="45"/>
      <c r="X55" s="50" t="str">
        <f t="shared" si="10"/>
        <v>PARTIDA SIN PRECIO</v>
      </c>
      <c r="Y55" s="69">
        <f t="shared" si="11"/>
        <v>1</v>
      </c>
      <c r="Z55" s="69" t="str">
        <f t="shared" si="12"/>
        <v/>
      </c>
      <c r="AA55" s="69" t="str">
        <f>IF(I55="CSS",IF(RELLENAR!$F$6="PEM",IF(OR(T55&lt;(Q55),Q55=0),1,""),IF(OR(T55*(1+$T$11+$T$9)&lt;(Q55*(1+$O$9+$O$11)),Q55=0),1,"")),"")</f>
        <v/>
      </c>
      <c r="AB55" s="93" t="str">
        <f t="shared" si="13"/>
        <v/>
      </c>
      <c r="AC55" s="56" t="str">
        <f t="shared" si="2"/>
        <v/>
      </c>
      <c r="AD55" s="94" t="str">
        <f t="shared" si="14"/>
        <v/>
      </c>
      <c r="AE55" s="56" t="str">
        <f t="shared" si="15"/>
        <v/>
      </c>
      <c r="AF55" s="78">
        <f t="shared" si="16"/>
        <v>1</v>
      </c>
    </row>
    <row r="56" spans="1:32" s="74" customFormat="1" x14ac:dyDescent="0.2">
      <c r="A56" s="74" t="str">
        <f>IF(EXPORTADO!I38&lt;&gt;"",EXPORTADO!I38,"")</f>
        <v>OB</v>
      </c>
      <c r="B56" s="74">
        <f t="shared" si="3"/>
        <v>5</v>
      </c>
      <c r="C56" s="86" t="str">
        <f t="shared" si="4"/>
        <v/>
      </c>
      <c r="D56" s="86" t="str">
        <f t="shared" si="5"/>
        <v/>
      </c>
      <c r="E56" s="86" t="str">
        <f t="shared" si="6"/>
        <v/>
      </c>
      <c r="F56" s="86" t="str">
        <f t="shared" si="7"/>
        <v/>
      </c>
      <c r="G56" s="86" t="str">
        <f t="shared" si="8"/>
        <v>07</v>
      </c>
      <c r="H56" s="87" t="str">
        <f>IF(EXPORTADO!B38&lt;&gt;"",EXPORTADO!B38,"")</f>
        <v>Partida</v>
      </c>
      <c r="I56" s="78" t="str">
        <f t="shared" si="9"/>
        <v>p1</v>
      </c>
      <c r="J56" s="78"/>
      <c r="K56" s="88" t="str">
        <f>IF(EXPORTADO!A38&lt;&gt;"",TRIM(EXPORTADO!A38),"")</f>
        <v>07.03</v>
      </c>
      <c r="L56" s="50" t="str">
        <f>IF(K56&lt;&gt;"",EXPORTADO!D38,"")</f>
        <v>ANCLAJE QUÍMICO ESTRUCTURAL SOBRE HORMIGÓN M16X300</v>
      </c>
      <c r="M56" s="50"/>
      <c r="N56" s="78" t="str">
        <f>IF(K56&lt;&gt;"",EXPORTADO!C38,"")</f>
        <v>u</v>
      </c>
      <c r="O56" s="89">
        <f>IF(G56&lt;&gt;"",EXPORTADO!E38,"")</f>
        <v>8</v>
      </c>
      <c r="P56" s="90">
        <f>IF(G56&lt;&gt;"",EXPORTADO!F38,"")</f>
        <v>17.2</v>
      </c>
      <c r="Q56" s="90">
        <f>IF($G56&lt;&gt;"",$O56*P56,IF(OR($I56="c",$I56="css"),SUMIF($G$22:G$2999,$K56,Q$22:Q$2999),IF($I56="c1",SUMIF($F$22:F$2999,$K56,Q$22:Q$2999),IF($I56="c2",SUMIF($E$22:E$2999,$K56,Q$22:Q$2999),IF($I56="c3",SUMIF($D$22:D$2999,$K56,Q$22:Q$2999),IF($I56="c4",SUMIF($C$22:C$2999,$K56,Q$22:Q$2999),""))))))</f>
        <v>137.6</v>
      </c>
      <c r="S56" s="148"/>
      <c r="T56" s="90" t="str">
        <f>IF(G56&lt;&gt;"",IF(S56&lt;&gt;"",O56*S56,"Celda Vacia"),IF($G56&lt;&gt;"",$O56*S56,IF(OR($I56="c",$I56="css"),SUMIF($G$22:G$2999,$K56,T$22:T$2999),IF($I56="c1",SUMIF($F$22:F$2999,$K56,T$22:T$2999),IF($I56="c2",SUMIF($E$22:E$2999,$K56,T$22:T$2999),IF($I56="c3",SUMIF($D$22:D$2999,$K56,T$22:T$2999),IF($I56="c4",SUMIF($C$22:C$2999,$K56,T$22:T$2999),"")))))))</f>
        <v>Celda Vacia</v>
      </c>
      <c r="U56" s="91" t="str">
        <f t="shared" si="1"/>
        <v/>
      </c>
      <c r="V56" s="45"/>
      <c r="X56" s="50" t="str">
        <f t="shared" si="10"/>
        <v>PARTIDA SIN PRECIO</v>
      </c>
      <c r="Y56" s="69">
        <f t="shared" si="11"/>
        <v>1</v>
      </c>
      <c r="Z56" s="69" t="str">
        <f t="shared" si="12"/>
        <v/>
      </c>
      <c r="AA56" s="69" t="str">
        <f>IF(I56="CSS",IF(RELLENAR!$F$6="PEM",IF(OR(T56&lt;(Q56),Q56=0),1,""),IF(OR(T56*(1+$T$11+$T$9)&lt;(Q56*(1+$O$9+$O$11)),Q56=0),1,"")),"")</f>
        <v/>
      </c>
      <c r="AB56" s="93" t="str">
        <f t="shared" si="13"/>
        <v/>
      </c>
      <c r="AC56" s="56" t="str">
        <f t="shared" si="2"/>
        <v/>
      </c>
      <c r="AD56" s="94" t="str">
        <f t="shared" si="14"/>
        <v/>
      </c>
      <c r="AE56" s="56" t="str">
        <f t="shared" si="15"/>
        <v/>
      </c>
      <c r="AF56" s="78">
        <f t="shared" si="16"/>
        <v>1</v>
      </c>
    </row>
    <row r="57" spans="1:32" s="74" customFormat="1" x14ac:dyDescent="0.2">
      <c r="A57" s="74" t="str">
        <f>IF(EXPORTADO!I39&lt;&gt;"",EXPORTADO!I39,"")</f>
        <v>OB</v>
      </c>
      <c r="B57" s="74">
        <f t="shared" si="3"/>
        <v>5</v>
      </c>
      <c r="C57" s="86" t="str">
        <f t="shared" si="4"/>
        <v/>
      </c>
      <c r="D57" s="86" t="str">
        <f t="shared" si="5"/>
        <v/>
      </c>
      <c r="E57" s="86" t="str">
        <f t="shared" si="6"/>
        <v/>
      </c>
      <c r="F57" s="86" t="str">
        <f t="shared" si="7"/>
        <v/>
      </c>
      <c r="G57" s="86" t="str">
        <f t="shared" si="8"/>
        <v>07</v>
      </c>
      <c r="H57" s="87" t="str">
        <f>IF(EXPORTADO!B39&lt;&gt;"",EXPORTADO!B39,"")</f>
        <v>Partida</v>
      </c>
      <c r="I57" s="78" t="str">
        <f t="shared" si="9"/>
        <v>p1</v>
      </c>
      <c r="J57" s="78"/>
      <c r="K57" s="88" t="str">
        <f>IF(EXPORTADO!A39&lt;&gt;"",TRIM(EXPORTADO!A39),"")</f>
        <v>07.04</v>
      </c>
      <c r="L57" s="50" t="str">
        <f>IF(K57&lt;&gt;"",EXPORTADO!D39,"")</f>
        <v>TRASLADO DE MOBILIARIO DESDE CARPA HASTA NUEVA LÍNEA MOTOS</v>
      </c>
      <c r="M57" s="50"/>
      <c r="N57" s="78" t="str">
        <f>IF(K57&lt;&gt;"",EXPORTADO!C39,"")</f>
        <v>u</v>
      </c>
      <c r="O57" s="89">
        <f>IF(G57&lt;&gt;"",EXPORTADO!E39,"")</f>
        <v>1</v>
      </c>
      <c r="P57" s="90">
        <f>IF(G57&lt;&gt;"",EXPORTADO!F39,"")</f>
        <v>185.54</v>
      </c>
      <c r="Q57" s="90">
        <f>IF($G57&lt;&gt;"",$O57*P57,IF(OR($I57="c",$I57="css"),SUMIF($G$22:G$2999,$K57,Q$22:Q$2999),IF($I57="c1",SUMIF($F$22:F$2999,$K57,Q$22:Q$2999),IF($I57="c2",SUMIF($E$22:E$2999,$K57,Q$22:Q$2999),IF($I57="c3",SUMIF($D$22:D$2999,$K57,Q$22:Q$2999),IF($I57="c4",SUMIF($C$22:C$2999,$K57,Q$22:Q$2999),""))))))</f>
        <v>185.54</v>
      </c>
      <c r="S57" s="148"/>
      <c r="T57" s="90" t="str">
        <f>IF(G57&lt;&gt;"",IF(S57&lt;&gt;"",O57*S57,"Celda Vacia"),IF($G57&lt;&gt;"",$O57*S57,IF(OR($I57="c",$I57="css"),SUMIF($G$22:G$2999,$K57,T$22:T$2999),IF($I57="c1",SUMIF($F$22:F$2999,$K57,T$22:T$2999),IF($I57="c2",SUMIF($E$22:E$2999,$K57,T$22:T$2999),IF($I57="c3",SUMIF($D$22:D$2999,$K57,T$22:T$2999),IF($I57="c4",SUMIF($C$22:C$2999,$K57,T$22:T$2999),"")))))))</f>
        <v>Celda Vacia</v>
      </c>
      <c r="U57" s="91" t="str">
        <f t="shared" si="1"/>
        <v/>
      </c>
      <c r="V57" s="45"/>
      <c r="X57" s="50" t="str">
        <f t="shared" si="10"/>
        <v>PARTIDA SIN PRECIO</v>
      </c>
      <c r="Y57" s="69">
        <f t="shared" si="11"/>
        <v>1</v>
      </c>
      <c r="Z57" s="69" t="str">
        <f t="shared" si="12"/>
        <v/>
      </c>
      <c r="AA57" s="69" t="str">
        <f>IF(I57="CSS",IF(RELLENAR!$F$6="PEM",IF(OR(T57&lt;(Q57),Q57=0),1,""),IF(OR(T57*(1+$T$11+$T$9)&lt;(Q57*(1+$O$9+$O$11)),Q57=0),1,"")),"")</f>
        <v/>
      </c>
      <c r="AB57" s="93" t="str">
        <f t="shared" si="13"/>
        <v/>
      </c>
      <c r="AC57" s="56" t="str">
        <f t="shared" si="2"/>
        <v/>
      </c>
      <c r="AD57" s="94" t="str">
        <f t="shared" si="14"/>
        <v/>
      </c>
      <c r="AE57" s="56" t="str">
        <f t="shared" si="15"/>
        <v/>
      </c>
      <c r="AF57" s="78">
        <f t="shared" si="16"/>
        <v>1</v>
      </c>
    </row>
    <row r="58" spans="1:32" s="74" customFormat="1" x14ac:dyDescent="0.2">
      <c r="A58" s="74" t="str">
        <f>IF(EXPORTADO!I40&lt;&gt;"",EXPORTADO!I40,"")</f>
        <v>OB</v>
      </c>
      <c r="B58" s="74">
        <f t="shared" si="3"/>
        <v>5</v>
      </c>
      <c r="C58" s="86" t="str">
        <f t="shared" si="4"/>
        <v/>
      </c>
      <c r="D58" s="86" t="str">
        <f t="shared" si="5"/>
        <v/>
      </c>
      <c r="E58" s="86" t="str">
        <f t="shared" si="6"/>
        <v/>
      </c>
      <c r="F58" s="86" t="str">
        <f t="shared" si="7"/>
        <v/>
      </c>
      <c r="G58" s="86" t="str">
        <f t="shared" si="8"/>
        <v>07</v>
      </c>
      <c r="H58" s="87" t="str">
        <f>IF(EXPORTADO!B40&lt;&gt;"",EXPORTADO!B40,"")</f>
        <v>Partida</v>
      </c>
      <c r="I58" s="78" t="str">
        <f t="shared" si="9"/>
        <v>p1</v>
      </c>
      <c r="J58" s="78"/>
      <c r="K58" s="88" t="str">
        <f>IF(EXPORTADO!A40&lt;&gt;"",TRIM(EXPORTADO!A40),"")</f>
        <v>07.05</v>
      </c>
      <c r="L58" s="50" t="str">
        <f>IF(K58&lt;&gt;"",EXPORTADO!D40,"")</f>
        <v>REMATE LATERAL CH. LISA AC. GALV. AC. POLIÉSTER</v>
      </c>
      <c r="M58" s="50"/>
      <c r="N58" s="78" t="str">
        <f>IF(K58&lt;&gt;"",EXPORTADO!C40,"")</f>
        <v>m</v>
      </c>
      <c r="O58" s="89">
        <f>IF(G58&lt;&gt;"",EXPORTADO!E40,"")</f>
        <v>15</v>
      </c>
      <c r="P58" s="90">
        <f>IF(G58&lt;&gt;"",EXPORTADO!F40,"")</f>
        <v>22.81</v>
      </c>
      <c r="Q58" s="90">
        <f>IF($G58&lt;&gt;"",$O58*P58,IF(OR($I58="c",$I58="css"),SUMIF($G$22:G$2999,$K58,Q$22:Q$2999),IF($I58="c1",SUMIF($F$22:F$2999,$K58,Q$22:Q$2999),IF($I58="c2",SUMIF($E$22:E$2999,$K58,Q$22:Q$2999),IF($I58="c3",SUMIF($D$22:D$2999,$K58,Q$22:Q$2999),IF($I58="c4",SUMIF($C$22:C$2999,$K58,Q$22:Q$2999),""))))))</f>
        <v>342.15</v>
      </c>
      <c r="S58" s="148"/>
      <c r="T58" s="90" t="str">
        <f>IF(G58&lt;&gt;"",IF(S58&lt;&gt;"",O58*S58,"Celda Vacia"),IF($G58&lt;&gt;"",$O58*S58,IF(OR($I58="c",$I58="css"),SUMIF($G$22:G$2999,$K58,T$22:T$2999),IF($I58="c1",SUMIF($F$22:F$2999,$K58,T$22:T$2999),IF($I58="c2",SUMIF($E$22:E$2999,$K58,T$22:T$2999),IF($I58="c3",SUMIF($D$22:D$2999,$K58,T$22:T$2999),IF($I58="c4",SUMIF($C$22:C$2999,$K58,T$22:T$2999),"")))))))</f>
        <v>Celda Vacia</v>
      </c>
      <c r="U58" s="91" t="str">
        <f t="shared" si="1"/>
        <v/>
      </c>
      <c r="V58" s="45"/>
      <c r="X58" s="50" t="str">
        <f t="shared" si="10"/>
        <v>PARTIDA SIN PRECIO</v>
      </c>
      <c r="Y58" s="69">
        <f t="shared" si="11"/>
        <v>1</v>
      </c>
      <c r="Z58" s="69" t="str">
        <f t="shared" si="12"/>
        <v/>
      </c>
      <c r="AA58" s="69" t="str">
        <f>IF(I58="CSS",IF(RELLENAR!$F$6="PEM",IF(OR(T58&lt;(Q58),Q58=0),1,""),IF(OR(T58*(1+$T$11+$T$9)&lt;(Q58*(1+$O$9+$O$11)),Q58=0),1,"")),"")</f>
        <v/>
      </c>
      <c r="AB58" s="93" t="str">
        <f t="shared" si="13"/>
        <v/>
      </c>
      <c r="AC58" s="56" t="str">
        <f t="shared" si="2"/>
        <v/>
      </c>
      <c r="AD58" s="94" t="str">
        <f t="shared" si="14"/>
        <v/>
      </c>
      <c r="AE58" s="56" t="str">
        <f t="shared" si="15"/>
        <v/>
      </c>
      <c r="AF58" s="78">
        <f t="shared" si="16"/>
        <v>1</v>
      </c>
    </row>
    <row r="59" spans="1:32" s="74" customFormat="1" x14ac:dyDescent="0.2">
      <c r="A59" s="74" t="str">
        <f>IF(EXPORTADO!I41&lt;&gt;"",EXPORTADO!I41,"")</f>
        <v>OB</v>
      </c>
      <c r="B59" s="74">
        <f t="shared" si="3"/>
        <v>5</v>
      </c>
      <c r="C59" s="86" t="str">
        <f t="shared" si="4"/>
        <v/>
      </c>
      <c r="D59" s="86" t="str">
        <f t="shared" si="5"/>
        <v/>
      </c>
      <c r="E59" s="86" t="str">
        <f t="shared" si="6"/>
        <v/>
      </c>
      <c r="F59" s="86" t="str">
        <f t="shared" si="7"/>
        <v/>
      </c>
      <c r="G59" s="86" t="str">
        <f t="shared" si="8"/>
        <v>07</v>
      </c>
      <c r="H59" s="87" t="str">
        <f>IF(EXPORTADO!B41&lt;&gt;"",EXPORTADO!B41,"")</f>
        <v>Partida</v>
      </c>
      <c r="I59" s="78" t="str">
        <f t="shared" si="9"/>
        <v>p1</v>
      </c>
      <c r="J59" s="78"/>
      <c r="K59" s="88" t="str">
        <f>IF(EXPORTADO!A41&lt;&gt;"",TRIM(EXPORTADO!A41),"")</f>
        <v>07.06</v>
      </c>
      <c r="L59" s="50" t="str">
        <f>IF(K59&lt;&gt;"",EXPORTADO!D41,"")</f>
        <v>ANCLAJE DE SOPORTE LED A ESTRUCTURA AUX. PANEL SÁNDWICH</v>
      </c>
      <c r="M59" s="50"/>
      <c r="N59" s="78" t="str">
        <f>IF(K59&lt;&gt;"",EXPORTADO!C41,"")</f>
        <v>u</v>
      </c>
      <c r="O59" s="89">
        <f>IF(G59&lt;&gt;"",EXPORTADO!E41,"")</f>
        <v>1</v>
      </c>
      <c r="P59" s="90">
        <f>IF(G59&lt;&gt;"",EXPORTADO!F41,"")</f>
        <v>141.19999999999999</v>
      </c>
      <c r="Q59" s="90">
        <f>IF($G59&lt;&gt;"",$O59*P59,IF(OR($I59="c",$I59="css"),SUMIF($G$22:G$2999,$K59,Q$22:Q$2999),IF($I59="c1",SUMIF($F$22:F$2999,$K59,Q$22:Q$2999),IF($I59="c2",SUMIF($E$22:E$2999,$K59,Q$22:Q$2999),IF($I59="c3",SUMIF($D$22:D$2999,$K59,Q$22:Q$2999),IF($I59="c4",SUMIF($C$22:C$2999,$K59,Q$22:Q$2999),""))))))</f>
        <v>141.19999999999999</v>
      </c>
      <c r="S59" s="148"/>
      <c r="T59" s="90" t="str">
        <f>IF(G59&lt;&gt;"",IF(S59&lt;&gt;"",O59*S59,"Celda Vacia"),IF($G59&lt;&gt;"",$O59*S59,IF(OR($I59="c",$I59="css"),SUMIF($G$22:G$2999,$K59,T$22:T$2999),IF($I59="c1",SUMIF($F$22:F$2999,$K59,T$22:T$2999),IF($I59="c2",SUMIF($E$22:E$2999,$K59,T$22:T$2999),IF($I59="c3",SUMIF($D$22:D$2999,$K59,T$22:T$2999),IF($I59="c4",SUMIF($C$22:C$2999,$K59,T$22:T$2999),"")))))))</f>
        <v>Celda Vacia</v>
      </c>
      <c r="U59" s="91" t="str">
        <f t="shared" si="1"/>
        <v/>
      </c>
      <c r="V59" s="45"/>
      <c r="X59" s="50" t="str">
        <f t="shared" si="10"/>
        <v>PARTIDA SIN PRECIO</v>
      </c>
      <c r="Y59" s="69">
        <f t="shared" si="11"/>
        <v>1</v>
      </c>
      <c r="Z59" s="69" t="str">
        <f t="shared" si="12"/>
        <v/>
      </c>
      <c r="AA59" s="69" t="str">
        <f>IF(I59="CSS",IF(RELLENAR!$F$6="PEM",IF(OR(T59&lt;(Q59),Q59=0),1,""),IF(OR(T59*(1+$T$11+$T$9)&lt;(Q59*(1+$O$9+$O$11)),Q59=0),1,"")),"")</f>
        <v/>
      </c>
      <c r="AB59" s="93" t="str">
        <f t="shared" si="13"/>
        <v/>
      </c>
      <c r="AC59" s="56" t="str">
        <f t="shared" si="2"/>
        <v/>
      </c>
      <c r="AD59" s="94" t="str">
        <f t="shared" si="14"/>
        <v/>
      </c>
      <c r="AE59" s="56" t="str">
        <f t="shared" si="15"/>
        <v/>
      </c>
      <c r="AF59" s="78">
        <f t="shared" si="16"/>
        <v>1</v>
      </c>
    </row>
    <row r="60" spans="1:32" s="74" customFormat="1" x14ac:dyDescent="0.2">
      <c r="A60" s="74" t="str">
        <f>IF(EXPORTADO!I42&lt;&gt;"",EXPORTADO!I42,"")</f>
        <v>OB</v>
      </c>
      <c r="B60" s="74">
        <f t="shared" si="3"/>
        <v>5</v>
      </c>
      <c r="C60" s="86" t="str">
        <f t="shared" si="4"/>
        <v/>
      </c>
      <c r="D60" s="86" t="str">
        <f t="shared" si="5"/>
        <v/>
      </c>
      <c r="E60" s="86" t="str">
        <f t="shared" si="6"/>
        <v/>
      </c>
      <c r="F60" s="86" t="str">
        <f t="shared" si="7"/>
        <v/>
      </c>
      <c r="G60" s="86" t="str">
        <f t="shared" si="8"/>
        <v>07</v>
      </c>
      <c r="H60" s="87" t="str">
        <f>IF(EXPORTADO!B42&lt;&gt;"",EXPORTADO!B42,"")</f>
        <v>Partida</v>
      </c>
      <c r="I60" s="78" t="str">
        <f t="shared" si="9"/>
        <v>p1</v>
      </c>
      <c r="J60" s="78"/>
      <c r="K60" s="88" t="str">
        <f>IF(EXPORTADO!A42&lt;&gt;"",TRIM(EXPORTADO!A42),"")</f>
        <v>07.07</v>
      </c>
      <c r="L60" s="50" t="str">
        <f>IF(K60&lt;&gt;"",EXPORTADO!D42,"")</f>
        <v>MARQUESINA DE CRISTAL Y ACERO INOXIDABLE</v>
      </c>
      <c r="M60" s="50"/>
      <c r="N60" s="78" t="str">
        <f>IF(K60&lt;&gt;"",EXPORTADO!C42,"")</f>
        <v>u</v>
      </c>
      <c r="O60" s="89">
        <f>IF(G60&lt;&gt;"",EXPORTADO!E42,"")</f>
        <v>1</v>
      </c>
      <c r="P60" s="90">
        <f>IF(G60&lt;&gt;"",EXPORTADO!F42,"")</f>
        <v>2181.19</v>
      </c>
      <c r="Q60" s="90">
        <f>IF($G60&lt;&gt;"",$O60*P60,IF(OR($I60="c",$I60="css"),SUMIF($G$22:G$2999,$K60,Q$22:Q$2999),IF($I60="c1",SUMIF($F$22:F$2999,$K60,Q$22:Q$2999),IF($I60="c2",SUMIF($E$22:E$2999,$K60,Q$22:Q$2999),IF($I60="c3",SUMIF($D$22:D$2999,$K60,Q$22:Q$2999),IF($I60="c4",SUMIF($C$22:C$2999,$K60,Q$22:Q$2999),""))))))</f>
        <v>2181.19</v>
      </c>
      <c r="S60" s="148"/>
      <c r="T60" s="90" t="str">
        <f>IF(G60&lt;&gt;"",IF(S60&lt;&gt;"",O60*S60,"Celda Vacia"),IF($G60&lt;&gt;"",$O60*S60,IF(OR($I60="c",$I60="css"),SUMIF($G$22:G$2999,$K60,T$22:T$2999),IF($I60="c1",SUMIF($F$22:F$2999,$K60,T$22:T$2999),IF($I60="c2",SUMIF($E$22:E$2999,$K60,T$22:T$2999),IF($I60="c3",SUMIF($D$22:D$2999,$K60,T$22:T$2999),IF($I60="c4",SUMIF($C$22:C$2999,$K60,T$22:T$2999),"")))))))</f>
        <v>Celda Vacia</v>
      </c>
      <c r="U60" s="91" t="str">
        <f t="shared" si="1"/>
        <v/>
      </c>
      <c r="V60" s="45"/>
      <c r="X60" s="50" t="str">
        <f t="shared" si="10"/>
        <v>PARTIDA SIN PRECIO</v>
      </c>
      <c r="Y60" s="69">
        <f t="shared" si="11"/>
        <v>1</v>
      </c>
      <c r="Z60" s="69" t="str">
        <f t="shared" si="12"/>
        <v/>
      </c>
      <c r="AA60" s="69" t="str">
        <f>IF(I60="CSS",IF(RELLENAR!$F$6="PEM",IF(OR(T60&lt;(Q60),Q60=0),1,""),IF(OR(T60*(1+$T$11+$T$9)&lt;(Q60*(1+$O$9+$O$11)),Q60=0),1,"")),"")</f>
        <v/>
      </c>
      <c r="AB60" s="93" t="str">
        <f t="shared" si="13"/>
        <v/>
      </c>
      <c r="AC60" s="56" t="str">
        <f t="shared" si="2"/>
        <v/>
      </c>
      <c r="AD60" s="94" t="str">
        <f t="shared" si="14"/>
        <v/>
      </c>
      <c r="AE60" s="56" t="str">
        <f t="shared" si="15"/>
        <v/>
      </c>
      <c r="AF60" s="78">
        <f t="shared" si="16"/>
        <v>1</v>
      </c>
    </row>
    <row r="61" spans="1:32" s="74" customFormat="1" x14ac:dyDescent="0.2">
      <c r="A61" s="74" t="str">
        <f>IF(EXPORTADO!I43&lt;&gt;"",EXPORTADO!I43,"")</f>
        <v>OB</v>
      </c>
      <c r="B61" s="74">
        <f t="shared" si="3"/>
        <v>2</v>
      </c>
      <c r="C61" s="86" t="str">
        <f t="shared" si="4"/>
        <v/>
      </c>
      <c r="D61" s="86" t="str">
        <f t="shared" si="5"/>
        <v/>
      </c>
      <c r="E61" s="86" t="str">
        <f t="shared" si="6"/>
        <v/>
      </c>
      <c r="F61" s="86" t="str">
        <f t="shared" si="7"/>
        <v/>
      </c>
      <c r="G61" s="86" t="str">
        <f t="shared" si="8"/>
        <v/>
      </c>
      <c r="H61" s="87" t="str">
        <f>IF(EXPORTADO!B43&lt;&gt;"",EXPORTADO!B43,"")</f>
        <v>Capítulo</v>
      </c>
      <c r="I61" s="78" t="str">
        <f t="shared" si="9"/>
        <v>c</v>
      </c>
      <c r="J61" s="78"/>
      <c r="K61" s="88" t="str">
        <f>IF(EXPORTADO!A43&lt;&gt;"",TRIM(EXPORTADO!A43),"")</f>
        <v>08</v>
      </c>
      <c r="L61" s="50" t="str">
        <f>IF(K61&lt;&gt;"",EXPORTADO!D43,"")</f>
        <v>PUERTAS AUTOMÁTICAS</v>
      </c>
      <c r="M61" s="50"/>
      <c r="N61" s="78" t="str">
        <f>IF(K61&lt;&gt;"",EXPORTADO!C43,"")</f>
        <v/>
      </c>
      <c r="O61" s="89" t="str">
        <f>IF(G61&lt;&gt;"",EXPORTADO!E43,"")</f>
        <v/>
      </c>
      <c r="P61" s="90" t="str">
        <f>IF(G61&lt;&gt;"",EXPORTADO!F43,"")</f>
        <v/>
      </c>
      <c r="Q61" s="90">
        <f>IF($G61&lt;&gt;"",$O61*P61,IF(OR($I61="c",$I61="css"),SUMIF($G$22:G$2999,$K61,Q$22:Q$2999),IF($I61="c1",SUMIF($F$22:F$2999,$K61,Q$22:Q$2999),IF($I61="c2",SUMIF($E$22:E$2999,$K61,Q$22:Q$2999),IF($I61="c3",SUMIF($D$22:D$2999,$K61,Q$22:Q$2999),IF($I61="c4",SUMIF($C$22:C$2999,$K61,Q$22:Q$2999),""))))))</f>
        <v>8048.33</v>
      </c>
      <c r="S61" s="90"/>
      <c r="T61" s="90">
        <f>IF(G61&lt;&gt;"",IF(S61&lt;&gt;"",O61*S61,"Celda Vacia"),IF($G61&lt;&gt;"",$O61*S61,IF(OR($I61="c",$I61="css"),SUMIF($G$22:G$2999,$K61,T$22:T$2999),IF($I61="c1",SUMIF($F$22:F$2999,$K61,T$22:T$2999),IF($I61="c2",SUMIF($E$22:E$2999,$K61,T$22:T$2999),IF($I61="c3",SUMIF($D$22:D$2999,$K61,T$22:T$2999),IF($I61="c4",SUMIF($C$22:C$2999,$K61,T$22:T$2999),"")))))))</f>
        <v>0</v>
      </c>
      <c r="U61" s="91" t="str">
        <f t="shared" si="1"/>
        <v/>
      </c>
      <c r="V61" s="45"/>
      <c r="X61" s="50" t="str">
        <f t="shared" si="10"/>
        <v/>
      </c>
      <c r="Y61" s="69" t="str">
        <f t="shared" si="11"/>
        <v/>
      </c>
      <c r="Z61" s="69" t="str">
        <f t="shared" si="12"/>
        <v/>
      </c>
      <c r="AA61" s="69" t="str">
        <f>IF(I61="CSS",IF(RELLENAR!$F$6="PEM",IF(OR(T61&lt;(Q61),Q61=0),1,""),IF(OR(T61*(1+$T$11+$T$9)&lt;(Q61*(1+$O$9+$O$11)),Q61=0),1,"")),"")</f>
        <v/>
      </c>
      <c r="AB61" s="93" t="str">
        <f t="shared" si="13"/>
        <v/>
      </c>
      <c r="AC61" s="56" t="str">
        <f t="shared" si="2"/>
        <v/>
      </c>
      <c r="AD61" s="94" t="str">
        <f t="shared" si="14"/>
        <v/>
      </c>
      <c r="AE61" s="56" t="str">
        <f t="shared" si="15"/>
        <v/>
      </c>
      <c r="AF61" s="78" t="str">
        <f t="shared" si="16"/>
        <v/>
      </c>
    </row>
    <row r="62" spans="1:32" s="74" customFormat="1" x14ac:dyDescent="0.2">
      <c r="A62" s="74" t="str">
        <f>IF(EXPORTADO!I44&lt;&gt;"",EXPORTADO!I44,"")</f>
        <v>OB</v>
      </c>
      <c r="B62" s="74">
        <f t="shared" si="3"/>
        <v>5</v>
      </c>
      <c r="C62" s="86" t="str">
        <f t="shared" si="4"/>
        <v/>
      </c>
      <c r="D62" s="86" t="str">
        <f t="shared" si="5"/>
        <v/>
      </c>
      <c r="E62" s="86" t="str">
        <f t="shared" si="6"/>
        <v/>
      </c>
      <c r="F62" s="86" t="str">
        <f t="shared" si="7"/>
        <v/>
      </c>
      <c r="G62" s="86" t="str">
        <f t="shared" si="8"/>
        <v>08</v>
      </c>
      <c r="H62" s="87" t="str">
        <f>IF(EXPORTADO!B44&lt;&gt;"",EXPORTADO!B44,"")</f>
        <v>Partida</v>
      </c>
      <c r="I62" s="78" t="str">
        <f t="shared" si="9"/>
        <v>p1</v>
      </c>
      <c r="J62" s="78"/>
      <c r="K62" s="88" t="str">
        <f>IF(EXPORTADO!A44&lt;&gt;"",TRIM(EXPORTADO!A44),"")</f>
        <v>08.01</v>
      </c>
      <c r="L62" s="50" t="str">
        <f>IF(K62&lt;&gt;"",EXPORTADO!D44,"")</f>
        <v>PUERTA INDUSTRIAL ENROLLABLE AUTOMÁTICA 3,00 M X 2,50 M</v>
      </c>
      <c r="M62" s="50"/>
      <c r="N62" s="78" t="str">
        <f>IF(K62&lt;&gt;"",EXPORTADO!C44,"")</f>
        <v>u</v>
      </c>
      <c r="O62" s="89">
        <f>IF(G62&lt;&gt;"",EXPORTADO!E44,"")</f>
        <v>1</v>
      </c>
      <c r="P62" s="90">
        <f>IF(G62&lt;&gt;"",EXPORTADO!F44,"")</f>
        <v>4726.6499999999996</v>
      </c>
      <c r="Q62" s="90">
        <f>IF($G62&lt;&gt;"",$O62*P62,IF(OR($I62="c",$I62="css"),SUMIF($G$22:G$2999,$K62,Q$22:Q$2999),IF($I62="c1",SUMIF($F$22:F$2999,$K62,Q$22:Q$2999),IF($I62="c2",SUMIF($E$22:E$2999,$K62,Q$22:Q$2999),IF($I62="c3",SUMIF($D$22:D$2999,$K62,Q$22:Q$2999),IF($I62="c4",SUMIF($C$22:C$2999,$K62,Q$22:Q$2999),""))))))</f>
        <v>4726.6499999999996</v>
      </c>
      <c r="S62" s="148"/>
      <c r="T62" s="90" t="str">
        <f>IF(G62&lt;&gt;"",IF(S62&lt;&gt;"",O62*S62,"Celda Vacia"),IF($G62&lt;&gt;"",$O62*S62,IF(OR($I62="c",$I62="css"),SUMIF($G$22:G$2999,$K62,T$22:T$2999),IF($I62="c1",SUMIF($F$22:F$2999,$K62,T$22:T$2999),IF($I62="c2",SUMIF($E$22:E$2999,$K62,T$22:T$2999),IF($I62="c3",SUMIF($D$22:D$2999,$K62,T$22:T$2999),IF($I62="c4",SUMIF($C$22:C$2999,$K62,T$22:T$2999),"")))))))</f>
        <v>Celda Vacia</v>
      </c>
      <c r="U62" s="91" t="str">
        <f t="shared" si="1"/>
        <v/>
      </c>
      <c r="V62" s="45"/>
      <c r="X62" s="50" t="str">
        <f t="shared" si="10"/>
        <v>PARTIDA SIN PRECIO</v>
      </c>
      <c r="Y62" s="69">
        <f t="shared" si="11"/>
        <v>1</v>
      </c>
      <c r="Z62" s="69" t="str">
        <f t="shared" si="12"/>
        <v/>
      </c>
      <c r="AA62" s="69" t="str">
        <f>IF(I62="CSS",IF(RELLENAR!$F$6="PEM",IF(OR(T62&lt;(Q62),Q62=0),1,""),IF(OR(T62*(1+$T$11+$T$9)&lt;(Q62*(1+$O$9+$O$11)),Q62=0),1,"")),"")</f>
        <v/>
      </c>
      <c r="AB62" s="93" t="str">
        <f t="shared" si="13"/>
        <v/>
      </c>
      <c r="AC62" s="56" t="str">
        <f t="shared" si="2"/>
        <v/>
      </c>
      <c r="AD62" s="94" t="str">
        <f t="shared" si="14"/>
        <v/>
      </c>
      <c r="AE62" s="56" t="str">
        <f t="shared" si="15"/>
        <v/>
      </c>
      <c r="AF62" s="78">
        <f t="shared" si="16"/>
        <v>1</v>
      </c>
    </row>
    <row r="63" spans="1:32" s="74" customFormat="1" x14ac:dyDescent="0.2">
      <c r="A63" s="74" t="str">
        <f>IF(EXPORTADO!I45&lt;&gt;"",EXPORTADO!I45,"")</f>
        <v>OB</v>
      </c>
      <c r="B63" s="74">
        <f t="shared" si="3"/>
        <v>5</v>
      </c>
      <c r="C63" s="86" t="str">
        <f t="shared" si="4"/>
        <v/>
      </c>
      <c r="D63" s="86" t="str">
        <f t="shared" si="5"/>
        <v/>
      </c>
      <c r="E63" s="86" t="str">
        <f t="shared" si="6"/>
        <v/>
      </c>
      <c r="F63" s="86" t="str">
        <f t="shared" si="7"/>
        <v/>
      </c>
      <c r="G63" s="86" t="str">
        <f t="shared" si="8"/>
        <v>08</v>
      </c>
      <c r="H63" s="87" t="str">
        <f>IF(EXPORTADO!B45&lt;&gt;"",EXPORTADO!B45,"")</f>
        <v>Partida</v>
      </c>
      <c r="I63" s="78" t="str">
        <f t="shared" si="9"/>
        <v>p1</v>
      </c>
      <c r="J63" s="78"/>
      <c r="K63" s="88" t="str">
        <f>IF(EXPORTADO!A45&lt;&gt;"",TRIM(EXPORTADO!A45),"")</f>
        <v>08.02</v>
      </c>
      <c r="L63" s="50" t="str">
        <f>IF(K63&lt;&gt;"",EXPORTADO!D45,"")</f>
        <v>PUERTA INDUSTRIAL ENROLLABLE AUTOMÁTICA 2,00 M X 2,50 M</v>
      </c>
      <c r="M63" s="50"/>
      <c r="N63" s="78" t="str">
        <f>IF(K63&lt;&gt;"",EXPORTADO!C45,"")</f>
        <v>u</v>
      </c>
      <c r="O63" s="89">
        <f>IF(G63&lt;&gt;"",EXPORTADO!E45,"")</f>
        <v>1</v>
      </c>
      <c r="P63" s="90">
        <f>IF(G63&lt;&gt;"",EXPORTADO!F45,"")</f>
        <v>3321.68</v>
      </c>
      <c r="Q63" s="90">
        <f>IF($G63&lt;&gt;"",$O63*P63,IF(OR($I63="c",$I63="css"),SUMIF($G$22:G$2999,$K63,Q$22:Q$2999),IF($I63="c1",SUMIF($F$22:F$2999,$K63,Q$22:Q$2999),IF($I63="c2",SUMIF($E$22:E$2999,$K63,Q$22:Q$2999),IF($I63="c3",SUMIF($D$22:D$2999,$K63,Q$22:Q$2999),IF($I63="c4",SUMIF($C$22:C$2999,$K63,Q$22:Q$2999),""))))))</f>
        <v>3321.68</v>
      </c>
      <c r="S63" s="148"/>
      <c r="T63" s="90" t="str">
        <f>IF(G63&lt;&gt;"",IF(S63&lt;&gt;"",O63*S63,"Celda Vacia"),IF($G63&lt;&gt;"",$O63*S63,IF(OR($I63="c",$I63="css"),SUMIF($G$22:G$2999,$K63,T$22:T$2999),IF($I63="c1",SUMIF($F$22:F$2999,$K63,T$22:T$2999),IF($I63="c2",SUMIF($E$22:E$2999,$K63,T$22:T$2999),IF($I63="c3",SUMIF($D$22:D$2999,$K63,T$22:T$2999),IF($I63="c4",SUMIF($C$22:C$2999,$K63,T$22:T$2999),"")))))))</f>
        <v>Celda Vacia</v>
      </c>
      <c r="U63" s="91" t="str">
        <f t="shared" si="1"/>
        <v/>
      </c>
      <c r="V63" s="45"/>
      <c r="X63" s="50" t="str">
        <f t="shared" si="10"/>
        <v>PARTIDA SIN PRECIO</v>
      </c>
      <c r="Y63" s="69">
        <f t="shared" si="11"/>
        <v>1</v>
      </c>
      <c r="Z63" s="69" t="str">
        <f t="shared" si="12"/>
        <v/>
      </c>
      <c r="AA63" s="69" t="str">
        <f>IF(I63="CSS",IF(RELLENAR!$F$6="PEM",IF(OR(T63&lt;(Q63),Q63=0),1,""),IF(OR(T63*(1+$T$11+$T$9)&lt;(Q63*(1+$O$9+$O$11)),Q63=0),1,"")),"")</f>
        <v/>
      </c>
      <c r="AB63" s="93" t="str">
        <f t="shared" si="13"/>
        <v/>
      </c>
      <c r="AC63" s="56" t="str">
        <f t="shared" si="2"/>
        <v/>
      </c>
      <c r="AD63" s="94" t="str">
        <f t="shared" si="14"/>
        <v/>
      </c>
      <c r="AE63" s="56" t="str">
        <f t="shared" si="15"/>
        <v/>
      </c>
      <c r="AF63" s="78">
        <f t="shared" si="16"/>
        <v>1</v>
      </c>
    </row>
    <row r="64" spans="1:32" s="74" customFormat="1" x14ac:dyDescent="0.2">
      <c r="A64" s="74" t="str">
        <f>IF(EXPORTADO!I46&lt;&gt;"",EXPORTADO!I46,"")</f>
        <v>OB</v>
      </c>
      <c r="B64" s="74">
        <f t="shared" si="3"/>
        <v>2</v>
      </c>
      <c r="C64" s="86" t="str">
        <f t="shared" si="4"/>
        <v/>
      </c>
      <c r="D64" s="86" t="str">
        <f t="shared" si="5"/>
        <v/>
      </c>
      <c r="E64" s="86" t="str">
        <f t="shared" si="6"/>
        <v/>
      </c>
      <c r="F64" s="86" t="str">
        <f t="shared" si="7"/>
        <v/>
      </c>
      <c r="G64" s="86" t="str">
        <f t="shared" si="8"/>
        <v/>
      </c>
      <c r="H64" s="87" t="str">
        <f>IF(EXPORTADO!B46&lt;&gt;"",EXPORTADO!B46,"")</f>
        <v>Capítulo</v>
      </c>
      <c r="I64" s="78" t="str">
        <f t="shared" si="9"/>
        <v>c</v>
      </c>
      <c r="J64" s="78"/>
      <c r="K64" s="88" t="str">
        <f>IF(EXPORTADO!A46&lt;&gt;"",TRIM(EXPORTADO!A46),"")</f>
        <v>09</v>
      </c>
      <c r="L64" s="50" t="str">
        <f>IF(K64&lt;&gt;"",EXPORTADO!D46,"")</f>
        <v>INSTALACIÓN ELÉCTRICA</v>
      </c>
      <c r="M64" s="50"/>
      <c r="N64" s="78" t="str">
        <f>IF(K64&lt;&gt;"",EXPORTADO!C46,"")</f>
        <v/>
      </c>
      <c r="O64" s="89" t="str">
        <f>IF(G64&lt;&gt;"",EXPORTADO!E46,"")</f>
        <v/>
      </c>
      <c r="P64" s="90" t="str">
        <f>IF(G64&lt;&gt;"",EXPORTADO!F46,"")</f>
        <v/>
      </c>
      <c r="Q64" s="90">
        <f>IF($G64&lt;&gt;"",$O64*P64,IF(OR($I64="c",$I64="css"),SUMIF($G$22:G$2999,$K64,Q$22:Q$2999),IF($I64="c1",SUMIF($F$22:F$2999,$K64,Q$22:Q$2999),IF($I64="c2",SUMIF($E$22:E$2999,$K64,Q$22:Q$2999),IF($I64="c3",SUMIF($D$22:D$2999,$K64,Q$22:Q$2999),IF($I64="c4",SUMIF($C$22:C$2999,$K64,Q$22:Q$2999),""))))))</f>
        <v>4934.22</v>
      </c>
      <c r="S64" s="90"/>
      <c r="T64" s="90">
        <f>IF(G64&lt;&gt;"",IF(S64&lt;&gt;"",O64*S64,"Celda Vacia"),IF($G64&lt;&gt;"",$O64*S64,IF(OR($I64="c",$I64="css"),SUMIF($G$22:G$2999,$K64,T$22:T$2999),IF($I64="c1",SUMIF($F$22:F$2999,$K64,T$22:T$2999),IF($I64="c2",SUMIF($E$22:E$2999,$K64,T$22:T$2999),IF($I64="c3",SUMIF($D$22:D$2999,$K64,T$22:T$2999),IF($I64="c4",SUMIF($C$22:C$2999,$K64,T$22:T$2999),"")))))))</f>
        <v>0</v>
      </c>
      <c r="U64" s="91" t="str">
        <f t="shared" si="1"/>
        <v/>
      </c>
      <c r="V64" s="45"/>
      <c r="X64" s="50" t="str">
        <f t="shared" si="10"/>
        <v/>
      </c>
      <c r="Y64" s="69" t="str">
        <f t="shared" si="11"/>
        <v/>
      </c>
      <c r="Z64" s="69" t="str">
        <f t="shared" si="12"/>
        <v/>
      </c>
      <c r="AA64" s="69" t="str">
        <f>IF(I64="CSS",IF(RELLENAR!$F$6="PEM",IF(OR(T64&lt;(Q64),Q64=0),1,""),IF(OR(T64*(1+$T$11+$T$9)&lt;(Q64*(1+$O$9+$O$11)),Q64=0),1,"")),"")</f>
        <v/>
      </c>
      <c r="AB64" s="93" t="str">
        <f t="shared" si="13"/>
        <v/>
      </c>
      <c r="AC64" s="56" t="str">
        <f t="shared" si="2"/>
        <v/>
      </c>
      <c r="AD64" s="94" t="str">
        <f t="shared" si="14"/>
        <v/>
      </c>
      <c r="AE64" s="56" t="str">
        <f t="shared" si="15"/>
        <v/>
      </c>
      <c r="AF64" s="78" t="str">
        <f t="shared" si="16"/>
        <v/>
      </c>
    </row>
    <row r="65" spans="1:32" s="74" customFormat="1" x14ac:dyDescent="0.2">
      <c r="A65" s="74" t="str">
        <f>IF(EXPORTADO!I47&lt;&gt;"",EXPORTADO!I47,"")</f>
        <v>OB</v>
      </c>
      <c r="B65" s="74">
        <f t="shared" si="3"/>
        <v>5</v>
      </c>
      <c r="C65" s="86" t="str">
        <f t="shared" si="4"/>
        <v/>
      </c>
      <c r="D65" s="86" t="str">
        <f t="shared" si="5"/>
        <v/>
      </c>
      <c r="E65" s="86" t="str">
        <f t="shared" si="6"/>
        <v/>
      </c>
      <c r="F65" s="86" t="str">
        <f t="shared" si="7"/>
        <v/>
      </c>
      <c r="G65" s="86" t="str">
        <f t="shared" si="8"/>
        <v>09</v>
      </c>
      <c r="H65" s="87" t="str">
        <f>IF(EXPORTADO!B47&lt;&gt;"",EXPORTADO!B47,"")</f>
        <v>Partida</v>
      </c>
      <c r="I65" s="78" t="str">
        <f t="shared" si="9"/>
        <v>p1</v>
      </c>
      <c r="J65" s="78"/>
      <c r="K65" s="88" t="str">
        <f>IF(EXPORTADO!A47&lt;&gt;"",TRIM(EXPORTADO!A47),"")</f>
        <v>09.01</v>
      </c>
      <c r="L65" s="50" t="str">
        <f>IF(K65&lt;&gt;"",EXPORTADO!D47,"")</f>
        <v>TUBO FLEXIBLE CORRUGADO DIÁM. 25 MM LIBRE HALÓGENOS</v>
      </c>
      <c r="M65" s="50"/>
      <c r="N65" s="78" t="str">
        <f>IF(K65&lt;&gt;"",EXPORTADO!C47,"")</f>
        <v>m</v>
      </c>
      <c r="O65" s="89">
        <f>IF(G65&lt;&gt;"",EXPORTADO!E47,"")</f>
        <v>32</v>
      </c>
      <c r="P65" s="90">
        <f>IF(G65&lt;&gt;"",EXPORTADO!F47,"")</f>
        <v>3.5</v>
      </c>
      <c r="Q65" s="90">
        <f>IF($G65&lt;&gt;"",$O65*P65,IF(OR($I65="c",$I65="css"),SUMIF($G$22:G$2999,$K65,Q$22:Q$2999),IF($I65="c1",SUMIF($F$22:F$2999,$K65,Q$22:Q$2999),IF($I65="c2",SUMIF($E$22:E$2999,$K65,Q$22:Q$2999),IF($I65="c3",SUMIF($D$22:D$2999,$K65,Q$22:Q$2999),IF($I65="c4",SUMIF($C$22:C$2999,$K65,Q$22:Q$2999),""))))))</f>
        <v>112</v>
      </c>
      <c r="S65" s="148"/>
      <c r="T65" s="90" t="str">
        <f>IF(G65&lt;&gt;"",IF(S65&lt;&gt;"",O65*S65,"Celda Vacia"),IF($G65&lt;&gt;"",$O65*S65,IF(OR($I65="c",$I65="css"),SUMIF($G$22:G$2999,$K65,T$22:T$2999),IF($I65="c1",SUMIF($F$22:F$2999,$K65,T$22:T$2999),IF($I65="c2",SUMIF($E$22:E$2999,$K65,T$22:T$2999),IF($I65="c3",SUMIF($D$22:D$2999,$K65,T$22:T$2999),IF($I65="c4",SUMIF($C$22:C$2999,$K65,T$22:T$2999),"")))))))</f>
        <v>Celda Vacia</v>
      </c>
      <c r="U65" s="91" t="str">
        <f t="shared" si="1"/>
        <v/>
      </c>
      <c r="V65" s="45"/>
      <c r="X65" s="50" t="str">
        <f t="shared" si="10"/>
        <v>PARTIDA SIN PRECIO</v>
      </c>
      <c r="Y65" s="69">
        <f t="shared" si="11"/>
        <v>1</v>
      </c>
      <c r="Z65" s="69" t="str">
        <f t="shared" si="12"/>
        <v/>
      </c>
      <c r="AA65" s="69" t="str">
        <f>IF(I65="CSS",IF(RELLENAR!$F$6="PEM",IF(OR(T65&lt;(Q65),Q65=0),1,""),IF(OR(T65*(1+$T$11+$T$9)&lt;(Q65*(1+$O$9+$O$11)),Q65=0),1,"")),"")</f>
        <v/>
      </c>
      <c r="AB65" s="93" t="str">
        <f t="shared" si="13"/>
        <v/>
      </c>
      <c r="AC65" s="56" t="str">
        <f t="shared" si="2"/>
        <v/>
      </c>
      <c r="AD65" s="94" t="str">
        <f t="shared" si="14"/>
        <v/>
      </c>
      <c r="AE65" s="56" t="str">
        <f t="shared" si="15"/>
        <v/>
      </c>
      <c r="AF65" s="78">
        <f t="shared" si="16"/>
        <v>1</v>
      </c>
    </row>
    <row r="66" spans="1:32" s="74" customFormat="1" x14ac:dyDescent="0.2">
      <c r="A66" s="74" t="str">
        <f>IF(EXPORTADO!I48&lt;&gt;"",EXPORTADO!I48,"")</f>
        <v>OB</v>
      </c>
      <c r="B66" s="74">
        <f t="shared" si="3"/>
        <v>5</v>
      </c>
      <c r="C66" s="86" t="str">
        <f t="shared" si="4"/>
        <v/>
      </c>
      <c r="D66" s="86" t="str">
        <f t="shared" si="5"/>
        <v/>
      </c>
      <c r="E66" s="86" t="str">
        <f t="shared" si="6"/>
        <v/>
      </c>
      <c r="F66" s="86" t="str">
        <f t="shared" si="7"/>
        <v/>
      </c>
      <c r="G66" s="86" t="str">
        <f t="shared" si="8"/>
        <v>09</v>
      </c>
      <c r="H66" s="87" t="str">
        <f>IF(EXPORTADO!B48&lt;&gt;"",EXPORTADO!B48,"")</f>
        <v>Partida</v>
      </c>
      <c r="I66" s="78" t="str">
        <f t="shared" si="9"/>
        <v>p1</v>
      </c>
      <c r="J66" s="78"/>
      <c r="K66" s="88" t="str">
        <f>IF(EXPORTADO!A48&lt;&gt;"",TRIM(EXPORTADO!A48),"")</f>
        <v>09.02</v>
      </c>
      <c r="L66" s="50" t="str">
        <f>IF(K66&lt;&gt;"",EXPORTADO!D48,"")</f>
        <v>TUBO FLEXIBLE CORRUGADO DIÁM. 32 MM LIBRE HALÓGENOS</v>
      </c>
      <c r="M66" s="50"/>
      <c r="N66" s="78" t="str">
        <f>IF(K66&lt;&gt;"",EXPORTADO!C48,"")</f>
        <v>m</v>
      </c>
      <c r="O66" s="89">
        <f>IF(G66&lt;&gt;"",EXPORTADO!E48,"")</f>
        <v>5</v>
      </c>
      <c r="P66" s="90">
        <f>IF(G66&lt;&gt;"",EXPORTADO!F48,"")</f>
        <v>3.91</v>
      </c>
      <c r="Q66" s="90">
        <f>IF($G66&lt;&gt;"",$O66*P66,IF(OR($I66="c",$I66="css"),SUMIF($G$22:G$2999,$K66,Q$22:Q$2999),IF($I66="c1",SUMIF($F$22:F$2999,$K66,Q$22:Q$2999),IF($I66="c2",SUMIF($E$22:E$2999,$K66,Q$22:Q$2999),IF($I66="c3",SUMIF($D$22:D$2999,$K66,Q$22:Q$2999),IF($I66="c4",SUMIF($C$22:C$2999,$K66,Q$22:Q$2999),""))))))</f>
        <v>19.55</v>
      </c>
      <c r="S66" s="148"/>
      <c r="T66" s="90" t="str">
        <f>IF(G66&lt;&gt;"",IF(S66&lt;&gt;"",O66*S66,"Celda Vacia"),IF($G66&lt;&gt;"",$O66*S66,IF(OR($I66="c",$I66="css"),SUMIF($G$22:G$2999,$K66,T$22:T$2999),IF($I66="c1",SUMIF($F$22:F$2999,$K66,T$22:T$2999),IF($I66="c2",SUMIF($E$22:E$2999,$K66,T$22:T$2999),IF($I66="c3",SUMIF($D$22:D$2999,$K66,T$22:T$2999),IF($I66="c4",SUMIF($C$22:C$2999,$K66,T$22:T$2999),"")))))))</f>
        <v>Celda Vacia</v>
      </c>
      <c r="U66" s="91" t="str">
        <f t="shared" si="1"/>
        <v/>
      </c>
      <c r="V66" s="45"/>
      <c r="X66" s="50" t="str">
        <f t="shared" si="10"/>
        <v>PARTIDA SIN PRECIO</v>
      </c>
      <c r="Y66" s="69">
        <f t="shared" si="11"/>
        <v>1</v>
      </c>
      <c r="Z66" s="69" t="str">
        <f t="shared" si="12"/>
        <v/>
      </c>
      <c r="AA66" s="69" t="str">
        <f>IF(I66="CSS",IF(RELLENAR!$F$6="PEM",IF(OR(T66&lt;(Q66),Q66=0),1,""),IF(OR(T66*(1+$T$11+$T$9)&lt;(Q66*(1+$O$9+$O$11)),Q66=0),1,"")),"")</f>
        <v/>
      </c>
      <c r="AB66" s="93" t="str">
        <f t="shared" si="13"/>
        <v/>
      </c>
      <c r="AC66" s="56" t="str">
        <f t="shared" si="2"/>
        <v/>
      </c>
      <c r="AD66" s="94" t="str">
        <f t="shared" si="14"/>
        <v/>
      </c>
      <c r="AE66" s="56" t="str">
        <f t="shared" si="15"/>
        <v/>
      </c>
      <c r="AF66" s="78">
        <f t="shared" si="16"/>
        <v>1</v>
      </c>
    </row>
    <row r="67" spans="1:32" s="74" customFormat="1" x14ac:dyDescent="0.2">
      <c r="A67" s="74" t="str">
        <f>IF(EXPORTADO!I49&lt;&gt;"",EXPORTADO!I49,"")</f>
        <v>OB</v>
      </c>
      <c r="B67" s="74">
        <f t="shared" si="3"/>
        <v>5</v>
      </c>
      <c r="C67" s="86" t="str">
        <f t="shared" si="4"/>
        <v/>
      </c>
      <c r="D67" s="86" t="str">
        <f t="shared" si="5"/>
        <v/>
      </c>
      <c r="E67" s="86" t="str">
        <f t="shared" si="6"/>
        <v/>
      </c>
      <c r="F67" s="86" t="str">
        <f t="shared" si="7"/>
        <v/>
      </c>
      <c r="G67" s="86" t="str">
        <f t="shared" si="8"/>
        <v>09</v>
      </c>
      <c r="H67" s="87" t="str">
        <f>IF(EXPORTADO!B49&lt;&gt;"",EXPORTADO!B49,"")</f>
        <v>Partida</v>
      </c>
      <c r="I67" s="78" t="str">
        <f t="shared" si="9"/>
        <v>p1</v>
      </c>
      <c r="J67" s="78"/>
      <c r="K67" s="88" t="str">
        <f>IF(EXPORTADO!A49&lt;&gt;"",TRIM(EXPORTADO!A49),"")</f>
        <v>09.03</v>
      </c>
      <c r="L67" s="50" t="str">
        <f>IF(K67&lt;&gt;"",EXPORTADO!D49,"")</f>
        <v>AYUDA TRAZADO CANALIZACIÓN EXISTENTE</v>
      </c>
      <c r="M67" s="50"/>
      <c r="N67" s="78" t="str">
        <f>IF(K67&lt;&gt;"",EXPORTADO!C49,"")</f>
        <v>m</v>
      </c>
      <c r="O67" s="89">
        <f>IF(G67&lt;&gt;"",EXPORTADO!E49,"")</f>
        <v>62</v>
      </c>
      <c r="P67" s="90">
        <f>IF(G67&lt;&gt;"",EXPORTADO!F49,"")</f>
        <v>4.6399999999999997</v>
      </c>
      <c r="Q67" s="90">
        <f>IF($G67&lt;&gt;"",$O67*P67,IF(OR($I67="c",$I67="css"),SUMIF($G$22:G$2999,$K67,Q$22:Q$2999),IF($I67="c1",SUMIF($F$22:F$2999,$K67,Q$22:Q$2999),IF($I67="c2",SUMIF($E$22:E$2999,$K67,Q$22:Q$2999),IF($I67="c3",SUMIF($D$22:D$2999,$K67,Q$22:Q$2999),IF($I67="c4",SUMIF($C$22:C$2999,$K67,Q$22:Q$2999),""))))))</f>
        <v>287.68</v>
      </c>
      <c r="S67" s="148"/>
      <c r="T67" s="90" t="str">
        <f>IF(G67&lt;&gt;"",IF(S67&lt;&gt;"",O67*S67,"Celda Vacia"),IF($G67&lt;&gt;"",$O67*S67,IF(OR($I67="c",$I67="css"),SUMIF($G$22:G$2999,$K67,T$22:T$2999),IF($I67="c1",SUMIF($F$22:F$2999,$K67,T$22:T$2999),IF($I67="c2",SUMIF($E$22:E$2999,$K67,T$22:T$2999),IF($I67="c3",SUMIF($D$22:D$2999,$K67,T$22:T$2999),IF($I67="c4",SUMIF($C$22:C$2999,$K67,T$22:T$2999),"")))))))</f>
        <v>Celda Vacia</v>
      </c>
      <c r="U67" s="91" t="str">
        <f t="shared" si="1"/>
        <v/>
      </c>
      <c r="V67" s="45"/>
      <c r="X67" s="50" t="str">
        <f t="shared" si="10"/>
        <v>PARTIDA SIN PRECIO</v>
      </c>
      <c r="Y67" s="69">
        <f t="shared" si="11"/>
        <v>1</v>
      </c>
      <c r="Z67" s="69" t="str">
        <f t="shared" si="12"/>
        <v/>
      </c>
      <c r="AA67" s="69" t="str">
        <f>IF(I67="CSS",IF(RELLENAR!$F$6="PEM",IF(OR(T67&lt;(Q67),Q67=0),1,""),IF(OR(T67*(1+$T$11+$T$9)&lt;(Q67*(1+$O$9+$O$11)),Q67=0),1,"")),"")</f>
        <v/>
      </c>
      <c r="AB67" s="93" t="str">
        <f t="shared" si="13"/>
        <v/>
      </c>
      <c r="AC67" s="56" t="str">
        <f t="shared" si="2"/>
        <v/>
      </c>
      <c r="AD67" s="94" t="str">
        <f t="shared" si="14"/>
        <v/>
      </c>
      <c r="AE67" s="56" t="str">
        <f t="shared" si="15"/>
        <v/>
      </c>
      <c r="AF67" s="78">
        <f t="shared" si="16"/>
        <v>1</v>
      </c>
    </row>
    <row r="68" spans="1:32" s="74" customFormat="1" x14ac:dyDescent="0.2">
      <c r="A68" s="74" t="str">
        <f>IF(EXPORTADO!I50&lt;&gt;"",EXPORTADO!I50,"")</f>
        <v>OB</v>
      </c>
      <c r="B68" s="74">
        <f t="shared" si="3"/>
        <v>5</v>
      </c>
      <c r="C68" s="86" t="str">
        <f t="shared" si="4"/>
        <v/>
      </c>
      <c r="D68" s="86" t="str">
        <f t="shared" si="5"/>
        <v/>
      </c>
      <c r="E68" s="86" t="str">
        <f t="shared" si="6"/>
        <v/>
      </c>
      <c r="F68" s="86" t="str">
        <f t="shared" si="7"/>
        <v/>
      </c>
      <c r="G68" s="86" t="str">
        <f t="shared" si="8"/>
        <v>09</v>
      </c>
      <c r="H68" s="87" t="str">
        <f>IF(EXPORTADO!B50&lt;&gt;"",EXPORTADO!B50,"")</f>
        <v>Partida</v>
      </c>
      <c r="I68" s="78" t="str">
        <f t="shared" si="9"/>
        <v>p1</v>
      </c>
      <c r="J68" s="78"/>
      <c r="K68" s="88" t="str">
        <f>IF(EXPORTADO!A50&lt;&gt;"",TRIM(EXPORTADO!A50),"")</f>
        <v>09.04</v>
      </c>
      <c r="L68" s="50" t="str">
        <f>IF(K68&lt;&gt;"",EXPORTADO!D50,"")</f>
        <v>CIR. TRIF. MULTIPOLAR 5X6MM2 Cu RZ1-K(AS) 0.6/1KV C/EXIST.</v>
      </c>
      <c r="M68" s="50"/>
      <c r="N68" s="78" t="str">
        <f>IF(K68&lt;&gt;"",EXPORTADO!C50,"")</f>
        <v>m</v>
      </c>
      <c r="O68" s="89">
        <f>IF(G68&lt;&gt;"",EXPORTADO!E50,"")</f>
        <v>30</v>
      </c>
      <c r="P68" s="90">
        <f>IF(G68&lt;&gt;"",EXPORTADO!F50,"")</f>
        <v>9.1300000000000008</v>
      </c>
      <c r="Q68" s="90">
        <f>IF($G68&lt;&gt;"",$O68*P68,IF(OR($I68="c",$I68="css"),SUMIF($G$22:G$2999,$K68,Q$22:Q$2999),IF($I68="c1",SUMIF($F$22:F$2999,$K68,Q$22:Q$2999),IF($I68="c2",SUMIF($E$22:E$2999,$K68,Q$22:Q$2999),IF($I68="c3",SUMIF($D$22:D$2999,$K68,Q$22:Q$2999),IF($I68="c4",SUMIF($C$22:C$2999,$K68,Q$22:Q$2999),""))))))</f>
        <v>273.89999999999998</v>
      </c>
      <c r="S68" s="148"/>
      <c r="T68" s="90" t="str">
        <f>IF(G68&lt;&gt;"",IF(S68&lt;&gt;"",O68*S68,"Celda Vacia"),IF($G68&lt;&gt;"",$O68*S68,IF(OR($I68="c",$I68="css"),SUMIF($G$22:G$2999,$K68,T$22:T$2999),IF($I68="c1",SUMIF($F$22:F$2999,$K68,T$22:T$2999),IF($I68="c2",SUMIF($E$22:E$2999,$K68,T$22:T$2999),IF($I68="c3",SUMIF($D$22:D$2999,$K68,T$22:T$2999),IF($I68="c4",SUMIF($C$22:C$2999,$K68,T$22:T$2999),"")))))))</f>
        <v>Celda Vacia</v>
      </c>
      <c r="U68" s="91" t="str">
        <f t="shared" si="1"/>
        <v/>
      </c>
      <c r="V68" s="45"/>
      <c r="X68" s="50" t="str">
        <f t="shared" si="10"/>
        <v>PARTIDA SIN PRECIO</v>
      </c>
      <c r="Y68" s="69">
        <f t="shared" si="11"/>
        <v>1</v>
      </c>
      <c r="Z68" s="69" t="str">
        <f t="shared" si="12"/>
        <v/>
      </c>
      <c r="AA68" s="69" t="str">
        <f>IF(I68="CSS",IF(RELLENAR!$F$6="PEM",IF(OR(T68&lt;(Q68),Q68=0),1,""),IF(OR(T68*(1+$T$11+$T$9)&lt;(Q68*(1+$O$9+$O$11)),Q68=0),1,"")),"")</f>
        <v/>
      </c>
      <c r="AB68" s="93" t="str">
        <f t="shared" si="13"/>
        <v/>
      </c>
      <c r="AC68" s="56" t="str">
        <f t="shared" si="2"/>
        <v/>
      </c>
      <c r="AD68" s="94" t="str">
        <f t="shared" si="14"/>
        <v/>
      </c>
      <c r="AE68" s="56" t="str">
        <f t="shared" si="15"/>
        <v/>
      </c>
      <c r="AF68" s="78">
        <f t="shared" si="16"/>
        <v>1</v>
      </c>
    </row>
    <row r="69" spans="1:32" s="74" customFormat="1" x14ac:dyDescent="0.2">
      <c r="A69" s="74" t="str">
        <f>IF(EXPORTADO!I51&lt;&gt;"",EXPORTADO!I51,"")</f>
        <v>OB</v>
      </c>
      <c r="B69" s="74">
        <f t="shared" si="3"/>
        <v>5</v>
      </c>
      <c r="C69" s="86" t="str">
        <f t="shared" si="4"/>
        <v/>
      </c>
      <c r="D69" s="86" t="str">
        <f t="shared" si="5"/>
        <v/>
      </c>
      <c r="E69" s="86" t="str">
        <f t="shared" si="6"/>
        <v/>
      </c>
      <c r="F69" s="86" t="str">
        <f t="shared" si="7"/>
        <v/>
      </c>
      <c r="G69" s="86" t="str">
        <f t="shared" si="8"/>
        <v>09</v>
      </c>
      <c r="H69" s="87" t="str">
        <f>IF(EXPORTADO!B51&lt;&gt;"",EXPORTADO!B51,"")</f>
        <v>Partida</v>
      </c>
      <c r="I69" s="78" t="str">
        <f t="shared" si="9"/>
        <v>p1</v>
      </c>
      <c r="J69" s="78"/>
      <c r="K69" s="88" t="str">
        <f>IF(EXPORTADO!A51&lt;&gt;"",TRIM(EXPORTADO!A51),"")</f>
        <v>09.05</v>
      </c>
      <c r="L69" s="50" t="str">
        <f>IF(K69&lt;&gt;"",EXPORTADO!D51,"")</f>
        <v>CIR. TRIF. MULTIPOLAR 5X4MM2 Cu RZ1-K(AS) 0.6/1KV C/EXIST.</v>
      </c>
      <c r="M69" s="50"/>
      <c r="N69" s="78" t="str">
        <f>IF(K69&lt;&gt;"",EXPORTADO!C51,"")</f>
        <v>m</v>
      </c>
      <c r="O69" s="89">
        <f>IF(G69&lt;&gt;"",EXPORTADO!E51,"")</f>
        <v>15</v>
      </c>
      <c r="P69" s="90">
        <f>IF(G69&lt;&gt;"",EXPORTADO!F51,"")</f>
        <v>7.62</v>
      </c>
      <c r="Q69" s="90">
        <f>IF($G69&lt;&gt;"",$O69*P69,IF(OR($I69="c",$I69="css"),SUMIF($G$22:G$2999,$K69,Q$22:Q$2999),IF($I69="c1",SUMIF($F$22:F$2999,$K69,Q$22:Q$2999),IF($I69="c2",SUMIF($E$22:E$2999,$K69,Q$22:Q$2999),IF($I69="c3",SUMIF($D$22:D$2999,$K69,Q$22:Q$2999),IF($I69="c4",SUMIF($C$22:C$2999,$K69,Q$22:Q$2999),""))))))</f>
        <v>114.3</v>
      </c>
      <c r="S69" s="148"/>
      <c r="T69" s="90" t="str">
        <f>IF(G69&lt;&gt;"",IF(S69&lt;&gt;"",O69*S69,"Celda Vacia"),IF($G69&lt;&gt;"",$O69*S69,IF(OR($I69="c",$I69="css"),SUMIF($G$22:G$2999,$K69,T$22:T$2999),IF($I69="c1",SUMIF($F$22:F$2999,$K69,T$22:T$2999),IF($I69="c2",SUMIF($E$22:E$2999,$K69,T$22:T$2999),IF($I69="c3",SUMIF($D$22:D$2999,$K69,T$22:T$2999),IF($I69="c4",SUMIF($C$22:C$2999,$K69,T$22:T$2999),"")))))))</f>
        <v>Celda Vacia</v>
      </c>
      <c r="U69" s="91" t="str">
        <f t="shared" si="1"/>
        <v/>
      </c>
      <c r="V69" s="45"/>
      <c r="X69" s="50" t="str">
        <f t="shared" si="10"/>
        <v>PARTIDA SIN PRECIO</v>
      </c>
      <c r="Y69" s="69">
        <f t="shared" si="11"/>
        <v>1</v>
      </c>
      <c r="Z69" s="69" t="str">
        <f t="shared" si="12"/>
        <v/>
      </c>
      <c r="AA69" s="69" t="str">
        <f>IF(I69="CSS",IF(RELLENAR!$F$6="PEM",IF(OR(T69&lt;(Q69),Q69=0),1,""),IF(OR(T69*(1+$T$11+$T$9)&lt;(Q69*(1+$O$9+$O$11)),Q69=0),1,"")),"")</f>
        <v/>
      </c>
      <c r="AB69" s="93" t="str">
        <f t="shared" si="13"/>
        <v/>
      </c>
      <c r="AC69" s="56" t="str">
        <f t="shared" si="2"/>
        <v/>
      </c>
      <c r="AD69" s="94" t="str">
        <f t="shared" si="14"/>
        <v/>
      </c>
      <c r="AE69" s="56" t="str">
        <f t="shared" si="15"/>
        <v/>
      </c>
      <c r="AF69" s="78">
        <f t="shared" si="16"/>
        <v>1</v>
      </c>
    </row>
    <row r="70" spans="1:32" s="74" customFormat="1" x14ac:dyDescent="0.2">
      <c r="A70" s="74" t="str">
        <f>IF(EXPORTADO!I52&lt;&gt;"",EXPORTADO!I52,"")</f>
        <v>OB</v>
      </c>
      <c r="B70" s="74">
        <f t="shared" si="3"/>
        <v>5</v>
      </c>
      <c r="C70" s="86" t="str">
        <f t="shared" si="4"/>
        <v/>
      </c>
      <c r="D70" s="86" t="str">
        <f t="shared" si="5"/>
        <v/>
      </c>
      <c r="E70" s="86" t="str">
        <f t="shared" si="6"/>
        <v/>
      </c>
      <c r="F70" s="86" t="str">
        <f t="shared" si="7"/>
        <v/>
      </c>
      <c r="G70" s="86" t="str">
        <f t="shared" si="8"/>
        <v>09</v>
      </c>
      <c r="H70" s="87" t="str">
        <f>IF(EXPORTADO!B52&lt;&gt;"",EXPORTADO!B52,"")</f>
        <v>Partida</v>
      </c>
      <c r="I70" s="78" t="str">
        <f t="shared" si="9"/>
        <v>p1</v>
      </c>
      <c r="J70" s="78"/>
      <c r="K70" s="88" t="str">
        <f>IF(EXPORTADO!A52&lt;&gt;"",TRIM(EXPORTADO!A52),"")</f>
        <v>09.06</v>
      </c>
      <c r="L70" s="50" t="str">
        <f>IF(K70&lt;&gt;"",EXPORTADO!D52,"")</f>
        <v>CIR. TRIF. MULTIPOLAR 4X2.5MM2 Cu RZ1-K(AS) 0.6/1KV C/EXIST.</v>
      </c>
      <c r="M70" s="50"/>
      <c r="N70" s="78" t="str">
        <f>IF(K70&lt;&gt;"",EXPORTADO!C52,"")</f>
        <v>m</v>
      </c>
      <c r="O70" s="89">
        <f>IF(G70&lt;&gt;"",EXPORTADO!E52,"")</f>
        <v>40</v>
      </c>
      <c r="P70" s="90">
        <f>IF(G70&lt;&gt;"",EXPORTADO!F52,"")</f>
        <v>6.66</v>
      </c>
      <c r="Q70" s="90">
        <f>IF($G70&lt;&gt;"",$O70*P70,IF(OR($I70="c",$I70="css"),SUMIF($G$22:G$2999,$K70,Q$22:Q$2999),IF($I70="c1",SUMIF($F$22:F$2999,$K70,Q$22:Q$2999),IF($I70="c2",SUMIF($E$22:E$2999,$K70,Q$22:Q$2999),IF($I70="c3",SUMIF($D$22:D$2999,$K70,Q$22:Q$2999),IF($I70="c4",SUMIF($C$22:C$2999,$K70,Q$22:Q$2999),""))))))</f>
        <v>266.39999999999998</v>
      </c>
      <c r="S70" s="148"/>
      <c r="T70" s="90" t="str">
        <f>IF(G70&lt;&gt;"",IF(S70&lt;&gt;"",O70*S70,"Celda Vacia"),IF($G70&lt;&gt;"",$O70*S70,IF(OR($I70="c",$I70="css"),SUMIF($G$22:G$2999,$K70,T$22:T$2999),IF($I70="c1",SUMIF($F$22:F$2999,$K70,T$22:T$2999),IF($I70="c2",SUMIF($E$22:E$2999,$K70,T$22:T$2999),IF($I70="c3",SUMIF($D$22:D$2999,$K70,T$22:T$2999),IF($I70="c4",SUMIF($C$22:C$2999,$K70,T$22:T$2999),"")))))))</f>
        <v>Celda Vacia</v>
      </c>
      <c r="U70" s="91" t="str">
        <f t="shared" si="1"/>
        <v/>
      </c>
      <c r="V70" s="45"/>
      <c r="X70" s="50" t="str">
        <f t="shared" si="10"/>
        <v>PARTIDA SIN PRECIO</v>
      </c>
      <c r="Y70" s="69">
        <f t="shared" si="11"/>
        <v>1</v>
      </c>
      <c r="Z70" s="69" t="str">
        <f t="shared" si="12"/>
        <v/>
      </c>
      <c r="AA70" s="69" t="str">
        <f>IF(I70="CSS",IF(RELLENAR!$F$6="PEM",IF(OR(T70&lt;(Q70),Q70=0),1,""),IF(OR(T70*(1+$T$11+$T$9)&lt;(Q70*(1+$O$9+$O$11)),Q70=0),1,"")),"")</f>
        <v/>
      </c>
      <c r="AB70" s="93" t="str">
        <f t="shared" si="13"/>
        <v/>
      </c>
      <c r="AC70" s="56" t="str">
        <f t="shared" si="2"/>
        <v/>
      </c>
      <c r="AD70" s="94" t="str">
        <f t="shared" si="14"/>
        <v/>
      </c>
      <c r="AE70" s="56" t="str">
        <f t="shared" si="15"/>
        <v/>
      </c>
      <c r="AF70" s="78">
        <f t="shared" si="16"/>
        <v>1</v>
      </c>
    </row>
    <row r="71" spans="1:32" s="74" customFormat="1" x14ac:dyDescent="0.2">
      <c r="A71" s="74" t="str">
        <f>IF(EXPORTADO!I53&lt;&gt;"",EXPORTADO!I53,"")</f>
        <v>OB</v>
      </c>
      <c r="B71" s="74">
        <f t="shared" si="3"/>
        <v>5</v>
      </c>
      <c r="C71" s="86" t="str">
        <f t="shared" si="4"/>
        <v/>
      </c>
      <c r="D71" s="86" t="str">
        <f t="shared" si="5"/>
        <v/>
      </c>
      <c r="E71" s="86" t="str">
        <f t="shared" si="6"/>
        <v/>
      </c>
      <c r="F71" s="86" t="str">
        <f t="shared" si="7"/>
        <v/>
      </c>
      <c r="G71" s="86" t="str">
        <f t="shared" si="8"/>
        <v>09</v>
      </c>
      <c r="H71" s="87" t="str">
        <f>IF(EXPORTADO!B53&lt;&gt;"",EXPORTADO!B53,"")</f>
        <v>Partida</v>
      </c>
      <c r="I71" s="78" t="str">
        <f t="shared" si="9"/>
        <v>p1</v>
      </c>
      <c r="J71" s="78"/>
      <c r="K71" s="88" t="str">
        <f>IF(EXPORTADO!A53&lt;&gt;"",TRIM(EXPORTADO!A53),"")</f>
        <v>09.07</v>
      </c>
      <c r="L71" s="50" t="str">
        <f>IF(K71&lt;&gt;"",EXPORTADO!D53,"")</f>
        <v>CIR. TRIF. MULTIPOLAR 3X4MM2 Cu RZ1-K(AS) 0.6/1KV C/EXIST.</v>
      </c>
      <c r="M71" s="50"/>
      <c r="N71" s="78" t="str">
        <f>IF(K71&lt;&gt;"",EXPORTADO!C53,"")</f>
        <v>m</v>
      </c>
      <c r="O71" s="89">
        <f>IF(G71&lt;&gt;"",EXPORTADO!E53,"")</f>
        <v>2</v>
      </c>
      <c r="P71" s="90">
        <f>IF(G71&lt;&gt;"",EXPORTADO!F53,"")</f>
        <v>6.17</v>
      </c>
      <c r="Q71" s="90">
        <f>IF($G71&lt;&gt;"",$O71*P71,IF(OR($I71="c",$I71="css"),SUMIF($G$22:G$2999,$K71,Q$22:Q$2999),IF($I71="c1",SUMIF($F$22:F$2999,$K71,Q$22:Q$2999),IF($I71="c2",SUMIF($E$22:E$2999,$K71,Q$22:Q$2999),IF($I71="c3",SUMIF($D$22:D$2999,$K71,Q$22:Q$2999),IF($I71="c4",SUMIF($C$22:C$2999,$K71,Q$22:Q$2999),""))))))</f>
        <v>12.34</v>
      </c>
      <c r="S71" s="148"/>
      <c r="T71" s="90" t="str">
        <f>IF(G71&lt;&gt;"",IF(S71&lt;&gt;"",O71*S71,"Celda Vacia"),IF($G71&lt;&gt;"",$O71*S71,IF(OR($I71="c",$I71="css"),SUMIF($G$22:G$2999,$K71,T$22:T$2999),IF($I71="c1",SUMIF($F$22:F$2999,$K71,T$22:T$2999),IF($I71="c2",SUMIF($E$22:E$2999,$K71,T$22:T$2999),IF($I71="c3",SUMIF($D$22:D$2999,$K71,T$22:T$2999),IF($I71="c4",SUMIF($C$22:C$2999,$K71,T$22:T$2999),"")))))))</f>
        <v>Celda Vacia</v>
      </c>
      <c r="U71" s="91" t="str">
        <f t="shared" si="1"/>
        <v/>
      </c>
      <c r="V71" s="45"/>
      <c r="X71" s="50" t="str">
        <f t="shared" si="10"/>
        <v>PARTIDA SIN PRECIO</v>
      </c>
      <c r="Y71" s="69">
        <f t="shared" si="11"/>
        <v>1</v>
      </c>
      <c r="Z71" s="69" t="str">
        <f t="shared" si="12"/>
        <v/>
      </c>
      <c r="AA71" s="69" t="str">
        <f>IF(I71="CSS",IF(RELLENAR!$F$6="PEM",IF(OR(T71&lt;(Q71),Q71=0),1,""),IF(OR(T71*(1+$T$11+$T$9)&lt;(Q71*(1+$O$9+$O$11)),Q71=0),1,"")),"")</f>
        <v/>
      </c>
      <c r="AB71" s="93" t="str">
        <f t="shared" si="13"/>
        <v/>
      </c>
      <c r="AC71" s="56" t="str">
        <f t="shared" si="2"/>
        <v/>
      </c>
      <c r="AD71" s="94" t="str">
        <f t="shared" si="14"/>
        <v/>
      </c>
      <c r="AE71" s="56" t="str">
        <f t="shared" si="15"/>
        <v/>
      </c>
      <c r="AF71" s="78">
        <f t="shared" si="16"/>
        <v>1</v>
      </c>
    </row>
    <row r="72" spans="1:32" s="74" customFormat="1" x14ac:dyDescent="0.2">
      <c r="A72" s="74" t="str">
        <f>IF(EXPORTADO!I54&lt;&gt;"",EXPORTADO!I54,"")</f>
        <v>OB</v>
      </c>
      <c r="B72" s="74">
        <f t="shared" si="3"/>
        <v>5</v>
      </c>
      <c r="C72" s="86" t="str">
        <f t="shared" si="4"/>
        <v/>
      </c>
      <c r="D72" s="86" t="str">
        <f t="shared" si="5"/>
        <v/>
      </c>
      <c r="E72" s="86" t="str">
        <f t="shared" si="6"/>
        <v/>
      </c>
      <c r="F72" s="86" t="str">
        <f t="shared" si="7"/>
        <v/>
      </c>
      <c r="G72" s="86" t="str">
        <f t="shared" si="8"/>
        <v>09</v>
      </c>
      <c r="H72" s="87" t="str">
        <f>IF(EXPORTADO!B54&lt;&gt;"",EXPORTADO!B54,"")</f>
        <v>Partida</v>
      </c>
      <c r="I72" s="78" t="str">
        <f t="shared" si="9"/>
        <v>p1</v>
      </c>
      <c r="J72" s="78"/>
      <c r="K72" s="88" t="str">
        <f>IF(EXPORTADO!A54&lt;&gt;"",TRIM(EXPORTADO!A54),"")</f>
        <v>09.08</v>
      </c>
      <c r="L72" s="50" t="str">
        <f>IF(K72&lt;&gt;"",EXPORTADO!D54,"")</f>
        <v>CIR. MONOF. UNIPOLAR 3X2.5MM2 Cu H07Z1-K(AS) 750V C/EXIST. v</v>
      </c>
      <c r="M72" s="50"/>
      <c r="N72" s="78" t="str">
        <f>IF(K72&lt;&gt;"",EXPORTADO!C54,"")</f>
        <v>m</v>
      </c>
      <c r="O72" s="89">
        <f>IF(G72&lt;&gt;"",EXPORTADO!E54,"")</f>
        <v>55</v>
      </c>
      <c r="P72" s="90">
        <f>IF(G72&lt;&gt;"",EXPORTADO!F54,"")</f>
        <v>5.08</v>
      </c>
      <c r="Q72" s="90">
        <f>IF($G72&lt;&gt;"",$O72*P72,IF(OR($I72="c",$I72="css"),SUMIF($G$22:G$2999,$K72,Q$22:Q$2999),IF($I72="c1",SUMIF($F$22:F$2999,$K72,Q$22:Q$2999),IF($I72="c2",SUMIF($E$22:E$2999,$K72,Q$22:Q$2999),IF($I72="c3",SUMIF($D$22:D$2999,$K72,Q$22:Q$2999),IF($I72="c4",SUMIF($C$22:C$2999,$K72,Q$22:Q$2999),""))))))</f>
        <v>279.39999999999998</v>
      </c>
      <c r="S72" s="148"/>
      <c r="T72" s="90" t="str">
        <f>IF(G72&lt;&gt;"",IF(S72&lt;&gt;"",O72*S72,"Celda Vacia"),IF($G72&lt;&gt;"",$O72*S72,IF(OR($I72="c",$I72="css"),SUMIF($G$22:G$2999,$K72,T$22:T$2999),IF($I72="c1",SUMIF($F$22:F$2999,$K72,T$22:T$2999),IF($I72="c2",SUMIF($E$22:E$2999,$K72,T$22:T$2999),IF($I72="c3",SUMIF($D$22:D$2999,$K72,T$22:T$2999),IF($I72="c4",SUMIF($C$22:C$2999,$K72,T$22:T$2999),"")))))))</f>
        <v>Celda Vacia</v>
      </c>
      <c r="U72" s="91" t="str">
        <f t="shared" si="1"/>
        <v/>
      </c>
      <c r="V72" s="45"/>
      <c r="X72" s="50" t="str">
        <f t="shared" si="10"/>
        <v>PARTIDA SIN PRECIO</v>
      </c>
      <c r="Y72" s="69">
        <f t="shared" si="11"/>
        <v>1</v>
      </c>
      <c r="Z72" s="69" t="str">
        <f t="shared" si="12"/>
        <v/>
      </c>
      <c r="AA72" s="69" t="str">
        <f>IF(I72="CSS",IF(RELLENAR!$F$6="PEM",IF(OR(T72&lt;(Q72),Q72=0),1,""),IF(OR(T72*(1+$T$11+$T$9)&lt;(Q72*(1+$O$9+$O$11)),Q72=0),1,"")),"")</f>
        <v/>
      </c>
      <c r="AB72" s="93" t="str">
        <f t="shared" si="13"/>
        <v/>
      </c>
      <c r="AC72" s="56" t="str">
        <f t="shared" si="2"/>
        <v/>
      </c>
      <c r="AD72" s="94" t="str">
        <f t="shared" si="14"/>
        <v/>
      </c>
      <c r="AE72" s="56" t="str">
        <f t="shared" si="15"/>
        <v/>
      </c>
      <c r="AF72" s="78">
        <f t="shared" si="16"/>
        <v>1</v>
      </c>
    </row>
    <row r="73" spans="1:32" s="74" customFormat="1" x14ac:dyDescent="0.2">
      <c r="A73" s="74" t="str">
        <f>IF(EXPORTADO!I55&lt;&gt;"",EXPORTADO!I55,"")</f>
        <v>OB</v>
      </c>
      <c r="B73" s="74">
        <f t="shared" si="3"/>
        <v>5</v>
      </c>
      <c r="C73" s="86" t="str">
        <f t="shared" si="4"/>
        <v/>
      </c>
      <c r="D73" s="86" t="str">
        <f t="shared" si="5"/>
        <v/>
      </c>
      <c r="E73" s="86" t="str">
        <f t="shared" si="6"/>
        <v/>
      </c>
      <c r="F73" s="86" t="str">
        <f t="shared" si="7"/>
        <v/>
      </c>
      <c r="G73" s="86" t="str">
        <f t="shared" si="8"/>
        <v>09</v>
      </c>
      <c r="H73" s="87" t="str">
        <f>IF(EXPORTADO!B55&lt;&gt;"",EXPORTADO!B55,"")</f>
        <v>Partida</v>
      </c>
      <c r="I73" s="78" t="str">
        <f t="shared" si="9"/>
        <v>p1</v>
      </c>
      <c r="J73" s="78"/>
      <c r="K73" s="88" t="str">
        <f>IF(EXPORTADO!A55&lt;&gt;"",TRIM(EXPORTADO!A55),"")</f>
        <v>09.09</v>
      </c>
      <c r="L73" s="50" t="str">
        <f>IF(K73&lt;&gt;"",EXPORTADO!D55,"")</f>
        <v>INT. AUT. MAGNETOTÉRMICO IVx25A PDC10KA CURVA C</v>
      </c>
      <c r="M73" s="50"/>
      <c r="N73" s="78" t="str">
        <f>IF(K73&lt;&gt;"",EXPORTADO!C55,"")</f>
        <v>u</v>
      </c>
      <c r="O73" s="89">
        <f>IF(G73&lt;&gt;"",EXPORTADO!E55,"")</f>
        <v>1</v>
      </c>
      <c r="P73" s="90">
        <f>IF(G73&lt;&gt;"",EXPORTADO!F55,"")</f>
        <v>188.86</v>
      </c>
      <c r="Q73" s="90">
        <f>IF($G73&lt;&gt;"",$O73*P73,IF(OR($I73="c",$I73="css"),SUMIF($G$22:G$2999,$K73,Q$22:Q$2999),IF($I73="c1",SUMIF($F$22:F$2999,$K73,Q$22:Q$2999),IF($I73="c2",SUMIF($E$22:E$2999,$K73,Q$22:Q$2999),IF($I73="c3",SUMIF($D$22:D$2999,$K73,Q$22:Q$2999),IF($I73="c4",SUMIF($C$22:C$2999,$K73,Q$22:Q$2999),""))))))</f>
        <v>188.86</v>
      </c>
      <c r="S73" s="148"/>
      <c r="T73" s="90" t="str">
        <f>IF(G73&lt;&gt;"",IF(S73&lt;&gt;"",O73*S73,"Celda Vacia"),IF($G73&lt;&gt;"",$O73*S73,IF(OR($I73="c",$I73="css"),SUMIF($G$22:G$2999,$K73,T$22:T$2999),IF($I73="c1",SUMIF($F$22:F$2999,$K73,T$22:T$2999),IF($I73="c2",SUMIF($E$22:E$2999,$K73,T$22:T$2999),IF($I73="c3",SUMIF($D$22:D$2999,$K73,T$22:T$2999),IF($I73="c4",SUMIF($C$22:C$2999,$K73,T$22:T$2999),"")))))))</f>
        <v>Celda Vacia</v>
      </c>
      <c r="U73" s="91" t="str">
        <f t="shared" si="1"/>
        <v/>
      </c>
      <c r="V73" s="45"/>
      <c r="X73" s="50" t="str">
        <f t="shared" si="10"/>
        <v>PARTIDA SIN PRECIO</v>
      </c>
      <c r="Y73" s="69">
        <f t="shared" si="11"/>
        <v>1</v>
      </c>
      <c r="Z73" s="69" t="str">
        <f t="shared" si="12"/>
        <v/>
      </c>
      <c r="AA73" s="69" t="str">
        <f>IF(I73="CSS",IF(RELLENAR!$F$6="PEM",IF(OR(T73&lt;(Q73),Q73=0),1,""),IF(OR(T73*(1+$T$11+$T$9)&lt;(Q73*(1+$O$9+$O$11)),Q73=0),1,"")),"")</f>
        <v/>
      </c>
      <c r="AB73" s="93" t="str">
        <f t="shared" si="13"/>
        <v/>
      </c>
      <c r="AC73" s="56" t="str">
        <f t="shared" si="2"/>
        <v/>
      </c>
      <c r="AD73" s="94" t="str">
        <f t="shared" si="14"/>
        <v/>
      </c>
      <c r="AE73" s="56" t="str">
        <f t="shared" si="15"/>
        <v/>
      </c>
      <c r="AF73" s="78">
        <f t="shared" si="16"/>
        <v>1</v>
      </c>
    </row>
    <row r="74" spans="1:32" s="74" customFormat="1" x14ac:dyDescent="0.2">
      <c r="A74" s="74" t="str">
        <f>IF(EXPORTADO!I56&lt;&gt;"",EXPORTADO!I56,"")</f>
        <v>OB</v>
      </c>
      <c r="B74" s="74">
        <f t="shared" si="3"/>
        <v>5</v>
      </c>
      <c r="C74" s="86" t="str">
        <f t="shared" si="4"/>
        <v/>
      </c>
      <c r="D74" s="86" t="str">
        <f t="shared" si="5"/>
        <v/>
      </c>
      <c r="E74" s="86" t="str">
        <f t="shared" si="6"/>
        <v/>
      </c>
      <c r="F74" s="86" t="str">
        <f t="shared" si="7"/>
        <v/>
      </c>
      <c r="G74" s="86" t="str">
        <f t="shared" si="8"/>
        <v>09</v>
      </c>
      <c r="H74" s="87" t="str">
        <f>IF(EXPORTADO!B56&lt;&gt;"",EXPORTADO!B56,"")</f>
        <v>Partida</v>
      </c>
      <c r="I74" s="78" t="str">
        <f t="shared" si="9"/>
        <v>p1</v>
      </c>
      <c r="J74" s="78"/>
      <c r="K74" s="88" t="str">
        <f>IF(EXPORTADO!A56&lt;&gt;"",TRIM(EXPORTADO!A56),"")</f>
        <v>09.10</v>
      </c>
      <c r="L74" s="50" t="str">
        <f>IF(K74&lt;&gt;"",EXPORTADO!D56,"")</f>
        <v>INT. AUT. MAGNETOTÉRMICO IVx25A PDC6KA CURVA C</v>
      </c>
      <c r="M74" s="50"/>
      <c r="N74" s="78" t="str">
        <f>IF(K74&lt;&gt;"",EXPORTADO!C56,"")</f>
        <v>u</v>
      </c>
      <c r="O74" s="89">
        <f>IF(G74&lt;&gt;"",EXPORTADO!E56,"")</f>
        <v>1</v>
      </c>
      <c r="P74" s="90">
        <f>IF(G74&lt;&gt;"",EXPORTADO!F56,"")</f>
        <v>188.86</v>
      </c>
      <c r="Q74" s="90">
        <f>IF($G74&lt;&gt;"",$O74*P74,IF(OR($I74="c",$I74="css"),SUMIF($G$22:G$2999,$K74,Q$22:Q$2999),IF($I74="c1",SUMIF($F$22:F$2999,$K74,Q$22:Q$2999),IF($I74="c2",SUMIF($E$22:E$2999,$K74,Q$22:Q$2999),IF($I74="c3",SUMIF($D$22:D$2999,$K74,Q$22:Q$2999),IF($I74="c4",SUMIF($C$22:C$2999,$K74,Q$22:Q$2999),""))))))</f>
        <v>188.86</v>
      </c>
      <c r="S74" s="148"/>
      <c r="T74" s="90" t="str">
        <f>IF(G74&lt;&gt;"",IF(S74&lt;&gt;"",O74*S74,"Celda Vacia"),IF($G74&lt;&gt;"",$O74*S74,IF(OR($I74="c",$I74="css"),SUMIF($G$22:G$2999,$K74,T$22:T$2999),IF($I74="c1",SUMIF($F$22:F$2999,$K74,T$22:T$2999),IF($I74="c2",SUMIF($E$22:E$2999,$K74,T$22:T$2999),IF($I74="c3",SUMIF($D$22:D$2999,$K74,T$22:T$2999),IF($I74="c4",SUMIF($C$22:C$2999,$K74,T$22:T$2999),"")))))))</f>
        <v>Celda Vacia</v>
      </c>
      <c r="U74" s="91" t="str">
        <f t="shared" si="1"/>
        <v/>
      </c>
      <c r="V74" s="45"/>
      <c r="X74" s="50" t="str">
        <f t="shared" si="10"/>
        <v>PARTIDA SIN PRECIO</v>
      </c>
      <c r="Y74" s="69">
        <f t="shared" si="11"/>
        <v>1</v>
      </c>
      <c r="Z74" s="69" t="str">
        <f t="shared" si="12"/>
        <v/>
      </c>
      <c r="AA74" s="69" t="str">
        <f>IF(I74="CSS",IF(RELLENAR!$F$6="PEM",IF(OR(T74&lt;(Q74),Q74=0),1,""),IF(OR(T74*(1+$T$11+$T$9)&lt;(Q74*(1+$O$9+$O$11)),Q74=0),1,"")),"")</f>
        <v/>
      </c>
      <c r="AB74" s="93" t="str">
        <f t="shared" si="13"/>
        <v/>
      </c>
      <c r="AC74" s="56" t="str">
        <f t="shared" si="2"/>
        <v/>
      </c>
      <c r="AD74" s="94" t="str">
        <f t="shared" si="14"/>
        <v/>
      </c>
      <c r="AE74" s="56" t="str">
        <f t="shared" si="15"/>
        <v/>
      </c>
      <c r="AF74" s="78">
        <f t="shared" si="16"/>
        <v>1</v>
      </c>
    </row>
    <row r="75" spans="1:32" s="74" customFormat="1" x14ac:dyDescent="0.2">
      <c r="A75" s="74" t="str">
        <f>IF(EXPORTADO!I57&lt;&gt;"",EXPORTADO!I57,"")</f>
        <v>OB</v>
      </c>
      <c r="B75" s="74">
        <f t="shared" si="3"/>
        <v>5</v>
      </c>
      <c r="C75" s="86" t="str">
        <f t="shared" si="4"/>
        <v/>
      </c>
      <c r="D75" s="86" t="str">
        <f t="shared" si="5"/>
        <v/>
      </c>
      <c r="E75" s="86" t="str">
        <f t="shared" si="6"/>
        <v/>
      </c>
      <c r="F75" s="86" t="str">
        <f t="shared" si="7"/>
        <v/>
      </c>
      <c r="G75" s="86" t="str">
        <f t="shared" si="8"/>
        <v>09</v>
      </c>
      <c r="H75" s="87" t="str">
        <f>IF(EXPORTADO!B57&lt;&gt;"",EXPORTADO!B57,"")</f>
        <v>Partida</v>
      </c>
      <c r="I75" s="78" t="str">
        <f t="shared" si="9"/>
        <v>p1</v>
      </c>
      <c r="J75" s="78"/>
      <c r="K75" s="88" t="str">
        <f>IF(EXPORTADO!A57&lt;&gt;"",TRIM(EXPORTADO!A57),"")</f>
        <v>09.11</v>
      </c>
      <c r="L75" s="50" t="str">
        <f>IF(K75&lt;&gt;"",EXPORTADO!D57,"")</f>
        <v>INTERRUPTOR DIFERENCIAL IVx40A SENS 300mA TIPO A</v>
      </c>
      <c r="M75" s="50"/>
      <c r="N75" s="78" t="str">
        <f>IF(K75&lt;&gt;"",EXPORTADO!C57,"")</f>
        <v>u</v>
      </c>
      <c r="O75" s="89">
        <f>IF(G75&lt;&gt;"",EXPORTADO!E57,"")</f>
        <v>2</v>
      </c>
      <c r="P75" s="90">
        <f>IF(G75&lt;&gt;"",EXPORTADO!F57,"")</f>
        <v>346.16</v>
      </c>
      <c r="Q75" s="90">
        <f>IF($G75&lt;&gt;"",$O75*P75,IF(OR($I75="c",$I75="css"),SUMIF($G$22:G$2999,$K75,Q$22:Q$2999),IF($I75="c1",SUMIF($F$22:F$2999,$K75,Q$22:Q$2999),IF($I75="c2",SUMIF($E$22:E$2999,$K75,Q$22:Q$2999),IF($I75="c3",SUMIF($D$22:D$2999,$K75,Q$22:Q$2999),IF($I75="c4",SUMIF($C$22:C$2999,$K75,Q$22:Q$2999),""))))))</f>
        <v>692.32</v>
      </c>
      <c r="S75" s="148"/>
      <c r="T75" s="90" t="str">
        <f>IF(G75&lt;&gt;"",IF(S75&lt;&gt;"",O75*S75,"Celda Vacia"),IF($G75&lt;&gt;"",$O75*S75,IF(OR($I75="c",$I75="css"),SUMIF($G$22:G$2999,$K75,T$22:T$2999),IF($I75="c1",SUMIF($F$22:F$2999,$K75,T$22:T$2999),IF($I75="c2",SUMIF($E$22:E$2999,$K75,T$22:T$2999),IF($I75="c3",SUMIF($D$22:D$2999,$K75,T$22:T$2999),IF($I75="c4",SUMIF($C$22:C$2999,$K75,T$22:T$2999),"")))))))</f>
        <v>Celda Vacia</v>
      </c>
      <c r="U75" s="91" t="str">
        <f t="shared" si="1"/>
        <v/>
      </c>
      <c r="V75" s="45"/>
      <c r="X75" s="50" t="str">
        <f t="shared" si="10"/>
        <v>PARTIDA SIN PRECIO</v>
      </c>
      <c r="Y75" s="69">
        <f t="shared" si="11"/>
        <v>1</v>
      </c>
      <c r="Z75" s="69" t="str">
        <f t="shared" si="12"/>
        <v/>
      </c>
      <c r="AA75" s="69" t="str">
        <f>IF(I75="CSS",IF(RELLENAR!$F$6="PEM",IF(OR(T75&lt;(Q75),Q75=0),1,""),IF(OR(T75*(1+$T$11+$T$9)&lt;(Q75*(1+$O$9+$O$11)),Q75=0),1,"")),"")</f>
        <v/>
      </c>
      <c r="AB75" s="93" t="str">
        <f t="shared" si="13"/>
        <v/>
      </c>
      <c r="AC75" s="56" t="str">
        <f t="shared" si="2"/>
        <v/>
      </c>
      <c r="AD75" s="94" t="str">
        <f t="shared" si="14"/>
        <v/>
      </c>
      <c r="AE75" s="56" t="str">
        <f t="shared" si="15"/>
        <v/>
      </c>
      <c r="AF75" s="78">
        <f t="shared" si="16"/>
        <v>1</v>
      </c>
    </row>
    <row r="76" spans="1:32" s="74" customFormat="1" x14ac:dyDescent="0.2">
      <c r="A76" s="74" t="str">
        <f>IF(EXPORTADO!I58&lt;&gt;"",EXPORTADO!I58,"")</f>
        <v>OB</v>
      </c>
      <c r="B76" s="74">
        <f t="shared" si="3"/>
        <v>5</v>
      </c>
      <c r="C76" s="86" t="str">
        <f t="shared" si="4"/>
        <v/>
      </c>
      <c r="D76" s="86" t="str">
        <f t="shared" si="5"/>
        <v/>
      </c>
      <c r="E76" s="86" t="str">
        <f t="shared" si="6"/>
        <v/>
      </c>
      <c r="F76" s="86" t="str">
        <f t="shared" si="7"/>
        <v/>
      </c>
      <c r="G76" s="86" t="str">
        <f t="shared" si="8"/>
        <v>09</v>
      </c>
      <c r="H76" s="87" t="str">
        <f>IF(EXPORTADO!B58&lt;&gt;"",EXPORTADO!B58,"")</f>
        <v>Partida</v>
      </c>
      <c r="I76" s="78" t="str">
        <f t="shared" si="9"/>
        <v>p1</v>
      </c>
      <c r="J76" s="78"/>
      <c r="K76" s="88" t="str">
        <f>IF(EXPORTADO!A58&lt;&gt;"",TRIM(EXPORTADO!A58),"")</f>
        <v>09.12</v>
      </c>
      <c r="L76" s="50" t="str">
        <f>IF(K76&lt;&gt;"",EXPORTADO!D58,"")</f>
        <v>INT. AUT. MAGNETOTÉRMICO IVx20A PDC6KA CURVA D</v>
      </c>
      <c r="M76" s="50"/>
      <c r="N76" s="78" t="str">
        <f>IF(K76&lt;&gt;"",EXPORTADO!C58,"")</f>
        <v>u</v>
      </c>
      <c r="O76" s="89">
        <f>IF(G76&lt;&gt;"",EXPORTADO!E58,"")</f>
        <v>1</v>
      </c>
      <c r="P76" s="90">
        <f>IF(G76&lt;&gt;"",EXPORTADO!F58,"")</f>
        <v>188.86</v>
      </c>
      <c r="Q76" s="90">
        <f>IF($G76&lt;&gt;"",$O76*P76,IF(OR($I76="c",$I76="css"),SUMIF($G$22:G$2999,$K76,Q$22:Q$2999),IF($I76="c1",SUMIF($F$22:F$2999,$K76,Q$22:Q$2999),IF($I76="c2",SUMIF($E$22:E$2999,$K76,Q$22:Q$2999),IF($I76="c3",SUMIF($D$22:D$2999,$K76,Q$22:Q$2999),IF($I76="c4",SUMIF($C$22:C$2999,$K76,Q$22:Q$2999),""))))))</f>
        <v>188.86</v>
      </c>
      <c r="S76" s="148"/>
      <c r="T76" s="90" t="str">
        <f>IF(G76&lt;&gt;"",IF(S76&lt;&gt;"",O76*S76,"Celda Vacia"),IF($G76&lt;&gt;"",$O76*S76,IF(OR($I76="c",$I76="css"),SUMIF($G$22:G$2999,$K76,T$22:T$2999),IF($I76="c1",SUMIF($F$22:F$2999,$K76,T$22:T$2999),IF($I76="c2",SUMIF($E$22:E$2999,$K76,T$22:T$2999),IF($I76="c3",SUMIF($D$22:D$2999,$K76,T$22:T$2999),IF($I76="c4",SUMIF($C$22:C$2999,$K76,T$22:T$2999),"")))))))</f>
        <v>Celda Vacia</v>
      </c>
      <c r="U76" s="91" t="str">
        <f t="shared" si="1"/>
        <v/>
      </c>
      <c r="V76" s="45"/>
      <c r="X76" s="50" t="str">
        <f t="shared" si="10"/>
        <v>PARTIDA SIN PRECIO</v>
      </c>
      <c r="Y76" s="69">
        <f t="shared" si="11"/>
        <v>1</v>
      </c>
      <c r="Z76" s="69" t="str">
        <f t="shared" si="12"/>
        <v/>
      </c>
      <c r="AA76" s="69" t="str">
        <f>IF(I76="CSS",IF(RELLENAR!$F$6="PEM",IF(OR(T76&lt;(Q76),Q76=0),1,""),IF(OR(T76*(1+$T$11+$T$9)&lt;(Q76*(1+$O$9+$O$11)),Q76=0),1,"")),"")</f>
        <v/>
      </c>
      <c r="AB76" s="93" t="str">
        <f t="shared" si="13"/>
        <v/>
      </c>
      <c r="AC76" s="56" t="str">
        <f t="shared" si="2"/>
        <v/>
      </c>
      <c r="AD76" s="94" t="str">
        <f t="shared" si="14"/>
        <v/>
      </c>
      <c r="AE76" s="56" t="str">
        <f t="shared" si="15"/>
        <v/>
      </c>
      <c r="AF76" s="78">
        <f t="shared" si="16"/>
        <v>1</v>
      </c>
    </row>
    <row r="77" spans="1:32" s="74" customFormat="1" x14ac:dyDescent="0.2">
      <c r="A77" s="74" t="str">
        <f>IF(EXPORTADO!I59&lt;&gt;"",EXPORTADO!I59,"")</f>
        <v>OB</v>
      </c>
      <c r="B77" s="74">
        <f t="shared" si="3"/>
        <v>5</v>
      </c>
      <c r="C77" s="86" t="str">
        <f t="shared" si="4"/>
        <v/>
      </c>
      <c r="D77" s="86" t="str">
        <f t="shared" si="5"/>
        <v/>
      </c>
      <c r="E77" s="86" t="str">
        <f t="shared" si="6"/>
        <v/>
      </c>
      <c r="F77" s="86" t="str">
        <f t="shared" si="7"/>
        <v/>
      </c>
      <c r="G77" s="86" t="str">
        <f t="shared" si="8"/>
        <v>09</v>
      </c>
      <c r="H77" s="87" t="str">
        <f>IF(EXPORTADO!B59&lt;&gt;"",EXPORTADO!B59,"")</f>
        <v>Partida</v>
      </c>
      <c r="I77" s="78" t="str">
        <f t="shared" si="9"/>
        <v>p1</v>
      </c>
      <c r="J77" s="78"/>
      <c r="K77" s="88" t="str">
        <f>IF(EXPORTADO!A59&lt;&gt;"",TRIM(EXPORTADO!A59),"")</f>
        <v>09.13</v>
      </c>
      <c r="L77" s="50" t="str">
        <f>IF(K77&lt;&gt;"",EXPORTADO!D59,"")</f>
        <v>INT. AUT. MAGNETOTÉRMICO IIIx16A PDC6KA CURVA D</v>
      </c>
      <c r="M77" s="50"/>
      <c r="N77" s="78" t="str">
        <f>IF(K77&lt;&gt;"",EXPORTADO!C59,"")</f>
        <v>u</v>
      </c>
      <c r="O77" s="89">
        <f>IF(G77&lt;&gt;"",EXPORTADO!E59,"")</f>
        <v>3</v>
      </c>
      <c r="P77" s="90">
        <f>IF(G77&lt;&gt;"",EXPORTADO!F59,"")</f>
        <v>145.21</v>
      </c>
      <c r="Q77" s="90">
        <f>IF($G77&lt;&gt;"",$O77*P77,IF(OR($I77="c",$I77="css"),SUMIF($G$22:G$2999,$K77,Q$22:Q$2999),IF($I77="c1",SUMIF($F$22:F$2999,$K77,Q$22:Q$2999),IF($I77="c2",SUMIF($E$22:E$2999,$K77,Q$22:Q$2999),IF($I77="c3",SUMIF($D$22:D$2999,$K77,Q$22:Q$2999),IF($I77="c4",SUMIF($C$22:C$2999,$K77,Q$22:Q$2999),""))))))</f>
        <v>435.63</v>
      </c>
      <c r="S77" s="148"/>
      <c r="T77" s="90" t="str">
        <f>IF(G77&lt;&gt;"",IF(S77&lt;&gt;"",O77*S77,"Celda Vacia"),IF($G77&lt;&gt;"",$O77*S77,IF(OR($I77="c",$I77="css"),SUMIF($G$22:G$2999,$K77,T$22:T$2999),IF($I77="c1",SUMIF($F$22:F$2999,$K77,T$22:T$2999),IF($I77="c2",SUMIF($E$22:E$2999,$K77,T$22:T$2999),IF($I77="c3",SUMIF($D$22:D$2999,$K77,T$22:T$2999),IF($I77="c4",SUMIF($C$22:C$2999,$K77,T$22:T$2999),"")))))))</f>
        <v>Celda Vacia</v>
      </c>
      <c r="U77" s="91" t="str">
        <f t="shared" si="1"/>
        <v/>
      </c>
      <c r="V77" s="45"/>
      <c r="X77" s="50" t="str">
        <f t="shared" si="10"/>
        <v>PARTIDA SIN PRECIO</v>
      </c>
      <c r="Y77" s="69">
        <f t="shared" si="11"/>
        <v>1</v>
      </c>
      <c r="Z77" s="69" t="str">
        <f t="shared" si="12"/>
        <v/>
      </c>
      <c r="AA77" s="69" t="str">
        <f>IF(I77="CSS",IF(RELLENAR!$F$6="PEM",IF(OR(T77&lt;(Q77),Q77=0),1,""),IF(OR(T77*(1+$T$11+$T$9)&lt;(Q77*(1+$O$9+$O$11)),Q77=0),1,"")),"")</f>
        <v/>
      </c>
      <c r="AB77" s="93" t="str">
        <f t="shared" si="13"/>
        <v/>
      </c>
      <c r="AC77" s="56" t="str">
        <f t="shared" si="2"/>
        <v/>
      </c>
      <c r="AD77" s="94" t="str">
        <f t="shared" si="14"/>
        <v/>
      </c>
      <c r="AE77" s="56" t="str">
        <f t="shared" si="15"/>
        <v/>
      </c>
      <c r="AF77" s="78">
        <f t="shared" si="16"/>
        <v>1</v>
      </c>
    </row>
    <row r="78" spans="1:32" s="74" customFormat="1" x14ac:dyDescent="0.2">
      <c r="A78" s="74" t="str">
        <f>IF(EXPORTADO!I60&lt;&gt;"",EXPORTADO!I60,"")</f>
        <v>OB</v>
      </c>
      <c r="B78" s="74">
        <f t="shared" si="3"/>
        <v>5</v>
      </c>
      <c r="C78" s="86" t="str">
        <f t="shared" si="4"/>
        <v/>
      </c>
      <c r="D78" s="86" t="str">
        <f t="shared" si="5"/>
        <v/>
      </c>
      <c r="E78" s="86" t="str">
        <f t="shared" si="6"/>
        <v/>
      </c>
      <c r="F78" s="86" t="str">
        <f t="shared" si="7"/>
        <v/>
      </c>
      <c r="G78" s="86" t="str">
        <f t="shared" si="8"/>
        <v>09</v>
      </c>
      <c r="H78" s="87" t="str">
        <f>IF(EXPORTADO!B60&lt;&gt;"",EXPORTADO!B60,"")</f>
        <v>Partida</v>
      </c>
      <c r="I78" s="78" t="str">
        <f t="shared" si="9"/>
        <v>p1</v>
      </c>
      <c r="J78" s="78"/>
      <c r="K78" s="88" t="str">
        <f>IF(EXPORTADO!A60&lt;&gt;"",TRIM(EXPORTADO!A60),"")</f>
        <v>09.14</v>
      </c>
      <c r="L78" s="50" t="str">
        <f>IF(K78&lt;&gt;"",EXPORTADO!D60,"")</f>
        <v>INT. AUT. MAGNETOTÉRMICO IIx10A PDC6KA CURVA C</v>
      </c>
      <c r="M78" s="50"/>
      <c r="N78" s="78" t="str">
        <f>IF(K78&lt;&gt;"",EXPORTADO!C60,"")</f>
        <v>u</v>
      </c>
      <c r="O78" s="89">
        <f>IF(G78&lt;&gt;"",EXPORTADO!E60,"")</f>
        <v>1</v>
      </c>
      <c r="P78" s="90">
        <f>IF(G78&lt;&gt;"",EXPORTADO!F60,"")</f>
        <v>93.75</v>
      </c>
      <c r="Q78" s="90">
        <f>IF($G78&lt;&gt;"",$O78*P78,IF(OR($I78="c",$I78="css"),SUMIF($G$22:G$2999,$K78,Q$22:Q$2999),IF($I78="c1",SUMIF($F$22:F$2999,$K78,Q$22:Q$2999),IF($I78="c2",SUMIF($E$22:E$2999,$K78,Q$22:Q$2999),IF($I78="c3",SUMIF($D$22:D$2999,$K78,Q$22:Q$2999),IF($I78="c4",SUMIF($C$22:C$2999,$K78,Q$22:Q$2999),""))))))</f>
        <v>93.75</v>
      </c>
      <c r="S78" s="148"/>
      <c r="T78" s="90" t="str">
        <f>IF(G78&lt;&gt;"",IF(S78&lt;&gt;"",O78*S78,"Celda Vacia"),IF($G78&lt;&gt;"",$O78*S78,IF(OR($I78="c",$I78="css"),SUMIF($G$22:G$2999,$K78,T$22:T$2999),IF($I78="c1",SUMIF($F$22:F$2999,$K78,T$22:T$2999),IF($I78="c2",SUMIF($E$22:E$2999,$K78,T$22:T$2999),IF($I78="c3",SUMIF($D$22:D$2999,$K78,T$22:T$2999),IF($I78="c4",SUMIF($C$22:C$2999,$K78,T$22:T$2999),"")))))))</f>
        <v>Celda Vacia</v>
      </c>
      <c r="U78" s="91" t="str">
        <f t="shared" si="1"/>
        <v/>
      </c>
      <c r="V78" s="45"/>
      <c r="X78" s="50" t="str">
        <f t="shared" si="10"/>
        <v>PARTIDA SIN PRECIO</v>
      </c>
      <c r="Y78" s="69">
        <f t="shared" si="11"/>
        <v>1</v>
      </c>
      <c r="Z78" s="69" t="str">
        <f t="shared" si="12"/>
        <v/>
      </c>
      <c r="AA78" s="69" t="str">
        <f>IF(I78="CSS",IF(RELLENAR!$F$6="PEM",IF(OR(T78&lt;(Q78),Q78=0),1,""),IF(OR(T78*(1+$T$11+$T$9)&lt;(Q78*(1+$O$9+$O$11)),Q78=0),1,"")),"")</f>
        <v/>
      </c>
      <c r="AB78" s="93" t="str">
        <f t="shared" si="13"/>
        <v/>
      </c>
      <c r="AC78" s="56" t="str">
        <f t="shared" si="2"/>
        <v/>
      </c>
      <c r="AD78" s="94" t="str">
        <f t="shared" si="14"/>
        <v/>
      </c>
      <c r="AE78" s="56" t="str">
        <f t="shared" si="15"/>
        <v/>
      </c>
      <c r="AF78" s="78">
        <f t="shared" si="16"/>
        <v>1</v>
      </c>
    </row>
    <row r="79" spans="1:32" s="74" customFormat="1" x14ac:dyDescent="0.2">
      <c r="A79" s="74" t="str">
        <f>IF(EXPORTADO!I61&lt;&gt;"",EXPORTADO!I61,"")</f>
        <v>OB</v>
      </c>
      <c r="B79" s="74">
        <f t="shared" si="3"/>
        <v>5</v>
      </c>
      <c r="C79" s="86" t="str">
        <f t="shared" si="4"/>
        <v/>
      </c>
      <c r="D79" s="86" t="str">
        <f t="shared" si="5"/>
        <v/>
      </c>
      <c r="E79" s="86" t="str">
        <f t="shared" si="6"/>
        <v/>
      </c>
      <c r="F79" s="86" t="str">
        <f t="shared" si="7"/>
        <v/>
      </c>
      <c r="G79" s="86" t="str">
        <f t="shared" si="8"/>
        <v>09</v>
      </c>
      <c r="H79" s="87" t="str">
        <f>IF(EXPORTADO!B61&lt;&gt;"",EXPORTADO!B61,"")</f>
        <v>Partida</v>
      </c>
      <c r="I79" s="78" t="str">
        <f t="shared" si="9"/>
        <v>p1</v>
      </c>
      <c r="J79" s="78"/>
      <c r="K79" s="88" t="str">
        <f>IF(EXPORTADO!A61&lt;&gt;"",TRIM(EXPORTADO!A61),"")</f>
        <v>09.15</v>
      </c>
      <c r="L79" s="50" t="str">
        <f>IF(K79&lt;&gt;"",EXPORTADO!D61,"")</f>
        <v>INT. AUT. MAGNETOTÉRMICO IIx20A PDC6KA CURVA C</v>
      </c>
      <c r="M79" s="50"/>
      <c r="N79" s="78" t="str">
        <f>IF(K79&lt;&gt;"",EXPORTADO!C61,"")</f>
        <v>u</v>
      </c>
      <c r="O79" s="89">
        <f>IF(G79&lt;&gt;"",EXPORTADO!E61,"")</f>
        <v>1</v>
      </c>
      <c r="P79" s="90">
        <f>IF(G79&lt;&gt;"",EXPORTADO!F61,"")</f>
        <v>93.75</v>
      </c>
      <c r="Q79" s="90">
        <f>IF($G79&lt;&gt;"",$O79*P79,IF(OR($I79="c",$I79="css"),SUMIF($G$22:G$2999,$K79,Q$22:Q$2999),IF($I79="c1",SUMIF($F$22:F$2999,$K79,Q$22:Q$2999),IF($I79="c2",SUMIF($E$22:E$2999,$K79,Q$22:Q$2999),IF($I79="c3",SUMIF($D$22:D$2999,$K79,Q$22:Q$2999),IF($I79="c4",SUMIF($C$22:C$2999,$K79,Q$22:Q$2999),""))))))</f>
        <v>93.75</v>
      </c>
      <c r="S79" s="148"/>
      <c r="T79" s="90" t="str">
        <f>IF(G79&lt;&gt;"",IF(S79&lt;&gt;"",O79*S79,"Celda Vacia"),IF($G79&lt;&gt;"",$O79*S79,IF(OR($I79="c",$I79="css"),SUMIF($G$22:G$2999,$K79,T$22:T$2999),IF($I79="c1",SUMIF($F$22:F$2999,$K79,T$22:T$2999),IF($I79="c2",SUMIF($E$22:E$2999,$K79,T$22:T$2999),IF($I79="c3",SUMIF($D$22:D$2999,$K79,T$22:T$2999),IF($I79="c4",SUMIF($C$22:C$2999,$K79,T$22:T$2999),"")))))))</f>
        <v>Celda Vacia</v>
      </c>
      <c r="U79" s="91" t="str">
        <f t="shared" si="1"/>
        <v/>
      </c>
      <c r="V79" s="45"/>
      <c r="X79" s="50" t="str">
        <f t="shared" si="10"/>
        <v>PARTIDA SIN PRECIO</v>
      </c>
      <c r="Y79" s="69">
        <f t="shared" si="11"/>
        <v>1</v>
      </c>
      <c r="Z79" s="69" t="str">
        <f t="shared" si="12"/>
        <v/>
      </c>
      <c r="AA79" s="69" t="str">
        <f>IF(I79="CSS",IF(RELLENAR!$F$6="PEM",IF(OR(T79&lt;(Q79),Q79=0),1,""),IF(OR(T79*(1+$T$11+$T$9)&lt;(Q79*(1+$O$9+$O$11)),Q79=0),1,"")),"")</f>
        <v/>
      </c>
      <c r="AB79" s="93" t="str">
        <f t="shared" si="13"/>
        <v/>
      </c>
      <c r="AC79" s="56" t="str">
        <f t="shared" si="2"/>
        <v/>
      </c>
      <c r="AD79" s="94" t="str">
        <f t="shared" si="14"/>
        <v/>
      </c>
      <c r="AE79" s="56" t="str">
        <f t="shared" si="15"/>
        <v/>
      </c>
      <c r="AF79" s="78">
        <f t="shared" si="16"/>
        <v>1</v>
      </c>
    </row>
    <row r="80" spans="1:32" s="74" customFormat="1" x14ac:dyDescent="0.2">
      <c r="A80" s="74" t="str">
        <f>IF(EXPORTADO!I62&lt;&gt;"",EXPORTADO!I62,"")</f>
        <v>OB</v>
      </c>
      <c r="B80" s="74">
        <f t="shared" si="3"/>
        <v>5</v>
      </c>
      <c r="C80" s="86" t="str">
        <f t="shared" si="4"/>
        <v/>
      </c>
      <c r="D80" s="86" t="str">
        <f t="shared" si="5"/>
        <v/>
      </c>
      <c r="E80" s="86" t="str">
        <f t="shared" si="6"/>
        <v/>
      </c>
      <c r="F80" s="86" t="str">
        <f t="shared" si="7"/>
        <v/>
      </c>
      <c r="G80" s="86" t="str">
        <f t="shared" si="8"/>
        <v>09</v>
      </c>
      <c r="H80" s="87" t="str">
        <f>IF(EXPORTADO!B62&lt;&gt;"",EXPORTADO!B62,"")</f>
        <v>Partida</v>
      </c>
      <c r="I80" s="78" t="str">
        <f t="shared" si="9"/>
        <v>p1</v>
      </c>
      <c r="J80" s="78"/>
      <c r="K80" s="88" t="str">
        <f>IF(EXPORTADO!A62&lt;&gt;"",TRIM(EXPORTADO!A62),"")</f>
        <v>09.16</v>
      </c>
      <c r="L80" s="50" t="str">
        <f>IF(K80&lt;&gt;"",EXPORTADO!D62,"")</f>
        <v>CONTACTOR IIIx16A 230V</v>
      </c>
      <c r="M80" s="50"/>
      <c r="N80" s="78" t="str">
        <f>IF(K80&lt;&gt;"",EXPORTADO!C62,"")</f>
        <v>u</v>
      </c>
      <c r="O80" s="89">
        <f>IF(G80&lt;&gt;"",EXPORTADO!E62,"")</f>
        <v>1</v>
      </c>
      <c r="P80" s="90">
        <f>IF(G80&lt;&gt;"",EXPORTADO!F62,"")</f>
        <v>155.71</v>
      </c>
      <c r="Q80" s="90">
        <f>IF($G80&lt;&gt;"",$O80*P80,IF(OR($I80="c",$I80="css"),SUMIF($G$22:G$2999,$K80,Q$22:Q$2999),IF($I80="c1",SUMIF($F$22:F$2999,$K80,Q$22:Q$2999),IF($I80="c2",SUMIF($E$22:E$2999,$K80,Q$22:Q$2999),IF($I80="c3",SUMIF($D$22:D$2999,$K80,Q$22:Q$2999),IF($I80="c4",SUMIF($C$22:C$2999,$K80,Q$22:Q$2999),""))))))</f>
        <v>155.71</v>
      </c>
      <c r="S80" s="148"/>
      <c r="T80" s="90" t="str">
        <f>IF(G80&lt;&gt;"",IF(S80&lt;&gt;"",O80*S80,"Celda Vacia"),IF($G80&lt;&gt;"",$O80*S80,IF(OR($I80="c",$I80="css"),SUMIF($G$22:G$2999,$K80,T$22:T$2999),IF($I80="c1",SUMIF($F$22:F$2999,$K80,T$22:T$2999),IF($I80="c2",SUMIF($E$22:E$2999,$K80,T$22:T$2999),IF($I80="c3",SUMIF($D$22:D$2999,$K80,T$22:T$2999),IF($I80="c4",SUMIF($C$22:C$2999,$K80,T$22:T$2999),"")))))))</f>
        <v>Celda Vacia</v>
      </c>
      <c r="U80" s="91" t="str">
        <f t="shared" si="1"/>
        <v/>
      </c>
      <c r="V80" s="45"/>
      <c r="X80" s="50" t="str">
        <f t="shared" si="10"/>
        <v>PARTIDA SIN PRECIO</v>
      </c>
      <c r="Y80" s="69">
        <f t="shared" si="11"/>
        <v>1</v>
      </c>
      <c r="Z80" s="69" t="str">
        <f t="shared" si="12"/>
        <v/>
      </c>
      <c r="AA80" s="69" t="str">
        <f>IF(I80="CSS",IF(RELLENAR!$F$6="PEM",IF(OR(T80&lt;(Q80),Q80=0),1,""),IF(OR(T80*(1+$T$11+$T$9)&lt;(Q80*(1+$O$9+$O$11)),Q80=0),1,"")),"")</f>
        <v/>
      </c>
      <c r="AB80" s="93" t="str">
        <f t="shared" si="13"/>
        <v/>
      </c>
      <c r="AC80" s="56" t="str">
        <f t="shared" si="2"/>
        <v/>
      </c>
      <c r="AD80" s="94" t="str">
        <f t="shared" si="14"/>
        <v/>
      </c>
      <c r="AE80" s="56" t="str">
        <f t="shared" si="15"/>
        <v/>
      </c>
      <c r="AF80" s="78">
        <f t="shared" si="16"/>
        <v>1</v>
      </c>
    </row>
    <row r="81" spans="1:32" s="74" customFormat="1" x14ac:dyDescent="0.2">
      <c r="A81" s="74" t="str">
        <f>IF(EXPORTADO!I63&lt;&gt;"",EXPORTADO!I63,"")</f>
        <v>OB</v>
      </c>
      <c r="B81" s="74">
        <f t="shared" si="3"/>
        <v>5</v>
      </c>
      <c r="C81" s="86" t="str">
        <f t="shared" si="4"/>
        <v/>
      </c>
      <c r="D81" s="86" t="str">
        <f t="shared" si="5"/>
        <v/>
      </c>
      <c r="E81" s="86" t="str">
        <f t="shared" si="6"/>
        <v/>
      </c>
      <c r="F81" s="86" t="str">
        <f t="shared" si="7"/>
        <v/>
      </c>
      <c r="G81" s="86" t="str">
        <f t="shared" si="8"/>
        <v>09</v>
      </c>
      <c r="H81" s="87" t="str">
        <f>IF(EXPORTADO!B63&lt;&gt;"",EXPORTADO!B63,"")</f>
        <v>Partida</v>
      </c>
      <c r="I81" s="78" t="str">
        <f t="shared" si="9"/>
        <v>p1</v>
      </c>
      <c r="J81" s="78"/>
      <c r="K81" s="88" t="str">
        <f>IF(EXPORTADO!A63&lt;&gt;"",TRIM(EXPORTADO!A63),"")</f>
        <v>09.17</v>
      </c>
      <c r="L81" s="50" t="str">
        <f>IF(K81&lt;&gt;"",EXPORTADO!D63,"")</f>
        <v>RELÉ TÉMPORIZADO 8A@250V</v>
      </c>
      <c r="M81" s="50"/>
      <c r="N81" s="78" t="str">
        <f>IF(K81&lt;&gt;"",EXPORTADO!C63,"")</f>
        <v>u</v>
      </c>
      <c r="O81" s="89">
        <f>IF(G81&lt;&gt;"",EXPORTADO!E63,"")</f>
        <v>1</v>
      </c>
      <c r="P81" s="90">
        <f>IF(G81&lt;&gt;"",EXPORTADO!F63,"")</f>
        <v>179.98</v>
      </c>
      <c r="Q81" s="90">
        <f>IF($G81&lt;&gt;"",$O81*P81,IF(OR($I81="c",$I81="css"),SUMIF($G$22:G$2999,$K81,Q$22:Q$2999),IF($I81="c1",SUMIF($F$22:F$2999,$K81,Q$22:Q$2999),IF($I81="c2",SUMIF($E$22:E$2999,$K81,Q$22:Q$2999),IF($I81="c3",SUMIF($D$22:D$2999,$K81,Q$22:Q$2999),IF($I81="c4",SUMIF($C$22:C$2999,$K81,Q$22:Q$2999),""))))))</f>
        <v>179.98</v>
      </c>
      <c r="S81" s="148"/>
      <c r="T81" s="90" t="str">
        <f>IF(G81&lt;&gt;"",IF(S81&lt;&gt;"",O81*S81,"Celda Vacia"),IF($G81&lt;&gt;"",$O81*S81,IF(OR($I81="c",$I81="css"),SUMIF($G$22:G$2999,$K81,T$22:T$2999),IF($I81="c1",SUMIF($F$22:F$2999,$K81,T$22:T$2999),IF($I81="c2",SUMIF($E$22:E$2999,$K81,T$22:T$2999),IF($I81="c3",SUMIF($D$22:D$2999,$K81,T$22:T$2999),IF($I81="c4",SUMIF($C$22:C$2999,$K81,T$22:T$2999),"")))))))</f>
        <v>Celda Vacia</v>
      </c>
      <c r="U81" s="91" t="str">
        <f t="shared" si="1"/>
        <v/>
      </c>
      <c r="V81" s="45"/>
      <c r="X81" s="50" t="str">
        <f t="shared" si="10"/>
        <v>PARTIDA SIN PRECIO</v>
      </c>
      <c r="Y81" s="69">
        <f t="shared" si="11"/>
        <v>1</v>
      </c>
      <c r="Z81" s="69" t="str">
        <f t="shared" si="12"/>
        <v/>
      </c>
      <c r="AA81" s="69" t="str">
        <f>IF(I81="CSS",IF(RELLENAR!$F$6="PEM",IF(OR(T81&lt;(Q81),Q81=0),1,""),IF(OR(T81*(1+$T$11+$T$9)&lt;(Q81*(1+$O$9+$O$11)),Q81=0),1,"")),"")</f>
        <v/>
      </c>
      <c r="AB81" s="93" t="str">
        <f t="shared" si="13"/>
        <v/>
      </c>
      <c r="AC81" s="56" t="str">
        <f t="shared" si="2"/>
        <v/>
      </c>
      <c r="AD81" s="94" t="str">
        <f t="shared" si="14"/>
        <v/>
      </c>
      <c r="AE81" s="56" t="str">
        <f t="shared" si="15"/>
        <v/>
      </c>
      <c r="AF81" s="78">
        <f t="shared" si="16"/>
        <v>1</v>
      </c>
    </row>
    <row r="82" spans="1:32" s="74" customFormat="1" x14ac:dyDescent="0.2">
      <c r="A82" s="74" t="str">
        <f>IF(EXPORTADO!I64&lt;&gt;"",EXPORTADO!I64,"")</f>
        <v>OB</v>
      </c>
      <c r="B82" s="74">
        <f t="shared" si="3"/>
        <v>5</v>
      </c>
      <c r="C82" s="86" t="str">
        <f t="shared" si="4"/>
        <v/>
      </c>
      <c r="D82" s="86" t="str">
        <f t="shared" si="5"/>
        <v/>
      </c>
      <c r="E82" s="86" t="str">
        <f t="shared" si="6"/>
        <v/>
      </c>
      <c r="F82" s="86" t="str">
        <f t="shared" si="7"/>
        <v/>
      </c>
      <c r="G82" s="86" t="str">
        <f t="shared" si="8"/>
        <v>09</v>
      </c>
      <c r="H82" s="87" t="str">
        <f>IF(EXPORTADO!B64&lt;&gt;"",EXPORTADO!B64,"")</f>
        <v>Partida</v>
      </c>
      <c r="I82" s="78" t="str">
        <f t="shared" si="9"/>
        <v>p1</v>
      </c>
      <c r="J82" s="78"/>
      <c r="K82" s="88" t="str">
        <f>IF(EXPORTADO!A64&lt;&gt;"",TRIM(EXPORTADO!A64),"")</f>
        <v>09.18</v>
      </c>
      <c r="L82" s="50" t="str">
        <f>IF(K82&lt;&gt;"",EXPORTADO!D64,"")</f>
        <v>RELÉ TÉRMICO 4-7A CLASE10</v>
      </c>
      <c r="M82" s="50"/>
      <c r="N82" s="78" t="str">
        <f>IF(K82&lt;&gt;"",EXPORTADO!C64,"")</f>
        <v>u</v>
      </c>
      <c r="O82" s="89">
        <f>IF(G82&lt;&gt;"",EXPORTADO!E64,"")</f>
        <v>1</v>
      </c>
      <c r="P82" s="90">
        <f>IF(G82&lt;&gt;"",EXPORTADO!F64,"")</f>
        <v>43.26</v>
      </c>
      <c r="Q82" s="90">
        <f>IF($G82&lt;&gt;"",$O82*P82,IF(OR($I82="c",$I82="css"),SUMIF($G$22:G$2999,$K82,Q$22:Q$2999),IF($I82="c1",SUMIF($F$22:F$2999,$K82,Q$22:Q$2999),IF($I82="c2",SUMIF($E$22:E$2999,$K82,Q$22:Q$2999),IF($I82="c3",SUMIF($D$22:D$2999,$K82,Q$22:Q$2999),IF($I82="c4",SUMIF($C$22:C$2999,$K82,Q$22:Q$2999),""))))))</f>
        <v>43.26</v>
      </c>
      <c r="S82" s="148"/>
      <c r="T82" s="90" t="str">
        <f>IF(G82&lt;&gt;"",IF(S82&lt;&gt;"",O82*S82,"Celda Vacia"),IF($G82&lt;&gt;"",$O82*S82,IF(OR($I82="c",$I82="css"),SUMIF($G$22:G$2999,$K82,T$22:T$2999),IF($I82="c1",SUMIF($F$22:F$2999,$K82,T$22:T$2999),IF($I82="c2",SUMIF($E$22:E$2999,$K82,T$22:T$2999),IF($I82="c3",SUMIF($D$22:D$2999,$K82,T$22:T$2999),IF($I82="c4",SUMIF($C$22:C$2999,$K82,T$22:T$2999),"")))))))</f>
        <v>Celda Vacia</v>
      </c>
      <c r="U82" s="91" t="str">
        <f t="shared" si="1"/>
        <v/>
      </c>
      <c r="V82" s="45"/>
      <c r="X82" s="50" t="str">
        <f t="shared" si="10"/>
        <v>PARTIDA SIN PRECIO</v>
      </c>
      <c r="Y82" s="69">
        <f t="shared" si="11"/>
        <v>1</v>
      </c>
      <c r="Z82" s="69" t="str">
        <f t="shared" si="12"/>
        <v/>
      </c>
      <c r="AA82" s="69" t="str">
        <f>IF(I82="CSS",IF(RELLENAR!$F$6="PEM",IF(OR(T82&lt;(Q82),Q82=0),1,""),IF(OR(T82*(1+$T$11+$T$9)&lt;(Q82*(1+$O$9+$O$11)),Q82=0),1,"")),"")</f>
        <v/>
      </c>
      <c r="AB82" s="93" t="str">
        <f t="shared" si="13"/>
        <v/>
      </c>
      <c r="AC82" s="56" t="str">
        <f t="shared" si="2"/>
        <v/>
      </c>
      <c r="AD82" s="94" t="str">
        <f t="shared" si="14"/>
        <v/>
      </c>
      <c r="AE82" s="56" t="str">
        <f t="shared" si="15"/>
        <v/>
      </c>
      <c r="AF82" s="78">
        <f t="shared" si="16"/>
        <v>1</v>
      </c>
    </row>
    <row r="83" spans="1:32" s="74" customFormat="1" x14ac:dyDescent="0.2">
      <c r="A83" s="74" t="str">
        <f>IF(EXPORTADO!I65&lt;&gt;"",EXPORTADO!I65,"")</f>
        <v>OB</v>
      </c>
      <c r="B83" s="74">
        <f t="shared" si="3"/>
        <v>5</v>
      </c>
      <c r="C83" s="86" t="str">
        <f t="shared" si="4"/>
        <v/>
      </c>
      <c r="D83" s="86" t="str">
        <f t="shared" si="5"/>
        <v/>
      </c>
      <c r="E83" s="86" t="str">
        <f t="shared" si="6"/>
        <v/>
      </c>
      <c r="F83" s="86" t="str">
        <f t="shared" si="7"/>
        <v/>
      </c>
      <c r="G83" s="86" t="str">
        <f t="shared" si="8"/>
        <v>09</v>
      </c>
      <c r="H83" s="87" t="str">
        <f>IF(EXPORTADO!B65&lt;&gt;"",EXPORTADO!B65,"")</f>
        <v>Partida</v>
      </c>
      <c r="I83" s="78" t="str">
        <f t="shared" si="9"/>
        <v>p1</v>
      </c>
      <c r="J83" s="78"/>
      <c r="K83" s="88" t="str">
        <f>IF(EXPORTADO!A65&lt;&gt;"",TRIM(EXPORTADO!A65),"")</f>
        <v>09.19</v>
      </c>
      <c r="L83" s="50" t="str">
        <f>IF(K83&lt;&gt;"",EXPORTADO!D65,"")</f>
        <v>PULSADOR/INDICADOR LUMINOSO EN CUADRO ELÉCTRICO</v>
      </c>
      <c r="M83" s="50"/>
      <c r="N83" s="78" t="str">
        <f>IF(K83&lt;&gt;"",EXPORTADO!C65,"")</f>
        <v>u</v>
      </c>
      <c r="O83" s="89">
        <f>IF(G83&lt;&gt;"",EXPORTADO!E65,"")</f>
        <v>5</v>
      </c>
      <c r="P83" s="90">
        <f>IF(G83&lt;&gt;"",EXPORTADO!F65,"")</f>
        <v>33.880000000000003</v>
      </c>
      <c r="Q83" s="90">
        <f>IF($G83&lt;&gt;"",$O83*P83,IF(OR($I83="c",$I83="css"),SUMIF($G$22:G$2999,$K83,Q$22:Q$2999),IF($I83="c1",SUMIF($F$22:F$2999,$K83,Q$22:Q$2999),IF($I83="c2",SUMIF($E$22:E$2999,$K83,Q$22:Q$2999),IF($I83="c3",SUMIF($D$22:D$2999,$K83,Q$22:Q$2999),IF($I83="c4",SUMIF($C$22:C$2999,$K83,Q$22:Q$2999),""))))))</f>
        <v>169.4</v>
      </c>
      <c r="S83" s="148"/>
      <c r="T83" s="90" t="str">
        <f>IF(G83&lt;&gt;"",IF(S83&lt;&gt;"",O83*S83,"Celda Vacia"),IF($G83&lt;&gt;"",$O83*S83,IF(OR($I83="c",$I83="css"),SUMIF($G$22:G$2999,$K83,T$22:T$2999),IF($I83="c1",SUMIF($F$22:F$2999,$K83,T$22:T$2999),IF($I83="c2",SUMIF($E$22:E$2999,$K83,T$22:T$2999),IF($I83="c3",SUMIF($D$22:D$2999,$K83,T$22:T$2999),IF($I83="c4",SUMIF($C$22:C$2999,$K83,T$22:T$2999),"")))))))</f>
        <v>Celda Vacia</v>
      </c>
      <c r="U83" s="91" t="str">
        <f t="shared" si="1"/>
        <v/>
      </c>
      <c r="V83" s="45"/>
      <c r="X83" s="50" t="str">
        <f t="shared" si="10"/>
        <v>PARTIDA SIN PRECIO</v>
      </c>
      <c r="Y83" s="69">
        <f t="shared" si="11"/>
        <v>1</v>
      </c>
      <c r="Z83" s="69" t="str">
        <f t="shared" si="12"/>
        <v/>
      </c>
      <c r="AA83" s="69" t="str">
        <f>IF(I83="CSS",IF(RELLENAR!$F$6="PEM",IF(OR(T83&lt;(Q83),Q83=0),1,""),IF(OR(T83*(1+$T$11+$T$9)&lt;(Q83*(1+$O$9+$O$11)),Q83=0),1,"")),"")</f>
        <v/>
      </c>
      <c r="AB83" s="93" t="str">
        <f t="shared" si="13"/>
        <v/>
      </c>
      <c r="AC83" s="56" t="str">
        <f t="shared" si="2"/>
        <v/>
      </c>
      <c r="AD83" s="94" t="str">
        <f t="shared" si="14"/>
        <v/>
      </c>
      <c r="AE83" s="56" t="str">
        <f t="shared" si="15"/>
        <v/>
      </c>
      <c r="AF83" s="78">
        <f t="shared" si="16"/>
        <v>1</v>
      </c>
    </row>
    <row r="84" spans="1:32" s="74" customFormat="1" x14ac:dyDescent="0.2">
      <c r="A84" s="74" t="str">
        <f>IF(EXPORTADO!I66&lt;&gt;"",EXPORTADO!I66,"")</f>
        <v>OB</v>
      </c>
      <c r="B84" s="74">
        <f t="shared" si="3"/>
        <v>5</v>
      </c>
      <c r="C84" s="86" t="str">
        <f t="shared" si="4"/>
        <v/>
      </c>
      <c r="D84" s="86" t="str">
        <f t="shared" si="5"/>
        <v/>
      </c>
      <c r="E84" s="86" t="str">
        <f t="shared" si="6"/>
        <v/>
      </c>
      <c r="F84" s="86" t="str">
        <f t="shared" si="7"/>
        <v/>
      </c>
      <c r="G84" s="86" t="str">
        <f t="shared" si="8"/>
        <v>09</v>
      </c>
      <c r="H84" s="87" t="str">
        <f>IF(EXPORTADO!B66&lt;&gt;"",EXPORTADO!B66,"")</f>
        <v>Partida</v>
      </c>
      <c r="I84" s="78" t="str">
        <f t="shared" si="9"/>
        <v>p1</v>
      </c>
      <c r="J84" s="78"/>
      <c r="K84" s="88" t="str">
        <f>IF(EXPORTADO!A66&lt;&gt;"",TRIM(EXPORTADO!A66),"")</f>
        <v>09.20</v>
      </c>
      <c r="L84" s="50" t="str">
        <f>IF(K84&lt;&gt;"",EXPORTADO!D66,"")</f>
        <v>CUADRO ELÉCTRICO DE 96 MÓDULOS EMPOTRADO</v>
      </c>
      <c r="M84" s="50"/>
      <c r="N84" s="78" t="str">
        <f>IF(K84&lt;&gt;"",EXPORTADO!C66,"")</f>
        <v>u</v>
      </c>
      <c r="O84" s="89">
        <f>IF(G84&lt;&gt;"",EXPORTADO!E66,"")</f>
        <v>1</v>
      </c>
      <c r="P84" s="90">
        <f>IF(G84&lt;&gt;"",EXPORTADO!F66,"")</f>
        <v>555.71</v>
      </c>
      <c r="Q84" s="90">
        <f>IF($G84&lt;&gt;"",$O84*P84,IF(OR($I84="c",$I84="css"),SUMIF($G$22:G$2999,$K84,Q$22:Q$2999),IF($I84="c1",SUMIF($F$22:F$2999,$K84,Q$22:Q$2999),IF($I84="c2",SUMIF($E$22:E$2999,$K84,Q$22:Q$2999),IF($I84="c3",SUMIF($D$22:D$2999,$K84,Q$22:Q$2999),IF($I84="c4",SUMIF($C$22:C$2999,$K84,Q$22:Q$2999),""))))))</f>
        <v>555.71</v>
      </c>
      <c r="S84" s="148"/>
      <c r="T84" s="90" t="str">
        <f>IF(G84&lt;&gt;"",IF(S84&lt;&gt;"",O84*S84,"Celda Vacia"),IF($G84&lt;&gt;"",$O84*S84,IF(OR($I84="c",$I84="css"),SUMIF($G$22:G$2999,$K84,T$22:T$2999),IF($I84="c1",SUMIF($F$22:F$2999,$K84,T$22:T$2999),IF($I84="c2",SUMIF($E$22:E$2999,$K84,T$22:T$2999),IF($I84="c3",SUMIF($D$22:D$2999,$K84,T$22:T$2999),IF($I84="c4",SUMIF($C$22:C$2999,$K84,T$22:T$2999),"")))))))</f>
        <v>Celda Vacia</v>
      </c>
      <c r="U84" s="91" t="str">
        <f t="shared" si="1"/>
        <v/>
      </c>
      <c r="V84" s="45"/>
      <c r="X84" s="50" t="str">
        <f t="shared" si="10"/>
        <v>PARTIDA SIN PRECIO</v>
      </c>
      <c r="Y84" s="69">
        <f t="shared" si="11"/>
        <v>1</v>
      </c>
      <c r="Z84" s="69" t="str">
        <f t="shared" si="12"/>
        <v/>
      </c>
      <c r="AA84" s="69" t="str">
        <f>IF(I84="CSS",IF(RELLENAR!$F$6="PEM",IF(OR(T84&lt;(Q84),Q84=0),1,""),IF(OR(T84*(1+$T$11+$T$9)&lt;(Q84*(1+$O$9+$O$11)),Q84=0),1,"")),"")</f>
        <v/>
      </c>
      <c r="AB84" s="93" t="str">
        <f t="shared" si="13"/>
        <v/>
      </c>
      <c r="AC84" s="56" t="str">
        <f t="shared" si="2"/>
        <v/>
      </c>
      <c r="AD84" s="94" t="str">
        <f t="shared" si="14"/>
        <v/>
      </c>
      <c r="AE84" s="56" t="str">
        <f t="shared" si="15"/>
        <v/>
      </c>
      <c r="AF84" s="78">
        <f t="shared" si="16"/>
        <v>1</v>
      </c>
    </row>
    <row r="85" spans="1:32" s="74" customFormat="1" x14ac:dyDescent="0.2">
      <c r="A85" s="74" t="str">
        <f>IF(EXPORTADO!I67&lt;&gt;"",EXPORTADO!I67,"")</f>
        <v>OB</v>
      </c>
      <c r="B85" s="74">
        <f t="shared" si="3"/>
        <v>5</v>
      </c>
      <c r="C85" s="86" t="str">
        <f t="shared" si="4"/>
        <v/>
      </c>
      <c r="D85" s="86" t="str">
        <f t="shared" si="5"/>
        <v/>
      </c>
      <c r="E85" s="86" t="str">
        <f t="shared" si="6"/>
        <v/>
      </c>
      <c r="F85" s="86" t="str">
        <f t="shared" si="7"/>
        <v/>
      </c>
      <c r="G85" s="86" t="str">
        <f t="shared" si="8"/>
        <v>09</v>
      </c>
      <c r="H85" s="87" t="str">
        <f>IF(EXPORTADO!B67&lt;&gt;"",EXPORTADO!B67,"")</f>
        <v>Partida</v>
      </c>
      <c r="I85" s="78" t="str">
        <f t="shared" si="9"/>
        <v>p1</v>
      </c>
      <c r="J85" s="78"/>
      <c r="K85" s="88" t="str">
        <f>IF(EXPORTADO!A67&lt;&gt;"",TRIM(EXPORTADO!A67),"")</f>
        <v>09.21</v>
      </c>
      <c r="L85" s="50" t="str">
        <f>IF(K85&lt;&gt;"",EXPORTADO!D67,"")</f>
        <v>CUADRO CON 4 TOMAS DE CORRIENTE EMPOTRADO</v>
      </c>
      <c r="M85" s="50"/>
      <c r="N85" s="78" t="str">
        <f>IF(K85&lt;&gt;"",EXPORTADO!C67,"")</f>
        <v>u</v>
      </c>
      <c r="O85" s="89">
        <f>IF(G85&lt;&gt;"",EXPORTADO!E67,"")</f>
        <v>1</v>
      </c>
      <c r="P85" s="90">
        <f>IF(G85&lt;&gt;"",EXPORTADO!F67,"")</f>
        <v>191.91</v>
      </c>
      <c r="Q85" s="90">
        <f>IF($G85&lt;&gt;"",$O85*P85,IF(OR($I85="c",$I85="css"),SUMIF($G$22:G$2999,$K85,Q$22:Q$2999),IF($I85="c1",SUMIF($F$22:F$2999,$K85,Q$22:Q$2999),IF($I85="c2",SUMIF($E$22:E$2999,$K85,Q$22:Q$2999),IF($I85="c3",SUMIF($D$22:D$2999,$K85,Q$22:Q$2999),IF($I85="c4",SUMIF($C$22:C$2999,$K85,Q$22:Q$2999),""))))))</f>
        <v>191.91</v>
      </c>
      <c r="S85" s="148"/>
      <c r="T85" s="90" t="str">
        <f>IF(G85&lt;&gt;"",IF(S85&lt;&gt;"",O85*S85,"Celda Vacia"),IF($G85&lt;&gt;"",$O85*S85,IF(OR($I85="c",$I85="css"),SUMIF($G$22:G$2999,$K85,T$22:T$2999),IF($I85="c1",SUMIF($F$22:F$2999,$K85,T$22:T$2999),IF($I85="c2",SUMIF($E$22:E$2999,$K85,T$22:T$2999),IF($I85="c3",SUMIF($D$22:D$2999,$K85,T$22:T$2999),IF($I85="c4",SUMIF($C$22:C$2999,$K85,T$22:T$2999),"")))))))</f>
        <v>Celda Vacia</v>
      </c>
      <c r="U85" s="91" t="str">
        <f t="shared" si="1"/>
        <v/>
      </c>
      <c r="V85" s="45"/>
      <c r="X85" s="50" t="str">
        <f t="shared" si="10"/>
        <v>PARTIDA SIN PRECIO</v>
      </c>
      <c r="Y85" s="69">
        <f t="shared" si="11"/>
        <v>1</v>
      </c>
      <c r="Z85" s="69" t="str">
        <f t="shared" si="12"/>
        <v/>
      </c>
      <c r="AA85" s="69" t="str">
        <f>IF(I85="CSS",IF(RELLENAR!$F$6="PEM",IF(OR(T85&lt;(Q85),Q85=0),1,""),IF(OR(T85*(1+$T$11+$T$9)&lt;(Q85*(1+$O$9+$O$11)),Q85=0),1,"")),"")</f>
        <v/>
      </c>
      <c r="AB85" s="93" t="str">
        <f t="shared" si="13"/>
        <v/>
      </c>
      <c r="AC85" s="56" t="str">
        <f t="shared" si="2"/>
        <v/>
      </c>
      <c r="AD85" s="94" t="str">
        <f t="shared" si="14"/>
        <v/>
      </c>
      <c r="AE85" s="56" t="str">
        <f t="shared" si="15"/>
        <v/>
      </c>
      <c r="AF85" s="78">
        <f t="shared" si="16"/>
        <v>1</v>
      </c>
    </row>
    <row r="86" spans="1:32" s="74" customFormat="1" x14ac:dyDescent="0.2">
      <c r="A86" s="74" t="str">
        <f>IF(EXPORTADO!I68&lt;&gt;"",EXPORTADO!I68,"")</f>
        <v>OB</v>
      </c>
      <c r="B86" s="74">
        <f t="shared" si="3"/>
        <v>5</v>
      </c>
      <c r="C86" s="86" t="str">
        <f t="shared" si="4"/>
        <v/>
      </c>
      <c r="D86" s="86" t="str">
        <f t="shared" si="5"/>
        <v/>
      </c>
      <c r="E86" s="86" t="str">
        <f t="shared" si="6"/>
        <v/>
      </c>
      <c r="F86" s="86" t="str">
        <f t="shared" si="7"/>
        <v/>
      </c>
      <c r="G86" s="86" t="str">
        <f t="shared" si="8"/>
        <v>09</v>
      </c>
      <c r="H86" s="87" t="str">
        <f>IF(EXPORTADO!B68&lt;&gt;"",EXPORTADO!B68,"")</f>
        <v>Partida</v>
      </c>
      <c r="I86" s="78" t="str">
        <f t="shared" si="9"/>
        <v>p1</v>
      </c>
      <c r="J86" s="78"/>
      <c r="K86" s="88" t="str">
        <f>IF(EXPORTADO!A68&lt;&gt;"",TRIM(EXPORTADO!A68),"")</f>
        <v>09.22</v>
      </c>
      <c r="L86" s="50" t="str">
        <f>IF(K86&lt;&gt;"",EXPORTADO!D68,"")</f>
        <v>CERTIFICADO DE INSTALACIÓN ELÉCTRICA (CIE)</v>
      </c>
      <c r="M86" s="50"/>
      <c r="N86" s="78" t="str">
        <f>IF(K86&lt;&gt;"",EXPORTADO!C68,"")</f>
        <v>u</v>
      </c>
      <c r="O86" s="89">
        <f>IF(G86&lt;&gt;"",EXPORTADO!E68,"")</f>
        <v>1</v>
      </c>
      <c r="P86" s="90">
        <f>IF(G86&lt;&gt;"",EXPORTADO!F68,"")</f>
        <v>390.65</v>
      </c>
      <c r="Q86" s="90">
        <f>IF($G86&lt;&gt;"",$O86*P86,IF(OR($I86="c",$I86="css"),SUMIF($G$22:G$2999,$K86,Q$22:Q$2999),IF($I86="c1",SUMIF($F$22:F$2999,$K86,Q$22:Q$2999),IF($I86="c2",SUMIF($E$22:E$2999,$K86,Q$22:Q$2999),IF($I86="c3",SUMIF($D$22:D$2999,$K86,Q$22:Q$2999),IF($I86="c4",SUMIF($C$22:C$2999,$K86,Q$22:Q$2999),""))))))</f>
        <v>390.65</v>
      </c>
      <c r="S86" s="148"/>
      <c r="T86" s="90" t="str">
        <f>IF(G86&lt;&gt;"",IF(S86&lt;&gt;"",O86*S86,"Celda Vacia"),IF($G86&lt;&gt;"",$O86*S86,IF(OR($I86="c",$I86="css"),SUMIF($G$22:G$2999,$K86,T$22:T$2999),IF($I86="c1",SUMIF($F$22:F$2999,$K86,T$22:T$2999),IF($I86="c2",SUMIF($E$22:E$2999,$K86,T$22:T$2999),IF($I86="c3",SUMIF($D$22:D$2999,$K86,T$22:T$2999),IF($I86="c4",SUMIF($C$22:C$2999,$K86,T$22:T$2999),"")))))))</f>
        <v>Celda Vacia</v>
      </c>
      <c r="U86" s="91" t="str">
        <f t="shared" si="1"/>
        <v/>
      </c>
      <c r="V86" s="45"/>
      <c r="X86" s="50" t="str">
        <f t="shared" si="10"/>
        <v>PARTIDA SIN PRECIO</v>
      </c>
      <c r="Y86" s="69">
        <f t="shared" si="11"/>
        <v>1</v>
      </c>
      <c r="Z86" s="69" t="str">
        <f t="shared" si="12"/>
        <v/>
      </c>
      <c r="AA86" s="69" t="str">
        <f>IF(I86="CSS",IF(RELLENAR!$F$6="PEM",IF(OR(T86&lt;(Q86),Q86=0),1,""),IF(OR(T86*(1+$T$11+$T$9)&lt;(Q86*(1+$O$9+$O$11)),Q86=0),1,"")),"")</f>
        <v/>
      </c>
      <c r="AB86" s="93" t="str">
        <f t="shared" si="13"/>
        <v/>
      </c>
      <c r="AC86" s="56" t="str">
        <f t="shared" ref="AC86:AC149" si="17">IF(G86&lt;&gt;"",IF(AB86&lt;&gt;"",COUNTIF($AB$22:$AB$2999,AB86),""),"")</f>
        <v/>
      </c>
      <c r="AD86" s="94" t="str">
        <f t="shared" si="14"/>
        <v/>
      </c>
      <c r="AE86" s="56" t="str">
        <f t="shared" si="15"/>
        <v/>
      </c>
      <c r="AF86" s="78">
        <f t="shared" si="16"/>
        <v>1</v>
      </c>
    </row>
    <row r="87" spans="1:32" s="74" customFormat="1" x14ac:dyDescent="0.2">
      <c r="A87" s="74" t="str">
        <f>IF(EXPORTADO!I69&lt;&gt;"",EXPORTADO!I69,"")</f>
        <v>OB</v>
      </c>
      <c r="B87" s="74">
        <f t="shared" ref="B87:B149" si="18">IF(K87&lt;&gt;"",LEN(K87),"")</f>
        <v>2</v>
      </c>
      <c r="C87" s="86" t="str">
        <f t="shared" ref="C87:C149" si="19">IF($I87="P5",MID($K87,1,14),"")</f>
        <v/>
      </c>
      <c r="D87" s="86" t="str">
        <f t="shared" ref="D87:D149" si="20">IF(OR($I87="P4",$I87="P5",$I87="P5"),MID($K87,1,11),"")</f>
        <v/>
      </c>
      <c r="E87" s="86" t="str">
        <f t="shared" ref="E87:E149" si="21">IF(OR($I87="P3",$I87="P4",$I87="P5"),MID($K87,1,8),"")</f>
        <v/>
      </c>
      <c r="F87" s="86" t="str">
        <f t="shared" ref="F87:F149" si="22">IF(OR($I87="P2",$I87="P3",$I87="P4",$I87="P5"),MID($K87,1,5),"")</f>
        <v/>
      </c>
      <c r="G87" s="86" t="str">
        <f t="shared" ref="G87:G149" si="23">IF(OR($I87="P1",$I87="P2",$I87="P3",$I87="P4",$I87="P5"),MID($K87,1,2),"")</f>
        <v/>
      </c>
      <c r="H87" s="87" t="str">
        <f>IF(EXPORTADO!B69&lt;&gt;"",EXPORTADO!B69,"")</f>
        <v>Capítulo</v>
      </c>
      <c r="I87" s="78" t="str">
        <f t="shared" ref="I87:I149" si="24">IF(K87&lt;&gt;"",IF(OR(K87=CSS.1,K87=CSS.2,K87=CSS.3),"CSS",IF(B87=17,IF(H87="capítulo","c5","p5"),IF(B87=14,IF(H87="capítulo","c4","p4"),IF(B87=11,IF(H87="capítulo","c3","p3"),IF(B87=8,IF(H87="capítulo","c2","p2"),IF(B87=5,IF(H87="capítulo","c1","p1"),IF(B87=2,"c"))))))),"")</f>
        <v>c</v>
      </c>
      <c r="J87" s="78"/>
      <c r="K87" s="88" t="str">
        <f>IF(EXPORTADO!A69&lt;&gt;"",TRIM(EXPORTADO!A69),"")</f>
        <v>10</v>
      </c>
      <c r="L87" s="50" t="str">
        <f>IF(K87&lt;&gt;"",EXPORTADO!D69,"")</f>
        <v>INSTALACIÓN INFORMÁTICA</v>
      </c>
      <c r="M87" s="50"/>
      <c r="N87" s="78" t="str">
        <f>IF(K87&lt;&gt;"",EXPORTADO!C69,"")</f>
        <v/>
      </c>
      <c r="O87" s="89" t="str">
        <f>IF(G87&lt;&gt;"",EXPORTADO!E69,"")</f>
        <v/>
      </c>
      <c r="P87" s="90" t="str">
        <f>IF(G87&lt;&gt;"",EXPORTADO!F69,"")</f>
        <v/>
      </c>
      <c r="Q87" s="90">
        <f>IF($G87&lt;&gt;"",$O87*P87,IF(OR($I87="c",$I87="css"),SUMIF($G$22:G$2999,$K87,Q$22:Q$2999),IF($I87="c1",SUMIF($F$22:F$2999,$K87,Q$22:Q$2999),IF($I87="c2",SUMIF($E$22:E$2999,$K87,Q$22:Q$2999),IF($I87="c3",SUMIF($D$22:D$2999,$K87,Q$22:Q$2999),IF($I87="c4",SUMIF($C$22:C$2999,$K87,Q$22:Q$2999),""))))))</f>
        <v>2020.77</v>
      </c>
      <c r="S87" s="90"/>
      <c r="T87" s="90">
        <f>IF(G87&lt;&gt;"",IF(S87&lt;&gt;"",O87*S87,"Celda Vacia"),IF($G87&lt;&gt;"",$O87*S87,IF(OR($I87="c",$I87="css"),SUMIF($G$22:G$2999,$K87,T$22:T$2999),IF($I87="c1",SUMIF($F$22:F$2999,$K87,T$22:T$2999),IF($I87="c2",SUMIF($E$22:E$2999,$K87,T$22:T$2999),IF($I87="c3",SUMIF($D$22:D$2999,$K87,T$22:T$2999),IF($I87="c4",SUMIF($C$22:C$2999,$K87,T$22:T$2999),"")))))))</f>
        <v>0</v>
      </c>
      <c r="U87" s="91" t="str">
        <f t="shared" ref="U87:U149" si="25">IF(T87&lt;&gt;"Celda Vacia",IF($T$7&lt;&gt;0,IF(AND(T87&lt;&gt;0,T87&lt;&gt;"",Q87&lt;&gt;0,Q87&lt;&gt;""),-(1-(T87*($Z$3+1))/(Q87*($Z$2+1))),IF(AND(S87&lt;&gt;"",S87&lt;&gt;0,P87&lt;&gt;"",P87&lt;&gt;0),-(1-(S87/P87)),"")),""),"")</f>
        <v/>
      </c>
      <c r="V87" s="45"/>
      <c r="X87" s="50" t="str">
        <f t="shared" ref="X87:X149" si="26">IF(Y87&lt;&gt;"",$X$7,IF(Z87&lt;&gt;"",$X$9,IF(AND(AA87&lt;&gt;"",AA87&lt;&gt;0),$X$11,IF(AND(AE87&lt;&gt;"",AE87&lt;&gt;0),$X$13,""))))</f>
        <v/>
      </c>
      <c r="Y87" s="69" t="str">
        <f t="shared" ref="Y87:Y149" si="27">IF(G87&lt;&gt;"",IF(S87="",1,""),"")</f>
        <v/>
      </c>
      <c r="Z87" s="69" t="str">
        <f t="shared" ref="Z87:Z149" si="28">IF(G87&lt;&gt;"",IF(S87&lt;&gt;"",IF(S87=0,1,""),""),"")</f>
        <v/>
      </c>
      <c r="AA87" s="69" t="str">
        <f>IF(I87="CSS",IF(RELLENAR!$F$6="PEM",IF(OR(T87&lt;(Q87),Q87=0),1,""),IF(OR(T87*(1+$T$11+$T$9)&lt;(Q87*(1+$O$9+$O$11)),Q87=0),1,"")),"")</f>
        <v/>
      </c>
      <c r="AB87" s="93" t="str">
        <f t="shared" ref="AB87:AB149" si="29">IF(G87&lt;&gt;"",IF(U87&lt;&gt;"",U87,""),"")</f>
        <v/>
      </c>
      <c r="AC87" s="56" t="str">
        <f t="shared" si="17"/>
        <v/>
      </c>
      <c r="AD87" s="94" t="str">
        <f t="shared" ref="AD87:AD149" si="30">IF(AND(I87="C",T87&lt;&gt;0),-(1-(T87*($T$11+$T$9)+T87)/(Q87*($O$9+$O$11)+Q87)),"")</f>
        <v/>
      </c>
      <c r="AE87" s="56" t="str">
        <f t="shared" ref="AE87:AE149" si="31">IF(AD87&lt;&gt;"",IF(A87="OB",IF(ABS(AD87)&gt;PD.OC,1,""),IF(A87="VEC",IF(ABS(AD87)&gt;PD.VEC,1,""),IF(A87="CI",IF(ABS(AD87)&gt;PD.IC,1,""),IF(A87="EIM",IF(ABS(AD87)&gt;PD.EIM,1,""),"")))),"")</f>
        <v/>
      </c>
      <c r="AF87" s="78" t="str">
        <f t="shared" ref="AF87:AF149" si="32">IF(T87="celda vacia",1,"")</f>
        <v/>
      </c>
    </row>
    <row r="88" spans="1:32" s="74" customFormat="1" x14ac:dyDescent="0.2">
      <c r="A88" s="74" t="str">
        <f>IF(EXPORTADO!I70&lt;&gt;"",EXPORTADO!I70,"")</f>
        <v>OB</v>
      </c>
      <c r="B88" s="74">
        <f t="shared" si="18"/>
        <v>5</v>
      </c>
      <c r="C88" s="86" t="str">
        <f t="shared" si="19"/>
        <v/>
      </c>
      <c r="D88" s="86" t="str">
        <f t="shared" si="20"/>
        <v/>
      </c>
      <c r="E88" s="86" t="str">
        <f t="shared" si="21"/>
        <v/>
      </c>
      <c r="F88" s="86" t="str">
        <f t="shared" si="22"/>
        <v/>
      </c>
      <c r="G88" s="86" t="str">
        <f t="shared" si="23"/>
        <v>10</v>
      </c>
      <c r="H88" s="87" t="str">
        <f>IF(EXPORTADO!B70&lt;&gt;"",EXPORTADO!B70,"")</f>
        <v>Partida</v>
      </c>
      <c r="I88" s="78" t="str">
        <f t="shared" si="24"/>
        <v>p1</v>
      </c>
      <c r="J88" s="78"/>
      <c r="K88" s="88" t="str">
        <f>IF(EXPORTADO!A70&lt;&gt;"",TRIM(EXPORTADO!A70),"")</f>
        <v>10.01</v>
      </c>
      <c r="L88" s="50" t="str">
        <f>IF(K88&lt;&gt;"",EXPORTADO!D70,"")</f>
        <v>TUBO FLEXIBLE CORRUGADO DIÁM. 25 MM LIBRE HALÓGENOS</v>
      </c>
      <c r="M88" s="50"/>
      <c r="N88" s="78" t="str">
        <f>IF(K88&lt;&gt;"",EXPORTADO!C70,"")</f>
        <v>m</v>
      </c>
      <c r="O88" s="89">
        <f>IF(G88&lt;&gt;"",EXPORTADO!E70,"")</f>
        <v>48</v>
      </c>
      <c r="P88" s="90">
        <f>IF(G88&lt;&gt;"",EXPORTADO!F70,"")</f>
        <v>3.5</v>
      </c>
      <c r="Q88" s="90">
        <f>IF($G88&lt;&gt;"",$O88*P88,IF(OR($I88="c",$I88="css"),SUMIF($G$22:G$2999,$K88,Q$22:Q$2999),IF($I88="c1",SUMIF($F$22:F$2999,$K88,Q$22:Q$2999),IF($I88="c2",SUMIF($E$22:E$2999,$K88,Q$22:Q$2999),IF($I88="c3",SUMIF($D$22:D$2999,$K88,Q$22:Q$2999),IF($I88="c4",SUMIF($C$22:C$2999,$K88,Q$22:Q$2999),""))))))</f>
        <v>168</v>
      </c>
      <c r="S88" s="148"/>
      <c r="T88" s="90" t="str">
        <f>IF(G88&lt;&gt;"",IF(S88&lt;&gt;"",O88*S88,"Celda Vacia"),IF($G88&lt;&gt;"",$O88*S88,IF(OR($I88="c",$I88="css"),SUMIF($G$22:G$2999,$K88,T$22:T$2999),IF($I88="c1",SUMIF($F$22:F$2999,$K88,T$22:T$2999),IF($I88="c2",SUMIF($E$22:E$2999,$K88,T$22:T$2999),IF($I88="c3",SUMIF($D$22:D$2999,$K88,T$22:T$2999),IF($I88="c4",SUMIF($C$22:C$2999,$K88,T$22:T$2999),"")))))))</f>
        <v>Celda Vacia</v>
      </c>
      <c r="U88" s="91" t="str">
        <f t="shared" si="25"/>
        <v/>
      </c>
      <c r="V88" s="45"/>
      <c r="X88" s="50" t="str">
        <f t="shared" si="26"/>
        <v>PARTIDA SIN PRECIO</v>
      </c>
      <c r="Y88" s="69">
        <f t="shared" si="27"/>
        <v>1</v>
      </c>
      <c r="Z88" s="69" t="str">
        <f t="shared" si="28"/>
        <v/>
      </c>
      <c r="AA88" s="69" t="str">
        <f>IF(I88="CSS",IF(RELLENAR!$F$6="PEM",IF(OR(T88&lt;(Q88),Q88=0),1,""),IF(OR(T88*(1+$T$11+$T$9)&lt;(Q88*(1+$O$9+$O$11)),Q88=0),1,"")),"")</f>
        <v/>
      </c>
      <c r="AB88" s="93" t="str">
        <f t="shared" si="29"/>
        <v/>
      </c>
      <c r="AC88" s="56" t="str">
        <f t="shared" si="17"/>
        <v/>
      </c>
      <c r="AD88" s="94" t="str">
        <f t="shared" si="30"/>
        <v/>
      </c>
      <c r="AE88" s="56" t="str">
        <f t="shared" si="31"/>
        <v/>
      </c>
      <c r="AF88" s="78">
        <f t="shared" si="32"/>
        <v>1</v>
      </c>
    </row>
    <row r="89" spans="1:32" s="74" customFormat="1" x14ac:dyDescent="0.2">
      <c r="A89" s="74" t="str">
        <f>IF(EXPORTADO!I71&lt;&gt;"",EXPORTADO!I71,"")</f>
        <v>OB</v>
      </c>
      <c r="B89" s="74">
        <f t="shared" si="18"/>
        <v>5</v>
      </c>
      <c r="C89" s="86" t="str">
        <f t="shared" si="19"/>
        <v/>
      </c>
      <c r="D89" s="86" t="str">
        <f t="shared" si="20"/>
        <v/>
      </c>
      <c r="E89" s="86" t="str">
        <f t="shared" si="21"/>
        <v/>
      </c>
      <c r="F89" s="86" t="str">
        <f t="shared" si="22"/>
        <v/>
      </c>
      <c r="G89" s="86" t="str">
        <f t="shared" si="23"/>
        <v>10</v>
      </c>
      <c r="H89" s="87" t="str">
        <f>IF(EXPORTADO!B71&lt;&gt;"",EXPORTADO!B71,"")</f>
        <v>Partida</v>
      </c>
      <c r="I89" s="78" t="str">
        <f t="shared" si="24"/>
        <v>p1</v>
      </c>
      <c r="J89" s="78"/>
      <c r="K89" s="88" t="str">
        <f>IF(EXPORTADO!A71&lt;&gt;"",TRIM(EXPORTADO!A71),"")</f>
        <v>10.02</v>
      </c>
      <c r="L89" s="50" t="str">
        <f>IF(K89&lt;&gt;"",EXPORTADO!D71,"")</f>
        <v>AYUDA TRAZADO CANALIZACIÓN EXISTENTE</v>
      </c>
      <c r="M89" s="50"/>
      <c r="N89" s="78" t="str">
        <f>IF(K89&lt;&gt;"",EXPORTADO!C71,"")</f>
        <v>m</v>
      </c>
      <c r="O89" s="89">
        <f>IF(G89&lt;&gt;"",EXPORTADO!E71,"")</f>
        <v>90</v>
      </c>
      <c r="P89" s="90">
        <f>IF(G89&lt;&gt;"",EXPORTADO!F71,"")</f>
        <v>4.6399999999999997</v>
      </c>
      <c r="Q89" s="90">
        <f>IF($G89&lt;&gt;"",$O89*P89,IF(OR($I89="c",$I89="css"),SUMIF($G$22:G$2999,$K89,Q$22:Q$2999),IF($I89="c1",SUMIF($F$22:F$2999,$K89,Q$22:Q$2999),IF($I89="c2",SUMIF($E$22:E$2999,$K89,Q$22:Q$2999),IF($I89="c3",SUMIF($D$22:D$2999,$K89,Q$22:Q$2999),IF($I89="c4",SUMIF($C$22:C$2999,$K89,Q$22:Q$2999),""))))))</f>
        <v>417.6</v>
      </c>
      <c r="S89" s="148"/>
      <c r="T89" s="90" t="str">
        <f>IF(G89&lt;&gt;"",IF(S89&lt;&gt;"",O89*S89,"Celda Vacia"),IF($G89&lt;&gt;"",$O89*S89,IF(OR($I89="c",$I89="css"),SUMIF($G$22:G$2999,$K89,T$22:T$2999),IF($I89="c1",SUMIF($F$22:F$2999,$K89,T$22:T$2999),IF($I89="c2",SUMIF($E$22:E$2999,$K89,T$22:T$2999),IF($I89="c3",SUMIF($D$22:D$2999,$K89,T$22:T$2999),IF($I89="c4",SUMIF($C$22:C$2999,$K89,T$22:T$2999),"")))))))</f>
        <v>Celda Vacia</v>
      </c>
      <c r="U89" s="91" t="str">
        <f t="shared" si="25"/>
        <v/>
      </c>
      <c r="V89" s="45"/>
      <c r="X89" s="50" t="str">
        <f t="shared" si="26"/>
        <v>PARTIDA SIN PRECIO</v>
      </c>
      <c r="Y89" s="69">
        <f t="shared" si="27"/>
        <v>1</v>
      </c>
      <c r="Z89" s="69" t="str">
        <f t="shared" si="28"/>
        <v/>
      </c>
      <c r="AA89" s="69" t="str">
        <f>IF(I89="CSS",IF(RELLENAR!$F$6="PEM",IF(OR(T89&lt;(Q89),Q89=0),1,""),IF(OR(T89*(1+$T$11+$T$9)&lt;(Q89*(1+$O$9+$O$11)),Q89=0),1,"")),"")</f>
        <v/>
      </c>
      <c r="AB89" s="93" t="str">
        <f t="shared" si="29"/>
        <v/>
      </c>
      <c r="AC89" s="56" t="str">
        <f t="shared" si="17"/>
        <v/>
      </c>
      <c r="AD89" s="94" t="str">
        <f t="shared" si="30"/>
        <v/>
      </c>
      <c r="AE89" s="56" t="str">
        <f t="shared" si="31"/>
        <v/>
      </c>
      <c r="AF89" s="78">
        <f t="shared" si="32"/>
        <v>1</v>
      </c>
    </row>
    <row r="90" spans="1:32" s="74" customFormat="1" x14ac:dyDescent="0.2">
      <c r="A90" s="74" t="str">
        <f>IF(EXPORTADO!I72&lt;&gt;"",EXPORTADO!I72,"")</f>
        <v>OB</v>
      </c>
      <c r="B90" s="74">
        <f t="shared" si="18"/>
        <v>5</v>
      </c>
      <c r="C90" s="86" t="str">
        <f t="shared" si="19"/>
        <v/>
      </c>
      <c r="D90" s="86" t="str">
        <f t="shared" si="20"/>
        <v/>
      </c>
      <c r="E90" s="86" t="str">
        <f t="shared" si="21"/>
        <v/>
      </c>
      <c r="F90" s="86" t="str">
        <f t="shared" si="22"/>
        <v/>
      </c>
      <c r="G90" s="86" t="str">
        <f t="shared" si="23"/>
        <v>10</v>
      </c>
      <c r="H90" s="87" t="str">
        <f>IF(EXPORTADO!B72&lt;&gt;"",EXPORTADO!B72,"")</f>
        <v>Partida</v>
      </c>
      <c r="I90" s="78" t="str">
        <f t="shared" si="24"/>
        <v>p1</v>
      </c>
      <c r="J90" s="78"/>
      <c r="K90" s="88" t="str">
        <f>IF(EXPORTADO!A72&lt;&gt;"",TRIM(EXPORTADO!A72),"")</f>
        <v>10.03</v>
      </c>
      <c r="L90" s="50" t="str">
        <f>IF(K90&lt;&gt;"",EXPORTADO!D72,"")</f>
        <v>INSTALACIÓN DE CABLE DE DATOS/SAI/NOSAI EXISTENTE</v>
      </c>
      <c r="M90" s="50"/>
      <c r="N90" s="78" t="str">
        <f>IF(K90&lt;&gt;"",EXPORTADO!C72,"")</f>
        <v>m</v>
      </c>
      <c r="O90" s="89">
        <f>IF(G90&lt;&gt;"",EXPORTADO!E72,"")</f>
        <v>480</v>
      </c>
      <c r="P90" s="90">
        <f>IF(G90&lt;&gt;"",EXPORTADO!F72,"")</f>
        <v>1.55</v>
      </c>
      <c r="Q90" s="90">
        <f>IF($G90&lt;&gt;"",$O90*P90,IF(OR($I90="c",$I90="css"),SUMIF($G$22:G$2999,$K90,Q$22:Q$2999),IF($I90="c1",SUMIF($F$22:F$2999,$K90,Q$22:Q$2999),IF($I90="c2",SUMIF($E$22:E$2999,$K90,Q$22:Q$2999),IF($I90="c3",SUMIF($D$22:D$2999,$K90,Q$22:Q$2999),IF($I90="c4",SUMIF($C$22:C$2999,$K90,Q$22:Q$2999),""))))))</f>
        <v>744</v>
      </c>
      <c r="S90" s="148"/>
      <c r="T90" s="90" t="str">
        <f>IF(G90&lt;&gt;"",IF(S90&lt;&gt;"",O90*S90,"Celda Vacia"),IF($G90&lt;&gt;"",$O90*S90,IF(OR($I90="c",$I90="css"),SUMIF($G$22:G$2999,$K90,T$22:T$2999),IF($I90="c1",SUMIF($F$22:F$2999,$K90,T$22:T$2999),IF($I90="c2",SUMIF($E$22:E$2999,$K90,T$22:T$2999),IF($I90="c3",SUMIF($D$22:D$2999,$K90,T$22:T$2999),IF($I90="c4",SUMIF($C$22:C$2999,$K90,T$22:T$2999),"")))))))</f>
        <v>Celda Vacia</v>
      </c>
      <c r="U90" s="91" t="str">
        <f t="shared" si="25"/>
        <v/>
      </c>
      <c r="V90" s="45"/>
      <c r="X90" s="50" t="str">
        <f t="shared" si="26"/>
        <v>PARTIDA SIN PRECIO</v>
      </c>
      <c r="Y90" s="69">
        <f t="shared" si="27"/>
        <v>1</v>
      </c>
      <c r="Z90" s="69" t="str">
        <f t="shared" si="28"/>
        <v/>
      </c>
      <c r="AA90" s="69" t="str">
        <f>IF(I90="CSS",IF(RELLENAR!$F$6="PEM",IF(OR(T90&lt;(Q90),Q90=0),1,""),IF(OR(T90*(1+$T$11+$T$9)&lt;(Q90*(1+$O$9+$O$11)),Q90=0),1,"")),"")</f>
        <v/>
      </c>
      <c r="AB90" s="93" t="str">
        <f t="shared" si="29"/>
        <v/>
      </c>
      <c r="AC90" s="56" t="str">
        <f t="shared" si="17"/>
        <v/>
      </c>
      <c r="AD90" s="94" t="str">
        <f t="shared" si="30"/>
        <v/>
      </c>
      <c r="AE90" s="56" t="str">
        <f t="shared" si="31"/>
        <v/>
      </c>
      <c r="AF90" s="78">
        <f t="shared" si="32"/>
        <v>1</v>
      </c>
    </row>
    <row r="91" spans="1:32" s="74" customFormat="1" x14ac:dyDescent="0.2">
      <c r="A91" s="74" t="str">
        <f>IF(EXPORTADO!I73&lt;&gt;"",EXPORTADO!I73,"")</f>
        <v>OB</v>
      </c>
      <c r="B91" s="74">
        <f t="shared" si="18"/>
        <v>5</v>
      </c>
      <c r="C91" s="86" t="str">
        <f t="shared" si="19"/>
        <v/>
      </c>
      <c r="D91" s="86" t="str">
        <f t="shared" si="20"/>
        <v/>
      </c>
      <c r="E91" s="86" t="str">
        <f t="shared" si="21"/>
        <v/>
      </c>
      <c r="F91" s="86" t="str">
        <f t="shared" si="22"/>
        <v/>
      </c>
      <c r="G91" s="86" t="str">
        <f t="shared" si="23"/>
        <v>10</v>
      </c>
      <c r="H91" s="87" t="str">
        <f>IF(EXPORTADO!B73&lt;&gt;"",EXPORTADO!B73,"")</f>
        <v>Partida</v>
      </c>
      <c r="I91" s="78" t="str">
        <f t="shared" si="24"/>
        <v>p1</v>
      </c>
      <c r="J91" s="78"/>
      <c r="K91" s="88" t="str">
        <f>IF(EXPORTADO!A73&lt;&gt;"",TRIM(EXPORTADO!A73),"")</f>
        <v>10.04</v>
      </c>
      <c r="L91" s="50" t="str">
        <f>IF(K91&lt;&gt;"",EXPORTADO!D73,"")</f>
        <v>CIR. MONOF. UNIPOLAR 3X2.5MM2 Cu H07Z1-K(AS) 750V C/EXIST. v</v>
      </c>
      <c r="M91" s="50"/>
      <c r="N91" s="78" t="str">
        <f>IF(K91&lt;&gt;"",EXPORTADO!C73,"")</f>
        <v>m</v>
      </c>
      <c r="O91" s="89">
        <f>IF(G91&lt;&gt;"",EXPORTADO!E73,"")</f>
        <v>20</v>
      </c>
      <c r="P91" s="90">
        <f>IF(G91&lt;&gt;"",EXPORTADO!F73,"")</f>
        <v>5.08</v>
      </c>
      <c r="Q91" s="90">
        <f>IF($G91&lt;&gt;"",$O91*P91,IF(OR($I91="c",$I91="css"),SUMIF($G$22:G$2999,$K91,Q$22:Q$2999),IF($I91="c1",SUMIF($F$22:F$2999,$K91,Q$22:Q$2999),IF($I91="c2",SUMIF($E$22:E$2999,$K91,Q$22:Q$2999),IF($I91="c3",SUMIF($D$22:D$2999,$K91,Q$22:Q$2999),IF($I91="c4",SUMIF($C$22:C$2999,$K91,Q$22:Q$2999),""))))))</f>
        <v>101.6</v>
      </c>
      <c r="S91" s="148"/>
      <c r="T91" s="90" t="str">
        <f>IF(G91&lt;&gt;"",IF(S91&lt;&gt;"",O91*S91,"Celda Vacia"),IF($G91&lt;&gt;"",$O91*S91,IF(OR($I91="c",$I91="css"),SUMIF($G$22:G$2999,$K91,T$22:T$2999),IF($I91="c1",SUMIF($F$22:F$2999,$K91,T$22:T$2999),IF($I91="c2",SUMIF($E$22:E$2999,$K91,T$22:T$2999),IF($I91="c3",SUMIF($D$22:D$2999,$K91,T$22:T$2999),IF($I91="c4",SUMIF($C$22:C$2999,$K91,T$22:T$2999),"")))))))</f>
        <v>Celda Vacia</v>
      </c>
      <c r="U91" s="91" t="str">
        <f t="shared" si="25"/>
        <v/>
      </c>
      <c r="V91" s="45"/>
      <c r="X91" s="50" t="str">
        <f t="shared" si="26"/>
        <v>PARTIDA SIN PRECIO</v>
      </c>
      <c r="Y91" s="69">
        <f t="shared" si="27"/>
        <v>1</v>
      </c>
      <c r="Z91" s="69" t="str">
        <f t="shared" si="28"/>
        <v/>
      </c>
      <c r="AA91" s="69" t="str">
        <f>IF(I91="CSS",IF(RELLENAR!$F$6="PEM",IF(OR(T91&lt;(Q91),Q91=0),1,""),IF(OR(T91*(1+$T$11+$T$9)&lt;(Q91*(1+$O$9+$O$11)),Q91=0),1,"")),"")</f>
        <v/>
      </c>
      <c r="AB91" s="93" t="str">
        <f t="shared" si="29"/>
        <v/>
      </c>
      <c r="AC91" s="56" t="str">
        <f t="shared" si="17"/>
        <v/>
      </c>
      <c r="AD91" s="94" t="str">
        <f t="shared" si="30"/>
        <v/>
      </c>
      <c r="AE91" s="56" t="str">
        <f t="shared" si="31"/>
        <v/>
      </c>
      <c r="AF91" s="78">
        <f t="shared" si="32"/>
        <v>1</v>
      </c>
    </row>
    <row r="92" spans="1:32" s="74" customFormat="1" x14ac:dyDescent="0.2">
      <c r="A92" s="74" t="str">
        <f>IF(EXPORTADO!I74&lt;&gt;"",EXPORTADO!I74,"")</f>
        <v>OB</v>
      </c>
      <c r="B92" s="74">
        <f t="shared" si="18"/>
        <v>5</v>
      </c>
      <c r="C92" s="86" t="str">
        <f t="shared" si="19"/>
        <v/>
      </c>
      <c r="D92" s="86" t="str">
        <f t="shared" si="20"/>
        <v/>
      </c>
      <c r="E92" s="86" t="str">
        <f t="shared" si="21"/>
        <v/>
      </c>
      <c r="F92" s="86" t="str">
        <f t="shared" si="22"/>
        <v/>
      </c>
      <c r="G92" s="86" t="str">
        <f t="shared" si="23"/>
        <v>10</v>
      </c>
      <c r="H92" s="87" t="str">
        <f>IF(EXPORTADO!B74&lt;&gt;"",EXPORTADO!B74,"")</f>
        <v>Partida</v>
      </c>
      <c r="I92" s="78" t="str">
        <f t="shared" si="24"/>
        <v>p1</v>
      </c>
      <c r="J92" s="78"/>
      <c r="K92" s="88" t="str">
        <f>IF(EXPORTADO!A74&lt;&gt;"",TRIM(EXPORTADO!A74),"")</f>
        <v>10.05</v>
      </c>
      <c r="L92" s="50" t="str">
        <f>IF(K92&lt;&gt;"",EXPORTADO!D74,"")</f>
        <v>PUESTO INF. 4RJ45 + 2NO-SAI + 2SAI + MAG</v>
      </c>
      <c r="M92" s="50"/>
      <c r="N92" s="78" t="str">
        <f>IF(K92&lt;&gt;"",EXPORTADO!C74,"")</f>
        <v>u</v>
      </c>
      <c r="O92" s="89">
        <f>IF(G92&lt;&gt;"",EXPORTADO!E74,"")</f>
        <v>1</v>
      </c>
      <c r="P92" s="90">
        <f>IF(G92&lt;&gt;"",EXPORTADO!F74,"")</f>
        <v>107.7</v>
      </c>
      <c r="Q92" s="90">
        <f>IF($G92&lt;&gt;"",$O92*P92,IF(OR($I92="c",$I92="css"),SUMIF($G$22:G$2999,$K92,Q$22:Q$2999),IF($I92="c1",SUMIF($F$22:F$2999,$K92,Q$22:Q$2999),IF($I92="c2",SUMIF($E$22:E$2999,$K92,Q$22:Q$2999),IF($I92="c3",SUMIF($D$22:D$2999,$K92,Q$22:Q$2999),IF($I92="c4",SUMIF($C$22:C$2999,$K92,Q$22:Q$2999),""))))))</f>
        <v>107.7</v>
      </c>
      <c r="S92" s="148"/>
      <c r="T92" s="90" t="str">
        <f>IF(G92&lt;&gt;"",IF(S92&lt;&gt;"",O92*S92,"Celda Vacia"),IF($G92&lt;&gt;"",$O92*S92,IF(OR($I92="c",$I92="css"),SUMIF($G$22:G$2999,$K92,T$22:T$2999),IF($I92="c1",SUMIF($F$22:F$2999,$K92,T$22:T$2999),IF($I92="c2",SUMIF($E$22:E$2999,$K92,T$22:T$2999),IF($I92="c3",SUMIF($D$22:D$2999,$K92,T$22:T$2999),IF($I92="c4",SUMIF($C$22:C$2999,$K92,T$22:T$2999),"")))))))</f>
        <v>Celda Vacia</v>
      </c>
      <c r="U92" s="91" t="str">
        <f t="shared" si="25"/>
        <v/>
      </c>
      <c r="V92" s="45"/>
      <c r="X92" s="50" t="str">
        <f t="shared" si="26"/>
        <v>PARTIDA SIN PRECIO</v>
      </c>
      <c r="Y92" s="69">
        <f t="shared" si="27"/>
        <v>1</v>
      </c>
      <c r="Z92" s="69" t="str">
        <f t="shared" si="28"/>
        <v/>
      </c>
      <c r="AA92" s="69" t="str">
        <f>IF(I92="CSS",IF(RELLENAR!$F$6="PEM",IF(OR(T92&lt;(Q92),Q92=0),1,""),IF(OR(T92*(1+$T$11+$T$9)&lt;(Q92*(1+$O$9+$O$11)),Q92=0),1,"")),"")</f>
        <v/>
      </c>
      <c r="AB92" s="93" t="str">
        <f t="shared" si="29"/>
        <v/>
      </c>
      <c r="AC92" s="56" t="str">
        <f t="shared" si="17"/>
        <v/>
      </c>
      <c r="AD92" s="94" t="str">
        <f t="shared" si="30"/>
        <v/>
      </c>
      <c r="AE92" s="56" t="str">
        <f t="shared" si="31"/>
        <v/>
      </c>
      <c r="AF92" s="78">
        <f t="shared" si="32"/>
        <v>1</v>
      </c>
    </row>
    <row r="93" spans="1:32" s="74" customFormat="1" x14ac:dyDescent="0.2">
      <c r="A93" s="74" t="str">
        <f>IF(EXPORTADO!I75&lt;&gt;"",EXPORTADO!I75,"")</f>
        <v>OB</v>
      </c>
      <c r="B93" s="74">
        <f t="shared" si="18"/>
        <v>5</v>
      </c>
      <c r="C93" s="86" t="str">
        <f t="shared" si="19"/>
        <v/>
      </c>
      <c r="D93" s="86" t="str">
        <f t="shared" si="20"/>
        <v/>
      </c>
      <c r="E93" s="86" t="str">
        <f t="shared" si="21"/>
        <v/>
      </c>
      <c r="F93" s="86" t="str">
        <f t="shared" si="22"/>
        <v/>
      </c>
      <c r="G93" s="86" t="str">
        <f t="shared" si="23"/>
        <v>10</v>
      </c>
      <c r="H93" s="87" t="str">
        <f>IF(EXPORTADO!B75&lt;&gt;"",EXPORTADO!B75,"")</f>
        <v>Partida</v>
      </c>
      <c r="I93" s="78" t="str">
        <f t="shared" si="24"/>
        <v>p1</v>
      </c>
      <c r="J93" s="78"/>
      <c r="K93" s="88" t="str">
        <f>IF(EXPORTADO!A75&lt;&gt;"",TRIM(EXPORTADO!A75),"")</f>
        <v>10.06</v>
      </c>
      <c r="L93" s="50" t="str">
        <f>IF(K93&lt;&gt;"",EXPORTADO!D75,"")</f>
        <v>PUESTO 2RJ45 + 2NO-SAI</v>
      </c>
      <c r="M93" s="50"/>
      <c r="N93" s="78" t="str">
        <f>IF(K93&lt;&gt;"",EXPORTADO!C75,"")</f>
        <v>u</v>
      </c>
      <c r="O93" s="89">
        <f>IF(G93&lt;&gt;"",EXPORTADO!E75,"")</f>
        <v>1</v>
      </c>
      <c r="P93" s="90">
        <f>IF(G93&lt;&gt;"",EXPORTADO!F75,"")</f>
        <v>70.39</v>
      </c>
      <c r="Q93" s="90">
        <f>IF($G93&lt;&gt;"",$O93*P93,IF(OR($I93="c",$I93="css"),SUMIF($G$22:G$2999,$K93,Q$22:Q$2999),IF($I93="c1",SUMIF($F$22:F$2999,$K93,Q$22:Q$2999),IF($I93="c2",SUMIF($E$22:E$2999,$K93,Q$22:Q$2999),IF($I93="c3",SUMIF($D$22:D$2999,$K93,Q$22:Q$2999),IF($I93="c4",SUMIF($C$22:C$2999,$K93,Q$22:Q$2999),""))))))</f>
        <v>70.39</v>
      </c>
      <c r="S93" s="148"/>
      <c r="T93" s="90" t="str">
        <f>IF(G93&lt;&gt;"",IF(S93&lt;&gt;"",O93*S93,"Celda Vacia"),IF($G93&lt;&gt;"",$O93*S93,IF(OR($I93="c",$I93="css"),SUMIF($G$22:G$2999,$K93,T$22:T$2999),IF($I93="c1",SUMIF($F$22:F$2999,$K93,T$22:T$2999),IF($I93="c2",SUMIF($E$22:E$2999,$K93,T$22:T$2999),IF($I93="c3",SUMIF($D$22:D$2999,$K93,T$22:T$2999),IF($I93="c4",SUMIF($C$22:C$2999,$K93,T$22:T$2999),"")))))))</f>
        <v>Celda Vacia</v>
      </c>
      <c r="U93" s="91" t="str">
        <f t="shared" si="25"/>
        <v/>
      </c>
      <c r="V93" s="45"/>
      <c r="X93" s="50" t="str">
        <f t="shared" si="26"/>
        <v>PARTIDA SIN PRECIO</v>
      </c>
      <c r="Y93" s="69">
        <f t="shared" si="27"/>
        <v>1</v>
      </c>
      <c r="Z93" s="69" t="str">
        <f t="shared" si="28"/>
        <v/>
      </c>
      <c r="AA93" s="69" t="str">
        <f>IF(I93="CSS",IF(RELLENAR!$F$6="PEM",IF(OR(T93&lt;(Q93),Q93=0),1,""),IF(OR(T93*(1+$T$11+$T$9)&lt;(Q93*(1+$O$9+$O$11)),Q93=0),1,"")),"")</f>
        <v/>
      </c>
      <c r="AB93" s="93" t="str">
        <f t="shared" si="29"/>
        <v/>
      </c>
      <c r="AC93" s="56" t="str">
        <f t="shared" si="17"/>
        <v/>
      </c>
      <c r="AD93" s="94" t="str">
        <f t="shared" si="30"/>
        <v/>
      </c>
      <c r="AE93" s="56" t="str">
        <f t="shared" si="31"/>
        <v/>
      </c>
      <c r="AF93" s="78">
        <f t="shared" si="32"/>
        <v>1</v>
      </c>
    </row>
    <row r="94" spans="1:32" s="74" customFormat="1" x14ac:dyDescent="0.2">
      <c r="A94" s="74" t="str">
        <f>IF(EXPORTADO!I76&lt;&gt;"",EXPORTADO!I76,"")</f>
        <v>OB</v>
      </c>
      <c r="B94" s="74">
        <f t="shared" si="18"/>
        <v>5</v>
      </c>
      <c r="C94" s="86" t="str">
        <f t="shared" si="19"/>
        <v/>
      </c>
      <c r="D94" s="86" t="str">
        <f t="shared" si="20"/>
        <v/>
      </c>
      <c r="E94" s="86" t="str">
        <f t="shared" si="21"/>
        <v/>
      </c>
      <c r="F94" s="86" t="str">
        <f t="shared" si="22"/>
        <v/>
      </c>
      <c r="G94" s="86" t="str">
        <f t="shared" si="23"/>
        <v>10</v>
      </c>
      <c r="H94" s="87" t="str">
        <f>IF(EXPORTADO!B76&lt;&gt;"",EXPORTADO!B76,"")</f>
        <v>Partida</v>
      </c>
      <c r="I94" s="78" t="str">
        <f t="shared" si="24"/>
        <v>p1</v>
      </c>
      <c r="J94" s="78"/>
      <c r="K94" s="88" t="str">
        <f>IF(EXPORTADO!A76&lt;&gt;"",TRIM(EXPORTADO!A76),"")</f>
        <v>10.07</v>
      </c>
      <c r="L94" s="50" t="str">
        <f>IF(K94&lt;&gt;"",EXPORTADO!D76,"")</f>
        <v>CABLE 4 PARES F/FTP CAT 6. (2 CABLES)</v>
      </c>
      <c r="M94" s="50"/>
      <c r="N94" s="78" t="str">
        <f>IF(K94&lt;&gt;"",EXPORTADO!C76,"")</f>
        <v>m</v>
      </c>
      <c r="O94" s="89">
        <f>IF(G94&lt;&gt;"",EXPORTADO!E76,"")</f>
        <v>50</v>
      </c>
      <c r="P94" s="90">
        <f>IF(G94&lt;&gt;"",EXPORTADO!F76,"")</f>
        <v>3.12</v>
      </c>
      <c r="Q94" s="90">
        <f>IF($G94&lt;&gt;"",$O94*P94,IF(OR($I94="c",$I94="css"),SUMIF($G$22:G$2999,$K94,Q$22:Q$2999),IF($I94="c1",SUMIF($F$22:F$2999,$K94,Q$22:Q$2999),IF($I94="c2",SUMIF($E$22:E$2999,$K94,Q$22:Q$2999),IF($I94="c3",SUMIF($D$22:D$2999,$K94,Q$22:Q$2999),IF($I94="c4",SUMIF($C$22:C$2999,$K94,Q$22:Q$2999),""))))))</f>
        <v>156</v>
      </c>
      <c r="S94" s="148"/>
      <c r="T94" s="90" t="str">
        <f>IF(G94&lt;&gt;"",IF(S94&lt;&gt;"",O94*S94,"Celda Vacia"),IF($G94&lt;&gt;"",$O94*S94,IF(OR($I94="c",$I94="css"),SUMIF($G$22:G$2999,$K94,T$22:T$2999),IF($I94="c1",SUMIF($F$22:F$2999,$K94,T$22:T$2999),IF($I94="c2",SUMIF($E$22:E$2999,$K94,T$22:T$2999),IF($I94="c3",SUMIF($D$22:D$2999,$K94,T$22:T$2999),IF($I94="c4",SUMIF($C$22:C$2999,$K94,T$22:T$2999),"")))))))</f>
        <v>Celda Vacia</v>
      </c>
      <c r="U94" s="91" t="str">
        <f t="shared" si="25"/>
        <v/>
      </c>
      <c r="V94" s="45"/>
      <c r="X94" s="50" t="str">
        <f t="shared" si="26"/>
        <v>PARTIDA SIN PRECIO</v>
      </c>
      <c r="Y94" s="69">
        <f t="shared" si="27"/>
        <v>1</v>
      </c>
      <c r="Z94" s="69" t="str">
        <f t="shared" si="28"/>
        <v/>
      </c>
      <c r="AA94" s="69" t="str">
        <f>IF(I94="CSS",IF(RELLENAR!$F$6="PEM",IF(OR(T94&lt;(Q94),Q94=0),1,""),IF(OR(T94*(1+$T$11+$T$9)&lt;(Q94*(1+$O$9+$O$11)),Q94=0),1,"")),"")</f>
        <v/>
      </c>
      <c r="AB94" s="93" t="str">
        <f t="shared" si="29"/>
        <v/>
      </c>
      <c r="AC94" s="56" t="str">
        <f t="shared" si="17"/>
        <v/>
      </c>
      <c r="AD94" s="94" t="str">
        <f t="shared" si="30"/>
        <v/>
      </c>
      <c r="AE94" s="56" t="str">
        <f t="shared" si="31"/>
        <v/>
      </c>
      <c r="AF94" s="78">
        <f t="shared" si="32"/>
        <v>1</v>
      </c>
    </row>
    <row r="95" spans="1:32" s="74" customFormat="1" x14ac:dyDescent="0.2">
      <c r="A95" s="74" t="str">
        <f>IF(EXPORTADO!I77&lt;&gt;"",EXPORTADO!I77,"")</f>
        <v>OB</v>
      </c>
      <c r="B95" s="74">
        <f t="shared" si="18"/>
        <v>5</v>
      </c>
      <c r="C95" s="86" t="str">
        <f t="shared" si="19"/>
        <v/>
      </c>
      <c r="D95" s="86" t="str">
        <f t="shared" si="20"/>
        <v/>
      </c>
      <c r="E95" s="86" t="str">
        <f t="shared" si="21"/>
        <v/>
      </c>
      <c r="F95" s="86" t="str">
        <f t="shared" si="22"/>
        <v/>
      </c>
      <c r="G95" s="86" t="str">
        <f t="shared" si="23"/>
        <v>10</v>
      </c>
      <c r="H95" s="87" t="str">
        <f>IF(EXPORTADO!B77&lt;&gt;"",EXPORTADO!B77,"")</f>
        <v>Partida</v>
      </c>
      <c r="I95" s="78" t="str">
        <f t="shared" si="24"/>
        <v>p1</v>
      </c>
      <c r="J95" s="78"/>
      <c r="K95" s="88" t="str">
        <f>IF(EXPORTADO!A77&lt;&gt;"",TRIM(EXPORTADO!A77),"")</f>
        <v>10.08</v>
      </c>
      <c r="L95" s="50" t="str">
        <f>IF(K95&lt;&gt;"",EXPORTADO!D77,"")</f>
        <v>ACOMETIDA A PANTALLA LED</v>
      </c>
      <c r="M95" s="50"/>
      <c r="N95" s="78" t="str">
        <f>IF(K95&lt;&gt;"",EXPORTADO!C77,"")</f>
        <v>u</v>
      </c>
      <c r="O95" s="89">
        <f>IF(G95&lt;&gt;"",EXPORTADO!E77,"")</f>
        <v>1</v>
      </c>
      <c r="P95" s="90">
        <f>IF(G95&lt;&gt;"",EXPORTADO!F77,"")</f>
        <v>60.15</v>
      </c>
      <c r="Q95" s="90">
        <f>IF($G95&lt;&gt;"",$O95*P95,IF(OR($I95="c",$I95="css"),SUMIF($G$22:G$2999,$K95,Q$22:Q$2999),IF($I95="c1",SUMIF($F$22:F$2999,$K95,Q$22:Q$2999),IF($I95="c2",SUMIF($E$22:E$2999,$K95,Q$22:Q$2999),IF($I95="c3",SUMIF($D$22:D$2999,$K95,Q$22:Q$2999),IF($I95="c4",SUMIF($C$22:C$2999,$K95,Q$22:Q$2999),""))))))</f>
        <v>60.15</v>
      </c>
      <c r="S95" s="148"/>
      <c r="T95" s="90" t="str">
        <f>IF(G95&lt;&gt;"",IF(S95&lt;&gt;"",O95*S95,"Celda Vacia"),IF($G95&lt;&gt;"",$O95*S95,IF(OR($I95="c",$I95="css"),SUMIF($G$22:G$2999,$K95,T$22:T$2999),IF($I95="c1",SUMIF($F$22:F$2999,$K95,T$22:T$2999),IF($I95="c2",SUMIF($E$22:E$2999,$K95,T$22:T$2999),IF($I95="c3",SUMIF($D$22:D$2999,$K95,T$22:T$2999),IF($I95="c4",SUMIF($C$22:C$2999,$K95,T$22:T$2999),"")))))))</f>
        <v>Celda Vacia</v>
      </c>
      <c r="U95" s="91" t="str">
        <f t="shared" si="25"/>
        <v/>
      </c>
      <c r="V95" s="45"/>
      <c r="X95" s="50" t="str">
        <f t="shared" si="26"/>
        <v>PARTIDA SIN PRECIO</v>
      </c>
      <c r="Y95" s="69">
        <f t="shared" si="27"/>
        <v>1</v>
      </c>
      <c r="Z95" s="69" t="str">
        <f t="shared" si="28"/>
        <v/>
      </c>
      <c r="AA95" s="69" t="str">
        <f>IF(I95="CSS",IF(RELLENAR!$F$6="PEM",IF(OR(T95&lt;(Q95),Q95=0),1,""),IF(OR(T95*(1+$T$11+$T$9)&lt;(Q95*(1+$O$9+$O$11)),Q95=0),1,"")),"")</f>
        <v/>
      </c>
      <c r="AB95" s="93" t="str">
        <f t="shared" si="29"/>
        <v/>
      </c>
      <c r="AC95" s="56" t="str">
        <f t="shared" si="17"/>
        <v/>
      </c>
      <c r="AD95" s="94" t="str">
        <f t="shared" si="30"/>
        <v/>
      </c>
      <c r="AE95" s="56" t="str">
        <f t="shared" si="31"/>
        <v/>
      </c>
      <c r="AF95" s="78">
        <f t="shared" si="32"/>
        <v>1</v>
      </c>
    </row>
    <row r="96" spans="1:32" s="74" customFormat="1" x14ac:dyDescent="0.2">
      <c r="A96" s="74" t="str">
        <f>IF(EXPORTADO!I78&lt;&gt;"",EXPORTADO!I78,"")</f>
        <v>OB</v>
      </c>
      <c r="B96" s="74">
        <f t="shared" si="18"/>
        <v>5</v>
      </c>
      <c r="C96" s="86" t="str">
        <f t="shared" si="19"/>
        <v/>
      </c>
      <c r="D96" s="86" t="str">
        <f t="shared" si="20"/>
        <v/>
      </c>
      <c r="E96" s="86" t="str">
        <f t="shared" si="21"/>
        <v/>
      </c>
      <c r="F96" s="86" t="str">
        <f t="shared" si="22"/>
        <v/>
      </c>
      <c r="G96" s="86" t="str">
        <f t="shared" si="23"/>
        <v>10</v>
      </c>
      <c r="H96" s="87" t="str">
        <f>IF(EXPORTADO!B78&lt;&gt;"",EXPORTADO!B78,"")</f>
        <v>Partida</v>
      </c>
      <c r="I96" s="78" t="str">
        <f t="shared" si="24"/>
        <v>p1</v>
      </c>
      <c r="J96" s="78"/>
      <c r="K96" s="88" t="str">
        <f>IF(EXPORTADO!A78&lt;&gt;"",TRIM(EXPORTADO!A78),"")</f>
        <v>10.09</v>
      </c>
      <c r="L96" s="50" t="str">
        <f>IF(K96&lt;&gt;"",EXPORTADO!D78,"")</f>
        <v>CERTIFICADO DE CABLEADO ESTRUCTURADO</v>
      </c>
      <c r="M96" s="50"/>
      <c r="N96" s="78" t="str">
        <f>IF(K96&lt;&gt;"",EXPORTADO!C78,"")</f>
        <v>u</v>
      </c>
      <c r="O96" s="89">
        <f>IF(G96&lt;&gt;"",EXPORTADO!E78,"")</f>
        <v>1</v>
      </c>
      <c r="P96" s="90">
        <f>IF(G96&lt;&gt;"",EXPORTADO!F78,"")</f>
        <v>195.33</v>
      </c>
      <c r="Q96" s="90">
        <f>IF($G96&lt;&gt;"",$O96*P96,IF(OR($I96="c",$I96="css"),SUMIF($G$22:G$2999,$K96,Q$22:Q$2999),IF($I96="c1",SUMIF($F$22:F$2999,$K96,Q$22:Q$2999),IF($I96="c2",SUMIF($E$22:E$2999,$K96,Q$22:Q$2999),IF($I96="c3",SUMIF($D$22:D$2999,$K96,Q$22:Q$2999),IF($I96="c4",SUMIF($C$22:C$2999,$K96,Q$22:Q$2999),""))))))</f>
        <v>195.33</v>
      </c>
      <c r="S96" s="148"/>
      <c r="T96" s="90" t="str">
        <f>IF(G96&lt;&gt;"",IF(S96&lt;&gt;"",O96*S96,"Celda Vacia"),IF($G96&lt;&gt;"",$O96*S96,IF(OR($I96="c",$I96="css"),SUMIF($G$22:G$2999,$K96,T$22:T$2999),IF($I96="c1",SUMIF($F$22:F$2999,$K96,T$22:T$2999),IF($I96="c2",SUMIF($E$22:E$2999,$K96,T$22:T$2999),IF($I96="c3",SUMIF($D$22:D$2999,$K96,T$22:T$2999),IF($I96="c4",SUMIF($C$22:C$2999,$K96,T$22:T$2999),"")))))))</f>
        <v>Celda Vacia</v>
      </c>
      <c r="U96" s="91" t="str">
        <f t="shared" si="25"/>
        <v/>
      </c>
      <c r="V96" s="45"/>
      <c r="X96" s="50" t="str">
        <f t="shared" si="26"/>
        <v>PARTIDA SIN PRECIO</v>
      </c>
      <c r="Y96" s="69">
        <f t="shared" si="27"/>
        <v>1</v>
      </c>
      <c r="Z96" s="69" t="str">
        <f t="shared" si="28"/>
        <v/>
      </c>
      <c r="AA96" s="69" t="str">
        <f>IF(I96="CSS",IF(RELLENAR!$F$6="PEM",IF(OR(T96&lt;(Q96),Q96=0),1,""),IF(OR(T96*(1+$T$11+$T$9)&lt;(Q96*(1+$O$9+$O$11)),Q96=0),1,"")),"")</f>
        <v/>
      </c>
      <c r="AB96" s="93" t="str">
        <f t="shared" si="29"/>
        <v/>
      </c>
      <c r="AC96" s="56" t="str">
        <f t="shared" si="17"/>
        <v/>
      </c>
      <c r="AD96" s="94" t="str">
        <f t="shared" si="30"/>
        <v/>
      </c>
      <c r="AE96" s="56" t="str">
        <f t="shared" si="31"/>
        <v/>
      </c>
      <c r="AF96" s="78">
        <f t="shared" si="32"/>
        <v>1</v>
      </c>
    </row>
    <row r="97" spans="1:32" s="74" customFormat="1" x14ac:dyDescent="0.2">
      <c r="A97" s="74" t="str">
        <f>IF(EXPORTADO!I79&lt;&gt;"",EXPORTADO!I79,"")</f>
        <v>OB</v>
      </c>
      <c r="B97" s="74">
        <f t="shared" si="18"/>
        <v>2</v>
      </c>
      <c r="C97" s="86" t="str">
        <f t="shared" si="19"/>
        <v/>
      </c>
      <c r="D97" s="86" t="str">
        <f t="shared" si="20"/>
        <v/>
      </c>
      <c r="E97" s="86" t="str">
        <f t="shared" si="21"/>
        <v/>
      </c>
      <c r="F97" s="86" t="str">
        <f t="shared" si="22"/>
        <v/>
      </c>
      <c r="G97" s="86" t="str">
        <f t="shared" si="23"/>
        <v/>
      </c>
      <c r="H97" s="87" t="str">
        <f>IF(EXPORTADO!B79&lt;&gt;"",EXPORTADO!B79,"")</f>
        <v>Capítulo</v>
      </c>
      <c r="I97" s="78" t="str">
        <f t="shared" si="24"/>
        <v>c</v>
      </c>
      <c r="J97" s="78"/>
      <c r="K97" s="88" t="str">
        <f>IF(EXPORTADO!A79&lt;&gt;"",TRIM(EXPORTADO!A79),"")</f>
        <v>11</v>
      </c>
      <c r="L97" s="50" t="str">
        <f>IF(K97&lt;&gt;"",EXPORTADO!D79,"")</f>
        <v>EXTRACCIÓN LOCALIZADA</v>
      </c>
      <c r="M97" s="50"/>
      <c r="N97" s="78" t="str">
        <f>IF(K97&lt;&gt;"",EXPORTADO!C79,"")</f>
        <v/>
      </c>
      <c r="O97" s="89" t="str">
        <f>IF(G97&lt;&gt;"",EXPORTADO!E79,"")</f>
        <v/>
      </c>
      <c r="P97" s="90" t="str">
        <f>IF(G97&lt;&gt;"",EXPORTADO!F79,"")</f>
        <v/>
      </c>
      <c r="Q97" s="90">
        <f>IF($G97&lt;&gt;"",$O97*P97,IF(OR($I97="c",$I97="css"),SUMIF($G$22:G$2999,$K97,Q$22:Q$2999),IF($I97="c1",SUMIF($F$22:F$2999,$K97,Q$22:Q$2999),IF($I97="c2",SUMIF($E$22:E$2999,$K97,Q$22:Q$2999),IF($I97="c3",SUMIF($D$22:D$2999,$K97,Q$22:Q$2999),IF($I97="c4",SUMIF($C$22:C$2999,$K97,Q$22:Q$2999),""))))))</f>
        <v>871.33</v>
      </c>
      <c r="S97" s="90"/>
      <c r="T97" s="90">
        <f>IF(G97&lt;&gt;"",IF(S97&lt;&gt;"",O97*S97,"Celda Vacia"),IF($G97&lt;&gt;"",$O97*S97,IF(OR($I97="c",$I97="css"),SUMIF($G$22:G$2999,$K97,T$22:T$2999),IF($I97="c1",SUMIF($F$22:F$2999,$K97,T$22:T$2999),IF($I97="c2",SUMIF($E$22:E$2999,$K97,T$22:T$2999),IF($I97="c3",SUMIF($D$22:D$2999,$K97,T$22:T$2999),IF($I97="c4",SUMIF($C$22:C$2999,$K97,T$22:T$2999),"")))))))</f>
        <v>0</v>
      </c>
      <c r="U97" s="91" t="str">
        <f t="shared" si="25"/>
        <v/>
      </c>
      <c r="V97" s="45"/>
      <c r="X97" s="50" t="str">
        <f t="shared" si="26"/>
        <v/>
      </c>
      <c r="Y97" s="69" t="str">
        <f t="shared" si="27"/>
        <v/>
      </c>
      <c r="Z97" s="69" t="str">
        <f t="shared" si="28"/>
        <v/>
      </c>
      <c r="AA97" s="69" t="str">
        <f>IF(I97="CSS",IF(RELLENAR!$F$6="PEM",IF(OR(T97&lt;(Q97),Q97=0),1,""),IF(OR(T97*(1+$T$11+$T$9)&lt;(Q97*(1+$O$9+$O$11)),Q97=0),1,"")),"")</f>
        <v/>
      </c>
      <c r="AB97" s="93" t="str">
        <f t="shared" si="29"/>
        <v/>
      </c>
      <c r="AC97" s="56" t="str">
        <f t="shared" si="17"/>
        <v/>
      </c>
      <c r="AD97" s="94" t="str">
        <f t="shared" si="30"/>
        <v/>
      </c>
      <c r="AE97" s="56" t="str">
        <f t="shared" si="31"/>
        <v/>
      </c>
      <c r="AF97" s="78" t="str">
        <f t="shared" si="32"/>
        <v/>
      </c>
    </row>
    <row r="98" spans="1:32" s="74" customFormat="1" x14ac:dyDescent="0.2">
      <c r="A98" s="74" t="str">
        <f>IF(EXPORTADO!I80&lt;&gt;"",EXPORTADO!I80,"")</f>
        <v>OB</v>
      </c>
      <c r="B98" s="74">
        <f t="shared" si="18"/>
        <v>5</v>
      </c>
      <c r="C98" s="86" t="str">
        <f t="shared" si="19"/>
        <v/>
      </c>
      <c r="D98" s="86" t="str">
        <f t="shared" si="20"/>
        <v/>
      </c>
      <c r="E98" s="86" t="str">
        <f t="shared" si="21"/>
        <v/>
      </c>
      <c r="F98" s="86" t="str">
        <f t="shared" si="22"/>
        <v/>
      </c>
      <c r="G98" s="86" t="str">
        <f t="shared" si="23"/>
        <v>11</v>
      </c>
      <c r="H98" s="87" t="str">
        <f>IF(EXPORTADO!B80&lt;&gt;"",EXPORTADO!B80,"")</f>
        <v>Partida</v>
      </c>
      <c r="I98" s="78" t="str">
        <f t="shared" si="24"/>
        <v>p1</v>
      </c>
      <c r="J98" s="78"/>
      <c r="K98" s="88" t="str">
        <f>IF(EXPORTADO!A80&lt;&gt;"",TRIM(EXPORTADO!A80),"")</f>
        <v>11.01</v>
      </c>
      <c r="L98" s="50" t="str">
        <f>IF(K98&lt;&gt;"",EXPORTADO!D80,"")</f>
        <v>COND. HELIC. GALV. Ø200 E=0.5MM AÉREO</v>
      </c>
      <c r="M98" s="50"/>
      <c r="N98" s="78" t="str">
        <f>IF(K98&lt;&gt;"",EXPORTADO!C80,"")</f>
        <v>m</v>
      </c>
      <c r="O98" s="89">
        <f>IF(G98&lt;&gt;"",EXPORTADO!E80,"")</f>
        <v>10</v>
      </c>
      <c r="P98" s="90">
        <f>IF(G98&lt;&gt;"",EXPORTADO!F80,"")</f>
        <v>35.96</v>
      </c>
      <c r="Q98" s="90">
        <f>IF($G98&lt;&gt;"",$O98*P98,IF(OR($I98="c",$I98="css"),SUMIF($G$22:G$2999,$K98,Q$22:Q$2999),IF($I98="c1",SUMIF($F$22:F$2999,$K98,Q$22:Q$2999),IF($I98="c2",SUMIF($E$22:E$2999,$K98,Q$22:Q$2999),IF($I98="c3",SUMIF($D$22:D$2999,$K98,Q$22:Q$2999),IF($I98="c4",SUMIF($C$22:C$2999,$K98,Q$22:Q$2999),""))))))</f>
        <v>359.6</v>
      </c>
      <c r="S98" s="148"/>
      <c r="T98" s="90" t="str">
        <f>IF(G98&lt;&gt;"",IF(S98&lt;&gt;"",O98*S98,"Celda Vacia"),IF($G98&lt;&gt;"",$O98*S98,IF(OR($I98="c",$I98="css"),SUMIF($G$22:G$2999,$K98,T$22:T$2999),IF($I98="c1",SUMIF($F$22:F$2999,$K98,T$22:T$2999),IF($I98="c2",SUMIF($E$22:E$2999,$K98,T$22:T$2999),IF($I98="c3",SUMIF($D$22:D$2999,$K98,T$22:T$2999),IF($I98="c4",SUMIF($C$22:C$2999,$K98,T$22:T$2999),"")))))))</f>
        <v>Celda Vacia</v>
      </c>
      <c r="U98" s="91" t="str">
        <f t="shared" si="25"/>
        <v/>
      </c>
      <c r="V98" s="45"/>
      <c r="X98" s="50" t="str">
        <f t="shared" si="26"/>
        <v>PARTIDA SIN PRECIO</v>
      </c>
      <c r="Y98" s="69">
        <f t="shared" si="27"/>
        <v>1</v>
      </c>
      <c r="Z98" s="69" t="str">
        <f t="shared" si="28"/>
        <v/>
      </c>
      <c r="AA98" s="69" t="str">
        <f>IF(I98="CSS",IF(RELLENAR!$F$6="PEM",IF(OR(T98&lt;(Q98),Q98=0),1,""),IF(OR(T98*(1+$T$11+$T$9)&lt;(Q98*(1+$O$9+$O$11)),Q98=0),1,"")),"")</f>
        <v/>
      </c>
      <c r="AB98" s="93" t="str">
        <f t="shared" si="29"/>
        <v/>
      </c>
      <c r="AC98" s="56" t="str">
        <f t="shared" si="17"/>
        <v/>
      </c>
      <c r="AD98" s="94" t="str">
        <f t="shared" si="30"/>
        <v/>
      </c>
      <c r="AE98" s="56" t="str">
        <f t="shared" si="31"/>
        <v/>
      </c>
      <c r="AF98" s="78">
        <f t="shared" si="32"/>
        <v>1</v>
      </c>
    </row>
    <row r="99" spans="1:32" s="74" customFormat="1" x14ac:dyDescent="0.2">
      <c r="A99" s="74" t="str">
        <f>IF(EXPORTADO!I81&lt;&gt;"",EXPORTADO!I81,"")</f>
        <v>OB</v>
      </c>
      <c r="B99" s="74">
        <f t="shared" si="18"/>
        <v>5</v>
      </c>
      <c r="C99" s="86" t="str">
        <f t="shared" si="19"/>
        <v/>
      </c>
      <c r="D99" s="86" t="str">
        <f t="shared" si="20"/>
        <v/>
      </c>
      <c r="E99" s="86" t="str">
        <f t="shared" si="21"/>
        <v/>
      </c>
      <c r="F99" s="86" t="str">
        <f t="shared" si="22"/>
        <v/>
      </c>
      <c r="G99" s="86" t="str">
        <f t="shared" si="23"/>
        <v>11</v>
      </c>
      <c r="H99" s="87" t="str">
        <f>IF(EXPORTADO!B81&lt;&gt;"",EXPORTADO!B81,"")</f>
        <v>Partida</v>
      </c>
      <c r="I99" s="78" t="str">
        <f t="shared" si="24"/>
        <v>p1</v>
      </c>
      <c r="J99" s="78"/>
      <c r="K99" s="88" t="str">
        <f>IF(EXPORTADO!A81&lt;&gt;"",TRIM(EXPORTADO!A81),"")</f>
        <v>11.02</v>
      </c>
      <c r="L99" s="50" t="str">
        <f>IF(K99&lt;&gt;"",EXPORTADO!D81,"")</f>
        <v>ADAPTAR INSTALACIÓN EXISTENTE</v>
      </c>
      <c r="M99" s="50"/>
      <c r="N99" s="78" t="str">
        <f>IF(K99&lt;&gt;"",EXPORTADO!C81,"")</f>
        <v>m</v>
      </c>
      <c r="O99" s="89">
        <f>IF(G99&lt;&gt;"",EXPORTADO!E81,"")</f>
        <v>1</v>
      </c>
      <c r="P99" s="90">
        <f>IF(G99&lt;&gt;"",EXPORTADO!F81,"")</f>
        <v>511.73</v>
      </c>
      <c r="Q99" s="90">
        <f>IF($G99&lt;&gt;"",$O99*P99,IF(OR($I99="c",$I99="css"),SUMIF($G$22:G$2999,$K99,Q$22:Q$2999),IF($I99="c1",SUMIF($F$22:F$2999,$K99,Q$22:Q$2999),IF($I99="c2",SUMIF($E$22:E$2999,$K99,Q$22:Q$2999),IF($I99="c3",SUMIF($D$22:D$2999,$K99,Q$22:Q$2999),IF($I99="c4",SUMIF($C$22:C$2999,$K99,Q$22:Q$2999),""))))))</f>
        <v>511.73</v>
      </c>
      <c r="S99" s="148"/>
      <c r="T99" s="90" t="str">
        <f>IF(G99&lt;&gt;"",IF(S99&lt;&gt;"",O99*S99,"Celda Vacia"),IF($G99&lt;&gt;"",$O99*S99,IF(OR($I99="c",$I99="css"),SUMIF($G$22:G$2999,$K99,T$22:T$2999),IF($I99="c1",SUMIF($F$22:F$2999,$K99,T$22:T$2999),IF($I99="c2",SUMIF($E$22:E$2999,$K99,T$22:T$2999),IF($I99="c3",SUMIF($D$22:D$2999,$K99,T$22:T$2999),IF($I99="c4",SUMIF($C$22:C$2999,$K99,T$22:T$2999),"")))))))</f>
        <v>Celda Vacia</v>
      </c>
      <c r="U99" s="91" t="str">
        <f t="shared" si="25"/>
        <v/>
      </c>
      <c r="V99" s="45"/>
      <c r="X99" s="50" t="str">
        <f t="shared" si="26"/>
        <v>PARTIDA SIN PRECIO</v>
      </c>
      <c r="Y99" s="69">
        <f t="shared" si="27"/>
        <v>1</v>
      </c>
      <c r="Z99" s="69" t="str">
        <f t="shared" si="28"/>
        <v/>
      </c>
      <c r="AA99" s="69" t="str">
        <f>IF(I99="CSS",IF(RELLENAR!$F$6="PEM",IF(OR(T99&lt;(Q99),Q99=0),1,""),IF(OR(T99*(1+$T$11+$T$9)&lt;(Q99*(1+$O$9+$O$11)),Q99=0),1,"")),"")</f>
        <v/>
      </c>
      <c r="AB99" s="93" t="str">
        <f t="shared" si="29"/>
        <v/>
      </c>
      <c r="AC99" s="56" t="str">
        <f t="shared" si="17"/>
        <v/>
      </c>
      <c r="AD99" s="94" t="str">
        <f t="shared" si="30"/>
        <v/>
      </c>
      <c r="AE99" s="56" t="str">
        <f t="shared" si="31"/>
        <v/>
      </c>
      <c r="AF99" s="78">
        <f t="shared" si="32"/>
        <v>1</v>
      </c>
    </row>
    <row r="100" spans="1:32" s="74" customFormat="1" x14ac:dyDescent="0.2">
      <c r="A100" s="74" t="str">
        <f>IF(EXPORTADO!I82&lt;&gt;"",EXPORTADO!I82,"")</f>
        <v>OB</v>
      </c>
      <c r="B100" s="74">
        <f t="shared" si="18"/>
        <v>2</v>
      </c>
      <c r="C100" s="86" t="str">
        <f t="shared" si="19"/>
        <v/>
      </c>
      <c r="D100" s="86" t="str">
        <f t="shared" si="20"/>
        <v/>
      </c>
      <c r="E100" s="86" t="str">
        <f t="shared" si="21"/>
        <v/>
      </c>
      <c r="F100" s="86" t="str">
        <f t="shared" si="22"/>
        <v/>
      </c>
      <c r="G100" s="86" t="str">
        <f t="shared" si="23"/>
        <v/>
      </c>
      <c r="H100" s="87" t="str">
        <f>IF(EXPORTADO!B82&lt;&gt;"",EXPORTADO!B82,"")</f>
        <v>Capítulo</v>
      </c>
      <c r="I100" s="78" t="str">
        <f t="shared" si="24"/>
        <v>c</v>
      </c>
      <c r="J100" s="78"/>
      <c r="K100" s="88" t="str">
        <f>IF(EXPORTADO!A82&lt;&gt;"",TRIM(EXPORTADO!A82),"")</f>
        <v>12</v>
      </c>
      <c r="L100" s="50" t="str">
        <f>IF(K100&lt;&gt;"",EXPORTADO!D82,"")</f>
        <v>ALUMBRADO</v>
      </c>
      <c r="M100" s="50"/>
      <c r="N100" s="78" t="str">
        <f>IF(K100&lt;&gt;"",EXPORTADO!C82,"")</f>
        <v/>
      </c>
      <c r="O100" s="89" t="str">
        <f>IF(G100&lt;&gt;"",EXPORTADO!E82,"")</f>
        <v/>
      </c>
      <c r="P100" s="90" t="str">
        <f>IF(G100&lt;&gt;"",EXPORTADO!F82,"")</f>
        <v/>
      </c>
      <c r="Q100" s="90">
        <f>IF($G100&lt;&gt;"",$O100*P100,IF(OR($I100="c",$I100="css"),SUMIF($G$22:G$2999,$K100,Q$22:Q$2999),IF($I100="c1",SUMIF($F$22:F$2999,$K100,Q$22:Q$2999),IF($I100="c2",SUMIF($E$22:E$2999,$K100,Q$22:Q$2999),IF($I100="c3",SUMIF($D$22:D$2999,$K100,Q$22:Q$2999),IF($I100="c4",SUMIF($C$22:C$2999,$K100,Q$22:Q$2999),""))))))</f>
        <v>222.92</v>
      </c>
      <c r="S100" s="90"/>
      <c r="T100" s="90">
        <f>IF(G100&lt;&gt;"",IF(S100&lt;&gt;"",O100*S100,"Celda Vacia"),IF($G100&lt;&gt;"",$O100*S100,IF(OR($I100="c",$I100="css"),SUMIF($G$22:G$2999,$K100,T$22:T$2999),IF($I100="c1",SUMIF($F$22:F$2999,$K100,T$22:T$2999),IF($I100="c2",SUMIF($E$22:E$2999,$K100,T$22:T$2999),IF($I100="c3",SUMIF($D$22:D$2999,$K100,T$22:T$2999),IF($I100="c4",SUMIF($C$22:C$2999,$K100,T$22:T$2999),"")))))))</f>
        <v>0</v>
      </c>
      <c r="U100" s="91" t="str">
        <f t="shared" si="25"/>
        <v/>
      </c>
      <c r="V100" s="45"/>
      <c r="X100" s="50" t="str">
        <f t="shared" si="26"/>
        <v/>
      </c>
      <c r="Y100" s="69" t="str">
        <f t="shared" si="27"/>
        <v/>
      </c>
      <c r="Z100" s="69" t="str">
        <f t="shared" si="28"/>
        <v/>
      </c>
      <c r="AA100" s="69" t="str">
        <f>IF(I100="CSS",IF(RELLENAR!$F$6="PEM",IF(OR(T100&lt;(Q100),Q100=0),1,""),IF(OR(T100*(1+$T$11+$T$9)&lt;(Q100*(1+$O$9+$O$11)),Q100=0),1,"")),"")</f>
        <v/>
      </c>
      <c r="AB100" s="93" t="str">
        <f t="shared" si="29"/>
        <v/>
      </c>
      <c r="AC100" s="56" t="str">
        <f t="shared" si="17"/>
        <v/>
      </c>
      <c r="AD100" s="94" t="str">
        <f t="shared" si="30"/>
        <v/>
      </c>
      <c r="AE100" s="56" t="str">
        <f t="shared" si="31"/>
        <v/>
      </c>
      <c r="AF100" s="78" t="str">
        <f t="shared" si="32"/>
        <v/>
      </c>
    </row>
    <row r="101" spans="1:32" s="74" customFormat="1" x14ac:dyDescent="0.2">
      <c r="A101" s="74" t="str">
        <f>IF(EXPORTADO!I83&lt;&gt;"",EXPORTADO!I83,"")</f>
        <v>OB</v>
      </c>
      <c r="B101" s="74">
        <f t="shared" si="18"/>
        <v>5</v>
      </c>
      <c r="C101" s="86" t="str">
        <f t="shared" si="19"/>
        <v/>
      </c>
      <c r="D101" s="86" t="str">
        <f t="shared" si="20"/>
        <v/>
      </c>
      <c r="E101" s="86" t="str">
        <f t="shared" si="21"/>
        <v/>
      </c>
      <c r="F101" s="86" t="str">
        <f t="shared" si="22"/>
        <v/>
      </c>
      <c r="G101" s="86" t="str">
        <f t="shared" si="23"/>
        <v>12</v>
      </c>
      <c r="H101" s="87" t="str">
        <f>IF(EXPORTADO!B83&lt;&gt;"",EXPORTADO!B83,"")</f>
        <v>Partida</v>
      </c>
      <c r="I101" s="78" t="str">
        <f t="shared" si="24"/>
        <v>p1</v>
      </c>
      <c r="J101" s="78"/>
      <c r="K101" s="88" t="str">
        <f>IF(EXPORTADO!A83&lt;&gt;"",TRIM(EXPORTADO!A83),"")</f>
        <v>12.01</v>
      </c>
      <c r="L101" s="50" t="str">
        <f>IF(K101&lt;&gt;"",EXPORTADO!D83,"")</f>
        <v>LUMINARIA DE EMERGENCIA LED 200 LÚMENES</v>
      </c>
      <c r="M101" s="50"/>
      <c r="N101" s="78" t="str">
        <f>IF(K101&lt;&gt;"",EXPORTADO!C83,"")</f>
        <v>u</v>
      </c>
      <c r="O101" s="89">
        <f>IF(G101&lt;&gt;"",EXPORTADO!E83,"")</f>
        <v>2</v>
      </c>
      <c r="P101" s="90">
        <f>IF(G101&lt;&gt;"",EXPORTADO!F83,"")</f>
        <v>111.46</v>
      </c>
      <c r="Q101" s="90">
        <f>IF($G101&lt;&gt;"",$O101*P101,IF(OR($I101="c",$I101="css"),SUMIF($G$22:G$2999,$K101,Q$22:Q$2999),IF($I101="c1",SUMIF($F$22:F$2999,$K101,Q$22:Q$2999),IF($I101="c2",SUMIF($E$22:E$2999,$K101,Q$22:Q$2999),IF($I101="c3",SUMIF($D$22:D$2999,$K101,Q$22:Q$2999),IF($I101="c4",SUMIF($C$22:C$2999,$K101,Q$22:Q$2999),""))))))</f>
        <v>222.92</v>
      </c>
      <c r="S101" s="148"/>
      <c r="T101" s="90" t="str">
        <f>IF(G101&lt;&gt;"",IF(S101&lt;&gt;"",O101*S101,"Celda Vacia"),IF($G101&lt;&gt;"",$O101*S101,IF(OR($I101="c",$I101="css"),SUMIF($G$22:G$2999,$K101,T$22:T$2999),IF($I101="c1",SUMIF($F$22:F$2999,$K101,T$22:T$2999),IF($I101="c2",SUMIF($E$22:E$2999,$K101,T$22:T$2999),IF($I101="c3",SUMIF($D$22:D$2999,$K101,T$22:T$2999),IF($I101="c4",SUMIF($C$22:C$2999,$K101,T$22:T$2999),"")))))))</f>
        <v>Celda Vacia</v>
      </c>
      <c r="U101" s="91" t="str">
        <f t="shared" si="25"/>
        <v/>
      </c>
      <c r="V101" s="45"/>
      <c r="X101" s="50" t="str">
        <f t="shared" si="26"/>
        <v>PARTIDA SIN PRECIO</v>
      </c>
      <c r="Y101" s="69">
        <f t="shared" si="27"/>
        <v>1</v>
      </c>
      <c r="Z101" s="69" t="str">
        <f t="shared" si="28"/>
        <v/>
      </c>
      <c r="AA101" s="69" t="str">
        <f>IF(I101="CSS",IF(RELLENAR!$F$6="PEM",IF(OR(T101&lt;(Q101),Q101=0),1,""),IF(OR(T101*(1+$T$11+$T$9)&lt;(Q101*(1+$O$9+$O$11)),Q101=0),1,"")),"")</f>
        <v/>
      </c>
      <c r="AB101" s="93" t="str">
        <f t="shared" si="29"/>
        <v/>
      </c>
      <c r="AC101" s="56" t="str">
        <f t="shared" si="17"/>
        <v/>
      </c>
      <c r="AD101" s="94" t="str">
        <f t="shared" si="30"/>
        <v/>
      </c>
      <c r="AE101" s="56" t="str">
        <f t="shared" si="31"/>
        <v/>
      </c>
      <c r="AF101" s="78">
        <f t="shared" si="32"/>
        <v>1</v>
      </c>
    </row>
    <row r="102" spans="1:32" s="74" customFormat="1" x14ac:dyDescent="0.2">
      <c r="A102" s="74" t="str">
        <f>IF(EXPORTADO!I84&lt;&gt;"",EXPORTADO!I84,"")</f>
        <v>OB</v>
      </c>
      <c r="B102" s="74">
        <f t="shared" si="18"/>
        <v>2</v>
      </c>
      <c r="C102" s="86" t="str">
        <f t="shared" si="19"/>
        <v/>
      </c>
      <c r="D102" s="86" t="str">
        <f t="shared" si="20"/>
        <v/>
      </c>
      <c r="E102" s="86" t="str">
        <f t="shared" si="21"/>
        <v/>
      </c>
      <c r="F102" s="86" t="str">
        <f t="shared" si="22"/>
        <v/>
      </c>
      <c r="G102" s="86" t="str">
        <f t="shared" si="23"/>
        <v/>
      </c>
      <c r="H102" s="87" t="str">
        <f>IF(EXPORTADO!B84&lt;&gt;"",EXPORTADO!B84,"")</f>
        <v>Capítulo</v>
      </c>
      <c r="I102" s="78" t="str">
        <f t="shared" si="24"/>
        <v>CSS</v>
      </c>
      <c r="J102" s="78"/>
      <c r="K102" s="88" t="str">
        <f>IF(EXPORTADO!A84&lt;&gt;"",TRIM(EXPORTADO!A84),"")</f>
        <v>13</v>
      </c>
      <c r="L102" s="50" t="str">
        <f>IF(K102&lt;&gt;"",EXPORTADO!D84,"")</f>
        <v>PINTURA</v>
      </c>
      <c r="M102" s="50"/>
      <c r="N102" s="78" t="str">
        <f>IF(K102&lt;&gt;"",EXPORTADO!C84,"")</f>
        <v/>
      </c>
      <c r="O102" s="89" t="str">
        <f>IF(G102&lt;&gt;"",EXPORTADO!E84,"")</f>
        <v/>
      </c>
      <c r="P102" s="90" t="str">
        <f>IF(G102&lt;&gt;"",EXPORTADO!F84,"")</f>
        <v/>
      </c>
      <c r="Q102" s="90">
        <f>IF($G102&lt;&gt;"",$O102*P102,IF(OR($I102="c",$I102="css"),SUMIF($G$22:G$2999,$K102,Q$22:Q$2999),IF($I102="c1",SUMIF($F$22:F$2999,$K102,Q$22:Q$2999),IF($I102="c2",SUMIF($E$22:E$2999,$K102,Q$22:Q$2999),IF($I102="c3",SUMIF($D$22:D$2999,$K102,Q$22:Q$2999),IF($I102="c4",SUMIF($C$22:C$2999,$K102,Q$22:Q$2999),""))))))</f>
        <v>3528.44</v>
      </c>
      <c r="S102" s="90"/>
      <c r="T102" s="90">
        <f>IF(G102&lt;&gt;"",IF(S102&lt;&gt;"",O102*S102,"Celda Vacia"),IF($G102&lt;&gt;"",$O102*S102,IF(OR($I102="c",$I102="css"),SUMIF($G$22:G$2999,$K102,T$22:T$2999),IF($I102="c1",SUMIF($F$22:F$2999,$K102,T$22:T$2999),IF($I102="c2",SUMIF($E$22:E$2999,$K102,T$22:T$2999),IF($I102="c3",SUMIF($D$22:D$2999,$K102,T$22:T$2999),IF($I102="c4",SUMIF($C$22:C$2999,$K102,T$22:T$2999),"")))))))</f>
        <v>0</v>
      </c>
      <c r="U102" s="91" t="str">
        <f t="shared" si="25"/>
        <v/>
      </c>
      <c r="V102" s="45"/>
      <c r="X102" s="50" t="str">
        <f t="shared" si="26"/>
        <v>CAPITULO DE SEGURIDAD Y SALUD INFERIOR AL PRESUPUESTO DE LICITACIÓN</v>
      </c>
      <c r="Y102" s="69" t="str">
        <f t="shared" si="27"/>
        <v/>
      </c>
      <c r="Z102" s="69" t="str">
        <f t="shared" si="28"/>
        <v/>
      </c>
      <c r="AA102" s="69">
        <f>IF(I102="CSS",IF(RELLENAR!$F$6="PEM",IF(OR(T102&lt;(Q102),Q102=0),1,""),IF(OR(T102*(1+$T$11+$T$9)&lt;(Q102*(1+$O$9+$O$11)),Q102=0),1,"")),"")</f>
        <v>1</v>
      </c>
      <c r="AB102" s="93" t="str">
        <f t="shared" si="29"/>
        <v/>
      </c>
      <c r="AC102" s="56" t="str">
        <f t="shared" si="17"/>
        <v/>
      </c>
      <c r="AD102" s="94" t="str">
        <f t="shared" si="30"/>
        <v/>
      </c>
      <c r="AE102" s="56" t="str">
        <f t="shared" si="31"/>
        <v/>
      </c>
      <c r="AF102" s="78" t="str">
        <f t="shared" si="32"/>
        <v/>
      </c>
    </row>
    <row r="103" spans="1:32" s="74" customFormat="1" x14ac:dyDescent="0.2">
      <c r="A103" s="74" t="str">
        <f>IF(EXPORTADO!I85&lt;&gt;"",EXPORTADO!I85,"")</f>
        <v>OB</v>
      </c>
      <c r="B103" s="74">
        <f t="shared" si="18"/>
        <v>5</v>
      </c>
      <c r="C103" s="86" t="str">
        <f t="shared" si="19"/>
        <v/>
      </c>
      <c r="D103" s="86" t="str">
        <f t="shared" si="20"/>
        <v/>
      </c>
      <c r="E103" s="86" t="str">
        <f t="shared" si="21"/>
        <v/>
      </c>
      <c r="F103" s="86" t="str">
        <f t="shared" si="22"/>
        <v/>
      </c>
      <c r="G103" s="86" t="str">
        <f t="shared" si="23"/>
        <v>13</v>
      </c>
      <c r="H103" s="87" t="str">
        <f>IF(EXPORTADO!B85&lt;&gt;"",EXPORTADO!B85,"")</f>
        <v>Partida</v>
      </c>
      <c r="I103" s="78" t="str">
        <f t="shared" si="24"/>
        <v>p1</v>
      </c>
      <c r="J103" s="78"/>
      <c r="K103" s="88" t="str">
        <f>IF(EXPORTADO!A85&lt;&gt;"",TRIM(EXPORTADO!A85),"")</f>
        <v>13.01</v>
      </c>
      <c r="L103" s="50" t="str">
        <f>IF(K103&lt;&gt;"",EXPORTADO!D85,"")</f>
        <v>PINTURA ESMALTE SINTÉTICO S/CARP. METÁLICA</v>
      </c>
      <c r="M103" s="50"/>
      <c r="N103" s="78" t="str">
        <f>IF(K103&lt;&gt;"",EXPORTADO!C85,"")</f>
        <v>m2</v>
      </c>
      <c r="O103" s="89">
        <f>IF(G103&lt;&gt;"",EXPORTADO!E85,"")</f>
        <v>5.09</v>
      </c>
      <c r="P103" s="90">
        <f>IF(G103&lt;&gt;"",EXPORTADO!F85,"")</f>
        <v>14.85</v>
      </c>
      <c r="Q103" s="90">
        <f>IF($G103&lt;&gt;"",$O103*P103,IF(OR($I103="c",$I103="css"),SUMIF($G$22:G$2999,$K103,Q$22:Q$2999),IF($I103="c1",SUMIF($F$22:F$2999,$K103,Q$22:Q$2999),IF($I103="c2",SUMIF($E$22:E$2999,$K103,Q$22:Q$2999),IF($I103="c3",SUMIF($D$22:D$2999,$K103,Q$22:Q$2999),IF($I103="c4",SUMIF($C$22:C$2999,$K103,Q$22:Q$2999),""))))))</f>
        <v>75.59</v>
      </c>
      <c r="S103" s="148"/>
      <c r="T103" s="90" t="str">
        <f>IF(G103&lt;&gt;"",IF(S103&lt;&gt;"",O103*S103,"Celda Vacia"),IF($G103&lt;&gt;"",$O103*S103,IF(OR($I103="c",$I103="css"),SUMIF($G$22:G$2999,$K103,T$22:T$2999),IF($I103="c1",SUMIF($F$22:F$2999,$K103,T$22:T$2999),IF($I103="c2",SUMIF($E$22:E$2999,$K103,T$22:T$2999),IF($I103="c3",SUMIF($D$22:D$2999,$K103,T$22:T$2999),IF($I103="c4",SUMIF($C$22:C$2999,$K103,T$22:T$2999),"")))))))</f>
        <v>Celda Vacia</v>
      </c>
      <c r="U103" s="91" t="str">
        <f t="shared" si="25"/>
        <v/>
      </c>
      <c r="V103" s="45"/>
      <c r="X103" s="50" t="str">
        <f t="shared" si="26"/>
        <v>PARTIDA SIN PRECIO</v>
      </c>
      <c r="Y103" s="69">
        <f t="shared" si="27"/>
        <v>1</v>
      </c>
      <c r="Z103" s="69" t="str">
        <f t="shared" si="28"/>
        <v/>
      </c>
      <c r="AA103" s="69" t="str">
        <f>IF(I103="CSS",IF(RELLENAR!$F$6="PEM",IF(OR(T103&lt;(Q103),Q103=0),1,""),IF(OR(T103*(1+$T$11+$T$9)&lt;(Q103*(1+$O$9+$O$11)),Q103=0),1,"")),"")</f>
        <v/>
      </c>
      <c r="AB103" s="93" t="str">
        <f t="shared" si="29"/>
        <v/>
      </c>
      <c r="AC103" s="56" t="str">
        <f t="shared" si="17"/>
        <v/>
      </c>
      <c r="AD103" s="94" t="str">
        <f t="shared" si="30"/>
        <v/>
      </c>
      <c r="AE103" s="56" t="str">
        <f t="shared" si="31"/>
        <v/>
      </c>
      <c r="AF103" s="78">
        <f t="shared" si="32"/>
        <v>1</v>
      </c>
    </row>
    <row r="104" spans="1:32" s="74" customFormat="1" x14ac:dyDescent="0.2">
      <c r="A104" s="74" t="str">
        <f>IF(EXPORTADO!I86&lt;&gt;"",EXPORTADO!I86,"")</f>
        <v>OB</v>
      </c>
      <c r="B104" s="74">
        <f t="shared" si="18"/>
        <v>5</v>
      </c>
      <c r="C104" s="86" t="str">
        <f t="shared" si="19"/>
        <v/>
      </c>
      <c r="D104" s="86" t="str">
        <f t="shared" si="20"/>
        <v/>
      </c>
      <c r="E104" s="86" t="str">
        <f t="shared" si="21"/>
        <v/>
      </c>
      <c r="F104" s="86" t="str">
        <f t="shared" si="22"/>
        <v/>
      </c>
      <c r="G104" s="86" t="str">
        <f t="shared" si="23"/>
        <v>13</v>
      </c>
      <c r="H104" s="87" t="str">
        <f>IF(EXPORTADO!B86&lt;&gt;"",EXPORTADO!B86,"")</f>
        <v>Partida</v>
      </c>
      <c r="I104" s="78" t="str">
        <f t="shared" si="24"/>
        <v>p1</v>
      </c>
      <c r="J104" s="78"/>
      <c r="K104" s="88" t="str">
        <f>IF(EXPORTADO!A86&lt;&gt;"",TRIM(EXPORTADO!A86),"")</f>
        <v>13.02</v>
      </c>
      <c r="L104" s="50" t="str">
        <f>IF(K104&lt;&gt;"",EXPORTADO!D86,"")</f>
        <v>PINTURA DE POLIURETANO PIGMENTADA SOBRE PAVIMENTOS</v>
      </c>
      <c r="M104" s="50"/>
      <c r="N104" s="78" t="str">
        <f>IF(K104&lt;&gt;"",EXPORTADO!C86,"")</f>
        <v>m2</v>
      </c>
      <c r="O104" s="89">
        <f>IF(G104&lt;&gt;"",EXPORTADO!E86,"")</f>
        <v>10.16</v>
      </c>
      <c r="P104" s="90">
        <f>IF(G104&lt;&gt;"",EXPORTADO!F86,"")</f>
        <v>27.14</v>
      </c>
      <c r="Q104" s="90">
        <f>IF($G104&lt;&gt;"",$O104*P104,IF(OR($I104="c",$I104="css"),SUMIF($G$22:G$2999,$K104,Q$22:Q$2999),IF($I104="c1",SUMIF($F$22:F$2999,$K104,Q$22:Q$2999),IF($I104="c2",SUMIF($E$22:E$2999,$K104,Q$22:Q$2999),IF($I104="c3",SUMIF($D$22:D$2999,$K104,Q$22:Q$2999),IF($I104="c4",SUMIF($C$22:C$2999,$K104,Q$22:Q$2999),""))))))</f>
        <v>275.74</v>
      </c>
      <c r="S104" s="148"/>
      <c r="T104" s="90" t="str">
        <f>IF(G104&lt;&gt;"",IF(S104&lt;&gt;"",O104*S104,"Celda Vacia"),IF($G104&lt;&gt;"",$O104*S104,IF(OR($I104="c",$I104="css"),SUMIF($G$22:G$2999,$K104,T$22:T$2999),IF($I104="c1",SUMIF($F$22:F$2999,$K104,T$22:T$2999),IF($I104="c2",SUMIF($E$22:E$2999,$K104,T$22:T$2999),IF($I104="c3",SUMIF($D$22:D$2999,$K104,T$22:T$2999),IF($I104="c4",SUMIF($C$22:C$2999,$K104,T$22:T$2999),"")))))))</f>
        <v>Celda Vacia</v>
      </c>
      <c r="U104" s="91" t="str">
        <f t="shared" si="25"/>
        <v/>
      </c>
      <c r="V104" s="45"/>
      <c r="X104" s="50" t="str">
        <f t="shared" si="26"/>
        <v>PARTIDA SIN PRECIO</v>
      </c>
      <c r="Y104" s="69">
        <f t="shared" si="27"/>
        <v>1</v>
      </c>
      <c r="Z104" s="69" t="str">
        <f t="shared" si="28"/>
        <v/>
      </c>
      <c r="AA104" s="69" t="str">
        <f>IF(I104="CSS",IF(RELLENAR!$F$6="PEM",IF(OR(T104&lt;(Q104),Q104=0),1,""),IF(OR(T104*(1+$T$11+$T$9)&lt;(Q104*(1+$O$9+$O$11)),Q104=0),1,"")),"")</f>
        <v/>
      </c>
      <c r="AB104" s="93" t="str">
        <f t="shared" si="29"/>
        <v/>
      </c>
      <c r="AC104" s="56" t="str">
        <f t="shared" si="17"/>
        <v/>
      </c>
      <c r="AD104" s="94" t="str">
        <f t="shared" si="30"/>
        <v/>
      </c>
      <c r="AE104" s="56" t="str">
        <f t="shared" si="31"/>
        <v/>
      </c>
      <c r="AF104" s="78">
        <f t="shared" si="32"/>
        <v>1</v>
      </c>
    </row>
    <row r="105" spans="1:32" s="74" customFormat="1" x14ac:dyDescent="0.2">
      <c r="A105" s="74" t="str">
        <f>IF(EXPORTADO!I87&lt;&gt;"",EXPORTADO!I87,"")</f>
        <v>OB</v>
      </c>
      <c r="B105" s="74">
        <f t="shared" si="18"/>
        <v>5</v>
      </c>
      <c r="C105" s="86" t="str">
        <f t="shared" si="19"/>
        <v/>
      </c>
      <c r="D105" s="86" t="str">
        <f t="shared" si="20"/>
        <v/>
      </c>
      <c r="E105" s="86" t="str">
        <f t="shared" si="21"/>
        <v/>
      </c>
      <c r="F105" s="86" t="str">
        <f t="shared" si="22"/>
        <v/>
      </c>
      <c r="G105" s="86" t="str">
        <f t="shared" si="23"/>
        <v>13</v>
      </c>
      <c r="H105" s="87" t="str">
        <f>IF(EXPORTADO!B87&lt;&gt;"",EXPORTADO!B87,"")</f>
        <v>Partida</v>
      </c>
      <c r="I105" s="78" t="str">
        <f t="shared" si="24"/>
        <v>p1</v>
      </c>
      <c r="J105" s="78"/>
      <c r="K105" s="88" t="str">
        <f>IF(EXPORTADO!A87&lt;&gt;"",TRIM(EXPORTADO!A87),"")</f>
        <v>13.03</v>
      </c>
      <c r="L105" s="50" t="str">
        <f>IF(K105&lt;&gt;"",EXPORTADO!D87,"")</f>
        <v>PINTURA DE POLIURETANO PIGMENTADA SOBRE PAVIMENTOS + ÁRIDO</v>
      </c>
      <c r="M105" s="50"/>
      <c r="N105" s="78" t="str">
        <f>IF(K105&lt;&gt;"",EXPORTADO!C87,"")</f>
        <v>m2</v>
      </c>
      <c r="O105" s="89">
        <f>IF(G105&lt;&gt;"",EXPORTADO!E87,"")</f>
        <v>1.6</v>
      </c>
      <c r="P105" s="90">
        <f>IF(G105&lt;&gt;"",EXPORTADO!F87,"")</f>
        <v>29.9</v>
      </c>
      <c r="Q105" s="90">
        <f>IF($G105&lt;&gt;"",$O105*P105,IF(OR($I105="c",$I105="css"),SUMIF($G$22:G$2999,$K105,Q$22:Q$2999),IF($I105="c1",SUMIF($F$22:F$2999,$K105,Q$22:Q$2999),IF($I105="c2",SUMIF($E$22:E$2999,$K105,Q$22:Q$2999),IF($I105="c3",SUMIF($D$22:D$2999,$K105,Q$22:Q$2999),IF($I105="c4",SUMIF($C$22:C$2999,$K105,Q$22:Q$2999),""))))))</f>
        <v>47.84</v>
      </c>
      <c r="S105" s="148"/>
      <c r="T105" s="90" t="str">
        <f>IF(G105&lt;&gt;"",IF(S105&lt;&gt;"",O105*S105,"Celda Vacia"),IF($G105&lt;&gt;"",$O105*S105,IF(OR($I105="c",$I105="css"),SUMIF($G$22:G$2999,$K105,T$22:T$2999),IF($I105="c1",SUMIF($F$22:F$2999,$K105,T$22:T$2999),IF($I105="c2",SUMIF($E$22:E$2999,$K105,T$22:T$2999),IF($I105="c3",SUMIF($D$22:D$2999,$K105,T$22:T$2999),IF($I105="c4",SUMIF($C$22:C$2999,$K105,T$22:T$2999),"")))))))</f>
        <v>Celda Vacia</v>
      </c>
      <c r="U105" s="91" t="str">
        <f t="shared" si="25"/>
        <v/>
      </c>
      <c r="V105" s="45"/>
      <c r="X105" s="50" t="str">
        <f t="shared" si="26"/>
        <v>PARTIDA SIN PRECIO</v>
      </c>
      <c r="Y105" s="69">
        <f t="shared" si="27"/>
        <v>1</v>
      </c>
      <c r="Z105" s="69" t="str">
        <f t="shared" si="28"/>
        <v/>
      </c>
      <c r="AA105" s="69" t="str">
        <f>IF(I105="CSS",IF(RELLENAR!$F$6="PEM",IF(OR(T105&lt;(Q105),Q105=0),1,""),IF(OR(T105*(1+$T$11+$T$9)&lt;(Q105*(1+$O$9+$O$11)),Q105=0),1,"")),"")</f>
        <v/>
      </c>
      <c r="AB105" s="93" t="str">
        <f t="shared" si="29"/>
        <v/>
      </c>
      <c r="AC105" s="56" t="str">
        <f t="shared" si="17"/>
        <v/>
      </c>
      <c r="AD105" s="94" t="str">
        <f t="shared" si="30"/>
        <v/>
      </c>
      <c r="AE105" s="56" t="str">
        <f t="shared" si="31"/>
        <v/>
      </c>
      <c r="AF105" s="78">
        <f t="shared" si="32"/>
        <v>1</v>
      </c>
    </row>
    <row r="106" spans="1:32" s="74" customFormat="1" x14ac:dyDescent="0.2">
      <c r="A106" s="74" t="str">
        <f>IF(EXPORTADO!I88&lt;&gt;"",EXPORTADO!I88,"")</f>
        <v>OB</v>
      </c>
      <c r="B106" s="74">
        <f t="shared" si="18"/>
        <v>5</v>
      </c>
      <c r="C106" s="86" t="str">
        <f t="shared" si="19"/>
        <v/>
      </c>
      <c r="D106" s="86" t="str">
        <f t="shared" si="20"/>
        <v/>
      </c>
      <c r="E106" s="86" t="str">
        <f t="shared" si="21"/>
        <v/>
      </c>
      <c r="F106" s="86" t="str">
        <f t="shared" si="22"/>
        <v/>
      </c>
      <c r="G106" s="86" t="str">
        <f t="shared" si="23"/>
        <v>13</v>
      </c>
      <c r="H106" s="87" t="str">
        <f>IF(EXPORTADO!B88&lt;&gt;"",EXPORTADO!B88,"")</f>
        <v>Partida</v>
      </c>
      <c r="I106" s="78" t="str">
        <f t="shared" si="24"/>
        <v>p1</v>
      </c>
      <c r="J106" s="78"/>
      <c r="K106" s="88" t="str">
        <f>IF(EXPORTADO!A88&lt;&gt;"",TRIM(EXPORTADO!A88),"")</f>
        <v>13.04</v>
      </c>
      <c r="L106" s="50" t="str">
        <f>IF(K106&lt;&gt;"",EXPORTADO!D88,"")</f>
        <v>PINTURA PLÁSTICA LISA SOBRE LADRILLO, YESO O CEMENTO</v>
      </c>
      <c r="M106" s="50"/>
      <c r="N106" s="78" t="str">
        <f>IF(K106&lt;&gt;"",EXPORTADO!C88,"")</f>
        <v>m2</v>
      </c>
      <c r="O106" s="89">
        <f>IF(G106&lt;&gt;"",EXPORTADO!E88,"")</f>
        <v>93.42</v>
      </c>
      <c r="P106" s="90">
        <f>IF(G106&lt;&gt;"",EXPORTADO!F88,"")</f>
        <v>9.11</v>
      </c>
      <c r="Q106" s="90">
        <f>IF($G106&lt;&gt;"",$O106*P106,IF(OR($I106="c",$I106="css"),SUMIF($G$22:G$2999,$K106,Q$22:Q$2999),IF($I106="c1",SUMIF($F$22:F$2999,$K106,Q$22:Q$2999),IF($I106="c2",SUMIF($E$22:E$2999,$K106,Q$22:Q$2999),IF($I106="c3",SUMIF($D$22:D$2999,$K106,Q$22:Q$2999),IF($I106="c4",SUMIF($C$22:C$2999,$K106,Q$22:Q$2999),""))))))</f>
        <v>851.06</v>
      </c>
      <c r="S106" s="148"/>
      <c r="T106" s="90" t="str">
        <f>IF(G106&lt;&gt;"",IF(S106&lt;&gt;"",O106*S106,"Celda Vacia"),IF($G106&lt;&gt;"",$O106*S106,IF(OR($I106="c",$I106="css"),SUMIF($G$22:G$2999,$K106,T$22:T$2999),IF($I106="c1",SUMIF($F$22:F$2999,$K106,T$22:T$2999),IF($I106="c2",SUMIF($E$22:E$2999,$K106,T$22:T$2999),IF($I106="c3",SUMIF($D$22:D$2999,$K106,T$22:T$2999),IF($I106="c4",SUMIF($C$22:C$2999,$K106,T$22:T$2999),"")))))))</f>
        <v>Celda Vacia</v>
      </c>
      <c r="U106" s="91" t="str">
        <f t="shared" si="25"/>
        <v/>
      </c>
      <c r="V106" s="45"/>
      <c r="X106" s="50" t="str">
        <f t="shared" si="26"/>
        <v>PARTIDA SIN PRECIO</v>
      </c>
      <c r="Y106" s="69">
        <f t="shared" si="27"/>
        <v>1</v>
      </c>
      <c r="Z106" s="69" t="str">
        <f t="shared" si="28"/>
        <v/>
      </c>
      <c r="AA106" s="69" t="str">
        <f>IF(I106="CSS",IF(RELLENAR!$F$6="PEM",IF(OR(T106&lt;(Q106),Q106=0),1,""),IF(OR(T106*(1+$T$11+$T$9)&lt;(Q106*(1+$O$9+$O$11)),Q106=0),1,"")),"")</f>
        <v/>
      </c>
      <c r="AB106" s="93" t="str">
        <f t="shared" si="29"/>
        <v/>
      </c>
      <c r="AC106" s="56" t="str">
        <f t="shared" si="17"/>
        <v/>
      </c>
      <c r="AD106" s="94" t="str">
        <f t="shared" si="30"/>
        <v/>
      </c>
      <c r="AE106" s="56" t="str">
        <f t="shared" si="31"/>
        <v/>
      </c>
      <c r="AF106" s="78">
        <f t="shared" si="32"/>
        <v>1</v>
      </c>
    </row>
    <row r="107" spans="1:32" s="74" customFormat="1" x14ac:dyDescent="0.2">
      <c r="A107" s="74" t="str">
        <f>IF(EXPORTADO!I89&lt;&gt;"",EXPORTADO!I89,"")</f>
        <v>OB</v>
      </c>
      <c r="B107" s="74">
        <f t="shared" si="18"/>
        <v>5</v>
      </c>
      <c r="C107" s="86" t="str">
        <f t="shared" si="19"/>
        <v/>
      </c>
      <c r="D107" s="86" t="str">
        <f t="shared" si="20"/>
        <v/>
      </c>
      <c r="E107" s="86" t="str">
        <f t="shared" si="21"/>
        <v/>
      </c>
      <c r="F107" s="86" t="str">
        <f t="shared" si="22"/>
        <v/>
      </c>
      <c r="G107" s="86" t="str">
        <f t="shared" si="23"/>
        <v>13</v>
      </c>
      <c r="H107" s="87" t="str">
        <f>IF(EXPORTADO!B89&lt;&gt;"",EXPORTADO!B89,"")</f>
        <v>Partida</v>
      </c>
      <c r="I107" s="78" t="str">
        <f t="shared" si="24"/>
        <v>p1</v>
      </c>
      <c r="J107" s="78"/>
      <c r="K107" s="88" t="str">
        <f>IF(EXPORTADO!A89&lt;&gt;"",TRIM(EXPORTADO!A89),"")</f>
        <v>13.05</v>
      </c>
      <c r="L107" s="50" t="str">
        <f>IF(K107&lt;&gt;"",EXPORTADO!D89,"")</f>
        <v>ENMASCARAMIENTO DE MARCAS VIALES</v>
      </c>
      <c r="M107" s="50"/>
      <c r="N107" s="78" t="str">
        <f>IF(K107&lt;&gt;"",EXPORTADO!C89,"")</f>
        <v>m2</v>
      </c>
      <c r="O107" s="89">
        <f>IF(G107&lt;&gt;"",EXPORTADO!E89,"")</f>
        <v>80.33</v>
      </c>
      <c r="P107" s="90">
        <f>IF(G107&lt;&gt;"",EXPORTADO!F89,"")</f>
        <v>5.87</v>
      </c>
      <c r="Q107" s="90">
        <f>IF($G107&lt;&gt;"",$O107*P107,IF(OR($I107="c",$I107="css"),SUMIF($G$22:G$2999,$K107,Q$22:Q$2999),IF($I107="c1",SUMIF($F$22:F$2999,$K107,Q$22:Q$2999),IF($I107="c2",SUMIF($E$22:E$2999,$K107,Q$22:Q$2999),IF($I107="c3",SUMIF($D$22:D$2999,$K107,Q$22:Q$2999),IF($I107="c4",SUMIF($C$22:C$2999,$K107,Q$22:Q$2999),""))))))</f>
        <v>471.54</v>
      </c>
      <c r="S107" s="148"/>
      <c r="T107" s="90" t="str">
        <f>IF(G107&lt;&gt;"",IF(S107&lt;&gt;"",O107*S107,"Celda Vacia"),IF($G107&lt;&gt;"",$O107*S107,IF(OR($I107="c",$I107="css"),SUMIF($G$22:G$2999,$K107,T$22:T$2999),IF($I107="c1",SUMIF($F$22:F$2999,$K107,T$22:T$2999),IF($I107="c2",SUMIF($E$22:E$2999,$K107,T$22:T$2999),IF($I107="c3",SUMIF($D$22:D$2999,$K107,T$22:T$2999),IF($I107="c4",SUMIF($C$22:C$2999,$K107,T$22:T$2999),"")))))))</f>
        <v>Celda Vacia</v>
      </c>
      <c r="U107" s="91" t="str">
        <f t="shared" si="25"/>
        <v/>
      </c>
      <c r="V107" s="45"/>
      <c r="X107" s="50" t="str">
        <f t="shared" si="26"/>
        <v>PARTIDA SIN PRECIO</v>
      </c>
      <c r="Y107" s="69">
        <f t="shared" si="27"/>
        <v>1</v>
      </c>
      <c r="Z107" s="69" t="str">
        <f t="shared" si="28"/>
        <v/>
      </c>
      <c r="AA107" s="69" t="str">
        <f>IF(I107="CSS",IF(RELLENAR!$F$6="PEM",IF(OR(T107&lt;(Q107),Q107=0),1,""),IF(OR(T107*(1+$T$11+$T$9)&lt;(Q107*(1+$O$9+$O$11)),Q107=0),1,"")),"")</f>
        <v/>
      </c>
      <c r="AB107" s="93" t="str">
        <f t="shared" si="29"/>
        <v/>
      </c>
      <c r="AC107" s="56" t="str">
        <f t="shared" si="17"/>
        <v/>
      </c>
      <c r="AD107" s="94" t="str">
        <f t="shared" si="30"/>
        <v/>
      </c>
      <c r="AE107" s="56" t="str">
        <f t="shared" si="31"/>
        <v/>
      </c>
      <c r="AF107" s="78">
        <f t="shared" si="32"/>
        <v>1</v>
      </c>
    </row>
    <row r="108" spans="1:32" s="74" customFormat="1" x14ac:dyDescent="0.2">
      <c r="A108" s="74" t="str">
        <f>IF(EXPORTADO!I90&lt;&gt;"",EXPORTADO!I90,"")</f>
        <v>OB</v>
      </c>
      <c r="B108" s="74">
        <f t="shared" si="18"/>
        <v>5</v>
      </c>
      <c r="C108" s="86" t="str">
        <f t="shared" si="19"/>
        <v/>
      </c>
      <c r="D108" s="86" t="str">
        <f t="shared" si="20"/>
        <v/>
      </c>
      <c r="E108" s="86" t="str">
        <f t="shared" si="21"/>
        <v/>
      </c>
      <c r="F108" s="86" t="str">
        <f t="shared" si="22"/>
        <v/>
      </c>
      <c r="G108" s="86" t="str">
        <f t="shared" si="23"/>
        <v>13</v>
      </c>
      <c r="H108" s="87" t="str">
        <f>IF(EXPORTADO!B90&lt;&gt;"",EXPORTADO!B90,"")</f>
        <v>Partida</v>
      </c>
      <c r="I108" s="78" t="str">
        <f t="shared" si="24"/>
        <v>p1</v>
      </c>
      <c r="J108" s="78"/>
      <c r="K108" s="88" t="str">
        <f>IF(EXPORTADO!A90&lt;&gt;"",TRIM(EXPORTADO!A90),"")</f>
        <v>13.06</v>
      </c>
      <c r="L108" s="50" t="str">
        <f>IF(K108&lt;&gt;"",EXPORTADO!D90,"")</f>
        <v>PINTURA VIAL REFLEXIVA</v>
      </c>
      <c r="M108" s="50"/>
      <c r="N108" s="78" t="str">
        <f>IF(K108&lt;&gt;"",EXPORTADO!C90,"")</f>
        <v>m2</v>
      </c>
      <c r="O108" s="89">
        <f>IF(G108&lt;&gt;"",EXPORTADO!E90,"")</f>
        <v>170.12</v>
      </c>
      <c r="P108" s="90">
        <f>IF(G108&lt;&gt;"",EXPORTADO!F90,"")</f>
        <v>10.62</v>
      </c>
      <c r="Q108" s="90">
        <f>IF($G108&lt;&gt;"",$O108*P108,IF(OR($I108="c",$I108="css"),SUMIF($G$22:G$2999,$K108,Q$22:Q$2999),IF($I108="c1",SUMIF($F$22:F$2999,$K108,Q$22:Q$2999),IF($I108="c2",SUMIF($E$22:E$2999,$K108,Q$22:Q$2999),IF($I108="c3",SUMIF($D$22:D$2999,$K108,Q$22:Q$2999),IF($I108="c4",SUMIF($C$22:C$2999,$K108,Q$22:Q$2999),""))))))</f>
        <v>1806.67</v>
      </c>
      <c r="S108" s="148"/>
      <c r="T108" s="90" t="str">
        <f>IF(G108&lt;&gt;"",IF(S108&lt;&gt;"",O108*S108,"Celda Vacia"),IF($G108&lt;&gt;"",$O108*S108,IF(OR($I108="c",$I108="css"),SUMIF($G$22:G$2999,$K108,T$22:T$2999),IF($I108="c1",SUMIF($F$22:F$2999,$K108,T$22:T$2999),IF($I108="c2",SUMIF($E$22:E$2999,$K108,T$22:T$2999),IF($I108="c3",SUMIF($D$22:D$2999,$K108,T$22:T$2999),IF($I108="c4",SUMIF($C$22:C$2999,$K108,T$22:T$2999),"")))))))</f>
        <v>Celda Vacia</v>
      </c>
      <c r="U108" s="91" t="str">
        <f t="shared" si="25"/>
        <v/>
      </c>
      <c r="V108" s="45"/>
      <c r="X108" s="50" t="str">
        <f t="shared" si="26"/>
        <v>PARTIDA SIN PRECIO</v>
      </c>
      <c r="Y108" s="69">
        <f t="shared" si="27"/>
        <v>1</v>
      </c>
      <c r="Z108" s="69" t="str">
        <f t="shared" si="28"/>
        <v/>
      </c>
      <c r="AA108" s="69" t="str">
        <f>IF(I108="CSS",IF(RELLENAR!$F$6="PEM",IF(OR(T108&lt;(Q108),Q108=0),1,""),IF(OR(T108*(1+$T$11+$T$9)&lt;(Q108*(1+$O$9+$O$11)),Q108=0),1,"")),"")</f>
        <v/>
      </c>
      <c r="AB108" s="93" t="str">
        <f t="shared" si="29"/>
        <v/>
      </c>
      <c r="AC108" s="56" t="str">
        <f t="shared" si="17"/>
        <v/>
      </c>
      <c r="AD108" s="94" t="str">
        <f t="shared" si="30"/>
        <v/>
      </c>
      <c r="AE108" s="56" t="str">
        <f t="shared" si="31"/>
        <v/>
      </c>
      <c r="AF108" s="78">
        <f t="shared" si="32"/>
        <v>1</v>
      </c>
    </row>
    <row r="109" spans="1:32" s="74" customFormat="1" x14ac:dyDescent="0.2">
      <c r="A109" s="74" t="str">
        <f>IF(EXPORTADO!I91&lt;&gt;"",EXPORTADO!I91,"")</f>
        <v>OB</v>
      </c>
      <c r="B109" s="74">
        <f t="shared" si="18"/>
        <v>2</v>
      </c>
      <c r="C109" s="86" t="str">
        <f t="shared" si="19"/>
        <v/>
      </c>
      <c r="D109" s="86" t="str">
        <f t="shared" si="20"/>
        <v/>
      </c>
      <c r="E109" s="86" t="str">
        <f t="shared" si="21"/>
        <v/>
      </c>
      <c r="F109" s="86" t="str">
        <f t="shared" si="22"/>
        <v/>
      </c>
      <c r="G109" s="86" t="str">
        <f t="shared" si="23"/>
        <v/>
      </c>
      <c r="H109" s="87" t="str">
        <f>IF(EXPORTADO!B91&lt;&gt;"",EXPORTADO!B91,"")</f>
        <v>Capítulo</v>
      </c>
      <c r="I109" s="78" t="str">
        <f t="shared" si="24"/>
        <v>c</v>
      </c>
      <c r="J109" s="78"/>
      <c r="K109" s="88" t="str">
        <f>IF(EXPORTADO!A91&lt;&gt;"",TRIM(EXPORTADO!A91),"")</f>
        <v>14</v>
      </c>
      <c r="L109" s="50" t="str">
        <f>IF(K109&lt;&gt;"",EXPORTADO!D91,"")</f>
        <v>URBANIZACIÓN</v>
      </c>
      <c r="M109" s="50"/>
      <c r="N109" s="78" t="str">
        <f>IF(K109&lt;&gt;"",EXPORTADO!C91,"")</f>
        <v/>
      </c>
      <c r="O109" s="89" t="str">
        <f>IF(G109&lt;&gt;"",EXPORTADO!E91,"")</f>
        <v/>
      </c>
      <c r="P109" s="90" t="str">
        <f>IF(G109&lt;&gt;"",EXPORTADO!F91,"")</f>
        <v/>
      </c>
      <c r="Q109" s="90">
        <f>IF($G109&lt;&gt;"",$O109*P109,IF(OR($I109="c",$I109="css"),SUMIF($G$22:G$2999,$K109,Q$22:Q$2999),IF($I109="c1",SUMIF($F$22:F$2999,$K109,Q$22:Q$2999),IF($I109="c2",SUMIF($E$22:E$2999,$K109,Q$22:Q$2999),IF($I109="c3",SUMIF($D$22:D$2999,$K109,Q$22:Q$2999),IF($I109="c4",SUMIF($C$22:C$2999,$K109,Q$22:Q$2999),""))))))</f>
        <v>2360.13</v>
      </c>
      <c r="S109" s="90"/>
      <c r="T109" s="90">
        <f>IF(G109&lt;&gt;"",IF(S109&lt;&gt;"",O109*S109,"Celda Vacia"),IF($G109&lt;&gt;"",$O109*S109,IF(OR($I109="c",$I109="css"),SUMIF($G$22:G$2999,$K109,T$22:T$2999),IF($I109="c1",SUMIF($F$22:F$2999,$K109,T$22:T$2999),IF($I109="c2",SUMIF($E$22:E$2999,$K109,T$22:T$2999),IF($I109="c3",SUMIF($D$22:D$2999,$K109,T$22:T$2999),IF($I109="c4",SUMIF($C$22:C$2999,$K109,T$22:T$2999),"")))))))</f>
        <v>0</v>
      </c>
      <c r="U109" s="91" t="str">
        <f t="shared" si="25"/>
        <v/>
      </c>
      <c r="V109" s="45"/>
      <c r="X109" s="50" t="str">
        <f t="shared" si="26"/>
        <v/>
      </c>
      <c r="Y109" s="69" t="str">
        <f t="shared" si="27"/>
        <v/>
      </c>
      <c r="Z109" s="69" t="str">
        <f t="shared" si="28"/>
        <v/>
      </c>
      <c r="AA109" s="69" t="str">
        <f>IF(I109="CSS",IF(RELLENAR!$F$6="PEM",IF(OR(T109&lt;(Q109),Q109=0),1,""),IF(OR(T109*(1+$T$11+$T$9)&lt;(Q109*(1+$O$9+$O$11)),Q109=0),1,"")),"")</f>
        <v/>
      </c>
      <c r="AB109" s="93" t="str">
        <f t="shared" si="29"/>
        <v/>
      </c>
      <c r="AC109" s="56" t="str">
        <f t="shared" si="17"/>
        <v/>
      </c>
      <c r="AD109" s="94" t="str">
        <f t="shared" si="30"/>
        <v/>
      </c>
      <c r="AE109" s="56" t="str">
        <f t="shared" si="31"/>
        <v/>
      </c>
      <c r="AF109" s="78" t="str">
        <f t="shared" si="32"/>
        <v/>
      </c>
    </row>
    <row r="110" spans="1:32" s="74" customFormat="1" x14ac:dyDescent="0.2">
      <c r="A110" s="74" t="str">
        <f>IF(EXPORTADO!I92&lt;&gt;"",EXPORTADO!I92,"")</f>
        <v>OB</v>
      </c>
      <c r="B110" s="74">
        <f t="shared" si="18"/>
        <v>5</v>
      </c>
      <c r="C110" s="86" t="str">
        <f t="shared" si="19"/>
        <v/>
      </c>
      <c r="D110" s="86" t="str">
        <f t="shared" si="20"/>
        <v/>
      </c>
      <c r="E110" s="86" t="str">
        <f t="shared" si="21"/>
        <v/>
      </c>
      <c r="F110" s="86" t="str">
        <f t="shared" si="22"/>
        <v/>
      </c>
      <c r="G110" s="86" t="str">
        <f t="shared" si="23"/>
        <v>14</v>
      </c>
      <c r="H110" s="87" t="str">
        <f>IF(EXPORTADO!B92&lt;&gt;"",EXPORTADO!B92,"")</f>
        <v>Partida</v>
      </c>
      <c r="I110" s="78" t="str">
        <f t="shared" si="24"/>
        <v>p1</v>
      </c>
      <c r="J110" s="78"/>
      <c r="K110" s="88" t="str">
        <f>IF(EXPORTADO!A92&lt;&gt;"",TRIM(EXPORTADO!A92),"")</f>
        <v>14.01</v>
      </c>
      <c r="L110" s="50" t="str">
        <f>IF(K110&lt;&gt;"",EXPORTADO!D92,"")</f>
        <v>CAPA DE 6CM DE MEZCLA BITUMINOSA EN FRÍO DF12</v>
      </c>
      <c r="M110" s="50"/>
      <c r="N110" s="78" t="str">
        <f>IF(K110&lt;&gt;"",EXPORTADO!C92,"")</f>
        <v>m2</v>
      </c>
      <c r="O110" s="89">
        <f>IF(G110&lt;&gt;"",EXPORTADO!E92,"")</f>
        <v>85</v>
      </c>
      <c r="P110" s="90">
        <f>IF(G110&lt;&gt;"",EXPORTADO!F92,"")</f>
        <v>18.45</v>
      </c>
      <c r="Q110" s="90">
        <f>IF($G110&lt;&gt;"",$O110*P110,IF(OR($I110="c",$I110="css"),SUMIF($G$22:G$2999,$K110,Q$22:Q$2999),IF($I110="c1",SUMIF($F$22:F$2999,$K110,Q$22:Q$2999),IF($I110="c2",SUMIF($E$22:E$2999,$K110,Q$22:Q$2999),IF($I110="c3",SUMIF($D$22:D$2999,$K110,Q$22:Q$2999),IF($I110="c4",SUMIF($C$22:C$2999,$K110,Q$22:Q$2999),""))))))</f>
        <v>1568.25</v>
      </c>
      <c r="S110" s="148"/>
      <c r="T110" s="90" t="str">
        <f>IF(G110&lt;&gt;"",IF(S110&lt;&gt;"",O110*S110,"Celda Vacia"),IF($G110&lt;&gt;"",$O110*S110,IF(OR($I110="c",$I110="css"),SUMIF($G$22:G$2999,$K110,T$22:T$2999),IF($I110="c1",SUMIF($F$22:F$2999,$K110,T$22:T$2999),IF($I110="c2",SUMIF($E$22:E$2999,$K110,T$22:T$2999),IF($I110="c3",SUMIF($D$22:D$2999,$K110,T$22:T$2999),IF($I110="c4",SUMIF($C$22:C$2999,$K110,T$22:T$2999),"")))))))</f>
        <v>Celda Vacia</v>
      </c>
      <c r="U110" s="91" t="str">
        <f t="shared" si="25"/>
        <v/>
      </c>
      <c r="V110" s="45"/>
      <c r="X110" s="50" t="str">
        <f t="shared" si="26"/>
        <v>PARTIDA SIN PRECIO</v>
      </c>
      <c r="Y110" s="69">
        <f t="shared" si="27"/>
        <v>1</v>
      </c>
      <c r="Z110" s="69" t="str">
        <f t="shared" si="28"/>
        <v/>
      </c>
      <c r="AA110" s="69" t="str">
        <f>IF(I110="CSS",IF(RELLENAR!$F$6="PEM",IF(OR(T110&lt;(Q110),Q110=0),1,""),IF(OR(T110*(1+$T$11+$T$9)&lt;(Q110*(1+$O$9+$O$11)),Q110=0),1,"")),"")</f>
        <v/>
      </c>
      <c r="AB110" s="93" t="str">
        <f t="shared" si="29"/>
        <v/>
      </c>
      <c r="AC110" s="56" t="str">
        <f t="shared" si="17"/>
        <v/>
      </c>
      <c r="AD110" s="94" t="str">
        <f t="shared" si="30"/>
        <v/>
      </c>
      <c r="AE110" s="56" t="str">
        <f t="shared" si="31"/>
        <v/>
      </c>
      <c r="AF110" s="78">
        <f t="shared" si="32"/>
        <v>1</v>
      </c>
    </row>
    <row r="111" spans="1:32" s="74" customFormat="1" x14ac:dyDescent="0.2">
      <c r="A111" s="74" t="str">
        <f>IF(EXPORTADO!I93&lt;&gt;"",EXPORTADO!I93,"")</f>
        <v>OB</v>
      </c>
      <c r="B111" s="74">
        <f t="shared" si="18"/>
        <v>5</v>
      </c>
      <c r="C111" s="86" t="str">
        <f t="shared" si="19"/>
        <v/>
      </c>
      <c r="D111" s="86" t="str">
        <f t="shared" si="20"/>
        <v/>
      </c>
      <c r="E111" s="86" t="str">
        <f t="shared" si="21"/>
        <v/>
      </c>
      <c r="F111" s="86" t="str">
        <f t="shared" si="22"/>
        <v/>
      </c>
      <c r="G111" s="86" t="str">
        <f t="shared" si="23"/>
        <v>14</v>
      </c>
      <c r="H111" s="87" t="str">
        <f>IF(EXPORTADO!B93&lt;&gt;"",EXPORTADO!B93,"")</f>
        <v>Partida</v>
      </c>
      <c r="I111" s="78" t="str">
        <f t="shared" si="24"/>
        <v>p1</v>
      </c>
      <c r="J111" s="78"/>
      <c r="K111" s="88" t="str">
        <f>IF(EXPORTADO!A93&lt;&gt;"",TRIM(EXPORTADO!A93),"")</f>
        <v>14.02</v>
      </c>
      <c r="L111" s="50" t="str">
        <f>IF(K111&lt;&gt;"",EXPORTADO!D93,"")</f>
        <v>REPARACIÓN DE ÁREAS ASFALTADAS, CON MORTERO ASFÁLTICO</v>
      </c>
      <c r="M111" s="50"/>
      <c r="N111" s="78" t="str">
        <f>IF(K111&lt;&gt;"",EXPORTADO!C93,"")</f>
        <v>m2</v>
      </c>
      <c r="O111" s="89">
        <f>IF(G111&lt;&gt;"",EXPORTADO!E93,"")</f>
        <v>6</v>
      </c>
      <c r="P111" s="90">
        <f>IF(G111&lt;&gt;"",EXPORTADO!F93,"")</f>
        <v>131.97999999999999</v>
      </c>
      <c r="Q111" s="90">
        <f>IF($G111&lt;&gt;"",$O111*P111,IF(OR($I111="c",$I111="css"),SUMIF($G$22:G$2999,$K111,Q$22:Q$2999),IF($I111="c1",SUMIF($F$22:F$2999,$K111,Q$22:Q$2999),IF($I111="c2",SUMIF($E$22:E$2999,$K111,Q$22:Q$2999),IF($I111="c3",SUMIF($D$22:D$2999,$K111,Q$22:Q$2999),IF($I111="c4",SUMIF($C$22:C$2999,$K111,Q$22:Q$2999),""))))))</f>
        <v>791.88</v>
      </c>
      <c r="S111" s="148"/>
      <c r="T111" s="90" t="str">
        <f>IF(G111&lt;&gt;"",IF(S111&lt;&gt;"",O111*S111,"Celda Vacia"),IF($G111&lt;&gt;"",$O111*S111,IF(OR($I111="c",$I111="css"),SUMIF($G$22:G$2999,$K111,T$22:T$2999),IF($I111="c1",SUMIF($F$22:F$2999,$K111,T$22:T$2999),IF($I111="c2",SUMIF($E$22:E$2999,$K111,T$22:T$2999),IF($I111="c3",SUMIF($D$22:D$2999,$K111,T$22:T$2999),IF($I111="c4",SUMIF($C$22:C$2999,$K111,T$22:T$2999),"")))))))</f>
        <v>Celda Vacia</v>
      </c>
      <c r="U111" s="91" t="str">
        <f t="shared" si="25"/>
        <v/>
      </c>
      <c r="V111" s="45"/>
      <c r="X111" s="50" t="str">
        <f t="shared" si="26"/>
        <v>PARTIDA SIN PRECIO</v>
      </c>
      <c r="Y111" s="69">
        <f t="shared" si="27"/>
        <v>1</v>
      </c>
      <c r="Z111" s="69" t="str">
        <f t="shared" si="28"/>
        <v/>
      </c>
      <c r="AA111" s="69" t="str">
        <f>IF(I111="CSS",IF(RELLENAR!$F$6="PEM",IF(OR(T111&lt;(Q111),Q111=0),1,""),IF(OR(T111*(1+$T$11+$T$9)&lt;(Q111*(1+$O$9+$O$11)),Q111=0),1,"")),"")</f>
        <v/>
      </c>
      <c r="AB111" s="93" t="str">
        <f t="shared" si="29"/>
        <v/>
      </c>
      <c r="AC111" s="56" t="str">
        <f t="shared" si="17"/>
        <v/>
      </c>
      <c r="AD111" s="94" t="str">
        <f t="shared" si="30"/>
        <v/>
      </c>
      <c r="AE111" s="56" t="str">
        <f t="shared" si="31"/>
        <v/>
      </c>
      <c r="AF111" s="78">
        <f t="shared" si="32"/>
        <v>1</v>
      </c>
    </row>
    <row r="112" spans="1:32" s="74" customFormat="1" x14ac:dyDescent="0.2">
      <c r="A112" s="74" t="str">
        <f>IF(EXPORTADO!I94&lt;&gt;"",EXPORTADO!I94,"")</f>
        <v>OB</v>
      </c>
      <c r="B112" s="74">
        <f t="shared" si="18"/>
        <v>2</v>
      </c>
      <c r="C112" s="86" t="str">
        <f t="shared" si="19"/>
        <v/>
      </c>
      <c r="D112" s="86" t="str">
        <f t="shared" si="20"/>
        <v/>
      </c>
      <c r="E112" s="86" t="str">
        <f t="shared" si="21"/>
        <v/>
      </c>
      <c r="F112" s="86" t="str">
        <f t="shared" si="22"/>
        <v/>
      </c>
      <c r="G112" s="86" t="str">
        <f t="shared" si="23"/>
        <v/>
      </c>
      <c r="H112" s="87" t="str">
        <f>IF(EXPORTADO!B94&lt;&gt;"",EXPORTADO!B94,"")</f>
        <v>Capítulo</v>
      </c>
      <c r="I112" s="78" t="str">
        <f t="shared" si="24"/>
        <v>c</v>
      </c>
      <c r="J112" s="78"/>
      <c r="K112" s="88" t="str">
        <f>IF(EXPORTADO!A94&lt;&gt;"",TRIM(EXPORTADO!A94),"")</f>
        <v>15</v>
      </c>
      <c r="L112" s="50" t="str">
        <f>IF(K112&lt;&gt;"",EXPORTADO!D94,"")</f>
        <v>SEÑALIZACIÓN</v>
      </c>
      <c r="M112" s="50"/>
      <c r="N112" s="78" t="str">
        <f>IF(K112&lt;&gt;"",EXPORTADO!C94,"")</f>
        <v/>
      </c>
      <c r="O112" s="89" t="str">
        <f>IF(G112&lt;&gt;"",EXPORTADO!E94,"")</f>
        <v/>
      </c>
      <c r="P112" s="90" t="str">
        <f>IF(G112&lt;&gt;"",EXPORTADO!F94,"")</f>
        <v/>
      </c>
      <c r="Q112" s="90">
        <f>IF($G112&lt;&gt;"",$O112*P112,IF(OR($I112="c",$I112="css"),SUMIF($G$22:G$2999,$K112,Q$22:Q$2999),IF($I112="c1",SUMIF($F$22:F$2999,$K112,Q$22:Q$2999),IF($I112="c2",SUMIF($E$22:E$2999,$K112,Q$22:Q$2999),IF($I112="c3",SUMIF($D$22:D$2999,$K112,Q$22:Q$2999),IF($I112="c4",SUMIF($C$22:C$2999,$K112,Q$22:Q$2999),""))))))</f>
        <v>2820.53</v>
      </c>
      <c r="S112" s="90"/>
      <c r="T112" s="90">
        <f>IF(G112&lt;&gt;"",IF(S112&lt;&gt;"",O112*S112,"Celda Vacia"),IF($G112&lt;&gt;"",$O112*S112,IF(OR($I112="c",$I112="css"),SUMIF($G$22:G$2999,$K112,T$22:T$2999),IF($I112="c1",SUMIF($F$22:F$2999,$K112,T$22:T$2999),IF($I112="c2",SUMIF($E$22:E$2999,$K112,T$22:T$2999),IF($I112="c3",SUMIF($D$22:D$2999,$K112,T$22:T$2999),IF($I112="c4",SUMIF($C$22:C$2999,$K112,T$22:T$2999),"")))))))</f>
        <v>0</v>
      </c>
      <c r="U112" s="91" t="str">
        <f t="shared" si="25"/>
        <v/>
      </c>
      <c r="V112" s="45"/>
      <c r="X112" s="50" t="str">
        <f t="shared" si="26"/>
        <v/>
      </c>
      <c r="Y112" s="69" t="str">
        <f t="shared" si="27"/>
        <v/>
      </c>
      <c r="Z112" s="69" t="str">
        <f t="shared" si="28"/>
        <v/>
      </c>
      <c r="AA112" s="69" t="str">
        <f>IF(I112="CSS",IF(RELLENAR!$F$6="PEM",IF(OR(T112&lt;(Q112),Q112=0),1,""),IF(OR(T112*(1+$T$11+$T$9)&lt;(Q112*(1+$O$9+$O$11)),Q112=0),1,"")),"")</f>
        <v/>
      </c>
      <c r="AB112" s="93" t="str">
        <f t="shared" si="29"/>
        <v/>
      </c>
      <c r="AC112" s="56" t="str">
        <f t="shared" si="17"/>
        <v/>
      </c>
      <c r="AD112" s="94" t="str">
        <f t="shared" si="30"/>
        <v/>
      </c>
      <c r="AE112" s="56" t="str">
        <f t="shared" si="31"/>
        <v/>
      </c>
      <c r="AF112" s="78" t="str">
        <f t="shared" si="32"/>
        <v/>
      </c>
    </row>
    <row r="113" spans="1:32" s="74" customFormat="1" x14ac:dyDescent="0.2">
      <c r="A113" s="74" t="str">
        <f>IF(EXPORTADO!I95&lt;&gt;"",EXPORTADO!I95,"")</f>
        <v>OB</v>
      </c>
      <c r="B113" s="74">
        <f t="shared" si="18"/>
        <v>5</v>
      </c>
      <c r="C113" s="86" t="str">
        <f t="shared" si="19"/>
        <v/>
      </c>
      <c r="D113" s="86" t="str">
        <f t="shared" si="20"/>
        <v/>
      </c>
      <c r="E113" s="86" t="str">
        <f t="shared" si="21"/>
        <v/>
      </c>
      <c r="F113" s="86" t="str">
        <f t="shared" si="22"/>
        <v/>
      </c>
      <c r="G113" s="86" t="str">
        <f t="shared" si="23"/>
        <v>15</v>
      </c>
      <c r="H113" s="87" t="str">
        <f>IF(EXPORTADO!B95&lt;&gt;"",EXPORTADO!B95,"")</f>
        <v>Partida</v>
      </c>
      <c r="I113" s="78" t="str">
        <f t="shared" si="24"/>
        <v>p1</v>
      </c>
      <c r="J113" s="78"/>
      <c r="K113" s="88" t="str">
        <f>IF(EXPORTADO!A95&lt;&gt;"",TRIM(EXPORTADO!A95),"")</f>
        <v>15.01</v>
      </c>
      <c r="L113" s="50" t="str">
        <f>IF(K113&lt;&gt;"",EXPORTADO!D95,"")</f>
        <v>VALLADO PROVISIONAL CON VALLAS TRASLADABLES</v>
      </c>
      <c r="M113" s="50"/>
      <c r="N113" s="78" t="str">
        <f>IF(K113&lt;&gt;"",EXPORTADO!C95,"")</f>
        <v>m</v>
      </c>
      <c r="O113" s="89">
        <f>IF(G113&lt;&gt;"",EXPORTADO!E95,"")</f>
        <v>40</v>
      </c>
      <c r="P113" s="90">
        <f>IF(G113&lt;&gt;"",EXPORTADO!F95,"")</f>
        <v>19.43</v>
      </c>
      <c r="Q113" s="90">
        <f>IF($G113&lt;&gt;"",$O113*P113,IF(OR($I113="c",$I113="css"),SUMIF($G$22:G$2999,$K113,Q$22:Q$2999),IF($I113="c1",SUMIF($F$22:F$2999,$K113,Q$22:Q$2999),IF($I113="c2",SUMIF($E$22:E$2999,$K113,Q$22:Q$2999),IF($I113="c3",SUMIF($D$22:D$2999,$K113,Q$22:Q$2999),IF($I113="c4",SUMIF($C$22:C$2999,$K113,Q$22:Q$2999),""))))))</f>
        <v>777.2</v>
      </c>
      <c r="S113" s="148"/>
      <c r="T113" s="90" t="str">
        <f>IF(G113&lt;&gt;"",IF(S113&lt;&gt;"",O113*S113,"Celda Vacia"),IF($G113&lt;&gt;"",$O113*S113,IF(OR($I113="c",$I113="css"),SUMIF($G$22:G$2999,$K113,T$22:T$2999),IF($I113="c1",SUMIF($F$22:F$2999,$K113,T$22:T$2999),IF($I113="c2",SUMIF($E$22:E$2999,$K113,T$22:T$2999),IF($I113="c3",SUMIF($D$22:D$2999,$K113,T$22:T$2999),IF($I113="c4",SUMIF($C$22:C$2999,$K113,T$22:T$2999),"")))))))</f>
        <v>Celda Vacia</v>
      </c>
      <c r="U113" s="91" t="str">
        <f t="shared" si="25"/>
        <v/>
      </c>
      <c r="V113" s="45"/>
      <c r="X113" s="50" t="str">
        <f t="shared" si="26"/>
        <v>PARTIDA SIN PRECIO</v>
      </c>
      <c r="Y113" s="69">
        <f t="shared" si="27"/>
        <v>1</v>
      </c>
      <c r="Z113" s="69" t="str">
        <f t="shared" si="28"/>
        <v/>
      </c>
      <c r="AA113" s="69" t="str">
        <f>IF(I113="CSS",IF(RELLENAR!$F$6="PEM",IF(OR(T113&lt;(Q113),Q113=0),1,""),IF(OR(T113*(1+$T$11+$T$9)&lt;(Q113*(1+$O$9+$O$11)),Q113=0),1,"")),"")</f>
        <v/>
      </c>
      <c r="AB113" s="93" t="str">
        <f t="shared" si="29"/>
        <v/>
      </c>
      <c r="AC113" s="56" t="str">
        <f t="shared" si="17"/>
        <v/>
      </c>
      <c r="AD113" s="94" t="str">
        <f t="shared" si="30"/>
        <v/>
      </c>
      <c r="AE113" s="56" t="str">
        <f t="shared" si="31"/>
        <v/>
      </c>
      <c r="AF113" s="78">
        <f t="shared" si="32"/>
        <v>1</v>
      </c>
    </row>
    <row r="114" spans="1:32" s="74" customFormat="1" x14ac:dyDescent="0.2">
      <c r="A114" s="74" t="str">
        <f>IF(EXPORTADO!I96&lt;&gt;"",EXPORTADO!I96,"")</f>
        <v>OB</v>
      </c>
      <c r="B114" s="74">
        <f t="shared" si="18"/>
        <v>5</v>
      </c>
      <c r="C114" s="86" t="str">
        <f t="shared" si="19"/>
        <v/>
      </c>
      <c r="D114" s="86" t="str">
        <f t="shared" si="20"/>
        <v/>
      </c>
      <c r="E114" s="86" t="str">
        <f t="shared" si="21"/>
        <v/>
      </c>
      <c r="F114" s="86" t="str">
        <f t="shared" si="22"/>
        <v/>
      </c>
      <c r="G114" s="86" t="str">
        <f t="shared" si="23"/>
        <v>15</v>
      </c>
      <c r="H114" s="87" t="str">
        <f>IF(EXPORTADO!B96&lt;&gt;"",EXPORTADO!B96,"")</f>
        <v>Partida</v>
      </c>
      <c r="I114" s="78" t="str">
        <f t="shared" si="24"/>
        <v>p1</v>
      </c>
      <c r="J114" s="78"/>
      <c r="K114" s="88" t="str">
        <f>IF(EXPORTADO!A96&lt;&gt;"",TRIM(EXPORTADO!A96),"")</f>
        <v>15.02</v>
      </c>
      <c r="L114" s="50" t="str">
        <f>IF(K114&lt;&gt;"",EXPORTADO!D96,"")</f>
        <v>POSTE PARA SOPORTE DE SEÑALIZACIÓN VERTICAL DE TRÁFICO 80x40x2</v>
      </c>
      <c r="M114" s="50"/>
      <c r="N114" s="78" t="str">
        <f>IF(K114&lt;&gt;"",EXPORTADO!C96,"")</f>
        <v>u</v>
      </c>
      <c r="O114" s="89">
        <f>IF(G114&lt;&gt;"",EXPORTADO!E96,"")</f>
        <v>4</v>
      </c>
      <c r="P114" s="90">
        <f>IF(G114&lt;&gt;"",EXPORTADO!F96,"")</f>
        <v>46.72</v>
      </c>
      <c r="Q114" s="90">
        <f>IF($G114&lt;&gt;"",$O114*P114,IF(OR($I114="c",$I114="css"),SUMIF($G$22:G$2999,$K114,Q$22:Q$2999),IF($I114="c1",SUMIF($F$22:F$2999,$K114,Q$22:Q$2999),IF($I114="c2",SUMIF($E$22:E$2999,$K114,Q$22:Q$2999),IF($I114="c3",SUMIF($D$22:D$2999,$K114,Q$22:Q$2999),IF($I114="c4",SUMIF($C$22:C$2999,$K114,Q$22:Q$2999),""))))))</f>
        <v>186.88</v>
      </c>
      <c r="S114" s="148"/>
      <c r="T114" s="90" t="str">
        <f>IF(G114&lt;&gt;"",IF(S114&lt;&gt;"",O114*S114,"Celda Vacia"),IF($G114&lt;&gt;"",$O114*S114,IF(OR($I114="c",$I114="css"),SUMIF($G$22:G$2999,$K114,T$22:T$2999),IF($I114="c1",SUMIF($F$22:F$2999,$K114,T$22:T$2999),IF($I114="c2",SUMIF($E$22:E$2999,$K114,T$22:T$2999),IF($I114="c3",SUMIF($D$22:D$2999,$K114,T$22:T$2999),IF($I114="c4",SUMIF($C$22:C$2999,$K114,T$22:T$2999),"")))))))</f>
        <v>Celda Vacia</v>
      </c>
      <c r="U114" s="91" t="str">
        <f t="shared" si="25"/>
        <v/>
      </c>
      <c r="V114" s="45"/>
      <c r="X114" s="50" t="str">
        <f t="shared" si="26"/>
        <v>PARTIDA SIN PRECIO</v>
      </c>
      <c r="Y114" s="69">
        <f t="shared" si="27"/>
        <v>1</v>
      </c>
      <c r="Z114" s="69" t="str">
        <f t="shared" si="28"/>
        <v/>
      </c>
      <c r="AA114" s="69" t="str">
        <f>IF(I114="CSS",IF(RELLENAR!$F$6="PEM",IF(OR(T114&lt;(Q114),Q114=0),1,""),IF(OR(T114*(1+$T$11+$T$9)&lt;(Q114*(1+$O$9+$O$11)),Q114=0),1,"")),"")</f>
        <v/>
      </c>
      <c r="AB114" s="93" t="str">
        <f t="shared" si="29"/>
        <v/>
      </c>
      <c r="AC114" s="56" t="str">
        <f t="shared" si="17"/>
        <v/>
      </c>
      <c r="AD114" s="94" t="str">
        <f t="shared" si="30"/>
        <v/>
      </c>
      <c r="AE114" s="56" t="str">
        <f t="shared" si="31"/>
        <v/>
      </c>
      <c r="AF114" s="78">
        <f t="shared" si="32"/>
        <v>1</v>
      </c>
    </row>
    <row r="115" spans="1:32" s="74" customFormat="1" x14ac:dyDescent="0.2">
      <c r="A115" s="74" t="str">
        <f>IF(EXPORTADO!I97&lt;&gt;"",EXPORTADO!I97,"")</f>
        <v>OB</v>
      </c>
      <c r="B115" s="74">
        <f t="shared" si="18"/>
        <v>5</v>
      </c>
      <c r="C115" s="86" t="str">
        <f t="shared" si="19"/>
        <v/>
      </c>
      <c r="D115" s="86" t="str">
        <f t="shared" si="20"/>
        <v/>
      </c>
      <c r="E115" s="86" t="str">
        <f t="shared" si="21"/>
        <v/>
      </c>
      <c r="F115" s="86" t="str">
        <f t="shared" si="22"/>
        <v/>
      </c>
      <c r="G115" s="86" t="str">
        <f t="shared" si="23"/>
        <v>15</v>
      </c>
      <c r="H115" s="87" t="str">
        <f>IF(EXPORTADO!B97&lt;&gt;"",EXPORTADO!B97,"")</f>
        <v>Partida</v>
      </c>
      <c r="I115" s="78" t="str">
        <f t="shared" si="24"/>
        <v>p1</v>
      </c>
      <c r="J115" s="78"/>
      <c r="K115" s="88" t="str">
        <f>IF(EXPORTADO!A97&lt;&gt;"",TRIM(EXPORTADO!A97),"")</f>
        <v>15.03</v>
      </c>
      <c r="L115" s="50" t="str">
        <f>IF(K115&lt;&gt;"",EXPORTADO!D97,"")</f>
        <v>POSTE PARA SOPORTE DE SEÑALIZACIÓN VERTICAL DE TRÁFICO 100x50x3</v>
      </c>
      <c r="M115" s="50"/>
      <c r="N115" s="78" t="str">
        <f>IF(K115&lt;&gt;"",EXPORTADO!C97,"")</f>
        <v>u</v>
      </c>
      <c r="O115" s="89">
        <f>IF(G115&lt;&gt;"",EXPORTADO!E97,"")</f>
        <v>3</v>
      </c>
      <c r="P115" s="90">
        <f>IF(G115&lt;&gt;"",EXPORTADO!F97,"")</f>
        <v>98.75</v>
      </c>
      <c r="Q115" s="90">
        <f>IF($G115&lt;&gt;"",$O115*P115,IF(OR($I115="c",$I115="css"),SUMIF($G$22:G$2999,$K115,Q$22:Q$2999),IF($I115="c1",SUMIF($F$22:F$2999,$K115,Q$22:Q$2999),IF($I115="c2",SUMIF($E$22:E$2999,$K115,Q$22:Q$2999),IF($I115="c3",SUMIF($D$22:D$2999,$K115,Q$22:Q$2999),IF($I115="c4",SUMIF($C$22:C$2999,$K115,Q$22:Q$2999),""))))))</f>
        <v>296.25</v>
      </c>
      <c r="S115" s="148"/>
      <c r="T115" s="90" t="str">
        <f>IF(G115&lt;&gt;"",IF(S115&lt;&gt;"",O115*S115,"Celda Vacia"),IF($G115&lt;&gt;"",$O115*S115,IF(OR($I115="c",$I115="css"),SUMIF($G$22:G$2999,$K115,T$22:T$2999),IF($I115="c1",SUMIF($F$22:F$2999,$K115,T$22:T$2999),IF($I115="c2",SUMIF($E$22:E$2999,$K115,T$22:T$2999),IF($I115="c3",SUMIF($D$22:D$2999,$K115,T$22:T$2999),IF($I115="c4",SUMIF($C$22:C$2999,$K115,T$22:T$2999),"")))))))</f>
        <v>Celda Vacia</v>
      </c>
      <c r="U115" s="91" t="str">
        <f t="shared" si="25"/>
        <v/>
      </c>
      <c r="V115" s="45"/>
      <c r="X115" s="50" t="str">
        <f t="shared" si="26"/>
        <v>PARTIDA SIN PRECIO</v>
      </c>
      <c r="Y115" s="69">
        <f t="shared" si="27"/>
        <v>1</v>
      </c>
      <c r="Z115" s="69" t="str">
        <f t="shared" si="28"/>
        <v/>
      </c>
      <c r="AA115" s="69" t="str">
        <f>IF(I115="CSS",IF(RELLENAR!$F$6="PEM",IF(OR(T115&lt;(Q115),Q115=0),1,""),IF(OR(T115*(1+$T$11+$T$9)&lt;(Q115*(1+$O$9+$O$11)),Q115=0),1,"")),"")</f>
        <v/>
      </c>
      <c r="AB115" s="93" t="str">
        <f t="shared" si="29"/>
        <v/>
      </c>
      <c r="AC115" s="56" t="str">
        <f t="shared" si="17"/>
        <v/>
      </c>
      <c r="AD115" s="94" t="str">
        <f t="shared" si="30"/>
        <v/>
      </c>
      <c r="AE115" s="56" t="str">
        <f t="shared" si="31"/>
        <v/>
      </c>
      <c r="AF115" s="78">
        <f t="shared" si="32"/>
        <v>1</v>
      </c>
    </row>
    <row r="116" spans="1:32" s="74" customFormat="1" x14ac:dyDescent="0.2">
      <c r="A116" s="74" t="str">
        <f>IF(EXPORTADO!I98&lt;&gt;"",EXPORTADO!I98,"")</f>
        <v>OB</v>
      </c>
      <c r="B116" s="74">
        <f t="shared" si="18"/>
        <v>5</v>
      </c>
      <c r="C116" s="86" t="str">
        <f t="shared" si="19"/>
        <v/>
      </c>
      <c r="D116" s="86" t="str">
        <f t="shared" si="20"/>
        <v/>
      </c>
      <c r="E116" s="86" t="str">
        <f t="shared" si="21"/>
        <v/>
      </c>
      <c r="F116" s="86" t="str">
        <f t="shared" si="22"/>
        <v/>
      </c>
      <c r="G116" s="86" t="str">
        <f t="shared" si="23"/>
        <v>15</v>
      </c>
      <c r="H116" s="87" t="str">
        <f>IF(EXPORTADO!B98&lt;&gt;"",EXPORTADO!B98,"")</f>
        <v>Partida</v>
      </c>
      <c r="I116" s="78" t="str">
        <f t="shared" si="24"/>
        <v>p1</v>
      </c>
      <c r="J116" s="78"/>
      <c r="K116" s="88" t="str">
        <f>IF(EXPORTADO!A98&lt;&gt;"",TRIM(EXPORTADO!A98),"")</f>
        <v>15.04</v>
      </c>
      <c r="L116" s="50" t="str">
        <f>IF(K116&lt;&gt;"",EXPORTADO!D98,"")</f>
        <v>SEÑAL VERTICAL DE TRÁFICO DE 60 CM</v>
      </c>
      <c r="M116" s="50"/>
      <c r="N116" s="78" t="str">
        <f>IF(K116&lt;&gt;"",EXPORTADO!C98,"")</f>
        <v>u</v>
      </c>
      <c r="O116" s="89">
        <f>IF(G116&lt;&gt;"",EXPORTADO!E98,"")</f>
        <v>4</v>
      </c>
      <c r="P116" s="90">
        <f>IF(G116&lt;&gt;"",EXPORTADO!F98,"")</f>
        <v>103.06</v>
      </c>
      <c r="Q116" s="90">
        <f>IF($G116&lt;&gt;"",$O116*P116,IF(OR($I116="c",$I116="css"),SUMIF($G$22:G$2999,$K116,Q$22:Q$2999),IF($I116="c1",SUMIF($F$22:F$2999,$K116,Q$22:Q$2999),IF($I116="c2",SUMIF($E$22:E$2999,$K116,Q$22:Q$2999),IF($I116="c3",SUMIF($D$22:D$2999,$K116,Q$22:Q$2999),IF($I116="c4",SUMIF($C$22:C$2999,$K116,Q$22:Q$2999),""))))))</f>
        <v>412.24</v>
      </c>
      <c r="S116" s="148"/>
      <c r="T116" s="90" t="str">
        <f>IF(G116&lt;&gt;"",IF(S116&lt;&gt;"",O116*S116,"Celda Vacia"),IF($G116&lt;&gt;"",$O116*S116,IF(OR($I116="c",$I116="css"),SUMIF($G$22:G$2999,$K116,T$22:T$2999),IF($I116="c1",SUMIF($F$22:F$2999,$K116,T$22:T$2999),IF($I116="c2",SUMIF($E$22:E$2999,$K116,T$22:T$2999),IF($I116="c3",SUMIF($D$22:D$2999,$K116,T$22:T$2999),IF($I116="c4",SUMIF($C$22:C$2999,$K116,T$22:T$2999),"")))))))</f>
        <v>Celda Vacia</v>
      </c>
      <c r="U116" s="91" t="str">
        <f t="shared" si="25"/>
        <v/>
      </c>
      <c r="V116" s="45"/>
      <c r="X116" s="50" t="str">
        <f t="shared" si="26"/>
        <v>PARTIDA SIN PRECIO</v>
      </c>
      <c r="Y116" s="69">
        <f t="shared" si="27"/>
        <v>1</v>
      </c>
      <c r="Z116" s="69" t="str">
        <f t="shared" si="28"/>
        <v/>
      </c>
      <c r="AA116" s="69" t="str">
        <f>IF(I116="CSS",IF(RELLENAR!$F$6="PEM",IF(OR(T116&lt;(Q116),Q116=0),1,""),IF(OR(T116*(1+$T$11+$T$9)&lt;(Q116*(1+$O$9+$O$11)),Q116=0),1,"")),"")</f>
        <v/>
      </c>
      <c r="AB116" s="93" t="str">
        <f t="shared" si="29"/>
        <v/>
      </c>
      <c r="AC116" s="56" t="str">
        <f t="shared" si="17"/>
        <v/>
      </c>
      <c r="AD116" s="94" t="str">
        <f t="shared" si="30"/>
        <v/>
      </c>
      <c r="AE116" s="56" t="str">
        <f t="shared" si="31"/>
        <v/>
      </c>
      <c r="AF116" s="78">
        <f t="shared" si="32"/>
        <v>1</v>
      </c>
    </row>
    <row r="117" spans="1:32" s="74" customFormat="1" x14ac:dyDescent="0.2">
      <c r="A117" s="74" t="str">
        <f>IF(EXPORTADO!I99&lt;&gt;"",EXPORTADO!I99,"")</f>
        <v>OB</v>
      </c>
      <c r="B117" s="74">
        <f t="shared" si="18"/>
        <v>5</v>
      </c>
      <c r="C117" s="86" t="str">
        <f t="shared" si="19"/>
        <v/>
      </c>
      <c r="D117" s="86" t="str">
        <f t="shared" si="20"/>
        <v/>
      </c>
      <c r="E117" s="86" t="str">
        <f t="shared" si="21"/>
        <v/>
      </c>
      <c r="F117" s="86" t="str">
        <f t="shared" si="22"/>
        <v/>
      </c>
      <c r="G117" s="86" t="str">
        <f t="shared" si="23"/>
        <v>15</v>
      </c>
      <c r="H117" s="87" t="str">
        <f>IF(EXPORTADO!B99&lt;&gt;"",EXPORTADO!B99,"")</f>
        <v>Partida</v>
      </c>
      <c r="I117" s="78" t="str">
        <f t="shared" si="24"/>
        <v>p1</v>
      </c>
      <c r="J117" s="78"/>
      <c r="K117" s="88" t="str">
        <f>IF(EXPORTADO!A99&lt;&gt;"",TRIM(EXPORTADO!A99),"")</f>
        <v>15.05</v>
      </c>
      <c r="L117" s="50" t="str">
        <f>IF(K117&lt;&gt;"",EXPORTADO!D99,"")</f>
        <v>SEÑAL VERTICAL DE TRÁFICO A MEDIDA</v>
      </c>
      <c r="M117" s="50"/>
      <c r="N117" s="78" t="str">
        <f>IF(K117&lt;&gt;"",EXPORTADO!C99,"")</f>
        <v>m2</v>
      </c>
      <c r="O117" s="89">
        <f>IF(G117&lt;&gt;"",EXPORTADO!E99,"")</f>
        <v>3.68</v>
      </c>
      <c r="P117" s="90">
        <f>IF(G117&lt;&gt;"",EXPORTADO!F99,"")</f>
        <v>242.19</v>
      </c>
      <c r="Q117" s="90">
        <f>IF($G117&lt;&gt;"",$O117*P117,IF(OR($I117="c",$I117="css"),SUMIF($G$22:G$2999,$K117,Q$22:Q$2999),IF($I117="c1",SUMIF($F$22:F$2999,$K117,Q$22:Q$2999),IF($I117="c2",SUMIF($E$22:E$2999,$K117,Q$22:Q$2999),IF($I117="c3",SUMIF($D$22:D$2999,$K117,Q$22:Q$2999),IF($I117="c4",SUMIF($C$22:C$2999,$K117,Q$22:Q$2999),""))))))</f>
        <v>891.26</v>
      </c>
      <c r="S117" s="148"/>
      <c r="T117" s="90" t="str">
        <f>IF(G117&lt;&gt;"",IF(S117&lt;&gt;"",O117*S117,"Celda Vacia"),IF($G117&lt;&gt;"",$O117*S117,IF(OR($I117="c",$I117="css"),SUMIF($G$22:G$2999,$K117,T$22:T$2999),IF($I117="c1",SUMIF($F$22:F$2999,$K117,T$22:T$2999),IF($I117="c2",SUMIF($E$22:E$2999,$K117,T$22:T$2999),IF($I117="c3",SUMIF($D$22:D$2999,$K117,T$22:T$2999),IF($I117="c4",SUMIF($C$22:C$2999,$K117,T$22:T$2999),"")))))))</f>
        <v>Celda Vacia</v>
      </c>
      <c r="U117" s="91" t="str">
        <f t="shared" si="25"/>
        <v/>
      </c>
      <c r="V117" s="45"/>
      <c r="X117" s="50" t="str">
        <f t="shared" si="26"/>
        <v>PARTIDA SIN PRECIO</v>
      </c>
      <c r="Y117" s="69">
        <f t="shared" si="27"/>
        <v>1</v>
      </c>
      <c r="Z117" s="69" t="str">
        <f t="shared" si="28"/>
        <v/>
      </c>
      <c r="AA117" s="69" t="str">
        <f>IF(I117="CSS",IF(RELLENAR!$F$6="PEM",IF(OR(T117&lt;(Q117),Q117=0),1,""),IF(OR(T117*(1+$T$11+$T$9)&lt;(Q117*(1+$O$9+$O$11)),Q117=0),1,"")),"")</f>
        <v/>
      </c>
      <c r="AB117" s="93" t="str">
        <f t="shared" si="29"/>
        <v/>
      </c>
      <c r="AC117" s="56" t="str">
        <f t="shared" si="17"/>
        <v/>
      </c>
      <c r="AD117" s="94" t="str">
        <f t="shared" si="30"/>
        <v/>
      </c>
      <c r="AE117" s="56" t="str">
        <f t="shared" si="31"/>
        <v/>
      </c>
      <c r="AF117" s="78">
        <f t="shared" si="32"/>
        <v>1</v>
      </c>
    </row>
    <row r="118" spans="1:32" s="74" customFormat="1" x14ac:dyDescent="0.2">
      <c r="A118" s="74" t="str">
        <f>IF(EXPORTADO!I100&lt;&gt;"",EXPORTADO!I100,"")</f>
        <v>OB</v>
      </c>
      <c r="B118" s="74">
        <f t="shared" si="18"/>
        <v>5</v>
      </c>
      <c r="C118" s="86" t="str">
        <f t="shared" si="19"/>
        <v/>
      </c>
      <c r="D118" s="86" t="str">
        <f t="shared" si="20"/>
        <v/>
      </c>
      <c r="E118" s="86" t="str">
        <f t="shared" si="21"/>
        <v/>
      </c>
      <c r="F118" s="86" t="str">
        <f t="shared" si="22"/>
        <v/>
      </c>
      <c r="G118" s="86" t="str">
        <f t="shared" si="23"/>
        <v>15</v>
      </c>
      <c r="H118" s="87" t="str">
        <f>IF(EXPORTADO!B100&lt;&gt;"",EXPORTADO!B100,"")</f>
        <v>Partida</v>
      </c>
      <c r="I118" s="78" t="str">
        <f t="shared" si="24"/>
        <v>p1</v>
      </c>
      <c r="J118" s="78"/>
      <c r="K118" s="88" t="str">
        <f>IF(EXPORTADO!A100&lt;&gt;"",TRIM(EXPORTADO!A100),"")</f>
        <v>15.06</v>
      </c>
      <c r="L118" s="50" t="str">
        <f>IF(K118&lt;&gt;"",EXPORTADO!D100,"")</f>
        <v>SEÑALIZACIÓN DE MEDIOS DE EVACUACIÓN</v>
      </c>
      <c r="M118" s="50"/>
      <c r="N118" s="78" t="str">
        <f>IF(K118&lt;&gt;"",EXPORTADO!C100,"")</f>
        <v>u</v>
      </c>
      <c r="O118" s="89">
        <f>IF(G118&lt;&gt;"",EXPORTADO!E100,"")</f>
        <v>3</v>
      </c>
      <c r="P118" s="90">
        <f>IF(G118&lt;&gt;"",EXPORTADO!F100,"")</f>
        <v>17.579999999999998</v>
      </c>
      <c r="Q118" s="90">
        <f>IF($G118&lt;&gt;"",$O118*P118,IF(OR($I118="c",$I118="css"),SUMIF($G$22:G$2999,$K118,Q$22:Q$2999),IF($I118="c1",SUMIF($F$22:F$2999,$K118,Q$22:Q$2999),IF($I118="c2",SUMIF($E$22:E$2999,$K118,Q$22:Q$2999),IF($I118="c3",SUMIF($D$22:D$2999,$K118,Q$22:Q$2999),IF($I118="c4",SUMIF($C$22:C$2999,$K118,Q$22:Q$2999),""))))))</f>
        <v>52.74</v>
      </c>
      <c r="S118" s="148"/>
      <c r="T118" s="90" t="str">
        <f>IF(G118&lt;&gt;"",IF(S118&lt;&gt;"",O118*S118,"Celda Vacia"),IF($G118&lt;&gt;"",$O118*S118,IF(OR($I118="c",$I118="css"),SUMIF($G$22:G$2999,$K118,T$22:T$2999),IF($I118="c1",SUMIF($F$22:F$2999,$K118,T$22:T$2999),IF($I118="c2",SUMIF($E$22:E$2999,$K118,T$22:T$2999),IF($I118="c3",SUMIF($D$22:D$2999,$K118,T$22:T$2999),IF($I118="c4",SUMIF($C$22:C$2999,$K118,T$22:T$2999),"")))))))</f>
        <v>Celda Vacia</v>
      </c>
      <c r="U118" s="91" t="str">
        <f t="shared" si="25"/>
        <v/>
      </c>
      <c r="V118" s="45"/>
      <c r="X118" s="50" t="str">
        <f t="shared" si="26"/>
        <v>PARTIDA SIN PRECIO</v>
      </c>
      <c r="Y118" s="69">
        <f t="shared" si="27"/>
        <v>1</v>
      </c>
      <c r="Z118" s="69" t="str">
        <f t="shared" si="28"/>
        <v/>
      </c>
      <c r="AA118" s="69" t="str">
        <f>IF(I118="CSS",IF(RELLENAR!$F$6="PEM",IF(OR(T118&lt;(Q118),Q118=0),1,""),IF(OR(T118*(1+$T$11+$T$9)&lt;(Q118*(1+$O$9+$O$11)),Q118=0),1,"")),"")</f>
        <v/>
      </c>
      <c r="AB118" s="93" t="str">
        <f t="shared" si="29"/>
        <v/>
      </c>
      <c r="AC118" s="56" t="str">
        <f t="shared" si="17"/>
        <v/>
      </c>
      <c r="AD118" s="94" t="str">
        <f t="shared" si="30"/>
        <v/>
      </c>
      <c r="AE118" s="56" t="str">
        <f t="shared" si="31"/>
        <v/>
      </c>
      <c r="AF118" s="78">
        <f t="shared" si="32"/>
        <v>1</v>
      </c>
    </row>
    <row r="119" spans="1:32" s="74" customFormat="1" x14ac:dyDescent="0.2">
      <c r="A119" s="74" t="str">
        <f>IF(EXPORTADO!I101&lt;&gt;"",EXPORTADO!I101,"")</f>
        <v>OB</v>
      </c>
      <c r="B119" s="74">
        <f t="shared" si="18"/>
        <v>5</v>
      </c>
      <c r="C119" s="86" t="str">
        <f t="shared" si="19"/>
        <v/>
      </c>
      <c r="D119" s="86" t="str">
        <f t="shared" si="20"/>
        <v/>
      </c>
      <c r="E119" s="86" t="str">
        <f t="shared" si="21"/>
        <v/>
      </c>
      <c r="F119" s="86" t="str">
        <f t="shared" si="22"/>
        <v/>
      </c>
      <c r="G119" s="86" t="str">
        <f t="shared" si="23"/>
        <v>15</v>
      </c>
      <c r="H119" s="87" t="str">
        <f>IF(EXPORTADO!B101&lt;&gt;"",EXPORTADO!B101,"")</f>
        <v>Partida</v>
      </c>
      <c r="I119" s="78" t="str">
        <f t="shared" si="24"/>
        <v>p1</v>
      </c>
      <c r="J119" s="78"/>
      <c r="K119" s="88" t="str">
        <f>IF(EXPORTADO!A101&lt;&gt;"",TRIM(EXPORTADO!A101),"")</f>
        <v>15.07</v>
      </c>
      <c r="L119" s="50" t="str">
        <f>IF(K119&lt;&gt;"",EXPORTADO!D101,"")</f>
        <v>INSTALACIÓN DE SEÑALIZACIÓN EXISTENTE</v>
      </c>
      <c r="M119" s="50"/>
      <c r="N119" s="78" t="str">
        <f>IF(K119&lt;&gt;"",EXPORTADO!C101,"")</f>
        <v>u</v>
      </c>
      <c r="O119" s="89">
        <f>IF(G119&lt;&gt;"",EXPORTADO!E101,"")</f>
        <v>5</v>
      </c>
      <c r="P119" s="90">
        <f>IF(G119&lt;&gt;"",EXPORTADO!F101,"")</f>
        <v>9.2799999999999994</v>
      </c>
      <c r="Q119" s="90">
        <f>IF($G119&lt;&gt;"",$O119*P119,IF(OR($I119="c",$I119="css"),SUMIF($G$22:G$2999,$K119,Q$22:Q$2999),IF($I119="c1",SUMIF($F$22:F$2999,$K119,Q$22:Q$2999),IF($I119="c2",SUMIF($E$22:E$2999,$K119,Q$22:Q$2999),IF($I119="c3",SUMIF($D$22:D$2999,$K119,Q$22:Q$2999),IF($I119="c4",SUMIF($C$22:C$2999,$K119,Q$22:Q$2999),""))))))</f>
        <v>46.4</v>
      </c>
      <c r="S119" s="148"/>
      <c r="T119" s="90" t="str">
        <f>IF(G119&lt;&gt;"",IF(S119&lt;&gt;"",O119*S119,"Celda Vacia"),IF($G119&lt;&gt;"",$O119*S119,IF(OR($I119="c",$I119="css"),SUMIF($G$22:G$2999,$K119,T$22:T$2999),IF($I119="c1",SUMIF($F$22:F$2999,$K119,T$22:T$2999),IF($I119="c2",SUMIF($E$22:E$2999,$K119,T$22:T$2999),IF($I119="c3",SUMIF($D$22:D$2999,$K119,T$22:T$2999),IF($I119="c4",SUMIF($C$22:C$2999,$K119,T$22:T$2999),"")))))))</f>
        <v>Celda Vacia</v>
      </c>
      <c r="U119" s="91" t="str">
        <f t="shared" si="25"/>
        <v/>
      </c>
      <c r="V119" s="45"/>
      <c r="X119" s="50" t="str">
        <f t="shared" si="26"/>
        <v>PARTIDA SIN PRECIO</v>
      </c>
      <c r="Y119" s="69">
        <f t="shared" si="27"/>
        <v>1</v>
      </c>
      <c r="Z119" s="69" t="str">
        <f t="shared" si="28"/>
        <v/>
      </c>
      <c r="AA119" s="69" t="str">
        <f>IF(I119="CSS",IF(RELLENAR!$F$6="PEM",IF(OR(T119&lt;(Q119),Q119=0),1,""),IF(OR(T119*(1+$T$11+$T$9)&lt;(Q119*(1+$O$9+$O$11)),Q119=0),1,"")),"")</f>
        <v/>
      </c>
      <c r="AB119" s="93" t="str">
        <f t="shared" si="29"/>
        <v/>
      </c>
      <c r="AC119" s="56" t="str">
        <f t="shared" si="17"/>
        <v/>
      </c>
      <c r="AD119" s="94" t="str">
        <f t="shared" si="30"/>
        <v/>
      </c>
      <c r="AE119" s="56" t="str">
        <f t="shared" si="31"/>
        <v/>
      </c>
      <c r="AF119" s="78">
        <f t="shared" si="32"/>
        <v>1</v>
      </c>
    </row>
    <row r="120" spans="1:32" s="74" customFormat="1" x14ac:dyDescent="0.2">
      <c r="A120" s="74" t="str">
        <f>IF(EXPORTADO!I102&lt;&gt;"",EXPORTADO!I102,"")</f>
        <v>OB</v>
      </c>
      <c r="B120" s="74">
        <f t="shared" si="18"/>
        <v>5</v>
      </c>
      <c r="C120" s="86" t="str">
        <f t="shared" si="19"/>
        <v/>
      </c>
      <c r="D120" s="86" t="str">
        <f t="shared" si="20"/>
        <v/>
      </c>
      <c r="E120" s="86" t="str">
        <f t="shared" si="21"/>
        <v/>
      </c>
      <c r="F120" s="86" t="str">
        <f t="shared" si="22"/>
        <v/>
      </c>
      <c r="G120" s="86" t="str">
        <f t="shared" si="23"/>
        <v>15</v>
      </c>
      <c r="H120" s="87" t="str">
        <f>IF(EXPORTADO!B102&lt;&gt;"",EXPORTADO!B102,"")</f>
        <v>Partida</v>
      </c>
      <c r="I120" s="78" t="str">
        <f t="shared" si="24"/>
        <v>p1</v>
      </c>
      <c r="J120" s="78"/>
      <c r="K120" s="88" t="str">
        <f>IF(EXPORTADO!A102&lt;&gt;"",TRIM(EXPORTADO!A102),"")</f>
        <v>15.08</v>
      </c>
      <c r="L120" s="50" t="str">
        <f>IF(K120&lt;&gt;"",EXPORTADO!D102,"")</f>
        <v>SEÑAL DE SEGURIDAD Y SALUD DE ADVERTENCIA U OBLIGACIÓN</v>
      </c>
      <c r="M120" s="50"/>
      <c r="N120" s="78" t="str">
        <f>IF(K120&lt;&gt;"",EXPORTADO!C102,"")</f>
        <v>u</v>
      </c>
      <c r="O120" s="89">
        <f>IF(G120&lt;&gt;"",EXPORTADO!E102,"")</f>
        <v>13</v>
      </c>
      <c r="P120" s="90">
        <f>IF(G120&lt;&gt;"",EXPORTADO!F102,"")</f>
        <v>12.12</v>
      </c>
      <c r="Q120" s="90">
        <f>IF($G120&lt;&gt;"",$O120*P120,IF(OR($I120="c",$I120="css"),SUMIF($G$22:G$2999,$K120,Q$22:Q$2999),IF($I120="c1",SUMIF($F$22:F$2999,$K120,Q$22:Q$2999),IF($I120="c2",SUMIF($E$22:E$2999,$K120,Q$22:Q$2999),IF($I120="c3",SUMIF($D$22:D$2999,$K120,Q$22:Q$2999),IF($I120="c4",SUMIF($C$22:C$2999,$K120,Q$22:Q$2999),""))))))</f>
        <v>157.56</v>
      </c>
      <c r="S120" s="148"/>
      <c r="T120" s="90" t="str">
        <f>IF(G120&lt;&gt;"",IF(S120&lt;&gt;"",O120*S120,"Celda Vacia"),IF($G120&lt;&gt;"",$O120*S120,IF(OR($I120="c",$I120="css"),SUMIF($G$22:G$2999,$K120,T$22:T$2999),IF($I120="c1",SUMIF($F$22:F$2999,$K120,T$22:T$2999),IF($I120="c2",SUMIF($E$22:E$2999,$K120,T$22:T$2999),IF($I120="c3",SUMIF($D$22:D$2999,$K120,T$22:T$2999),IF($I120="c4",SUMIF($C$22:C$2999,$K120,T$22:T$2999),"")))))))</f>
        <v>Celda Vacia</v>
      </c>
      <c r="U120" s="91" t="str">
        <f t="shared" si="25"/>
        <v/>
      </c>
      <c r="V120" s="45"/>
      <c r="X120" s="50" t="str">
        <f t="shared" si="26"/>
        <v>PARTIDA SIN PRECIO</v>
      </c>
      <c r="Y120" s="69">
        <f t="shared" si="27"/>
        <v>1</v>
      </c>
      <c r="Z120" s="69" t="str">
        <f t="shared" si="28"/>
        <v/>
      </c>
      <c r="AA120" s="69" t="str">
        <f>IF(I120="CSS",IF(RELLENAR!$F$6="PEM",IF(OR(T120&lt;(Q120),Q120=0),1,""),IF(OR(T120*(1+$T$11+$T$9)&lt;(Q120*(1+$O$9+$O$11)),Q120=0),1,"")),"")</f>
        <v/>
      </c>
      <c r="AB120" s="93" t="str">
        <f t="shared" si="29"/>
        <v/>
      </c>
      <c r="AC120" s="56" t="str">
        <f t="shared" si="17"/>
        <v/>
      </c>
      <c r="AD120" s="94" t="str">
        <f t="shared" si="30"/>
        <v/>
      </c>
      <c r="AE120" s="56" t="str">
        <f t="shared" si="31"/>
        <v/>
      </c>
      <c r="AF120" s="78">
        <f t="shared" si="32"/>
        <v>1</v>
      </c>
    </row>
    <row r="121" spans="1:32" s="74" customFormat="1" x14ac:dyDescent="0.2">
      <c r="A121" s="74" t="str">
        <f>IF(EXPORTADO!I103&lt;&gt;"",EXPORTADO!I103,"")</f>
        <v/>
      </c>
      <c r="B121" s="74">
        <f t="shared" si="18"/>
        <v>2</v>
      </c>
      <c r="C121" s="86" t="str">
        <f t="shared" si="19"/>
        <v/>
      </c>
      <c r="D121" s="86" t="str">
        <f t="shared" si="20"/>
        <v/>
      </c>
      <c r="E121" s="86" t="str">
        <f t="shared" si="21"/>
        <v/>
      </c>
      <c r="F121" s="86" t="str">
        <f t="shared" si="22"/>
        <v/>
      </c>
      <c r="G121" s="86" t="str">
        <f t="shared" si="23"/>
        <v/>
      </c>
      <c r="H121" s="87" t="str">
        <f>IF(EXPORTADO!B103&lt;&gt;"",EXPORTADO!B103,"")</f>
        <v>Capítulo</v>
      </c>
      <c r="I121" s="78" t="str">
        <f t="shared" si="24"/>
        <v>c</v>
      </c>
      <c r="J121" s="78"/>
      <c r="K121" s="88" t="str">
        <f>IF(EXPORTADO!A103&lt;&gt;"",TRIM(EXPORTADO!A103),"")</f>
        <v>16</v>
      </c>
      <c r="L121" s="50" t="str">
        <f>IF(K121&lt;&gt;"",EXPORTADO!D103,"")</f>
        <v>CONTROL DE CALIDAD</v>
      </c>
      <c r="M121" s="50"/>
      <c r="N121" s="78" t="str">
        <f>IF(K121&lt;&gt;"",EXPORTADO!C103,"")</f>
        <v/>
      </c>
      <c r="O121" s="89" t="str">
        <f>IF(G121&lt;&gt;"",EXPORTADO!E103,"")</f>
        <v/>
      </c>
      <c r="P121" s="90" t="str">
        <f>IF(G121&lt;&gt;"",EXPORTADO!F103,"")</f>
        <v/>
      </c>
      <c r="Q121" s="90">
        <f>IF($G121&lt;&gt;"",$O121*P121,IF(OR($I121="c",$I121="css"),SUMIF($G$22:G$2999,$K121,Q$22:Q$2999),IF($I121="c1",SUMIF($F$22:F$2999,$K121,Q$22:Q$2999),IF($I121="c2",SUMIF($E$22:E$2999,$K121,Q$22:Q$2999),IF($I121="c3",SUMIF($D$22:D$2999,$K121,Q$22:Q$2999),IF($I121="c4",SUMIF($C$22:C$2999,$K121,Q$22:Q$2999),""))))))</f>
        <v>339.83</v>
      </c>
      <c r="S121" s="90"/>
      <c r="T121" s="90">
        <f>IF(G121&lt;&gt;"",IF(S121&lt;&gt;"",O121*S121,"Celda Vacia"),IF($G121&lt;&gt;"",$O121*S121,IF(OR($I121="c",$I121="css"),SUMIF($G$22:G$2999,$K121,T$22:T$2999),IF($I121="c1",SUMIF($F$22:F$2999,$K121,T$22:T$2999),IF($I121="c2",SUMIF($E$22:E$2999,$K121,T$22:T$2999),IF($I121="c3",SUMIF($D$22:D$2999,$K121,T$22:T$2999),IF($I121="c4",SUMIF($C$22:C$2999,$K121,T$22:T$2999),"")))))))</f>
        <v>0</v>
      </c>
      <c r="U121" s="91" t="str">
        <f t="shared" si="25"/>
        <v/>
      </c>
      <c r="V121" s="45"/>
      <c r="X121" s="50" t="str">
        <f t="shared" si="26"/>
        <v/>
      </c>
      <c r="Y121" s="69" t="str">
        <f t="shared" si="27"/>
        <v/>
      </c>
      <c r="Z121" s="69" t="str">
        <f t="shared" si="28"/>
        <v/>
      </c>
      <c r="AA121" s="69" t="str">
        <f>IF(I121="CSS",IF(RELLENAR!$F$6="PEM",IF(OR(T121&lt;(Q121),Q121=0),1,""),IF(OR(T121*(1+$T$11+$T$9)&lt;(Q121*(1+$O$9+$O$11)),Q121=0),1,"")),"")</f>
        <v/>
      </c>
      <c r="AB121" s="93" t="str">
        <f t="shared" si="29"/>
        <v/>
      </c>
      <c r="AC121" s="56" t="str">
        <f t="shared" si="17"/>
        <v/>
      </c>
      <c r="AD121" s="94" t="str">
        <f t="shared" si="30"/>
        <v/>
      </c>
      <c r="AE121" s="56" t="str">
        <f t="shared" si="31"/>
        <v/>
      </c>
      <c r="AF121" s="78" t="str">
        <f t="shared" si="32"/>
        <v/>
      </c>
    </row>
    <row r="122" spans="1:32" s="74" customFormat="1" x14ac:dyDescent="0.2">
      <c r="A122" s="74" t="str">
        <f>IF(EXPORTADO!I104&lt;&gt;"",EXPORTADO!I104,"")</f>
        <v/>
      </c>
      <c r="B122" s="74">
        <f t="shared" si="18"/>
        <v>5</v>
      </c>
      <c r="C122" s="86" t="str">
        <f t="shared" si="19"/>
        <v/>
      </c>
      <c r="D122" s="86" t="str">
        <f t="shared" si="20"/>
        <v/>
      </c>
      <c r="E122" s="86" t="str">
        <f t="shared" si="21"/>
        <v/>
      </c>
      <c r="F122" s="86" t="str">
        <f t="shared" si="22"/>
        <v/>
      </c>
      <c r="G122" s="86" t="str">
        <f t="shared" si="23"/>
        <v>16</v>
      </c>
      <c r="H122" s="87" t="str">
        <f>IF(EXPORTADO!B104&lt;&gt;"",EXPORTADO!B104,"")</f>
        <v>Partida</v>
      </c>
      <c r="I122" s="78" t="str">
        <f t="shared" si="24"/>
        <v>p1</v>
      </c>
      <c r="J122" s="78"/>
      <c r="K122" s="88" t="str">
        <f>IF(EXPORTADO!A104&lt;&gt;"",TRIM(EXPORTADO!A104),"")</f>
        <v>16.01</v>
      </c>
      <c r="L122" s="50" t="str">
        <f>IF(K122&lt;&gt;"",EXPORTADO!D104,"")</f>
        <v>ENSAYO DE CONSISTENCIA Y RESISTENCIA DEL HORMIGÓN</v>
      </c>
      <c r="M122" s="50"/>
      <c r="N122" s="78" t="str">
        <f>IF(K122&lt;&gt;"",EXPORTADO!C104,"")</f>
        <v>u</v>
      </c>
      <c r="O122" s="89">
        <f>IF(G122&lt;&gt;"",EXPORTADO!E104,"")</f>
        <v>1</v>
      </c>
      <c r="P122" s="90">
        <f>IF(G122&lt;&gt;"",EXPORTADO!F104,"")</f>
        <v>101.64</v>
      </c>
      <c r="Q122" s="90">
        <f>IF($G122&lt;&gt;"",$O122*P122,IF(OR($I122="c",$I122="css"),SUMIF($G$22:G$2999,$K122,Q$22:Q$2999),IF($I122="c1",SUMIF($F$22:F$2999,$K122,Q$22:Q$2999),IF($I122="c2",SUMIF($E$22:E$2999,$K122,Q$22:Q$2999),IF($I122="c3",SUMIF($D$22:D$2999,$K122,Q$22:Q$2999),IF($I122="c4",SUMIF($C$22:C$2999,$K122,Q$22:Q$2999),""))))))</f>
        <v>101.64</v>
      </c>
      <c r="S122" s="148"/>
      <c r="T122" s="90" t="str">
        <f>IF(G122&lt;&gt;"",IF(S122&lt;&gt;"",O122*S122,"Celda Vacia"),IF($G122&lt;&gt;"",$O122*S122,IF(OR($I122="c",$I122="css"),SUMIF($G$22:G$2999,$K122,T$22:T$2999),IF($I122="c1",SUMIF($F$22:F$2999,$K122,T$22:T$2999),IF($I122="c2",SUMIF($E$22:E$2999,$K122,T$22:T$2999),IF($I122="c3",SUMIF($D$22:D$2999,$K122,T$22:T$2999),IF($I122="c4",SUMIF($C$22:C$2999,$K122,T$22:T$2999),"")))))))</f>
        <v>Celda Vacia</v>
      </c>
      <c r="U122" s="91" t="str">
        <f t="shared" si="25"/>
        <v/>
      </c>
      <c r="V122" s="45"/>
      <c r="X122" s="50" t="str">
        <f t="shared" si="26"/>
        <v>PARTIDA SIN PRECIO</v>
      </c>
      <c r="Y122" s="69">
        <f t="shared" si="27"/>
        <v>1</v>
      </c>
      <c r="Z122" s="69" t="str">
        <f t="shared" si="28"/>
        <v/>
      </c>
      <c r="AA122" s="69" t="str">
        <f>IF(I122="CSS",IF(RELLENAR!$F$6="PEM",IF(OR(T122&lt;(Q122),Q122=0),1,""),IF(OR(T122*(1+$T$11+$T$9)&lt;(Q122*(1+$O$9+$O$11)),Q122=0),1,"")),"")</f>
        <v/>
      </c>
      <c r="AB122" s="93" t="str">
        <f t="shared" si="29"/>
        <v/>
      </c>
      <c r="AC122" s="56" t="str">
        <f t="shared" si="17"/>
        <v/>
      </c>
      <c r="AD122" s="94" t="str">
        <f t="shared" si="30"/>
        <v/>
      </c>
      <c r="AE122" s="56" t="str">
        <f t="shared" si="31"/>
        <v/>
      </c>
      <c r="AF122" s="78">
        <f t="shared" si="32"/>
        <v>1</v>
      </c>
    </row>
    <row r="123" spans="1:32" s="74" customFormat="1" x14ac:dyDescent="0.2">
      <c r="A123" s="74" t="str">
        <f>IF(EXPORTADO!I105&lt;&gt;"",EXPORTADO!I105,"")</f>
        <v/>
      </c>
      <c r="B123" s="74">
        <f t="shared" si="18"/>
        <v>5</v>
      </c>
      <c r="C123" s="86" t="str">
        <f t="shared" si="19"/>
        <v/>
      </c>
      <c r="D123" s="86" t="str">
        <f t="shared" si="20"/>
        <v/>
      </c>
      <c r="E123" s="86" t="str">
        <f t="shared" si="21"/>
        <v/>
      </c>
      <c r="F123" s="86" t="str">
        <f t="shared" si="22"/>
        <v/>
      </c>
      <c r="G123" s="86" t="str">
        <f t="shared" si="23"/>
        <v>16</v>
      </c>
      <c r="H123" s="87" t="str">
        <f>IF(EXPORTADO!B105&lt;&gt;"",EXPORTADO!B105,"")</f>
        <v>Partida</v>
      </c>
      <c r="I123" s="78" t="str">
        <f t="shared" si="24"/>
        <v>p1</v>
      </c>
      <c r="J123" s="78"/>
      <c r="K123" s="88" t="str">
        <f>IF(EXPORTADO!A105&lt;&gt;"",TRIM(EXPORTADO!A105),"")</f>
        <v>16.02</v>
      </c>
      <c r="L123" s="50" t="str">
        <f>IF(K123&lt;&gt;"",EXPORTADO!D105,"")</f>
        <v>MEDICIÓN DE CAUDAL EN SISTEMAS DE EXTRACCIÓN LOCALIZADA</v>
      </c>
      <c r="M123" s="50"/>
      <c r="N123" s="78" t="str">
        <f>IF(K123&lt;&gt;"",EXPORTADO!C105,"")</f>
        <v>u</v>
      </c>
      <c r="O123" s="89">
        <f>IF(G123&lt;&gt;"",EXPORTADO!E105,"")</f>
        <v>1</v>
      </c>
      <c r="P123" s="90">
        <f>IF(G123&lt;&gt;"",EXPORTADO!F105,"")</f>
        <v>42.86</v>
      </c>
      <c r="Q123" s="90">
        <f>IF($G123&lt;&gt;"",$O123*P123,IF(OR($I123="c",$I123="css"),SUMIF($G$22:G$2999,$K123,Q$22:Q$2999),IF($I123="c1",SUMIF($F$22:F$2999,$K123,Q$22:Q$2999),IF($I123="c2",SUMIF($E$22:E$2999,$K123,Q$22:Q$2999),IF($I123="c3",SUMIF($D$22:D$2999,$K123,Q$22:Q$2999),IF($I123="c4",SUMIF($C$22:C$2999,$K123,Q$22:Q$2999),""))))))</f>
        <v>42.86</v>
      </c>
      <c r="S123" s="148"/>
      <c r="T123" s="90" t="str">
        <f>IF(G123&lt;&gt;"",IF(S123&lt;&gt;"",O123*S123,"Celda Vacia"),IF($G123&lt;&gt;"",$O123*S123,IF(OR($I123="c",$I123="css"),SUMIF($G$22:G$2999,$K123,T$22:T$2999),IF($I123="c1",SUMIF($F$22:F$2999,$K123,T$22:T$2999),IF($I123="c2",SUMIF($E$22:E$2999,$K123,T$22:T$2999),IF($I123="c3",SUMIF($D$22:D$2999,$K123,T$22:T$2999),IF($I123="c4",SUMIF($C$22:C$2999,$K123,T$22:T$2999),"")))))))</f>
        <v>Celda Vacia</v>
      </c>
      <c r="U123" s="91" t="str">
        <f t="shared" si="25"/>
        <v/>
      </c>
      <c r="V123" s="45"/>
      <c r="X123" s="50" t="str">
        <f t="shared" si="26"/>
        <v>PARTIDA SIN PRECIO</v>
      </c>
      <c r="Y123" s="69">
        <f t="shared" si="27"/>
        <v>1</v>
      </c>
      <c r="Z123" s="69" t="str">
        <f t="shared" si="28"/>
        <v/>
      </c>
      <c r="AA123" s="69" t="str">
        <f>IF(I123="CSS",IF(RELLENAR!$F$6="PEM",IF(OR(T123&lt;(Q123),Q123=0),1,""),IF(OR(T123*(1+$T$11+$T$9)&lt;(Q123*(1+$O$9+$O$11)),Q123=0),1,"")),"")</f>
        <v/>
      </c>
      <c r="AB123" s="93" t="str">
        <f t="shared" si="29"/>
        <v/>
      </c>
      <c r="AC123" s="56" t="str">
        <f t="shared" si="17"/>
        <v/>
      </c>
      <c r="AD123" s="94" t="str">
        <f t="shared" si="30"/>
        <v/>
      </c>
      <c r="AE123" s="56" t="str">
        <f t="shared" si="31"/>
        <v/>
      </c>
      <c r="AF123" s="78">
        <f t="shared" si="32"/>
        <v>1</v>
      </c>
    </row>
    <row r="124" spans="1:32" s="74" customFormat="1" x14ac:dyDescent="0.2">
      <c r="A124" s="74" t="str">
        <f>IF(EXPORTADO!I106&lt;&gt;"",EXPORTADO!I106,"")</f>
        <v/>
      </c>
      <c r="B124" s="74">
        <f t="shared" si="18"/>
        <v>5</v>
      </c>
      <c r="C124" s="86" t="str">
        <f t="shared" si="19"/>
        <v/>
      </c>
      <c r="D124" s="86" t="str">
        <f t="shared" si="20"/>
        <v/>
      </c>
      <c r="E124" s="86" t="str">
        <f t="shared" si="21"/>
        <v/>
      </c>
      <c r="F124" s="86" t="str">
        <f t="shared" si="22"/>
        <v/>
      </c>
      <c r="G124" s="86" t="str">
        <f t="shared" si="23"/>
        <v>16</v>
      </c>
      <c r="H124" s="87" t="str">
        <f>IF(EXPORTADO!B106&lt;&gt;"",EXPORTADO!B106,"")</f>
        <v>Partida</v>
      </c>
      <c r="I124" s="78" t="str">
        <f t="shared" si="24"/>
        <v>p1</v>
      </c>
      <c r="J124" s="78"/>
      <c r="K124" s="88" t="str">
        <f>IF(EXPORTADO!A106&lt;&gt;"",TRIM(EXPORTADO!A106),"")</f>
        <v>16.03</v>
      </c>
      <c r="L124" s="50" t="str">
        <f>IF(K124&lt;&gt;"",EXPORTADO!D106,"")</f>
        <v>CERTIFICADO DE CABLEADO ESTRUCTURADO</v>
      </c>
      <c r="M124" s="50"/>
      <c r="N124" s="78" t="str">
        <f>IF(K124&lt;&gt;"",EXPORTADO!C106,"")</f>
        <v>u</v>
      </c>
      <c r="O124" s="89">
        <f>IF(G124&lt;&gt;"",EXPORTADO!E106,"")</f>
        <v>1</v>
      </c>
      <c r="P124" s="90">
        <f>IF(G124&lt;&gt;"",EXPORTADO!F106,"")</f>
        <v>195.33</v>
      </c>
      <c r="Q124" s="90">
        <f>IF($G124&lt;&gt;"",$O124*P124,IF(OR($I124="c",$I124="css"),SUMIF($G$22:G$2999,$K124,Q$22:Q$2999),IF($I124="c1",SUMIF($F$22:F$2999,$K124,Q$22:Q$2999),IF($I124="c2",SUMIF($E$22:E$2999,$K124,Q$22:Q$2999),IF($I124="c3",SUMIF($D$22:D$2999,$K124,Q$22:Q$2999),IF($I124="c4",SUMIF($C$22:C$2999,$K124,Q$22:Q$2999),""))))))</f>
        <v>195.33</v>
      </c>
      <c r="S124" s="148"/>
      <c r="T124" s="90" t="str">
        <f>IF(G124&lt;&gt;"",IF(S124&lt;&gt;"",O124*S124,"Celda Vacia"),IF($G124&lt;&gt;"",$O124*S124,IF(OR($I124="c",$I124="css"),SUMIF($G$22:G$2999,$K124,T$22:T$2999),IF($I124="c1",SUMIF($F$22:F$2999,$K124,T$22:T$2999),IF($I124="c2",SUMIF($E$22:E$2999,$K124,T$22:T$2999),IF($I124="c3",SUMIF($D$22:D$2999,$K124,T$22:T$2999),IF($I124="c4",SUMIF($C$22:C$2999,$K124,T$22:T$2999),"")))))))</f>
        <v>Celda Vacia</v>
      </c>
      <c r="U124" s="91" t="str">
        <f t="shared" si="25"/>
        <v/>
      </c>
      <c r="V124" s="45"/>
      <c r="X124" s="50" t="str">
        <f t="shared" si="26"/>
        <v>PARTIDA SIN PRECIO</v>
      </c>
      <c r="Y124" s="69">
        <f t="shared" si="27"/>
        <v>1</v>
      </c>
      <c r="Z124" s="69" t="str">
        <f t="shared" si="28"/>
        <v/>
      </c>
      <c r="AA124" s="69" t="str">
        <f>IF(I124="CSS",IF(RELLENAR!$F$6="PEM",IF(OR(T124&lt;(Q124),Q124=0),1,""),IF(OR(T124*(1+$T$11+$T$9)&lt;(Q124*(1+$O$9+$O$11)),Q124=0),1,"")),"")</f>
        <v/>
      </c>
      <c r="AB124" s="93" t="str">
        <f t="shared" si="29"/>
        <v/>
      </c>
      <c r="AC124" s="56" t="str">
        <f t="shared" si="17"/>
        <v/>
      </c>
      <c r="AD124" s="94" t="str">
        <f t="shared" si="30"/>
        <v/>
      </c>
      <c r="AE124" s="56" t="str">
        <f t="shared" si="31"/>
        <v/>
      </c>
      <c r="AF124" s="78">
        <f t="shared" si="32"/>
        <v>1</v>
      </c>
    </row>
    <row r="125" spans="1:32" s="74" customFormat="1" x14ac:dyDescent="0.2">
      <c r="A125" s="74" t="str">
        <f>IF(EXPORTADO!I107&lt;&gt;"",EXPORTADO!I107,"")</f>
        <v/>
      </c>
      <c r="B125" s="74">
        <f t="shared" si="18"/>
        <v>2</v>
      </c>
      <c r="C125" s="86" t="str">
        <f t="shared" si="19"/>
        <v/>
      </c>
      <c r="D125" s="86" t="str">
        <f t="shared" si="20"/>
        <v/>
      </c>
      <c r="E125" s="86" t="str">
        <f t="shared" si="21"/>
        <v/>
      </c>
      <c r="F125" s="86" t="str">
        <f t="shared" si="22"/>
        <v/>
      </c>
      <c r="G125" s="86" t="str">
        <f t="shared" si="23"/>
        <v/>
      </c>
      <c r="H125" s="87" t="str">
        <f>IF(EXPORTADO!B107&lt;&gt;"",EXPORTADO!B107,"")</f>
        <v>Capítulo</v>
      </c>
      <c r="I125" s="78" t="str">
        <f t="shared" si="24"/>
        <v>c</v>
      </c>
      <c r="J125" s="78"/>
      <c r="K125" s="88" t="str">
        <f>IF(EXPORTADO!A107&lt;&gt;"",TRIM(EXPORTADO!A107),"")</f>
        <v>17</v>
      </c>
      <c r="L125" s="50" t="str">
        <f>IF(K125&lt;&gt;"",EXPORTADO!D107,"")</f>
        <v>GESTIÓN DE RESIDUOS</v>
      </c>
      <c r="M125" s="50"/>
      <c r="N125" s="78" t="str">
        <f>IF(K125&lt;&gt;"",EXPORTADO!C107,"")</f>
        <v/>
      </c>
      <c r="O125" s="89" t="str">
        <f>IF(G125&lt;&gt;"",EXPORTADO!E107,"")</f>
        <v/>
      </c>
      <c r="P125" s="90" t="str">
        <f>IF(G125&lt;&gt;"",EXPORTADO!F107,"")</f>
        <v/>
      </c>
      <c r="Q125" s="90">
        <f>IF($G125&lt;&gt;"",$O125*P125,IF(OR($I125="c",$I125="css"),SUMIF($G$22:G$2999,$K125,Q$22:Q$2999),IF($I125="c1",SUMIF($F$22:F$2999,$K125,Q$22:Q$2999),IF($I125="c2",SUMIF($E$22:E$2999,$K125,Q$22:Q$2999),IF($I125="c3",SUMIF($D$22:D$2999,$K125,Q$22:Q$2999),IF($I125="c4",SUMIF($C$22:C$2999,$K125,Q$22:Q$2999),""))))))</f>
        <v>703.97</v>
      </c>
      <c r="S125" s="90"/>
      <c r="T125" s="90">
        <f>IF(G125&lt;&gt;"",IF(S125&lt;&gt;"",O125*S125,"Celda Vacia"),IF($G125&lt;&gt;"",$O125*S125,IF(OR($I125="c",$I125="css"),SUMIF($G$22:G$2999,$K125,T$22:T$2999),IF($I125="c1",SUMIF($F$22:F$2999,$K125,T$22:T$2999),IF($I125="c2",SUMIF($E$22:E$2999,$K125,T$22:T$2999),IF($I125="c3",SUMIF($D$22:D$2999,$K125,T$22:T$2999),IF($I125="c4",SUMIF($C$22:C$2999,$K125,T$22:T$2999),"")))))))</f>
        <v>0</v>
      </c>
      <c r="U125" s="91" t="str">
        <f t="shared" si="25"/>
        <v/>
      </c>
      <c r="V125" s="45"/>
      <c r="X125" s="50" t="str">
        <f t="shared" si="26"/>
        <v/>
      </c>
      <c r="Y125" s="69" t="str">
        <f t="shared" si="27"/>
        <v/>
      </c>
      <c r="Z125" s="69" t="str">
        <f t="shared" si="28"/>
        <v/>
      </c>
      <c r="AA125" s="69" t="str">
        <f>IF(I125="CSS",IF(RELLENAR!$F$6="PEM",IF(OR(T125&lt;(Q125),Q125=0),1,""),IF(OR(T125*(1+$T$11+$T$9)&lt;(Q125*(1+$O$9+$O$11)),Q125=0),1,"")),"")</f>
        <v/>
      </c>
      <c r="AB125" s="93" t="str">
        <f t="shared" si="29"/>
        <v/>
      </c>
      <c r="AC125" s="56" t="str">
        <f t="shared" si="17"/>
        <v/>
      </c>
      <c r="AD125" s="94" t="str">
        <f t="shared" si="30"/>
        <v/>
      </c>
      <c r="AE125" s="56" t="str">
        <f t="shared" si="31"/>
        <v/>
      </c>
      <c r="AF125" s="78" t="str">
        <f t="shared" si="32"/>
        <v/>
      </c>
    </row>
    <row r="126" spans="1:32" s="74" customFormat="1" x14ac:dyDescent="0.2">
      <c r="A126" s="74" t="str">
        <f>IF(EXPORTADO!I108&lt;&gt;"",EXPORTADO!I108,"")</f>
        <v/>
      </c>
      <c r="B126" s="74">
        <f t="shared" si="18"/>
        <v>5</v>
      </c>
      <c r="C126" s="86" t="str">
        <f t="shared" si="19"/>
        <v/>
      </c>
      <c r="D126" s="86" t="str">
        <f t="shared" si="20"/>
        <v/>
      </c>
      <c r="E126" s="86" t="str">
        <f t="shared" si="21"/>
        <v/>
      </c>
      <c r="F126" s="86" t="str">
        <f t="shared" si="22"/>
        <v/>
      </c>
      <c r="G126" s="86" t="str">
        <f t="shared" si="23"/>
        <v>17</v>
      </c>
      <c r="H126" s="87" t="str">
        <f>IF(EXPORTADO!B108&lt;&gt;"",EXPORTADO!B108,"")</f>
        <v>Partida</v>
      </c>
      <c r="I126" s="78" t="str">
        <f t="shared" si="24"/>
        <v>p1</v>
      </c>
      <c r="J126" s="78"/>
      <c r="K126" s="88" t="str">
        <f>IF(EXPORTADO!A108&lt;&gt;"",TRIM(EXPORTADO!A108),"")</f>
        <v>17.01</v>
      </c>
      <c r="L126" s="50" t="str">
        <f>IF(K126&lt;&gt;"",EXPORTADO!D108,"")</f>
        <v>GESTIÓN DE RCD'S TIERRAS/PÉTREOS DE EXCAVACIÓN</v>
      </c>
      <c r="M126" s="50"/>
      <c r="N126" s="78" t="str">
        <f>IF(K126&lt;&gt;"",EXPORTADO!C108,"")</f>
        <v>m3</v>
      </c>
      <c r="O126" s="89">
        <f>IF(G126&lt;&gt;"",EXPORTADO!E108,"")</f>
        <v>0.5</v>
      </c>
      <c r="P126" s="90">
        <f>IF(G126&lt;&gt;"",EXPORTADO!F108,"")</f>
        <v>4.83</v>
      </c>
      <c r="Q126" s="90">
        <f>IF($G126&lt;&gt;"",$O126*P126,IF(OR($I126="c",$I126="css"),SUMIF($G$22:G$2999,$K126,Q$22:Q$2999),IF($I126="c1",SUMIF($F$22:F$2999,$K126,Q$22:Q$2999),IF($I126="c2",SUMIF($E$22:E$2999,$K126,Q$22:Q$2999),IF($I126="c3",SUMIF($D$22:D$2999,$K126,Q$22:Q$2999),IF($I126="c4",SUMIF($C$22:C$2999,$K126,Q$22:Q$2999),""))))))</f>
        <v>2.42</v>
      </c>
      <c r="S126" s="148"/>
      <c r="T126" s="90" t="str">
        <f>IF(G126&lt;&gt;"",IF(S126&lt;&gt;"",O126*S126,"Celda Vacia"),IF($G126&lt;&gt;"",$O126*S126,IF(OR($I126="c",$I126="css"),SUMIF($G$22:G$2999,$K126,T$22:T$2999),IF($I126="c1",SUMIF($F$22:F$2999,$K126,T$22:T$2999),IF($I126="c2",SUMIF($E$22:E$2999,$K126,T$22:T$2999),IF($I126="c3",SUMIF($D$22:D$2999,$K126,T$22:T$2999),IF($I126="c4",SUMIF($C$22:C$2999,$K126,T$22:T$2999),"")))))))</f>
        <v>Celda Vacia</v>
      </c>
      <c r="U126" s="91" t="str">
        <f t="shared" si="25"/>
        <v/>
      </c>
      <c r="V126" s="45"/>
      <c r="X126" s="50" t="str">
        <f t="shared" si="26"/>
        <v>PARTIDA SIN PRECIO</v>
      </c>
      <c r="Y126" s="69">
        <f t="shared" si="27"/>
        <v>1</v>
      </c>
      <c r="Z126" s="69" t="str">
        <f t="shared" si="28"/>
        <v/>
      </c>
      <c r="AA126" s="69" t="str">
        <f>IF(I126="CSS",IF(RELLENAR!$F$6="PEM",IF(OR(T126&lt;(Q126),Q126=0),1,""),IF(OR(T126*(1+$T$11+$T$9)&lt;(Q126*(1+$O$9+$O$11)),Q126=0),1,"")),"")</f>
        <v/>
      </c>
      <c r="AB126" s="93" t="str">
        <f t="shared" si="29"/>
        <v/>
      </c>
      <c r="AC126" s="56" t="str">
        <f t="shared" si="17"/>
        <v/>
      </c>
      <c r="AD126" s="94" t="str">
        <f t="shared" si="30"/>
        <v/>
      </c>
      <c r="AE126" s="56" t="str">
        <f t="shared" si="31"/>
        <v/>
      </c>
      <c r="AF126" s="78">
        <f t="shared" si="32"/>
        <v>1</v>
      </c>
    </row>
    <row r="127" spans="1:32" s="74" customFormat="1" x14ac:dyDescent="0.2">
      <c r="A127" s="74" t="str">
        <f>IF(EXPORTADO!I109&lt;&gt;"",EXPORTADO!I109,"")</f>
        <v/>
      </c>
      <c r="B127" s="74">
        <f t="shared" si="18"/>
        <v>5</v>
      </c>
      <c r="C127" s="86" t="str">
        <f t="shared" si="19"/>
        <v/>
      </c>
      <c r="D127" s="86" t="str">
        <f t="shared" si="20"/>
        <v/>
      </c>
      <c r="E127" s="86" t="str">
        <f t="shared" si="21"/>
        <v/>
      </c>
      <c r="F127" s="86" t="str">
        <f t="shared" si="22"/>
        <v/>
      </c>
      <c r="G127" s="86" t="str">
        <f t="shared" si="23"/>
        <v>17</v>
      </c>
      <c r="H127" s="87" t="str">
        <f>IF(EXPORTADO!B109&lt;&gt;"",EXPORTADO!B109,"")</f>
        <v>Partida</v>
      </c>
      <c r="I127" s="78" t="str">
        <f t="shared" si="24"/>
        <v>p1</v>
      </c>
      <c r="J127" s="78"/>
      <c r="K127" s="88" t="str">
        <f>IF(EXPORTADO!A109&lt;&gt;"",TRIM(EXPORTADO!A109),"")</f>
        <v>17.02</v>
      </c>
      <c r="L127" s="50" t="str">
        <f>IF(K127&lt;&gt;"",EXPORTADO!D109,"")</f>
        <v>TRANSPORTE Y GESTIÓN DE RCD'S NATURALEZA NO PÉTREA</v>
      </c>
      <c r="M127" s="50"/>
      <c r="N127" s="78" t="str">
        <f>IF(K127&lt;&gt;"",EXPORTADO!C109,"")</f>
        <v>t</v>
      </c>
      <c r="O127" s="89">
        <f>IF(G127&lt;&gt;"",EXPORTADO!E109,"")</f>
        <v>5.15</v>
      </c>
      <c r="P127" s="90">
        <f>IF(G127&lt;&gt;"",EXPORTADO!F109,"")</f>
        <v>14.31</v>
      </c>
      <c r="Q127" s="90">
        <f>IF($G127&lt;&gt;"",$O127*P127,IF(OR($I127="c",$I127="css"),SUMIF($G$22:G$2999,$K127,Q$22:Q$2999),IF($I127="c1",SUMIF($F$22:F$2999,$K127,Q$22:Q$2999),IF($I127="c2",SUMIF($E$22:E$2999,$K127,Q$22:Q$2999),IF($I127="c3",SUMIF($D$22:D$2999,$K127,Q$22:Q$2999),IF($I127="c4",SUMIF($C$22:C$2999,$K127,Q$22:Q$2999),""))))))</f>
        <v>73.7</v>
      </c>
      <c r="S127" s="148"/>
      <c r="T127" s="90" t="str">
        <f>IF(G127&lt;&gt;"",IF(S127&lt;&gt;"",O127*S127,"Celda Vacia"),IF($G127&lt;&gt;"",$O127*S127,IF(OR($I127="c",$I127="css"),SUMIF($G$22:G$2999,$K127,T$22:T$2999),IF($I127="c1",SUMIF($F$22:F$2999,$K127,T$22:T$2999),IF($I127="c2",SUMIF($E$22:E$2999,$K127,T$22:T$2999),IF($I127="c3",SUMIF($D$22:D$2999,$K127,T$22:T$2999),IF($I127="c4",SUMIF($C$22:C$2999,$K127,T$22:T$2999),"")))))))</f>
        <v>Celda Vacia</v>
      </c>
      <c r="U127" s="91" t="str">
        <f t="shared" si="25"/>
        <v/>
      </c>
      <c r="V127" s="45"/>
      <c r="X127" s="50" t="str">
        <f t="shared" si="26"/>
        <v>PARTIDA SIN PRECIO</v>
      </c>
      <c r="Y127" s="69">
        <f t="shared" si="27"/>
        <v>1</v>
      </c>
      <c r="Z127" s="69" t="str">
        <f t="shared" si="28"/>
        <v/>
      </c>
      <c r="AA127" s="69" t="str">
        <f>IF(I127="CSS",IF(RELLENAR!$F$6="PEM",IF(OR(T127&lt;(Q127),Q127=0),1,""),IF(OR(T127*(1+$T$11+$T$9)&lt;(Q127*(1+$O$9+$O$11)),Q127=0),1,"")),"")</f>
        <v/>
      </c>
      <c r="AB127" s="93" t="str">
        <f t="shared" si="29"/>
        <v/>
      </c>
      <c r="AC127" s="56" t="str">
        <f t="shared" si="17"/>
        <v/>
      </c>
      <c r="AD127" s="94" t="str">
        <f t="shared" si="30"/>
        <v/>
      </c>
      <c r="AE127" s="56" t="str">
        <f t="shared" si="31"/>
        <v/>
      </c>
      <c r="AF127" s="78">
        <f t="shared" si="32"/>
        <v>1</v>
      </c>
    </row>
    <row r="128" spans="1:32" s="74" customFormat="1" x14ac:dyDescent="0.2">
      <c r="A128" s="74" t="str">
        <f>IF(EXPORTADO!I110&lt;&gt;"",EXPORTADO!I110,"")</f>
        <v/>
      </c>
      <c r="B128" s="74">
        <f t="shared" si="18"/>
        <v>5</v>
      </c>
      <c r="C128" s="86" t="str">
        <f t="shared" si="19"/>
        <v/>
      </c>
      <c r="D128" s="86" t="str">
        <f t="shared" si="20"/>
        <v/>
      </c>
      <c r="E128" s="86" t="str">
        <f t="shared" si="21"/>
        <v/>
      </c>
      <c r="F128" s="86" t="str">
        <f t="shared" si="22"/>
        <v/>
      </c>
      <c r="G128" s="86" t="str">
        <f t="shared" si="23"/>
        <v>17</v>
      </c>
      <c r="H128" s="87" t="str">
        <f>IF(EXPORTADO!B110&lt;&gt;"",EXPORTADO!B110,"")</f>
        <v>Partida</v>
      </c>
      <c r="I128" s="78" t="str">
        <f t="shared" si="24"/>
        <v>p1</v>
      </c>
      <c r="J128" s="78"/>
      <c r="K128" s="88" t="str">
        <f>IF(EXPORTADO!A110&lt;&gt;"",TRIM(EXPORTADO!A110),"")</f>
        <v>17.03</v>
      </c>
      <c r="L128" s="50" t="str">
        <f>IF(K128&lt;&gt;"",EXPORTADO!D110,"")</f>
        <v>TRANSPORTE Y GESTIÓN DE RCD'S NATURALEZA PÉTREA</v>
      </c>
      <c r="M128" s="50"/>
      <c r="N128" s="78" t="str">
        <f>IF(K128&lt;&gt;"",EXPORTADO!C110,"")</f>
        <v>t</v>
      </c>
      <c r="O128" s="89">
        <f>IF(G128&lt;&gt;"",EXPORTADO!E110,"")</f>
        <v>45.84</v>
      </c>
      <c r="P128" s="90">
        <f>IF(G128&lt;&gt;"",EXPORTADO!F110,"")</f>
        <v>8.48</v>
      </c>
      <c r="Q128" s="90">
        <f>IF($G128&lt;&gt;"",$O128*P128,IF(OR($I128="c",$I128="css"),SUMIF($G$22:G$2999,$K128,Q$22:Q$2999),IF($I128="c1",SUMIF($F$22:F$2999,$K128,Q$22:Q$2999),IF($I128="c2",SUMIF($E$22:E$2999,$K128,Q$22:Q$2999),IF($I128="c3",SUMIF($D$22:D$2999,$K128,Q$22:Q$2999),IF($I128="c4",SUMIF($C$22:C$2999,$K128,Q$22:Q$2999),""))))))</f>
        <v>388.72</v>
      </c>
      <c r="S128" s="148"/>
      <c r="T128" s="90" t="str">
        <f>IF(G128&lt;&gt;"",IF(S128&lt;&gt;"",O128*S128,"Celda Vacia"),IF($G128&lt;&gt;"",$O128*S128,IF(OR($I128="c",$I128="css"),SUMIF($G$22:G$2999,$K128,T$22:T$2999),IF($I128="c1",SUMIF($F$22:F$2999,$K128,T$22:T$2999),IF($I128="c2",SUMIF($E$22:E$2999,$K128,T$22:T$2999),IF($I128="c3",SUMIF($D$22:D$2999,$K128,T$22:T$2999),IF($I128="c4",SUMIF($C$22:C$2999,$K128,T$22:T$2999),"")))))))</f>
        <v>Celda Vacia</v>
      </c>
      <c r="U128" s="91" t="str">
        <f t="shared" si="25"/>
        <v/>
      </c>
      <c r="V128" s="45"/>
      <c r="X128" s="50" t="str">
        <f t="shared" si="26"/>
        <v>PARTIDA SIN PRECIO</v>
      </c>
      <c r="Y128" s="69">
        <f t="shared" si="27"/>
        <v>1</v>
      </c>
      <c r="Z128" s="69" t="str">
        <f t="shared" si="28"/>
        <v/>
      </c>
      <c r="AA128" s="69" t="str">
        <f>IF(I128="CSS",IF(RELLENAR!$F$6="PEM",IF(OR(T128&lt;(Q128),Q128=0),1,""),IF(OR(T128*(1+$T$11+$T$9)&lt;(Q128*(1+$O$9+$O$11)),Q128=0),1,"")),"")</f>
        <v/>
      </c>
      <c r="AB128" s="93" t="str">
        <f t="shared" si="29"/>
        <v/>
      </c>
      <c r="AC128" s="56" t="str">
        <f t="shared" si="17"/>
        <v/>
      </c>
      <c r="AD128" s="94" t="str">
        <f t="shared" si="30"/>
        <v/>
      </c>
      <c r="AE128" s="56" t="str">
        <f t="shared" si="31"/>
        <v/>
      </c>
      <c r="AF128" s="78">
        <f t="shared" si="32"/>
        <v>1</v>
      </c>
    </row>
    <row r="129" spans="1:32" s="74" customFormat="1" x14ac:dyDescent="0.2">
      <c r="A129" s="74" t="str">
        <f>IF(EXPORTADO!I111&lt;&gt;"",EXPORTADO!I111,"")</f>
        <v/>
      </c>
      <c r="B129" s="74">
        <f t="shared" si="18"/>
        <v>5</v>
      </c>
      <c r="C129" s="86" t="str">
        <f t="shared" si="19"/>
        <v/>
      </c>
      <c r="D129" s="86" t="str">
        <f t="shared" si="20"/>
        <v/>
      </c>
      <c r="E129" s="86" t="str">
        <f t="shared" si="21"/>
        <v/>
      </c>
      <c r="F129" s="86" t="str">
        <f t="shared" si="22"/>
        <v/>
      </c>
      <c r="G129" s="86" t="str">
        <f t="shared" si="23"/>
        <v>17</v>
      </c>
      <c r="H129" s="87" t="str">
        <f>IF(EXPORTADO!B111&lt;&gt;"",EXPORTADO!B111,"")</f>
        <v>Partida</v>
      </c>
      <c r="I129" s="78" t="str">
        <f t="shared" si="24"/>
        <v>p1</v>
      </c>
      <c r="J129" s="78"/>
      <c r="K129" s="88" t="str">
        <f>IF(EXPORTADO!A111&lt;&gt;"",TRIM(EXPORTADO!A111),"")</f>
        <v>17.04</v>
      </c>
      <c r="L129" s="50" t="str">
        <f>IF(K129&lt;&gt;"",EXPORTADO!D111,"")</f>
        <v>TRANSPORTE Y GESTIÓN DE RCD'S POTENCIALMENTE PELIGROSOS Y OTROS</v>
      </c>
      <c r="M129" s="50"/>
      <c r="N129" s="78" t="str">
        <f>IF(K129&lt;&gt;"",EXPORTADO!C111,"")</f>
        <v>t</v>
      </c>
      <c r="O129" s="89">
        <f>IF(G129&lt;&gt;"",EXPORTADO!E111,"")</f>
        <v>4.43</v>
      </c>
      <c r="P129" s="90">
        <f>IF(G129&lt;&gt;"",EXPORTADO!F111,"")</f>
        <v>53.98</v>
      </c>
      <c r="Q129" s="90">
        <f>IF($G129&lt;&gt;"",$O129*P129,IF(OR($I129="c",$I129="css"),SUMIF($G$22:G$2999,$K129,Q$22:Q$2999),IF($I129="c1",SUMIF($F$22:F$2999,$K129,Q$22:Q$2999),IF($I129="c2",SUMIF($E$22:E$2999,$K129,Q$22:Q$2999),IF($I129="c3",SUMIF($D$22:D$2999,$K129,Q$22:Q$2999),IF($I129="c4",SUMIF($C$22:C$2999,$K129,Q$22:Q$2999),""))))))</f>
        <v>239.13</v>
      </c>
      <c r="S129" s="148"/>
      <c r="T129" s="90" t="str">
        <f>IF(G129&lt;&gt;"",IF(S129&lt;&gt;"",O129*S129,"Celda Vacia"),IF($G129&lt;&gt;"",$O129*S129,IF(OR($I129="c",$I129="css"),SUMIF($G$22:G$2999,$K129,T$22:T$2999),IF($I129="c1",SUMIF($F$22:F$2999,$K129,T$22:T$2999),IF($I129="c2",SUMIF($E$22:E$2999,$K129,T$22:T$2999),IF($I129="c3",SUMIF($D$22:D$2999,$K129,T$22:T$2999),IF($I129="c4",SUMIF($C$22:C$2999,$K129,T$22:T$2999),"")))))))</f>
        <v>Celda Vacia</v>
      </c>
      <c r="U129" s="91" t="str">
        <f t="shared" si="25"/>
        <v/>
      </c>
      <c r="V129" s="45"/>
      <c r="X129" s="50" t="str">
        <f t="shared" si="26"/>
        <v>PARTIDA SIN PRECIO</v>
      </c>
      <c r="Y129" s="69">
        <f t="shared" si="27"/>
        <v>1</v>
      </c>
      <c r="Z129" s="69" t="str">
        <f t="shared" si="28"/>
        <v/>
      </c>
      <c r="AA129" s="69" t="str">
        <f>IF(I129="CSS",IF(RELLENAR!$F$6="PEM",IF(OR(T129&lt;(Q129),Q129=0),1,""),IF(OR(T129*(1+$T$11+$T$9)&lt;(Q129*(1+$O$9+$O$11)),Q129=0),1,"")),"")</f>
        <v/>
      </c>
      <c r="AB129" s="93" t="str">
        <f t="shared" si="29"/>
        <v/>
      </c>
      <c r="AC129" s="56" t="str">
        <f t="shared" si="17"/>
        <v/>
      </c>
      <c r="AD129" s="94" t="str">
        <f t="shared" si="30"/>
        <v/>
      </c>
      <c r="AE129" s="56" t="str">
        <f t="shared" si="31"/>
        <v/>
      </c>
      <c r="AF129" s="78">
        <f t="shared" si="32"/>
        <v>1</v>
      </c>
    </row>
    <row r="130" spans="1:32" s="74" customFormat="1" x14ac:dyDescent="0.2">
      <c r="A130" s="74" t="str">
        <f>IF(EXPORTADO!I112&lt;&gt;"",EXPORTADO!I112,"")</f>
        <v/>
      </c>
      <c r="B130" s="74">
        <f t="shared" si="18"/>
        <v>2</v>
      </c>
      <c r="C130" s="86" t="str">
        <f t="shared" si="19"/>
        <v/>
      </c>
      <c r="D130" s="86" t="str">
        <f t="shared" si="20"/>
        <v/>
      </c>
      <c r="E130" s="86" t="str">
        <f t="shared" si="21"/>
        <v/>
      </c>
      <c r="F130" s="86" t="str">
        <f t="shared" si="22"/>
        <v/>
      </c>
      <c r="G130" s="86" t="str">
        <f t="shared" si="23"/>
        <v/>
      </c>
      <c r="H130" s="87" t="str">
        <f>IF(EXPORTADO!B112&lt;&gt;"",EXPORTADO!B112,"")</f>
        <v>Capítulo</v>
      </c>
      <c r="I130" s="78" t="str">
        <f t="shared" si="24"/>
        <v>c</v>
      </c>
      <c r="J130" s="78"/>
      <c r="K130" s="88" t="str">
        <f>IF(EXPORTADO!A112&lt;&gt;"",TRIM(EXPORTADO!A112),"")</f>
        <v>18</v>
      </c>
      <c r="L130" s="50" t="str">
        <f>IF(K130&lt;&gt;"",EXPORTADO!D112,"")</f>
        <v>SEGURIDAD Y SALUD</v>
      </c>
      <c r="M130" s="50"/>
      <c r="N130" s="78" t="str">
        <f>IF(K130&lt;&gt;"",EXPORTADO!C112,"")</f>
        <v/>
      </c>
      <c r="O130" s="89" t="str">
        <f>IF(G130&lt;&gt;"",EXPORTADO!E112,"")</f>
        <v/>
      </c>
      <c r="P130" s="90" t="str">
        <f>IF(G130&lt;&gt;"",EXPORTADO!F112,"")</f>
        <v/>
      </c>
      <c r="Q130" s="90">
        <f>IF($G130&lt;&gt;"",$O130*P130,IF(OR($I130="c",$I130="css"),SUMIF($G$22:G$2999,$K130,Q$22:Q$2999),IF($I130="c1",SUMIF($F$22:F$2999,$K130,Q$22:Q$2999),IF($I130="c2",SUMIF($E$22:E$2999,$K130,Q$22:Q$2999),IF($I130="c3",SUMIF($D$22:D$2999,$K130,Q$22:Q$2999),IF($I130="c4",SUMIF($C$22:C$2999,$K130,Q$22:Q$2999),""))))))</f>
        <v>3587.07</v>
      </c>
      <c r="S130" s="90"/>
      <c r="T130" s="90">
        <f>IF(G130&lt;&gt;"",IF(S130&lt;&gt;"",O130*S130,"Celda Vacia"),IF($G130&lt;&gt;"",$O130*S130,IF(OR($I130="c",$I130="css"),SUMIF($G$22:G$2999,$K130,T$22:T$2999),IF($I130="c1",SUMIF($F$22:F$2999,$K130,T$22:T$2999),IF($I130="c2",SUMIF($E$22:E$2999,$K130,T$22:T$2999),IF($I130="c3",SUMIF($D$22:D$2999,$K130,T$22:T$2999),IF($I130="c4",SUMIF($C$22:C$2999,$K130,T$22:T$2999),"")))))))</f>
        <v>0</v>
      </c>
      <c r="U130" s="91" t="str">
        <f t="shared" si="25"/>
        <v/>
      </c>
      <c r="V130" s="45"/>
      <c r="X130" s="50" t="str">
        <f t="shared" si="26"/>
        <v/>
      </c>
      <c r="Y130" s="69" t="str">
        <f t="shared" si="27"/>
        <v/>
      </c>
      <c r="Z130" s="69" t="str">
        <f t="shared" si="28"/>
        <v/>
      </c>
      <c r="AA130" s="69" t="str">
        <f>IF(I130="CSS",IF(RELLENAR!$F$6="PEM",IF(OR(T130&lt;(Q130),Q130=0),1,""),IF(OR(T130*(1+$T$11+$T$9)&lt;(Q130*(1+$O$9+$O$11)),Q130=0),1,"")),"")</f>
        <v/>
      </c>
      <c r="AB130" s="93" t="str">
        <f t="shared" si="29"/>
        <v/>
      </c>
      <c r="AC130" s="56" t="str">
        <f t="shared" si="17"/>
        <v/>
      </c>
      <c r="AD130" s="94" t="str">
        <f t="shared" si="30"/>
        <v/>
      </c>
      <c r="AE130" s="56" t="str">
        <f t="shared" si="31"/>
        <v/>
      </c>
      <c r="AF130" s="78" t="str">
        <f t="shared" si="32"/>
        <v/>
      </c>
    </row>
    <row r="131" spans="1:32" s="74" customFormat="1" x14ac:dyDescent="0.2">
      <c r="A131" s="74" t="str">
        <f>IF(EXPORTADO!I113&lt;&gt;"",EXPORTADO!I113,"")</f>
        <v/>
      </c>
      <c r="B131" s="74">
        <f t="shared" si="18"/>
        <v>5</v>
      </c>
      <c r="C131" s="86" t="str">
        <f t="shared" si="19"/>
        <v/>
      </c>
      <c r="D131" s="86" t="str">
        <f t="shared" si="20"/>
        <v/>
      </c>
      <c r="E131" s="86" t="str">
        <f t="shared" si="21"/>
        <v/>
      </c>
      <c r="F131" s="86" t="str">
        <f t="shared" si="22"/>
        <v/>
      </c>
      <c r="G131" s="86" t="str">
        <f t="shared" si="23"/>
        <v>18</v>
      </c>
      <c r="H131" s="87" t="str">
        <f>IF(EXPORTADO!B113&lt;&gt;"",EXPORTADO!B113,"")</f>
        <v>Partida</v>
      </c>
      <c r="I131" s="78" t="str">
        <f t="shared" si="24"/>
        <v>p1</v>
      </c>
      <c r="J131" s="78"/>
      <c r="K131" s="88" t="str">
        <f>IF(EXPORTADO!A113&lt;&gt;"",TRIM(EXPORTADO!A113),"")</f>
        <v>18.01</v>
      </c>
      <c r="L131" s="50" t="str">
        <f>IF(K131&lt;&gt;"",EXPORTADO!D113,"")</f>
        <v>VALLA METALICA CIERRE PERIMETRAL</v>
      </c>
      <c r="M131" s="50"/>
      <c r="N131" s="78" t="str">
        <f>IF(K131&lt;&gt;"",EXPORTADO!C113,"")</f>
        <v>m</v>
      </c>
      <c r="O131" s="89">
        <f>IF(G131&lt;&gt;"",EXPORTADO!E113,"")</f>
        <v>120</v>
      </c>
      <c r="P131" s="90">
        <f>IF(G131&lt;&gt;"",EXPORTADO!F113,"")</f>
        <v>12.29</v>
      </c>
      <c r="Q131" s="90">
        <f>IF($G131&lt;&gt;"",$O131*P131,IF(OR($I131="c",$I131="css"),SUMIF($G$22:G$2999,$K131,Q$22:Q$2999),IF($I131="c1",SUMIF($F$22:F$2999,$K131,Q$22:Q$2999),IF($I131="c2",SUMIF($E$22:E$2999,$K131,Q$22:Q$2999),IF($I131="c3",SUMIF($D$22:D$2999,$K131,Q$22:Q$2999),IF($I131="c4",SUMIF($C$22:C$2999,$K131,Q$22:Q$2999),""))))))</f>
        <v>1474.8</v>
      </c>
      <c r="S131" s="148"/>
      <c r="T131" s="90" t="str">
        <f>IF(G131&lt;&gt;"",IF(S131&lt;&gt;"",O131*S131,"Celda Vacia"),IF($G131&lt;&gt;"",$O131*S131,IF(OR($I131="c",$I131="css"),SUMIF($G$22:G$2999,$K131,T$22:T$2999),IF($I131="c1",SUMIF($F$22:F$2999,$K131,T$22:T$2999),IF($I131="c2",SUMIF($E$22:E$2999,$K131,T$22:T$2999),IF($I131="c3",SUMIF($D$22:D$2999,$K131,T$22:T$2999),IF($I131="c4",SUMIF($C$22:C$2999,$K131,T$22:T$2999),"")))))))</f>
        <v>Celda Vacia</v>
      </c>
      <c r="U131" s="91" t="str">
        <f t="shared" si="25"/>
        <v/>
      </c>
      <c r="V131" s="45"/>
      <c r="X131" s="50" t="str">
        <f t="shared" si="26"/>
        <v>PARTIDA SIN PRECIO</v>
      </c>
      <c r="Y131" s="69">
        <f t="shared" si="27"/>
        <v>1</v>
      </c>
      <c r="Z131" s="69" t="str">
        <f t="shared" si="28"/>
        <v/>
      </c>
      <c r="AA131" s="69" t="str">
        <f>IF(I131="CSS",IF(RELLENAR!$F$6="PEM",IF(OR(T131&lt;(Q131),Q131=0),1,""),IF(OR(T131*(1+$T$11+$T$9)&lt;(Q131*(1+$O$9+$O$11)),Q131=0),1,"")),"")</f>
        <v/>
      </c>
      <c r="AB131" s="93" t="str">
        <f t="shared" si="29"/>
        <v/>
      </c>
      <c r="AC131" s="56" t="str">
        <f t="shared" si="17"/>
        <v/>
      </c>
      <c r="AD131" s="94" t="str">
        <f t="shared" si="30"/>
        <v/>
      </c>
      <c r="AE131" s="56" t="str">
        <f t="shared" si="31"/>
        <v/>
      </c>
      <c r="AF131" s="78">
        <f t="shared" si="32"/>
        <v>1</v>
      </c>
    </row>
    <row r="132" spans="1:32" s="74" customFormat="1" x14ac:dyDescent="0.2">
      <c r="A132" s="74" t="str">
        <f>IF(EXPORTADO!I114&lt;&gt;"",EXPORTADO!I114,"")</f>
        <v/>
      </c>
      <c r="B132" s="74">
        <f t="shared" si="18"/>
        <v>5</v>
      </c>
      <c r="C132" s="86" t="str">
        <f t="shared" si="19"/>
        <v/>
      </c>
      <c r="D132" s="86" t="str">
        <f t="shared" si="20"/>
        <v/>
      </c>
      <c r="E132" s="86" t="str">
        <f t="shared" si="21"/>
        <v/>
      </c>
      <c r="F132" s="86" t="str">
        <f t="shared" si="22"/>
        <v/>
      </c>
      <c r="G132" s="86" t="str">
        <f t="shared" si="23"/>
        <v>18</v>
      </c>
      <c r="H132" s="87" t="str">
        <f>IF(EXPORTADO!B114&lt;&gt;"",EXPORTADO!B114,"")</f>
        <v>Partida</v>
      </c>
      <c r="I132" s="78" t="str">
        <f t="shared" si="24"/>
        <v>p1</v>
      </c>
      <c r="J132" s="78"/>
      <c r="K132" s="88" t="str">
        <f>IF(EXPORTADO!A114&lt;&gt;"",TRIM(EXPORTADO!A114),"")</f>
        <v>18.02</v>
      </c>
      <c r="L132" s="50" t="str">
        <f>IF(K132&lt;&gt;"",EXPORTADO!D114,"")</f>
        <v>CASETA PREF. MOD. 15.00 M2</v>
      </c>
      <c r="M132" s="50"/>
      <c r="N132" s="78" t="str">
        <f>IF(K132&lt;&gt;"",EXPORTADO!C114,"")</f>
        <v>u</v>
      </c>
      <c r="O132" s="89">
        <f>IF(G132&lt;&gt;"",EXPORTADO!E114,"")</f>
        <v>4</v>
      </c>
      <c r="P132" s="90">
        <f>IF(G132&lt;&gt;"",EXPORTADO!F114,"")</f>
        <v>216.91</v>
      </c>
      <c r="Q132" s="90">
        <f>IF($G132&lt;&gt;"",$O132*P132,IF(OR($I132="c",$I132="css"),SUMIF($G$22:G$2999,$K132,Q$22:Q$2999),IF($I132="c1",SUMIF($F$22:F$2999,$K132,Q$22:Q$2999),IF($I132="c2",SUMIF($E$22:E$2999,$K132,Q$22:Q$2999),IF($I132="c3",SUMIF($D$22:D$2999,$K132,Q$22:Q$2999),IF($I132="c4",SUMIF($C$22:C$2999,$K132,Q$22:Q$2999),""))))))</f>
        <v>867.64</v>
      </c>
      <c r="S132" s="148"/>
      <c r="T132" s="90" t="str">
        <f>IF(G132&lt;&gt;"",IF(S132&lt;&gt;"",O132*S132,"Celda Vacia"),IF($G132&lt;&gt;"",$O132*S132,IF(OR($I132="c",$I132="css"),SUMIF($G$22:G$2999,$K132,T$22:T$2999),IF($I132="c1",SUMIF($F$22:F$2999,$K132,T$22:T$2999),IF($I132="c2",SUMIF($E$22:E$2999,$K132,T$22:T$2999),IF($I132="c3",SUMIF($D$22:D$2999,$K132,T$22:T$2999),IF($I132="c4",SUMIF($C$22:C$2999,$K132,T$22:T$2999),"")))))))</f>
        <v>Celda Vacia</v>
      </c>
      <c r="U132" s="91" t="str">
        <f t="shared" si="25"/>
        <v/>
      </c>
      <c r="V132" s="45"/>
      <c r="X132" s="50" t="str">
        <f t="shared" si="26"/>
        <v>PARTIDA SIN PRECIO</v>
      </c>
      <c r="Y132" s="69">
        <f t="shared" si="27"/>
        <v>1</v>
      </c>
      <c r="Z132" s="69" t="str">
        <f t="shared" si="28"/>
        <v/>
      </c>
      <c r="AA132" s="69" t="str">
        <f>IF(I132="CSS",IF(RELLENAR!$F$6="PEM",IF(OR(T132&lt;(Q132),Q132=0),1,""),IF(OR(T132*(1+$T$11+$T$9)&lt;(Q132*(1+$O$9+$O$11)),Q132=0),1,"")),"")</f>
        <v/>
      </c>
      <c r="AB132" s="93" t="str">
        <f t="shared" si="29"/>
        <v/>
      </c>
      <c r="AC132" s="56" t="str">
        <f t="shared" si="17"/>
        <v/>
      </c>
      <c r="AD132" s="94" t="str">
        <f t="shared" si="30"/>
        <v/>
      </c>
      <c r="AE132" s="56" t="str">
        <f t="shared" si="31"/>
        <v/>
      </c>
      <c r="AF132" s="78">
        <f t="shared" si="32"/>
        <v>1</v>
      </c>
    </row>
    <row r="133" spans="1:32" s="74" customFormat="1" x14ac:dyDescent="0.2">
      <c r="A133" s="74" t="str">
        <f>IF(EXPORTADO!I115&lt;&gt;"",EXPORTADO!I115,"")</f>
        <v/>
      </c>
      <c r="B133" s="74">
        <f t="shared" si="18"/>
        <v>5</v>
      </c>
      <c r="C133" s="86" t="str">
        <f t="shared" si="19"/>
        <v/>
      </c>
      <c r="D133" s="86" t="str">
        <f t="shared" si="20"/>
        <v/>
      </c>
      <c r="E133" s="86" t="str">
        <f t="shared" si="21"/>
        <v/>
      </c>
      <c r="F133" s="86" t="str">
        <f t="shared" si="22"/>
        <v/>
      </c>
      <c r="G133" s="86" t="str">
        <f t="shared" si="23"/>
        <v>18</v>
      </c>
      <c r="H133" s="87" t="str">
        <f>IF(EXPORTADO!B115&lt;&gt;"",EXPORTADO!B115,"")</f>
        <v>Partida</v>
      </c>
      <c r="I133" s="78" t="str">
        <f t="shared" si="24"/>
        <v>p1</v>
      </c>
      <c r="J133" s="78"/>
      <c r="K133" s="88" t="str">
        <f>IF(EXPORTADO!A115&lt;&gt;"",TRIM(EXPORTADO!A115),"")</f>
        <v>18.03</v>
      </c>
      <c r="L133" s="50" t="str">
        <f>IF(K133&lt;&gt;"",EXPORTADO!D115,"")</f>
        <v>MASCARILLA RESPIRATORIA SOLD.</v>
      </c>
      <c r="M133" s="50"/>
      <c r="N133" s="78" t="str">
        <f>IF(K133&lt;&gt;"",EXPORTADO!C115,"")</f>
        <v>u</v>
      </c>
      <c r="O133" s="89">
        <f>IF(G133&lt;&gt;"",EXPORTADO!E115,"")</f>
        <v>1</v>
      </c>
      <c r="P133" s="90">
        <f>IF(G133&lt;&gt;"",EXPORTADO!F115,"")</f>
        <v>5.42</v>
      </c>
      <c r="Q133" s="90">
        <f>IF($G133&lt;&gt;"",$O133*P133,IF(OR($I133="c",$I133="css"),SUMIF($G$22:G$2999,$K133,Q$22:Q$2999),IF($I133="c1",SUMIF($F$22:F$2999,$K133,Q$22:Q$2999),IF($I133="c2",SUMIF($E$22:E$2999,$K133,Q$22:Q$2999),IF($I133="c3",SUMIF($D$22:D$2999,$K133,Q$22:Q$2999),IF($I133="c4",SUMIF($C$22:C$2999,$K133,Q$22:Q$2999),""))))))</f>
        <v>5.42</v>
      </c>
      <c r="S133" s="148"/>
      <c r="T133" s="90" t="str">
        <f>IF(G133&lt;&gt;"",IF(S133&lt;&gt;"",O133*S133,"Celda Vacia"),IF($G133&lt;&gt;"",$O133*S133,IF(OR($I133="c",$I133="css"),SUMIF($G$22:G$2999,$K133,T$22:T$2999),IF($I133="c1",SUMIF($F$22:F$2999,$K133,T$22:T$2999),IF($I133="c2",SUMIF($E$22:E$2999,$K133,T$22:T$2999),IF($I133="c3",SUMIF($D$22:D$2999,$K133,T$22:T$2999),IF($I133="c4",SUMIF($C$22:C$2999,$K133,T$22:T$2999),"")))))))</f>
        <v>Celda Vacia</v>
      </c>
      <c r="U133" s="91" t="str">
        <f t="shared" si="25"/>
        <v/>
      </c>
      <c r="V133" s="45"/>
      <c r="X133" s="50" t="str">
        <f t="shared" si="26"/>
        <v>PARTIDA SIN PRECIO</v>
      </c>
      <c r="Y133" s="69">
        <f t="shared" si="27"/>
        <v>1</v>
      </c>
      <c r="Z133" s="69" t="str">
        <f t="shared" si="28"/>
        <v/>
      </c>
      <c r="AA133" s="69" t="str">
        <f>IF(I133="CSS",IF(RELLENAR!$F$6="PEM",IF(OR(T133&lt;(Q133),Q133=0),1,""),IF(OR(T133*(1+$T$11+$T$9)&lt;(Q133*(1+$O$9+$O$11)),Q133=0),1,"")),"")</f>
        <v/>
      </c>
      <c r="AB133" s="93" t="str">
        <f t="shared" si="29"/>
        <v/>
      </c>
      <c r="AC133" s="56" t="str">
        <f t="shared" si="17"/>
        <v/>
      </c>
      <c r="AD133" s="94" t="str">
        <f t="shared" si="30"/>
        <v/>
      </c>
      <c r="AE133" s="56" t="str">
        <f t="shared" si="31"/>
        <v/>
      </c>
      <c r="AF133" s="78">
        <f t="shared" si="32"/>
        <v>1</v>
      </c>
    </row>
    <row r="134" spans="1:32" s="74" customFormat="1" x14ac:dyDescent="0.2">
      <c r="A134" s="74" t="str">
        <f>IF(EXPORTADO!I116&lt;&gt;"",EXPORTADO!I116,"")</f>
        <v/>
      </c>
      <c r="B134" s="74">
        <f t="shared" si="18"/>
        <v>5</v>
      </c>
      <c r="C134" s="86" t="str">
        <f t="shared" si="19"/>
        <v/>
      </c>
      <c r="D134" s="86" t="str">
        <f t="shared" si="20"/>
        <v/>
      </c>
      <c r="E134" s="86" t="str">
        <f t="shared" si="21"/>
        <v/>
      </c>
      <c r="F134" s="86" t="str">
        <f t="shared" si="22"/>
        <v/>
      </c>
      <c r="G134" s="86" t="str">
        <f t="shared" si="23"/>
        <v>18</v>
      </c>
      <c r="H134" s="87" t="str">
        <f>IF(EXPORTADO!B116&lt;&gt;"",EXPORTADO!B116,"")</f>
        <v>Partida</v>
      </c>
      <c r="I134" s="78" t="str">
        <f t="shared" si="24"/>
        <v>p1</v>
      </c>
      <c r="J134" s="78"/>
      <c r="K134" s="88" t="str">
        <f>IF(EXPORTADO!A116&lt;&gt;"",TRIM(EXPORTADO!A116),"")</f>
        <v>18.04</v>
      </c>
      <c r="L134" s="50" t="str">
        <f>IF(K134&lt;&gt;"",EXPORTADO!D116,"")</f>
        <v>MASCARILLA RESPIRATORIA POLV.</v>
      </c>
      <c r="M134" s="50"/>
      <c r="N134" s="78" t="str">
        <f>IF(K134&lt;&gt;"",EXPORTADO!C116,"")</f>
        <v>u</v>
      </c>
      <c r="O134" s="89">
        <f>IF(G134&lt;&gt;"",EXPORTADO!E116,"")</f>
        <v>3</v>
      </c>
      <c r="P134" s="90">
        <f>IF(G134&lt;&gt;"",EXPORTADO!F116,"")</f>
        <v>5.42</v>
      </c>
      <c r="Q134" s="90">
        <f>IF($G134&lt;&gt;"",$O134*P134,IF(OR($I134="c",$I134="css"),SUMIF($G$22:G$2999,$K134,Q$22:Q$2999),IF($I134="c1",SUMIF($F$22:F$2999,$K134,Q$22:Q$2999),IF($I134="c2",SUMIF($E$22:E$2999,$K134,Q$22:Q$2999),IF($I134="c3",SUMIF($D$22:D$2999,$K134,Q$22:Q$2999),IF($I134="c4",SUMIF($C$22:C$2999,$K134,Q$22:Q$2999),""))))))</f>
        <v>16.260000000000002</v>
      </c>
      <c r="S134" s="148"/>
      <c r="T134" s="90" t="str">
        <f>IF(G134&lt;&gt;"",IF(S134&lt;&gt;"",O134*S134,"Celda Vacia"),IF($G134&lt;&gt;"",$O134*S134,IF(OR($I134="c",$I134="css"),SUMIF($G$22:G$2999,$K134,T$22:T$2999),IF($I134="c1",SUMIF($F$22:F$2999,$K134,T$22:T$2999),IF($I134="c2",SUMIF($E$22:E$2999,$K134,T$22:T$2999),IF($I134="c3",SUMIF($D$22:D$2999,$K134,T$22:T$2999),IF($I134="c4",SUMIF($C$22:C$2999,$K134,T$22:T$2999),"")))))))</f>
        <v>Celda Vacia</v>
      </c>
      <c r="U134" s="91" t="str">
        <f t="shared" si="25"/>
        <v/>
      </c>
      <c r="V134" s="45"/>
      <c r="X134" s="50" t="str">
        <f t="shared" si="26"/>
        <v>PARTIDA SIN PRECIO</v>
      </c>
      <c r="Y134" s="69">
        <f t="shared" si="27"/>
        <v>1</v>
      </c>
      <c r="Z134" s="69" t="str">
        <f t="shared" si="28"/>
        <v/>
      </c>
      <c r="AA134" s="69" t="str">
        <f>IF(I134="CSS",IF(RELLENAR!$F$6="PEM",IF(OR(T134&lt;(Q134),Q134=0),1,""),IF(OR(T134*(1+$T$11+$T$9)&lt;(Q134*(1+$O$9+$O$11)),Q134=0),1,"")),"")</f>
        <v/>
      </c>
      <c r="AB134" s="93" t="str">
        <f t="shared" si="29"/>
        <v/>
      </c>
      <c r="AC134" s="56" t="str">
        <f t="shared" si="17"/>
        <v/>
      </c>
      <c r="AD134" s="94" t="str">
        <f t="shared" si="30"/>
        <v/>
      </c>
      <c r="AE134" s="56" t="str">
        <f t="shared" si="31"/>
        <v/>
      </c>
      <c r="AF134" s="78">
        <f t="shared" si="32"/>
        <v>1</v>
      </c>
    </row>
    <row r="135" spans="1:32" s="74" customFormat="1" x14ac:dyDescent="0.2">
      <c r="A135" s="74" t="str">
        <f>IF(EXPORTADO!I117&lt;&gt;"",EXPORTADO!I117,"")</f>
        <v/>
      </c>
      <c r="B135" s="74">
        <f t="shared" si="18"/>
        <v>5</v>
      </c>
      <c r="C135" s="86" t="str">
        <f t="shared" si="19"/>
        <v/>
      </c>
      <c r="D135" s="86" t="str">
        <f t="shared" si="20"/>
        <v/>
      </c>
      <c r="E135" s="86" t="str">
        <f t="shared" si="21"/>
        <v/>
      </c>
      <c r="F135" s="86" t="str">
        <f t="shared" si="22"/>
        <v/>
      </c>
      <c r="G135" s="86" t="str">
        <f t="shared" si="23"/>
        <v>18</v>
      </c>
      <c r="H135" s="87" t="str">
        <f>IF(EXPORTADO!B117&lt;&gt;"",EXPORTADO!B117,"")</f>
        <v>Partida</v>
      </c>
      <c r="I135" s="78" t="str">
        <f t="shared" si="24"/>
        <v>p1</v>
      </c>
      <c r="J135" s="78"/>
      <c r="K135" s="88" t="str">
        <f>IF(EXPORTADO!A117&lt;&gt;"",TRIM(EXPORTADO!A117),"")</f>
        <v>18.05</v>
      </c>
      <c r="L135" s="50" t="str">
        <f>IF(K135&lt;&gt;"",EXPORTADO!D117,"")</f>
        <v>MASCARILLA RESPIRATORIA PINT.</v>
      </c>
      <c r="M135" s="50"/>
      <c r="N135" s="78" t="str">
        <f>IF(K135&lt;&gt;"",EXPORTADO!C117,"")</f>
        <v>u</v>
      </c>
      <c r="O135" s="89">
        <f>IF(G135&lt;&gt;"",EXPORTADO!E117,"")</f>
        <v>2</v>
      </c>
      <c r="P135" s="90">
        <f>IF(G135&lt;&gt;"",EXPORTADO!F117,"")</f>
        <v>5.42</v>
      </c>
      <c r="Q135" s="90">
        <f>IF($G135&lt;&gt;"",$O135*P135,IF(OR($I135="c",$I135="css"),SUMIF($G$22:G$2999,$K135,Q$22:Q$2999),IF($I135="c1",SUMIF($F$22:F$2999,$K135,Q$22:Q$2999),IF($I135="c2",SUMIF($E$22:E$2999,$K135,Q$22:Q$2999),IF($I135="c3",SUMIF($D$22:D$2999,$K135,Q$22:Q$2999),IF($I135="c4",SUMIF($C$22:C$2999,$K135,Q$22:Q$2999),""))))))</f>
        <v>10.84</v>
      </c>
      <c r="S135" s="148"/>
      <c r="T135" s="90" t="str">
        <f>IF(G135&lt;&gt;"",IF(S135&lt;&gt;"",O135*S135,"Celda Vacia"),IF($G135&lt;&gt;"",$O135*S135,IF(OR($I135="c",$I135="css"),SUMIF($G$22:G$2999,$K135,T$22:T$2999),IF($I135="c1",SUMIF($F$22:F$2999,$K135,T$22:T$2999),IF($I135="c2",SUMIF($E$22:E$2999,$K135,T$22:T$2999),IF($I135="c3",SUMIF($D$22:D$2999,$K135,T$22:T$2999),IF($I135="c4",SUMIF($C$22:C$2999,$K135,T$22:T$2999),"")))))))</f>
        <v>Celda Vacia</v>
      </c>
      <c r="U135" s="91" t="str">
        <f t="shared" si="25"/>
        <v/>
      </c>
      <c r="V135" s="45"/>
      <c r="X135" s="50" t="str">
        <f t="shared" si="26"/>
        <v>PARTIDA SIN PRECIO</v>
      </c>
      <c r="Y135" s="69">
        <f t="shared" si="27"/>
        <v>1</v>
      </c>
      <c r="Z135" s="69" t="str">
        <f t="shared" si="28"/>
        <v/>
      </c>
      <c r="AA135" s="69" t="str">
        <f>IF(I135="CSS",IF(RELLENAR!$F$6="PEM",IF(OR(T135&lt;(Q135),Q135=0),1,""),IF(OR(T135*(1+$T$11+$T$9)&lt;(Q135*(1+$O$9+$O$11)),Q135=0),1,"")),"")</f>
        <v/>
      </c>
      <c r="AB135" s="93" t="str">
        <f t="shared" si="29"/>
        <v/>
      </c>
      <c r="AC135" s="56" t="str">
        <f t="shared" si="17"/>
        <v/>
      </c>
      <c r="AD135" s="94" t="str">
        <f t="shared" si="30"/>
        <v/>
      </c>
      <c r="AE135" s="56" t="str">
        <f t="shared" si="31"/>
        <v/>
      </c>
      <c r="AF135" s="78">
        <f t="shared" si="32"/>
        <v>1</v>
      </c>
    </row>
    <row r="136" spans="1:32" s="74" customFormat="1" x14ac:dyDescent="0.2">
      <c r="A136" s="74" t="str">
        <f>IF(EXPORTADO!I118&lt;&gt;"",EXPORTADO!I118,"")</f>
        <v/>
      </c>
      <c r="B136" s="74">
        <f t="shared" si="18"/>
        <v>5</v>
      </c>
      <c r="C136" s="86" t="str">
        <f t="shared" si="19"/>
        <v/>
      </c>
      <c r="D136" s="86" t="str">
        <f t="shared" si="20"/>
        <v/>
      </c>
      <c r="E136" s="86" t="str">
        <f t="shared" si="21"/>
        <v/>
      </c>
      <c r="F136" s="86" t="str">
        <f t="shared" si="22"/>
        <v/>
      </c>
      <c r="G136" s="86" t="str">
        <f t="shared" si="23"/>
        <v>18</v>
      </c>
      <c r="H136" s="87" t="str">
        <f>IF(EXPORTADO!B118&lt;&gt;"",EXPORTADO!B118,"")</f>
        <v>Partida</v>
      </c>
      <c r="I136" s="78" t="str">
        <f t="shared" si="24"/>
        <v>p1</v>
      </c>
      <c r="J136" s="78"/>
      <c r="K136" s="88" t="str">
        <f>IF(EXPORTADO!A118&lt;&gt;"",TRIM(EXPORTADO!A118),"")</f>
        <v>18.06</v>
      </c>
      <c r="L136" s="50" t="str">
        <f>IF(K136&lt;&gt;"",EXPORTADO!D118,"")</f>
        <v>GAFA ANTI-IMPACTO,ACETATO</v>
      </c>
      <c r="M136" s="50"/>
      <c r="N136" s="78" t="str">
        <f>IF(K136&lt;&gt;"",EXPORTADO!C118,"")</f>
        <v>u</v>
      </c>
      <c r="O136" s="89">
        <f>IF(G136&lt;&gt;"",EXPORTADO!E118,"")</f>
        <v>1</v>
      </c>
      <c r="P136" s="90">
        <f>IF(G136&lt;&gt;"",EXPORTADO!F118,"")</f>
        <v>9.0399999999999991</v>
      </c>
      <c r="Q136" s="90">
        <f>IF($G136&lt;&gt;"",$O136*P136,IF(OR($I136="c",$I136="css"),SUMIF($G$22:G$2999,$K136,Q$22:Q$2999),IF($I136="c1",SUMIF($F$22:F$2999,$K136,Q$22:Q$2999),IF($I136="c2",SUMIF($E$22:E$2999,$K136,Q$22:Q$2999),IF($I136="c3",SUMIF($D$22:D$2999,$K136,Q$22:Q$2999),IF($I136="c4",SUMIF($C$22:C$2999,$K136,Q$22:Q$2999),""))))))</f>
        <v>9.0399999999999991</v>
      </c>
      <c r="S136" s="148"/>
      <c r="T136" s="90" t="str">
        <f>IF(G136&lt;&gt;"",IF(S136&lt;&gt;"",O136*S136,"Celda Vacia"),IF($G136&lt;&gt;"",$O136*S136,IF(OR($I136="c",$I136="css"),SUMIF($G$22:G$2999,$K136,T$22:T$2999),IF($I136="c1",SUMIF($F$22:F$2999,$K136,T$22:T$2999),IF($I136="c2",SUMIF($E$22:E$2999,$K136,T$22:T$2999),IF($I136="c3",SUMIF($D$22:D$2999,$K136,T$22:T$2999),IF($I136="c4",SUMIF($C$22:C$2999,$K136,T$22:T$2999),"")))))))</f>
        <v>Celda Vacia</v>
      </c>
      <c r="U136" s="91" t="str">
        <f t="shared" si="25"/>
        <v/>
      </c>
      <c r="V136" s="45"/>
      <c r="X136" s="50" t="str">
        <f t="shared" si="26"/>
        <v>PARTIDA SIN PRECIO</v>
      </c>
      <c r="Y136" s="69">
        <f t="shared" si="27"/>
        <v>1</v>
      </c>
      <c r="Z136" s="69" t="str">
        <f t="shared" si="28"/>
        <v/>
      </c>
      <c r="AA136" s="69" t="str">
        <f>IF(I136="CSS",IF(RELLENAR!$F$6="PEM",IF(OR(T136&lt;(Q136),Q136=0),1,""),IF(OR(T136*(1+$T$11+$T$9)&lt;(Q136*(1+$O$9+$O$11)),Q136=0),1,"")),"")</f>
        <v/>
      </c>
      <c r="AB136" s="93" t="str">
        <f t="shared" si="29"/>
        <v/>
      </c>
      <c r="AC136" s="56" t="str">
        <f t="shared" si="17"/>
        <v/>
      </c>
      <c r="AD136" s="94" t="str">
        <f t="shared" si="30"/>
        <v/>
      </c>
      <c r="AE136" s="56" t="str">
        <f t="shared" si="31"/>
        <v/>
      </c>
      <c r="AF136" s="78">
        <f t="shared" si="32"/>
        <v>1</v>
      </c>
    </row>
    <row r="137" spans="1:32" s="74" customFormat="1" x14ac:dyDescent="0.2">
      <c r="A137" s="74" t="str">
        <f>IF(EXPORTADO!I119&lt;&gt;"",EXPORTADO!I119,"")</f>
        <v/>
      </c>
      <c r="B137" s="74">
        <f t="shared" si="18"/>
        <v>5</v>
      </c>
      <c r="C137" s="86" t="str">
        <f t="shared" si="19"/>
        <v/>
      </c>
      <c r="D137" s="86" t="str">
        <f t="shared" si="20"/>
        <v/>
      </c>
      <c r="E137" s="86" t="str">
        <f t="shared" si="21"/>
        <v/>
      </c>
      <c r="F137" s="86" t="str">
        <f t="shared" si="22"/>
        <v/>
      </c>
      <c r="G137" s="86" t="str">
        <f t="shared" si="23"/>
        <v>18</v>
      </c>
      <c r="H137" s="87" t="str">
        <f>IF(EXPORTADO!B119&lt;&gt;"",EXPORTADO!B119,"")</f>
        <v>Partida</v>
      </c>
      <c r="I137" s="78" t="str">
        <f t="shared" si="24"/>
        <v>p1</v>
      </c>
      <c r="J137" s="78"/>
      <c r="K137" s="88" t="str">
        <f>IF(EXPORTADO!A119&lt;&gt;"",TRIM(EXPORTADO!A119),"")</f>
        <v>18.07</v>
      </c>
      <c r="L137" s="50" t="str">
        <f>IF(K137&lt;&gt;"",EXPORTADO!D119,"")</f>
        <v>GAFA ANTI-POLVO</v>
      </c>
      <c r="M137" s="50"/>
      <c r="N137" s="78" t="str">
        <f>IF(K137&lt;&gt;"",EXPORTADO!C119,"")</f>
        <v>u</v>
      </c>
      <c r="O137" s="89">
        <f>IF(G137&lt;&gt;"",EXPORTADO!E119,"")</f>
        <v>2</v>
      </c>
      <c r="P137" s="90">
        <f>IF(G137&lt;&gt;"",EXPORTADO!F119,"")</f>
        <v>10.85</v>
      </c>
      <c r="Q137" s="90">
        <f>IF($G137&lt;&gt;"",$O137*P137,IF(OR($I137="c",$I137="css"),SUMIF($G$22:G$2999,$K137,Q$22:Q$2999),IF($I137="c1",SUMIF($F$22:F$2999,$K137,Q$22:Q$2999),IF($I137="c2",SUMIF($E$22:E$2999,$K137,Q$22:Q$2999),IF($I137="c3",SUMIF($D$22:D$2999,$K137,Q$22:Q$2999),IF($I137="c4",SUMIF($C$22:C$2999,$K137,Q$22:Q$2999),""))))))</f>
        <v>21.7</v>
      </c>
      <c r="S137" s="148"/>
      <c r="T137" s="90" t="str">
        <f>IF(G137&lt;&gt;"",IF(S137&lt;&gt;"",O137*S137,"Celda Vacia"),IF($G137&lt;&gt;"",$O137*S137,IF(OR($I137="c",$I137="css"),SUMIF($G$22:G$2999,$K137,T$22:T$2999),IF($I137="c1",SUMIF($F$22:F$2999,$K137,T$22:T$2999),IF($I137="c2",SUMIF($E$22:E$2999,$K137,T$22:T$2999),IF($I137="c3",SUMIF($D$22:D$2999,$K137,T$22:T$2999),IF($I137="c4",SUMIF($C$22:C$2999,$K137,T$22:T$2999),"")))))))</f>
        <v>Celda Vacia</v>
      </c>
      <c r="U137" s="91" t="str">
        <f t="shared" si="25"/>
        <v/>
      </c>
      <c r="V137" s="45"/>
      <c r="X137" s="50" t="str">
        <f t="shared" si="26"/>
        <v>PARTIDA SIN PRECIO</v>
      </c>
      <c r="Y137" s="69">
        <f t="shared" si="27"/>
        <v>1</v>
      </c>
      <c r="Z137" s="69" t="str">
        <f t="shared" si="28"/>
        <v/>
      </c>
      <c r="AA137" s="69" t="str">
        <f>IF(I137="CSS",IF(RELLENAR!$F$6="PEM",IF(OR(T137&lt;(Q137),Q137=0),1,""),IF(OR(T137*(1+$T$11+$T$9)&lt;(Q137*(1+$O$9+$O$11)),Q137=0),1,"")),"")</f>
        <v/>
      </c>
      <c r="AB137" s="93" t="str">
        <f t="shared" si="29"/>
        <v/>
      </c>
      <c r="AC137" s="56" t="str">
        <f t="shared" si="17"/>
        <v/>
      </c>
      <c r="AD137" s="94" t="str">
        <f t="shared" si="30"/>
        <v/>
      </c>
      <c r="AE137" s="56" t="str">
        <f t="shared" si="31"/>
        <v/>
      </c>
      <c r="AF137" s="78">
        <f t="shared" si="32"/>
        <v>1</v>
      </c>
    </row>
    <row r="138" spans="1:32" s="74" customFormat="1" x14ac:dyDescent="0.2">
      <c r="A138" s="74" t="str">
        <f>IF(EXPORTADO!I120&lt;&gt;"",EXPORTADO!I120,"")</f>
        <v/>
      </c>
      <c r="B138" s="74">
        <f t="shared" si="18"/>
        <v>5</v>
      </c>
      <c r="C138" s="86" t="str">
        <f t="shared" si="19"/>
        <v/>
      </c>
      <c r="D138" s="86" t="str">
        <f t="shared" si="20"/>
        <v/>
      </c>
      <c r="E138" s="86" t="str">
        <f t="shared" si="21"/>
        <v/>
      </c>
      <c r="F138" s="86" t="str">
        <f t="shared" si="22"/>
        <v/>
      </c>
      <c r="G138" s="86" t="str">
        <f t="shared" si="23"/>
        <v>18</v>
      </c>
      <c r="H138" s="87" t="str">
        <f>IF(EXPORTADO!B120&lt;&gt;"",EXPORTADO!B120,"")</f>
        <v>Partida</v>
      </c>
      <c r="I138" s="78" t="str">
        <f t="shared" si="24"/>
        <v>p1</v>
      </c>
      <c r="J138" s="78"/>
      <c r="K138" s="88" t="str">
        <f>IF(EXPORTADO!A120&lt;&gt;"",TRIM(EXPORTADO!A120),"")</f>
        <v>18.08</v>
      </c>
      <c r="L138" s="50" t="str">
        <f>IF(K138&lt;&gt;"",EXPORTADO!D120,"")</f>
        <v>GAFAS CAZOLETAS CERRADAS</v>
      </c>
      <c r="M138" s="50"/>
      <c r="N138" s="78" t="str">
        <f>IF(K138&lt;&gt;"",EXPORTADO!C120,"")</f>
        <v>u</v>
      </c>
      <c r="O138" s="89">
        <f>IF(G138&lt;&gt;"",EXPORTADO!E120,"")</f>
        <v>2</v>
      </c>
      <c r="P138" s="90">
        <f>IF(G138&lt;&gt;"",EXPORTADO!F120,"")</f>
        <v>14.46</v>
      </c>
      <c r="Q138" s="90">
        <f>IF($G138&lt;&gt;"",$O138*P138,IF(OR($I138="c",$I138="css"),SUMIF($G$22:G$2999,$K138,Q$22:Q$2999),IF($I138="c1",SUMIF($F$22:F$2999,$K138,Q$22:Q$2999),IF($I138="c2",SUMIF($E$22:E$2999,$K138,Q$22:Q$2999),IF($I138="c3",SUMIF($D$22:D$2999,$K138,Q$22:Q$2999),IF($I138="c4",SUMIF($C$22:C$2999,$K138,Q$22:Q$2999),""))))))</f>
        <v>28.92</v>
      </c>
      <c r="S138" s="148"/>
      <c r="T138" s="90" t="str">
        <f>IF(G138&lt;&gt;"",IF(S138&lt;&gt;"",O138*S138,"Celda Vacia"),IF($G138&lt;&gt;"",$O138*S138,IF(OR($I138="c",$I138="css"),SUMIF($G$22:G$2999,$K138,T$22:T$2999),IF($I138="c1",SUMIF($F$22:F$2999,$K138,T$22:T$2999),IF($I138="c2",SUMIF($E$22:E$2999,$K138,T$22:T$2999),IF($I138="c3",SUMIF($D$22:D$2999,$K138,T$22:T$2999),IF($I138="c4",SUMIF($C$22:C$2999,$K138,T$22:T$2999),"")))))))</f>
        <v>Celda Vacia</v>
      </c>
      <c r="U138" s="91" t="str">
        <f t="shared" si="25"/>
        <v/>
      </c>
      <c r="V138" s="45"/>
      <c r="X138" s="50" t="str">
        <f t="shared" si="26"/>
        <v>PARTIDA SIN PRECIO</v>
      </c>
      <c r="Y138" s="69">
        <f t="shared" si="27"/>
        <v>1</v>
      </c>
      <c r="Z138" s="69" t="str">
        <f t="shared" si="28"/>
        <v/>
      </c>
      <c r="AA138" s="69" t="str">
        <f>IF(I138="CSS",IF(RELLENAR!$F$6="PEM",IF(OR(T138&lt;(Q138),Q138=0),1,""),IF(OR(T138*(1+$T$11+$T$9)&lt;(Q138*(1+$O$9+$O$11)),Q138=0),1,"")),"")</f>
        <v/>
      </c>
      <c r="AB138" s="93" t="str">
        <f t="shared" si="29"/>
        <v/>
      </c>
      <c r="AC138" s="56" t="str">
        <f t="shared" si="17"/>
        <v/>
      </c>
      <c r="AD138" s="94" t="str">
        <f t="shared" si="30"/>
        <v/>
      </c>
      <c r="AE138" s="56" t="str">
        <f t="shared" si="31"/>
        <v/>
      </c>
      <c r="AF138" s="78">
        <f t="shared" si="32"/>
        <v>1</v>
      </c>
    </row>
    <row r="139" spans="1:32" s="74" customFormat="1" x14ac:dyDescent="0.2">
      <c r="A139" s="74" t="str">
        <f>IF(EXPORTADO!I121&lt;&gt;"",EXPORTADO!I121,"")</f>
        <v/>
      </c>
      <c r="B139" s="74">
        <f t="shared" si="18"/>
        <v>5</v>
      </c>
      <c r="C139" s="86" t="str">
        <f t="shared" si="19"/>
        <v/>
      </c>
      <c r="D139" s="86" t="str">
        <f t="shared" si="20"/>
        <v/>
      </c>
      <c r="E139" s="86" t="str">
        <f t="shared" si="21"/>
        <v/>
      </c>
      <c r="F139" s="86" t="str">
        <f t="shared" si="22"/>
        <v/>
      </c>
      <c r="G139" s="86" t="str">
        <f t="shared" si="23"/>
        <v>18</v>
      </c>
      <c r="H139" s="87" t="str">
        <f>IF(EXPORTADO!B121&lt;&gt;"",EXPORTADO!B121,"")</f>
        <v>Partida</v>
      </c>
      <c r="I139" s="78" t="str">
        <f t="shared" si="24"/>
        <v>p1</v>
      </c>
      <c r="J139" s="78"/>
      <c r="K139" s="88" t="str">
        <f>IF(EXPORTADO!A121&lt;&gt;"",TRIM(EXPORTADO!A121),"")</f>
        <v>18.09</v>
      </c>
      <c r="L139" s="50" t="str">
        <f>IF(K139&lt;&gt;"",EXPORTADO!D121,"")</f>
        <v>PAR DE TAPONES ANTIRRUIDO</v>
      </c>
      <c r="M139" s="50"/>
      <c r="N139" s="78" t="str">
        <f>IF(K139&lt;&gt;"",EXPORTADO!C121,"")</f>
        <v>u</v>
      </c>
      <c r="O139" s="89">
        <f>IF(G139&lt;&gt;"",EXPORTADO!E121,"")</f>
        <v>2</v>
      </c>
      <c r="P139" s="90">
        <f>IF(G139&lt;&gt;"",EXPORTADO!F121,"")</f>
        <v>1.81</v>
      </c>
      <c r="Q139" s="90">
        <f>IF($G139&lt;&gt;"",$O139*P139,IF(OR($I139="c",$I139="css"),SUMIF($G$22:G$2999,$K139,Q$22:Q$2999),IF($I139="c1",SUMIF($F$22:F$2999,$K139,Q$22:Q$2999),IF($I139="c2",SUMIF($E$22:E$2999,$K139,Q$22:Q$2999),IF($I139="c3",SUMIF($D$22:D$2999,$K139,Q$22:Q$2999),IF($I139="c4",SUMIF($C$22:C$2999,$K139,Q$22:Q$2999),""))))))</f>
        <v>3.62</v>
      </c>
      <c r="S139" s="148"/>
      <c r="T139" s="90" t="str">
        <f>IF(G139&lt;&gt;"",IF(S139&lt;&gt;"",O139*S139,"Celda Vacia"),IF($G139&lt;&gt;"",$O139*S139,IF(OR($I139="c",$I139="css"),SUMIF($G$22:G$2999,$K139,T$22:T$2999),IF($I139="c1",SUMIF($F$22:F$2999,$K139,T$22:T$2999),IF($I139="c2",SUMIF($E$22:E$2999,$K139,T$22:T$2999),IF($I139="c3",SUMIF($D$22:D$2999,$K139,T$22:T$2999),IF($I139="c4",SUMIF($C$22:C$2999,$K139,T$22:T$2999),"")))))))</f>
        <v>Celda Vacia</v>
      </c>
      <c r="U139" s="91" t="str">
        <f t="shared" si="25"/>
        <v/>
      </c>
      <c r="V139" s="45"/>
      <c r="X139" s="50" t="str">
        <f t="shared" si="26"/>
        <v>PARTIDA SIN PRECIO</v>
      </c>
      <c r="Y139" s="69">
        <f t="shared" si="27"/>
        <v>1</v>
      </c>
      <c r="Z139" s="69" t="str">
        <f t="shared" si="28"/>
        <v/>
      </c>
      <c r="AA139" s="69" t="str">
        <f>IF(I139="CSS",IF(RELLENAR!$F$6="PEM",IF(OR(T139&lt;(Q139),Q139=0),1,""),IF(OR(T139*(1+$T$11+$T$9)&lt;(Q139*(1+$O$9+$O$11)),Q139=0),1,"")),"")</f>
        <v/>
      </c>
      <c r="AB139" s="93" t="str">
        <f t="shared" si="29"/>
        <v/>
      </c>
      <c r="AC139" s="56" t="str">
        <f t="shared" si="17"/>
        <v/>
      </c>
      <c r="AD139" s="94" t="str">
        <f t="shared" si="30"/>
        <v/>
      </c>
      <c r="AE139" s="56" t="str">
        <f t="shared" si="31"/>
        <v/>
      </c>
      <c r="AF139" s="78">
        <f t="shared" si="32"/>
        <v>1</v>
      </c>
    </row>
    <row r="140" spans="1:32" s="74" customFormat="1" x14ac:dyDescent="0.2">
      <c r="A140" s="74" t="str">
        <f>IF(EXPORTADO!I122&lt;&gt;"",EXPORTADO!I122,"")</f>
        <v/>
      </c>
      <c r="B140" s="74">
        <f t="shared" si="18"/>
        <v>5</v>
      </c>
      <c r="C140" s="86" t="str">
        <f t="shared" si="19"/>
        <v/>
      </c>
      <c r="D140" s="86" t="str">
        <f t="shared" si="20"/>
        <v/>
      </c>
      <c r="E140" s="86" t="str">
        <f t="shared" si="21"/>
        <v/>
      </c>
      <c r="F140" s="86" t="str">
        <f t="shared" si="22"/>
        <v/>
      </c>
      <c r="G140" s="86" t="str">
        <f t="shared" si="23"/>
        <v>18</v>
      </c>
      <c r="H140" s="87" t="str">
        <f>IF(EXPORTADO!B122&lt;&gt;"",EXPORTADO!B122,"")</f>
        <v>Partida</v>
      </c>
      <c r="I140" s="78" t="str">
        <f t="shared" si="24"/>
        <v>p1</v>
      </c>
      <c r="J140" s="78"/>
      <c r="K140" s="88" t="str">
        <f>IF(EXPORTADO!A122&lt;&gt;"",TRIM(EXPORTADO!A122),"")</f>
        <v>18.10</v>
      </c>
      <c r="L140" s="50" t="str">
        <f>IF(K140&lt;&gt;"",EXPORTADO!D122,"")</f>
        <v>CASCO DE SEGURIDAD</v>
      </c>
      <c r="M140" s="50"/>
      <c r="N140" s="78" t="str">
        <f>IF(K140&lt;&gt;"",EXPORTADO!C122,"")</f>
        <v>u</v>
      </c>
      <c r="O140" s="89">
        <f>IF(G140&lt;&gt;"",EXPORTADO!E122,"")</f>
        <v>9</v>
      </c>
      <c r="P140" s="90">
        <f>IF(G140&lt;&gt;"",EXPORTADO!F122,"")</f>
        <v>3.01</v>
      </c>
      <c r="Q140" s="90">
        <f>IF($G140&lt;&gt;"",$O140*P140,IF(OR($I140="c",$I140="css"),SUMIF($G$22:G$2999,$K140,Q$22:Q$2999),IF($I140="c1",SUMIF($F$22:F$2999,$K140,Q$22:Q$2999),IF($I140="c2",SUMIF($E$22:E$2999,$K140,Q$22:Q$2999),IF($I140="c3",SUMIF($D$22:D$2999,$K140,Q$22:Q$2999),IF($I140="c4",SUMIF($C$22:C$2999,$K140,Q$22:Q$2999),""))))))</f>
        <v>27.09</v>
      </c>
      <c r="S140" s="148"/>
      <c r="T140" s="90" t="str">
        <f>IF(G140&lt;&gt;"",IF(S140&lt;&gt;"",O140*S140,"Celda Vacia"),IF($G140&lt;&gt;"",$O140*S140,IF(OR($I140="c",$I140="css"),SUMIF($G$22:G$2999,$K140,T$22:T$2999),IF($I140="c1",SUMIF($F$22:F$2999,$K140,T$22:T$2999),IF($I140="c2",SUMIF($E$22:E$2999,$K140,T$22:T$2999),IF($I140="c3",SUMIF($D$22:D$2999,$K140,T$22:T$2999),IF($I140="c4",SUMIF($C$22:C$2999,$K140,T$22:T$2999),"")))))))</f>
        <v>Celda Vacia</v>
      </c>
      <c r="U140" s="91" t="str">
        <f t="shared" si="25"/>
        <v/>
      </c>
      <c r="V140" s="45"/>
      <c r="X140" s="50" t="str">
        <f t="shared" si="26"/>
        <v>PARTIDA SIN PRECIO</v>
      </c>
      <c r="Y140" s="69">
        <f t="shared" si="27"/>
        <v>1</v>
      </c>
      <c r="Z140" s="69" t="str">
        <f t="shared" si="28"/>
        <v/>
      </c>
      <c r="AA140" s="69" t="str">
        <f>IF(I140="CSS",IF(RELLENAR!$F$6="PEM",IF(OR(T140&lt;(Q140),Q140=0),1,""),IF(OR(T140*(1+$T$11+$T$9)&lt;(Q140*(1+$O$9+$O$11)),Q140=0),1,"")),"")</f>
        <v/>
      </c>
      <c r="AB140" s="93" t="str">
        <f t="shared" si="29"/>
        <v/>
      </c>
      <c r="AC140" s="56" t="str">
        <f t="shared" si="17"/>
        <v/>
      </c>
      <c r="AD140" s="94" t="str">
        <f t="shared" si="30"/>
        <v/>
      </c>
      <c r="AE140" s="56" t="str">
        <f t="shared" si="31"/>
        <v/>
      </c>
      <c r="AF140" s="78">
        <f t="shared" si="32"/>
        <v>1</v>
      </c>
    </row>
    <row r="141" spans="1:32" s="74" customFormat="1" x14ac:dyDescent="0.2">
      <c r="A141" s="74" t="str">
        <f>IF(EXPORTADO!I123&lt;&gt;"",EXPORTADO!I123,"")</f>
        <v/>
      </c>
      <c r="B141" s="74">
        <f t="shared" si="18"/>
        <v>5</v>
      </c>
      <c r="C141" s="86" t="str">
        <f t="shared" si="19"/>
        <v/>
      </c>
      <c r="D141" s="86" t="str">
        <f t="shared" si="20"/>
        <v/>
      </c>
      <c r="E141" s="86" t="str">
        <f t="shared" si="21"/>
        <v/>
      </c>
      <c r="F141" s="86" t="str">
        <f t="shared" si="22"/>
        <v/>
      </c>
      <c r="G141" s="86" t="str">
        <f t="shared" si="23"/>
        <v>18</v>
      </c>
      <c r="H141" s="87" t="str">
        <f>IF(EXPORTADO!B123&lt;&gt;"",EXPORTADO!B123,"")</f>
        <v>Partida</v>
      </c>
      <c r="I141" s="78" t="str">
        <f t="shared" si="24"/>
        <v>p1</v>
      </c>
      <c r="J141" s="78"/>
      <c r="K141" s="88" t="str">
        <f>IF(EXPORTADO!A123&lt;&gt;"",TRIM(EXPORTADO!A123),"")</f>
        <v>18.11</v>
      </c>
      <c r="L141" s="50" t="str">
        <f>IF(K141&lt;&gt;"",EXPORTADO!D123,"")</f>
        <v>PANTALLA SOLDADURA ELECTRICA DE CABEZA</v>
      </c>
      <c r="M141" s="50"/>
      <c r="N141" s="78" t="str">
        <f>IF(K141&lt;&gt;"",EXPORTADO!C123,"")</f>
        <v>u</v>
      </c>
      <c r="O141" s="89">
        <f>IF(G141&lt;&gt;"",EXPORTADO!E123,"")</f>
        <v>1</v>
      </c>
      <c r="P141" s="90">
        <f>IF(G141&lt;&gt;"",EXPORTADO!F123,"")</f>
        <v>30.13</v>
      </c>
      <c r="Q141" s="90">
        <f>IF($G141&lt;&gt;"",$O141*P141,IF(OR($I141="c",$I141="css"),SUMIF($G$22:G$2999,$K141,Q$22:Q$2999),IF($I141="c1",SUMIF($F$22:F$2999,$K141,Q$22:Q$2999),IF($I141="c2",SUMIF($E$22:E$2999,$K141,Q$22:Q$2999),IF($I141="c3",SUMIF($D$22:D$2999,$K141,Q$22:Q$2999),IF($I141="c4",SUMIF($C$22:C$2999,$K141,Q$22:Q$2999),""))))))</f>
        <v>30.13</v>
      </c>
      <c r="S141" s="148"/>
      <c r="T141" s="90" t="str">
        <f>IF(G141&lt;&gt;"",IF(S141&lt;&gt;"",O141*S141,"Celda Vacia"),IF($G141&lt;&gt;"",$O141*S141,IF(OR($I141="c",$I141="css"),SUMIF($G$22:G$2999,$K141,T$22:T$2999),IF($I141="c1",SUMIF($F$22:F$2999,$K141,T$22:T$2999),IF($I141="c2",SUMIF($E$22:E$2999,$K141,T$22:T$2999),IF($I141="c3",SUMIF($D$22:D$2999,$K141,T$22:T$2999),IF($I141="c4",SUMIF($C$22:C$2999,$K141,T$22:T$2999),"")))))))</f>
        <v>Celda Vacia</v>
      </c>
      <c r="U141" s="91" t="str">
        <f t="shared" si="25"/>
        <v/>
      </c>
      <c r="V141" s="45"/>
      <c r="X141" s="50" t="str">
        <f t="shared" si="26"/>
        <v>PARTIDA SIN PRECIO</v>
      </c>
      <c r="Y141" s="69">
        <f t="shared" si="27"/>
        <v>1</v>
      </c>
      <c r="Z141" s="69" t="str">
        <f t="shared" si="28"/>
        <v/>
      </c>
      <c r="AA141" s="69" t="str">
        <f>IF(I141="CSS",IF(RELLENAR!$F$6="PEM",IF(OR(T141&lt;(Q141),Q141=0),1,""),IF(OR(T141*(1+$T$11+$T$9)&lt;(Q141*(1+$O$9+$O$11)),Q141=0),1,"")),"")</f>
        <v/>
      </c>
      <c r="AB141" s="93" t="str">
        <f t="shared" si="29"/>
        <v/>
      </c>
      <c r="AC141" s="56" t="str">
        <f t="shared" si="17"/>
        <v/>
      </c>
      <c r="AD141" s="94" t="str">
        <f t="shared" si="30"/>
        <v/>
      </c>
      <c r="AE141" s="56" t="str">
        <f t="shared" si="31"/>
        <v/>
      </c>
      <c r="AF141" s="78">
        <f t="shared" si="32"/>
        <v>1</v>
      </c>
    </row>
    <row r="142" spans="1:32" s="74" customFormat="1" x14ac:dyDescent="0.2">
      <c r="A142" s="74" t="str">
        <f>IF(EXPORTADO!I124&lt;&gt;"",EXPORTADO!I124,"")</f>
        <v/>
      </c>
      <c r="B142" s="74">
        <f t="shared" si="18"/>
        <v>5</v>
      </c>
      <c r="C142" s="86" t="str">
        <f t="shared" si="19"/>
        <v/>
      </c>
      <c r="D142" s="86" t="str">
        <f t="shared" si="20"/>
        <v/>
      </c>
      <c r="E142" s="86" t="str">
        <f t="shared" si="21"/>
        <v/>
      </c>
      <c r="F142" s="86" t="str">
        <f t="shared" si="22"/>
        <v/>
      </c>
      <c r="G142" s="86" t="str">
        <f t="shared" si="23"/>
        <v>18</v>
      </c>
      <c r="H142" s="87" t="str">
        <f>IF(EXPORTADO!B124&lt;&gt;"",EXPORTADO!B124,"")</f>
        <v>Partida</v>
      </c>
      <c r="I142" s="78" t="str">
        <f t="shared" si="24"/>
        <v>p1</v>
      </c>
      <c r="J142" s="78"/>
      <c r="K142" s="88" t="str">
        <f>IF(EXPORTADO!A124&lt;&gt;"",TRIM(EXPORTADO!A124),"")</f>
        <v>18.12</v>
      </c>
      <c r="L142" s="50" t="str">
        <f>IF(K142&lt;&gt;"",EXPORTADO!D124,"")</f>
        <v>EXTINTOR MANUAL DE CO2 DE 6KG</v>
      </c>
      <c r="M142" s="50"/>
      <c r="N142" s="78" t="str">
        <f>IF(K142&lt;&gt;"",EXPORTADO!C124,"")</f>
        <v>u</v>
      </c>
      <c r="O142" s="89">
        <f>IF(G142&lt;&gt;"",EXPORTADO!E124,"")</f>
        <v>1</v>
      </c>
      <c r="P142" s="90">
        <f>IF(G142&lt;&gt;"",EXPORTADO!F124,"")</f>
        <v>72.3</v>
      </c>
      <c r="Q142" s="90">
        <f>IF($G142&lt;&gt;"",$O142*P142,IF(OR($I142="c",$I142="css"),SUMIF($G$22:G$2999,$K142,Q$22:Q$2999),IF($I142="c1",SUMIF($F$22:F$2999,$K142,Q$22:Q$2999),IF($I142="c2",SUMIF($E$22:E$2999,$K142,Q$22:Q$2999),IF($I142="c3",SUMIF($D$22:D$2999,$K142,Q$22:Q$2999),IF($I142="c4",SUMIF($C$22:C$2999,$K142,Q$22:Q$2999),""))))))</f>
        <v>72.3</v>
      </c>
      <c r="S142" s="148"/>
      <c r="T142" s="90" t="str">
        <f>IF(G142&lt;&gt;"",IF(S142&lt;&gt;"",O142*S142,"Celda Vacia"),IF($G142&lt;&gt;"",$O142*S142,IF(OR($I142="c",$I142="css"),SUMIF($G$22:G$2999,$K142,T$22:T$2999),IF($I142="c1",SUMIF($F$22:F$2999,$K142,T$22:T$2999),IF($I142="c2",SUMIF($E$22:E$2999,$K142,T$22:T$2999),IF($I142="c3",SUMIF($D$22:D$2999,$K142,T$22:T$2999),IF($I142="c4",SUMIF($C$22:C$2999,$K142,T$22:T$2999),"")))))))</f>
        <v>Celda Vacia</v>
      </c>
      <c r="U142" s="91" t="str">
        <f t="shared" si="25"/>
        <v/>
      </c>
      <c r="V142" s="45"/>
      <c r="X142" s="50" t="str">
        <f t="shared" si="26"/>
        <v>PARTIDA SIN PRECIO</v>
      </c>
      <c r="Y142" s="69">
        <f t="shared" si="27"/>
        <v>1</v>
      </c>
      <c r="Z142" s="69" t="str">
        <f t="shared" si="28"/>
        <v/>
      </c>
      <c r="AA142" s="69" t="str">
        <f>IF(I142="CSS",IF(RELLENAR!$F$6="PEM",IF(OR(T142&lt;(Q142),Q142=0),1,""),IF(OR(T142*(1+$T$11+$T$9)&lt;(Q142*(1+$O$9+$O$11)),Q142=0),1,"")),"")</f>
        <v/>
      </c>
      <c r="AB142" s="93" t="str">
        <f t="shared" si="29"/>
        <v/>
      </c>
      <c r="AC142" s="56" t="str">
        <f t="shared" si="17"/>
        <v/>
      </c>
      <c r="AD142" s="94" t="str">
        <f t="shared" si="30"/>
        <v/>
      </c>
      <c r="AE142" s="56" t="str">
        <f t="shared" si="31"/>
        <v/>
      </c>
      <c r="AF142" s="78">
        <f t="shared" si="32"/>
        <v>1</v>
      </c>
    </row>
    <row r="143" spans="1:32" s="74" customFormat="1" x14ac:dyDescent="0.2">
      <c r="A143" s="74" t="str">
        <f>IF(EXPORTADO!I125&lt;&gt;"",EXPORTADO!I125,"")</f>
        <v/>
      </c>
      <c r="B143" s="74">
        <f t="shared" si="18"/>
        <v>5</v>
      </c>
      <c r="C143" s="86" t="str">
        <f t="shared" si="19"/>
        <v/>
      </c>
      <c r="D143" s="86" t="str">
        <f t="shared" si="20"/>
        <v/>
      </c>
      <c r="E143" s="86" t="str">
        <f t="shared" si="21"/>
        <v/>
      </c>
      <c r="F143" s="86" t="str">
        <f t="shared" si="22"/>
        <v/>
      </c>
      <c r="G143" s="86" t="str">
        <f t="shared" si="23"/>
        <v>18</v>
      </c>
      <c r="H143" s="87" t="str">
        <f>IF(EXPORTADO!B125&lt;&gt;"",EXPORTADO!B125,"")</f>
        <v>Partida</v>
      </c>
      <c r="I143" s="78" t="str">
        <f t="shared" si="24"/>
        <v>p1</v>
      </c>
      <c r="J143" s="78"/>
      <c r="K143" s="88" t="str">
        <f>IF(EXPORTADO!A125&lt;&gt;"",TRIM(EXPORTADO!A125),"")</f>
        <v>18.13</v>
      </c>
      <c r="L143" s="50" t="str">
        <f>IF(K143&lt;&gt;"",EXPORTADO!D125,"")</f>
        <v>GUANTES DE NITRILO-VINILO,CARGA</v>
      </c>
      <c r="M143" s="50"/>
      <c r="N143" s="78" t="str">
        <f>IF(K143&lt;&gt;"",EXPORTADO!C125,"")</f>
        <v>u</v>
      </c>
      <c r="O143" s="89">
        <f>IF(G143&lt;&gt;"",EXPORTADO!E125,"")</f>
        <v>2</v>
      </c>
      <c r="P143" s="90">
        <f>IF(G143&lt;&gt;"",EXPORTADO!F125,"")</f>
        <v>21.69</v>
      </c>
      <c r="Q143" s="90">
        <f>IF($G143&lt;&gt;"",$O143*P143,IF(OR($I143="c",$I143="css"),SUMIF($G$22:G$2999,$K143,Q$22:Q$2999),IF($I143="c1",SUMIF($F$22:F$2999,$K143,Q$22:Q$2999),IF($I143="c2",SUMIF($E$22:E$2999,$K143,Q$22:Q$2999),IF($I143="c3",SUMIF($D$22:D$2999,$K143,Q$22:Q$2999),IF($I143="c4",SUMIF($C$22:C$2999,$K143,Q$22:Q$2999),""))))))</f>
        <v>43.38</v>
      </c>
      <c r="S143" s="148"/>
      <c r="T143" s="90" t="str">
        <f>IF(G143&lt;&gt;"",IF(S143&lt;&gt;"",O143*S143,"Celda Vacia"),IF($G143&lt;&gt;"",$O143*S143,IF(OR($I143="c",$I143="css"),SUMIF($G$22:G$2999,$K143,T$22:T$2999),IF($I143="c1",SUMIF($F$22:F$2999,$K143,T$22:T$2999),IF($I143="c2",SUMIF($E$22:E$2999,$K143,T$22:T$2999),IF($I143="c3",SUMIF($D$22:D$2999,$K143,T$22:T$2999),IF($I143="c4",SUMIF($C$22:C$2999,$K143,T$22:T$2999),"")))))))</f>
        <v>Celda Vacia</v>
      </c>
      <c r="U143" s="91" t="str">
        <f t="shared" si="25"/>
        <v/>
      </c>
      <c r="V143" s="45"/>
      <c r="X143" s="50" t="str">
        <f t="shared" si="26"/>
        <v>PARTIDA SIN PRECIO</v>
      </c>
      <c r="Y143" s="69">
        <f t="shared" si="27"/>
        <v>1</v>
      </c>
      <c r="Z143" s="69" t="str">
        <f t="shared" si="28"/>
        <v/>
      </c>
      <c r="AA143" s="69" t="str">
        <f>IF(I143="CSS",IF(RELLENAR!$F$6="PEM",IF(OR(T143&lt;(Q143),Q143=0),1,""),IF(OR(T143*(1+$T$11+$T$9)&lt;(Q143*(1+$O$9+$O$11)),Q143=0),1,"")),"")</f>
        <v/>
      </c>
      <c r="AB143" s="93" t="str">
        <f t="shared" si="29"/>
        <v/>
      </c>
      <c r="AC143" s="56" t="str">
        <f t="shared" si="17"/>
        <v/>
      </c>
      <c r="AD143" s="94" t="str">
        <f t="shared" si="30"/>
        <v/>
      </c>
      <c r="AE143" s="56" t="str">
        <f t="shared" si="31"/>
        <v/>
      </c>
      <c r="AF143" s="78">
        <f t="shared" si="32"/>
        <v>1</v>
      </c>
    </row>
    <row r="144" spans="1:32" s="74" customFormat="1" x14ac:dyDescent="0.2">
      <c r="A144" s="74" t="str">
        <f>IF(EXPORTADO!I126&lt;&gt;"",EXPORTADO!I126,"")</f>
        <v/>
      </c>
      <c r="B144" s="74">
        <f t="shared" si="18"/>
        <v>5</v>
      </c>
      <c r="C144" s="86" t="str">
        <f t="shared" si="19"/>
        <v/>
      </c>
      <c r="D144" s="86" t="str">
        <f t="shared" si="20"/>
        <v/>
      </c>
      <c r="E144" s="86" t="str">
        <f t="shared" si="21"/>
        <v/>
      </c>
      <c r="F144" s="86" t="str">
        <f t="shared" si="22"/>
        <v/>
      </c>
      <c r="G144" s="86" t="str">
        <f t="shared" si="23"/>
        <v>18</v>
      </c>
      <c r="H144" s="87" t="str">
        <f>IF(EXPORTADO!B126&lt;&gt;"",EXPORTADO!B126,"")</f>
        <v>Partida</v>
      </c>
      <c r="I144" s="78" t="str">
        <f t="shared" si="24"/>
        <v>p1</v>
      </c>
      <c r="J144" s="78"/>
      <c r="K144" s="88" t="str">
        <f>IF(EXPORTADO!A126&lt;&gt;"",TRIM(EXPORTADO!A126),"")</f>
        <v>18.14</v>
      </c>
      <c r="L144" s="50" t="str">
        <f>IF(K144&lt;&gt;"",EXPORTADO!D126,"")</f>
        <v>GUANTES DE LATEX</v>
      </c>
      <c r="M144" s="50"/>
      <c r="N144" s="78" t="str">
        <f>IF(K144&lt;&gt;"",EXPORTADO!C126,"")</f>
        <v>u</v>
      </c>
      <c r="O144" s="89">
        <f>IF(G144&lt;&gt;"",EXPORTADO!E126,"")</f>
        <v>2</v>
      </c>
      <c r="P144" s="90">
        <f>IF(G144&lt;&gt;"",EXPORTADO!F126,"")</f>
        <v>21.69</v>
      </c>
      <c r="Q144" s="90">
        <f>IF($G144&lt;&gt;"",$O144*P144,IF(OR($I144="c",$I144="css"),SUMIF($G$22:G$2999,$K144,Q$22:Q$2999),IF($I144="c1",SUMIF($F$22:F$2999,$K144,Q$22:Q$2999),IF($I144="c2",SUMIF($E$22:E$2999,$K144,Q$22:Q$2999),IF($I144="c3",SUMIF($D$22:D$2999,$K144,Q$22:Q$2999),IF($I144="c4",SUMIF($C$22:C$2999,$K144,Q$22:Q$2999),""))))))</f>
        <v>43.38</v>
      </c>
      <c r="S144" s="148"/>
      <c r="T144" s="90" t="str">
        <f>IF(G144&lt;&gt;"",IF(S144&lt;&gt;"",O144*S144,"Celda Vacia"),IF($G144&lt;&gt;"",$O144*S144,IF(OR($I144="c",$I144="css"),SUMIF($G$22:G$2999,$K144,T$22:T$2999),IF($I144="c1",SUMIF($F$22:F$2999,$K144,T$22:T$2999),IF($I144="c2",SUMIF($E$22:E$2999,$K144,T$22:T$2999),IF($I144="c3",SUMIF($D$22:D$2999,$K144,T$22:T$2999),IF($I144="c4",SUMIF($C$22:C$2999,$K144,T$22:T$2999),"")))))))</f>
        <v>Celda Vacia</v>
      </c>
      <c r="U144" s="91" t="str">
        <f t="shared" si="25"/>
        <v/>
      </c>
      <c r="V144" s="45"/>
      <c r="X144" s="50" t="str">
        <f t="shared" si="26"/>
        <v>PARTIDA SIN PRECIO</v>
      </c>
      <c r="Y144" s="69">
        <f t="shared" si="27"/>
        <v>1</v>
      </c>
      <c r="Z144" s="69" t="str">
        <f t="shared" si="28"/>
        <v/>
      </c>
      <c r="AA144" s="69" t="str">
        <f>IF(I144="CSS",IF(RELLENAR!$F$6="PEM",IF(OR(T144&lt;(Q144),Q144=0),1,""),IF(OR(T144*(1+$T$11+$T$9)&lt;(Q144*(1+$O$9+$O$11)),Q144=0),1,"")),"")</f>
        <v/>
      </c>
      <c r="AB144" s="93" t="str">
        <f t="shared" si="29"/>
        <v/>
      </c>
      <c r="AC144" s="56" t="str">
        <f t="shared" si="17"/>
        <v/>
      </c>
      <c r="AD144" s="94" t="str">
        <f t="shared" si="30"/>
        <v/>
      </c>
      <c r="AE144" s="56" t="str">
        <f t="shared" si="31"/>
        <v/>
      </c>
      <c r="AF144" s="78">
        <f t="shared" si="32"/>
        <v>1</v>
      </c>
    </row>
    <row r="145" spans="1:32" s="74" customFormat="1" x14ac:dyDescent="0.2">
      <c r="A145" s="74" t="str">
        <f>IF(EXPORTADO!I127&lt;&gt;"",EXPORTADO!I127,"")</f>
        <v/>
      </c>
      <c r="B145" s="74">
        <f t="shared" si="18"/>
        <v>5</v>
      </c>
      <c r="C145" s="86" t="str">
        <f t="shared" si="19"/>
        <v/>
      </c>
      <c r="D145" s="86" t="str">
        <f t="shared" si="20"/>
        <v/>
      </c>
      <c r="E145" s="86" t="str">
        <f t="shared" si="21"/>
        <v/>
      </c>
      <c r="F145" s="86" t="str">
        <f t="shared" si="22"/>
        <v/>
      </c>
      <c r="G145" s="86" t="str">
        <f t="shared" si="23"/>
        <v>18</v>
      </c>
      <c r="H145" s="87" t="str">
        <f>IF(EXPORTADO!B127&lt;&gt;"",EXPORTADO!B127,"")</f>
        <v>Partida</v>
      </c>
      <c r="I145" s="78" t="str">
        <f t="shared" si="24"/>
        <v>p1</v>
      </c>
      <c r="J145" s="78"/>
      <c r="K145" s="88" t="str">
        <f>IF(EXPORTADO!A127&lt;&gt;"",TRIM(EXPORTADO!A127),"")</f>
        <v>18.15</v>
      </c>
      <c r="L145" s="50" t="str">
        <f>IF(K145&lt;&gt;"",EXPORTADO!D127,"")</f>
        <v>GUANTES AISLANTE DE BAJA TENSION</v>
      </c>
      <c r="M145" s="50"/>
      <c r="N145" s="78" t="str">
        <f>IF(K145&lt;&gt;"",EXPORTADO!C127,"")</f>
        <v>u</v>
      </c>
      <c r="O145" s="89">
        <f>IF(G145&lt;&gt;"",EXPORTADO!E127,"")</f>
        <v>1</v>
      </c>
      <c r="P145" s="90">
        <f>IF(G145&lt;&gt;"",EXPORTADO!F127,"")</f>
        <v>36.15</v>
      </c>
      <c r="Q145" s="90">
        <f>IF($G145&lt;&gt;"",$O145*P145,IF(OR($I145="c",$I145="css"),SUMIF($G$22:G$2999,$K145,Q$22:Q$2999),IF($I145="c1",SUMIF($F$22:F$2999,$K145,Q$22:Q$2999),IF($I145="c2",SUMIF($E$22:E$2999,$K145,Q$22:Q$2999),IF($I145="c3",SUMIF($D$22:D$2999,$K145,Q$22:Q$2999),IF($I145="c4",SUMIF($C$22:C$2999,$K145,Q$22:Q$2999),""))))))</f>
        <v>36.15</v>
      </c>
      <c r="S145" s="148"/>
      <c r="T145" s="90" t="str">
        <f>IF(G145&lt;&gt;"",IF(S145&lt;&gt;"",O145*S145,"Celda Vacia"),IF($G145&lt;&gt;"",$O145*S145,IF(OR($I145="c",$I145="css"),SUMIF($G$22:G$2999,$K145,T$22:T$2999),IF($I145="c1",SUMIF($F$22:F$2999,$K145,T$22:T$2999),IF($I145="c2",SUMIF($E$22:E$2999,$K145,T$22:T$2999),IF($I145="c3",SUMIF($D$22:D$2999,$K145,T$22:T$2999),IF($I145="c4",SUMIF($C$22:C$2999,$K145,T$22:T$2999),"")))))))</f>
        <v>Celda Vacia</v>
      </c>
      <c r="U145" s="91" t="str">
        <f t="shared" si="25"/>
        <v/>
      </c>
      <c r="V145" s="45"/>
      <c r="X145" s="50" t="str">
        <f t="shared" si="26"/>
        <v>PARTIDA SIN PRECIO</v>
      </c>
      <c r="Y145" s="69">
        <f t="shared" si="27"/>
        <v>1</v>
      </c>
      <c r="Z145" s="69" t="str">
        <f t="shared" si="28"/>
        <v/>
      </c>
      <c r="AA145" s="69" t="str">
        <f>IF(I145="CSS",IF(RELLENAR!$F$6="PEM",IF(OR(T145&lt;(Q145),Q145=0),1,""),IF(OR(T145*(1+$T$11+$T$9)&lt;(Q145*(1+$O$9+$O$11)),Q145=0),1,"")),"")</f>
        <v/>
      </c>
      <c r="AB145" s="93" t="str">
        <f t="shared" si="29"/>
        <v/>
      </c>
      <c r="AC145" s="56" t="str">
        <f t="shared" si="17"/>
        <v/>
      </c>
      <c r="AD145" s="94" t="str">
        <f t="shared" si="30"/>
        <v/>
      </c>
      <c r="AE145" s="56" t="str">
        <f t="shared" si="31"/>
        <v/>
      </c>
      <c r="AF145" s="78">
        <f t="shared" si="32"/>
        <v>1</v>
      </c>
    </row>
    <row r="146" spans="1:32" s="74" customFormat="1" x14ac:dyDescent="0.2">
      <c r="A146" s="74" t="str">
        <f>IF(EXPORTADO!I128&lt;&gt;"",EXPORTADO!I128,"")</f>
        <v/>
      </c>
      <c r="B146" s="74">
        <f t="shared" si="18"/>
        <v>5</v>
      </c>
      <c r="C146" s="86" t="str">
        <f t="shared" si="19"/>
        <v/>
      </c>
      <c r="D146" s="86" t="str">
        <f t="shared" si="20"/>
        <v/>
      </c>
      <c r="E146" s="86" t="str">
        <f t="shared" si="21"/>
        <v/>
      </c>
      <c r="F146" s="86" t="str">
        <f t="shared" si="22"/>
        <v/>
      </c>
      <c r="G146" s="86" t="str">
        <f t="shared" si="23"/>
        <v>18</v>
      </c>
      <c r="H146" s="87" t="str">
        <f>IF(EXPORTADO!B128&lt;&gt;"",EXPORTADO!B128,"")</f>
        <v>Partida</v>
      </c>
      <c r="I146" s="78" t="str">
        <f t="shared" si="24"/>
        <v>p1</v>
      </c>
      <c r="J146" s="78"/>
      <c r="K146" s="88" t="str">
        <f>IF(EXPORTADO!A128&lt;&gt;"",TRIM(EXPORTADO!A128),"")</f>
        <v>18.16</v>
      </c>
      <c r="L146" s="50" t="str">
        <f>IF(K146&lt;&gt;"",EXPORTADO!D128,"")</f>
        <v>GUANTES DE USO GENERAL</v>
      </c>
      <c r="M146" s="50"/>
      <c r="N146" s="78" t="str">
        <f>IF(K146&lt;&gt;"",EXPORTADO!C128,"")</f>
        <v>u</v>
      </c>
      <c r="O146" s="89">
        <f>IF(G146&lt;&gt;"",EXPORTADO!E128,"")</f>
        <v>2</v>
      </c>
      <c r="P146" s="90">
        <f>IF(G146&lt;&gt;"",EXPORTADO!F128,"")</f>
        <v>28.92</v>
      </c>
      <c r="Q146" s="90">
        <f>IF($G146&lt;&gt;"",$O146*P146,IF(OR($I146="c",$I146="css"),SUMIF($G$22:G$2999,$K146,Q$22:Q$2999),IF($I146="c1",SUMIF($F$22:F$2999,$K146,Q$22:Q$2999),IF($I146="c2",SUMIF($E$22:E$2999,$K146,Q$22:Q$2999),IF($I146="c3",SUMIF($D$22:D$2999,$K146,Q$22:Q$2999),IF($I146="c4",SUMIF($C$22:C$2999,$K146,Q$22:Q$2999),""))))))</f>
        <v>57.84</v>
      </c>
      <c r="S146" s="148"/>
      <c r="T146" s="90" t="str">
        <f>IF(G146&lt;&gt;"",IF(S146&lt;&gt;"",O146*S146,"Celda Vacia"),IF($G146&lt;&gt;"",$O146*S146,IF(OR($I146="c",$I146="css"),SUMIF($G$22:G$2999,$K146,T$22:T$2999),IF($I146="c1",SUMIF($F$22:F$2999,$K146,T$22:T$2999),IF($I146="c2",SUMIF($E$22:E$2999,$K146,T$22:T$2999),IF($I146="c3",SUMIF($D$22:D$2999,$K146,T$22:T$2999),IF($I146="c4",SUMIF($C$22:C$2999,$K146,T$22:T$2999),"")))))))</f>
        <v>Celda Vacia</v>
      </c>
      <c r="U146" s="91" t="str">
        <f t="shared" si="25"/>
        <v/>
      </c>
      <c r="V146" s="45"/>
      <c r="X146" s="50" t="str">
        <f t="shared" si="26"/>
        <v>PARTIDA SIN PRECIO</v>
      </c>
      <c r="Y146" s="69">
        <f t="shared" si="27"/>
        <v>1</v>
      </c>
      <c r="Z146" s="69" t="str">
        <f t="shared" si="28"/>
        <v/>
      </c>
      <c r="AA146" s="69" t="str">
        <f>IF(I146="CSS",IF(RELLENAR!$F$6="PEM",IF(OR(T146&lt;(Q146),Q146=0),1,""),IF(OR(T146*(1+$T$11+$T$9)&lt;(Q146*(1+$O$9+$O$11)),Q146=0),1,"")),"")</f>
        <v/>
      </c>
      <c r="AB146" s="93" t="str">
        <f t="shared" si="29"/>
        <v/>
      </c>
      <c r="AC146" s="56" t="str">
        <f t="shared" si="17"/>
        <v/>
      </c>
      <c r="AD146" s="94" t="str">
        <f t="shared" si="30"/>
        <v/>
      </c>
      <c r="AE146" s="56" t="str">
        <f t="shared" si="31"/>
        <v/>
      </c>
      <c r="AF146" s="78">
        <f t="shared" si="32"/>
        <v>1</v>
      </c>
    </row>
    <row r="147" spans="1:32" s="74" customFormat="1" x14ac:dyDescent="0.2">
      <c r="A147" s="74" t="str">
        <f>IF(EXPORTADO!I129&lt;&gt;"",EXPORTADO!I129,"")</f>
        <v/>
      </c>
      <c r="B147" s="74">
        <f t="shared" si="18"/>
        <v>5</v>
      </c>
      <c r="C147" s="86" t="str">
        <f t="shared" si="19"/>
        <v/>
      </c>
      <c r="D147" s="86" t="str">
        <f t="shared" si="20"/>
        <v/>
      </c>
      <c r="E147" s="86" t="str">
        <f t="shared" si="21"/>
        <v/>
      </c>
      <c r="F147" s="86" t="str">
        <f t="shared" si="22"/>
        <v/>
      </c>
      <c r="G147" s="86" t="str">
        <f t="shared" si="23"/>
        <v>18</v>
      </c>
      <c r="H147" s="87" t="str">
        <f>IF(EXPORTADO!B129&lt;&gt;"",EXPORTADO!B129,"")</f>
        <v>Partida</v>
      </c>
      <c r="I147" s="78" t="str">
        <f t="shared" si="24"/>
        <v>p1</v>
      </c>
      <c r="J147" s="78"/>
      <c r="K147" s="88" t="str">
        <f>IF(EXPORTADO!A129&lt;&gt;"",TRIM(EXPORTADO!A129),"")</f>
        <v>18.17</v>
      </c>
      <c r="L147" s="50" t="str">
        <f>IF(K147&lt;&gt;"",EXPORTADO!D129,"")</f>
        <v>BOTAS DE AGUA PVC. FORRADA</v>
      </c>
      <c r="M147" s="50"/>
      <c r="N147" s="78" t="str">
        <f>IF(K147&lt;&gt;"",EXPORTADO!C129,"")</f>
        <v>u</v>
      </c>
      <c r="O147" s="89">
        <f>IF(G147&lt;&gt;"",EXPORTADO!E129,"")</f>
        <v>2</v>
      </c>
      <c r="P147" s="90">
        <f>IF(G147&lt;&gt;"",EXPORTADO!F129,"")</f>
        <v>25.31</v>
      </c>
      <c r="Q147" s="90">
        <f>IF($G147&lt;&gt;"",$O147*P147,IF(OR($I147="c",$I147="css"),SUMIF($G$22:G$2999,$K147,Q$22:Q$2999),IF($I147="c1",SUMIF($F$22:F$2999,$K147,Q$22:Q$2999),IF($I147="c2",SUMIF($E$22:E$2999,$K147,Q$22:Q$2999),IF($I147="c3",SUMIF($D$22:D$2999,$K147,Q$22:Q$2999),IF($I147="c4",SUMIF($C$22:C$2999,$K147,Q$22:Q$2999),""))))))</f>
        <v>50.62</v>
      </c>
      <c r="S147" s="148"/>
      <c r="T147" s="90" t="str">
        <f>IF(G147&lt;&gt;"",IF(S147&lt;&gt;"",O147*S147,"Celda Vacia"),IF($G147&lt;&gt;"",$O147*S147,IF(OR($I147="c",$I147="css"),SUMIF($G$22:G$2999,$K147,T$22:T$2999),IF($I147="c1",SUMIF($F$22:F$2999,$K147,T$22:T$2999),IF($I147="c2",SUMIF($E$22:E$2999,$K147,T$22:T$2999),IF($I147="c3",SUMIF($D$22:D$2999,$K147,T$22:T$2999),IF($I147="c4",SUMIF($C$22:C$2999,$K147,T$22:T$2999),"")))))))</f>
        <v>Celda Vacia</v>
      </c>
      <c r="U147" s="91" t="str">
        <f t="shared" si="25"/>
        <v/>
      </c>
      <c r="V147" s="45"/>
      <c r="X147" s="50" t="str">
        <f t="shared" si="26"/>
        <v>PARTIDA SIN PRECIO</v>
      </c>
      <c r="Y147" s="69">
        <f t="shared" si="27"/>
        <v>1</v>
      </c>
      <c r="Z147" s="69" t="str">
        <f t="shared" si="28"/>
        <v/>
      </c>
      <c r="AA147" s="69" t="str">
        <f>IF(I147="CSS",IF(RELLENAR!$F$6="PEM",IF(OR(T147&lt;(Q147),Q147=0),1,""),IF(OR(T147*(1+$T$11+$T$9)&lt;(Q147*(1+$O$9+$O$11)),Q147=0),1,"")),"")</f>
        <v/>
      </c>
      <c r="AB147" s="93" t="str">
        <f t="shared" si="29"/>
        <v/>
      </c>
      <c r="AC147" s="56" t="str">
        <f t="shared" si="17"/>
        <v/>
      </c>
      <c r="AD147" s="94" t="str">
        <f t="shared" si="30"/>
        <v/>
      </c>
      <c r="AE147" s="56" t="str">
        <f t="shared" si="31"/>
        <v/>
      </c>
      <c r="AF147" s="78">
        <f t="shared" si="32"/>
        <v>1</v>
      </c>
    </row>
    <row r="148" spans="1:32" s="74" customFormat="1" x14ac:dyDescent="0.2">
      <c r="A148" s="74" t="str">
        <f>IF(EXPORTADO!I130&lt;&gt;"",EXPORTADO!I130,"")</f>
        <v/>
      </c>
      <c r="B148" s="74">
        <f t="shared" si="18"/>
        <v>5</v>
      </c>
      <c r="C148" s="86" t="str">
        <f t="shared" si="19"/>
        <v/>
      </c>
      <c r="D148" s="86" t="str">
        <f t="shared" si="20"/>
        <v/>
      </c>
      <c r="E148" s="86" t="str">
        <f t="shared" si="21"/>
        <v/>
      </c>
      <c r="F148" s="86" t="str">
        <f t="shared" si="22"/>
        <v/>
      </c>
      <c r="G148" s="86" t="str">
        <f t="shared" si="23"/>
        <v>18</v>
      </c>
      <c r="H148" s="87" t="str">
        <f>IF(EXPORTADO!B130&lt;&gt;"",EXPORTADO!B130,"")</f>
        <v>Partida</v>
      </c>
      <c r="I148" s="78" t="str">
        <f t="shared" si="24"/>
        <v>p1</v>
      </c>
      <c r="J148" s="78"/>
      <c r="K148" s="88" t="str">
        <f>IF(EXPORTADO!A130&lt;&gt;"",TRIM(EXPORTADO!A130),"")</f>
        <v>18.18</v>
      </c>
      <c r="L148" s="50" t="str">
        <f>IF(K148&lt;&gt;"",EXPORTADO!D130,"")</f>
        <v>LAMPARA INTERMITENTE</v>
      </c>
      <c r="M148" s="50"/>
      <c r="N148" s="78" t="str">
        <f>IF(K148&lt;&gt;"",EXPORTADO!C130,"")</f>
        <v>u</v>
      </c>
      <c r="O148" s="89">
        <f>IF(G148&lt;&gt;"",EXPORTADO!E130,"")</f>
        <v>1</v>
      </c>
      <c r="P148" s="90">
        <f>IF(G148&lt;&gt;"",EXPORTADO!F130,"")</f>
        <v>16.73</v>
      </c>
      <c r="Q148" s="90">
        <f>IF($G148&lt;&gt;"",$O148*P148,IF(OR($I148="c",$I148="css"),SUMIF($G$22:G$2999,$K148,Q$22:Q$2999),IF($I148="c1",SUMIF($F$22:F$2999,$K148,Q$22:Q$2999),IF($I148="c2",SUMIF($E$22:E$2999,$K148,Q$22:Q$2999),IF($I148="c3",SUMIF($D$22:D$2999,$K148,Q$22:Q$2999),IF($I148="c4",SUMIF($C$22:C$2999,$K148,Q$22:Q$2999),""))))))</f>
        <v>16.73</v>
      </c>
      <c r="S148" s="148"/>
      <c r="T148" s="90" t="str">
        <f>IF(G148&lt;&gt;"",IF(S148&lt;&gt;"",O148*S148,"Celda Vacia"),IF($G148&lt;&gt;"",$O148*S148,IF(OR($I148="c",$I148="css"),SUMIF($G$22:G$2999,$K148,T$22:T$2999),IF($I148="c1",SUMIF($F$22:F$2999,$K148,T$22:T$2999),IF($I148="c2",SUMIF($E$22:E$2999,$K148,T$22:T$2999),IF($I148="c3",SUMIF($D$22:D$2999,$K148,T$22:T$2999),IF($I148="c4",SUMIF($C$22:C$2999,$K148,T$22:T$2999),"")))))))</f>
        <v>Celda Vacia</v>
      </c>
      <c r="U148" s="91" t="str">
        <f t="shared" si="25"/>
        <v/>
      </c>
      <c r="V148" s="45"/>
      <c r="X148" s="50" t="str">
        <f t="shared" si="26"/>
        <v>PARTIDA SIN PRECIO</v>
      </c>
      <c r="Y148" s="69">
        <f t="shared" si="27"/>
        <v>1</v>
      </c>
      <c r="Z148" s="69" t="str">
        <f t="shared" si="28"/>
        <v/>
      </c>
      <c r="AA148" s="69" t="str">
        <f>IF(I148="CSS",IF(RELLENAR!$F$6="PEM",IF(OR(T148&lt;(Q148),Q148=0),1,""),IF(OR(T148*(1+$T$11+$T$9)&lt;(Q148*(1+$O$9+$O$11)),Q148=0),1,"")),"")</f>
        <v/>
      </c>
      <c r="AB148" s="93" t="str">
        <f t="shared" si="29"/>
        <v/>
      </c>
      <c r="AC148" s="56" t="str">
        <f t="shared" si="17"/>
        <v/>
      </c>
      <c r="AD148" s="94" t="str">
        <f t="shared" si="30"/>
        <v/>
      </c>
      <c r="AE148" s="56" t="str">
        <f t="shared" si="31"/>
        <v/>
      </c>
      <c r="AF148" s="78">
        <f t="shared" si="32"/>
        <v>1</v>
      </c>
    </row>
    <row r="149" spans="1:32" s="74" customFormat="1" x14ac:dyDescent="0.2">
      <c r="A149" s="74" t="str">
        <f>IF(EXPORTADO!I131&lt;&gt;"",EXPORTADO!I131,"")</f>
        <v/>
      </c>
      <c r="B149" s="74">
        <f t="shared" si="18"/>
        <v>5</v>
      </c>
      <c r="C149" s="86" t="str">
        <f t="shared" si="19"/>
        <v/>
      </c>
      <c r="D149" s="86" t="str">
        <f t="shared" si="20"/>
        <v/>
      </c>
      <c r="E149" s="86" t="str">
        <f t="shared" si="21"/>
        <v/>
      </c>
      <c r="F149" s="86" t="str">
        <f t="shared" si="22"/>
        <v/>
      </c>
      <c r="G149" s="86" t="str">
        <f t="shared" si="23"/>
        <v>18</v>
      </c>
      <c r="H149" s="87" t="str">
        <f>IF(EXPORTADO!B131&lt;&gt;"",EXPORTADO!B131,"")</f>
        <v>Partida</v>
      </c>
      <c r="I149" s="78" t="str">
        <f t="shared" si="24"/>
        <v>p1</v>
      </c>
      <c r="J149" s="78"/>
      <c r="K149" s="88" t="str">
        <f>IF(EXPORTADO!A131&lt;&gt;"",TRIM(EXPORTADO!A131),"")</f>
        <v>18.19</v>
      </c>
      <c r="L149" s="50" t="str">
        <f>IF(K149&lt;&gt;"",EXPORTADO!D131,"")</f>
        <v>SEÑAL PVC. "SEÑALES INDICADORAS"</v>
      </c>
      <c r="M149" s="50"/>
      <c r="N149" s="78" t="str">
        <f>IF(K149&lt;&gt;"",EXPORTADO!C131,"")</f>
        <v>u</v>
      </c>
      <c r="O149" s="89">
        <f>IF(G149&lt;&gt;"",EXPORTADO!E131,"")</f>
        <v>10</v>
      </c>
      <c r="P149" s="90">
        <f>IF(G149&lt;&gt;"",EXPORTADO!F131,"")</f>
        <v>48.2</v>
      </c>
      <c r="Q149" s="90">
        <f>IF($G149&lt;&gt;"",$O149*P149,IF(OR($I149="c",$I149="css"),SUMIF($G$22:G$2999,$K149,Q$22:Q$2999),IF($I149="c1",SUMIF($F$22:F$2999,$K149,Q$22:Q$2999),IF($I149="c2",SUMIF($E$22:E$2999,$K149,Q$22:Q$2999),IF($I149="c3",SUMIF($D$22:D$2999,$K149,Q$22:Q$2999),IF($I149="c4",SUMIF($C$22:C$2999,$K149,Q$22:Q$2999),""))))))</f>
        <v>482</v>
      </c>
      <c r="S149" s="148"/>
      <c r="T149" s="90" t="str">
        <f>IF(G149&lt;&gt;"",IF(S149&lt;&gt;"",O149*S149,"Celda Vacia"),IF($G149&lt;&gt;"",$O149*S149,IF(OR($I149="c",$I149="css"),SUMIF($G$22:G$2999,$K149,T$22:T$2999),IF($I149="c1",SUMIF($F$22:F$2999,$K149,T$22:T$2999),IF($I149="c2",SUMIF($E$22:E$2999,$K149,T$22:T$2999),IF($I149="c3",SUMIF($D$22:D$2999,$K149,T$22:T$2999),IF($I149="c4",SUMIF($C$22:C$2999,$K149,T$22:T$2999),"")))))))</f>
        <v>Celda Vacia</v>
      </c>
      <c r="U149" s="91" t="str">
        <f t="shared" si="25"/>
        <v/>
      </c>
      <c r="V149" s="45"/>
      <c r="X149" s="50" t="str">
        <f t="shared" si="26"/>
        <v>PARTIDA SIN PRECIO</v>
      </c>
      <c r="Y149" s="69">
        <f t="shared" si="27"/>
        <v>1</v>
      </c>
      <c r="Z149" s="69" t="str">
        <f t="shared" si="28"/>
        <v/>
      </c>
      <c r="AA149" s="69" t="str">
        <f>IF(I149="CSS",IF(RELLENAR!$F$6="PEM",IF(OR(T149&lt;(Q149),Q149=0),1,""),IF(OR(T149*(1+$T$11+$T$9)&lt;(Q149*(1+$O$9+$O$11)),Q149=0),1,"")),"")</f>
        <v/>
      </c>
      <c r="AB149" s="93" t="str">
        <f t="shared" si="29"/>
        <v/>
      </c>
      <c r="AC149" s="56" t="str">
        <f t="shared" si="17"/>
        <v/>
      </c>
      <c r="AD149" s="94" t="str">
        <f t="shared" si="30"/>
        <v/>
      </c>
      <c r="AE149" s="56" t="str">
        <f t="shared" si="31"/>
        <v/>
      </c>
      <c r="AF149" s="78">
        <f t="shared" si="32"/>
        <v>1</v>
      </c>
    </row>
    <row r="150" spans="1:32" s="74" customFormat="1" x14ac:dyDescent="0.2">
      <c r="A150" s="74" t="str">
        <f>IF(EXPORTADO!I132&lt;&gt;"",EXPORTADO!I132,"")</f>
        <v/>
      </c>
      <c r="B150" s="74">
        <f t="shared" ref="B150:B213" si="33">IF(K150&lt;&gt;"",LEN(K150),"")</f>
        <v>5</v>
      </c>
      <c r="C150" s="86" t="str">
        <f t="shared" ref="C150:C213" si="34">IF($I150="P5",MID($K150,1,14),"")</f>
        <v/>
      </c>
      <c r="D150" s="86" t="str">
        <f t="shared" ref="D150:D213" si="35">IF(OR($I150="P4",$I150="P5",$I150="P5"),MID($K150,1,11),"")</f>
        <v/>
      </c>
      <c r="E150" s="86" t="str">
        <f t="shared" ref="E150:E213" si="36">IF(OR($I150="P3",$I150="P4",$I150="P5"),MID($K150,1,8),"")</f>
        <v/>
      </c>
      <c r="F150" s="86" t="str">
        <f t="shared" ref="F150:F213" si="37">IF(OR($I150="P2",$I150="P3",$I150="P4",$I150="P5"),MID($K150,1,5),"")</f>
        <v/>
      </c>
      <c r="G150" s="86" t="str">
        <f t="shared" ref="G150:G213" si="38">IF(OR($I150="P1",$I150="P2",$I150="P3",$I150="P4",$I150="P5"),MID($K150,1,2),"")</f>
        <v>18</v>
      </c>
      <c r="H150" s="87" t="str">
        <f>IF(EXPORTADO!B132&lt;&gt;"",EXPORTADO!B132,"")</f>
        <v>Partida</v>
      </c>
      <c r="I150" s="78" t="str">
        <f t="shared" ref="I150:I213" si="39">IF(K150&lt;&gt;"",IF(OR(K150=CSS.1,K150=CSS.2,K150=CSS.3),"CSS",IF(B150=17,IF(H150="capítulo","c5","p5"),IF(B150=14,IF(H150="capítulo","c4","p4"),IF(B150=11,IF(H150="capítulo","c3","p3"),IF(B150=8,IF(H150="capítulo","c2","p2"),IF(B150=5,IF(H150="capítulo","c1","p1"),IF(B150=2,"c"))))))),"")</f>
        <v>p1</v>
      </c>
      <c r="J150" s="78"/>
      <c r="K150" s="88" t="str">
        <f>IF(EXPORTADO!A132&lt;&gt;"",TRIM(EXPORTADO!A132),"")</f>
        <v>18.20</v>
      </c>
      <c r="L150" s="50" t="str">
        <f>IF(K150&lt;&gt;"",EXPORTADO!D132,"")</f>
        <v>PRIMEROS AUXILIOS EN OBRA.</v>
      </c>
      <c r="M150" s="50"/>
      <c r="N150" s="78" t="str">
        <f>IF(K150&lt;&gt;"",EXPORTADO!C132,"")</f>
        <v>u</v>
      </c>
      <c r="O150" s="89">
        <f>IF(G150&lt;&gt;"",EXPORTADO!E132,"")</f>
        <v>1</v>
      </c>
      <c r="P150" s="90">
        <f>IF(G150&lt;&gt;"",EXPORTADO!F132,"")</f>
        <v>289.20999999999998</v>
      </c>
      <c r="Q150" s="90">
        <f>IF($G150&lt;&gt;"",$O150*P150,IF(OR($I150="c",$I150="css"),SUMIF($G$22:G$2999,$K150,Q$22:Q$2999),IF($I150="c1",SUMIF($F$22:F$2999,$K150,Q$22:Q$2999),IF($I150="c2",SUMIF($E$22:E$2999,$K150,Q$22:Q$2999),IF($I150="c3",SUMIF($D$22:D$2999,$K150,Q$22:Q$2999),IF($I150="c4",SUMIF($C$22:C$2999,$K150,Q$22:Q$2999),""))))))</f>
        <v>289.20999999999998</v>
      </c>
      <c r="S150" s="148"/>
      <c r="T150" s="90" t="str">
        <f>IF(G150&lt;&gt;"",IF(S150&lt;&gt;"",O150*S150,"Celda Vacia"),IF($G150&lt;&gt;"",$O150*S150,IF(OR($I150="c",$I150="css"),SUMIF($G$22:G$2999,$K150,T$22:T$2999),IF($I150="c1",SUMIF($F$22:F$2999,$K150,T$22:T$2999),IF($I150="c2",SUMIF($E$22:E$2999,$K150,T$22:T$2999),IF($I150="c3",SUMIF($D$22:D$2999,$K150,T$22:T$2999),IF($I150="c4",SUMIF($C$22:C$2999,$K150,T$22:T$2999),"")))))))</f>
        <v>Celda Vacia</v>
      </c>
      <c r="U150" s="91" t="str">
        <f t="shared" ref="U150:U213" si="40">IF(T150&lt;&gt;"Celda Vacia",IF($T$7&lt;&gt;0,IF(AND(T150&lt;&gt;0,T150&lt;&gt;"",Q150&lt;&gt;0,Q150&lt;&gt;""),-(1-(T150*($Z$3+1))/(Q150*($Z$2+1))),IF(AND(S150&lt;&gt;"",S150&lt;&gt;0,P150&lt;&gt;"",P150&lt;&gt;0),-(1-(S150/P150)),"")),""),"")</f>
        <v/>
      </c>
      <c r="V150" s="45"/>
      <c r="X150" s="50" t="str">
        <f t="shared" ref="X150:X213" si="41">IF(Y150&lt;&gt;"",$X$7,IF(Z150&lt;&gt;"",$X$9,IF(AND(AA150&lt;&gt;"",AA150&lt;&gt;0),$X$11,IF(AND(AE150&lt;&gt;"",AE150&lt;&gt;0),$X$13,""))))</f>
        <v>PARTIDA SIN PRECIO</v>
      </c>
      <c r="Y150" s="69">
        <f t="shared" ref="Y150:Y213" si="42">IF(G150&lt;&gt;"",IF(S150="",1,""),"")</f>
        <v>1</v>
      </c>
      <c r="Z150" s="69" t="str">
        <f t="shared" ref="Z150:Z213" si="43">IF(G150&lt;&gt;"",IF(S150&lt;&gt;"",IF(S150=0,1,""),""),"")</f>
        <v/>
      </c>
      <c r="AA150" s="69" t="str">
        <f>IF(I150="CSS",IF(RELLENAR!$F$6="PEM",IF(OR(T150&lt;(Q150),Q150=0),1,""),IF(OR(T150*(1+$T$11+$T$9)&lt;(Q150*(1+$O$9+$O$11)),Q150=0),1,"")),"")</f>
        <v/>
      </c>
      <c r="AB150" s="93" t="str">
        <f t="shared" ref="AB150:AB213" si="44">IF(G150&lt;&gt;"",IF(U150&lt;&gt;"",U150,""),"")</f>
        <v/>
      </c>
      <c r="AC150" s="56" t="str">
        <f t="shared" ref="AC150:AC213" si="45">IF(G150&lt;&gt;"",IF(AB150&lt;&gt;"",COUNTIF($AB$22:$AB$2999,AB150),""),"")</f>
        <v/>
      </c>
      <c r="AD150" s="94" t="str">
        <f t="shared" ref="AD150:AD213" si="46">IF(AND(I150="C",T150&lt;&gt;0),-(1-(T150*($T$11+$T$9)+T150)/(Q150*($O$9+$O$11)+Q150)),"")</f>
        <v/>
      </c>
      <c r="AE150" s="56" t="str">
        <f t="shared" ref="AE150:AE213" si="47">IF(AD150&lt;&gt;"",IF(A150="OB",IF(ABS(AD150)&gt;PD.OC,1,""),IF(A150="VEC",IF(ABS(AD150)&gt;PD.VEC,1,""),IF(A150="CI",IF(ABS(AD150)&gt;PD.IC,1,""),IF(A150="EIM",IF(ABS(AD150)&gt;PD.EIM,1,""),"")))),"")</f>
        <v/>
      </c>
      <c r="AF150" s="78">
        <f t="shared" ref="AF150:AF213" si="48">IF(T150="celda vacia",1,"")</f>
        <v>1</v>
      </c>
    </row>
    <row r="151" spans="1:32" s="74" customFormat="1" x14ac:dyDescent="0.2">
      <c r="A151" s="74" t="str">
        <f>IF(EXPORTADO!I133&lt;&gt;"",EXPORTADO!I133,"")</f>
        <v/>
      </c>
      <c r="B151" s="74" t="str">
        <f t="shared" si="33"/>
        <v/>
      </c>
      <c r="C151" s="86" t="str">
        <f t="shared" si="34"/>
        <v/>
      </c>
      <c r="D151" s="86" t="str">
        <f t="shared" si="35"/>
        <v/>
      </c>
      <c r="E151" s="86" t="str">
        <f t="shared" si="36"/>
        <v/>
      </c>
      <c r="F151" s="86" t="str">
        <f t="shared" si="37"/>
        <v/>
      </c>
      <c r="G151" s="86" t="str">
        <f t="shared" si="38"/>
        <v/>
      </c>
      <c r="H151" s="87" t="str">
        <f>IF(EXPORTADO!B133&lt;&gt;"",EXPORTADO!B133,"")</f>
        <v/>
      </c>
      <c r="I151" s="78" t="str">
        <f t="shared" si="39"/>
        <v/>
      </c>
      <c r="J151" s="78"/>
      <c r="K151" s="88" t="str">
        <f>IF(EXPORTADO!A133&lt;&gt;"",TRIM(EXPORTADO!A133),"")</f>
        <v/>
      </c>
      <c r="L151" s="50" t="str">
        <f>IF(K151&lt;&gt;"",EXPORTADO!D133,"")</f>
        <v/>
      </c>
      <c r="M151" s="50"/>
      <c r="N151" s="78" t="str">
        <f>IF(K151&lt;&gt;"",EXPORTADO!C133,"")</f>
        <v/>
      </c>
      <c r="O151" s="89" t="str">
        <f>IF(G151&lt;&gt;"",EXPORTADO!E133,"")</f>
        <v/>
      </c>
      <c r="P151" s="90" t="str">
        <f>IF(G151&lt;&gt;"",EXPORTADO!F133,"")</f>
        <v/>
      </c>
      <c r="Q151" s="90" t="str">
        <f>IF($G151&lt;&gt;"",$O151*P151,IF(OR($I151="c",$I151="css"),SUMIF($G$22:G$2999,$K151,Q$22:Q$2999),IF($I151="c1",SUMIF($F$22:F$2999,$K151,Q$22:Q$2999),IF($I151="c2",SUMIF($E$22:E$2999,$K151,Q$22:Q$2999),IF($I151="c3",SUMIF($D$22:D$2999,$K151,Q$22:Q$2999),IF($I151="c4",SUMIF($C$22:C$2999,$K151,Q$22:Q$2999),""))))))</f>
        <v/>
      </c>
      <c r="S151" s="90"/>
      <c r="T151" s="90" t="str">
        <f>IF(G151&lt;&gt;"",IF(S151&lt;&gt;"",O151*S151,"Celda Vacia"),IF($G151&lt;&gt;"",$O151*S151,IF(OR($I151="c",$I151="css"),SUMIF($G$22:G$2999,$K151,T$22:T$2999),IF($I151="c1",SUMIF($F$22:F$2999,$K151,T$22:T$2999),IF($I151="c2",SUMIF($E$22:E$2999,$K151,T$22:T$2999),IF($I151="c3",SUMIF($D$22:D$2999,$K151,T$22:T$2999),IF($I151="c4",SUMIF($C$22:C$2999,$K151,T$22:T$2999),"")))))))</f>
        <v/>
      </c>
      <c r="U151" s="91" t="str">
        <f t="shared" si="40"/>
        <v/>
      </c>
      <c r="V151" s="45"/>
      <c r="X151" s="50" t="str">
        <f t="shared" si="41"/>
        <v/>
      </c>
      <c r="Y151" s="69" t="str">
        <f t="shared" si="42"/>
        <v/>
      </c>
      <c r="Z151" s="69" t="str">
        <f t="shared" si="43"/>
        <v/>
      </c>
      <c r="AA151" s="69" t="str">
        <f>IF(I151="CSS",IF(RELLENAR!$F$6="PEM",IF(OR(T151&lt;(Q151),Q151=0),1,""),IF(OR(T151*(1+$T$11+$T$9)&lt;(Q151*(1+$O$9+$O$11)),Q151=0),1,"")),"")</f>
        <v/>
      </c>
      <c r="AB151" s="93" t="str">
        <f t="shared" si="44"/>
        <v/>
      </c>
      <c r="AC151" s="56" t="str">
        <f t="shared" si="45"/>
        <v/>
      </c>
      <c r="AD151" s="94" t="str">
        <f t="shared" si="46"/>
        <v/>
      </c>
      <c r="AE151" s="56" t="str">
        <f t="shared" si="47"/>
        <v/>
      </c>
      <c r="AF151" s="78" t="str">
        <f t="shared" si="48"/>
        <v/>
      </c>
    </row>
    <row r="152" spans="1:32" s="74" customFormat="1" x14ac:dyDescent="0.2">
      <c r="A152" s="74" t="str">
        <f>IF(EXPORTADO!I134&lt;&gt;"",EXPORTADO!I134,"")</f>
        <v/>
      </c>
      <c r="B152" s="74" t="str">
        <f t="shared" si="33"/>
        <v/>
      </c>
      <c r="C152" s="86" t="str">
        <f t="shared" si="34"/>
        <v/>
      </c>
      <c r="D152" s="86" t="str">
        <f t="shared" si="35"/>
        <v/>
      </c>
      <c r="E152" s="86" t="str">
        <f t="shared" si="36"/>
        <v/>
      </c>
      <c r="F152" s="86" t="str">
        <f t="shared" si="37"/>
        <v/>
      </c>
      <c r="G152" s="86" t="str">
        <f t="shared" si="38"/>
        <v/>
      </c>
      <c r="H152" s="87" t="str">
        <f>IF(EXPORTADO!B134&lt;&gt;"",EXPORTADO!B134,"")</f>
        <v/>
      </c>
      <c r="I152" s="78" t="str">
        <f t="shared" si="39"/>
        <v/>
      </c>
      <c r="J152" s="78"/>
      <c r="K152" s="88" t="str">
        <f>IF(EXPORTADO!A134&lt;&gt;"",TRIM(EXPORTADO!A134),"")</f>
        <v/>
      </c>
      <c r="L152" s="50" t="str">
        <f>IF(K152&lt;&gt;"",EXPORTADO!D134,"")</f>
        <v/>
      </c>
      <c r="M152" s="50"/>
      <c r="N152" s="78" t="str">
        <f>IF(K152&lt;&gt;"",EXPORTADO!C134,"")</f>
        <v/>
      </c>
      <c r="O152" s="89" t="str">
        <f>IF(G152&lt;&gt;"",EXPORTADO!E134,"")</f>
        <v/>
      </c>
      <c r="P152" s="90" t="str">
        <f>IF(G152&lt;&gt;"",EXPORTADO!F134,"")</f>
        <v/>
      </c>
      <c r="Q152" s="90" t="str">
        <f>IF($G152&lt;&gt;"",$O152*P152,IF(OR($I152="c",$I152="css"),SUMIF($G$22:G$2999,$K152,Q$22:Q$2999),IF($I152="c1",SUMIF($F$22:F$2999,$K152,Q$22:Q$2999),IF($I152="c2",SUMIF($E$22:E$2999,$K152,Q$22:Q$2999),IF($I152="c3",SUMIF($D$22:D$2999,$K152,Q$22:Q$2999),IF($I152="c4",SUMIF($C$22:C$2999,$K152,Q$22:Q$2999),""))))))</f>
        <v/>
      </c>
      <c r="S152" s="148"/>
      <c r="T152" s="90" t="str">
        <f>IF(G152&lt;&gt;"",IF(S152&lt;&gt;"",O152*S152,"Celda Vacia"),IF($G152&lt;&gt;"",$O152*S152,IF(OR($I152="c",$I152="css"),SUMIF($G$22:G$2999,$K152,T$22:T$2999),IF($I152="c1",SUMIF($F$22:F$2999,$K152,T$22:T$2999),IF($I152="c2",SUMIF($E$22:E$2999,$K152,T$22:T$2999),IF($I152="c3",SUMIF($D$22:D$2999,$K152,T$22:T$2999),IF($I152="c4",SUMIF($C$22:C$2999,$K152,T$22:T$2999),"")))))))</f>
        <v/>
      </c>
      <c r="U152" s="91" t="str">
        <f t="shared" si="40"/>
        <v/>
      </c>
      <c r="V152" s="45"/>
      <c r="X152" s="50" t="str">
        <f t="shared" si="41"/>
        <v/>
      </c>
      <c r="Y152" s="69" t="str">
        <f t="shared" si="42"/>
        <v/>
      </c>
      <c r="Z152" s="69" t="str">
        <f t="shared" si="43"/>
        <v/>
      </c>
      <c r="AA152" s="69" t="str">
        <f>IF(I152="CSS",IF(RELLENAR!$F$6="PEM",IF(OR(T152&lt;(Q152),Q152=0),1,""),IF(OR(T152*(1+$T$11+$T$9)&lt;(Q152*(1+$O$9+$O$11)),Q152=0),1,"")),"")</f>
        <v/>
      </c>
      <c r="AB152" s="93" t="str">
        <f t="shared" si="44"/>
        <v/>
      </c>
      <c r="AC152" s="56" t="str">
        <f t="shared" si="45"/>
        <v/>
      </c>
      <c r="AD152" s="94" t="str">
        <f t="shared" si="46"/>
        <v/>
      </c>
      <c r="AE152" s="56" t="str">
        <f t="shared" si="47"/>
        <v/>
      </c>
      <c r="AF152" s="78" t="str">
        <f t="shared" si="48"/>
        <v/>
      </c>
    </row>
    <row r="153" spans="1:32" s="74" customFormat="1" x14ac:dyDescent="0.2">
      <c r="A153" s="74" t="str">
        <f>IF(EXPORTADO!I135&lt;&gt;"",EXPORTADO!I135,"")</f>
        <v/>
      </c>
      <c r="B153" s="74" t="str">
        <f t="shared" si="33"/>
        <v/>
      </c>
      <c r="C153" s="86" t="str">
        <f t="shared" si="34"/>
        <v/>
      </c>
      <c r="D153" s="86" t="str">
        <f t="shared" si="35"/>
        <v/>
      </c>
      <c r="E153" s="86" t="str">
        <f t="shared" si="36"/>
        <v/>
      </c>
      <c r="F153" s="86" t="str">
        <f t="shared" si="37"/>
        <v/>
      </c>
      <c r="G153" s="86" t="str">
        <f t="shared" si="38"/>
        <v/>
      </c>
      <c r="H153" s="87" t="str">
        <f>IF(EXPORTADO!B135&lt;&gt;"",EXPORTADO!B135,"")</f>
        <v/>
      </c>
      <c r="I153" s="78" t="str">
        <f t="shared" si="39"/>
        <v/>
      </c>
      <c r="J153" s="78"/>
      <c r="K153" s="88" t="str">
        <f>IF(EXPORTADO!A135&lt;&gt;"",TRIM(EXPORTADO!A135),"")</f>
        <v/>
      </c>
      <c r="L153" s="50" t="str">
        <f>IF(K153&lt;&gt;"",EXPORTADO!D135,"")</f>
        <v/>
      </c>
      <c r="M153" s="50"/>
      <c r="N153" s="78" t="str">
        <f>IF(K153&lt;&gt;"",EXPORTADO!C135,"")</f>
        <v/>
      </c>
      <c r="O153" s="89" t="str">
        <f>IF(G153&lt;&gt;"",EXPORTADO!E135,"")</f>
        <v/>
      </c>
      <c r="P153" s="90" t="str">
        <f>IF(G153&lt;&gt;"",EXPORTADO!F135,"")</f>
        <v/>
      </c>
      <c r="Q153" s="90" t="str">
        <f>IF($G153&lt;&gt;"",$O153*P153,IF(OR($I153="c",$I153="css"),SUMIF($G$22:G$2999,$K153,Q$22:Q$2999),IF($I153="c1",SUMIF($F$22:F$2999,$K153,Q$22:Q$2999),IF($I153="c2",SUMIF($E$22:E$2999,$K153,Q$22:Q$2999),IF($I153="c3",SUMIF($D$22:D$2999,$K153,Q$22:Q$2999),IF($I153="c4",SUMIF($C$22:C$2999,$K153,Q$22:Q$2999),""))))))</f>
        <v/>
      </c>
      <c r="S153" s="148"/>
      <c r="T153" s="90" t="str">
        <f>IF(G153&lt;&gt;"",IF(S153&lt;&gt;"",O153*S153,"Celda Vacia"),IF($G153&lt;&gt;"",$O153*S153,IF(OR($I153="c",$I153="css"),SUMIF($G$22:G$2999,$K153,T$22:T$2999),IF($I153="c1",SUMIF($F$22:F$2999,$K153,T$22:T$2999),IF($I153="c2",SUMIF($E$22:E$2999,$K153,T$22:T$2999),IF($I153="c3",SUMIF($D$22:D$2999,$K153,T$22:T$2999),IF($I153="c4",SUMIF($C$22:C$2999,$K153,T$22:T$2999),"")))))))</f>
        <v/>
      </c>
      <c r="U153" s="91" t="str">
        <f t="shared" si="40"/>
        <v/>
      </c>
      <c r="V153" s="45"/>
      <c r="X153" s="50" t="str">
        <f t="shared" si="41"/>
        <v/>
      </c>
      <c r="Y153" s="69" t="str">
        <f t="shared" si="42"/>
        <v/>
      </c>
      <c r="Z153" s="69" t="str">
        <f t="shared" si="43"/>
        <v/>
      </c>
      <c r="AA153" s="69" t="str">
        <f>IF(I153="CSS",IF(RELLENAR!$F$6="PEM",IF(OR(T153&lt;(Q153),Q153=0),1,""),IF(OR(T153*(1+$T$11+$T$9)&lt;(Q153*(1+$O$9+$O$11)),Q153=0),1,"")),"")</f>
        <v/>
      </c>
      <c r="AB153" s="93" t="str">
        <f t="shared" si="44"/>
        <v/>
      </c>
      <c r="AC153" s="56" t="str">
        <f t="shared" si="45"/>
        <v/>
      </c>
      <c r="AD153" s="94" t="str">
        <f t="shared" si="46"/>
        <v/>
      </c>
      <c r="AE153" s="56" t="str">
        <f t="shared" si="47"/>
        <v/>
      </c>
      <c r="AF153" s="78" t="str">
        <f t="shared" si="48"/>
        <v/>
      </c>
    </row>
    <row r="154" spans="1:32" s="74" customFormat="1" x14ac:dyDescent="0.2">
      <c r="A154" s="74" t="str">
        <f>IF(EXPORTADO!I136&lt;&gt;"",EXPORTADO!I136,"")</f>
        <v/>
      </c>
      <c r="B154" s="74" t="str">
        <f t="shared" si="33"/>
        <v/>
      </c>
      <c r="C154" s="86" t="str">
        <f t="shared" si="34"/>
        <v/>
      </c>
      <c r="D154" s="86" t="str">
        <f t="shared" si="35"/>
        <v/>
      </c>
      <c r="E154" s="86" t="str">
        <f t="shared" si="36"/>
        <v/>
      </c>
      <c r="F154" s="86" t="str">
        <f t="shared" si="37"/>
        <v/>
      </c>
      <c r="G154" s="86" t="str">
        <f t="shared" si="38"/>
        <v/>
      </c>
      <c r="H154" s="87" t="str">
        <f>IF(EXPORTADO!B136&lt;&gt;"",EXPORTADO!B136,"")</f>
        <v/>
      </c>
      <c r="I154" s="78" t="str">
        <f t="shared" si="39"/>
        <v/>
      </c>
      <c r="J154" s="78"/>
      <c r="K154" s="88" t="str">
        <f>IF(EXPORTADO!A136&lt;&gt;"",TRIM(EXPORTADO!A136),"")</f>
        <v/>
      </c>
      <c r="L154" s="50" t="str">
        <f>IF(K154&lt;&gt;"",EXPORTADO!D136,"")</f>
        <v/>
      </c>
      <c r="M154" s="50"/>
      <c r="N154" s="78" t="str">
        <f>IF(K154&lt;&gt;"",EXPORTADO!C136,"")</f>
        <v/>
      </c>
      <c r="O154" s="89" t="str">
        <f>IF(G154&lt;&gt;"",EXPORTADO!E136,"")</f>
        <v/>
      </c>
      <c r="P154" s="90" t="str">
        <f>IF(G154&lt;&gt;"",EXPORTADO!F136,"")</f>
        <v/>
      </c>
      <c r="Q154" s="90" t="str">
        <f>IF($G154&lt;&gt;"",$O154*P154,IF(OR($I154="c",$I154="css"),SUMIF($G$22:G$2999,$K154,Q$22:Q$2999),IF($I154="c1",SUMIF($F$22:F$2999,$K154,Q$22:Q$2999),IF($I154="c2",SUMIF($E$22:E$2999,$K154,Q$22:Q$2999),IF($I154="c3",SUMIF($D$22:D$2999,$K154,Q$22:Q$2999),IF($I154="c4",SUMIF($C$22:C$2999,$K154,Q$22:Q$2999),""))))))</f>
        <v/>
      </c>
      <c r="S154" s="148"/>
      <c r="T154" s="90" t="str">
        <f>IF(G154&lt;&gt;"",IF(S154&lt;&gt;"",O154*S154,"Celda Vacia"),IF($G154&lt;&gt;"",$O154*S154,IF(OR($I154="c",$I154="css"),SUMIF($G$22:G$2999,$K154,T$22:T$2999),IF($I154="c1",SUMIF($F$22:F$2999,$K154,T$22:T$2999),IF($I154="c2",SUMIF($E$22:E$2999,$K154,T$22:T$2999),IF($I154="c3",SUMIF($D$22:D$2999,$K154,T$22:T$2999),IF($I154="c4",SUMIF($C$22:C$2999,$K154,T$22:T$2999),"")))))))</f>
        <v/>
      </c>
      <c r="U154" s="91" t="str">
        <f t="shared" si="40"/>
        <v/>
      </c>
      <c r="V154" s="45"/>
      <c r="X154" s="50" t="str">
        <f t="shared" si="41"/>
        <v/>
      </c>
      <c r="Y154" s="69" t="str">
        <f t="shared" si="42"/>
        <v/>
      </c>
      <c r="Z154" s="69" t="str">
        <f t="shared" si="43"/>
        <v/>
      </c>
      <c r="AA154" s="69" t="str">
        <f>IF(I154="CSS",IF(RELLENAR!$F$6="PEM",IF(OR(T154&lt;(Q154),Q154=0),1,""),IF(OR(T154*(1+$T$11+$T$9)&lt;(Q154*(1+$O$9+$O$11)),Q154=0),1,"")),"")</f>
        <v/>
      </c>
      <c r="AB154" s="93" t="str">
        <f t="shared" si="44"/>
        <v/>
      </c>
      <c r="AC154" s="56" t="str">
        <f t="shared" si="45"/>
        <v/>
      </c>
      <c r="AD154" s="94" t="str">
        <f t="shared" si="46"/>
        <v/>
      </c>
      <c r="AE154" s="56" t="str">
        <f t="shared" si="47"/>
        <v/>
      </c>
      <c r="AF154" s="78" t="str">
        <f t="shared" si="48"/>
        <v/>
      </c>
    </row>
    <row r="155" spans="1:32" s="74" customFormat="1" x14ac:dyDescent="0.2">
      <c r="A155" s="74" t="str">
        <f>IF(EXPORTADO!I137&lt;&gt;"",EXPORTADO!I137,"")</f>
        <v/>
      </c>
      <c r="B155" s="74" t="str">
        <f t="shared" si="33"/>
        <v/>
      </c>
      <c r="C155" s="86" t="str">
        <f t="shared" si="34"/>
        <v/>
      </c>
      <c r="D155" s="86" t="str">
        <f t="shared" si="35"/>
        <v/>
      </c>
      <c r="E155" s="86" t="str">
        <f t="shared" si="36"/>
        <v/>
      </c>
      <c r="F155" s="86" t="str">
        <f t="shared" si="37"/>
        <v/>
      </c>
      <c r="G155" s="86" t="str">
        <f t="shared" si="38"/>
        <v/>
      </c>
      <c r="H155" s="87" t="str">
        <f>IF(EXPORTADO!B137&lt;&gt;"",EXPORTADO!B137,"")</f>
        <v/>
      </c>
      <c r="I155" s="78" t="str">
        <f t="shared" si="39"/>
        <v/>
      </c>
      <c r="J155" s="78"/>
      <c r="K155" s="88" t="str">
        <f>IF(EXPORTADO!A137&lt;&gt;"",TRIM(EXPORTADO!A137),"")</f>
        <v/>
      </c>
      <c r="L155" s="50" t="str">
        <f>IF(K155&lt;&gt;"",EXPORTADO!D137,"")</f>
        <v/>
      </c>
      <c r="M155" s="50"/>
      <c r="N155" s="78" t="str">
        <f>IF(K155&lt;&gt;"",EXPORTADO!C137,"")</f>
        <v/>
      </c>
      <c r="O155" s="89" t="str">
        <f>IF(G155&lt;&gt;"",EXPORTADO!E137,"")</f>
        <v/>
      </c>
      <c r="P155" s="90" t="str">
        <f>IF(G155&lt;&gt;"",EXPORTADO!F137,"")</f>
        <v/>
      </c>
      <c r="Q155" s="90" t="str">
        <f>IF($G155&lt;&gt;"",$O155*P155,IF(OR($I155="c",$I155="css"),SUMIF($G$22:G$2999,$K155,Q$22:Q$2999),IF($I155="c1",SUMIF($F$22:F$2999,$K155,Q$22:Q$2999),IF($I155="c2",SUMIF($E$22:E$2999,$K155,Q$22:Q$2999),IF($I155="c3",SUMIF($D$22:D$2999,$K155,Q$22:Q$2999),IF($I155="c4",SUMIF($C$22:C$2999,$K155,Q$22:Q$2999),""))))))</f>
        <v/>
      </c>
      <c r="S155" s="148"/>
      <c r="T155" s="90" t="str">
        <f>IF(G155&lt;&gt;"",IF(S155&lt;&gt;"",O155*S155,"Celda Vacia"),IF($G155&lt;&gt;"",$O155*S155,IF(OR($I155="c",$I155="css"),SUMIF($G$22:G$2999,$K155,T$22:T$2999),IF($I155="c1",SUMIF($F$22:F$2999,$K155,T$22:T$2999),IF($I155="c2",SUMIF($E$22:E$2999,$K155,T$22:T$2999),IF($I155="c3",SUMIF($D$22:D$2999,$K155,T$22:T$2999),IF($I155="c4",SUMIF($C$22:C$2999,$K155,T$22:T$2999),"")))))))</f>
        <v/>
      </c>
      <c r="U155" s="91" t="str">
        <f t="shared" si="40"/>
        <v/>
      </c>
      <c r="V155" s="45"/>
      <c r="X155" s="50" t="str">
        <f t="shared" si="41"/>
        <v/>
      </c>
      <c r="Y155" s="69" t="str">
        <f t="shared" si="42"/>
        <v/>
      </c>
      <c r="Z155" s="69" t="str">
        <f t="shared" si="43"/>
        <v/>
      </c>
      <c r="AA155" s="69" t="str">
        <f>IF(I155="CSS",IF(RELLENAR!$F$6="PEM",IF(OR(T155&lt;(Q155),Q155=0),1,""),IF(OR(T155*(1+$T$11+$T$9)&lt;(Q155*(1+$O$9+$O$11)),Q155=0),1,"")),"")</f>
        <v/>
      </c>
      <c r="AB155" s="93" t="str">
        <f t="shared" si="44"/>
        <v/>
      </c>
      <c r="AC155" s="56" t="str">
        <f t="shared" si="45"/>
        <v/>
      </c>
      <c r="AD155" s="94" t="str">
        <f t="shared" si="46"/>
        <v/>
      </c>
      <c r="AE155" s="56" t="str">
        <f t="shared" si="47"/>
        <v/>
      </c>
      <c r="AF155" s="78" t="str">
        <f t="shared" si="48"/>
        <v/>
      </c>
    </row>
    <row r="156" spans="1:32" s="74" customFormat="1" x14ac:dyDescent="0.2">
      <c r="A156" s="74" t="str">
        <f>IF(EXPORTADO!I138&lt;&gt;"",EXPORTADO!I138,"")</f>
        <v/>
      </c>
      <c r="B156" s="74" t="str">
        <f t="shared" si="33"/>
        <v/>
      </c>
      <c r="C156" s="86" t="str">
        <f t="shared" si="34"/>
        <v/>
      </c>
      <c r="D156" s="86" t="str">
        <f t="shared" si="35"/>
        <v/>
      </c>
      <c r="E156" s="86" t="str">
        <f t="shared" si="36"/>
        <v/>
      </c>
      <c r="F156" s="86" t="str">
        <f t="shared" si="37"/>
        <v/>
      </c>
      <c r="G156" s="86" t="str">
        <f t="shared" si="38"/>
        <v/>
      </c>
      <c r="H156" s="87" t="str">
        <f>IF(EXPORTADO!B138&lt;&gt;"",EXPORTADO!B138,"")</f>
        <v/>
      </c>
      <c r="I156" s="78" t="str">
        <f t="shared" si="39"/>
        <v/>
      </c>
      <c r="J156" s="78"/>
      <c r="K156" s="88" t="str">
        <f>IF(EXPORTADO!A138&lt;&gt;"",TRIM(EXPORTADO!A138),"")</f>
        <v/>
      </c>
      <c r="L156" s="50" t="str">
        <f>IF(K156&lt;&gt;"",EXPORTADO!D138,"")</f>
        <v/>
      </c>
      <c r="M156" s="50"/>
      <c r="N156" s="78" t="str">
        <f>IF(K156&lt;&gt;"",EXPORTADO!C138,"")</f>
        <v/>
      </c>
      <c r="O156" s="89" t="str">
        <f>IF(G156&lt;&gt;"",EXPORTADO!E138,"")</f>
        <v/>
      </c>
      <c r="P156" s="90" t="str">
        <f>IF(G156&lt;&gt;"",EXPORTADO!F138,"")</f>
        <v/>
      </c>
      <c r="Q156" s="90" t="str">
        <f>IF($G156&lt;&gt;"",$O156*P156,IF(OR($I156="c",$I156="css"),SUMIF($G$22:G$2999,$K156,Q$22:Q$2999),IF($I156="c1",SUMIF($F$22:F$2999,$K156,Q$22:Q$2999),IF($I156="c2",SUMIF($E$22:E$2999,$K156,Q$22:Q$2999),IF($I156="c3",SUMIF($D$22:D$2999,$K156,Q$22:Q$2999),IF($I156="c4",SUMIF($C$22:C$2999,$K156,Q$22:Q$2999),""))))))</f>
        <v/>
      </c>
      <c r="S156" s="90"/>
      <c r="T156" s="90" t="str">
        <f>IF(G156&lt;&gt;"",IF(S156&lt;&gt;"",O156*S156,"Celda Vacia"),IF($G156&lt;&gt;"",$O156*S156,IF(OR($I156="c",$I156="css"),SUMIF($G$22:G$2999,$K156,T$22:T$2999),IF($I156="c1",SUMIF($F$22:F$2999,$K156,T$22:T$2999),IF($I156="c2",SUMIF($E$22:E$2999,$K156,T$22:T$2999),IF($I156="c3",SUMIF($D$22:D$2999,$K156,T$22:T$2999),IF($I156="c4",SUMIF($C$22:C$2999,$K156,T$22:T$2999),"")))))))</f>
        <v/>
      </c>
      <c r="U156" s="91" t="str">
        <f t="shared" si="40"/>
        <v/>
      </c>
      <c r="V156" s="45"/>
      <c r="X156" s="50" t="str">
        <f t="shared" si="41"/>
        <v/>
      </c>
      <c r="Y156" s="69" t="str">
        <f t="shared" si="42"/>
        <v/>
      </c>
      <c r="Z156" s="69" t="str">
        <f t="shared" si="43"/>
        <v/>
      </c>
      <c r="AA156" s="69" t="str">
        <f>IF(I156="CSS",IF(RELLENAR!$F$6="PEM",IF(OR(T156&lt;(Q156),Q156=0),1,""),IF(OR(T156*(1+$T$11+$T$9)&lt;(Q156*(1+$O$9+$O$11)),Q156=0),1,"")),"")</f>
        <v/>
      </c>
      <c r="AB156" s="93" t="str">
        <f t="shared" si="44"/>
        <v/>
      </c>
      <c r="AC156" s="56" t="str">
        <f t="shared" si="45"/>
        <v/>
      </c>
      <c r="AD156" s="94" t="str">
        <f t="shared" si="46"/>
        <v/>
      </c>
      <c r="AE156" s="56" t="str">
        <f t="shared" si="47"/>
        <v/>
      </c>
      <c r="AF156" s="78" t="str">
        <f t="shared" si="48"/>
        <v/>
      </c>
    </row>
    <row r="157" spans="1:32" s="74" customFormat="1" x14ac:dyDescent="0.2">
      <c r="A157" s="74" t="str">
        <f>IF(EXPORTADO!I139&lt;&gt;"",EXPORTADO!I139,"")</f>
        <v/>
      </c>
      <c r="B157" s="74" t="str">
        <f t="shared" si="33"/>
        <v/>
      </c>
      <c r="C157" s="86" t="str">
        <f t="shared" si="34"/>
        <v/>
      </c>
      <c r="D157" s="86" t="str">
        <f t="shared" si="35"/>
        <v/>
      </c>
      <c r="E157" s="86" t="str">
        <f t="shared" si="36"/>
        <v/>
      </c>
      <c r="F157" s="86" t="str">
        <f t="shared" si="37"/>
        <v/>
      </c>
      <c r="G157" s="86" t="str">
        <f t="shared" si="38"/>
        <v/>
      </c>
      <c r="H157" s="87" t="str">
        <f>IF(EXPORTADO!B139&lt;&gt;"",EXPORTADO!B139,"")</f>
        <v/>
      </c>
      <c r="I157" s="78" t="str">
        <f t="shared" si="39"/>
        <v/>
      </c>
      <c r="J157" s="78"/>
      <c r="K157" s="88" t="str">
        <f>IF(EXPORTADO!A139&lt;&gt;"",TRIM(EXPORTADO!A139),"")</f>
        <v/>
      </c>
      <c r="L157" s="50" t="str">
        <f>IF(K157&lt;&gt;"",EXPORTADO!D139,"")</f>
        <v/>
      </c>
      <c r="M157" s="50"/>
      <c r="N157" s="78" t="str">
        <f>IF(K157&lt;&gt;"",EXPORTADO!C139,"")</f>
        <v/>
      </c>
      <c r="O157" s="89" t="str">
        <f>IF(G157&lt;&gt;"",EXPORTADO!E139,"")</f>
        <v/>
      </c>
      <c r="P157" s="90" t="str">
        <f>IF(G157&lt;&gt;"",EXPORTADO!F139,"")</f>
        <v/>
      </c>
      <c r="Q157" s="90" t="str">
        <f>IF($G157&lt;&gt;"",$O157*P157,IF(OR($I157="c",$I157="css"),SUMIF($G$22:G$2999,$K157,Q$22:Q$2999),IF($I157="c1",SUMIF($F$22:F$2999,$K157,Q$22:Q$2999),IF($I157="c2",SUMIF($E$22:E$2999,$K157,Q$22:Q$2999),IF($I157="c3",SUMIF($D$22:D$2999,$K157,Q$22:Q$2999),IF($I157="c4",SUMIF($C$22:C$2999,$K157,Q$22:Q$2999),""))))))</f>
        <v/>
      </c>
      <c r="S157" s="148"/>
      <c r="T157" s="90" t="str">
        <f>IF(G157&lt;&gt;"",IF(S157&lt;&gt;"",O157*S157,"Celda Vacia"),IF($G157&lt;&gt;"",$O157*S157,IF(OR($I157="c",$I157="css"),SUMIF($G$22:G$2999,$K157,T$22:T$2999),IF($I157="c1",SUMIF($F$22:F$2999,$K157,T$22:T$2999),IF($I157="c2",SUMIF($E$22:E$2999,$K157,T$22:T$2999),IF($I157="c3",SUMIF($D$22:D$2999,$K157,T$22:T$2999),IF($I157="c4",SUMIF($C$22:C$2999,$K157,T$22:T$2999),"")))))))</f>
        <v/>
      </c>
      <c r="U157" s="91" t="str">
        <f t="shared" si="40"/>
        <v/>
      </c>
      <c r="V157" s="45"/>
      <c r="X157" s="50" t="str">
        <f t="shared" si="41"/>
        <v/>
      </c>
      <c r="Y157" s="69" t="str">
        <f t="shared" si="42"/>
        <v/>
      </c>
      <c r="Z157" s="69" t="str">
        <f t="shared" si="43"/>
        <v/>
      </c>
      <c r="AA157" s="69" t="str">
        <f>IF(I157="CSS",IF(RELLENAR!$F$6="PEM",IF(OR(T157&lt;(Q157),Q157=0),1,""),IF(OR(T157*(1+$T$11+$T$9)&lt;(Q157*(1+$O$9+$O$11)),Q157=0),1,"")),"")</f>
        <v/>
      </c>
      <c r="AB157" s="93" t="str">
        <f t="shared" si="44"/>
        <v/>
      </c>
      <c r="AC157" s="56" t="str">
        <f t="shared" si="45"/>
        <v/>
      </c>
      <c r="AD157" s="94" t="str">
        <f t="shared" si="46"/>
        <v/>
      </c>
      <c r="AE157" s="56" t="str">
        <f t="shared" si="47"/>
        <v/>
      </c>
      <c r="AF157" s="78" t="str">
        <f t="shared" si="48"/>
        <v/>
      </c>
    </row>
    <row r="158" spans="1:32" s="74" customFormat="1" x14ac:dyDescent="0.2">
      <c r="A158" s="74" t="str">
        <f>IF(EXPORTADO!I140&lt;&gt;"",EXPORTADO!I140,"")</f>
        <v/>
      </c>
      <c r="B158" s="74" t="str">
        <f t="shared" si="33"/>
        <v/>
      </c>
      <c r="C158" s="86" t="str">
        <f t="shared" si="34"/>
        <v/>
      </c>
      <c r="D158" s="86" t="str">
        <f t="shared" si="35"/>
        <v/>
      </c>
      <c r="E158" s="86" t="str">
        <f t="shared" si="36"/>
        <v/>
      </c>
      <c r="F158" s="86" t="str">
        <f t="shared" si="37"/>
        <v/>
      </c>
      <c r="G158" s="86" t="str">
        <f t="shared" si="38"/>
        <v/>
      </c>
      <c r="H158" s="87" t="str">
        <f>IF(EXPORTADO!B140&lt;&gt;"",EXPORTADO!B140,"")</f>
        <v/>
      </c>
      <c r="I158" s="78" t="str">
        <f t="shared" si="39"/>
        <v/>
      </c>
      <c r="J158" s="78"/>
      <c r="K158" s="88" t="str">
        <f>IF(EXPORTADO!A140&lt;&gt;"",TRIM(EXPORTADO!A140),"")</f>
        <v/>
      </c>
      <c r="L158" s="50" t="str">
        <f>IF(K158&lt;&gt;"",EXPORTADO!D140,"")</f>
        <v/>
      </c>
      <c r="M158" s="50"/>
      <c r="N158" s="78" t="str">
        <f>IF(K158&lt;&gt;"",EXPORTADO!C140,"")</f>
        <v/>
      </c>
      <c r="O158" s="89" t="str">
        <f>IF(G158&lt;&gt;"",EXPORTADO!E140,"")</f>
        <v/>
      </c>
      <c r="P158" s="90" t="str">
        <f>IF(G158&lt;&gt;"",EXPORTADO!F140,"")</f>
        <v/>
      </c>
      <c r="Q158" s="90" t="str">
        <f>IF($G158&lt;&gt;"",$O158*P158,IF(OR($I158="c",$I158="css"),SUMIF($G$22:G$2999,$K158,Q$22:Q$2999),IF($I158="c1",SUMIF($F$22:F$2999,$K158,Q$22:Q$2999),IF($I158="c2",SUMIF($E$22:E$2999,$K158,Q$22:Q$2999),IF($I158="c3",SUMIF($D$22:D$2999,$K158,Q$22:Q$2999),IF($I158="c4",SUMIF($C$22:C$2999,$K158,Q$22:Q$2999),""))))))</f>
        <v/>
      </c>
      <c r="S158" s="148"/>
      <c r="T158" s="90" t="str">
        <f>IF(G158&lt;&gt;"",IF(S158&lt;&gt;"",O158*S158,"Celda Vacia"),IF($G158&lt;&gt;"",$O158*S158,IF(OR($I158="c",$I158="css"),SUMIF($G$22:G$2999,$K158,T$22:T$2999),IF($I158="c1",SUMIF($F$22:F$2999,$K158,T$22:T$2999),IF($I158="c2",SUMIF($E$22:E$2999,$K158,T$22:T$2999),IF($I158="c3",SUMIF($D$22:D$2999,$K158,T$22:T$2999),IF($I158="c4",SUMIF($C$22:C$2999,$K158,T$22:T$2999),"")))))))</f>
        <v/>
      </c>
      <c r="U158" s="91" t="str">
        <f t="shared" si="40"/>
        <v/>
      </c>
      <c r="V158" s="45"/>
      <c r="X158" s="50" t="str">
        <f t="shared" si="41"/>
        <v/>
      </c>
      <c r="Y158" s="69" t="str">
        <f t="shared" si="42"/>
        <v/>
      </c>
      <c r="Z158" s="69" t="str">
        <f t="shared" si="43"/>
        <v/>
      </c>
      <c r="AA158" s="69" t="str">
        <f>IF(I158="CSS",IF(RELLENAR!$F$6="PEM",IF(OR(T158&lt;(Q158),Q158=0),1,""),IF(OR(T158*(1+$T$11+$T$9)&lt;(Q158*(1+$O$9+$O$11)),Q158=0),1,"")),"")</f>
        <v/>
      </c>
      <c r="AB158" s="93" t="str">
        <f t="shared" si="44"/>
        <v/>
      </c>
      <c r="AC158" s="56" t="str">
        <f t="shared" si="45"/>
        <v/>
      </c>
      <c r="AD158" s="94" t="str">
        <f t="shared" si="46"/>
        <v/>
      </c>
      <c r="AE158" s="56" t="str">
        <f t="shared" si="47"/>
        <v/>
      </c>
      <c r="AF158" s="78" t="str">
        <f t="shared" si="48"/>
        <v/>
      </c>
    </row>
    <row r="159" spans="1:32" s="74" customFormat="1" x14ac:dyDescent="0.2">
      <c r="A159" s="74" t="str">
        <f>IF(EXPORTADO!I141&lt;&gt;"",EXPORTADO!I141,"")</f>
        <v/>
      </c>
      <c r="B159" s="74" t="str">
        <f t="shared" si="33"/>
        <v/>
      </c>
      <c r="C159" s="86" t="str">
        <f t="shared" si="34"/>
        <v/>
      </c>
      <c r="D159" s="86" t="str">
        <f t="shared" si="35"/>
        <v/>
      </c>
      <c r="E159" s="86" t="str">
        <f t="shared" si="36"/>
        <v/>
      </c>
      <c r="F159" s="86" t="str">
        <f t="shared" si="37"/>
        <v/>
      </c>
      <c r="G159" s="86" t="str">
        <f t="shared" si="38"/>
        <v/>
      </c>
      <c r="H159" s="87" t="str">
        <f>IF(EXPORTADO!B141&lt;&gt;"",EXPORTADO!B141,"")</f>
        <v/>
      </c>
      <c r="I159" s="78" t="str">
        <f t="shared" si="39"/>
        <v/>
      </c>
      <c r="J159" s="78"/>
      <c r="K159" s="88" t="str">
        <f>IF(EXPORTADO!A141&lt;&gt;"",TRIM(EXPORTADO!A141),"")</f>
        <v/>
      </c>
      <c r="L159" s="50" t="str">
        <f>IF(K159&lt;&gt;"",EXPORTADO!D141,"")</f>
        <v/>
      </c>
      <c r="M159" s="50"/>
      <c r="N159" s="78" t="str">
        <f>IF(K159&lt;&gt;"",EXPORTADO!C141,"")</f>
        <v/>
      </c>
      <c r="O159" s="89" t="str">
        <f>IF(G159&lt;&gt;"",EXPORTADO!E141,"")</f>
        <v/>
      </c>
      <c r="P159" s="90" t="str">
        <f>IF(G159&lt;&gt;"",EXPORTADO!F141,"")</f>
        <v/>
      </c>
      <c r="Q159" s="90" t="str">
        <f>IF($G159&lt;&gt;"",$O159*P159,IF(OR($I159="c",$I159="css"),SUMIF($G$22:G$2999,$K159,Q$22:Q$2999),IF($I159="c1",SUMIF($F$22:F$2999,$K159,Q$22:Q$2999),IF($I159="c2",SUMIF($E$22:E$2999,$K159,Q$22:Q$2999),IF($I159="c3",SUMIF($D$22:D$2999,$K159,Q$22:Q$2999),IF($I159="c4",SUMIF($C$22:C$2999,$K159,Q$22:Q$2999),""))))))</f>
        <v/>
      </c>
      <c r="S159" s="148"/>
      <c r="T159" s="90" t="str">
        <f>IF(G159&lt;&gt;"",IF(S159&lt;&gt;"",O159*S159,"Celda Vacia"),IF($G159&lt;&gt;"",$O159*S159,IF(OR($I159="c",$I159="css"),SUMIF($G$22:G$2999,$K159,T$22:T$2999),IF($I159="c1",SUMIF($F$22:F$2999,$K159,T$22:T$2999),IF($I159="c2",SUMIF($E$22:E$2999,$K159,T$22:T$2999),IF($I159="c3",SUMIF($D$22:D$2999,$K159,T$22:T$2999),IF($I159="c4",SUMIF($C$22:C$2999,$K159,T$22:T$2999),"")))))))</f>
        <v/>
      </c>
      <c r="U159" s="91" t="str">
        <f t="shared" si="40"/>
        <v/>
      </c>
      <c r="V159" s="45"/>
      <c r="X159" s="50" t="str">
        <f t="shared" si="41"/>
        <v/>
      </c>
      <c r="Y159" s="69" t="str">
        <f t="shared" si="42"/>
        <v/>
      </c>
      <c r="Z159" s="69" t="str">
        <f t="shared" si="43"/>
        <v/>
      </c>
      <c r="AA159" s="69" t="str">
        <f>IF(I159="CSS",IF(RELLENAR!$F$6="PEM",IF(OR(T159&lt;(Q159),Q159=0),1,""),IF(OR(T159*(1+$T$11+$T$9)&lt;(Q159*(1+$O$9+$O$11)),Q159=0),1,"")),"")</f>
        <v/>
      </c>
      <c r="AB159" s="93" t="str">
        <f t="shared" si="44"/>
        <v/>
      </c>
      <c r="AC159" s="56" t="str">
        <f t="shared" si="45"/>
        <v/>
      </c>
      <c r="AD159" s="94" t="str">
        <f t="shared" si="46"/>
        <v/>
      </c>
      <c r="AE159" s="56" t="str">
        <f t="shared" si="47"/>
        <v/>
      </c>
      <c r="AF159" s="78" t="str">
        <f t="shared" si="48"/>
        <v/>
      </c>
    </row>
    <row r="160" spans="1:32" s="74" customFormat="1" x14ac:dyDescent="0.2">
      <c r="A160" s="74" t="str">
        <f>IF(EXPORTADO!I142&lt;&gt;"",EXPORTADO!I142,"")</f>
        <v/>
      </c>
      <c r="B160" s="74" t="str">
        <f t="shared" si="33"/>
        <v/>
      </c>
      <c r="C160" s="86" t="str">
        <f t="shared" si="34"/>
        <v/>
      </c>
      <c r="D160" s="86" t="str">
        <f t="shared" si="35"/>
        <v/>
      </c>
      <c r="E160" s="86" t="str">
        <f t="shared" si="36"/>
        <v/>
      </c>
      <c r="F160" s="86" t="str">
        <f t="shared" si="37"/>
        <v/>
      </c>
      <c r="G160" s="86" t="str">
        <f t="shared" si="38"/>
        <v/>
      </c>
      <c r="H160" s="87" t="str">
        <f>IF(EXPORTADO!B142&lt;&gt;"",EXPORTADO!B142,"")</f>
        <v/>
      </c>
      <c r="I160" s="78" t="str">
        <f t="shared" si="39"/>
        <v/>
      </c>
      <c r="J160" s="78"/>
      <c r="K160" s="88" t="str">
        <f>IF(EXPORTADO!A142&lt;&gt;"",TRIM(EXPORTADO!A142),"")</f>
        <v/>
      </c>
      <c r="L160" s="50" t="str">
        <f>IF(K160&lt;&gt;"",EXPORTADO!D142,"")</f>
        <v/>
      </c>
      <c r="M160" s="50"/>
      <c r="N160" s="78" t="str">
        <f>IF(K160&lt;&gt;"",EXPORTADO!C142,"")</f>
        <v/>
      </c>
      <c r="O160" s="89" t="str">
        <f>IF(G160&lt;&gt;"",EXPORTADO!E142,"")</f>
        <v/>
      </c>
      <c r="P160" s="90" t="str">
        <f>IF(G160&lt;&gt;"",EXPORTADO!F142,"")</f>
        <v/>
      </c>
      <c r="Q160" s="90" t="str">
        <f>IF($G160&lt;&gt;"",$O160*P160,IF(OR($I160="c",$I160="css"),SUMIF($G$22:G$2999,$K160,Q$22:Q$2999),IF($I160="c1",SUMIF($F$22:F$2999,$K160,Q$22:Q$2999),IF($I160="c2",SUMIF($E$22:E$2999,$K160,Q$22:Q$2999),IF($I160="c3",SUMIF($D$22:D$2999,$K160,Q$22:Q$2999),IF($I160="c4",SUMIF($C$22:C$2999,$K160,Q$22:Q$2999),""))))))</f>
        <v/>
      </c>
      <c r="S160" s="148"/>
      <c r="T160" s="90" t="str">
        <f>IF(G160&lt;&gt;"",IF(S160&lt;&gt;"",O160*S160,"Celda Vacia"),IF($G160&lt;&gt;"",$O160*S160,IF(OR($I160="c",$I160="css"),SUMIF($G$22:G$2999,$K160,T$22:T$2999),IF($I160="c1",SUMIF($F$22:F$2999,$K160,T$22:T$2999),IF($I160="c2",SUMIF($E$22:E$2999,$K160,T$22:T$2999),IF($I160="c3",SUMIF($D$22:D$2999,$K160,T$22:T$2999),IF($I160="c4",SUMIF($C$22:C$2999,$K160,T$22:T$2999),"")))))))</f>
        <v/>
      </c>
      <c r="U160" s="91" t="str">
        <f t="shared" si="40"/>
        <v/>
      </c>
      <c r="V160" s="45"/>
      <c r="X160" s="50" t="str">
        <f t="shared" si="41"/>
        <v/>
      </c>
      <c r="Y160" s="69" t="str">
        <f t="shared" si="42"/>
        <v/>
      </c>
      <c r="Z160" s="69" t="str">
        <f t="shared" si="43"/>
        <v/>
      </c>
      <c r="AA160" s="69" t="str">
        <f>IF(I160="CSS",IF(RELLENAR!$F$6="PEM",IF(OR(T160&lt;(Q160),Q160=0),1,""),IF(OR(T160*(1+$T$11+$T$9)&lt;(Q160*(1+$O$9+$O$11)),Q160=0),1,"")),"")</f>
        <v/>
      </c>
      <c r="AB160" s="93" t="str">
        <f t="shared" si="44"/>
        <v/>
      </c>
      <c r="AC160" s="56" t="str">
        <f t="shared" si="45"/>
        <v/>
      </c>
      <c r="AD160" s="94" t="str">
        <f t="shared" si="46"/>
        <v/>
      </c>
      <c r="AE160" s="56" t="str">
        <f t="shared" si="47"/>
        <v/>
      </c>
      <c r="AF160" s="78" t="str">
        <f t="shared" si="48"/>
        <v/>
      </c>
    </row>
    <row r="161" spans="1:32" s="74" customFormat="1" x14ac:dyDescent="0.2">
      <c r="A161" s="74" t="str">
        <f>IF(EXPORTADO!I143&lt;&gt;"",EXPORTADO!I143,"")</f>
        <v/>
      </c>
      <c r="B161" s="74" t="str">
        <f t="shared" si="33"/>
        <v/>
      </c>
      <c r="C161" s="86" t="str">
        <f t="shared" si="34"/>
        <v/>
      </c>
      <c r="D161" s="86" t="str">
        <f t="shared" si="35"/>
        <v/>
      </c>
      <c r="E161" s="86" t="str">
        <f t="shared" si="36"/>
        <v/>
      </c>
      <c r="F161" s="86" t="str">
        <f t="shared" si="37"/>
        <v/>
      </c>
      <c r="G161" s="86" t="str">
        <f t="shared" si="38"/>
        <v/>
      </c>
      <c r="H161" s="87" t="str">
        <f>IF(EXPORTADO!B143&lt;&gt;"",EXPORTADO!B143,"")</f>
        <v/>
      </c>
      <c r="I161" s="78" t="str">
        <f t="shared" si="39"/>
        <v/>
      </c>
      <c r="J161" s="78"/>
      <c r="K161" s="88" t="str">
        <f>IF(EXPORTADO!A143&lt;&gt;"",TRIM(EXPORTADO!A143),"")</f>
        <v/>
      </c>
      <c r="L161" s="50" t="str">
        <f>IF(K161&lt;&gt;"",EXPORTADO!D143,"")</f>
        <v/>
      </c>
      <c r="M161" s="50"/>
      <c r="N161" s="78" t="str">
        <f>IF(K161&lt;&gt;"",EXPORTADO!C143,"")</f>
        <v/>
      </c>
      <c r="O161" s="89" t="str">
        <f>IF(G161&lt;&gt;"",EXPORTADO!E143,"")</f>
        <v/>
      </c>
      <c r="P161" s="90" t="str">
        <f>IF(G161&lt;&gt;"",EXPORTADO!F143,"")</f>
        <v/>
      </c>
      <c r="Q161" s="90" t="str">
        <f>IF($G161&lt;&gt;"",$O161*P161,IF(OR($I161="c",$I161="css"),SUMIF($G$22:G$2999,$K161,Q$22:Q$2999),IF($I161="c1",SUMIF($F$22:F$2999,$K161,Q$22:Q$2999),IF($I161="c2",SUMIF($E$22:E$2999,$K161,Q$22:Q$2999),IF($I161="c3",SUMIF($D$22:D$2999,$K161,Q$22:Q$2999),IF($I161="c4",SUMIF($C$22:C$2999,$K161,Q$22:Q$2999),""))))))</f>
        <v/>
      </c>
      <c r="S161" s="90"/>
      <c r="T161" s="90" t="str">
        <f>IF(G161&lt;&gt;"",IF(S161&lt;&gt;"",O161*S161,"Celda Vacia"),IF($G161&lt;&gt;"",$O161*S161,IF(OR($I161="c",$I161="css"),SUMIF($G$22:G$2999,$K161,T$22:T$2999),IF($I161="c1",SUMIF($F$22:F$2999,$K161,T$22:T$2999),IF($I161="c2",SUMIF($E$22:E$2999,$K161,T$22:T$2999),IF($I161="c3",SUMIF($D$22:D$2999,$K161,T$22:T$2999),IF($I161="c4",SUMIF($C$22:C$2999,$K161,T$22:T$2999),"")))))))</f>
        <v/>
      </c>
      <c r="U161" s="91" t="str">
        <f t="shared" si="40"/>
        <v/>
      </c>
      <c r="V161" s="45"/>
      <c r="X161" s="50" t="str">
        <f t="shared" si="41"/>
        <v/>
      </c>
      <c r="Y161" s="69" t="str">
        <f t="shared" si="42"/>
        <v/>
      </c>
      <c r="Z161" s="69" t="str">
        <f t="shared" si="43"/>
        <v/>
      </c>
      <c r="AA161" s="69" t="str">
        <f>IF(I161="CSS",IF(RELLENAR!$F$6="PEM",IF(OR(T161&lt;(Q161),Q161=0),1,""),IF(OR(T161*(1+$T$11+$T$9)&lt;(Q161*(1+$O$9+$O$11)),Q161=0),1,"")),"")</f>
        <v/>
      </c>
      <c r="AB161" s="93" t="str">
        <f t="shared" si="44"/>
        <v/>
      </c>
      <c r="AC161" s="56" t="str">
        <f t="shared" si="45"/>
        <v/>
      </c>
      <c r="AD161" s="94" t="str">
        <f t="shared" si="46"/>
        <v/>
      </c>
      <c r="AE161" s="56" t="str">
        <f t="shared" si="47"/>
        <v/>
      </c>
      <c r="AF161" s="78" t="str">
        <f t="shared" si="48"/>
        <v/>
      </c>
    </row>
    <row r="162" spans="1:32" s="74" customFormat="1" x14ac:dyDescent="0.2">
      <c r="A162" s="74" t="str">
        <f>IF(EXPORTADO!I144&lt;&gt;"",EXPORTADO!I144,"")</f>
        <v/>
      </c>
      <c r="B162" s="74" t="str">
        <f t="shared" si="33"/>
        <v/>
      </c>
      <c r="C162" s="86" t="str">
        <f t="shared" si="34"/>
        <v/>
      </c>
      <c r="D162" s="86" t="str">
        <f t="shared" si="35"/>
        <v/>
      </c>
      <c r="E162" s="86" t="str">
        <f t="shared" si="36"/>
        <v/>
      </c>
      <c r="F162" s="86" t="str">
        <f t="shared" si="37"/>
        <v/>
      </c>
      <c r="G162" s="86" t="str">
        <f t="shared" si="38"/>
        <v/>
      </c>
      <c r="H162" s="87" t="str">
        <f>IF(EXPORTADO!B144&lt;&gt;"",EXPORTADO!B144,"")</f>
        <v/>
      </c>
      <c r="I162" s="78" t="str">
        <f t="shared" si="39"/>
        <v/>
      </c>
      <c r="J162" s="78"/>
      <c r="K162" s="88" t="str">
        <f>IF(EXPORTADO!A144&lt;&gt;"",TRIM(EXPORTADO!A144),"")</f>
        <v/>
      </c>
      <c r="L162" s="50" t="str">
        <f>IF(K162&lt;&gt;"",EXPORTADO!D144,"")</f>
        <v/>
      </c>
      <c r="M162" s="50"/>
      <c r="N162" s="78" t="str">
        <f>IF(K162&lt;&gt;"",EXPORTADO!C144,"")</f>
        <v/>
      </c>
      <c r="O162" s="89" t="str">
        <f>IF(G162&lt;&gt;"",EXPORTADO!E144,"")</f>
        <v/>
      </c>
      <c r="P162" s="90" t="str">
        <f>IF(G162&lt;&gt;"",EXPORTADO!F144,"")</f>
        <v/>
      </c>
      <c r="Q162" s="90" t="str">
        <f>IF($G162&lt;&gt;"",$O162*P162,IF(OR($I162="c",$I162="css"),SUMIF($G$22:G$2999,$K162,Q$22:Q$2999),IF($I162="c1",SUMIF($F$22:F$2999,$K162,Q$22:Q$2999),IF($I162="c2",SUMIF($E$22:E$2999,$K162,Q$22:Q$2999),IF($I162="c3",SUMIF($D$22:D$2999,$K162,Q$22:Q$2999),IF($I162="c4",SUMIF($C$22:C$2999,$K162,Q$22:Q$2999),""))))))</f>
        <v/>
      </c>
      <c r="S162" s="148"/>
      <c r="T162" s="90" t="str">
        <f>IF(G162&lt;&gt;"",IF(S162&lt;&gt;"",O162*S162,"Celda Vacia"),IF($G162&lt;&gt;"",$O162*S162,IF(OR($I162="c",$I162="css"),SUMIF($G$22:G$2999,$K162,T$22:T$2999),IF($I162="c1",SUMIF($F$22:F$2999,$K162,T$22:T$2999),IF($I162="c2",SUMIF($E$22:E$2999,$K162,T$22:T$2999),IF($I162="c3",SUMIF($D$22:D$2999,$K162,T$22:T$2999),IF($I162="c4",SUMIF($C$22:C$2999,$K162,T$22:T$2999),"")))))))</f>
        <v/>
      </c>
      <c r="U162" s="91" t="str">
        <f t="shared" si="40"/>
        <v/>
      </c>
      <c r="V162" s="45"/>
      <c r="X162" s="50" t="str">
        <f t="shared" si="41"/>
        <v/>
      </c>
      <c r="Y162" s="69" t="str">
        <f t="shared" si="42"/>
        <v/>
      </c>
      <c r="Z162" s="69" t="str">
        <f t="shared" si="43"/>
        <v/>
      </c>
      <c r="AA162" s="69" t="str">
        <f>IF(I162="CSS",IF(RELLENAR!$F$6="PEM",IF(OR(T162&lt;(Q162),Q162=0),1,""),IF(OR(T162*(1+$T$11+$T$9)&lt;(Q162*(1+$O$9+$O$11)),Q162=0),1,"")),"")</f>
        <v/>
      </c>
      <c r="AB162" s="93" t="str">
        <f t="shared" si="44"/>
        <v/>
      </c>
      <c r="AC162" s="56" t="str">
        <f t="shared" si="45"/>
        <v/>
      </c>
      <c r="AD162" s="94" t="str">
        <f t="shared" si="46"/>
        <v/>
      </c>
      <c r="AE162" s="56" t="str">
        <f t="shared" si="47"/>
        <v/>
      </c>
      <c r="AF162" s="78" t="str">
        <f t="shared" si="48"/>
        <v/>
      </c>
    </row>
    <row r="163" spans="1:32" s="74" customFormat="1" x14ac:dyDescent="0.2">
      <c r="A163" s="74" t="str">
        <f>IF(EXPORTADO!I145&lt;&gt;"",EXPORTADO!I145,"")</f>
        <v/>
      </c>
      <c r="B163" s="74" t="str">
        <f t="shared" si="33"/>
        <v/>
      </c>
      <c r="C163" s="86" t="str">
        <f t="shared" si="34"/>
        <v/>
      </c>
      <c r="D163" s="86" t="str">
        <f t="shared" si="35"/>
        <v/>
      </c>
      <c r="E163" s="86" t="str">
        <f t="shared" si="36"/>
        <v/>
      </c>
      <c r="F163" s="86" t="str">
        <f t="shared" si="37"/>
        <v/>
      </c>
      <c r="G163" s="86" t="str">
        <f t="shared" si="38"/>
        <v/>
      </c>
      <c r="H163" s="87" t="str">
        <f>IF(EXPORTADO!B145&lt;&gt;"",EXPORTADO!B145,"")</f>
        <v/>
      </c>
      <c r="I163" s="78" t="str">
        <f t="shared" si="39"/>
        <v/>
      </c>
      <c r="J163" s="78"/>
      <c r="K163" s="88" t="str">
        <f>IF(EXPORTADO!A145&lt;&gt;"",TRIM(EXPORTADO!A145),"")</f>
        <v/>
      </c>
      <c r="L163" s="50" t="str">
        <f>IF(K163&lt;&gt;"",EXPORTADO!D145,"")</f>
        <v/>
      </c>
      <c r="M163" s="50"/>
      <c r="N163" s="78" t="str">
        <f>IF(K163&lt;&gt;"",EXPORTADO!C145,"")</f>
        <v/>
      </c>
      <c r="O163" s="89" t="str">
        <f>IF(G163&lt;&gt;"",EXPORTADO!E145,"")</f>
        <v/>
      </c>
      <c r="P163" s="90" t="str">
        <f>IF(G163&lt;&gt;"",EXPORTADO!F145,"")</f>
        <v/>
      </c>
      <c r="Q163" s="90" t="str">
        <f>IF($G163&lt;&gt;"",$O163*P163,IF(OR($I163="c",$I163="css"),SUMIF($G$22:G$2999,$K163,Q$22:Q$2999),IF($I163="c1",SUMIF($F$22:F$2999,$K163,Q$22:Q$2999),IF($I163="c2",SUMIF($E$22:E$2999,$K163,Q$22:Q$2999),IF($I163="c3",SUMIF($D$22:D$2999,$K163,Q$22:Q$2999),IF($I163="c4",SUMIF($C$22:C$2999,$K163,Q$22:Q$2999),""))))))</f>
        <v/>
      </c>
      <c r="S163" s="148"/>
      <c r="T163" s="90" t="str">
        <f>IF(G163&lt;&gt;"",IF(S163&lt;&gt;"",O163*S163,"Celda Vacia"),IF($G163&lt;&gt;"",$O163*S163,IF(OR($I163="c",$I163="css"),SUMIF($G$22:G$2999,$K163,T$22:T$2999),IF($I163="c1",SUMIF($F$22:F$2999,$K163,T$22:T$2999),IF($I163="c2",SUMIF($E$22:E$2999,$K163,T$22:T$2999),IF($I163="c3",SUMIF($D$22:D$2999,$K163,T$22:T$2999),IF($I163="c4",SUMIF($C$22:C$2999,$K163,T$22:T$2999),"")))))))</f>
        <v/>
      </c>
      <c r="U163" s="91" t="str">
        <f t="shared" si="40"/>
        <v/>
      </c>
      <c r="V163" s="45"/>
      <c r="X163" s="50" t="str">
        <f t="shared" si="41"/>
        <v/>
      </c>
      <c r="Y163" s="69" t="str">
        <f t="shared" si="42"/>
        <v/>
      </c>
      <c r="Z163" s="69" t="str">
        <f t="shared" si="43"/>
        <v/>
      </c>
      <c r="AA163" s="69" t="str">
        <f>IF(I163="CSS",IF(RELLENAR!$F$6="PEM",IF(OR(T163&lt;(Q163),Q163=0),1,""),IF(OR(T163*(1+$T$11+$T$9)&lt;(Q163*(1+$O$9+$O$11)),Q163=0),1,"")),"")</f>
        <v/>
      </c>
      <c r="AB163" s="93" t="str">
        <f t="shared" si="44"/>
        <v/>
      </c>
      <c r="AC163" s="56" t="str">
        <f t="shared" si="45"/>
        <v/>
      </c>
      <c r="AD163" s="94" t="str">
        <f t="shared" si="46"/>
        <v/>
      </c>
      <c r="AE163" s="56" t="str">
        <f t="shared" si="47"/>
        <v/>
      </c>
      <c r="AF163" s="78" t="str">
        <f t="shared" si="48"/>
        <v/>
      </c>
    </row>
    <row r="164" spans="1:32" s="74" customFormat="1" x14ac:dyDescent="0.2">
      <c r="A164" s="74" t="str">
        <f>IF(EXPORTADO!I146&lt;&gt;"",EXPORTADO!I146,"")</f>
        <v/>
      </c>
      <c r="B164" s="74" t="str">
        <f t="shared" si="33"/>
        <v/>
      </c>
      <c r="C164" s="86" t="str">
        <f t="shared" si="34"/>
        <v/>
      </c>
      <c r="D164" s="86" t="str">
        <f t="shared" si="35"/>
        <v/>
      </c>
      <c r="E164" s="86" t="str">
        <f t="shared" si="36"/>
        <v/>
      </c>
      <c r="F164" s="86" t="str">
        <f t="shared" si="37"/>
        <v/>
      </c>
      <c r="G164" s="86" t="str">
        <f t="shared" si="38"/>
        <v/>
      </c>
      <c r="H164" s="87" t="str">
        <f>IF(EXPORTADO!B146&lt;&gt;"",EXPORTADO!B146,"")</f>
        <v/>
      </c>
      <c r="I164" s="78" t="str">
        <f t="shared" si="39"/>
        <v/>
      </c>
      <c r="J164" s="78"/>
      <c r="K164" s="88" t="str">
        <f>IF(EXPORTADO!A146&lt;&gt;"",TRIM(EXPORTADO!A146),"")</f>
        <v/>
      </c>
      <c r="L164" s="50" t="str">
        <f>IF(K164&lt;&gt;"",EXPORTADO!D146,"")</f>
        <v/>
      </c>
      <c r="M164" s="50"/>
      <c r="N164" s="78" t="str">
        <f>IF(K164&lt;&gt;"",EXPORTADO!C146,"")</f>
        <v/>
      </c>
      <c r="O164" s="89" t="str">
        <f>IF(G164&lt;&gt;"",EXPORTADO!E146,"")</f>
        <v/>
      </c>
      <c r="P164" s="90" t="str">
        <f>IF(G164&lt;&gt;"",EXPORTADO!F146,"")</f>
        <v/>
      </c>
      <c r="Q164" s="90" t="str">
        <f>IF($G164&lt;&gt;"",$O164*P164,IF(OR($I164="c",$I164="css"),SUMIF($G$22:G$2999,$K164,Q$22:Q$2999),IF($I164="c1",SUMIF($F$22:F$2999,$K164,Q$22:Q$2999),IF($I164="c2",SUMIF($E$22:E$2999,$K164,Q$22:Q$2999),IF($I164="c3",SUMIF($D$22:D$2999,$K164,Q$22:Q$2999),IF($I164="c4",SUMIF($C$22:C$2999,$K164,Q$22:Q$2999),""))))))</f>
        <v/>
      </c>
      <c r="S164" s="90"/>
      <c r="T164" s="90" t="str">
        <f>IF(G164&lt;&gt;"",IF(S164&lt;&gt;"",O164*S164,"Celda Vacia"),IF($G164&lt;&gt;"",$O164*S164,IF(OR($I164="c",$I164="css"),SUMIF($G$22:G$2999,$K164,T$22:T$2999),IF($I164="c1",SUMIF($F$22:F$2999,$K164,T$22:T$2999),IF($I164="c2",SUMIF($E$22:E$2999,$K164,T$22:T$2999),IF($I164="c3",SUMIF($D$22:D$2999,$K164,T$22:T$2999),IF($I164="c4",SUMIF($C$22:C$2999,$K164,T$22:T$2999),"")))))))</f>
        <v/>
      </c>
      <c r="U164" s="91" t="str">
        <f t="shared" si="40"/>
        <v/>
      </c>
      <c r="V164" s="45"/>
      <c r="X164" s="50" t="str">
        <f t="shared" si="41"/>
        <v/>
      </c>
      <c r="Y164" s="69" t="str">
        <f t="shared" si="42"/>
        <v/>
      </c>
      <c r="Z164" s="69" t="str">
        <f t="shared" si="43"/>
        <v/>
      </c>
      <c r="AA164" s="69" t="str">
        <f>IF(I164="CSS",IF(RELLENAR!$F$6="PEM",IF(OR(T164&lt;(Q164),Q164=0),1,""),IF(OR(T164*(1+$T$11+$T$9)&lt;(Q164*(1+$O$9+$O$11)),Q164=0),1,"")),"")</f>
        <v/>
      </c>
      <c r="AB164" s="93" t="str">
        <f t="shared" si="44"/>
        <v/>
      </c>
      <c r="AC164" s="56" t="str">
        <f t="shared" si="45"/>
        <v/>
      </c>
      <c r="AD164" s="94" t="str">
        <f t="shared" si="46"/>
        <v/>
      </c>
      <c r="AE164" s="56" t="str">
        <f t="shared" si="47"/>
        <v/>
      </c>
      <c r="AF164" s="78" t="str">
        <f t="shared" si="48"/>
        <v/>
      </c>
    </row>
    <row r="165" spans="1:32" s="74" customFormat="1" x14ac:dyDescent="0.2">
      <c r="A165" s="74" t="str">
        <f>IF(EXPORTADO!I147&lt;&gt;"",EXPORTADO!I147,"")</f>
        <v/>
      </c>
      <c r="B165" s="74" t="str">
        <f t="shared" si="33"/>
        <v/>
      </c>
      <c r="C165" s="86" t="str">
        <f t="shared" si="34"/>
        <v/>
      </c>
      <c r="D165" s="86" t="str">
        <f t="shared" si="35"/>
        <v/>
      </c>
      <c r="E165" s="86" t="str">
        <f t="shared" si="36"/>
        <v/>
      </c>
      <c r="F165" s="86" t="str">
        <f t="shared" si="37"/>
        <v/>
      </c>
      <c r="G165" s="86" t="str">
        <f t="shared" si="38"/>
        <v/>
      </c>
      <c r="H165" s="87" t="str">
        <f>IF(EXPORTADO!B147&lt;&gt;"",EXPORTADO!B147,"")</f>
        <v/>
      </c>
      <c r="I165" s="78" t="str">
        <f t="shared" si="39"/>
        <v/>
      </c>
      <c r="J165" s="78"/>
      <c r="K165" s="88" t="str">
        <f>IF(EXPORTADO!A147&lt;&gt;"",TRIM(EXPORTADO!A147),"")</f>
        <v/>
      </c>
      <c r="L165" s="50" t="str">
        <f>IF(K165&lt;&gt;"",EXPORTADO!D147,"")</f>
        <v/>
      </c>
      <c r="M165" s="50"/>
      <c r="N165" s="78" t="str">
        <f>IF(K165&lt;&gt;"",EXPORTADO!C147,"")</f>
        <v/>
      </c>
      <c r="O165" s="89" t="str">
        <f>IF(G165&lt;&gt;"",EXPORTADO!E147,"")</f>
        <v/>
      </c>
      <c r="P165" s="90" t="str">
        <f>IF(G165&lt;&gt;"",EXPORTADO!F147,"")</f>
        <v/>
      </c>
      <c r="Q165" s="90" t="str">
        <f>IF($G165&lt;&gt;"",$O165*P165,IF(OR($I165="c",$I165="css"),SUMIF($G$22:G$2999,$K165,Q$22:Q$2999),IF($I165="c1",SUMIF($F$22:F$2999,$K165,Q$22:Q$2999),IF($I165="c2",SUMIF($E$22:E$2999,$K165,Q$22:Q$2999),IF($I165="c3",SUMIF($D$22:D$2999,$K165,Q$22:Q$2999),IF($I165="c4",SUMIF($C$22:C$2999,$K165,Q$22:Q$2999),""))))))</f>
        <v/>
      </c>
      <c r="S165" s="148"/>
      <c r="T165" s="90" t="str">
        <f>IF(G165&lt;&gt;"",IF(S165&lt;&gt;"",O165*S165,"Celda Vacia"),IF($G165&lt;&gt;"",$O165*S165,IF(OR($I165="c",$I165="css"),SUMIF($G$22:G$2999,$K165,T$22:T$2999),IF($I165="c1",SUMIF($F$22:F$2999,$K165,T$22:T$2999),IF($I165="c2",SUMIF($E$22:E$2999,$K165,T$22:T$2999),IF($I165="c3",SUMIF($D$22:D$2999,$K165,T$22:T$2999),IF($I165="c4",SUMIF($C$22:C$2999,$K165,T$22:T$2999),"")))))))</f>
        <v/>
      </c>
      <c r="U165" s="91" t="str">
        <f t="shared" si="40"/>
        <v/>
      </c>
      <c r="V165" s="45"/>
      <c r="X165" s="50" t="str">
        <f t="shared" si="41"/>
        <v/>
      </c>
      <c r="Y165" s="69" t="str">
        <f t="shared" si="42"/>
        <v/>
      </c>
      <c r="Z165" s="69" t="str">
        <f t="shared" si="43"/>
        <v/>
      </c>
      <c r="AA165" s="69" t="str">
        <f>IF(I165="CSS",IF(RELLENAR!$F$6="PEM",IF(OR(T165&lt;(Q165),Q165=0),1,""),IF(OR(T165*(1+$T$11+$T$9)&lt;(Q165*(1+$O$9+$O$11)),Q165=0),1,"")),"")</f>
        <v/>
      </c>
      <c r="AB165" s="93" t="str">
        <f t="shared" si="44"/>
        <v/>
      </c>
      <c r="AC165" s="56" t="str">
        <f t="shared" si="45"/>
        <v/>
      </c>
      <c r="AD165" s="94" t="str">
        <f t="shared" si="46"/>
        <v/>
      </c>
      <c r="AE165" s="56" t="str">
        <f t="shared" si="47"/>
        <v/>
      </c>
      <c r="AF165" s="78" t="str">
        <f t="shared" si="48"/>
        <v/>
      </c>
    </row>
    <row r="166" spans="1:32" s="74" customFormat="1" x14ac:dyDescent="0.2">
      <c r="A166" s="74" t="str">
        <f>IF(EXPORTADO!I148&lt;&gt;"",EXPORTADO!I148,"")</f>
        <v/>
      </c>
      <c r="B166" s="74" t="str">
        <f t="shared" si="33"/>
        <v/>
      </c>
      <c r="C166" s="86" t="str">
        <f t="shared" si="34"/>
        <v/>
      </c>
      <c r="D166" s="86" t="str">
        <f t="shared" si="35"/>
        <v/>
      </c>
      <c r="E166" s="86" t="str">
        <f t="shared" si="36"/>
        <v/>
      </c>
      <c r="F166" s="86" t="str">
        <f t="shared" si="37"/>
        <v/>
      </c>
      <c r="G166" s="86" t="str">
        <f t="shared" si="38"/>
        <v/>
      </c>
      <c r="H166" s="87" t="str">
        <f>IF(EXPORTADO!B148&lt;&gt;"",EXPORTADO!B148,"")</f>
        <v/>
      </c>
      <c r="I166" s="78" t="str">
        <f t="shared" si="39"/>
        <v/>
      </c>
      <c r="J166" s="78"/>
      <c r="K166" s="88" t="str">
        <f>IF(EXPORTADO!A148&lt;&gt;"",TRIM(EXPORTADO!A148),"")</f>
        <v/>
      </c>
      <c r="L166" s="50" t="str">
        <f>IF(K166&lt;&gt;"",EXPORTADO!D148,"")</f>
        <v/>
      </c>
      <c r="M166" s="50"/>
      <c r="N166" s="78" t="str">
        <f>IF(K166&lt;&gt;"",EXPORTADO!C148,"")</f>
        <v/>
      </c>
      <c r="O166" s="89" t="str">
        <f>IF(G166&lt;&gt;"",EXPORTADO!E148,"")</f>
        <v/>
      </c>
      <c r="P166" s="90" t="str">
        <f>IF(G166&lt;&gt;"",EXPORTADO!F148,"")</f>
        <v/>
      </c>
      <c r="Q166" s="90" t="str">
        <f>IF($G166&lt;&gt;"",$O166*P166,IF(OR($I166="c",$I166="css"),SUMIF($G$22:G$2999,$K166,Q$22:Q$2999),IF($I166="c1",SUMIF($F$22:F$2999,$K166,Q$22:Q$2999),IF($I166="c2",SUMIF($E$22:E$2999,$K166,Q$22:Q$2999),IF($I166="c3",SUMIF($D$22:D$2999,$K166,Q$22:Q$2999),IF($I166="c4",SUMIF($C$22:C$2999,$K166,Q$22:Q$2999),""))))))</f>
        <v/>
      </c>
      <c r="S166" s="148"/>
      <c r="T166" s="90" t="str">
        <f>IF(G166&lt;&gt;"",IF(S166&lt;&gt;"",O166*S166,"Celda Vacia"),IF($G166&lt;&gt;"",$O166*S166,IF(OR($I166="c",$I166="css"),SUMIF($G$22:G$2999,$K166,T$22:T$2999),IF($I166="c1",SUMIF($F$22:F$2999,$K166,T$22:T$2999),IF($I166="c2",SUMIF($E$22:E$2999,$K166,T$22:T$2999),IF($I166="c3",SUMIF($D$22:D$2999,$K166,T$22:T$2999),IF($I166="c4",SUMIF($C$22:C$2999,$K166,T$22:T$2999),"")))))))</f>
        <v/>
      </c>
      <c r="U166" s="91" t="str">
        <f t="shared" si="40"/>
        <v/>
      </c>
      <c r="V166" s="45"/>
      <c r="X166" s="50" t="str">
        <f t="shared" si="41"/>
        <v/>
      </c>
      <c r="Y166" s="69" t="str">
        <f t="shared" si="42"/>
        <v/>
      </c>
      <c r="Z166" s="69" t="str">
        <f t="shared" si="43"/>
        <v/>
      </c>
      <c r="AA166" s="69" t="str">
        <f>IF(I166="CSS",IF(RELLENAR!$F$6="PEM",IF(OR(T166&lt;(Q166),Q166=0),1,""),IF(OR(T166*(1+$T$11+$T$9)&lt;(Q166*(1+$O$9+$O$11)),Q166=0),1,"")),"")</f>
        <v/>
      </c>
      <c r="AB166" s="93" t="str">
        <f t="shared" si="44"/>
        <v/>
      </c>
      <c r="AC166" s="56" t="str">
        <f t="shared" si="45"/>
        <v/>
      </c>
      <c r="AD166" s="94" t="str">
        <f t="shared" si="46"/>
        <v/>
      </c>
      <c r="AE166" s="56" t="str">
        <f t="shared" si="47"/>
        <v/>
      </c>
      <c r="AF166" s="78" t="str">
        <f t="shared" si="48"/>
        <v/>
      </c>
    </row>
    <row r="167" spans="1:32" s="74" customFormat="1" x14ac:dyDescent="0.2">
      <c r="A167" s="74" t="str">
        <f>IF(EXPORTADO!I149&lt;&gt;"",EXPORTADO!I149,"")</f>
        <v/>
      </c>
      <c r="B167" s="74" t="str">
        <f t="shared" si="33"/>
        <v/>
      </c>
      <c r="C167" s="86" t="str">
        <f t="shared" si="34"/>
        <v/>
      </c>
      <c r="D167" s="86" t="str">
        <f t="shared" si="35"/>
        <v/>
      </c>
      <c r="E167" s="86" t="str">
        <f t="shared" si="36"/>
        <v/>
      </c>
      <c r="F167" s="86" t="str">
        <f t="shared" si="37"/>
        <v/>
      </c>
      <c r="G167" s="86" t="str">
        <f t="shared" si="38"/>
        <v/>
      </c>
      <c r="H167" s="87" t="str">
        <f>IF(EXPORTADO!B149&lt;&gt;"",EXPORTADO!B149,"")</f>
        <v/>
      </c>
      <c r="I167" s="78" t="str">
        <f t="shared" si="39"/>
        <v/>
      </c>
      <c r="J167" s="78"/>
      <c r="K167" s="88" t="str">
        <f>IF(EXPORTADO!A149&lt;&gt;"",TRIM(EXPORTADO!A149),"")</f>
        <v/>
      </c>
      <c r="L167" s="50" t="str">
        <f>IF(K167&lt;&gt;"",EXPORTADO!D149,"")</f>
        <v/>
      </c>
      <c r="M167" s="50"/>
      <c r="N167" s="78" t="str">
        <f>IF(K167&lt;&gt;"",EXPORTADO!C149,"")</f>
        <v/>
      </c>
      <c r="O167" s="89" t="str">
        <f>IF(G167&lt;&gt;"",EXPORTADO!E149,"")</f>
        <v/>
      </c>
      <c r="P167" s="90" t="str">
        <f>IF(G167&lt;&gt;"",EXPORTADO!F149,"")</f>
        <v/>
      </c>
      <c r="Q167" s="90" t="str">
        <f>IF($G167&lt;&gt;"",$O167*P167,IF(OR($I167="c",$I167="css"),SUMIF($G$22:G$2999,$K167,Q$22:Q$2999),IF($I167="c1",SUMIF($F$22:F$2999,$K167,Q$22:Q$2999),IF($I167="c2",SUMIF($E$22:E$2999,$K167,Q$22:Q$2999),IF($I167="c3",SUMIF($D$22:D$2999,$K167,Q$22:Q$2999),IF($I167="c4",SUMIF($C$22:C$2999,$K167,Q$22:Q$2999),""))))))</f>
        <v/>
      </c>
      <c r="S167" s="148"/>
      <c r="T167" s="90" t="str">
        <f>IF(G167&lt;&gt;"",IF(S167&lt;&gt;"",O167*S167,"Celda Vacia"),IF($G167&lt;&gt;"",$O167*S167,IF(OR($I167="c",$I167="css"),SUMIF($G$22:G$2999,$K167,T$22:T$2999),IF($I167="c1",SUMIF($F$22:F$2999,$K167,T$22:T$2999),IF($I167="c2",SUMIF($E$22:E$2999,$K167,T$22:T$2999),IF($I167="c3",SUMIF($D$22:D$2999,$K167,T$22:T$2999),IF($I167="c4",SUMIF($C$22:C$2999,$K167,T$22:T$2999),"")))))))</f>
        <v/>
      </c>
      <c r="U167" s="91" t="str">
        <f t="shared" si="40"/>
        <v/>
      </c>
      <c r="V167" s="45"/>
      <c r="X167" s="50" t="str">
        <f t="shared" si="41"/>
        <v/>
      </c>
      <c r="Y167" s="69" t="str">
        <f t="shared" si="42"/>
        <v/>
      </c>
      <c r="Z167" s="69" t="str">
        <f t="shared" si="43"/>
        <v/>
      </c>
      <c r="AA167" s="69" t="str">
        <f>IF(I167="CSS",IF(RELLENAR!$F$6="PEM",IF(OR(T167&lt;(Q167),Q167=0),1,""),IF(OR(T167*(1+$T$11+$T$9)&lt;(Q167*(1+$O$9+$O$11)),Q167=0),1,"")),"")</f>
        <v/>
      </c>
      <c r="AB167" s="93" t="str">
        <f t="shared" si="44"/>
        <v/>
      </c>
      <c r="AC167" s="56" t="str">
        <f t="shared" si="45"/>
        <v/>
      </c>
      <c r="AD167" s="94" t="str">
        <f t="shared" si="46"/>
        <v/>
      </c>
      <c r="AE167" s="56" t="str">
        <f t="shared" si="47"/>
        <v/>
      </c>
      <c r="AF167" s="78" t="str">
        <f t="shared" si="48"/>
        <v/>
      </c>
    </row>
    <row r="168" spans="1:32" s="74" customFormat="1" x14ac:dyDescent="0.2">
      <c r="A168" s="74" t="str">
        <f>IF(EXPORTADO!I150&lt;&gt;"",EXPORTADO!I150,"")</f>
        <v/>
      </c>
      <c r="B168" s="74" t="str">
        <f t="shared" si="33"/>
        <v/>
      </c>
      <c r="C168" s="86" t="str">
        <f t="shared" si="34"/>
        <v/>
      </c>
      <c r="D168" s="86" t="str">
        <f t="shared" si="35"/>
        <v/>
      </c>
      <c r="E168" s="86" t="str">
        <f t="shared" si="36"/>
        <v/>
      </c>
      <c r="F168" s="86" t="str">
        <f t="shared" si="37"/>
        <v/>
      </c>
      <c r="G168" s="86" t="str">
        <f t="shared" si="38"/>
        <v/>
      </c>
      <c r="H168" s="87" t="str">
        <f>IF(EXPORTADO!B150&lt;&gt;"",EXPORTADO!B150,"")</f>
        <v/>
      </c>
      <c r="I168" s="78" t="str">
        <f t="shared" si="39"/>
        <v/>
      </c>
      <c r="J168" s="78"/>
      <c r="K168" s="88" t="str">
        <f>IF(EXPORTADO!A150&lt;&gt;"",TRIM(EXPORTADO!A150),"")</f>
        <v/>
      </c>
      <c r="L168" s="50" t="str">
        <f>IF(K168&lt;&gt;"",EXPORTADO!D150,"")</f>
        <v/>
      </c>
      <c r="M168" s="50"/>
      <c r="N168" s="78" t="str">
        <f>IF(K168&lt;&gt;"",EXPORTADO!C150,"")</f>
        <v/>
      </c>
      <c r="O168" s="89" t="str">
        <f>IF(G168&lt;&gt;"",EXPORTADO!E150,"")</f>
        <v/>
      </c>
      <c r="P168" s="90" t="str">
        <f>IF(G168&lt;&gt;"",EXPORTADO!F150,"")</f>
        <v/>
      </c>
      <c r="Q168" s="90" t="str">
        <f>IF($G168&lt;&gt;"",$O168*P168,IF(OR($I168="c",$I168="css"),SUMIF($G$22:G$2999,$K168,Q$22:Q$2999),IF($I168="c1",SUMIF($F$22:F$2999,$K168,Q$22:Q$2999),IF($I168="c2",SUMIF($E$22:E$2999,$K168,Q$22:Q$2999),IF($I168="c3",SUMIF($D$22:D$2999,$K168,Q$22:Q$2999),IF($I168="c4",SUMIF($C$22:C$2999,$K168,Q$22:Q$2999),""))))))</f>
        <v/>
      </c>
      <c r="S168" s="90"/>
      <c r="T168" s="90" t="str">
        <f>IF(G168&lt;&gt;"",IF(S168&lt;&gt;"",O168*S168,"Celda Vacia"),IF($G168&lt;&gt;"",$O168*S168,IF(OR($I168="c",$I168="css"),SUMIF($G$22:G$2999,$K168,T$22:T$2999),IF($I168="c1",SUMIF($F$22:F$2999,$K168,T$22:T$2999),IF($I168="c2",SUMIF($E$22:E$2999,$K168,T$22:T$2999),IF($I168="c3",SUMIF($D$22:D$2999,$K168,T$22:T$2999),IF($I168="c4",SUMIF($C$22:C$2999,$K168,T$22:T$2999),"")))))))</f>
        <v/>
      </c>
      <c r="U168" s="91" t="str">
        <f t="shared" si="40"/>
        <v/>
      </c>
      <c r="V168" s="45"/>
      <c r="X168" s="50" t="str">
        <f t="shared" si="41"/>
        <v/>
      </c>
      <c r="Y168" s="69" t="str">
        <f t="shared" si="42"/>
        <v/>
      </c>
      <c r="Z168" s="69" t="str">
        <f t="shared" si="43"/>
        <v/>
      </c>
      <c r="AA168" s="69" t="str">
        <f>IF(I168="CSS",IF(RELLENAR!$F$6="PEM",IF(OR(T168&lt;(Q168),Q168=0),1,""),IF(OR(T168*(1+$T$11+$T$9)&lt;(Q168*(1+$O$9+$O$11)),Q168=0),1,"")),"")</f>
        <v/>
      </c>
      <c r="AB168" s="93" t="str">
        <f t="shared" si="44"/>
        <v/>
      </c>
      <c r="AC168" s="56" t="str">
        <f t="shared" si="45"/>
        <v/>
      </c>
      <c r="AD168" s="94" t="str">
        <f t="shared" si="46"/>
        <v/>
      </c>
      <c r="AE168" s="56" t="str">
        <f t="shared" si="47"/>
        <v/>
      </c>
      <c r="AF168" s="78" t="str">
        <f t="shared" si="48"/>
        <v/>
      </c>
    </row>
    <row r="169" spans="1:32" s="74" customFormat="1" x14ac:dyDescent="0.2">
      <c r="A169" s="74" t="str">
        <f>IF(EXPORTADO!I151&lt;&gt;"",EXPORTADO!I151,"")</f>
        <v/>
      </c>
      <c r="B169" s="74" t="str">
        <f t="shared" si="33"/>
        <v/>
      </c>
      <c r="C169" s="86" t="str">
        <f t="shared" si="34"/>
        <v/>
      </c>
      <c r="D169" s="86" t="str">
        <f t="shared" si="35"/>
        <v/>
      </c>
      <c r="E169" s="86" t="str">
        <f t="shared" si="36"/>
        <v/>
      </c>
      <c r="F169" s="86" t="str">
        <f t="shared" si="37"/>
        <v/>
      </c>
      <c r="G169" s="86" t="str">
        <f t="shared" si="38"/>
        <v/>
      </c>
      <c r="H169" s="87" t="str">
        <f>IF(EXPORTADO!B151&lt;&gt;"",EXPORTADO!B151,"")</f>
        <v/>
      </c>
      <c r="I169" s="78" t="str">
        <f t="shared" si="39"/>
        <v/>
      </c>
      <c r="J169" s="78"/>
      <c r="K169" s="88" t="str">
        <f>IF(EXPORTADO!A151&lt;&gt;"",TRIM(EXPORTADO!A151),"")</f>
        <v/>
      </c>
      <c r="L169" s="50" t="str">
        <f>IF(K169&lt;&gt;"",EXPORTADO!D151,"")</f>
        <v/>
      </c>
      <c r="M169" s="50"/>
      <c r="N169" s="78" t="str">
        <f>IF(K169&lt;&gt;"",EXPORTADO!C151,"")</f>
        <v/>
      </c>
      <c r="O169" s="89" t="str">
        <f>IF(G169&lt;&gt;"",EXPORTADO!E151,"")</f>
        <v/>
      </c>
      <c r="P169" s="90" t="str">
        <f>IF(G169&lt;&gt;"",EXPORTADO!F151,"")</f>
        <v/>
      </c>
      <c r="Q169" s="90" t="str">
        <f>IF($G169&lt;&gt;"",$O169*P169,IF(OR($I169="c",$I169="css"),SUMIF($G$22:G$2999,$K169,Q$22:Q$2999),IF($I169="c1",SUMIF($F$22:F$2999,$K169,Q$22:Q$2999),IF($I169="c2",SUMIF($E$22:E$2999,$K169,Q$22:Q$2999),IF($I169="c3",SUMIF($D$22:D$2999,$K169,Q$22:Q$2999),IF($I169="c4",SUMIF($C$22:C$2999,$K169,Q$22:Q$2999),""))))))</f>
        <v/>
      </c>
      <c r="S169" s="148"/>
      <c r="T169" s="90" t="str">
        <f>IF(G169&lt;&gt;"",IF(S169&lt;&gt;"",O169*S169,"Celda Vacia"),IF($G169&lt;&gt;"",$O169*S169,IF(OR($I169="c",$I169="css"),SUMIF($G$22:G$2999,$K169,T$22:T$2999),IF($I169="c1",SUMIF($F$22:F$2999,$K169,T$22:T$2999),IF($I169="c2",SUMIF($E$22:E$2999,$K169,T$22:T$2999),IF($I169="c3",SUMIF($D$22:D$2999,$K169,T$22:T$2999),IF($I169="c4",SUMIF($C$22:C$2999,$K169,T$22:T$2999),"")))))))</f>
        <v/>
      </c>
      <c r="U169" s="91" t="str">
        <f t="shared" si="40"/>
        <v/>
      </c>
      <c r="V169" s="45"/>
      <c r="X169" s="50" t="str">
        <f t="shared" si="41"/>
        <v/>
      </c>
      <c r="Y169" s="69" t="str">
        <f t="shared" si="42"/>
        <v/>
      </c>
      <c r="Z169" s="69" t="str">
        <f t="shared" si="43"/>
        <v/>
      </c>
      <c r="AA169" s="69" t="str">
        <f>IF(I169="CSS",IF(RELLENAR!$F$6="PEM",IF(OR(T169&lt;(Q169),Q169=0),1,""),IF(OR(T169*(1+$T$11+$T$9)&lt;(Q169*(1+$O$9+$O$11)),Q169=0),1,"")),"")</f>
        <v/>
      </c>
      <c r="AB169" s="93" t="str">
        <f t="shared" si="44"/>
        <v/>
      </c>
      <c r="AC169" s="56" t="str">
        <f t="shared" si="45"/>
        <v/>
      </c>
      <c r="AD169" s="94" t="str">
        <f t="shared" si="46"/>
        <v/>
      </c>
      <c r="AE169" s="56" t="str">
        <f t="shared" si="47"/>
        <v/>
      </c>
      <c r="AF169" s="78" t="str">
        <f t="shared" si="48"/>
        <v/>
      </c>
    </row>
    <row r="170" spans="1:32" s="74" customFormat="1" x14ac:dyDescent="0.2">
      <c r="A170" s="74" t="str">
        <f>IF(EXPORTADO!I152&lt;&gt;"",EXPORTADO!I152,"")</f>
        <v/>
      </c>
      <c r="B170" s="74" t="str">
        <f t="shared" si="33"/>
        <v/>
      </c>
      <c r="C170" s="86" t="str">
        <f t="shared" si="34"/>
        <v/>
      </c>
      <c r="D170" s="86" t="str">
        <f t="shared" si="35"/>
        <v/>
      </c>
      <c r="E170" s="86" t="str">
        <f t="shared" si="36"/>
        <v/>
      </c>
      <c r="F170" s="86" t="str">
        <f t="shared" si="37"/>
        <v/>
      </c>
      <c r="G170" s="86" t="str">
        <f t="shared" si="38"/>
        <v/>
      </c>
      <c r="H170" s="87" t="str">
        <f>IF(EXPORTADO!B152&lt;&gt;"",EXPORTADO!B152,"")</f>
        <v/>
      </c>
      <c r="I170" s="78" t="str">
        <f t="shared" si="39"/>
        <v/>
      </c>
      <c r="J170" s="78"/>
      <c r="K170" s="88" t="str">
        <f>IF(EXPORTADO!A152&lt;&gt;"",TRIM(EXPORTADO!A152),"")</f>
        <v/>
      </c>
      <c r="L170" s="50" t="str">
        <f>IF(K170&lt;&gt;"",EXPORTADO!D152,"")</f>
        <v/>
      </c>
      <c r="M170" s="50"/>
      <c r="N170" s="78" t="str">
        <f>IF(K170&lt;&gt;"",EXPORTADO!C152,"")</f>
        <v/>
      </c>
      <c r="O170" s="89" t="str">
        <f>IF(G170&lt;&gt;"",EXPORTADO!E152,"")</f>
        <v/>
      </c>
      <c r="P170" s="90" t="str">
        <f>IF(G170&lt;&gt;"",EXPORTADO!F152,"")</f>
        <v/>
      </c>
      <c r="Q170" s="90" t="str">
        <f>IF($G170&lt;&gt;"",$O170*P170,IF(OR($I170="c",$I170="css"),SUMIF($G$22:G$2999,$K170,Q$22:Q$2999),IF($I170="c1",SUMIF($F$22:F$2999,$K170,Q$22:Q$2999),IF($I170="c2",SUMIF($E$22:E$2999,$K170,Q$22:Q$2999),IF($I170="c3",SUMIF($D$22:D$2999,$K170,Q$22:Q$2999),IF($I170="c4",SUMIF($C$22:C$2999,$K170,Q$22:Q$2999),""))))))</f>
        <v/>
      </c>
      <c r="S170" s="148"/>
      <c r="T170" s="90" t="str">
        <f>IF(G170&lt;&gt;"",IF(S170&lt;&gt;"",O170*S170,"Celda Vacia"),IF($G170&lt;&gt;"",$O170*S170,IF(OR($I170="c",$I170="css"),SUMIF($G$22:G$2999,$K170,T$22:T$2999),IF($I170="c1",SUMIF($F$22:F$2999,$K170,T$22:T$2999),IF($I170="c2",SUMIF($E$22:E$2999,$K170,T$22:T$2999),IF($I170="c3",SUMIF($D$22:D$2999,$K170,T$22:T$2999),IF($I170="c4",SUMIF($C$22:C$2999,$K170,T$22:T$2999),"")))))))</f>
        <v/>
      </c>
      <c r="U170" s="91" t="str">
        <f t="shared" si="40"/>
        <v/>
      </c>
      <c r="V170" s="45"/>
      <c r="X170" s="50" t="str">
        <f t="shared" si="41"/>
        <v/>
      </c>
      <c r="Y170" s="69" t="str">
        <f t="shared" si="42"/>
        <v/>
      </c>
      <c r="Z170" s="69" t="str">
        <f t="shared" si="43"/>
        <v/>
      </c>
      <c r="AA170" s="69" t="str">
        <f>IF(I170="CSS",IF(RELLENAR!$F$6="PEM",IF(OR(T170&lt;(Q170),Q170=0),1,""),IF(OR(T170*(1+$T$11+$T$9)&lt;(Q170*(1+$O$9+$O$11)),Q170=0),1,"")),"")</f>
        <v/>
      </c>
      <c r="AB170" s="93" t="str">
        <f t="shared" si="44"/>
        <v/>
      </c>
      <c r="AC170" s="56" t="str">
        <f t="shared" si="45"/>
        <v/>
      </c>
      <c r="AD170" s="94" t="str">
        <f t="shared" si="46"/>
        <v/>
      </c>
      <c r="AE170" s="56" t="str">
        <f t="shared" si="47"/>
        <v/>
      </c>
      <c r="AF170" s="78" t="str">
        <f t="shared" si="48"/>
        <v/>
      </c>
    </row>
    <row r="171" spans="1:32" s="74" customFormat="1" x14ac:dyDescent="0.2">
      <c r="A171" s="74" t="str">
        <f>IF(EXPORTADO!I153&lt;&gt;"",EXPORTADO!I153,"")</f>
        <v/>
      </c>
      <c r="B171" s="74" t="str">
        <f t="shared" si="33"/>
        <v/>
      </c>
      <c r="C171" s="86" t="str">
        <f t="shared" si="34"/>
        <v/>
      </c>
      <c r="D171" s="86" t="str">
        <f t="shared" si="35"/>
        <v/>
      </c>
      <c r="E171" s="86" t="str">
        <f t="shared" si="36"/>
        <v/>
      </c>
      <c r="F171" s="86" t="str">
        <f t="shared" si="37"/>
        <v/>
      </c>
      <c r="G171" s="86" t="str">
        <f t="shared" si="38"/>
        <v/>
      </c>
      <c r="H171" s="87" t="str">
        <f>IF(EXPORTADO!B153&lt;&gt;"",EXPORTADO!B153,"")</f>
        <v/>
      </c>
      <c r="I171" s="78" t="str">
        <f t="shared" si="39"/>
        <v/>
      </c>
      <c r="J171" s="78"/>
      <c r="K171" s="88" t="str">
        <f>IF(EXPORTADO!A153&lt;&gt;"",TRIM(EXPORTADO!A153),"")</f>
        <v/>
      </c>
      <c r="L171" s="50" t="str">
        <f>IF(K171&lt;&gt;"",EXPORTADO!D153,"")</f>
        <v/>
      </c>
      <c r="M171" s="50"/>
      <c r="N171" s="78" t="str">
        <f>IF(K171&lt;&gt;"",EXPORTADO!C153,"")</f>
        <v/>
      </c>
      <c r="O171" s="89" t="str">
        <f>IF(G171&lt;&gt;"",EXPORTADO!E153,"")</f>
        <v/>
      </c>
      <c r="P171" s="90" t="str">
        <f>IF(G171&lt;&gt;"",EXPORTADO!F153,"")</f>
        <v/>
      </c>
      <c r="Q171" s="90" t="str">
        <f>IF($G171&lt;&gt;"",$O171*P171,IF(OR($I171="c",$I171="css"),SUMIF($G$22:G$2999,$K171,Q$22:Q$2999),IF($I171="c1",SUMIF($F$22:F$2999,$K171,Q$22:Q$2999),IF($I171="c2",SUMIF($E$22:E$2999,$K171,Q$22:Q$2999),IF($I171="c3",SUMIF($D$22:D$2999,$K171,Q$22:Q$2999),IF($I171="c4",SUMIF($C$22:C$2999,$K171,Q$22:Q$2999),""))))))</f>
        <v/>
      </c>
      <c r="S171" s="148"/>
      <c r="T171" s="90" t="str">
        <f>IF(G171&lt;&gt;"",IF(S171&lt;&gt;"",O171*S171,"Celda Vacia"),IF($G171&lt;&gt;"",$O171*S171,IF(OR($I171="c",$I171="css"),SUMIF($G$22:G$2999,$K171,T$22:T$2999),IF($I171="c1",SUMIF($F$22:F$2999,$K171,T$22:T$2999),IF($I171="c2",SUMIF($E$22:E$2999,$K171,T$22:T$2999),IF($I171="c3",SUMIF($D$22:D$2999,$K171,T$22:T$2999),IF($I171="c4",SUMIF($C$22:C$2999,$K171,T$22:T$2999),"")))))))</f>
        <v/>
      </c>
      <c r="U171" s="91" t="str">
        <f t="shared" si="40"/>
        <v/>
      </c>
      <c r="V171" s="45"/>
      <c r="X171" s="50" t="str">
        <f t="shared" si="41"/>
        <v/>
      </c>
      <c r="Y171" s="69" t="str">
        <f t="shared" si="42"/>
        <v/>
      </c>
      <c r="Z171" s="69" t="str">
        <f t="shared" si="43"/>
        <v/>
      </c>
      <c r="AA171" s="69" t="str">
        <f>IF(I171="CSS",IF(RELLENAR!$F$6="PEM",IF(OR(T171&lt;(Q171),Q171=0),1,""),IF(OR(T171*(1+$T$11+$T$9)&lt;(Q171*(1+$O$9+$O$11)),Q171=0),1,"")),"")</f>
        <v/>
      </c>
      <c r="AB171" s="93" t="str">
        <f t="shared" si="44"/>
        <v/>
      </c>
      <c r="AC171" s="56" t="str">
        <f t="shared" si="45"/>
        <v/>
      </c>
      <c r="AD171" s="94" t="str">
        <f t="shared" si="46"/>
        <v/>
      </c>
      <c r="AE171" s="56" t="str">
        <f t="shared" si="47"/>
        <v/>
      </c>
      <c r="AF171" s="78" t="str">
        <f t="shared" si="48"/>
        <v/>
      </c>
    </row>
    <row r="172" spans="1:32" s="74" customFormat="1" x14ac:dyDescent="0.2">
      <c r="A172" s="74" t="str">
        <f>IF(EXPORTADO!I154&lt;&gt;"",EXPORTADO!I154,"")</f>
        <v/>
      </c>
      <c r="B172" s="74" t="str">
        <f t="shared" si="33"/>
        <v/>
      </c>
      <c r="C172" s="86" t="str">
        <f t="shared" si="34"/>
        <v/>
      </c>
      <c r="D172" s="86" t="str">
        <f t="shared" si="35"/>
        <v/>
      </c>
      <c r="E172" s="86" t="str">
        <f t="shared" si="36"/>
        <v/>
      </c>
      <c r="F172" s="86" t="str">
        <f t="shared" si="37"/>
        <v/>
      </c>
      <c r="G172" s="86" t="str">
        <f t="shared" si="38"/>
        <v/>
      </c>
      <c r="H172" s="87" t="str">
        <f>IF(EXPORTADO!B154&lt;&gt;"",EXPORTADO!B154,"")</f>
        <v/>
      </c>
      <c r="I172" s="78" t="str">
        <f t="shared" si="39"/>
        <v/>
      </c>
      <c r="J172" s="78"/>
      <c r="K172" s="88" t="str">
        <f>IF(EXPORTADO!A154&lt;&gt;"",TRIM(EXPORTADO!A154),"")</f>
        <v/>
      </c>
      <c r="L172" s="50" t="str">
        <f>IF(K172&lt;&gt;"",EXPORTADO!D154,"")</f>
        <v/>
      </c>
      <c r="M172" s="50"/>
      <c r="N172" s="78" t="str">
        <f>IF(K172&lt;&gt;"",EXPORTADO!C154,"")</f>
        <v/>
      </c>
      <c r="O172" s="89" t="str">
        <f>IF(G172&lt;&gt;"",EXPORTADO!E154,"")</f>
        <v/>
      </c>
      <c r="P172" s="90" t="str">
        <f>IF(G172&lt;&gt;"",EXPORTADO!F154,"")</f>
        <v/>
      </c>
      <c r="Q172" s="90" t="str">
        <f>IF($G172&lt;&gt;"",$O172*P172,IF(OR($I172="c",$I172="css"),SUMIF($G$22:G$2999,$K172,Q$22:Q$2999),IF($I172="c1",SUMIF($F$22:F$2999,$K172,Q$22:Q$2999),IF($I172="c2",SUMIF($E$22:E$2999,$K172,Q$22:Q$2999),IF($I172="c3",SUMIF($D$22:D$2999,$K172,Q$22:Q$2999),IF($I172="c4",SUMIF($C$22:C$2999,$K172,Q$22:Q$2999),""))))))</f>
        <v/>
      </c>
      <c r="S172" s="148"/>
      <c r="T172" s="90" t="str">
        <f>IF(G172&lt;&gt;"",IF(S172&lt;&gt;"",O172*S172,"Celda Vacia"),IF($G172&lt;&gt;"",$O172*S172,IF(OR($I172="c",$I172="css"),SUMIF($G$22:G$2999,$K172,T$22:T$2999),IF($I172="c1",SUMIF($F$22:F$2999,$K172,T$22:T$2999),IF($I172="c2",SUMIF($E$22:E$2999,$K172,T$22:T$2999),IF($I172="c3",SUMIF($D$22:D$2999,$K172,T$22:T$2999),IF($I172="c4",SUMIF($C$22:C$2999,$K172,T$22:T$2999),"")))))))</f>
        <v/>
      </c>
      <c r="U172" s="91" t="str">
        <f t="shared" si="40"/>
        <v/>
      </c>
      <c r="V172" s="45"/>
      <c r="X172" s="50" t="str">
        <f t="shared" si="41"/>
        <v/>
      </c>
      <c r="Y172" s="69" t="str">
        <f t="shared" si="42"/>
        <v/>
      </c>
      <c r="Z172" s="69" t="str">
        <f t="shared" si="43"/>
        <v/>
      </c>
      <c r="AA172" s="69" t="str">
        <f>IF(I172="CSS",IF(RELLENAR!$F$6="PEM",IF(OR(T172&lt;(Q172),Q172=0),1,""),IF(OR(T172*(1+$T$11+$T$9)&lt;(Q172*(1+$O$9+$O$11)),Q172=0),1,"")),"")</f>
        <v/>
      </c>
      <c r="AB172" s="93" t="str">
        <f t="shared" si="44"/>
        <v/>
      </c>
      <c r="AC172" s="56" t="str">
        <f t="shared" si="45"/>
        <v/>
      </c>
      <c r="AD172" s="94" t="str">
        <f t="shared" si="46"/>
        <v/>
      </c>
      <c r="AE172" s="56" t="str">
        <f t="shared" si="47"/>
        <v/>
      </c>
      <c r="AF172" s="78" t="str">
        <f t="shared" si="48"/>
        <v/>
      </c>
    </row>
    <row r="173" spans="1:32" s="74" customFormat="1" x14ac:dyDescent="0.2">
      <c r="A173" s="74" t="str">
        <f>IF(EXPORTADO!I155&lt;&gt;"",EXPORTADO!I155,"")</f>
        <v/>
      </c>
      <c r="B173" s="74" t="str">
        <f t="shared" si="33"/>
        <v/>
      </c>
      <c r="C173" s="86" t="str">
        <f t="shared" si="34"/>
        <v/>
      </c>
      <c r="D173" s="86" t="str">
        <f t="shared" si="35"/>
        <v/>
      </c>
      <c r="E173" s="86" t="str">
        <f t="shared" si="36"/>
        <v/>
      </c>
      <c r="F173" s="86" t="str">
        <f t="shared" si="37"/>
        <v/>
      </c>
      <c r="G173" s="86" t="str">
        <f t="shared" si="38"/>
        <v/>
      </c>
      <c r="H173" s="87" t="str">
        <f>IF(EXPORTADO!B155&lt;&gt;"",EXPORTADO!B155,"")</f>
        <v/>
      </c>
      <c r="I173" s="78" t="str">
        <f t="shared" si="39"/>
        <v/>
      </c>
      <c r="J173" s="78"/>
      <c r="K173" s="88" t="str">
        <f>IF(EXPORTADO!A155&lt;&gt;"",TRIM(EXPORTADO!A155),"")</f>
        <v/>
      </c>
      <c r="L173" s="50" t="str">
        <f>IF(K173&lt;&gt;"",EXPORTADO!D155,"")</f>
        <v/>
      </c>
      <c r="M173" s="50"/>
      <c r="N173" s="78" t="str">
        <f>IF(K173&lt;&gt;"",EXPORTADO!C155,"")</f>
        <v/>
      </c>
      <c r="O173" s="89" t="str">
        <f>IF(G173&lt;&gt;"",EXPORTADO!E155,"")</f>
        <v/>
      </c>
      <c r="P173" s="90" t="str">
        <f>IF(G173&lt;&gt;"",EXPORTADO!F155,"")</f>
        <v/>
      </c>
      <c r="Q173" s="90" t="str">
        <f>IF($G173&lt;&gt;"",$O173*P173,IF(OR($I173="c",$I173="css"),SUMIF($G$22:G$2999,$K173,Q$22:Q$2999),IF($I173="c1",SUMIF($F$22:F$2999,$K173,Q$22:Q$2999),IF($I173="c2",SUMIF($E$22:E$2999,$K173,Q$22:Q$2999),IF($I173="c3",SUMIF($D$22:D$2999,$K173,Q$22:Q$2999),IF($I173="c4",SUMIF($C$22:C$2999,$K173,Q$22:Q$2999),""))))))</f>
        <v/>
      </c>
      <c r="S173" s="148"/>
      <c r="T173" s="90" t="str">
        <f>IF(G173&lt;&gt;"",IF(S173&lt;&gt;"",O173*S173,"Celda Vacia"),IF($G173&lt;&gt;"",$O173*S173,IF(OR($I173="c",$I173="css"),SUMIF($G$22:G$2999,$K173,T$22:T$2999),IF($I173="c1",SUMIF($F$22:F$2999,$K173,T$22:T$2999),IF($I173="c2",SUMIF($E$22:E$2999,$K173,T$22:T$2999),IF($I173="c3",SUMIF($D$22:D$2999,$K173,T$22:T$2999),IF($I173="c4",SUMIF($C$22:C$2999,$K173,T$22:T$2999),"")))))))</f>
        <v/>
      </c>
      <c r="U173" s="91" t="str">
        <f t="shared" si="40"/>
        <v/>
      </c>
      <c r="V173" s="45"/>
      <c r="X173" s="50" t="str">
        <f t="shared" si="41"/>
        <v/>
      </c>
      <c r="Y173" s="69" t="str">
        <f t="shared" si="42"/>
        <v/>
      </c>
      <c r="Z173" s="69" t="str">
        <f t="shared" si="43"/>
        <v/>
      </c>
      <c r="AA173" s="69" t="str">
        <f>IF(I173="CSS",IF(RELLENAR!$F$6="PEM",IF(OR(T173&lt;(Q173),Q173=0),1,""),IF(OR(T173*(1+$T$11+$T$9)&lt;(Q173*(1+$O$9+$O$11)),Q173=0),1,"")),"")</f>
        <v/>
      </c>
      <c r="AB173" s="93" t="str">
        <f t="shared" si="44"/>
        <v/>
      </c>
      <c r="AC173" s="56" t="str">
        <f t="shared" si="45"/>
        <v/>
      </c>
      <c r="AD173" s="94" t="str">
        <f t="shared" si="46"/>
        <v/>
      </c>
      <c r="AE173" s="56" t="str">
        <f t="shared" si="47"/>
        <v/>
      </c>
      <c r="AF173" s="78" t="str">
        <f t="shared" si="48"/>
        <v/>
      </c>
    </row>
    <row r="174" spans="1:32" s="74" customFormat="1" x14ac:dyDescent="0.2">
      <c r="A174" s="74" t="str">
        <f>IF(EXPORTADO!I156&lt;&gt;"",EXPORTADO!I156,"")</f>
        <v/>
      </c>
      <c r="B174" s="74" t="str">
        <f t="shared" si="33"/>
        <v/>
      </c>
      <c r="C174" s="86" t="str">
        <f t="shared" si="34"/>
        <v/>
      </c>
      <c r="D174" s="86" t="str">
        <f t="shared" si="35"/>
        <v/>
      </c>
      <c r="E174" s="86" t="str">
        <f t="shared" si="36"/>
        <v/>
      </c>
      <c r="F174" s="86" t="str">
        <f t="shared" si="37"/>
        <v/>
      </c>
      <c r="G174" s="86" t="str">
        <f t="shared" si="38"/>
        <v/>
      </c>
      <c r="H174" s="87" t="str">
        <f>IF(EXPORTADO!B156&lt;&gt;"",EXPORTADO!B156,"")</f>
        <v/>
      </c>
      <c r="I174" s="78" t="str">
        <f t="shared" si="39"/>
        <v/>
      </c>
      <c r="J174" s="78"/>
      <c r="K174" s="88" t="str">
        <f>IF(EXPORTADO!A156&lt;&gt;"",TRIM(EXPORTADO!A156),"")</f>
        <v/>
      </c>
      <c r="L174" s="50" t="str">
        <f>IF(K174&lt;&gt;"",EXPORTADO!D156,"")</f>
        <v/>
      </c>
      <c r="M174" s="50"/>
      <c r="N174" s="78" t="str">
        <f>IF(K174&lt;&gt;"",EXPORTADO!C156,"")</f>
        <v/>
      </c>
      <c r="O174" s="89" t="str">
        <f>IF(G174&lt;&gt;"",EXPORTADO!E156,"")</f>
        <v/>
      </c>
      <c r="P174" s="90" t="str">
        <f>IF(G174&lt;&gt;"",EXPORTADO!F156,"")</f>
        <v/>
      </c>
      <c r="Q174" s="90" t="str">
        <f>IF($G174&lt;&gt;"",$O174*P174,IF(OR($I174="c",$I174="css"),SUMIF($G$22:G$2999,$K174,Q$22:Q$2999),IF($I174="c1",SUMIF($F$22:F$2999,$K174,Q$22:Q$2999),IF($I174="c2",SUMIF($E$22:E$2999,$K174,Q$22:Q$2999),IF($I174="c3",SUMIF($D$22:D$2999,$K174,Q$22:Q$2999),IF($I174="c4",SUMIF($C$22:C$2999,$K174,Q$22:Q$2999),""))))))</f>
        <v/>
      </c>
      <c r="S174" s="90"/>
      <c r="T174" s="90" t="str">
        <f>IF(G174&lt;&gt;"",IF(S174&lt;&gt;"",O174*S174,"Celda Vacia"),IF($G174&lt;&gt;"",$O174*S174,IF(OR($I174="c",$I174="css"),SUMIF($G$22:G$2999,$K174,T$22:T$2999),IF($I174="c1",SUMIF($F$22:F$2999,$K174,T$22:T$2999),IF($I174="c2",SUMIF($E$22:E$2999,$K174,T$22:T$2999),IF($I174="c3",SUMIF($D$22:D$2999,$K174,T$22:T$2999),IF($I174="c4",SUMIF($C$22:C$2999,$K174,T$22:T$2999),"")))))))</f>
        <v/>
      </c>
      <c r="U174" s="91" t="str">
        <f t="shared" si="40"/>
        <v/>
      </c>
      <c r="V174" s="45"/>
      <c r="X174" s="50" t="str">
        <f t="shared" si="41"/>
        <v/>
      </c>
      <c r="Y174" s="69" t="str">
        <f t="shared" si="42"/>
        <v/>
      </c>
      <c r="Z174" s="69" t="str">
        <f t="shared" si="43"/>
        <v/>
      </c>
      <c r="AA174" s="69" t="str">
        <f>IF(I174="CSS",IF(RELLENAR!$F$6="PEM",IF(OR(T174&lt;(Q174),Q174=0),1,""),IF(OR(T174*(1+$T$11+$T$9)&lt;(Q174*(1+$O$9+$O$11)),Q174=0),1,"")),"")</f>
        <v/>
      </c>
      <c r="AB174" s="93" t="str">
        <f t="shared" si="44"/>
        <v/>
      </c>
      <c r="AC174" s="56" t="str">
        <f t="shared" si="45"/>
        <v/>
      </c>
      <c r="AD174" s="94" t="str">
        <f t="shared" si="46"/>
        <v/>
      </c>
      <c r="AE174" s="56" t="str">
        <f t="shared" si="47"/>
        <v/>
      </c>
      <c r="AF174" s="78" t="str">
        <f t="shared" si="48"/>
        <v/>
      </c>
    </row>
    <row r="175" spans="1:32" s="74" customFormat="1" x14ac:dyDescent="0.2">
      <c r="A175" s="74" t="str">
        <f>IF(EXPORTADO!I157&lt;&gt;"",EXPORTADO!I157,"")</f>
        <v/>
      </c>
      <c r="B175" s="74" t="str">
        <f t="shared" si="33"/>
        <v/>
      </c>
      <c r="C175" s="86" t="str">
        <f t="shared" si="34"/>
        <v/>
      </c>
      <c r="D175" s="86" t="str">
        <f t="shared" si="35"/>
        <v/>
      </c>
      <c r="E175" s="86" t="str">
        <f t="shared" si="36"/>
        <v/>
      </c>
      <c r="F175" s="86" t="str">
        <f t="shared" si="37"/>
        <v/>
      </c>
      <c r="G175" s="86" t="str">
        <f t="shared" si="38"/>
        <v/>
      </c>
      <c r="H175" s="87" t="str">
        <f>IF(EXPORTADO!B157&lt;&gt;"",EXPORTADO!B157,"")</f>
        <v/>
      </c>
      <c r="I175" s="78" t="str">
        <f t="shared" si="39"/>
        <v/>
      </c>
      <c r="J175" s="78"/>
      <c r="K175" s="88" t="str">
        <f>IF(EXPORTADO!A157&lt;&gt;"",TRIM(EXPORTADO!A157),"")</f>
        <v/>
      </c>
      <c r="L175" s="50" t="str">
        <f>IF(K175&lt;&gt;"",EXPORTADO!D157,"")</f>
        <v/>
      </c>
      <c r="M175" s="50"/>
      <c r="N175" s="78" t="str">
        <f>IF(K175&lt;&gt;"",EXPORTADO!C157,"")</f>
        <v/>
      </c>
      <c r="O175" s="89" t="str">
        <f>IF(G175&lt;&gt;"",EXPORTADO!E157,"")</f>
        <v/>
      </c>
      <c r="P175" s="90" t="str">
        <f>IF(G175&lt;&gt;"",EXPORTADO!F157,"")</f>
        <v/>
      </c>
      <c r="Q175" s="90" t="str">
        <f>IF($G175&lt;&gt;"",$O175*P175,IF(OR($I175="c",$I175="css"),SUMIF($G$22:G$2999,$K175,Q$22:Q$2999),IF($I175="c1",SUMIF($F$22:F$2999,$K175,Q$22:Q$2999),IF($I175="c2",SUMIF($E$22:E$2999,$K175,Q$22:Q$2999),IF($I175="c3",SUMIF($D$22:D$2999,$K175,Q$22:Q$2999),IF($I175="c4",SUMIF($C$22:C$2999,$K175,Q$22:Q$2999),""))))))</f>
        <v/>
      </c>
      <c r="S175" s="90"/>
      <c r="T175" s="90" t="str">
        <f>IF(G175&lt;&gt;"",IF(S175&lt;&gt;"",O175*S175,"Celda Vacia"),IF($G175&lt;&gt;"",$O175*S175,IF(OR($I175="c",$I175="css"),SUMIF($G$22:G$2999,$K175,T$22:T$2999),IF($I175="c1",SUMIF($F$22:F$2999,$K175,T$22:T$2999),IF($I175="c2",SUMIF($E$22:E$2999,$K175,T$22:T$2999),IF($I175="c3",SUMIF($D$22:D$2999,$K175,T$22:T$2999),IF($I175="c4",SUMIF($C$22:C$2999,$K175,T$22:T$2999),"")))))))</f>
        <v/>
      </c>
      <c r="U175" s="91" t="str">
        <f t="shared" si="40"/>
        <v/>
      </c>
      <c r="V175" s="45"/>
      <c r="X175" s="50" t="str">
        <f t="shared" si="41"/>
        <v/>
      </c>
      <c r="Y175" s="69" t="str">
        <f t="shared" si="42"/>
        <v/>
      </c>
      <c r="Z175" s="69" t="str">
        <f t="shared" si="43"/>
        <v/>
      </c>
      <c r="AA175" s="69" t="str">
        <f>IF(I175="CSS",IF(RELLENAR!$F$6="PEM",IF(OR(T175&lt;(Q175),Q175=0),1,""),IF(OR(T175*(1+$T$11+$T$9)&lt;(Q175*(1+$O$9+$O$11)),Q175=0),1,"")),"")</f>
        <v/>
      </c>
      <c r="AB175" s="93" t="str">
        <f t="shared" si="44"/>
        <v/>
      </c>
      <c r="AC175" s="56" t="str">
        <f t="shared" si="45"/>
        <v/>
      </c>
      <c r="AD175" s="94" t="str">
        <f t="shared" si="46"/>
        <v/>
      </c>
      <c r="AE175" s="56" t="str">
        <f t="shared" si="47"/>
        <v/>
      </c>
      <c r="AF175" s="78" t="str">
        <f t="shared" si="48"/>
        <v/>
      </c>
    </row>
    <row r="176" spans="1:32" s="74" customFormat="1" x14ac:dyDescent="0.2">
      <c r="A176" s="74" t="str">
        <f>IF(EXPORTADO!I158&lt;&gt;"",EXPORTADO!I158,"")</f>
        <v/>
      </c>
      <c r="B176" s="74" t="str">
        <f t="shared" si="33"/>
        <v/>
      </c>
      <c r="C176" s="86" t="str">
        <f t="shared" si="34"/>
        <v/>
      </c>
      <c r="D176" s="86" t="str">
        <f t="shared" si="35"/>
        <v/>
      </c>
      <c r="E176" s="86" t="str">
        <f t="shared" si="36"/>
        <v/>
      </c>
      <c r="F176" s="86" t="str">
        <f t="shared" si="37"/>
        <v/>
      </c>
      <c r="G176" s="86" t="str">
        <f t="shared" si="38"/>
        <v/>
      </c>
      <c r="H176" s="87" t="str">
        <f>IF(EXPORTADO!B158&lt;&gt;"",EXPORTADO!B158,"")</f>
        <v/>
      </c>
      <c r="I176" s="78" t="str">
        <f t="shared" si="39"/>
        <v/>
      </c>
      <c r="J176" s="78"/>
      <c r="K176" s="88" t="str">
        <f>IF(EXPORTADO!A158&lt;&gt;"",TRIM(EXPORTADO!A158),"")</f>
        <v/>
      </c>
      <c r="L176" s="50" t="str">
        <f>IF(K176&lt;&gt;"",EXPORTADO!D158,"")</f>
        <v/>
      </c>
      <c r="M176" s="50"/>
      <c r="N176" s="78" t="str">
        <f>IF(K176&lt;&gt;"",EXPORTADO!C158,"")</f>
        <v/>
      </c>
      <c r="O176" s="89" t="str">
        <f>IF(G176&lt;&gt;"",EXPORTADO!E158,"")</f>
        <v/>
      </c>
      <c r="P176" s="90" t="str">
        <f>IF(G176&lt;&gt;"",EXPORTADO!F158,"")</f>
        <v/>
      </c>
      <c r="Q176" s="90" t="str">
        <f>IF($G176&lt;&gt;"",$O176*P176,IF(OR($I176="c",$I176="css"),SUMIF($G$22:G$2999,$K176,Q$22:Q$2999),IF($I176="c1",SUMIF($F$22:F$2999,$K176,Q$22:Q$2999),IF($I176="c2",SUMIF($E$22:E$2999,$K176,Q$22:Q$2999),IF($I176="c3",SUMIF($D$22:D$2999,$K176,Q$22:Q$2999),IF($I176="c4",SUMIF($C$22:C$2999,$K176,Q$22:Q$2999),""))))))</f>
        <v/>
      </c>
      <c r="S176" s="148"/>
      <c r="T176" s="90" t="str">
        <f>IF(G176&lt;&gt;"",IF(S176&lt;&gt;"",O176*S176,"Celda Vacia"),IF($G176&lt;&gt;"",$O176*S176,IF(OR($I176="c",$I176="css"),SUMIF($G$22:G$2999,$K176,T$22:T$2999),IF($I176="c1",SUMIF($F$22:F$2999,$K176,T$22:T$2999),IF($I176="c2",SUMIF($E$22:E$2999,$K176,T$22:T$2999),IF($I176="c3",SUMIF($D$22:D$2999,$K176,T$22:T$2999),IF($I176="c4",SUMIF($C$22:C$2999,$K176,T$22:T$2999),"")))))))</f>
        <v/>
      </c>
      <c r="U176" s="91" t="str">
        <f t="shared" si="40"/>
        <v/>
      </c>
      <c r="V176" s="45"/>
      <c r="X176" s="50" t="str">
        <f t="shared" si="41"/>
        <v/>
      </c>
      <c r="Y176" s="69" t="str">
        <f t="shared" si="42"/>
        <v/>
      </c>
      <c r="Z176" s="69" t="str">
        <f t="shared" si="43"/>
        <v/>
      </c>
      <c r="AA176" s="69" t="str">
        <f>IF(I176="CSS",IF(RELLENAR!$F$6="PEM",IF(OR(T176&lt;(Q176),Q176=0),1,""),IF(OR(T176*(1+$T$11+$T$9)&lt;(Q176*(1+$O$9+$O$11)),Q176=0),1,"")),"")</f>
        <v/>
      </c>
      <c r="AB176" s="93" t="str">
        <f t="shared" si="44"/>
        <v/>
      </c>
      <c r="AC176" s="56" t="str">
        <f t="shared" si="45"/>
        <v/>
      </c>
      <c r="AD176" s="94" t="str">
        <f t="shared" si="46"/>
        <v/>
      </c>
      <c r="AE176" s="56" t="str">
        <f t="shared" si="47"/>
        <v/>
      </c>
      <c r="AF176" s="78" t="str">
        <f t="shared" si="48"/>
        <v/>
      </c>
    </row>
    <row r="177" spans="1:32" s="74" customFormat="1" x14ac:dyDescent="0.2">
      <c r="A177" s="74" t="str">
        <f>IF(EXPORTADO!I159&lt;&gt;"",EXPORTADO!I159,"")</f>
        <v/>
      </c>
      <c r="B177" s="74" t="str">
        <f t="shared" si="33"/>
        <v/>
      </c>
      <c r="C177" s="86" t="str">
        <f t="shared" si="34"/>
        <v/>
      </c>
      <c r="D177" s="86" t="str">
        <f t="shared" si="35"/>
        <v/>
      </c>
      <c r="E177" s="86" t="str">
        <f t="shared" si="36"/>
        <v/>
      </c>
      <c r="F177" s="86" t="str">
        <f t="shared" si="37"/>
        <v/>
      </c>
      <c r="G177" s="86" t="str">
        <f t="shared" si="38"/>
        <v/>
      </c>
      <c r="H177" s="87" t="str">
        <f>IF(EXPORTADO!B159&lt;&gt;"",EXPORTADO!B159,"")</f>
        <v/>
      </c>
      <c r="I177" s="78" t="str">
        <f t="shared" si="39"/>
        <v/>
      </c>
      <c r="J177" s="78"/>
      <c r="K177" s="88" t="str">
        <f>IF(EXPORTADO!A159&lt;&gt;"",TRIM(EXPORTADO!A159),"")</f>
        <v/>
      </c>
      <c r="L177" s="50" t="str">
        <f>IF(K177&lt;&gt;"",EXPORTADO!D159,"")</f>
        <v/>
      </c>
      <c r="M177" s="50"/>
      <c r="N177" s="78" t="str">
        <f>IF(K177&lt;&gt;"",EXPORTADO!C159,"")</f>
        <v/>
      </c>
      <c r="O177" s="89" t="str">
        <f>IF(G177&lt;&gt;"",EXPORTADO!E159,"")</f>
        <v/>
      </c>
      <c r="P177" s="90" t="str">
        <f>IF(G177&lt;&gt;"",EXPORTADO!F159,"")</f>
        <v/>
      </c>
      <c r="Q177" s="90" t="str">
        <f>IF($G177&lt;&gt;"",$O177*P177,IF(OR($I177="c",$I177="css"),SUMIF($G$22:G$2999,$K177,Q$22:Q$2999),IF($I177="c1",SUMIF($F$22:F$2999,$K177,Q$22:Q$2999),IF($I177="c2",SUMIF($E$22:E$2999,$K177,Q$22:Q$2999),IF($I177="c3",SUMIF($D$22:D$2999,$K177,Q$22:Q$2999),IF($I177="c4",SUMIF($C$22:C$2999,$K177,Q$22:Q$2999),""))))))</f>
        <v/>
      </c>
      <c r="S177" s="148"/>
      <c r="T177" s="90" t="str">
        <f>IF(G177&lt;&gt;"",IF(S177&lt;&gt;"",O177*S177,"Celda Vacia"),IF($G177&lt;&gt;"",$O177*S177,IF(OR($I177="c",$I177="css"),SUMIF($G$22:G$2999,$K177,T$22:T$2999),IF($I177="c1",SUMIF($F$22:F$2999,$K177,T$22:T$2999),IF($I177="c2",SUMIF($E$22:E$2999,$K177,T$22:T$2999),IF($I177="c3",SUMIF($D$22:D$2999,$K177,T$22:T$2999),IF($I177="c4",SUMIF($C$22:C$2999,$K177,T$22:T$2999),"")))))))</f>
        <v/>
      </c>
      <c r="U177" s="91" t="str">
        <f t="shared" si="40"/>
        <v/>
      </c>
      <c r="V177" s="45"/>
      <c r="X177" s="50" t="str">
        <f t="shared" si="41"/>
        <v/>
      </c>
      <c r="Y177" s="69" t="str">
        <f t="shared" si="42"/>
        <v/>
      </c>
      <c r="Z177" s="69" t="str">
        <f t="shared" si="43"/>
        <v/>
      </c>
      <c r="AA177" s="69" t="str">
        <f>IF(I177="CSS",IF(RELLENAR!$F$6="PEM",IF(OR(T177&lt;(Q177),Q177=0),1,""),IF(OR(T177*(1+$T$11+$T$9)&lt;(Q177*(1+$O$9+$O$11)),Q177=0),1,"")),"")</f>
        <v/>
      </c>
      <c r="AB177" s="93" t="str">
        <f t="shared" si="44"/>
        <v/>
      </c>
      <c r="AC177" s="56" t="str">
        <f t="shared" si="45"/>
        <v/>
      </c>
      <c r="AD177" s="94" t="str">
        <f t="shared" si="46"/>
        <v/>
      </c>
      <c r="AE177" s="56" t="str">
        <f t="shared" si="47"/>
        <v/>
      </c>
      <c r="AF177" s="78" t="str">
        <f t="shared" si="48"/>
        <v/>
      </c>
    </row>
    <row r="178" spans="1:32" s="74" customFormat="1" x14ac:dyDescent="0.2">
      <c r="A178" s="74" t="str">
        <f>IF(EXPORTADO!I160&lt;&gt;"",EXPORTADO!I160,"")</f>
        <v/>
      </c>
      <c r="B178" s="74" t="str">
        <f t="shared" si="33"/>
        <v/>
      </c>
      <c r="C178" s="86" t="str">
        <f t="shared" si="34"/>
        <v/>
      </c>
      <c r="D178" s="86" t="str">
        <f t="shared" si="35"/>
        <v/>
      </c>
      <c r="E178" s="86" t="str">
        <f t="shared" si="36"/>
        <v/>
      </c>
      <c r="F178" s="86" t="str">
        <f t="shared" si="37"/>
        <v/>
      </c>
      <c r="G178" s="86" t="str">
        <f t="shared" si="38"/>
        <v/>
      </c>
      <c r="H178" s="87" t="str">
        <f>IF(EXPORTADO!B160&lt;&gt;"",EXPORTADO!B160,"")</f>
        <v/>
      </c>
      <c r="I178" s="78" t="str">
        <f t="shared" si="39"/>
        <v/>
      </c>
      <c r="J178" s="78"/>
      <c r="K178" s="88" t="str">
        <f>IF(EXPORTADO!A160&lt;&gt;"",TRIM(EXPORTADO!A160),"")</f>
        <v/>
      </c>
      <c r="L178" s="50" t="str">
        <f>IF(K178&lt;&gt;"",EXPORTADO!D160,"")</f>
        <v/>
      </c>
      <c r="M178" s="50"/>
      <c r="N178" s="78" t="str">
        <f>IF(K178&lt;&gt;"",EXPORTADO!C160,"")</f>
        <v/>
      </c>
      <c r="O178" s="89" t="str">
        <f>IF(G178&lt;&gt;"",EXPORTADO!E160,"")</f>
        <v/>
      </c>
      <c r="P178" s="90" t="str">
        <f>IF(G178&lt;&gt;"",EXPORTADO!F160,"")</f>
        <v/>
      </c>
      <c r="Q178" s="90" t="str">
        <f>IF($G178&lt;&gt;"",$O178*P178,IF(OR($I178="c",$I178="css"),SUMIF($G$22:G$2999,$K178,Q$22:Q$2999),IF($I178="c1",SUMIF($F$22:F$2999,$K178,Q$22:Q$2999),IF($I178="c2",SUMIF($E$22:E$2999,$K178,Q$22:Q$2999),IF($I178="c3",SUMIF($D$22:D$2999,$K178,Q$22:Q$2999),IF($I178="c4",SUMIF($C$22:C$2999,$K178,Q$22:Q$2999),""))))))</f>
        <v/>
      </c>
      <c r="S178" s="90"/>
      <c r="T178" s="90" t="str">
        <f>IF(G178&lt;&gt;"",IF(S178&lt;&gt;"",O178*S178,"Celda Vacia"),IF($G178&lt;&gt;"",$O178*S178,IF(OR($I178="c",$I178="css"),SUMIF($G$22:G$2999,$K178,T$22:T$2999),IF($I178="c1",SUMIF($F$22:F$2999,$K178,T$22:T$2999),IF($I178="c2",SUMIF($E$22:E$2999,$K178,T$22:T$2999),IF($I178="c3",SUMIF($D$22:D$2999,$K178,T$22:T$2999),IF($I178="c4",SUMIF($C$22:C$2999,$K178,T$22:T$2999),"")))))))</f>
        <v/>
      </c>
      <c r="U178" s="91" t="str">
        <f t="shared" si="40"/>
        <v/>
      </c>
      <c r="V178" s="45"/>
      <c r="X178" s="50" t="str">
        <f t="shared" si="41"/>
        <v/>
      </c>
      <c r="Y178" s="69" t="str">
        <f t="shared" si="42"/>
        <v/>
      </c>
      <c r="Z178" s="69" t="str">
        <f t="shared" si="43"/>
        <v/>
      </c>
      <c r="AA178" s="69" t="str">
        <f>IF(I178="CSS",IF(RELLENAR!$F$6="PEM",IF(OR(T178&lt;(Q178),Q178=0),1,""),IF(OR(T178*(1+$T$11+$T$9)&lt;(Q178*(1+$O$9+$O$11)),Q178=0),1,"")),"")</f>
        <v/>
      </c>
      <c r="AB178" s="93" t="str">
        <f t="shared" si="44"/>
        <v/>
      </c>
      <c r="AC178" s="56" t="str">
        <f t="shared" si="45"/>
        <v/>
      </c>
      <c r="AD178" s="94" t="str">
        <f t="shared" si="46"/>
        <v/>
      </c>
      <c r="AE178" s="56" t="str">
        <f t="shared" si="47"/>
        <v/>
      </c>
      <c r="AF178" s="78" t="str">
        <f t="shared" si="48"/>
        <v/>
      </c>
    </row>
    <row r="179" spans="1:32" s="74" customFormat="1" x14ac:dyDescent="0.2">
      <c r="A179" s="74" t="str">
        <f>IF(EXPORTADO!I161&lt;&gt;"",EXPORTADO!I161,"")</f>
        <v/>
      </c>
      <c r="B179" s="74" t="str">
        <f t="shared" si="33"/>
        <v/>
      </c>
      <c r="C179" s="86" t="str">
        <f t="shared" si="34"/>
        <v/>
      </c>
      <c r="D179" s="86" t="str">
        <f t="shared" si="35"/>
        <v/>
      </c>
      <c r="E179" s="86" t="str">
        <f t="shared" si="36"/>
        <v/>
      </c>
      <c r="F179" s="86" t="str">
        <f t="shared" si="37"/>
        <v/>
      </c>
      <c r="G179" s="86" t="str">
        <f t="shared" si="38"/>
        <v/>
      </c>
      <c r="H179" s="87" t="str">
        <f>IF(EXPORTADO!B161&lt;&gt;"",EXPORTADO!B161,"")</f>
        <v/>
      </c>
      <c r="I179" s="78" t="str">
        <f t="shared" si="39"/>
        <v/>
      </c>
      <c r="J179" s="78"/>
      <c r="K179" s="88" t="str">
        <f>IF(EXPORTADO!A161&lt;&gt;"",TRIM(EXPORTADO!A161),"")</f>
        <v/>
      </c>
      <c r="L179" s="50" t="str">
        <f>IF(K179&lt;&gt;"",EXPORTADO!D161,"")</f>
        <v/>
      </c>
      <c r="M179" s="50"/>
      <c r="N179" s="78" t="str">
        <f>IF(K179&lt;&gt;"",EXPORTADO!C161,"")</f>
        <v/>
      </c>
      <c r="O179" s="89" t="str">
        <f>IF(G179&lt;&gt;"",EXPORTADO!E161,"")</f>
        <v/>
      </c>
      <c r="P179" s="90" t="str">
        <f>IF(G179&lt;&gt;"",EXPORTADO!F161,"")</f>
        <v/>
      </c>
      <c r="Q179" s="90" t="str">
        <f>IF($G179&lt;&gt;"",$O179*P179,IF(OR($I179="c",$I179="css"),SUMIF($G$22:G$2999,$K179,Q$22:Q$2999),IF($I179="c1",SUMIF($F$22:F$2999,$K179,Q$22:Q$2999),IF($I179="c2",SUMIF($E$22:E$2999,$K179,Q$22:Q$2999),IF($I179="c3",SUMIF($D$22:D$2999,$K179,Q$22:Q$2999),IF($I179="c4",SUMIF($C$22:C$2999,$K179,Q$22:Q$2999),""))))))</f>
        <v/>
      </c>
      <c r="S179" s="90"/>
      <c r="T179" s="90" t="str">
        <f>IF(G179&lt;&gt;"",IF(S179&lt;&gt;"",O179*S179,"Celda Vacia"),IF($G179&lt;&gt;"",$O179*S179,IF(OR($I179="c",$I179="css"),SUMIF($G$22:G$2999,$K179,T$22:T$2999),IF($I179="c1",SUMIF($F$22:F$2999,$K179,T$22:T$2999),IF($I179="c2",SUMIF($E$22:E$2999,$K179,T$22:T$2999),IF($I179="c3",SUMIF($D$22:D$2999,$K179,T$22:T$2999),IF($I179="c4",SUMIF($C$22:C$2999,$K179,T$22:T$2999),"")))))))</f>
        <v/>
      </c>
      <c r="U179" s="91" t="str">
        <f t="shared" si="40"/>
        <v/>
      </c>
      <c r="V179" s="45"/>
      <c r="X179" s="50" t="str">
        <f t="shared" si="41"/>
        <v/>
      </c>
      <c r="Y179" s="69" t="str">
        <f t="shared" si="42"/>
        <v/>
      </c>
      <c r="Z179" s="69" t="str">
        <f t="shared" si="43"/>
        <v/>
      </c>
      <c r="AA179" s="69" t="str">
        <f>IF(I179="CSS",IF(RELLENAR!$F$6="PEM",IF(OR(T179&lt;(Q179),Q179=0),1,""),IF(OR(T179*(1+$T$11+$T$9)&lt;(Q179*(1+$O$9+$O$11)),Q179=0),1,"")),"")</f>
        <v/>
      </c>
      <c r="AB179" s="93" t="str">
        <f t="shared" si="44"/>
        <v/>
      </c>
      <c r="AC179" s="56" t="str">
        <f t="shared" si="45"/>
        <v/>
      </c>
      <c r="AD179" s="94" t="str">
        <f t="shared" si="46"/>
        <v/>
      </c>
      <c r="AE179" s="56" t="str">
        <f t="shared" si="47"/>
        <v/>
      </c>
      <c r="AF179" s="78" t="str">
        <f t="shared" si="48"/>
        <v/>
      </c>
    </row>
    <row r="180" spans="1:32" s="74" customFormat="1" x14ac:dyDescent="0.2">
      <c r="A180" s="74" t="str">
        <f>IF(EXPORTADO!I162&lt;&gt;"",EXPORTADO!I162,"")</f>
        <v/>
      </c>
      <c r="B180" s="74" t="str">
        <f t="shared" si="33"/>
        <v/>
      </c>
      <c r="C180" s="86" t="str">
        <f t="shared" si="34"/>
        <v/>
      </c>
      <c r="D180" s="86" t="str">
        <f t="shared" si="35"/>
        <v/>
      </c>
      <c r="E180" s="86" t="str">
        <f t="shared" si="36"/>
        <v/>
      </c>
      <c r="F180" s="86" t="str">
        <f t="shared" si="37"/>
        <v/>
      </c>
      <c r="G180" s="86" t="str">
        <f t="shared" si="38"/>
        <v/>
      </c>
      <c r="H180" s="87" t="str">
        <f>IF(EXPORTADO!B162&lt;&gt;"",EXPORTADO!B162,"")</f>
        <v/>
      </c>
      <c r="I180" s="78" t="str">
        <f t="shared" si="39"/>
        <v/>
      </c>
      <c r="J180" s="78"/>
      <c r="K180" s="88" t="str">
        <f>IF(EXPORTADO!A162&lt;&gt;"",TRIM(EXPORTADO!A162),"")</f>
        <v/>
      </c>
      <c r="L180" s="50" t="str">
        <f>IF(K180&lt;&gt;"",EXPORTADO!D162,"")</f>
        <v/>
      </c>
      <c r="M180" s="50"/>
      <c r="N180" s="78" t="str">
        <f>IF(K180&lt;&gt;"",EXPORTADO!C162,"")</f>
        <v/>
      </c>
      <c r="O180" s="89" t="str">
        <f>IF(G180&lt;&gt;"",EXPORTADO!E162,"")</f>
        <v/>
      </c>
      <c r="P180" s="90" t="str">
        <f>IF(G180&lt;&gt;"",EXPORTADO!F162,"")</f>
        <v/>
      </c>
      <c r="Q180" s="90" t="str">
        <f>IF($G180&lt;&gt;"",$O180*P180,IF(OR($I180="c",$I180="css"),SUMIF($G$22:G$2999,$K180,Q$22:Q$2999),IF($I180="c1",SUMIF($F$22:F$2999,$K180,Q$22:Q$2999),IF($I180="c2",SUMIF($E$22:E$2999,$K180,Q$22:Q$2999),IF($I180="c3",SUMIF($D$22:D$2999,$K180,Q$22:Q$2999),IF($I180="c4",SUMIF($C$22:C$2999,$K180,Q$22:Q$2999),""))))))</f>
        <v/>
      </c>
      <c r="S180" s="148"/>
      <c r="T180" s="90" t="str">
        <f>IF(G180&lt;&gt;"",IF(S180&lt;&gt;"",O180*S180,"Celda Vacia"),IF($G180&lt;&gt;"",$O180*S180,IF(OR($I180="c",$I180="css"),SUMIF($G$22:G$2999,$K180,T$22:T$2999),IF($I180="c1",SUMIF($F$22:F$2999,$K180,T$22:T$2999),IF($I180="c2",SUMIF($E$22:E$2999,$K180,T$22:T$2999),IF($I180="c3",SUMIF($D$22:D$2999,$K180,T$22:T$2999),IF($I180="c4",SUMIF($C$22:C$2999,$K180,T$22:T$2999),"")))))))</f>
        <v/>
      </c>
      <c r="U180" s="91" t="str">
        <f t="shared" si="40"/>
        <v/>
      </c>
      <c r="V180" s="45"/>
      <c r="X180" s="50" t="str">
        <f t="shared" si="41"/>
        <v/>
      </c>
      <c r="Y180" s="69" t="str">
        <f t="shared" si="42"/>
        <v/>
      </c>
      <c r="Z180" s="69" t="str">
        <f t="shared" si="43"/>
        <v/>
      </c>
      <c r="AA180" s="69" t="str">
        <f>IF(I180="CSS",IF(RELLENAR!$F$6="PEM",IF(OR(T180&lt;(Q180),Q180=0),1,""),IF(OR(T180*(1+$T$11+$T$9)&lt;(Q180*(1+$O$9+$O$11)),Q180=0),1,"")),"")</f>
        <v/>
      </c>
      <c r="AB180" s="93" t="str">
        <f t="shared" si="44"/>
        <v/>
      </c>
      <c r="AC180" s="56" t="str">
        <f t="shared" si="45"/>
        <v/>
      </c>
      <c r="AD180" s="94" t="str">
        <f t="shared" si="46"/>
        <v/>
      </c>
      <c r="AE180" s="56" t="str">
        <f t="shared" si="47"/>
        <v/>
      </c>
      <c r="AF180" s="78" t="str">
        <f t="shared" si="48"/>
        <v/>
      </c>
    </row>
    <row r="181" spans="1:32" s="74" customFormat="1" x14ac:dyDescent="0.2">
      <c r="A181" s="74" t="str">
        <f>IF(EXPORTADO!I163&lt;&gt;"",EXPORTADO!I163,"")</f>
        <v/>
      </c>
      <c r="B181" s="74" t="str">
        <f t="shared" si="33"/>
        <v/>
      </c>
      <c r="C181" s="86" t="str">
        <f t="shared" si="34"/>
        <v/>
      </c>
      <c r="D181" s="86" t="str">
        <f t="shared" si="35"/>
        <v/>
      </c>
      <c r="E181" s="86" t="str">
        <f t="shared" si="36"/>
        <v/>
      </c>
      <c r="F181" s="86" t="str">
        <f t="shared" si="37"/>
        <v/>
      </c>
      <c r="G181" s="86" t="str">
        <f t="shared" si="38"/>
        <v/>
      </c>
      <c r="H181" s="87" t="str">
        <f>IF(EXPORTADO!B163&lt;&gt;"",EXPORTADO!B163,"")</f>
        <v/>
      </c>
      <c r="I181" s="78" t="str">
        <f t="shared" si="39"/>
        <v/>
      </c>
      <c r="J181" s="78"/>
      <c r="K181" s="88" t="str">
        <f>IF(EXPORTADO!A163&lt;&gt;"",TRIM(EXPORTADO!A163),"")</f>
        <v/>
      </c>
      <c r="L181" s="50" t="str">
        <f>IF(K181&lt;&gt;"",EXPORTADO!D163,"")</f>
        <v/>
      </c>
      <c r="M181" s="50"/>
      <c r="N181" s="78" t="str">
        <f>IF(K181&lt;&gt;"",EXPORTADO!C163,"")</f>
        <v/>
      </c>
      <c r="O181" s="89" t="str">
        <f>IF(G181&lt;&gt;"",EXPORTADO!E163,"")</f>
        <v/>
      </c>
      <c r="P181" s="90" t="str">
        <f>IF(G181&lt;&gt;"",EXPORTADO!F163,"")</f>
        <v/>
      </c>
      <c r="Q181" s="90" t="str">
        <f>IF($G181&lt;&gt;"",$O181*P181,IF(OR($I181="c",$I181="css"),SUMIF($G$22:G$2999,$K181,Q$22:Q$2999),IF($I181="c1",SUMIF($F$22:F$2999,$K181,Q$22:Q$2999),IF($I181="c2",SUMIF($E$22:E$2999,$K181,Q$22:Q$2999),IF($I181="c3",SUMIF($D$22:D$2999,$K181,Q$22:Q$2999),IF($I181="c4",SUMIF($C$22:C$2999,$K181,Q$22:Q$2999),""))))))</f>
        <v/>
      </c>
      <c r="S181" s="148"/>
      <c r="T181" s="90" t="str">
        <f>IF(G181&lt;&gt;"",IF(S181&lt;&gt;"",O181*S181,"Celda Vacia"),IF($G181&lt;&gt;"",$O181*S181,IF(OR($I181="c",$I181="css"),SUMIF($G$22:G$2999,$K181,T$22:T$2999),IF($I181="c1",SUMIF($F$22:F$2999,$K181,T$22:T$2999),IF($I181="c2",SUMIF($E$22:E$2999,$K181,T$22:T$2999),IF($I181="c3",SUMIF($D$22:D$2999,$K181,T$22:T$2999),IF($I181="c4",SUMIF($C$22:C$2999,$K181,T$22:T$2999),"")))))))</f>
        <v/>
      </c>
      <c r="U181" s="91" t="str">
        <f t="shared" si="40"/>
        <v/>
      </c>
      <c r="V181" s="45"/>
      <c r="X181" s="50" t="str">
        <f t="shared" si="41"/>
        <v/>
      </c>
      <c r="Y181" s="69" t="str">
        <f t="shared" si="42"/>
        <v/>
      </c>
      <c r="Z181" s="69" t="str">
        <f t="shared" si="43"/>
        <v/>
      </c>
      <c r="AA181" s="69" t="str">
        <f>IF(I181="CSS",IF(RELLENAR!$F$6="PEM",IF(OR(T181&lt;(Q181),Q181=0),1,""),IF(OR(T181*(1+$T$11+$T$9)&lt;(Q181*(1+$O$9+$O$11)),Q181=0),1,"")),"")</f>
        <v/>
      </c>
      <c r="AB181" s="93" t="str">
        <f t="shared" si="44"/>
        <v/>
      </c>
      <c r="AC181" s="56" t="str">
        <f t="shared" si="45"/>
        <v/>
      </c>
      <c r="AD181" s="94" t="str">
        <f t="shared" si="46"/>
        <v/>
      </c>
      <c r="AE181" s="56" t="str">
        <f t="shared" si="47"/>
        <v/>
      </c>
      <c r="AF181" s="78" t="str">
        <f t="shared" si="48"/>
        <v/>
      </c>
    </row>
    <row r="182" spans="1:32" s="74" customFormat="1" x14ac:dyDescent="0.2">
      <c r="A182" s="74" t="str">
        <f>IF(EXPORTADO!I164&lt;&gt;"",EXPORTADO!I164,"")</f>
        <v/>
      </c>
      <c r="B182" s="74" t="str">
        <f t="shared" si="33"/>
        <v/>
      </c>
      <c r="C182" s="86" t="str">
        <f t="shared" si="34"/>
        <v/>
      </c>
      <c r="D182" s="86" t="str">
        <f t="shared" si="35"/>
        <v/>
      </c>
      <c r="E182" s="86" t="str">
        <f t="shared" si="36"/>
        <v/>
      </c>
      <c r="F182" s="86" t="str">
        <f t="shared" si="37"/>
        <v/>
      </c>
      <c r="G182" s="86" t="str">
        <f t="shared" si="38"/>
        <v/>
      </c>
      <c r="H182" s="87" t="str">
        <f>IF(EXPORTADO!B164&lt;&gt;"",EXPORTADO!B164,"")</f>
        <v/>
      </c>
      <c r="I182" s="78" t="str">
        <f t="shared" si="39"/>
        <v/>
      </c>
      <c r="J182" s="78"/>
      <c r="K182" s="88" t="str">
        <f>IF(EXPORTADO!A164&lt;&gt;"",TRIM(EXPORTADO!A164),"")</f>
        <v/>
      </c>
      <c r="L182" s="50" t="str">
        <f>IF(K182&lt;&gt;"",EXPORTADO!D164,"")</f>
        <v/>
      </c>
      <c r="M182" s="50"/>
      <c r="N182" s="78" t="str">
        <f>IF(K182&lt;&gt;"",EXPORTADO!C164,"")</f>
        <v/>
      </c>
      <c r="O182" s="89" t="str">
        <f>IF(G182&lt;&gt;"",EXPORTADO!E164,"")</f>
        <v/>
      </c>
      <c r="P182" s="90" t="str">
        <f>IF(G182&lt;&gt;"",EXPORTADO!F164,"")</f>
        <v/>
      </c>
      <c r="Q182" s="90" t="str">
        <f>IF($G182&lt;&gt;"",$O182*P182,IF(OR($I182="c",$I182="css"),SUMIF($G$22:G$2999,$K182,Q$22:Q$2999),IF($I182="c1",SUMIF($F$22:F$2999,$K182,Q$22:Q$2999),IF($I182="c2",SUMIF($E$22:E$2999,$K182,Q$22:Q$2999),IF($I182="c3",SUMIF($D$22:D$2999,$K182,Q$22:Q$2999),IF($I182="c4",SUMIF($C$22:C$2999,$K182,Q$22:Q$2999),""))))))</f>
        <v/>
      </c>
      <c r="S182" s="148"/>
      <c r="T182" s="90" t="str">
        <f>IF(G182&lt;&gt;"",IF(S182&lt;&gt;"",O182*S182,"Celda Vacia"),IF($G182&lt;&gt;"",$O182*S182,IF(OR($I182="c",$I182="css"),SUMIF($G$22:G$2999,$K182,T$22:T$2999),IF($I182="c1",SUMIF($F$22:F$2999,$K182,T$22:T$2999),IF($I182="c2",SUMIF($E$22:E$2999,$K182,T$22:T$2999),IF($I182="c3",SUMIF($D$22:D$2999,$K182,T$22:T$2999),IF($I182="c4",SUMIF($C$22:C$2999,$K182,T$22:T$2999),"")))))))</f>
        <v/>
      </c>
      <c r="U182" s="91" t="str">
        <f t="shared" si="40"/>
        <v/>
      </c>
      <c r="V182" s="45"/>
      <c r="X182" s="50" t="str">
        <f t="shared" si="41"/>
        <v/>
      </c>
      <c r="Y182" s="69" t="str">
        <f t="shared" si="42"/>
        <v/>
      </c>
      <c r="Z182" s="69" t="str">
        <f t="shared" si="43"/>
        <v/>
      </c>
      <c r="AA182" s="69" t="str">
        <f>IF(I182="CSS",IF(RELLENAR!$F$6="PEM",IF(OR(T182&lt;(Q182),Q182=0),1,""),IF(OR(T182*(1+$T$11+$T$9)&lt;(Q182*(1+$O$9+$O$11)),Q182=0),1,"")),"")</f>
        <v/>
      </c>
      <c r="AB182" s="93" t="str">
        <f t="shared" si="44"/>
        <v/>
      </c>
      <c r="AC182" s="56" t="str">
        <f t="shared" si="45"/>
        <v/>
      </c>
      <c r="AD182" s="94" t="str">
        <f t="shared" si="46"/>
        <v/>
      </c>
      <c r="AE182" s="56" t="str">
        <f t="shared" si="47"/>
        <v/>
      </c>
      <c r="AF182" s="78" t="str">
        <f t="shared" si="48"/>
        <v/>
      </c>
    </row>
    <row r="183" spans="1:32" s="74" customFormat="1" x14ac:dyDescent="0.2">
      <c r="A183" s="74" t="str">
        <f>IF(EXPORTADO!I165&lt;&gt;"",EXPORTADO!I165,"")</f>
        <v/>
      </c>
      <c r="B183" s="74" t="str">
        <f t="shared" si="33"/>
        <v/>
      </c>
      <c r="C183" s="86" t="str">
        <f t="shared" si="34"/>
        <v/>
      </c>
      <c r="D183" s="86" t="str">
        <f t="shared" si="35"/>
        <v/>
      </c>
      <c r="E183" s="86" t="str">
        <f t="shared" si="36"/>
        <v/>
      </c>
      <c r="F183" s="86" t="str">
        <f t="shared" si="37"/>
        <v/>
      </c>
      <c r="G183" s="86" t="str">
        <f t="shared" si="38"/>
        <v/>
      </c>
      <c r="H183" s="87" t="str">
        <f>IF(EXPORTADO!B165&lt;&gt;"",EXPORTADO!B165,"")</f>
        <v/>
      </c>
      <c r="I183" s="78" t="str">
        <f t="shared" si="39"/>
        <v/>
      </c>
      <c r="J183" s="78"/>
      <c r="K183" s="88" t="str">
        <f>IF(EXPORTADO!A165&lt;&gt;"",TRIM(EXPORTADO!A165),"")</f>
        <v/>
      </c>
      <c r="L183" s="50" t="str">
        <f>IF(K183&lt;&gt;"",EXPORTADO!D165,"")</f>
        <v/>
      </c>
      <c r="M183" s="50"/>
      <c r="N183" s="78" t="str">
        <f>IF(K183&lt;&gt;"",EXPORTADO!C165,"")</f>
        <v/>
      </c>
      <c r="O183" s="89" t="str">
        <f>IF(G183&lt;&gt;"",EXPORTADO!E165,"")</f>
        <v/>
      </c>
      <c r="P183" s="90" t="str">
        <f>IF(G183&lt;&gt;"",EXPORTADO!F165,"")</f>
        <v/>
      </c>
      <c r="Q183" s="90" t="str">
        <f>IF($G183&lt;&gt;"",$O183*P183,IF(OR($I183="c",$I183="css"),SUMIF($G$22:G$2999,$K183,Q$22:Q$2999),IF($I183="c1",SUMIF($F$22:F$2999,$K183,Q$22:Q$2999),IF($I183="c2",SUMIF($E$22:E$2999,$K183,Q$22:Q$2999),IF($I183="c3",SUMIF($D$22:D$2999,$K183,Q$22:Q$2999),IF($I183="c4",SUMIF($C$22:C$2999,$K183,Q$22:Q$2999),""))))))</f>
        <v/>
      </c>
      <c r="S183" s="148"/>
      <c r="T183" s="90" t="str">
        <f>IF(G183&lt;&gt;"",IF(S183&lt;&gt;"",O183*S183,"Celda Vacia"),IF($G183&lt;&gt;"",$O183*S183,IF(OR($I183="c",$I183="css"),SUMIF($G$22:G$2999,$K183,T$22:T$2999),IF($I183="c1",SUMIF($F$22:F$2999,$K183,T$22:T$2999),IF($I183="c2",SUMIF($E$22:E$2999,$K183,T$22:T$2999),IF($I183="c3",SUMIF($D$22:D$2999,$K183,T$22:T$2999),IF($I183="c4",SUMIF($C$22:C$2999,$K183,T$22:T$2999),"")))))))</f>
        <v/>
      </c>
      <c r="U183" s="91" t="str">
        <f t="shared" si="40"/>
        <v/>
      </c>
      <c r="V183" s="45"/>
      <c r="X183" s="50" t="str">
        <f t="shared" si="41"/>
        <v/>
      </c>
      <c r="Y183" s="69" t="str">
        <f t="shared" si="42"/>
        <v/>
      </c>
      <c r="Z183" s="69" t="str">
        <f t="shared" si="43"/>
        <v/>
      </c>
      <c r="AA183" s="69" t="str">
        <f>IF(I183="CSS",IF(RELLENAR!$F$6="PEM",IF(OR(T183&lt;(Q183),Q183=0),1,""),IF(OR(T183*(1+$T$11+$T$9)&lt;(Q183*(1+$O$9+$O$11)),Q183=0),1,"")),"")</f>
        <v/>
      </c>
      <c r="AB183" s="93" t="str">
        <f t="shared" si="44"/>
        <v/>
      </c>
      <c r="AC183" s="56" t="str">
        <f t="shared" si="45"/>
        <v/>
      </c>
      <c r="AD183" s="94" t="str">
        <f t="shared" si="46"/>
        <v/>
      </c>
      <c r="AE183" s="56" t="str">
        <f t="shared" si="47"/>
        <v/>
      </c>
      <c r="AF183" s="78" t="str">
        <f t="shared" si="48"/>
        <v/>
      </c>
    </row>
    <row r="184" spans="1:32" s="74" customFormat="1" x14ac:dyDescent="0.2">
      <c r="A184" s="74" t="str">
        <f>IF(EXPORTADO!I166&lt;&gt;"",EXPORTADO!I166,"")</f>
        <v/>
      </c>
      <c r="B184" s="74" t="str">
        <f t="shared" si="33"/>
        <v/>
      </c>
      <c r="C184" s="86" t="str">
        <f t="shared" si="34"/>
        <v/>
      </c>
      <c r="D184" s="86" t="str">
        <f t="shared" si="35"/>
        <v/>
      </c>
      <c r="E184" s="86" t="str">
        <f t="shared" si="36"/>
        <v/>
      </c>
      <c r="F184" s="86" t="str">
        <f t="shared" si="37"/>
        <v/>
      </c>
      <c r="G184" s="86" t="str">
        <f t="shared" si="38"/>
        <v/>
      </c>
      <c r="H184" s="87" t="str">
        <f>IF(EXPORTADO!B166&lt;&gt;"",EXPORTADO!B166,"")</f>
        <v/>
      </c>
      <c r="I184" s="78" t="str">
        <f t="shared" si="39"/>
        <v/>
      </c>
      <c r="J184" s="78"/>
      <c r="K184" s="88" t="str">
        <f>IF(EXPORTADO!A166&lt;&gt;"",TRIM(EXPORTADO!A166),"")</f>
        <v/>
      </c>
      <c r="L184" s="50" t="str">
        <f>IF(K184&lt;&gt;"",EXPORTADO!D166,"")</f>
        <v/>
      </c>
      <c r="M184" s="50"/>
      <c r="N184" s="78" t="str">
        <f>IF(K184&lt;&gt;"",EXPORTADO!C166,"")</f>
        <v/>
      </c>
      <c r="O184" s="89" t="str">
        <f>IF(G184&lt;&gt;"",EXPORTADO!E166,"")</f>
        <v/>
      </c>
      <c r="P184" s="90" t="str">
        <f>IF(G184&lt;&gt;"",EXPORTADO!F166,"")</f>
        <v/>
      </c>
      <c r="Q184" s="90" t="str">
        <f>IF($G184&lt;&gt;"",$O184*P184,IF(OR($I184="c",$I184="css"),SUMIF($G$22:G$2999,$K184,Q$22:Q$2999),IF($I184="c1",SUMIF($F$22:F$2999,$K184,Q$22:Q$2999),IF($I184="c2",SUMIF($E$22:E$2999,$K184,Q$22:Q$2999),IF($I184="c3",SUMIF($D$22:D$2999,$K184,Q$22:Q$2999),IF($I184="c4",SUMIF($C$22:C$2999,$K184,Q$22:Q$2999),""))))))</f>
        <v/>
      </c>
      <c r="S184" s="90"/>
      <c r="T184" s="90" t="str">
        <f>IF(G184&lt;&gt;"",IF(S184&lt;&gt;"",O184*S184,"Celda Vacia"),IF($G184&lt;&gt;"",$O184*S184,IF(OR($I184="c",$I184="css"),SUMIF($G$22:G$2999,$K184,T$22:T$2999),IF($I184="c1",SUMIF($F$22:F$2999,$K184,T$22:T$2999),IF($I184="c2",SUMIF($E$22:E$2999,$K184,T$22:T$2999),IF($I184="c3",SUMIF($D$22:D$2999,$K184,T$22:T$2999),IF($I184="c4",SUMIF($C$22:C$2999,$K184,T$22:T$2999),"")))))))</f>
        <v/>
      </c>
      <c r="U184" s="91" t="str">
        <f t="shared" si="40"/>
        <v/>
      </c>
      <c r="V184" s="45"/>
      <c r="X184" s="50" t="str">
        <f t="shared" si="41"/>
        <v/>
      </c>
      <c r="Y184" s="69" t="str">
        <f t="shared" si="42"/>
        <v/>
      </c>
      <c r="Z184" s="69" t="str">
        <f t="shared" si="43"/>
        <v/>
      </c>
      <c r="AA184" s="69" t="str">
        <f>IF(I184="CSS",IF(RELLENAR!$F$6="PEM",IF(OR(T184&lt;(Q184),Q184=0),1,""),IF(OR(T184*(1+$T$11+$T$9)&lt;(Q184*(1+$O$9+$O$11)),Q184=0),1,"")),"")</f>
        <v/>
      </c>
      <c r="AB184" s="93" t="str">
        <f t="shared" si="44"/>
        <v/>
      </c>
      <c r="AC184" s="56" t="str">
        <f t="shared" si="45"/>
        <v/>
      </c>
      <c r="AD184" s="94" t="str">
        <f t="shared" si="46"/>
        <v/>
      </c>
      <c r="AE184" s="56" t="str">
        <f t="shared" si="47"/>
        <v/>
      </c>
      <c r="AF184" s="78" t="str">
        <f t="shared" si="48"/>
        <v/>
      </c>
    </row>
    <row r="185" spans="1:32" s="74" customFormat="1" x14ac:dyDescent="0.2">
      <c r="A185" s="74" t="str">
        <f>IF(EXPORTADO!I167&lt;&gt;"",EXPORTADO!I167,"")</f>
        <v/>
      </c>
      <c r="B185" s="74" t="str">
        <f t="shared" si="33"/>
        <v/>
      </c>
      <c r="C185" s="86" t="str">
        <f t="shared" si="34"/>
        <v/>
      </c>
      <c r="D185" s="86" t="str">
        <f t="shared" si="35"/>
        <v/>
      </c>
      <c r="E185" s="86" t="str">
        <f t="shared" si="36"/>
        <v/>
      </c>
      <c r="F185" s="86" t="str">
        <f t="shared" si="37"/>
        <v/>
      </c>
      <c r="G185" s="86" t="str">
        <f t="shared" si="38"/>
        <v/>
      </c>
      <c r="H185" s="87" t="str">
        <f>IF(EXPORTADO!B167&lt;&gt;"",EXPORTADO!B167,"")</f>
        <v/>
      </c>
      <c r="I185" s="78" t="str">
        <f t="shared" si="39"/>
        <v/>
      </c>
      <c r="J185" s="78"/>
      <c r="K185" s="88" t="str">
        <f>IF(EXPORTADO!A167&lt;&gt;"",TRIM(EXPORTADO!A167),"")</f>
        <v/>
      </c>
      <c r="L185" s="50" t="str">
        <f>IF(K185&lt;&gt;"",EXPORTADO!D167,"")</f>
        <v/>
      </c>
      <c r="M185" s="50"/>
      <c r="N185" s="78" t="str">
        <f>IF(K185&lt;&gt;"",EXPORTADO!C167,"")</f>
        <v/>
      </c>
      <c r="O185" s="89" t="str">
        <f>IF(G185&lt;&gt;"",EXPORTADO!E167,"")</f>
        <v/>
      </c>
      <c r="P185" s="90" t="str">
        <f>IF(G185&lt;&gt;"",EXPORTADO!F167,"")</f>
        <v/>
      </c>
      <c r="Q185" s="90" t="str">
        <f>IF($G185&lt;&gt;"",$O185*P185,IF(OR($I185="c",$I185="css"),SUMIF($G$22:G$2999,$K185,Q$22:Q$2999),IF($I185="c1",SUMIF($F$22:F$2999,$K185,Q$22:Q$2999),IF($I185="c2",SUMIF($E$22:E$2999,$K185,Q$22:Q$2999),IF($I185="c3",SUMIF($D$22:D$2999,$K185,Q$22:Q$2999),IF($I185="c4",SUMIF($C$22:C$2999,$K185,Q$22:Q$2999),""))))))</f>
        <v/>
      </c>
      <c r="S185" s="148"/>
      <c r="T185" s="90" t="str">
        <f>IF(G185&lt;&gt;"",IF(S185&lt;&gt;"",O185*S185,"Celda Vacia"),IF($G185&lt;&gt;"",$O185*S185,IF(OR($I185="c",$I185="css"),SUMIF($G$22:G$2999,$K185,T$22:T$2999),IF($I185="c1",SUMIF($F$22:F$2999,$K185,T$22:T$2999),IF($I185="c2",SUMIF($E$22:E$2999,$K185,T$22:T$2999),IF($I185="c3",SUMIF($D$22:D$2999,$K185,T$22:T$2999),IF($I185="c4",SUMIF($C$22:C$2999,$K185,T$22:T$2999),"")))))))</f>
        <v/>
      </c>
      <c r="U185" s="91" t="str">
        <f t="shared" si="40"/>
        <v/>
      </c>
      <c r="V185" s="45"/>
      <c r="X185" s="50" t="str">
        <f t="shared" si="41"/>
        <v/>
      </c>
      <c r="Y185" s="69" t="str">
        <f t="shared" si="42"/>
        <v/>
      </c>
      <c r="Z185" s="69" t="str">
        <f t="shared" si="43"/>
        <v/>
      </c>
      <c r="AA185" s="69" t="str">
        <f>IF(I185="CSS",IF(RELLENAR!$F$6="PEM",IF(OR(T185&lt;(Q185),Q185=0),1,""),IF(OR(T185*(1+$T$11+$T$9)&lt;(Q185*(1+$O$9+$O$11)),Q185=0),1,"")),"")</f>
        <v/>
      </c>
      <c r="AB185" s="93" t="str">
        <f t="shared" si="44"/>
        <v/>
      </c>
      <c r="AC185" s="56" t="str">
        <f t="shared" si="45"/>
        <v/>
      </c>
      <c r="AD185" s="94" t="str">
        <f t="shared" si="46"/>
        <v/>
      </c>
      <c r="AE185" s="56" t="str">
        <f t="shared" si="47"/>
        <v/>
      </c>
      <c r="AF185" s="78" t="str">
        <f t="shared" si="48"/>
        <v/>
      </c>
    </row>
    <row r="186" spans="1:32" s="74" customFormat="1" x14ac:dyDescent="0.2">
      <c r="A186" s="74" t="str">
        <f>IF(EXPORTADO!I168&lt;&gt;"",EXPORTADO!I168,"")</f>
        <v/>
      </c>
      <c r="B186" s="74" t="str">
        <f t="shared" si="33"/>
        <v/>
      </c>
      <c r="C186" s="86" t="str">
        <f t="shared" si="34"/>
        <v/>
      </c>
      <c r="D186" s="86" t="str">
        <f t="shared" si="35"/>
        <v/>
      </c>
      <c r="E186" s="86" t="str">
        <f t="shared" si="36"/>
        <v/>
      </c>
      <c r="F186" s="86" t="str">
        <f t="shared" si="37"/>
        <v/>
      </c>
      <c r="G186" s="86" t="str">
        <f t="shared" si="38"/>
        <v/>
      </c>
      <c r="H186" s="87" t="str">
        <f>IF(EXPORTADO!B168&lt;&gt;"",EXPORTADO!B168,"")</f>
        <v/>
      </c>
      <c r="I186" s="78" t="str">
        <f t="shared" si="39"/>
        <v/>
      </c>
      <c r="J186" s="78"/>
      <c r="K186" s="88" t="str">
        <f>IF(EXPORTADO!A168&lt;&gt;"",TRIM(EXPORTADO!A168),"")</f>
        <v/>
      </c>
      <c r="L186" s="50" t="str">
        <f>IF(K186&lt;&gt;"",EXPORTADO!D168,"")</f>
        <v/>
      </c>
      <c r="M186" s="50"/>
      <c r="N186" s="78" t="str">
        <f>IF(K186&lt;&gt;"",EXPORTADO!C168,"")</f>
        <v/>
      </c>
      <c r="O186" s="89" t="str">
        <f>IF(G186&lt;&gt;"",EXPORTADO!E168,"")</f>
        <v/>
      </c>
      <c r="P186" s="90" t="str">
        <f>IF(G186&lt;&gt;"",EXPORTADO!F168,"")</f>
        <v/>
      </c>
      <c r="Q186" s="90" t="str">
        <f>IF($G186&lt;&gt;"",$O186*P186,IF(OR($I186="c",$I186="css"),SUMIF($G$22:G$2999,$K186,Q$22:Q$2999),IF($I186="c1",SUMIF($F$22:F$2999,$K186,Q$22:Q$2999),IF($I186="c2",SUMIF($E$22:E$2999,$K186,Q$22:Q$2999),IF($I186="c3",SUMIF($D$22:D$2999,$K186,Q$22:Q$2999),IF($I186="c4",SUMIF($C$22:C$2999,$K186,Q$22:Q$2999),""))))))</f>
        <v/>
      </c>
      <c r="S186" s="148"/>
      <c r="T186" s="90" t="str">
        <f>IF(G186&lt;&gt;"",IF(S186&lt;&gt;"",O186*S186,"Celda Vacia"),IF($G186&lt;&gt;"",$O186*S186,IF(OR($I186="c",$I186="css"),SUMIF($G$22:G$2999,$K186,T$22:T$2999),IF($I186="c1",SUMIF($F$22:F$2999,$K186,T$22:T$2999),IF($I186="c2",SUMIF($E$22:E$2999,$K186,T$22:T$2999),IF($I186="c3",SUMIF($D$22:D$2999,$K186,T$22:T$2999),IF($I186="c4",SUMIF($C$22:C$2999,$K186,T$22:T$2999),"")))))))</f>
        <v/>
      </c>
      <c r="U186" s="91" t="str">
        <f t="shared" si="40"/>
        <v/>
      </c>
      <c r="V186" s="45"/>
      <c r="X186" s="50" t="str">
        <f t="shared" si="41"/>
        <v/>
      </c>
      <c r="Y186" s="69" t="str">
        <f t="shared" si="42"/>
        <v/>
      </c>
      <c r="Z186" s="69" t="str">
        <f t="shared" si="43"/>
        <v/>
      </c>
      <c r="AA186" s="69" t="str">
        <f>IF(I186="CSS",IF(RELLENAR!$F$6="PEM",IF(OR(T186&lt;(Q186),Q186=0),1,""),IF(OR(T186*(1+$T$11+$T$9)&lt;(Q186*(1+$O$9+$O$11)),Q186=0),1,"")),"")</f>
        <v/>
      </c>
      <c r="AB186" s="93" t="str">
        <f t="shared" si="44"/>
        <v/>
      </c>
      <c r="AC186" s="56" t="str">
        <f t="shared" si="45"/>
        <v/>
      </c>
      <c r="AD186" s="94" t="str">
        <f t="shared" si="46"/>
        <v/>
      </c>
      <c r="AE186" s="56" t="str">
        <f t="shared" si="47"/>
        <v/>
      </c>
      <c r="AF186" s="78" t="str">
        <f t="shared" si="48"/>
        <v/>
      </c>
    </row>
    <row r="187" spans="1:32" s="74" customFormat="1" x14ac:dyDescent="0.2">
      <c r="A187" s="74" t="str">
        <f>IF(EXPORTADO!I169&lt;&gt;"",EXPORTADO!I169,"")</f>
        <v/>
      </c>
      <c r="B187" s="74" t="str">
        <f t="shared" si="33"/>
        <v/>
      </c>
      <c r="C187" s="86" t="str">
        <f t="shared" si="34"/>
        <v/>
      </c>
      <c r="D187" s="86" t="str">
        <f t="shared" si="35"/>
        <v/>
      </c>
      <c r="E187" s="86" t="str">
        <f t="shared" si="36"/>
        <v/>
      </c>
      <c r="F187" s="86" t="str">
        <f t="shared" si="37"/>
        <v/>
      </c>
      <c r="G187" s="86" t="str">
        <f t="shared" si="38"/>
        <v/>
      </c>
      <c r="H187" s="87" t="str">
        <f>IF(EXPORTADO!B169&lt;&gt;"",EXPORTADO!B169,"")</f>
        <v/>
      </c>
      <c r="I187" s="78" t="str">
        <f t="shared" si="39"/>
        <v/>
      </c>
      <c r="J187" s="78"/>
      <c r="K187" s="88" t="str">
        <f>IF(EXPORTADO!A169&lt;&gt;"",TRIM(EXPORTADO!A169),"")</f>
        <v/>
      </c>
      <c r="L187" s="50" t="str">
        <f>IF(K187&lt;&gt;"",EXPORTADO!D169,"")</f>
        <v/>
      </c>
      <c r="M187" s="50"/>
      <c r="N187" s="78" t="str">
        <f>IF(K187&lt;&gt;"",EXPORTADO!C169,"")</f>
        <v/>
      </c>
      <c r="O187" s="89" t="str">
        <f>IF(G187&lt;&gt;"",EXPORTADO!E169,"")</f>
        <v/>
      </c>
      <c r="P187" s="90" t="str">
        <f>IF(G187&lt;&gt;"",EXPORTADO!F169,"")</f>
        <v/>
      </c>
      <c r="Q187" s="90" t="str">
        <f>IF($G187&lt;&gt;"",$O187*P187,IF(OR($I187="c",$I187="css"),SUMIF($G$22:G$2999,$K187,Q$22:Q$2999),IF($I187="c1",SUMIF($F$22:F$2999,$K187,Q$22:Q$2999),IF($I187="c2",SUMIF($E$22:E$2999,$K187,Q$22:Q$2999),IF($I187="c3",SUMIF($D$22:D$2999,$K187,Q$22:Q$2999),IF($I187="c4",SUMIF($C$22:C$2999,$K187,Q$22:Q$2999),""))))))</f>
        <v/>
      </c>
      <c r="S187" s="90"/>
      <c r="T187" s="90" t="str">
        <f>IF(G187&lt;&gt;"",IF(S187&lt;&gt;"",O187*S187,"Celda Vacia"),IF($G187&lt;&gt;"",$O187*S187,IF(OR($I187="c",$I187="css"),SUMIF($G$22:G$2999,$K187,T$22:T$2999),IF($I187="c1",SUMIF($F$22:F$2999,$K187,T$22:T$2999),IF($I187="c2",SUMIF($E$22:E$2999,$K187,T$22:T$2999),IF($I187="c3",SUMIF($D$22:D$2999,$K187,T$22:T$2999),IF($I187="c4",SUMIF($C$22:C$2999,$K187,T$22:T$2999),"")))))))</f>
        <v/>
      </c>
      <c r="U187" s="91" t="str">
        <f t="shared" si="40"/>
        <v/>
      </c>
      <c r="V187" s="45"/>
      <c r="X187" s="50" t="str">
        <f t="shared" si="41"/>
        <v/>
      </c>
      <c r="Y187" s="69" t="str">
        <f t="shared" si="42"/>
        <v/>
      </c>
      <c r="Z187" s="69" t="str">
        <f t="shared" si="43"/>
        <v/>
      </c>
      <c r="AA187" s="69" t="str">
        <f>IF(I187="CSS",IF(RELLENAR!$F$6="PEM",IF(OR(T187&lt;(Q187),Q187=0),1,""),IF(OR(T187*(1+$T$11+$T$9)&lt;(Q187*(1+$O$9+$O$11)),Q187=0),1,"")),"")</f>
        <v/>
      </c>
      <c r="AB187" s="93" t="str">
        <f t="shared" si="44"/>
        <v/>
      </c>
      <c r="AC187" s="56" t="str">
        <f t="shared" si="45"/>
        <v/>
      </c>
      <c r="AD187" s="94" t="str">
        <f t="shared" si="46"/>
        <v/>
      </c>
      <c r="AE187" s="56" t="str">
        <f t="shared" si="47"/>
        <v/>
      </c>
      <c r="AF187" s="78" t="str">
        <f t="shared" si="48"/>
        <v/>
      </c>
    </row>
    <row r="188" spans="1:32" s="74" customFormat="1" x14ac:dyDescent="0.2">
      <c r="A188" s="74" t="str">
        <f>IF(EXPORTADO!I170&lt;&gt;"",EXPORTADO!I170,"")</f>
        <v/>
      </c>
      <c r="B188" s="74" t="str">
        <f t="shared" si="33"/>
        <v/>
      </c>
      <c r="C188" s="86" t="str">
        <f t="shared" si="34"/>
        <v/>
      </c>
      <c r="D188" s="86" t="str">
        <f t="shared" si="35"/>
        <v/>
      </c>
      <c r="E188" s="86" t="str">
        <f t="shared" si="36"/>
        <v/>
      </c>
      <c r="F188" s="86" t="str">
        <f t="shared" si="37"/>
        <v/>
      </c>
      <c r="G188" s="86" t="str">
        <f t="shared" si="38"/>
        <v/>
      </c>
      <c r="H188" s="87" t="str">
        <f>IF(EXPORTADO!B170&lt;&gt;"",EXPORTADO!B170,"")</f>
        <v/>
      </c>
      <c r="I188" s="78" t="str">
        <f t="shared" si="39"/>
        <v/>
      </c>
      <c r="J188" s="78"/>
      <c r="K188" s="88" t="str">
        <f>IF(EXPORTADO!A170&lt;&gt;"",TRIM(EXPORTADO!A170),"")</f>
        <v/>
      </c>
      <c r="L188" s="50" t="str">
        <f>IF(K188&lt;&gt;"",EXPORTADO!D170,"")</f>
        <v/>
      </c>
      <c r="M188" s="50"/>
      <c r="N188" s="78" t="str">
        <f>IF(K188&lt;&gt;"",EXPORTADO!C170,"")</f>
        <v/>
      </c>
      <c r="O188" s="89" t="str">
        <f>IF(G188&lt;&gt;"",EXPORTADO!E170,"")</f>
        <v/>
      </c>
      <c r="P188" s="90" t="str">
        <f>IF(G188&lt;&gt;"",EXPORTADO!F170,"")</f>
        <v/>
      </c>
      <c r="Q188" s="90" t="str">
        <f>IF($G188&lt;&gt;"",$O188*P188,IF(OR($I188="c",$I188="css"),SUMIF($G$22:G$2999,$K188,Q$22:Q$2999),IF($I188="c1",SUMIF($F$22:F$2999,$K188,Q$22:Q$2999),IF($I188="c2",SUMIF($E$22:E$2999,$K188,Q$22:Q$2999),IF($I188="c3",SUMIF($D$22:D$2999,$K188,Q$22:Q$2999),IF($I188="c4",SUMIF($C$22:C$2999,$K188,Q$22:Q$2999),""))))))</f>
        <v/>
      </c>
      <c r="S188" s="148"/>
      <c r="T188" s="90" t="str">
        <f>IF(G188&lt;&gt;"",IF(S188&lt;&gt;"",O188*S188,"Celda Vacia"),IF($G188&lt;&gt;"",$O188*S188,IF(OR($I188="c",$I188="css"),SUMIF($G$22:G$2999,$K188,T$22:T$2999),IF($I188="c1",SUMIF($F$22:F$2999,$K188,T$22:T$2999),IF($I188="c2",SUMIF($E$22:E$2999,$K188,T$22:T$2999),IF($I188="c3",SUMIF($D$22:D$2999,$K188,T$22:T$2999),IF($I188="c4",SUMIF($C$22:C$2999,$K188,T$22:T$2999),"")))))))</f>
        <v/>
      </c>
      <c r="U188" s="91" t="str">
        <f t="shared" si="40"/>
        <v/>
      </c>
      <c r="V188" s="45"/>
      <c r="X188" s="50" t="str">
        <f t="shared" si="41"/>
        <v/>
      </c>
      <c r="Y188" s="69" t="str">
        <f t="shared" si="42"/>
        <v/>
      </c>
      <c r="Z188" s="69" t="str">
        <f t="shared" si="43"/>
        <v/>
      </c>
      <c r="AA188" s="69" t="str">
        <f>IF(I188="CSS",IF(RELLENAR!$F$6="PEM",IF(OR(T188&lt;(Q188),Q188=0),1,""),IF(OR(T188*(1+$T$11+$T$9)&lt;(Q188*(1+$O$9+$O$11)),Q188=0),1,"")),"")</f>
        <v/>
      </c>
      <c r="AB188" s="93" t="str">
        <f t="shared" si="44"/>
        <v/>
      </c>
      <c r="AC188" s="56" t="str">
        <f t="shared" si="45"/>
        <v/>
      </c>
      <c r="AD188" s="94" t="str">
        <f t="shared" si="46"/>
        <v/>
      </c>
      <c r="AE188" s="56" t="str">
        <f t="shared" si="47"/>
        <v/>
      </c>
      <c r="AF188" s="78" t="str">
        <f t="shared" si="48"/>
        <v/>
      </c>
    </row>
    <row r="189" spans="1:32" s="74" customFormat="1" x14ac:dyDescent="0.2">
      <c r="A189" s="74" t="str">
        <f>IF(EXPORTADO!I171&lt;&gt;"",EXPORTADO!I171,"")</f>
        <v/>
      </c>
      <c r="B189" s="74" t="str">
        <f t="shared" si="33"/>
        <v/>
      </c>
      <c r="C189" s="86" t="str">
        <f t="shared" si="34"/>
        <v/>
      </c>
      <c r="D189" s="86" t="str">
        <f t="shared" si="35"/>
        <v/>
      </c>
      <c r="E189" s="86" t="str">
        <f t="shared" si="36"/>
        <v/>
      </c>
      <c r="F189" s="86" t="str">
        <f t="shared" si="37"/>
        <v/>
      </c>
      <c r="G189" s="86" t="str">
        <f t="shared" si="38"/>
        <v/>
      </c>
      <c r="H189" s="87" t="str">
        <f>IF(EXPORTADO!B171&lt;&gt;"",EXPORTADO!B171,"")</f>
        <v/>
      </c>
      <c r="I189" s="78" t="str">
        <f t="shared" si="39"/>
        <v/>
      </c>
      <c r="J189" s="78"/>
      <c r="K189" s="88" t="str">
        <f>IF(EXPORTADO!A171&lt;&gt;"",TRIM(EXPORTADO!A171),"")</f>
        <v/>
      </c>
      <c r="L189" s="50" t="str">
        <f>IF(K189&lt;&gt;"",EXPORTADO!D171,"")</f>
        <v/>
      </c>
      <c r="M189" s="50"/>
      <c r="N189" s="78" t="str">
        <f>IF(K189&lt;&gt;"",EXPORTADO!C171,"")</f>
        <v/>
      </c>
      <c r="O189" s="89" t="str">
        <f>IF(G189&lt;&gt;"",EXPORTADO!E171,"")</f>
        <v/>
      </c>
      <c r="P189" s="90" t="str">
        <f>IF(G189&lt;&gt;"",EXPORTADO!F171,"")</f>
        <v/>
      </c>
      <c r="Q189" s="90" t="str">
        <f>IF($G189&lt;&gt;"",$O189*P189,IF(OR($I189="c",$I189="css"),SUMIF($G$22:G$2999,$K189,Q$22:Q$2999),IF($I189="c1",SUMIF($F$22:F$2999,$K189,Q$22:Q$2999),IF($I189="c2",SUMIF($E$22:E$2999,$K189,Q$22:Q$2999),IF($I189="c3",SUMIF($D$22:D$2999,$K189,Q$22:Q$2999),IF($I189="c4",SUMIF($C$22:C$2999,$K189,Q$22:Q$2999),""))))))</f>
        <v/>
      </c>
      <c r="S189" s="148"/>
      <c r="T189" s="90" t="str">
        <f>IF(G189&lt;&gt;"",IF(S189&lt;&gt;"",O189*S189,"Celda Vacia"),IF($G189&lt;&gt;"",$O189*S189,IF(OR($I189="c",$I189="css"),SUMIF($G$22:G$2999,$K189,T$22:T$2999),IF($I189="c1",SUMIF($F$22:F$2999,$K189,T$22:T$2999),IF($I189="c2",SUMIF($E$22:E$2999,$K189,T$22:T$2999),IF($I189="c3",SUMIF($D$22:D$2999,$K189,T$22:T$2999),IF($I189="c4",SUMIF($C$22:C$2999,$K189,T$22:T$2999),"")))))))</f>
        <v/>
      </c>
      <c r="U189" s="91" t="str">
        <f t="shared" si="40"/>
        <v/>
      </c>
      <c r="V189" s="45"/>
      <c r="X189" s="50" t="str">
        <f t="shared" si="41"/>
        <v/>
      </c>
      <c r="Y189" s="69" t="str">
        <f t="shared" si="42"/>
        <v/>
      </c>
      <c r="Z189" s="69" t="str">
        <f t="shared" si="43"/>
        <v/>
      </c>
      <c r="AA189" s="69" t="str">
        <f>IF(I189="CSS",IF(RELLENAR!$F$6="PEM",IF(OR(T189&lt;(Q189),Q189=0),1,""),IF(OR(T189*(1+$T$11+$T$9)&lt;(Q189*(1+$O$9+$O$11)),Q189=0),1,"")),"")</f>
        <v/>
      </c>
      <c r="AB189" s="93" t="str">
        <f t="shared" si="44"/>
        <v/>
      </c>
      <c r="AC189" s="56" t="str">
        <f t="shared" si="45"/>
        <v/>
      </c>
      <c r="AD189" s="94" t="str">
        <f t="shared" si="46"/>
        <v/>
      </c>
      <c r="AE189" s="56" t="str">
        <f t="shared" si="47"/>
        <v/>
      </c>
      <c r="AF189" s="78" t="str">
        <f t="shared" si="48"/>
        <v/>
      </c>
    </row>
    <row r="190" spans="1:32" s="74" customFormat="1" x14ac:dyDescent="0.2">
      <c r="A190" s="74" t="str">
        <f>IF(EXPORTADO!I172&lt;&gt;"",EXPORTADO!I172,"")</f>
        <v/>
      </c>
      <c r="B190" s="74" t="str">
        <f t="shared" si="33"/>
        <v/>
      </c>
      <c r="C190" s="86" t="str">
        <f t="shared" si="34"/>
        <v/>
      </c>
      <c r="D190" s="86" t="str">
        <f t="shared" si="35"/>
        <v/>
      </c>
      <c r="E190" s="86" t="str">
        <f t="shared" si="36"/>
        <v/>
      </c>
      <c r="F190" s="86" t="str">
        <f t="shared" si="37"/>
        <v/>
      </c>
      <c r="G190" s="86" t="str">
        <f t="shared" si="38"/>
        <v/>
      </c>
      <c r="H190" s="87" t="str">
        <f>IF(EXPORTADO!B172&lt;&gt;"",EXPORTADO!B172,"")</f>
        <v/>
      </c>
      <c r="I190" s="78" t="str">
        <f t="shared" si="39"/>
        <v/>
      </c>
      <c r="J190" s="78"/>
      <c r="K190" s="88" t="str">
        <f>IF(EXPORTADO!A172&lt;&gt;"",TRIM(EXPORTADO!A172),"")</f>
        <v/>
      </c>
      <c r="L190" s="50" t="str">
        <f>IF(K190&lt;&gt;"",EXPORTADO!D172,"")</f>
        <v/>
      </c>
      <c r="M190" s="50"/>
      <c r="N190" s="78" t="str">
        <f>IF(K190&lt;&gt;"",EXPORTADO!C172,"")</f>
        <v/>
      </c>
      <c r="O190" s="89" t="str">
        <f>IF(G190&lt;&gt;"",EXPORTADO!E172,"")</f>
        <v/>
      </c>
      <c r="P190" s="90" t="str">
        <f>IF(G190&lt;&gt;"",EXPORTADO!F172,"")</f>
        <v/>
      </c>
      <c r="Q190" s="90" t="str">
        <f>IF($G190&lt;&gt;"",$O190*P190,IF(OR($I190="c",$I190="css"),SUMIF($G$22:G$2999,$K190,Q$22:Q$2999),IF($I190="c1",SUMIF($F$22:F$2999,$K190,Q$22:Q$2999),IF($I190="c2",SUMIF($E$22:E$2999,$K190,Q$22:Q$2999),IF($I190="c3",SUMIF($D$22:D$2999,$K190,Q$22:Q$2999),IF($I190="c4",SUMIF($C$22:C$2999,$K190,Q$22:Q$2999),""))))))</f>
        <v/>
      </c>
      <c r="S190" s="148"/>
      <c r="T190" s="90" t="str">
        <f>IF(G190&lt;&gt;"",IF(S190&lt;&gt;"",O190*S190,"Celda Vacia"),IF($G190&lt;&gt;"",$O190*S190,IF(OR($I190="c",$I190="css"),SUMIF($G$22:G$2999,$K190,T$22:T$2999),IF($I190="c1",SUMIF($F$22:F$2999,$K190,T$22:T$2999),IF($I190="c2",SUMIF($E$22:E$2999,$K190,T$22:T$2999),IF($I190="c3",SUMIF($D$22:D$2999,$K190,T$22:T$2999),IF($I190="c4",SUMIF($C$22:C$2999,$K190,T$22:T$2999),"")))))))</f>
        <v/>
      </c>
      <c r="U190" s="91" t="str">
        <f t="shared" si="40"/>
        <v/>
      </c>
      <c r="V190" s="45"/>
      <c r="X190" s="50" t="str">
        <f t="shared" si="41"/>
        <v/>
      </c>
      <c r="Y190" s="69" t="str">
        <f t="shared" si="42"/>
        <v/>
      </c>
      <c r="Z190" s="69" t="str">
        <f t="shared" si="43"/>
        <v/>
      </c>
      <c r="AA190" s="69" t="str">
        <f>IF(I190="CSS",IF(RELLENAR!$F$6="PEM",IF(OR(T190&lt;(Q190),Q190=0),1,""),IF(OR(T190*(1+$T$11+$T$9)&lt;(Q190*(1+$O$9+$O$11)),Q190=0),1,"")),"")</f>
        <v/>
      </c>
      <c r="AB190" s="93" t="str">
        <f t="shared" si="44"/>
        <v/>
      </c>
      <c r="AC190" s="56" t="str">
        <f t="shared" si="45"/>
        <v/>
      </c>
      <c r="AD190" s="94" t="str">
        <f t="shared" si="46"/>
        <v/>
      </c>
      <c r="AE190" s="56" t="str">
        <f t="shared" si="47"/>
        <v/>
      </c>
      <c r="AF190" s="78" t="str">
        <f t="shared" si="48"/>
        <v/>
      </c>
    </row>
    <row r="191" spans="1:32" s="74" customFormat="1" x14ac:dyDescent="0.2">
      <c r="A191" s="74" t="str">
        <f>IF(EXPORTADO!I173&lt;&gt;"",EXPORTADO!I173,"")</f>
        <v/>
      </c>
      <c r="B191" s="74" t="str">
        <f t="shared" si="33"/>
        <v/>
      </c>
      <c r="C191" s="86" t="str">
        <f t="shared" si="34"/>
        <v/>
      </c>
      <c r="D191" s="86" t="str">
        <f t="shared" si="35"/>
        <v/>
      </c>
      <c r="E191" s="86" t="str">
        <f t="shared" si="36"/>
        <v/>
      </c>
      <c r="F191" s="86" t="str">
        <f t="shared" si="37"/>
        <v/>
      </c>
      <c r="G191" s="86" t="str">
        <f t="shared" si="38"/>
        <v/>
      </c>
      <c r="H191" s="87" t="str">
        <f>IF(EXPORTADO!B173&lt;&gt;"",EXPORTADO!B173,"")</f>
        <v/>
      </c>
      <c r="I191" s="78" t="str">
        <f t="shared" si="39"/>
        <v/>
      </c>
      <c r="J191" s="78"/>
      <c r="K191" s="88" t="str">
        <f>IF(EXPORTADO!A173&lt;&gt;"",TRIM(EXPORTADO!A173),"")</f>
        <v/>
      </c>
      <c r="L191" s="50" t="str">
        <f>IF(K191&lt;&gt;"",EXPORTADO!D173,"")</f>
        <v/>
      </c>
      <c r="M191" s="50"/>
      <c r="N191" s="78" t="str">
        <f>IF(K191&lt;&gt;"",EXPORTADO!C173,"")</f>
        <v/>
      </c>
      <c r="O191" s="89" t="str">
        <f>IF(G191&lt;&gt;"",EXPORTADO!E173,"")</f>
        <v/>
      </c>
      <c r="P191" s="90" t="str">
        <f>IF(G191&lt;&gt;"",EXPORTADO!F173,"")</f>
        <v/>
      </c>
      <c r="Q191" s="90" t="str">
        <f>IF($G191&lt;&gt;"",$O191*P191,IF(OR($I191="c",$I191="css"),SUMIF($G$22:G$2999,$K191,Q$22:Q$2999),IF($I191="c1",SUMIF($F$22:F$2999,$K191,Q$22:Q$2999),IF($I191="c2",SUMIF($E$22:E$2999,$K191,Q$22:Q$2999),IF($I191="c3",SUMIF($D$22:D$2999,$K191,Q$22:Q$2999),IF($I191="c4",SUMIF($C$22:C$2999,$K191,Q$22:Q$2999),""))))))</f>
        <v/>
      </c>
      <c r="S191" s="148"/>
      <c r="T191" s="90" t="str">
        <f>IF(G191&lt;&gt;"",IF(S191&lt;&gt;"",O191*S191,"Celda Vacia"),IF($G191&lt;&gt;"",$O191*S191,IF(OR($I191="c",$I191="css"),SUMIF($G$22:G$2999,$K191,T$22:T$2999),IF($I191="c1",SUMIF($F$22:F$2999,$K191,T$22:T$2999),IF($I191="c2",SUMIF($E$22:E$2999,$K191,T$22:T$2999),IF($I191="c3",SUMIF($D$22:D$2999,$K191,T$22:T$2999),IF($I191="c4",SUMIF($C$22:C$2999,$K191,T$22:T$2999),"")))))))</f>
        <v/>
      </c>
      <c r="U191" s="91" t="str">
        <f t="shared" si="40"/>
        <v/>
      </c>
      <c r="V191" s="45"/>
      <c r="X191" s="50" t="str">
        <f t="shared" si="41"/>
        <v/>
      </c>
      <c r="Y191" s="69" t="str">
        <f t="shared" si="42"/>
        <v/>
      </c>
      <c r="Z191" s="69" t="str">
        <f t="shared" si="43"/>
        <v/>
      </c>
      <c r="AA191" s="69" t="str">
        <f>IF(I191="CSS",IF(RELLENAR!$F$6="PEM",IF(OR(T191&lt;(Q191),Q191=0),1,""),IF(OR(T191*(1+$T$11+$T$9)&lt;(Q191*(1+$O$9+$O$11)),Q191=0),1,"")),"")</f>
        <v/>
      </c>
      <c r="AB191" s="93" t="str">
        <f t="shared" si="44"/>
        <v/>
      </c>
      <c r="AC191" s="56" t="str">
        <f t="shared" si="45"/>
        <v/>
      </c>
      <c r="AD191" s="94" t="str">
        <f t="shared" si="46"/>
        <v/>
      </c>
      <c r="AE191" s="56" t="str">
        <f t="shared" si="47"/>
        <v/>
      </c>
      <c r="AF191" s="78" t="str">
        <f t="shared" si="48"/>
        <v/>
      </c>
    </row>
    <row r="192" spans="1:32" s="74" customFormat="1" x14ac:dyDescent="0.2">
      <c r="A192" s="74" t="str">
        <f>IF(EXPORTADO!I174&lt;&gt;"",EXPORTADO!I174,"")</f>
        <v/>
      </c>
      <c r="B192" s="74" t="str">
        <f t="shared" si="33"/>
        <v/>
      </c>
      <c r="C192" s="86" t="str">
        <f t="shared" si="34"/>
        <v/>
      </c>
      <c r="D192" s="86" t="str">
        <f t="shared" si="35"/>
        <v/>
      </c>
      <c r="E192" s="86" t="str">
        <f t="shared" si="36"/>
        <v/>
      </c>
      <c r="F192" s="86" t="str">
        <f t="shared" si="37"/>
        <v/>
      </c>
      <c r="G192" s="86" t="str">
        <f t="shared" si="38"/>
        <v/>
      </c>
      <c r="H192" s="87" t="str">
        <f>IF(EXPORTADO!B174&lt;&gt;"",EXPORTADO!B174,"")</f>
        <v/>
      </c>
      <c r="I192" s="78" t="str">
        <f t="shared" si="39"/>
        <v/>
      </c>
      <c r="J192" s="78"/>
      <c r="K192" s="88" t="str">
        <f>IF(EXPORTADO!A174&lt;&gt;"",TRIM(EXPORTADO!A174),"")</f>
        <v/>
      </c>
      <c r="L192" s="50" t="str">
        <f>IF(K192&lt;&gt;"",EXPORTADO!D174,"")</f>
        <v/>
      </c>
      <c r="M192" s="50"/>
      <c r="N192" s="78" t="str">
        <f>IF(K192&lt;&gt;"",EXPORTADO!C174,"")</f>
        <v/>
      </c>
      <c r="O192" s="89" t="str">
        <f>IF(G192&lt;&gt;"",EXPORTADO!E174,"")</f>
        <v/>
      </c>
      <c r="P192" s="90" t="str">
        <f>IF(G192&lt;&gt;"",EXPORTADO!F174,"")</f>
        <v/>
      </c>
      <c r="Q192" s="90" t="str">
        <f>IF($G192&lt;&gt;"",$O192*P192,IF(OR($I192="c",$I192="css"),SUMIF($G$22:G$2999,$K192,Q$22:Q$2999),IF($I192="c1",SUMIF($F$22:F$2999,$K192,Q$22:Q$2999),IF($I192="c2",SUMIF($E$22:E$2999,$K192,Q$22:Q$2999),IF($I192="c3",SUMIF($D$22:D$2999,$K192,Q$22:Q$2999),IF($I192="c4",SUMIF($C$22:C$2999,$K192,Q$22:Q$2999),""))))))</f>
        <v/>
      </c>
      <c r="S192" s="148"/>
      <c r="T192" s="90" t="str">
        <f>IF(G192&lt;&gt;"",IF(S192&lt;&gt;"",O192*S192,"Celda Vacia"),IF($G192&lt;&gt;"",$O192*S192,IF(OR($I192="c",$I192="css"),SUMIF($G$22:G$2999,$K192,T$22:T$2999),IF($I192="c1",SUMIF($F$22:F$2999,$K192,T$22:T$2999),IF($I192="c2",SUMIF($E$22:E$2999,$K192,T$22:T$2999),IF($I192="c3",SUMIF($D$22:D$2999,$K192,T$22:T$2999),IF($I192="c4",SUMIF($C$22:C$2999,$K192,T$22:T$2999),"")))))))</f>
        <v/>
      </c>
      <c r="U192" s="91" t="str">
        <f t="shared" si="40"/>
        <v/>
      </c>
      <c r="V192" s="45"/>
      <c r="X192" s="50" t="str">
        <f t="shared" si="41"/>
        <v/>
      </c>
      <c r="Y192" s="69" t="str">
        <f t="shared" si="42"/>
        <v/>
      </c>
      <c r="Z192" s="69" t="str">
        <f t="shared" si="43"/>
        <v/>
      </c>
      <c r="AA192" s="69" t="str">
        <f>IF(I192="CSS",IF(RELLENAR!$F$6="PEM",IF(OR(T192&lt;(Q192),Q192=0),1,""),IF(OR(T192*(1+$T$11+$T$9)&lt;(Q192*(1+$O$9+$O$11)),Q192=0),1,"")),"")</f>
        <v/>
      </c>
      <c r="AB192" s="93" t="str">
        <f t="shared" si="44"/>
        <v/>
      </c>
      <c r="AC192" s="56" t="str">
        <f t="shared" si="45"/>
        <v/>
      </c>
      <c r="AD192" s="94" t="str">
        <f t="shared" si="46"/>
        <v/>
      </c>
      <c r="AE192" s="56" t="str">
        <f t="shared" si="47"/>
        <v/>
      </c>
      <c r="AF192" s="78" t="str">
        <f t="shared" si="48"/>
        <v/>
      </c>
    </row>
    <row r="193" spans="1:32" s="74" customFormat="1" x14ac:dyDescent="0.2">
      <c r="A193" s="74" t="str">
        <f>IF(EXPORTADO!I175&lt;&gt;"",EXPORTADO!I175,"")</f>
        <v/>
      </c>
      <c r="B193" s="74" t="str">
        <f t="shared" si="33"/>
        <v/>
      </c>
      <c r="C193" s="86" t="str">
        <f t="shared" si="34"/>
        <v/>
      </c>
      <c r="D193" s="86" t="str">
        <f t="shared" si="35"/>
        <v/>
      </c>
      <c r="E193" s="86" t="str">
        <f t="shared" si="36"/>
        <v/>
      </c>
      <c r="F193" s="86" t="str">
        <f t="shared" si="37"/>
        <v/>
      </c>
      <c r="G193" s="86" t="str">
        <f t="shared" si="38"/>
        <v/>
      </c>
      <c r="H193" s="87" t="str">
        <f>IF(EXPORTADO!B175&lt;&gt;"",EXPORTADO!B175,"")</f>
        <v/>
      </c>
      <c r="I193" s="78" t="str">
        <f t="shared" si="39"/>
        <v/>
      </c>
      <c r="J193" s="78"/>
      <c r="K193" s="88" t="str">
        <f>IF(EXPORTADO!A175&lt;&gt;"",TRIM(EXPORTADO!A175),"")</f>
        <v/>
      </c>
      <c r="L193" s="50" t="str">
        <f>IF(K193&lt;&gt;"",EXPORTADO!D175,"")</f>
        <v/>
      </c>
      <c r="M193" s="50"/>
      <c r="N193" s="78" t="str">
        <f>IF(K193&lt;&gt;"",EXPORTADO!C175,"")</f>
        <v/>
      </c>
      <c r="O193" s="89" t="str">
        <f>IF(G193&lt;&gt;"",EXPORTADO!E175,"")</f>
        <v/>
      </c>
      <c r="P193" s="90" t="str">
        <f>IF(G193&lt;&gt;"",EXPORTADO!F175,"")</f>
        <v/>
      </c>
      <c r="Q193" s="90" t="str">
        <f>IF($G193&lt;&gt;"",$O193*P193,IF(OR($I193="c",$I193="css"),SUMIF($G$22:G$2999,$K193,Q$22:Q$2999),IF($I193="c1",SUMIF($F$22:F$2999,$K193,Q$22:Q$2999),IF($I193="c2",SUMIF($E$22:E$2999,$K193,Q$22:Q$2999),IF($I193="c3",SUMIF($D$22:D$2999,$K193,Q$22:Q$2999),IF($I193="c4",SUMIF($C$22:C$2999,$K193,Q$22:Q$2999),""))))))</f>
        <v/>
      </c>
      <c r="S193" s="90"/>
      <c r="T193" s="90" t="str">
        <f>IF(G193&lt;&gt;"",IF(S193&lt;&gt;"",O193*S193,"Celda Vacia"),IF($G193&lt;&gt;"",$O193*S193,IF(OR($I193="c",$I193="css"),SUMIF($G$22:G$2999,$K193,T$22:T$2999),IF($I193="c1",SUMIF($F$22:F$2999,$K193,T$22:T$2999),IF($I193="c2",SUMIF($E$22:E$2999,$K193,T$22:T$2999),IF($I193="c3",SUMIF($D$22:D$2999,$K193,T$22:T$2999),IF($I193="c4",SUMIF($C$22:C$2999,$K193,T$22:T$2999),"")))))))</f>
        <v/>
      </c>
      <c r="U193" s="91" t="str">
        <f t="shared" si="40"/>
        <v/>
      </c>
      <c r="V193" s="45"/>
      <c r="X193" s="50" t="str">
        <f t="shared" si="41"/>
        <v/>
      </c>
      <c r="Y193" s="69" t="str">
        <f t="shared" si="42"/>
        <v/>
      </c>
      <c r="Z193" s="69" t="str">
        <f t="shared" si="43"/>
        <v/>
      </c>
      <c r="AA193" s="69" t="str">
        <f>IF(I193="CSS",IF(RELLENAR!$F$6="PEM",IF(OR(T193&lt;(Q193),Q193=0),1,""),IF(OR(T193*(1+$T$11+$T$9)&lt;(Q193*(1+$O$9+$O$11)),Q193=0),1,"")),"")</f>
        <v/>
      </c>
      <c r="AB193" s="93" t="str">
        <f t="shared" si="44"/>
        <v/>
      </c>
      <c r="AC193" s="56" t="str">
        <f t="shared" si="45"/>
        <v/>
      </c>
      <c r="AD193" s="94" t="str">
        <f t="shared" si="46"/>
        <v/>
      </c>
      <c r="AE193" s="56" t="str">
        <f t="shared" si="47"/>
        <v/>
      </c>
      <c r="AF193" s="78" t="str">
        <f t="shared" si="48"/>
        <v/>
      </c>
    </row>
    <row r="194" spans="1:32" s="74" customFormat="1" x14ac:dyDescent="0.2">
      <c r="A194" s="74" t="str">
        <f>IF(EXPORTADO!I176&lt;&gt;"",EXPORTADO!I176,"")</f>
        <v/>
      </c>
      <c r="B194" s="74" t="str">
        <f t="shared" si="33"/>
        <v/>
      </c>
      <c r="C194" s="86" t="str">
        <f t="shared" si="34"/>
        <v/>
      </c>
      <c r="D194" s="86" t="str">
        <f t="shared" si="35"/>
        <v/>
      </c>
      <c r="E194" s="86" t="str">
        <f t="shared" si="36"/>
        <v/>
      </c>
      <c r="F194" s="86" t="str">
        <f t="shared" si="37"/>
        <v/>
      </c>
      <c r="G194" s="86" t="str">
        <f t="shared" si="38"/>
        <v/>
      </c>
      <c r="H194" s="87" t="str">
        <f>IF(EXPORTADO!B176&lt;&gt;"",EXPORTADO!B176,"")</f>
        <v/>
      </c>
      <c r="I194" s="78" t="str">
        <f t="shared" si="39"/>
        <v/>
      </c>
      <c r="J194" s="78"/>
      <c r="K194" s="88" t="str">
        <f>IF(EXPORTADO!A176&lt;&gt;"",TRIM(EXPORTADO!A176),"")</f>
        <v/>
      </c>
      <c r="L194" s="50" t="str">
        <f>IF(K194&lt;&gt;"",EXPORTADO!D176,"")</f>
        <v/>
      </c>
      <c r="M194" s="50"/>
      <c r="N194" s="78" t="str">
        <f>IF(K194&lt;&gt;"",EXPORTADO!C176,"")</f>
        <v/>
      </c>
      <c r="O194" s="89" t="str">
        <f>IF(G194&lt;&gt;"",EXPORTADO!E176,"")</f>
        <v/>
      </c>
      <c r="P194" s="90" t="str">
        <f>IF(G194&lt;&gt;"",EXPORTADO!F176,"")</f>
        <v/>
      </c>
      <c r="Q194" s="90" t="str">
        <f>IF($G194&lt;&gt;"",$O194*P194,IF(OR($I194="c",$I194="css"),SUMIF($G$22:G$2999,$K194,Q$22:Q$2999),IF($I194="c1",SUMIF($F$22:F$2999,$K194,Q$22:Q$2999),IF($I194="c2",SUMIF($E$22:E$2999,$K194,Q$22:Q$2999),IF($I194="c3",SUMIF($D$22:D$2999,$K194,Q$22:Q$2999),IF($I194="c4",SUMIF($C$22:C$2999,$K194,Q$22:Q$2999),""))))))</f>
        <v/>
      </c>
      <c r="S194" s="148"/>
      <c r="T194" s="90" t="str">
        <f>IF(G194&lt;&gt;"",IF(S194&lt;&gt;"",O194*S194,"Celda Vacia"),IF($G194&lt;&gt;"",$O194*S194,IF(OR($I194="c",$I194="css"),SUMIF($G$22:G$2999,$K194,T$22:T$2999),IF($I194="c1",SUMIF($F$22:F$2999,$K194,T$22:T$2999),IF($I194="c2",SUMIF($E$22:E$2999,$K194,T$22:T$2999),IF($I194="c3",SUMIF($D$22:D$2999,$K194,T$22:T$2999),IF($I194="c4",SUMIF($C$22:C$2999,$K194,T$22:T$2999),"")))))))</f>
        <v/>
      </c>
      <c r="U194" s="91" t="str">
        <f t="shared" si="40"/>
        <v/>
      </c>
      <c r="V194" s="45"/>
      <c r="X194" s="50" t="str">
        <f t="shared" si="41"/>
        <v/>
      </c>
      <c r="Y194" s="69" t="str">
        <f t="shared" si="42"/>
        <v/>
      </c>
      <c r="Z194" s="69" t="str">
        <f t="shared" si="43"/>
        <v/>
      </c>
      <c r="AA194" s="69" t="str">
        <f>IF(I194="CSS",IF(RELLENAR!$F$6="PEM",IF(OR(T194&lt;(Q194),Q194=0),1,""),IF(OR(T194*(1+$T$11+$T$9)&lt;(Q194*(1+$O$9+$O$11)),Q194=0),1,"")),"")</f>
        <v/>
      </c>
      <c r="AB194" s="93" t="str">
        <f t="shared" si="44"/>
        <v/>
      </c>
      <c r="AC194" s="56" t="str">
        <f t="shared" si="45"/>
        <v/>
      </c>
      <c r="AD194" s="94" t="str">
        <f t="shared" si="46"/>
        <v/>
      </c>
      <c r="AE194" s="56" t="str">
        <f t="shared" si="47"/>
        <v/>
      </c>
      <c r="AF194" s="78" t="str">
        <f t="shared" si="48"/>
        <v/>
      </c>
    </row>
    <row r="195" spans="1:32" s="74" customFormat="1" x14ac:dyDescent="0.2">
      <c r="A195" s="74" t="str">
        <f>IF(EXPORTADO!I177&lt;&gt;"",EXPORTADO!I177,"")</f>
        <v/>
      </c>
      <c r="B195" s="74" t="str">
        <f t="shared" si="33"/>
        <v/>
      </c>
      <c r="C195" s="86" t="str">
        <f t="shared" si="34"/>
        <v/>
      </c>
      <c r="D195" s="86" t="str">
        <f t="shared" si="35"/>
        <v/>
      </c>
      <c r="E195" s="86" t="str">
        <f t="shared" si="36"/>
        <v/>
      </c>
      <c r="F195" s="86" t="str">
        <f t="shared" si="37"/>
        <v/>
      </c>
      <c r="G195" s="86" t="str">
        <f t="shared" si="38"/>
        <v/>
      </c>
      <c r="H195" s="87" t="str">
        <f>IF(EXPORTADO!B177&lt;&gt;"",EXPORTADO!B177,"")</f>
        <v/>
      </c>
      <c r="I195" s="78" t="str">
        <f t="shared" si="39"/>
        <v/>
      </c>
      <c r="J195" s="78"/>
      <c r="K195" s="88" t="str">
        <f>IF(EXPORTADO!A177&lt;&gt;"",TRIM(EXPORTADO!A177),"")</f>
        <v/>
      </c>
      <c r="L195" s="50" t="str">
        <f>IF(K195&lt;&gt;"",EXPORTADO!D177,"")</f>
        <v/>
      </c>
      <c r="M195" s="50"/>
      <c r="N195" s="78" t="str">
        <f>IF(K195&lt;&gt;"",EXPORTADO!C177,"")</f>
        <v/>
      </c>
      <c r="O195" s="89" t="str">
        <f>IF(G195&lt;&gt;"",EXPORTADO!E177,"")</f>
        <v/>
      </c>
      <c r="P195" s="90" t="str">
        <f>IF(G195&lt;&gt;"",EXPORTADO!F177,"")</f>
        <v/>
      </c>
      <c r="Q195" s="90" t="str">
        <f>IF($G195&lt;&gt;"",$O195*P195,IF(OR($I195="c",$I195="css"),SUMIF($G$22:G$2999,$K195,Q$22:Q$2999),IF($I195="c1",SUMIF($F$22:F$2999,$K195,Q$22:Q$2999),IF($I195="c2",SUMIF($E$22:E$2999,$K195,Q$22:Q$2999),IF($I195="c3",SUMIF($D$22:D$2999,$K195,Q$22:Q$2999),IF($I195="c4",SUMIF($C$22:C$2999,$K195,Q$22:Q$2999),""))))))</f>
        <v/>
      </c>
      <c r="S195" s="148"/>
      <c r="T195" s="90" t="str">
        <f>IF(G195&lt;&gt;"",IF(S195&lt;&gt;"",O195*S195,"Celda Vacia"),IF($G195&lt;&gt;"",$O195*S195,IF(OR($I195="c",$I195="css"),SUMIF($G$22:G$2999,$K195,T$22:T$2999),IF($I195="c1",SUMIF($F$22:F$2999,$K195,T$22:T$2999),IF($I195="c2",SUMIF($E$22:E$2999,$K195,T$22:T$2999),IF($I195="c3",SUMIF($D$22:D$2999,$K195,T$22:T$2999),IF($I195="c4",SUMIF($C$22:C$2999,$K195,T$22:T$2999),"")))))))</f>
        <v/>
      </c>
      <c r="U195" s="91" t="str">
        <f t="shared" si="40"/>
        <v/>
      </c>
      <c r="V195" s="45"/>
      <c r="X195" s="50" t="str">
        <f t="shared" si="41"/>
        <v/>
      </c>
      <c r="Y195" s="69" t="str">
        <f t="shared" si="42"/>
        <v/>
      </c>
      <c r="Z195" s="69" t="str">
        <f t="shared" si="43"/>
        <v/>
      </c>
      <c r="AA195" s="69" t="str">
        <f>IF(I195="CSS",IF(RELLENAR!$F$6="PEM",IF(OR(T195&lt;(Q195),Q195=0),1,""),IF(OR(T195*(1+$T$11+$T$9)&lt;(Q195*(1+$O$9+$O$11)),Q195=0),1,"")),"")</f>
        <v/>
      </c>
      <c r="AB195" s="93" t="str">
        <f t="shared" si="44"/>
        <v/>
      </c>
      <c r="AC195" s="56" t="str">
        <f t="shared" si="45"/>
        <v/>
      </c>
      <c r="AD195" s="94" t="str">
        <f t="shared" si="46"/>
        <v/>
      </c>
      <c r="AE195" s="56" t="str">
        <f t="shared" si="47"/>
        <v/>
      </c>
      <c r="AF195" s="78" t="str">
        <f t="shared" si="48"/>
        <v/>
      </c>
    </row>
    <row r="196" spans="1:32" s="74" customFormat="1" x14ac:dyDescent="0.2">
      <c r="A196" s="74" t="str">
        <f>IF(EXPORTADO!I178&lt;&gt;"",EXPORTADO!I178,"")</f>
        <v/>
      </c>
      <c r="B196" s="74" t="str">
        <f t="shared" si="33"/>
        <v/>
      </c>
      <c r="C196" s="86" t="str">
        <f t="shared" si="34"/>
        <v/>
      </c>
      <c r="D196" s="86" t="str">
        <f t="shared" si="35"/>
        <v/>
      </c>
      <c r="E196" s="86" t="str">
        <f t="shared" si="36"/>
        <v/>
      </c>
      <c r="F196" s="86" t="str">
        <f t="shared" si="37"/>
        <v/>
      </c>
      <c r="G196" s="86" t="str">
        <f t="shared" si="38"/>
        <v/>
      </c>
      <c r="H196" s="87" t="str">
        <f>IF(EXPORTADO!B178&lt;&gt;"",EXPORTADO!B178,"")</f>
        <v/>
      </c>
      <c r="I196" s="78" t="str">
        <f t="shared" si="39"/>
        <v/>
      </c>
      <c r="J196" s="78"/>
      <c r="K196" s="88" t="str">
        <f>IF(EXPORTADO!A178&lt;&gt;"",TRIM(EXPORTADO!A178),"")</f>
        <v/>
      </c>
      <c r="L196" s="50" t="str">
        <f>IF(K196&lt;&gt;"",EXPORTADO!D178,"")</f>
        <v/>
      </c>
      <c r="M196" s="50"/>
      <c r="N196" s="78" t="str">
        <f>IF(K196&lt;&gt;"",EXPORTADO!C178,"")</f>
        <v/>
      </c>
      <c r="O196" s="89" t="str">
        <f>IF(G196&lt;&gt;"",EXPORTADO!E178,"")</f>
        <v/>
      </c>
      <c r="P196" s="90" t="str">
        <f>IF(G196&lt;&gt;"",EXPORTADO!F178,"")</f>
        <v/>
      </c>
      <c r="Q196" s="90" t="str">
        <f>IF($G196&lt;&gt;"",$O196*P196,IF(OR($I196="c",$I196="css"),SUMIF($G$22:G$2999,$K196,Q$22:Q$2999),IF($I196="c1",SUMIF($F$22:F$2999,$K196,Q$22:Q$2999),IF($I196="c2",SUMIF($E$22:E$2999,$K196,Q$22:Q$2999),IF($I196="c3",SUMIF($D$22:D$2999,$K196,Q$22:Q$2999),IF($I196="c4",SUMIF($C$22:C$2999,$K196,Q$22:Q$2999),""))))))</f>
        <v/>
      </c>
      <c r="S196" s="148"/>
      <c r="T196" s="90" t="str">
        <f>IF(G196&lt;&gt;"",IF(S196&lt;&gt;"",O196*S196,"Celda Vacia"),IF($G196&lt;&gt;"",$O196*S196,IF(OR($I196="c",$I196="css"),SUMIF($G$22:G$2999,$K196,T$22:T$2999),IF($I196="c1",SUMIF($F$22:F$2999,$K196,T$22:T$2999),IF($I196="c2",SUMIF($E$22:E$2999,$K196,T$22:T$2999),IF($I196="c3",SUMIF($D$22:D$2999,$K196,T$22:T$2999),IF($I196="c4",SUMIF($C$22:C$2999,$K196,T$22:T$2999),"")))))))</f>
        <v/>
      </c>
      <c r="U196" s="91" t="str">
        <f t="shared" si="40"/>
        <v/>
      </c>
      <c r="V196" s="45"/>
      <c r="X196" s="50" t="str">
        <f t="shared" si="41"/>
        <v/>
      </c>
      <c r="Y196" s="69" t="str">
        <f t="shared" si="42"/>
        <v/>
      </c>
      <c r="Z196" s="69" t="str">
        <f t="shared" si="43"/>
        <v/>
      </c>
      <c r="AA196" s="69" t="str">
        <f>IF(I196="CSS",IF(RELLENAR!$F$6="PEM",IF(OR(T196&lt;(Q196),Q196=0),1,""),IF(OR(T196*(1+$T$11+$T$9)&lt;(Q196*(1+$O$9+$O$11)),Q196=0),1,"")),"")</f>
        <v/>
      </c>
      <c r="AB196" s="93" t="str">
        <f t="shared" si="44"/>
        <v/>
      </c>
      <c r="AC196" s="56" t="str">
        <f t="shared" si="45"/>
        <v/>
      </c>
      <c r="AD196" s="94" t="str">
        <f t="shared" si="46"/>
        <v/>
      </c>
      <c r="AE196" s="56" t="str">
        <f t="shared" si="47"/>
        <v/>
      </c>
      <c r="AF196" s="78" t="str">
        <f t="shared" si="48"/>
        <v/>
      </c>
    </row>
    <row r="197" spans="1:32" s="74" customFormat="1" x14ac:dyDescent="0.2">
      <c r="A197" s="74" t="str">
        <f>IF(EXPORTADO!I179&lt;&gt;"",EXPORTADO!I179,"")</f>
        <v/>
      </c>
      <c r="B197" s="74" t="str">
        <f t="shared" si="33"/>
        <v/>
      </c>
      <c r="C197" s="86" t="str">
        <f t="shared" si="34"/>
        <v/>
      </c>
      <c r="D197" s="86" t="str">
        <f t="shared" si="35"/>
        <v/>
      </c>
      <c r="E197" s="86" t="str">
        <f t="shared" si="36"/>
        <v/>
      </c>
      <c r="F197" s="86" t="str">
        <f t="shared" si="37"/>
        <v/>
      </c>
      <c r="G197" s="86" t="str">
        <f t="shared" si="38"/>
        <v/>
      </c>
      <c r="H197" s="87" t="str">
        <f>IF(EXPORTADO!B179&lt;&gt;"",EXPORTADO!B179,"")</f>
        <v/>
      </c>
      <c r="I197" s="78" t="str">
        <f t="shared" si="39"/>
        <v/>
      </c>
      <c r="J197" s="78"/>
      <c r="K197" s="88" t="str">
        <f>IF(EXPORTADO!A179&lt;&gt;"",TRIM(EXPORTADO!A179),"")</f>
        <v/>
      </c>
      <c r="L197" s="50" t="str">
        <f>IF(K197&lt;&gt;"",EXPORTADO!D179,"")</f>
        <v/>
      </c>
      <c r="M197" s="50"/>
      <c r="N197" s="78" t="str">
        <f>IF(K197&lt;&gt;"",EXPORTADO!C179,"")</f>
        <v/>
      </c>
      <c r="O197" s="89" t="str">
        <f>IF(G197&lt;&gt;"",EXPORTADO!E179,"")</f>
        <v/>
      </c>
      <c r="P197" s="90" t="str">
        <f>IF(G197&lt;&gt;"",EXPORTADO!F179,"")</f>
        <v/>
      </c>
      <c r="Q197" s="90" t="str">
        <f>IF($G197&lt;&gt;"",$O197*P197,IF(OR($I197="c",$I197="css"),SUMIF($G$22:G$2999,$K197,Q$22:Q$2999),IF($I197="c1",SUMIF($F$22:F$2999,$K197,Q$22:Q$2999),IF($I197="c2",SUMIF($E$22:E$2999,$K197,Q$22:Q$2999),IF($I197="c3",SUMIF($D$22:D$2999,$K197,Q$22:Q$2999),IF($I197="c4",SUMIF($C$22:C$2999,$K197,Q$22:Q$2999),""))))))</f>
        <v/>
      </c>
      <c r="S197" s="148"/>
      <c r="T197" s="90" t="str">
        <f>IF(G197&lt;&gt;"",IF(S197&lt;&gt;"",O197*S197,"Celda Vacia"),IF($G197&lt;&gt;"",$O197*S197,IF(OR($I197="c",$I197="css"),SUMIF($G$22:G$2999,$K197,T$22:T$2999),IF($I197="c1",SUMIF($F$22:F$2999,$K197,T$22:T$2999),IF($I197="c2",SUMIF($E$22:E$2999,$K197,T$22:T$2999),IF($I197="c3",SUMIF($D$22:D$2999,$K197,T$22:T$2999),IF($I197="c4",SUMIF($C$22:C$2999,$K197,T$22:T$2999),"")))))))</f>
        <v/>
      </c>
      <c r="U197" s="91" t="str">
        <f t="shared" si="40"/>
        <v/>
      </c>
      <c r="V197" s="45"/>
      <c r="X197" s="50" t="str">
        <f t="shared" si="41"/>
        <v/>
      </c>
      <c r="Y197" s="69" t="str">
        <f t="shared" si="42"/>
        <v/>
      </c>
      <c r="Z197" s="69" t="str">
        <f t="shared" si="43"/>
        <v/>
      </c>
      <c r="AA197" s="69" t="str">
        <f>IF(I197="CSS",IF(RELLENAR!$F$6="PEM",IF(OR(T197&lt;(Q197),Q197=0),1,""),IF(OR(T197*(1+$T$11+$T$9)&lt;(Q197*(1+$O$9+$O$11)),Q197=0),1,"")),"")</f>
        <v/>
      </c>
      <c r="AB197" s="93" t="str">
        <f t="shared" si="44"/>
        <v/>
      </c>
      <c r="AC197" s="56" t="str">
        <f t="shared" si="45"/>
        <v/>
      </c>
      <c r="AD197" s="94" t="str">
        <f t="shared" si="46"/>
        <v/>
      </c>
      <c r="AE197" s="56" t="str">
        <f t="shared" si="47"/>
        <v/>
      </c>
      <c r="AF197" s="78" t="str">
        <f t="shared" si="48"/>
        <v/>
      </c>
    </row>
    <row r="198" spans="1:32" s="74" customFormat="1" x14ac:dyDescent="0.2">
      <c r="A198" s="74" t="str">
        <f>IF(EXPORTADO!I180&lt;&gt;"",EXPORTADO!I180,"")</f>
        <v/>
      </c>
      <c r="B198" s="74" t="str">
        <f t="shared" si="33"/>
        <v/>
      </c>
      <c r="C198" s="86" t="str">
        <f t="shared" si="34"/>
        <v/>
      </c>
      <c r="D198" s="86" t="str">
        <f t="shared" si="35"/>
        <v/>
      </c>
      <c r="E198" s="86" t="str">
        <f t="shared" si="36"/>
        <v/>
      </c>
      <c r="F198" s="86" t="str">
        <f t="shared" si="37"/>
        <v/>
      </c>
      <c r="G198" s="86" t="str">
        <f t="shared" si="38"/>
        <v/>
      </c>
      <c r="H198" s="87" t="str">
        <f>IF(EXPORTADO!B180&lt;&gt;"",EXPORTADO!B180,"")</f>
        <v/>
      </c>
      <c r="I198" s="78" t="str">
        <f t="shared" si="39"/>
        <v/>
      </c>
      <c r="J198" s="78"/>
      <c r="K198" s="88" t="str">
        <f>IF(EXPORTADO!A180&lt;&gt;"",TRIM(EXPORTADO!A180),"")</f>
        <v/>
      </c>
      <c r="L198" s="50" t="str">
        <f>IF(K198&lt;&gt;"",EXPORTADO!D180,"")</f>
        <v/>
      </c>
      <c r="M198" s="50"/>
      <c r="N198" s="78" t="str">
        <f>IF(K198&lt;&gt;"",EXPORTADO!C180,"")</f>
        <v/>
      </c>
      <c r="O198" s="89" t="str">
        <f>IF(G198&lt;&gt;"",EXPORTADO!E180,"")</f>
        <v/>
      </c>
      <c r="P198" s="90" t="str">
        <f>IF(G198&lt;&gt;"",EXPORTADO!F180,"")</f>
        <v/>
      </c>
      <c r="Q198" s="90" t="str">
        <f>IF($G198&lt;&gt;"",$O198*P198,IF(OR($I198="c",$I198="css"),SUMIF($G$22:G$2999,$K198,Q$22:Q$2999),IF($I198="c1",SUMIF($F$22:F$2999,$K198,Q$22:Q$2999),IF($I198="c2",SUMIF($E$22:E$2999,$K198,Q$22:Q$2999),IF($I198="c3",SUMIF($D$22:D$2999,$K198,Q$22:Q$2999),IF($I198="c4",SUMIF($C$22:C$2999,$K198,Q$22:Q$2999),""))))))</f>
        <v/>
      </c>
      <c r="S198" s="148"/>
      <c r="T198" s="90" t="str">
        <f>IF(G198&lt;&gt;"",IF(S198&lt;&gt;"",O198*S198,"Celda Vacia"),IF($G198&lt;&gt;"",$O198*S198,IF(OR($I198="c",$I198="css"),SUMIF($G$22:G$2999,$K198,T$22:T$2999),IF($I198="c1",SUMIF($F$22:F$2999,$K198,T$22:T$2999),IF($I198="c2",SUMIF($E$22:E$2999,$K198,T$22:T$2999),IF($I198="c3",SUMIF($D$22:D$2999,$K198,T$22:T$2999),IF($I198="c4",SUMIF($C$22:C$2999,$K198,T$22:T$2999),"")))))))</f>
        <v/>
      </c>
      <c r="U198" s="91" t="str">
        <f t="shared" si="40"/>
        <v/>
      </c>
      <c r="V198" s="45"/>
      <c r="X198" s="50" t="str">
        <f t="shared" si="41"/>
        <v/>
      </c>
      <c r="Y198" s="69" t="str">
        <f t="shared" si="42"/>
        <v/>
      </c>
      <c r="Z198" s="69" t="str">
        <f t="shared" si="43"/>
        <v/>
      </c>
      <c r="AA198" s="69" t="str">
        <f>IF(I198="CSS",IF(RELLENAR!$F$6="PEM",IF(OR(T198&lt;(Q198),Q198=0),1,""),IF(OR(T198*(1+$T$11+$T$9)&lt;(Q198*(1+$O$9+$O$11)),Q198=0),1,"")),"")</f>
        <v/>
      </c>
      <c r="AB198" s="93" t="str">
        <f t="shared" si="44"/>
        <v/>
      </c>
      <c r="AC198" s="56" t="str">
        <f t="shared" si="45"/>
        <v/>
      </c>
      <c r="AD198" s="94" t="str">
        <f t="shared" si="46"/>
        <v/>
      </c>
      <c r="AE198" s="56" t="str">
        <f t="shared" si="47"/>
        <v/>
      </c>
      <c r="AF198" s="78" t="str">
        <f t="shared" si="48"/>
        <v/>
      </c>
    </row>
    <row r="199" spans="1:32" s="74" customFormat="1" x14ac:dyDescent="0.2">
      <c r="A199" s="74" t="str">
        <f>IF(EXPORTADO!I181&lt;&gt;"",EXPORTADO!I181,"")</f>
        <v/>
      </c>
      <c r="B199" s="74" t="str">
        <f t="shared" si="33"/>
        <v/>
      </c>
      <c r="C199" s="86" t="str">
        <f t="shared" si="34"/>
        <v/>
      </c>
      <c r="D199" s="86" t="str">
        <f t="shared" si="35"/>
        <v/>
      </c>
      <c r="E199" s="86" t="str">
        <f t="shared" si="36"/>
        <v/>
      </c>
      <c r="F199" s="86" t="str">
        <f t="shared" si="37"/>
        <v/>
      </c>
      <c r="G199" s="86" t="str">
        <f t="shared" si="38"/>
        <v/>
      </c>
      <c r="H199" s="87" t="str">
        <f>IF(EXPORTADO!B181&lt;&gt;"",EXPORTADO!B181,"")</f>
        <v/>
      </c>
      <c r="I199" s="78" t="str">
        <f t="shared" si="39"/>
        <v/>
      </c>
      <c r="J199" s="78"/>
      <c r="K199" s="88" t="str">
        <f>IF(EXPORTADO!A181&lt;&gt;"",TRIM(EXPORTADO!A181),"")</f>
        <v/>
      </c>
      <c r="L199" s="50" t="str">
        <f>IF(K199&lt;&gt;"",EXPORTADO!D181,"")</f>
        <v/>
      </c>
      <c r="M199" s="50"/>
      <c r="N199" s="78" t="str">
        <f>IF(K199&lt;&gt;"",EXPORTADO!C181,"")</f>
        <v/>
      </c>
      <c r="O199" s="89" t="str">
        <f>IF(G199&lt;&gt;"",EXPORTADO!E181,"")</f>
        <v/>
      </c>
      <c r="P199" s="90" t="str">
        <f>IF(G199&lt;&gt;"",EXPORTADO!F181,"")</f>
        <v/>
      </c>
      <c r="Q199" s="90" t="str">
        <f>IF($G199&lt;&gt;"",$O199*P199,IF(OR($I199="c",$I199="css"),SUMIF($G$22:G$2999,$K199,Q$22:Q$2999),IF($I199="c1",SUMIF($F$22:F$2999,$K199,Q$22:Q$2999),IF($I199="c2",SUMIF($E$22:E$2999,$K199,Q$22:Q$2999),IF($I199="c3",SUMIF($D$22:D$2999,$K199,Q$22:Q$2999),IF($I199="c4",SUMIF($C$22:C$2999,$K199,Q$22:Q$2999),""))))))</f>
        <v/>
      </c>
      <c r="S199" s="148"/>
      <c r="T199" s="90" t="str">
        <f>IF(G199&lt;&gt;"",IF(S199&lt;&gt;"",O199*S199,"Celda Vacia"),IF($G199&lt;&gt;"",$O199*S199,IF(OR($I199="c",$I199="css"),SUMIF($G$22:G$2999,$K199,T$22:T$2999),IF($I199="c1",SUMIF($F$22:F$2999,$K199,T$22:T$2999),IF($I199="c2",SUMIF($E$22:E$2999,$K199,T$22:T$2999),IF($I199="c3",SUMIF($D$22:D$2999,$K199,T$22:T$2999),IF($I199="c4",SUMIF($C$22:C$2999,$K199,T$22:T$2999),"")))))))</f>
        <v/>
      </c>
      <c r="U199" s="91" t="str">
        <f t="shared" si="40"/>
        <v/>
      </c>
      <c r="V199" s="45"/>
      <c r="X199" s="50" t="str">
        <f t="shared" si="41"/>
        <v/>
      </c>
      <c r="Y199" s="69" t="str">
        <f t="shared" si="42"/>
        <v/>
      </c>
      <c r="Z199" s="69" t="str">
        <f t="shared" si="43"/>
        <v/>
      </c>
      <c r="AA199" s="69" t="str">
        <f>IF(I199="CSS",IF(RELLENAR!$F$6="PEM",IF(OR(T199&lt;(Q199),Q199=0),1,""),IF(OR(T199*(1+$T$11+$T$9)&lt;(Q199*(1+$O$9+$O$11)),Q199=0),1,"")),"")</f>
        <v/>
      </c>
      <c r="AB199" s="93" t="str">
        <f t="shared" si="44"/>
        <v/>
      </c>
      <c r="AC199" s="56" t="str">
        <f t="shared" si="45"/>
        <v/>
      </c>
      <c r="AD199" s="94" t="str">
        <f t="shared" si="46"/>
        <v/>
      </c>
      <c r="AE199" s="56" t="str">
        <f t="shared" si="47"/>
        <v/>
      </c>
      <c r="AF199" s="78" t="str">
        <f t="shared" si="48"/>
        <v/>
      </c>
    </row>
    <row r="200" spans="1:32" s="74" customFormat="1" x14ac:dyDescent="0.2">
      <c r="A200" s="74" t="str">
        <f>IF(EXPORTADO!I182&lt;&gt;"",EXPORTADO!I182,"")</f>
        <v/>
      </c>
      <c r="B200" s="74" t="str">
        <f t="shared" si="33"/>
        <v/>
      </c>
      <c r="C200" s="86" t="str">
        <f t="shared" si="34"/>
        <v/>
      </c>
      <c r="D200" s="86" t="str">
        <f t="shared" si="35"/>
        <v/>
      </c>
      <c r="E200" s="86" t="str">
        <f t="shared" si="36"/>
        <v/>
      </c>
      <c r="F200" s="86" t="str">
        <f t="shared" si="37"/>
        <v/>
      </c>
      <c r="G200" s="86" t="str">
        <f t="shared" si="38"/>
        <v/>
      </c>
      <c r="H200" s="87" t="str">
        <f>IF(EXPORTADO!B182&lt;&gt;"",EXPORTADO!B182,"")</f>
        <v/>
      </c>
      <c r="I200" s="78" t="str">
        <f t="shared" si="39"/>
        <v/>
      </c>
      <c r="J200" s="78"/>
      <c r="K200" s="88" t="str">
        <f>IF(EXPORTADO!A182&lt;&gt;"",TRIM(EXPORTADO!A182),"")</f>
        <v/>
      </c>
      <c r="L200" s="50" t="str">
        <f>IF(K200&lt;&gt;"",EXPORTADO!D182,"")</f>
        <v/>
      </c>
      <c r="M200" s="50"/>
      <c r="N200" s="78" t="str">
        <f>IF(K200&lt;&gt;"",EXPORTADO!C182,"")</f>
        <v/>
      </c>
      <c r="O200" s="89" t="str">
        <f>IF(G200&lt;&gt;"",EXPORTADO!E182,"")</f>
        <v/>
      </c>
      <c r="P200" s="90" t="str">
        <f>IF(G200&lt;&gt;"",EXPORTADO!F182,"")</f>
        <v/>
      </c>
      <c r="Q200" s="90" t="str">
        <f>IF($G200&lt;&gt;"",$O200*P200,IF(OR($I200="c",$I200="css"),SUMIF($G$22:G$2999,$K200,Q$22:Q$2999),IF($I200="c1",SUMIF($F$22:F$2999,$K200,Q$22:Q$2999),IF($I200="c2",SUMIF($E$22:E$2999,$K200,Q$22:Q$2999),IF($I200="c3",SUMIF($D$22:D$2999,$K200,Q$22:Q$2999),IF($I200="c4",SUMIF($C$22:C$2999,$K200,Q$22:Q$2999),""))))))</f>
        <v/>
      </c>
      <c r="S200" s="148"/>
      <c r="T200" s="90" t="str">
        <f>IF(G200&lt;&gt;"",IF(S200&lt;&gt;"",O200*S200,"Celda Vacia"),IF($G200&lt;&gt;"",$O200*S200,IF(OR($I200="c",$I200="css"),SUMIF($G$22:G$2999,$K200,T$22:T$2999),IF($I200="c1",SUMIF($F$22:F$2999,$K200,T$22:T$2999),IF($I200="c2",SUMIF($E$22:E$2999,$K200,T$22:T$2999),IF($I200="c3",SUMIF($D$22:D$2999,$K200,T$22:T$2999),IF($I200="c4",SUMIF($C$22:C$2999,$K200,T$22:T$2999),"")))))))</f>
        <v/>
      </c>
      <c r="U200" s="91" t="str">
        <f t="shared" si="40"/>
        <v/>
      </c>
      <c r="V200" s="45"/>
      <c r="X200" s="50" t="str">
        <f t="shared" si="41"/>
        <v/>
      </c>
      <c r="Y200" s="69" t="str">
        <f t="shared" si="42"/>
        <v/>
      </c>
      <c r="Z200" s="69" t="str">
        <f t="shared" si="43"/>
        <v/>
      </c>
      <c r="AA200" s="69" t="str">
        <f>IF(I200="CSS",IF(RELLENAR!$F$6="PEM",IF(OR(T200&lt;(Q200),Q200=0),1,""),IF(OR(T200*(1+$T$11+$T$9)&lt;(Q200*(1+$O$9+$O$11)),Q200=0),1,"")),"")</f>
        <v/>
      </c>
      <c r="AB200" s="93" t="str">
        <f t="shared" si="44"/>
        <v/>
      </c>
      <c r="AC200" s="56" t="str">
        <f t="shared" si="45"/>
        <v/>
      </c>
      <c r="AD200" s="94" t="str">
        <f t="shared" si="46"/>
        <v/>
      </c>
      <c r="AE200" s="56" t="str">
        <f t="shared" si="47"/>
        <v/>
      </c>
      <c r="AF200" s="78" t="str">
        <f t="shared" si="48"/>
        <v/>
      </c>
    </row>
    <row r="201" spans="1:32" s="74" customFormat="1" x14ac:dyDescent="0.2">
      <c r="A201" s="74" t="str">
        <f>IF(EXPORTADO!I183&lt;&gt;"",EXPORTADO!I183,"")</f>
        <v/>
      </c>
      <c r="B201" s="74" t="str">
        <f t="shared" si="33"/>
        <v/>
      </c>
      <c r="C201" s="86" t="str">
        <f t="shared" si="34"/>
        <v/>
      </c>
      <c r="D201" s="86" t="str">
        <f t="shared" si="35"/>
        <v/>
      </c>
      <c r="E201" s="86" t="str">
        <f t="shared" si="36"/>
        <v/>
      </c>
      <c r="F201" s="86" t="str">
        <f t="shared" si="37"/>
        <v/>
      </c>
      <c r="G201" s="86" t="str">
        <f t="shared" si="38"/>
        <v/>
      </c>
      <c r="H201" s="87" t="str">
        <f>IF(EXPORTADO!B183&lt;&gt;"",EXPORTADO!B183,"")</f>
        <v/>
      </c>
      <c r="I201" s="78" t="str">
        <f t="shared" si="39"/>
        <v/>
      </c>
      <c r="J201" s="78"/>
      <c r="K201" s="88" t="str">
        <f>IF(EXPORTADO!A183&lt;&gt;"",TRIM(EXPORTADO!A183),"")</f>
        <v/>
      </c>
      <c r="L201" s="50" t="str">
        <f>IF(K201&lt;&gt;"",EXPORTADO!D183,"")</f>
        <v/>
      </c>
      <c r="M201" s="50"/>
      <c r="N201" s="78" t="str">
        <f>IF(K201&lt;&gt;"",EXPORTADO!C183,"")</f>
        <v/>
      </c>
      <c r="O201" s="89" t="str">
        <f>IF(G201&lt;&gt;"",EXPORTADO!E183,"")</f>
        <v/>
      </c>
      <c r="P201" s="90" t="str">
        <f>IF(G201&lt;&gt;"",EXPORTADO!F183,"")</f>
        <v/>
      </c>
      <c r="Q201" s="90" t="str">
        <f>IF($G201&lt;&gt;"",$O201*P201,IF(OR($I201="c",$I201="css"),SUMIF($G$22:G$2999,$K201,Q$22:Q$2999),IF($I201="c1",SUMIF($F$22:F$2999,$K201,Q$22:Q$2999),IF($I201="c2",SUMIF($E$22:E$2999,$K201,Q$22:Q$2999),IF($I201="c3",SUMIF($D$22:D$2999,$K201,Q$22:Q$2999),IF($I201="c4",SUMIF($C$22:C$2999,$K201,Q$22:Q$2999),""))))))</f>
        <v/>
      </c>
      <c r="S201" s="148"/>
      <c r="T201" s="90" t="str">
        <f>IF(G201&lt;&gt;"",IF(S201&lt;&gt;"",O201*S201,"Celda Vacia"),IF($G201&lt;&gt;"",$O201*S201,IF(OR($I201="c",$I201="css"),SUMIF($G$22:G$2999,$K201,T$22:T$2999),IF($I201="c1",SUMIF($F$22:F$2999,$K201,T$22:T$2999),IF($I201="c2",SUMIF($E$22:E$2999,$K201,T$22:T$2999),IF($I201="c3",SUMIF($D$22:D$2999,$K201,T$22:T$2999),IF($I201="c4",SUMIF($C$22:C$2999,$K201,T$22:T$2999),"")))))))</f>
        <v/>
      </c>
      <c r="U201" s="91" t="str">
        <f t="shared" si="40"/>
        <v/>
      </c>
      <c r="V201" s="45"/>
      <c r="X201" s="50" t="str">
        <f t="shared" si="41"/>
        <v/>
      </c>
      <c r="Y201" s="69" t="str">
        <f t="shared" si="42"/>
        <v/>
      </c>
      <c r="Z201" s="69" t="str">
        <f t="shared" si="43"/>
        <v/>
      </c>
      <c r="AA201" s="69" t="str">
        <f>IF(I201="CSS",IF(RELLENAR!$F$6="PEM",IF(OR(T201&lt;(Q201),Q201=0),1,""),IF(OR(T201*(1+$T$11+$T$9)&lt;(Q201*(1+$O$9+$O$11)),Q201=0),1,"")),"")</f>
        <v/>
      </c>
      <c r="AB201" s="93" t="str">
        <f t="shared" si="44"/>
        <v/>
      </c>
      <c r="AC201" s="56" t="str">
        <f t="shared" si="45"/>
        <v/>
      </c>
      <c r="AD201" s="94" t="str">
        <f t="shared" si="46"/>
        <v/>
      </c>
      <c r="AE201" s="56" t="str">
        <f t="shared" si="47"/>
        <v/>
      </c>
      <c r="AF201" s="78" t="str">
        <f t="shared" si="48"/>
        <v/>
      </c>
    </row>
    <row r="202" spans="1:32" s="74" customFormat="1" x14ac:dyDescent="0.2">
      <c r="A202" s="74" t="str">
        <f>IF(EXPORTADO!I184&lt;&gt;"",EXPORTADO!I184,"")</f>
        <v/>
      </c>
      <c r="B202" s="74" t="str">
        <f t="shared" si="33"/>
        <v/>
      </c>
      <c r="C202" s="86" t="str">
        <f t="shared" si="34"/>
        <v/>
      </c>
      <c r="D202" s="86" t="str">
        <f t="shared" si="35"/>
        <v/>
      </c>
      <c r="E202" s="86" t="str">
        <f t="shared" si="36"/>
        <v/>
      </c>
      <c r="F202" s="86" t="str">
        <f t="shared" si="37"/>
        <v/>
      </c>
      <c r="G202" s="86" t="str">
        <f t="shared" si="38"/>
        <v/>
      </c>
      <c r="H202" s="87" t="str">
        <f>IF(EXPORTADO!B184&lt;&gt;"",EXPORTADO!B184,"")</f>
        <v/>
      </c>
      <c r="I202" s="78" t="str">
        <f t="shared" si="39"/>
        <v/>
      </c>
      <c r="J202" s="78"/>
      <c r="K202" s="88" t="str">
        <f>IF(EXPORTADO!A184&lt;&gt;"",TRIM(EXPORTADO!A184),"")</f>
        <v/>
      </c>
      <c r="L202" s="50" t="str">
        <f>IF(K202&lt;&gt;"",EXPORTADO!D184,"")</f>
        <v/>
      </c>
      <c r="M202" s="50"/>
      <c r="N202" s="78" t="str">
        <f>IF(K202&lt;&gt;"",EXPORTADO!C184,"")</f>
        <v/>
      </c>
      <c r="O202" s="89" t="str">
        <f>IF(G202&lt;&gt;"",EXPORTADO!E184,"")</f>
        <v/>
      </c>
      <c r="P202" s="90" t="str">
        <f>IF(G202&lt;&gt;"",EXPORTADO!F184,"")</f>
        <v/>
      </c>
      <c r="Q202" s="90" t="str">
        <f>IF($G202&lt;&gt;"",$O202*P202,IF(OR($I202="c",$I202="css"),SUMIF($G$22:G$2999,$K202,Q$22:Q$2999),IF($I202="c1",SUMIF($F$22:F$2999,$K202,Q$22:Q$2999),IF($I202="c2",SUMIF($E$22:E$2999,$K202,Q$22:Q$2999),IF($I202="c3",SUMIF($D$22:D$2999,$K202,Q$22:Q$2999),IF($I202="c4",SUMIF($C$22:C$2999,$K202,Q$22:Q$2999),""))))))</f>
        <v/>
      </c>
      <c r="S202" s="148"/>
      <c r="T202" s="90" t="str">
        <f>IF(G202&lt;&gt;"",IF(S202&lt;&gt;"",O202*S202,"Celda Vacia"),IF($G202&lt;&gt;"",$O202*S202,IF(OR($I202="c",$I202="css"),SUMIF($G$22:G$2999,$K202,T$22:T$2999),IF($I202="c1",SUMIF($F$22:F$2999,$K202,T$22:T$2999),IF($I202="c2",SUMIF($E$22:E$2999,$K202,T$22:T$2999),IF($I202="c3",SUMIF($D$22:D$2999,$K202,T$22:T$2999),IF($I202="c4",SUMIF($C$22:C$2999,$K202,T$22:T$2999),"")))))))</f>
        <v/>
      </c>
      <c r="U202" s="91" t="str">
        <f t="shared" si="40"/>
        <v/>
      </c>
      <c r="V202" s="45"/>
      <c r="X202" s="50" t="str">
        <f t="shared" si="41"/>
        <v/>
      </c>
      <c r="Y202" s="69" t="str">
        <f t="shared" si="42"/>
        <v/>
      </c>
      <c r="Z202" s="69" t="str">
        <f t="shared" si="43"/>
        <v/>
      </c>
      <c r="AA202" s="69" t="str">
        <f>IF(I202="CSS",IF(RELLENAR!$F$6="PEM",IF(OR(T202&lt;(Q202),Q202=0),1,""),IF(OR(T202*(1+$T$11+$T$9)&lt;(Q202*(1+$O$9+$O$11)),Q202=0),1,"")),"")</f>
        <v/>
      </c>
      <c r="AB202" s="93" t="str">
        <f t="shared" si="44"/>
        <v/>
      </c>
      <c r="AC202" s="56" t="str">
        <f t="shared" si="45"/>
        <v/>
      </c>
      <c r="AD202" s="94" t="str">
        <f t="shared" si="46"/>
        <v/>
      </c>
      <c r="AE202" s="56" t="str">
        <f t="shared" si="47"/>
        <v/>
      </c>
      <c r="AF202" s="78" t="str">
        <f t="shared" si="48"/>
        <v/>
      </c>
    </row>
    <row r="203" spans="1:32" s="74" customFormat="1" x14ac:dyDescent="0.2">
      <c r="A203" s="74" t="str">
        <f>IF(EXPORTADO!I185&lt;&gt;"",EXPORTADO!I185,"")</f>
        <v/>
      </c>
      <c r="B203" s="74" t="str">
        <f t="shared" si="33"/>
        <v/>
      </c>
      <c r="C203" s="86" t="str">
        <f t="shared" si="34"/>
        <v/>
      </c>
      <c r="D203" s="86" t="str">
        <f t="shared" si="35"/>
        <v/>
      </c>
      <c r="E203" s="86" t="str">
        <f t="shared" si="36"/>
        <v/>
      </c>
      <c r="F203" s="86" t="str">
        <f t="shared" si="37"/>
        <v/>
      </c>
      <c r="G203" s="86" t="str">
        <f t="shared" si="38"/>
        <v/>
      </c>
      <c r="H203" s="87" t="str">
        <f>IF(EXPORTADO!B185&lt;&gt;"",EXPORTADO!B185,"")</f>
        <v/>
      </c>
      <c r="I203" s="78" t="str">
        <f t="shared" si="39"/>
        <v/>
      </c>
      <c r="J203" s="78"/>
      <c r="K203" s="88" t="str">
        <f>IF(EXPORTADO!A185&lt;&gt;"",TRIM(EXPORTADO!A185),"")</f>
        <v/>
      </c>
      <c r="L203" s="50" t="str">
        <f>IF(K203&lt;&gt;"",EXPORTADO!D185,"")</f>
        <v/>
      </c>
      <c r="M203" s="50"/>
      <c r="N203" s="78" t="str">
        <f>IF(K203&lt;&gt;"",EXPORTADO!C185,"")</f>
        <v/>
      </c>
      <c r="O203" s="89" t="str">
        <f>IF(G203&lt;&gt;"",EXPORTADO!E185,"")</f>
        <v/>
      </c>
      <c r="P203" s="90" t="str">
        <f>IF(G203&lt;&gt;"",EXPORTADO!F185,"")</f>
        <v/>
      </c>
      <c r="Q203" s="90" t="str">
        <f>IF($G203&lt;&gt;"",$O203*P203,IF(OR($I203="c",$I203="css"),SUMIF($G$22:G$2999,$K203,Q$22:Q$2999),IF($I203="c1",SUMIF($F$22:F$2999,$K203,Q$22:Q$2999),IF($I203="c2",SUMIF($E$22:E$2999,$K203,Q$22:Q$2999),IF($I203="c3",SUMIF($D$22:D$2999,$K203,Q$22:Q$2999),IF($I203="c4",SUMIF($C$22:C$2999,$K203,Q$22:Q$2999),""))))))</f>
        <v/>
      </c>
      <c r="S203" s="148"/>
      <c r="T203" s="90" t="str">
        <f>IF(G203&lt;&gt;"",IF(S203&lt;&gt;"",O203*S203,"Celda Vacia"),IF($G203&lt;&gt;"",$O203*S203,IF(OR($I203="c",$I203="css"),SUMIF($G$22:G$2999,$K203,T$22:T$2999),IF($I203="c1",SUMIF($F$22:F$2999,$K203,T$22:T$2999),IF($I203="c2",SUMIF($E$22:E$2999,$K203,T$22:T$2999),IF($I203="c3",SUMIF($D$22:D$2999,$K203,T$22:T$2999),IF($I203="c4",SUMIF($C$22:C$2999,$K203,T$22:T$2999),"")))))))</f>
        <v/>
      </c>
      <c r="U203" s="91" t="str">
        <f t="shared" si="40"/>
        <v/>
      </c>
      <c r="V203" s="45"/>
      <c r="X203" s="50" t="str">
        <f t="shared" si="41"/>
        <v/>
      </c>
      <c r="Y203" s="69" t="str">
        <f t="shared" si="42"/>
        <v/>
      </c>
      <c r="Z203" s="69" t="str">
        <f t="shared" si="43"/>
        <v/>
      </c>
      <c r="AA203" s="69" t="str">
        <f>IF(I203="CSS",IF(RELLENAR!$F$6="PEM",IF(OR(T203&lt;(Q203),Q203=0),1,""),IF(OR(T203*(1+$T$11+$T$9)&lt;(Q203*(1+$O$9+$O$11)),Q203=0),1,"")),"")</f>
        <v/>
      </c>
      <c r="AB203" s="93" t="str">
        <f t="shared" si="44"/>
        <v/>
      </c>
      <c r="AC203" s="56" t="str">
        <f t="shared" si="45"/>
        <v/>
      </c>
      <c r="AD203" s="94" t="str">
        <f t="shared" si="46"/>
        <v/>
      </c>
      <c r="AE203" s="56" t="str">
        <f t="shared" si="47"/>
        <v/>
      </c>
      <c r="AF203" s="78" t="str">
        <f t="shared" si="48"/>
        <v/>
      </c>
    </row>
    <row r="204" spans="1:32" s="74" customFormat="1" x14ac:dyDescent="0.2">
      <c r="A204" s="74" t="str">
        <f>IF(EXPORTADO!I186&lt;&gt;"",EXPORTADO!I186,"")</f>
        <v/>
      </c>
      <c r="B204" s="74" t="str">
        <f t="shared" si="33"/>
        <v/>
      </c>
      <c r="C204" s="86" t="str">
        <f t="shared" si="34"/>
        <v/>
      </c>
      <c r="D204" s="86" t="str">
        <f t="shared" si="35"/>
        <v/>
      </c>
      <c r="E204" s="86" t="str">
        <f t="shared" si="36"/>
        <v/>
      </c>
      <c r="F204" s="86" t="str">
        <f t="shared" si="37"/>
        <v/>
      </c>
      <c r="G204" s="86" t="str">
        <f t="shared" si="38"/>
        <v/>
      </c>
      <c r="H204" s="87" t="str">
        <f>IF(EXPORTADO!B186&lt;&gt;"",EXPORTADO!B186,"")</f>
        <v/>
      </c>
      <c r="I204" s="78" t="str">
        <f t="shared" si="39"/>
        <v/>
      </c>
      <c r="J204" s="78"/>
      <c r="K204" s="88" t="str">
        <f>IF(EXPORTADO!A186&lt;&gt;"",TRIM(EXPORTADO!A186),"")</f>
        <v/>
      </c>
      <c r="L204" s="50" t="str">
        <f>IF(K204&lt;&gt;"",EXPORTADO!D186,"")</f>
        <v/>
      </c>
      <c r="M204" s="50"/>
      <c r="N204" s="78" t="str">
        <f>IF(K204&lt;&gt;"",EXPORTADO!C186,"")</f>
        <v/>
      </c>
      <c r="O204" s="89" t="str">
        <f>IF(G204&lt;&gt;"",EXPORTADO!E186,"")</f>
        <v/>
      </c>
      <c r="P204" s="90" t="str">
        <f>IF(G204&lt;&gt;"",EXPORTADO!F186,"")</f>
        <v/>
      </c>
      <c r="Q204" s="90" t="str">
        <f>IF($G204&lt;&gt;"",$O204*P204,IF(OR($I204="c",$I204="css"),SUMIF($G$22:G$2999,$K204,Q$22:Q$2999),IF($I204="c1",SUMIF($F$22:F$2999,$K204,Q$22:Q$2999),IF($I204="c2",SUMIF($E$22:E$2999,$K204,Q$22:Q$2999),IF($I204="c3",SUMIF($D$22:D$2999,$K204,Q$22:Q$2999),IF($I204="c4",SUMIF($C$22:C$2999,$K204,Q$22:Q$2999),""))))))</f>
        <v/>
      </c>
      <c r="S204" s="148"/>
      <c r="T204" s="90" t="str">
        <f>IF(G204&lt;&gt;"",IF(S204&lt;&gt;"",O204*S204,"Celda Vacia"),IF($G204&lt;&gt;"",$O204*S204,IF(OR($I204="c",$I204="css"),SUMIF($G$22:G$2999,$K204,T$22:T$2999),IF($I204="c1",SUMIF($F$22:F$2999,$K204,T$22:T$2999),IF($I204="c2",SUMIF($E$22:E$2999,$K204,T$22:T$2999),IF($I204="c3",SUMIF($D$22:D$2999,$K204,T$22:T$2999),IF($I204="c4",SUMIF($C$22:C$2999,$K204,T$22:T$2999),"")))))))</f>
        <v/>
      </c>
      <c r="U204" s="91" t="str">
        <f t="shared" si="40"/>
        <v/>
      </c>
      <c r="V204" s="45"/>
      <c r="X204" s="50" t="str">
        <f t="shared" si="41"/>
        <v/>
      </c>
      <c r="Y204" s="69" t="str">
        <f t="shared" si="42"/>
        <v/>
      </c>
      <c r="Z204" s="69" t="str">
        <f t="shared" si="43"/>
        <v/>
      </c>
      <c r="AA204" s="69" t="str">
        <f>IF(I204="CSS",IF(RELLENAR!$F$6="PEM",IF(OR(T204&lt;(Q204),Q204=0),1,""),IF(OR(T204*(1+$T$11+$T$9)&lt;(Q204*(1+$O$9+$O$11)),Q204=0),1,"")),"")</f>
        <v/>
      </c>
      <c r="AB204" s="93" t="str">
        <f t="shared" si="44"/>
        <v/>
      </c>
      <c r="AC204" s="56" t="str">
        <f t="shared" si="45"/>
        <v/>
      </c>
      <c r="AD204" s="94" t="str">
        <f t="shared" si="46"/>
        <v/>
      </c>
      <c r="AE204" s="56" t="str">
        <f t="shared" si="47"/>
        <v/>
      </c>
      <c r="AF204" s="78" t="str">
        <f t="shared" si="48"/>
        <v/>
      </c>
    </row>
    <row r="205" spans="1:32" s="74" customFormat="1" x14ac:dyDescent="0.2">
      <c r="A205" s="74" t="str">
        <f>IF(EXPORTADO!I187&lt;&gt;"",EXPORTADO!I187,"")</f>
        <v/>
      </c>
      <c r="B205" s="74" t="str">
        <f t="shared" si="33"/>
        <v/>
      </c>
      <c r="C205" s="86" t="str">
        <f t="shared" si="34"/>
        <v/>
      </c>
      <c r="D205" s="86" t="str">
        <f t="shared" si="35"/>
        <v/>
      </c>
      <c r="E205" s="86" t="str">
        <f t="shared" si="36"/>
        <v/>
      </c>
      <c r="F205" s="86" t="str">
        <f t="shared" si="37"/>
        <v/>
      </c>
      <c r="G205" s="86" t="str">
        <f t="shared" si="38"/>
        <v/>
      </c>
      <c r="H205" s="87" t="str">
        <f>IF(EXPORTADO!B187&lt;&gt;"",EXPORTADO!B187,"")</f>
        <v/>
      </c>
      <c r="I205" s="78" t="str">
        <f t="shared" si="39"/>
        <v/>
      </c>
      <c r="J205" s="78"/>
      <c r="K205" s="88" t="str">
        <f>IF(EXPORTADO!A187&lt;&gt;"",TRIM(EXPORTADO!A187),"")</f>
        <v/>
      </c>
      <c r="L205" s="50" t="str">
        <f>IF(K205&lt;&gt;"",EXPORTADO!D187,"")</f>
        <v/>
      </c>
      <c r="M205" s="50"/>
      <c r="N205" s="78" t="str">
        <f>IF(K205&lt;&gt;"",EXPORTADO!C187,"")</f>
        <v/>
      </c>
      <c r="O205" s="89" t="str">
        <f>IF(G205&lt;&gt;"",EXPORTADO!E187,"")</f>
        <v/>
      </c>
      <c r="P205" s="90" t="str">
        <f>IF(G205&lt;&gt;"",EXPORTADO!F187,"")</f>
        <v/>
      </c>
      <c r="Q205" s="90" t="str">
        <f>IF($G205&lt;&gt;"",$O205*P205,IF(OR($I205="c",$I205="css"),SUMIF($G$22:G$2999,$K205,Q$22:Q$2999),IF($I205="c1",SUMIF($F$22:F$2999,$K205,Q$22:Q$2999),IF($I205="c2",SUMIF($E$22:E$2999,$K205,Q$22:Q$2999),IF($I205="c3",SUMIF($D$22:D$2999,$K205,Q$22:Q$2999),IF($I205="c4",SUMIF($C$22:C$2999,$K205,Q$22:Q$2999),""))))))</f>
        <v/>
      </c>
      <c r="S205" s="148"/>
      <c r="T205" s="90" t="str">
        <f>IF(G205&lt;&gt;"",IF(S205&lt;&gt;"",O205*S205,"Celda Vacia"),IF($G205&lt;&gt;"",$O205*S205,IF(OR($I205="c",$I205="css"),SUMIF($G$22:G$2999,$K205,T$22:T$2999),IF($I205="c1",SUMIF($F$22:F$2999,$K205,T$22:T$2999),IF($I205="c2",SUMIF($E$22:E$2999,$K205,T$22:T$2999),IF($I205="c3",SUMIF($D$22:D$2999,$K205,T$22:T$2999),IF($I205="c4",SUMIF($C$22:C$2999,$K205,T$22:T$2999),"")))))))</f>
        <v/>
      </c>
      <c r="U205" s="91" t="str">
        <f t="shared" si="40"/>
        <v/>
      </c>
      <c r="V205" s="45"/>
      <c r="X205" s="50" t="str">
        <f t="shared" si="41"/>
        <v/>
      </c>
      <c r="Y205" s="69" t="str">
        <f t="shared" si="42"/>
        <v/>
      </c>
      <c r="Z205" s="69" t="str">
        <f t="shared" si="43"/>
        <v/>
      </c>
      <c r="AA205" s="69" t="str">
        <f>IF(I205="CSS",IF(RELLENAR!$F$6="PEM",IF(OR(T205&lt;(Q205),Q205=0),1,""),IF(OR(T205*(1+$T$11+$T$9)&lt;(Q205*(1+$O$9+$O$11)),Q205=0),1,"")),"")</f>
        <v/>
      </c>
      <c r="AB205" s="93" t="str">
        <f t="shared" si="44"/>
        <v/>
      </c>
      <c r="AC205" s="56" t="str">
        <f t="shared" si="45"/>
        <v/>
      </c>
      <c r="AD205" s="94" t="str">
        <f t="shared" si="46"/>
        <v/>
      </c>
      <c r="AE205" s="56" t="str">
        <f t="shared" si="47"/>
        <v/>
      </c>
      <c r="AF205" s="78" t="str">
        <f t="shared" si="48"/>
        <v/>
      </c>
    </row>
    <row r="206" spans="1:32" s="74" customFormat="1" x14ac:dyDescent="0.2">
      <c r="A206" s="74" t="str">
        <f>IF(EXPORTADO!I188&lt;&gt;"",EXPORTADO!I188,"")</f>
        <v/>
      </c>
      <c r="B206" s="74" t="str">
        <f t="shared" si="33"/>
        <v/>
      </c>
      <c r="C206" s="86" t="str">
        <f t="shared" si="34"/>
        <v/>
      </c>
      <c r="D206" s="86" t="str">
        <f t="shared" si="35"/>
        <v/>
      </c>
      <c r="E206" s="86" t="str">
        <f t="shared" si="36"/>
        <v/>
      </c>
      <c r="F206" s="86" t="str">
        <f t="shared" si="37"/>
        <v/>
      </c>
      <c r="G206" s="86" t="str">
        <f t="shared" si="38"/>
        <v/>
      </c>
      <c r="H206" s="87" t="str">
        <f>IF(EXPORTADO!B188&lt;&gt;"",EXPORTADO!B188,"")</f>
        <v/>
      </c>
      <c r="I206" s="78" t="str">
        <f t="shared" si="39"/>
        <v/>
      </c>
      <c r="J206" s="78"/>
      <c r="K206" s="88" t="str">
        <f>IF(EXPORTADO!A188&lt;&gt;"",TRIM(EXPORTADO!A188),"")</f>
        <v/>
      </c>
      <c r="L206" s="50" t="str">
        <f>IF(K206&lt;&gt;"",EXPORTADO!D188,"")</f>
        <v/>
      </c>
      <c r="M206" s="50"/>
      <c r="N206" s="78" t="str">
        <f>IF(K206&lt;&gt;"",EXPORTADO!C188,"")</f>
        <v/>
      </c>
      <c r="O206" s="89" t="str">
        <f>IF(G206&lt;&gt;"",EXPORTADO!E188,"")</f>
        <v/>
      </c>
      <c r="P206" s="90" t="str">
        <f>IF(G206&lt;&gt;"",EXPORTADO!F188,"")</f>
        <v/>
      </c>
      <c r="Q206" s="90" t="str">
        <f>IF($G206&lt;&gt;"",$O206*P206,IF(OR($I206="c",$I206="css"),SUMIF($G$22:G$2999,$K206,Q$22:Q$2999),IF($I206="c1",SUMIF($F$22:F$2999,$K206,Q$22:Q$2999),IF($I206="c2",SUMIF($E$22:E$2999,$K206,Q$22:Q$2999),IF($I206="c3",SUMIF($D$22:D$2999,$K206,Q$22:Q$2999),IF($I206="c4",SUMIF($C$22:C$2999,$K206,Q$22:Q$2999),""))))))</f>
        <v/>
      </c>
      <c r="S206" s="90"/>
      <c r="T206" s="90" t="str">
        <f>IF(G206&lt;&gt;"",IF(S206&lt;&gt;"",O206*S206,"Celda Vacia"),IF($G206&lt;&gt;"",$O206*S206,IF(OR($I206="c",$I206="css"),SUMIF($G$22:G$2999,$K206,T$22:T$2999),IF($I206="c1",SUMIF($F$22:F$2999,$K206,T$22:T$2999),IF($I206="c2",SUMIF($E$22:E$2999,$K206,T$22:T$2999),IF($I206="c3",SUMIF($D$22:D$2999,$K206,T$22:T$2999),IF($I206="c4",SUMIF($C$22:C$2999,$K206,T$22:T$2999),"")))))))</f>
        <v/>
      </c>
      <c r="U206" s="91" t="str">
        <f t="shared" si="40"/>
        <v/>
      </c>
      <c r="V206" s="45"/>
      <c r="X206" s="50" t="str">
        <f t="shared" si="41"/>
        <v/>
      </c>
      <c r="Y206" s="69" t="str">
        <f t="shared" si="42"/>
        <v/>
      </c>
      <c r="Z206" s="69" t="str">
        <f t="shared" si="43"/>
        <v/>
      </c>
      <c r="AA206" s="69" t="str">
        <f>IF(I206="CSS",IF(RELLENAR!$F$6="PEM",IF(OR(T206&lt;(Q206),Q206=0),1,""),IF(OR(T206*(1+$T$11+$T$9)&lt;(Q206*(1+$O$9+$O$11)),Q206=0),1,"")),"")</f>
        <v/>
      </c>
      <c r="AB206" s="93" t="str">
        <f t="shared" si="44"/>
        <v/>
      </c>
      <c r="AC206" s="56" t="str">
        <f t="shared" si="45"/>
        <v/>
      </c>
      <c r="AD206" s="94" t="str">
        <f t="shared" si="46"/>
        <v/>
      </c>
      <c r="AE206" s="56" t="str">
        <f t="shared" si="47"/>
        <v/>
      </c>
      <c r="AF206" s="78" t="str">
        <f t="shared" si="48"/>
        <v/>
      </c>
    </row>
    <row r="207" spans="1:32" s="74" customFormat="1" x14ac:dyDescent="0.2">
      <c r="A207" s="74" t="str">
        <f>IF(EXPORTADO!I189&lt;&gt;"",EXPORTADO!I189,"")</f>
        <v/>
      </c>
      <c r="B207" s="74" t="str">
        <f t="shared" si="33"/>
        <v/>
      </c>
      <c r="C207" s="86" t="str">
        <f t="shared" si="34"/>
        <v/>
      </c>
      <c r="D207" s="86" t="str">
        <f t="shared" si="35"/>
        <v/>
      </c>
      <c r="E207" s="86" t="str">
        <f t="shared" si="36"/>
        <v/>
      </c>
      <c r="F207" s="86" t="str">
        <f t="shared" si="37"/>
        <v/>
      </c>
      <c r="G207" s="86" t="str">
        <f t="shared" si="38"/>
        <v/>
      </c>
      <c r="H207" s="87" t="str">
        <f>IF(EXPORTADO!B189&lt;&gt;"",EXPORTADO!B189,"")</f>
        <v/>
      </c>
      <c r="I207" s="78" t="str">
        <f t="shared" si="39"/>
        <v/>
      </c>
      <c r="J207" s="78"/>
      <c r="K207" s="88" t="str">
        <f>IF(EXPORTADO!A189&lt;&gt;"",TRIM(EXPORTADO!A189),"")</f>
        <v/>
      </c>
      <c r="L207" s="50" t="str">
        <f>IF(K207&lt;&gt;"",EXPORTADO!D189,"")</f>
        <v/>
      </c>
      <c r="M207" s="50"/>
      <c r="N207" s="78" t="str">
        <f>IF(K207&lt;&gt;"",EXPORTADO!C189,"")</f>
        <v/>
      </c>
      <c r="O207" s="89" t="str">
        <f>IF(G207&lt;&gt;"",EXPORTADO!E189,"")</f>
        <v/>
      </c>
      <c r="P207" s="90" t="str">
        <f>IF(G207&lt;&gt;"",EXPORTADO!F189,"")</f>
        <v/>
      </c>
      <c r="Q207" s="90" t="str">
        <f>IF($G207&lt;&gt;"",$O207*P207,IF(OR($I207="c",$I207="css"),SUMIF($G$22:G$2999,$K207,Q$22:Q$2999),IF($I207="c1",SUMIF($F$22:F$2999,$K207,Q$22:Q$2999),IF($I207="c2",SUMIF($E$22:E$2999,$K207,Q$22:Q$2999),IF($I207="c3",SUMIF($D$22:D$2999,$K207,Q$22:Q$2999),IF($I207="c4",SUMIF($C$22:C$2999,$K207,Q$22:Q$2999),""))))))</f>
        <v/>
      </c>
      <c r="S207" s="148"/>
      <c r="T207" s="90" t="str">
        <f>IF(G207&lt;&gt;"",IF(S207&lt;&gt;"",O207*S207,"Celda Vacia"),IF($G207&lt;&gt;"",$O207*S207,IF(OR($I207="c",$I207="css"),SUMIF($G$22:G$2999,$K207,T$22:T$2999),IF($I207="c1",SUMIF($F$22:F$2999,$K207,T$22:T$2999),IF($I207="c2",SUMIF($E$22:E$2999,$K207,T$22:T$2999),IF($I207="c3",SUMIF($D$22:D$2999,$K207,T$22:T$2999),IF($I207="c4",SUMIF($C$22:C$2999,$K207,T$22:T$2999),"")))))))</f>
        <v/>
      </c>
      <c r="U207" s="91" t="str">
        <f t="shared" si="40"/>
        <v/>
      </c>
      <c r="V207" s="45"/>
      <c r="X207" s="50" t="str">
        <f t="shared" si="41"/>
        <v/>
      </c>
      <c r="Y207" s="69" t="str">
        <f t="shared" si="42"/>
        <v/>
      </c>
      <c r="Z207" s="69" t="str">
        <f t="shared" si="43"/>
        <v/>
      </c>
      <c r="AA207" s="69" t="str">
        <f>IF(I207="CSS",IF(RELLENAR!$F$6="PEM",IF(OR(T207&lt;(Q207),Q207=0),1,""),IF(OR(T207*(1+$T$11+$T$9)&lt;(Q207*(1+$O$9+$O$11)),Q207=0),1,"")),"")</f>
        <v/>
      </c>
      <c r="AB207" s="93" t="str">
        <f t="shared" si="44"/>
        <v/>
      </c>
      <c r="AC207" s="56" t="str">
        <f t="shared" si="45"/>
        <v/>
      </c>
      <c r="AD207" s="94" t="str">
        <f t="shared" si="46"/>
        <v/>
      </c>
      <c r="AE207" s="56" t="str">
        <f t="shared" si="47"/>
        <v/>
      </c>
      <c r="AF207" s="78" t="str">
        <f t="shared" si="48"/>
        <v/>
      </c>
    </row>
    <row r="208" spans="1:32" s="74" customFormat="1" x14ac:dyDescent="0.2">
      <c r="A208" s="74" t="str">
        <f>IF(EXPORTADO!I190&lt;&gt;"",EXPORTADO!I190,"")</f>
        <v/>
      </c>
      <c r="B208" s="74" t="str">
        <f t="shared" si="33"/>
        <v/>
      </c>
      <c r="C208" s="86" t="str">
        <f t="shared" si="34"/>
        <v/>
      </c>
      <c r="D208" s="86" t="str">
        <f t="shared" si="35"/>
        <v/>
      </c>
      <c r="E208" s="86" t="str">
        <f t="shared" si="36"/>
        <v/>
      </c>
      <c r="F208" s="86" t="str">
        <f t="shared" si="37"/>
        <v/>
      </c>
      <c r="G208" s="86" t="str">
        <f t="shared" si="38"/>
        <v/>
      </c>
      <c r="H208" s="87" t="str">
        <f>IF(EXPORTADO!B190&lt;&gt;"",EXPORTADO!B190,"")</f>
        <v/>
      </c>
      <c r="I208" s="78" t="str">
        <f t="shared" si="39"/>
        <v/>
      </c>
      <c r="J208" s="78"/>
      <c r="K208" s="88" t="str">
        <f>IF(EXPORTADO!A190&lt;&gt;"",TRIM(EXPORTADO!A190),"")</f>
        <v/>
      </c>
      <c r="L208" s="50" t="str">
        <f>IF(K208&lt;&gt;"",EXPORTADO!D190,"")</f>
        <v/>
      </c>
      <c r="M208" s="50"/>
      <c r="N208" s="78" t="str">
        <f>IF(K208&lt;&gt;"",EXPORTADO!C190,"")</f>
        <v/>
      </c>
      <c r="O208" s="89" t="str">
        <f>IF(G208&lt;&gt;"",EXPORTADO!E190,"")</f>
        <v/>
      </c>
      <c r="P208" s="90" t="str">
        <f>IF(G208&lt;&gt;"",EXPORTADO!F190,"")</f>
        <v/>
      </c>
      <c r="Q208" s="90" t="str">
        <f>IF($G208&lt;&gt;"",$O208*P208,IF(OR($I208="c",$I208="css"),SUMIF($G$22:G$2999,$K208,Q$22:Q$2999),IF($I208="c1",SUMIF($F$22:F$2999,$K208,Q$22:Q$2999),IF($I208="c2",SUMIF($E$22:E$2999,$K208,Q$22:Q$2999),IF($I208="c3",SUMIF($D$22:D$2999,$K208,Q$22:Q$2999),IF($I208="c4",SUMIF($C$22:C$2999,$K208,Q$22:Q$2999),""))))))</f>
        <v/>
      </c>
      <c r="S208" s="148"/>
      <c r="T208" s="90" t="str">
        <f>IF(G208&lt;&gt;"",IF(S208&lt;&gt;"",O208*S208,"Celda Vacia"),IF($G208&lt;&gt;"",$O208*S208,IF(OR($I208="c",$I208="css"),SUMIF($G$22:G$2999,$K208,T$22:T$2999),IF($I208="c1",SUMIF($F$22:F$2999,$K208,T$22:T$2999),IF($I208="c2",SUMIF($E$22:E$2999,$K208,T$22:T$2999),IF($I208="c3",SUMIF($D$22:D$2999,$K208,T$22:T$2999),IF($I208="c4",SUMIF($C$22:C$2999,$K208,T$22:T$2999),"")))))))</f>
        <v/>
      </c>
      <c r="U208" s="91" t="str">
        <f t="shared" si="40"/>
        <v/>
      </c>
      <c r="V208" s="45"/>
      <c r="X208" s="50" t="str">
        <f t="shared" si="41"/>
        <v/>
      </c>
      <c r="Y208" s="69" t="str">
        <f t="shared" si="42"/>
        <v/>
      </c>
      <c r="Z208" s="69" t="str">
        <f t="shared" si="43"/>
        <v/>
      </c>
      <c r="AA208" s="69" t="str">
        <f>IF(I208="CSS",IF(RELLENAR!$F$6="PEM",IF(OR(T208&lt;(Q208),Q208=0),1,""),IF(OR(T208*(1+$T$11+$T$9)&lt;(Q208*(1+$O$9+$O$11)),Q208=0),1,"")),"")</f>
        <v/>
      </c>
      <c r="AB208" s="93" t="str">
        <f t="shared" si="44"/>
        <v/>
      </c>
      <c r="AC208" s="56" t="str">
        <f t="shared" si="45"/>
        <v/>
      </c>
      <c r="AD208" s="94" t="str">
        <f t="shared" si="46"/>
        <v/>
      </c>
      <c r="AE208" s="56" t="str">
        <f t="shared" si="47"/>
        <v/>
      </c>
      <c r="AF208" s="78" t="str">
        <f t="shared" si="48"/>
        <v/>
      </c>
    </row>
    <row r="209" spans="1:32" s="74" customFormat="1" x14ac:dyDescent="0.2">
      <c r="A209" s="74" t="str">
        <f>IF(EXPORTADO!I191&lt;&gt;"",EXPORTADO!I191,"")</f>
        <v/>
      </c>
      <c r="B209" s="74" t="str">
        <f t="shared" si="33"/>
        <v/>
      </c>
      <c r="C209" s="86" t="str">
        <f t="shared" si="34"/>
        <v/>
      </c>
      <c r="D209" s="86" t="str">
        <f t="shared" si="35"/>
        <v/>
      </c>
      <c r="E209" s="86" t="str">
        <f t="shared" si="36"/>
        <v/>
      </c>
      <c r="F209" s="86" t="str">
        <f t="shared" si="37"/>
        <v/>
      </c>
      <c r="G209" s="86" t="str">
        <f t="shared" si="38"/>
        <v/>
      </c>
      <c r="H209" s="87" t="str">
        <f>IF(EXPORTADO!B191&lt;&gt;"",EXPORTADO!B191,"")</f>
        <v/>
      </c>
      <c r="I209" s="78" t="str">
        <f t="shared" si="39"/>
        <v/>
      </c>
      <c r="J209" s="78"/>
      <c r="K209" s="88" t="str">
        <f>IF(EXPORTADO!A191&lt;&gt;"",TRIM(EXPORTADO!A191),"")</f>
        <v/>
      </c>
      <c r="L209" s="50" t="str">
        <f>IF(K209&lt;&gt;"",EXPORTADO!D191,"")</f>
        <v/>
      </c>
      <c r="M209" s="50"/>
      <c r="N209" s="78" t="str">
        <f>IF(K209&lt;&gt;"",EXPORTADO!C191,"")</f>
        <v/>
      </c>
      <c r="O209" s="89" t="str">
        <f>IF(G209&lt;&gt;"",EXPORTADO!E191,"")</f>
        <v/>
      </c>
      <c r="P209" s="90" t="str">
        <f>IF(G209&lt;&gt;"",EXPORTADO!F191,"")</f>
        <v/>
      </c>
      <c r="Q209" s="90" t="str">
        <f>IF($G209&lt;&gt;"",$O209*P209,IF(OR($I209="c",$I209="css"),SUMIF($G$22:G$2999,$K209,Q$22:Q$2999),IF($I209="c1",SUMIF($F$22:F$2999,$K209,Q$22:Q$2999),IF($I209="c2",SUMIF($E$22:E$2999,$K209,Q$22:Q$2999),IF($I209="c3",SUMIF($D$22:D$2999,$K209,Q$22:Q$2999),IF($I209="c4",SUMIF($C$22:C$2999,$K209,Q$22:Q$2999),""))))))</f>
        <v/>
      </c>
      <c r="S209" s="148"/>
      <c r="T209" s="90" t="str">
        <f>IF(G209&lt;&gt;"",IF(S209&lt;&gt;"",O209*S209,"Celda Vacia"),IF($G209&lt;&gt;"",$O209*S209,IF(OR($I209="c",$I209="css"),SUMIF($G$22:G$2999,$K209,T$22:T$2999),IF($I209="c1",SUMIF($F$22:F$2999,$K209,T$22:T$2999),IF($I209="c2",SUMIF($E$22:E$2999,$K209,T$22:T$2999),IF($I209="c3",SUMIF($D$22:D$2999,$K209,T$22:T$2999),IF($I209="c4",SUMIF($C$22:C$2999,$K209,T$22:T$2999),"")))))))</f>
        <v/>
      </c>
      <c r="U209" s="91" t="str">
        <f t="shared" si="40"/>
        <v/>
      </c>
      <c r="V209" s="45"/>
      <c r="X209" s="50" t="str">
        <f t="shared" si="41"/>
        <v/>
      </c>
      <c r="Y209" s="69" t="str">
        <f t="shared" si="42"/>
        <v/>
      </c>
      <c r="Z209" s="69" t="str">
        <f t="shared" si="43"/>
        <v/>
      </c>
      <c r="AA209" s="69" t="str">
        <f>IF(I209="CSS",IF(RELLENAR!$F$6="PEM",IF(OR(T209&lt;(Q209),Q209=0),1,""),IF(OR(T209*(1+$T$11+$T$9)&lt;(Q209*(1+$O$9+$O$11)),Q209=0),1,"")),"")</f>
        <v/>
      </c>
      <c r="AB209" s="93" t="str">
        <f t="shared" si="44"/>
        <v/>
      </c>
      <c r="AC209" s="56" t="str">
        <f t="shared" si="45"/>
        <v/>
      </c>
      <c r="AD209" s="94" t="str">
        <f t="shared" si="46"/>
        <v/>
      </c>
      <c r="AE209" s="56" t="str">
        <f t="shared" si="47"/>
        <v/>
      </c>
      <c r="AF209" s="78" t="str">
        <f t="shared" si="48"/>
        <v/>
      </c>
    </row>
    <row r="210" spans="1:32" s="74" customFormat="1" x14ac:dyDescent="0.2">
      <c r="A210" s="74" t="str">
        <f>IF(EXPORTADO!I192&lt;&gt;"",EXPORTADO!I192,"")</f>
        <v/>
      </c>
      <c r="B210" s="74" t="str">
        <f t="shared" si="33"/>
        <v/>
      </c>
      <c r="C210" s="86" t="str">
        <f t="shared" si="34"/>
        <v/>
      </c>
      <c r="D210" s="86" t="str">
        <f t="shared" si="35"/>
        <v/>
      </c>
      <c r="E210" s="86" t="str">
        <f t="shared" si="36"/>
        <v/>
      </c>
      <c r="F210" s="86" t="str">
        <f t="shared" si="37"/>
        <v/>
      </c>
      <c r="G210" s="86" t="str">
        <f t="shared" si="38"/>
        <v/>
      </c>
      <c r="H210" s="87" t="str">
        <f>IF(EXPORTADO!B192&lt;&gt;"",EXPORTADO!B192,"")</f>
        <v/>
      </c>
      <c r="I210" s="78" t="str">
        <f t="shared" si="39"/>
        <v/>
      </c>
      <c r="J210" s="78"/>
      <c r="K210" s="88" t="str">
        <f>IF(EXPORTADO!A192&lt;&gt;"",TRIM(EXPORTADO!A192),"")</f>
        <v/>
      </c>
      <c r="L210" s="50" t="str">
        <f>IF(K210&lt;&gt;"",EXPORTADO!D192,"")</f>
        <v/>
      </c>
      <c r="M210" s="50"/>
      <c r="N210" s="78" t="str">
        <f>IF(K210&lt;&gt;"",EXPORTADO!C192,"")</f>
        <v/>
      </c>
      <c r="O210" s="89" t="str">
        <f>IF(G210&lt;&gt;"",EXPORTADO!E192,"")</f>
        <v/>
      </c>
      <c r="P210" s="90" t="str">
        <f>IF(G210&lt;&gt;"",EXPORTADO!F192,"")</f>
        <v/>
      </c>
      <c r="Q210" s="90" t="str">
        <f>IF($G210&lt;&gt;"",$O210*P210,IF(OR($I210="c",$I210="css"),SUMIF($G$22:G$2999,$K210,Q$22:Q$2999),IF($I210="c1",SUMIF($F$22:F$2999,$K210,Q$22:Q$2999),IF($I210="c2",SUMIF($E$22:E$2999,$K210,Q$22:Q$2999),IF($I210="c3",SUMIF($D$22:D$2999,$K210,Q$22:Q$2999),IF($I210="c4",SUMIF($C$22:C$2999,$K210,Q$22:Q$2999),""))))))</f>
        <v/>
      </c>
      <c r="S210" s="148"/>
      <c r="T210" s="90" t="str">
        <f>IF(G210&lt;&gt;"",IF(S210&lt;&gt;"",O210*S210,"Celda Vacia"),IF($G210&lt;&gt;"",$O210*S210,IF(OR($I210="c",$I210="css"),SUMIF($G$22:G$2999,$K210,T$22:T$2999),IF($I210="c1",SUMIF($F$22:F$2999,$K210,T$22:T$2999),IF($I210="c2",SUMIF($E$22:E$2999,$K210,T$22:T$2999),IF($I210="c3",SUMIF($D$22:D$2999,$K210,T$22:T$2999),IF($I210="c4",SUMIF($C$22:C$2999,$K210,T$22:T$2999),"")))))))</f>
        <v/>
      </c>
      <c r="U210" s="91" t="str">
        <f t="shared" si="40"/>
        <v/>
      </c>
      <c r="V210" s="45"/>
      <c r="X210" s="50" t="str">
        <f t="shared" si="41"/>
        <v/>
      </c>
      <c r="Y210" s="69" t="str">
        <f t="shared" si="42"/>
        <v/>
      </c>
      <c r="Z210" s="69" t="str">
        <f t="shared" si="43"/>
        <v/>
      </c>
      <c r="AA210" s="69" t="str">
        <f>IF(I210="CSS",IF(RELLENAR!$F$6="PEM",IF(OR(T210&lt;(Q210),Q210=0),1,""),IF(OR(T210*(1+$T$11+$T$9)&lt;(Q210*(1+$O$9+$O$11)),Q210=0),1,"")),"")</f>
        <v/>
      </c>
      <c r="AB210" s="93" t="str">
        <f t="shared" si="44"/>
        <v/>
      </c>
      <c r="AC210" s="56" t="str">
        <f t="shared" si="45"/>
        <v/>
      </c>
      <c r="AD210" s="94" t="str">
        <f t="shared" si="46"/>
        <v/>
      </c>
      <c r="AE210" s="56" t="str">
        <f t="shared" si="47"/>
        <v/>
      </c>
      <c r="AF210" s="78" t="str">
        <f t="shared" si="48"/>
        <v/>
      </c>
    </row>
    <row r="211" spans="1:32" s="74" customFormat="1" x14ac:dyDescent="0.2">
      <c r="A211" s="74" t="str">
        <f>IF(EXPORTADO!I193&lt;&gt;"",EXPORTADO!I193,"")</f>
        <v/>
      </c>
      <c r="B211" s="74" t="str">
        <f t="shared" si="33"/>
        <v/>
      </c>
      <c r="C211" s="86" t="str">
        <f t="shared" si="34"/>
        <v/>
      </c>
      <c r="D211" s="86" t="str">
        <f t="shared" si="35"/>
        <v/>
      </c>
      <c r="E211" s="86" t="str">
        <f t="shared" si="36"/>
        <v/>
      </c>
      <c r="F211" s="86" t="str">
        <f t="shared" si="37"/>
        <v/>
      </c>
      <c r="G211" s="86" t="str">
        <f t="shared" si="38"/>
        <v/>
      </c>
      <c r="H211" s="87" t="str">
        <f>IF(EXPORTADO!B193&lt;&gt;"",EXPORTADO!B193,"")</f>
        <v/>
      </c>
      <c r="I211" s="78" t="str">
        <f t="shared" si="39"/>
        <v/>
      </c>
      <c r="J211" s="78"/>
      <c r="K211" s="88" t="str">
        <f>IF(EXPORTADO!A193&lt;&gt;"",TRIM(EXPORTADO!A193),"")</f>
        <v/>
      </c>
      <c r="L211" s="50" t="str">
        <f>IF(K211&lt;&gt;"",EXPORTADO!D193,"")</f>
        <v/>
      </c>
      <c r="M211" s="50"/>
      <c r="N211" s="78" t="str">
        <f>IF(K211&lt;&gt;"",EXPORTADO!C193,"")</f>
        <v/>
      </c>
      <c r="O211" s="89" t="str">
        <f>IF(G211&lt;&gt;"",EXPORTADO!E193,"")</f>
        <v/>
      </c>
      <c r="P211" s="90" t="str">
        <f>IF(G211&lt;&gt;"",EXPORTADO!F193,"")</f>
        <v/>
      </c>
      <c r="Q211" s="90" t="str">
        <f>IF($G211&lt;&gt;"",$O211*P211,IF(OR($I211="c",$I211="css"),SUMIF($G$22:G$2999,$K211,Q$22:Q$2999),IF($I211="c1",SUMIF($F$22:F$2999,$K211,Q$22:Q$2999),IF($I211="c2",SUMIF($E$22:E$2999,$K211,Q$22:Q$2999),IF($I211="c3",SUMIF($D$22:D$2999,$K211,Q$22:Q$2999),IF($I211="c4",SUMIF($C$22:C$2999,$K211,Q$22:Q$2999),""))))))</f>
        <v/>
      </c>
      <c r="S211" s="148"/>
      <c r="T211" s="90" t="str">
        <f>IF(G211&lt;&gt;"",IF(S211&lt;&gt;"",O211*S211,"Celda Vacia"),IF($G211&lt;&gt;"",$O211*S211,IF(OR($I211="c",$I211="css"),SUMIF($G$22:G$2999,$K211,T$22:T$2999),IF($I211="c1",SUMIF($F$22:F$2999,$K211,T$22:T$2999),IF($I211="c2",SUMIF($E$22:E$2999,$K211,T$22:T$2999),IF($I211="c3",SUMIF($D$22:D$2999,$K211,T$22:T$2999),IF($I211="c4",SUMIF($C$22:C$2999,$K211,T$22:T$2999),"")))))))</f>
        <v/>
      </c>
      <c r="U211" s="91" t="str">
        <f t="shared" si="40"/>
        <v/>
      </c>
      <c r="V211" s="45"/>
      <c r="X211" s="50" t="str">
        <f t="shared" si="41"/>
        <v/>
      </c>
      <c r="Y211" s="69" t="str">
        <f t="shared" si="42"/>
        <v/>
      </c>
      <c r="Z211" s="69" t="str">
        <f t="shared" si="43"/>
        <v/>
      </c>
      <c r="AA211" s="69" t="str">
        <f>IF(I211="CSS",IF(RELLENAR!$F$6="PEM",IF(OR(T211&lt;(Q211),Q211=0),1,""),IF(OR(T211*(1+$T$11+$T$9)&lt;(Q211*(1+$O$9+$O$11)),Q211=0),1,"")),"")</f>
        <v/>
      </c>
      <c r="AB211" s="93" t="str">
        <f t="shared" si="44"/>
        <v/>
      </c>
      <c r="AC211" s="56" t="str">
        <f t="shared" si="45"/>
        <v/>
      </c>
      <c r="AD211" s="94" t="str">
        <f t="shared" si="46"/>
        <v/>
      </c>
      <c r="AE211" s="56" t="str">
        <f t="shared" si="47"/>
        <v/>
      </c>
      <c r="AF211" s="78" t="str">
        <f t="shared" si="48"/>
        <v/>
      </c>
    </row>
    <row r="212" spans="1:32" s="74" customFormat="1" x14ac:dyDescent="0.2">
      <c r="A212" s="74" t="str">
        <f>IF(EXPORTADO!I194&lt;&gt;"",EXPORTADO!I194,"")</f>
        <v/>
      </c>
      <c r="B212" s="74" t="str">
        <f t="shared" si="33"/>
        <v/>
      </c>
      <c r="C212" s="86" t="str">
        <f t="shared" si="34"/>
        <v/>
      </c>
      <c r="D212" s="86" t="str">
        <f t="shared" si="35"/>
        <v/>
      </c>
      <c r="E212" s="86" t="str">
        <f t="shared" si="36"/>
        <v/>
      </c>
      <c r="F212" s="86" t="str">
        <f t="shared" si="37"/>
        <v/>
      </c>
      <c r="G212" s="86" t="str">
        <f t="shared" si="38"/>
        <v/>
      </c>
      <c r="H212" s="87" t="str">
        <f>IF(EXPORTADO!B194&lt;&gt;"",EXPORTADO!B194,"")</f>
        <v/>
      </c>
      <c r="I212" s="78" t="str">
        <f t="shared" si="39"/>
        <v/>
      </c>
      <c r="J212" s="78"/>
      <c r="K212" s="88" t="str">
        <f>IF(EXPORTADO!A194&lt;&gt;"",TRIM(EXPORTADO!A194),"")</f>
        <v/>
      </c>
      <c r="L212" s="50" t="str">
        <f>IF(K212&lt;&gt;"",EXPORTADO!D194,"")</f>
        <v/>
      </c>
      <c r="M212" s="50"/>
      <c r="N212" s="78" t="str">
        <f>IF(K212&lt;&gt;"",EXPORTADO!C194,"")</f>
        <v/>
      </c>
      <c r="O212" s="89" t="str">
        <f>IF(G212&lt;&gt;"",EXPORTADO!E194,"")</f>
        <v/>
      </c>
      <c r="P212" s="90" t="str">
        <f>IF(G212&lt;&gt;"",EXPORTADO!F194,"")</f>
        <v/>
      </c>
      <c r="Q212" s="90" t="str">
        <f>IF($G212&lt;&gt;"",$O212*P212,IF(OR($I212="c",$I212="css"),SUMIF($G$22:G$2999,$K212,Q$22:Q$2999),IF($I212="c1",SUMIF($F$22:F$2999,$K212,Q$22:Q$2999),IF($I212="c2",SUMIF($E$22:E$2999,$K212,Q$22:Q$2999),IF($I212="c3",SUMIF($D$22:D$2999,$K212,Q$22:Q$2999),IF($I212="c4",SUMIF($C$22:C$2999,$K212,Q$22:Q$2999),""))))))</f>
        <v/>
      </c>
      <c r="S212" s="148"/>
      <c r="T212" s="90" t="str">
        <f>IF(G212&lt;&gt;"",IF(S212&lt;&gt;"",O212*S212,"Celda Vacia"),IF($G212&lt;&gt;"",$O212*S212,IF(OR($I212="c",$I212="css"),SUMIF($G$22:G$2999,$K212,T$22:T$2999),IF($I212="c1",SUMIF($F$22:F$2999,$K212,T$22:T$2999),IF($I212="c2",SUMIF($E$22:E$2999,$K212,T$22:T$2999),IF($I212="c3",SUMIF($D$22:D$2999,$K212,T$22:T$2999),IF($I212="c4",SUMIF($C$22:C$2999,$K212,T$22:T$2999),"")))))))</f>
        <v/>
      </c>
      <c r="U212" s="91" t="str">
        <f t="shared" si="40"/>
        <v/>
      </c>
      <c r="V212" s="45"/>
      <c r="X212" s="50" t="str">
        <f t="shared" si="41"/>
        <v/>
      </c>
      <c r="Y212" s="69" t="str">
        <f t="shared" si="42"/>
        <v/>
      </c>
      <c r="Z212" s="69" t="str">
        <f t="shared" si="43"/>
        <v/>
      </c>
      <c r="AA212" s="69" t="str">
        <f>IF(I212="CSS",IF(RELLENAR!$F$6="PEM",IF(OR(T212&lt;(Q212),Q212=0),1,""),IF(OR(T212*(1+$T$11+$T$9)&lt;(Q212*(1+$O$9+$O$11)),Q212=0),1,"")),"")</f>
        <v/>
      </c>
      <c r="AB212" s="93" t="str">
        <f t="shared" si="44"/>
        <v/>
      </c>
      <c r="AC212" s="56" t="str">
        <f t="shared" si="45"/>
        <v/>
      </c>
      <c r="AD212" s="94" t="str">
        <f t="shared" si="46"/>
        <v/>
      </c>
      <c r="AE212" s="56" t="str">
        <f t="shared" si="47"/>
        <v/>
      </c>
      <c r="AF212" s="78" t="str">
        <f t="shared" si="48"/>
        <v/>
      </c>
    </row>
    <row r="213" spans="1:32" s="74" customFormat="1" x14ac:dyDescent="0.2">
      <c r="A213" s="74" t="str">
        <f>IF(EXPORTADO!I195&lt;&gt;"",EXPORTADO!I195,"")</f>
        <v/>
      </c>
      <c r="B213" s="74" t="str">
        <f t="shared" si="33"/>
        <v/>
      </c>
      <c r="C213" s="86" t="str">
        <f t="shared" si="34"/>
        <v/>
      </c>
      <c r="D213" s="86" t="str">
        <f t="shared" si="35"/>
        <v/>
      </c>
      <c r="E213" s="86" t="str">
        <f t="shared" si="36"/>
        <v/>
      </c>
      <c r="F213" s="86" t="str">
        <f t="shared" si="37"/>
        <v/>
      </c>
      <c r="G213" s="86" t="str">
        <f t="shared" si="38"/>
        <v/>
      </c>
      <c r="H213" s="87" t="str">
        <f>IF(EXPORTADO!B195&lt;&gt;"",EXPORTADO!B195,"")</f>
        <v/>
      </c>
      <c r="I213" s="78" t="str">
        <f t="shared" si="39"/>
        <v/>
      </c>
      <c r="J213" s="78"/>
      <c r="K213" s="88" t="str">
        <f>IF(EXPORTADO!A195&lt;&gt;"",TRIM(EXPORTADO!A195),"")</f>
        <v/>
      </c>
      <c r="L213" s="50" t="str">
        <f>IF(K213&lt;&gt;"",EXPORTADO!D195,"")</f>
        <v/>
      </c>
      <c r="M213" s="50"/>
      <c r="N213" s="78" t="str">
        <f>IF(K213&lt;&gt;"",EXPORTADO!C195,"")</f>
        <v/>
      </c>
      <c r="O213" s="89" t="str">
        <f>IF(G213&lt;&gt;"",EXPORTADO!E195,"")</f>
        <v/>
      </c>
      <c r="P213" s="90" t="str">
        <f>IF(G213&lt;&gt;"",EXPORTADO!F195,"")</f>
        <v/>
      </c>
      <c r="Q213" s="90" t="str">
        <f>IF($G213&lt;&gt;"",$O213*P213,IF(OR($I213="c",$I213="css"),SUMIF($G$22:G$2999,$K213,Q$22:Q$2999),IF($I213="c1",SUMIF($F$22:F$2999,$K213,Q$22:Q$2999),IF($I213="c2",SUMIF($E$22:E$2999,$K213,Q$22:Q$2999),IF($I213="c3",SUMIF($D$22:D$2999,$K213,Q$22:Q$2999),IF($I213="c4",SUMIF($C$22:C$2999,$K213,Q$22:Q$2999),""))))))</f>
        <v/>
      </c>
      <c r="S213" s="148"/>
      <c r="T213" s="90" t="str">
        <f>IF(G213&lt;&gt;"",IF(S213&lt;&gt;"",O213*S213,"Celda Vacia"),IF($G213&lt;&gt;"",$O213*S213,IF(OR($I213="c",$I213="css"),SUMIF($G$22:G$2999,$K213,T$22:T$2999),IF($I213="c1",SUMIF($F$22:F$2999,$K213,T$22:T$2999),IF($I213="c2",SUMIF($E$22:E$2999,$K213,T$22:T$2999),IF($I213="c3",SUMIF($D$22:D$2999,$K213,T$22:T$2999),IF($I213="c4",SUMIF($C$22:C$2999,$K213,T$22:T$2999),"")))))))</f>
        <v/>
      </c>
      <c r="U213" s="91" t="str">
        <f t="shared" si="40"/>
        <v/>
      </c>
      <c r="V213" s="45"/>
      <c r="X213" s="50" t="str">
        <f t="shared" si="41"/>
        <v/>
      </c>
      <c r="Y213" s="69" t="str">
        <f t="shared" si="42"/>
        <v/>
      </c>
      <c r="Z213" s="69" t="str">
        <f t="shared" si="43"/>
        <v/>
      </c>
      <c r="AA213" s="69" t="str">
        <f>IF(I213="CSS",IF(RELLENAR!$F$6="PEM",IF(OR(T213&lt;(Q213),Q213=0),1,""),IF(OR(T213*(1+$T$11+$T$9)&lt;(Q213*(1+$O$9+$O$11)),Q213=0),1,"")),"")</f>
        <v/>
      </c>
      <c r="AB213" s="93" t="str">
        <f t="shared" si="44"/>
        <v/>
      </c>
      <c r="AC213" s="56" t="str">
        <f t="shared" si="45"/>
        <v/>
      </c>
      <c r="AD213" s="94" t="str">
        <f t="shared" si="46"/>
        <v/>
      </c>
      <c r="AE213" s="56" t="str">
        <f t="shared" si="47"/>
        <v/>
      </c>
      <c r="AF213" s="78" t="str">
        <f t="shared" si="48"/>
        <v/>
      </c>
    </row>
    <row r="214" spans="1:32" s="74" customFormat="1" x14ac:dyDescent="0.2">
      <c r="A214" s="74" t="str">
        <f>IF(EXPORTADO!I196&lt;&gt;"",EXPORTADO!I196,"")</f>
        <v/>
      </c>
      <c r="B214" s="74" t="str">
        <f t="shared" ref="B214:B277" si="49">IF(K214&lt;&gt;"",LEN(K214),"")</f>
        <v/>
      </c>
      <c r="C214" s="86" t="str">
        <f t="shared" ref="C214:C277" si="50">IF($I214="P5",MID($K214,1,14),"")</f>
        <v/>
      </c>
      <c r="D214" s="86" t="str">
        <f t="shared" ref="D214:D277" si="51">IF(OR($I214="P4",$I214="P5",$I214="P5"),MID($K214,1,11),"")</f>
        <v/>
      </c>
      <c r="E214" s="86" t="str">
        <f t="shared" ref="E214:E277" si="52">IF(OR($I214="P3",$I214="P4",$I214="P5"),MID($K214,1,8),"")</f>
        <v/>
      </c>
      <c r="F214" s="86" t="str">
        <f t="shared" ref="F214:F277" si="53">IF(OR($I214="P2",$I214="P3",$I214="P4",$I214="P5"),MID($K214,1,5),"")</f>
        <v/>
      </c>
      <c r="G214" s="86" t="str">
        <f t="shared" ref="G214:G277" si="54">IF(OR($I214="P1",$I214="P2",$I214="P3",$I214="P4",$I214="P5"),MID($K214,1,2),"")</f>
        <v/>
      </c>
      <c r="H214" s="87" t="str">
        <f>IF(EXPORTADO!B196&lt;&gt;"",EXPORTADO!B196,"")</f>
        <v/>
      </c>
      <c r="I214" s="78" t="str">
        <f t="shared" ref="I214:I277" si="55">IF(K214&lt;&gt;"",IF(OR(K214=CSS.1,K214=CSS.2,K214=CSS.3),"CSS",IF(B214=17,IF(H214="capítulo","c5","p5"),IF(B214=14,IF(H214="capítulo","c4","p4"),IF(B214=11,IF(H214="capítulo","c3","p3"),IF(B214=8,IF(H214="capítulo","c2","p2"),IF(B214=5,IF(H214="capítulo","c1","p1"),IF(B214=2,"c"))))))),"")</f>
        <v/>
      </c>
      <c r="J214" s="78"/>
      <c r="K214" s="88" t="str">
        <f>IF(EXPORTADO!A196&lt;&gt;"",TRIM(EXPORTADO!A196),"")</f>
        <v/>
      </c>
      <c r="L214" s="50" t="str">
        <f>IF(K214&lt;&gt;"",EXPORTADO!D196,"")</f>
        <v/>
      </c>
      <c r="M214" s="50"/>
      <c r="N214" s="78" t="str">
        <f>IF(K214&lt;&gt;"",EXPORTADO!C196,"")</f>
        <v/>
      </c>
      <c r="O214" s="89" t="str">
        <f>IF(G214&lt;&gt;"",EXPORTADO!E196,"")</f>
        <v/>
      </c>
      <c r="P214" s="90" t="str">
        <f>IF(G214&lt;&gt;"",EXPORTADO!F196,"")</f>
        <v/>
      </c>
      <c r="Q214" s="90" t="str">
        <f>IF($G214&lt;&gt;"",$O214*P214,IF(OR($I214="c",$I214="css"),SUMIF($G$22:G$2999,$K214,Q$22:Q$2999),IF($I214="c1",SUMIF($F$22:F$2999,$K214,Q$22:Q$2999),IF($I214="c2",SUMIF($E$22:E$2999,$K214,Q$22:Q$2999),IF($I214="c3",SUMIF($D$22:D$2999,$K214,Q$22:Q$2999),IF($I214="c4",SUMIF($C$22:C$2999,$K214,Q$22:Q$2999),""))))))</f>
        <v/>
      </c>
      <c r="S214" s="148"/>
      <c r="T214" s="90" t="str">
        <f>IF(G214&lt;&gt;"",IF(S214&lt;&gt;"",O214*S214,"Celda Vacia"),IF($G214&lt;&gt;"",$O214*S214,IF(OR($I214="c",$I214="css"),SUMIF($G$22:G$2999,$K214,T$22:T$2999),IF($I214="c1",SUMIF($F$22:F$2999,$K214,T$22:T$2999),IF($I214="c2",SUMIF($E$22:E$2999,$K214,T$22:T$2999),IF($I214="c3",SUMIF($D$22:D$2999,$K214,T$22:T$2999),IF($I214="c4",SUMIF($C$22:C$2999,$K214,T$22:T$2999),"")))))))</f>
        <v/>
      </c>
      <c r="U214" s="91" t="str">
        <f t="shared" ref="U214:U277" si="56">IF(T214&lt;&gt;"Celda Vacia",IF($T$7&lt;&gt;0,IF(AND(T214&lt;&gt;0,T214&lt;&gt;"",Q214&lt;&gt;0,Q214&lt;&gt;""),-(1-(T214*($Z$3+1))/(Q214*($Z$2+1))),IF(AND(S214&lt;&gt;"",S214&lt;&gt;0,P214&lt;&gt;"",P214&lt;&gt;0),-(1-(S214/P214)),"")),""),"")</f>
        <v/>
      </c>
      <c r="V214" s="45"/>
      <c r="X214" s="50" t="str">
        <f t="shared" ref="X214:X277" si="57">IF(Y214&lt;&gt;"",$X$7,IF(Z214&lt;&gt;"",$X$9,IF(AND(AA214&lt;&gt;"",AA214&lt;&gt;0),$X$11,IF(AND(AE214&lt;&gt;"",AE214&lt;&gt;0),$X$13,""))))</f>
        <v/>
      </c>
      <c r="Y214" s="69" t="str">
        <f t="shared" ref="Y214:Y277" si="58">IF(G214&lt;&gt;"",IF(S214="",1,""),"")</f>
        <v/>
      </c>
      <c r="Z214" s="69" t="str">
        <f t="shared" ref="Z214:Z277" si="59">IF(G214&lt;&gt;"",IF(S214&lt;&gt;"",IF(S214=0,1,""),""),"")</f>
        <v/>
      </c>
      <c r="AA214" s="69" t="str">
        <f>IF(I214="CSS",IF(RELLENAR!$F$6="PEM",IF(OR(T214&lt;(Q214),Q214=0),1,""),IF(OR(T214*(1+$T$11+$T$9)&lt;(Q214*(1+$O$9+$O$11)),Q214=0),1,"")),"")</f>
        <v/>
      </c>
      <c r="AB214" s="93" t="str">
        <f t="shared" ref="AB214:AB277" si="60">IF(G214&lt;&gt;"",IF(U214&lt;&gt;"",U214,""),"")</f>
        <v/>
      </c>
      <c r="AC214" s="56" t="str">
        <f t="shared" ref="AC214:AC277" si="61">IF(G214&lt;&gt;"",IF(AB214&lt;&gt;"",COUNTIF($AB$22:$AB$2999,AB214),""),"")</f>
        <v/>
      </c>
      <c r="AD214" s="94" t="str">
        <f t="shared" ref="AD214:AD277" si="62">IF(AND(I214="C",T214&lt;&gt;0),-(1-(T214*($T$11+$T$9)+T214)/(Q214*($O$9+$O$11)+Q214)),"")</f>
        <v/>
      </c>
      <c r="AE214" s="56" t="str">
        <f t="shared" ref="AE214:AE277" si="63">IF(AD214&lt;&gt;"",IF(A214="OB",IF(ABS(AD214)&gt;PD.OC,1,""),IF(A214="VEC",IF(ABS(AD214)&gt;PD.VEC,1,""),IF(A214="CI",IF(ABS(AD214)&gt;PD.IC,1,""),IF(A214="EIM",IF(ABS(AD214)&gt;PD.EIM,1,""),"")))),"")</f>
        <v/>
      </c>
      <c r="AF214" s="78" t="str">
        <f t="shared" ref="AF214:AF277" si="64">IF(T214="celda vacia",1,"")</f>
        <v/>
      </c>
    </row>
    <row r="215" spans="1:32" s="74" customFormat="1" x14ac:dyDescent="0.2">
      <c r="A215" s="74" t="str">
        <f>IF(EXPORTADO!I197&lt;&gt;"",EXPORTADO!I197,"")</f>
        <v/>
      </c>
      <c r="B215" s="74" t="str">
        <f t="shared" si="49"/>
        <v/>
      </c>
      <c r="C215" s="86" t="str">
        <f t="shared" si="50"/>
        <v/>
      </c>
      <c r="D215" s="86" t="str">
        <f t="shared" si="51"/>
        <v/>
      </c>
      <c r="E215" s="86" t="str">
        <f t="shared" si="52"/>
        <v/>
      </c>
      <c r="F215" s="86" t="str">
        <f t="shared" si="53"/>
        <v/>
      </c>
      <c r="G215" s="86" t="str">
        <f t="shared" si="54"/>
        <v/>
      </c>
      <c r="H215" s="87" t="str">
        <f>IF(EXPORTADO!B197&lt;&gt;"",EXPORTADO!B197,"")</f>
        <v/>
      </c>
      <c r="I215" s="78" t="str">
        <f t="shared" si="55"/>
        <v/>
      </c>
      <c r="J215" s="78"/>
      <c r="K215" s="88" t="str">
        <f>IF(EXPORTADO!A197&lt;&gt;"",TRIM(EXPORTADO!A197),"")</f>
        <v/>
      </c>
      <c r="L215" s="50" t="str">
        <f>IF(K215&lt;&gt;"",EXPORTADO!D197,"")</f>
        <v/>
      </c>
      <c r="M215" s="50"/>
      <c r="N215" s="78" t="str">
        <f>IF(K215&lt;&gt;"",EXPORTADO!C197,"")</f>
        <v/>
      </c>
      <c r="O215" s="89" t="str">
        <f>IF(G215&lt;&gt;"",EXPORTADO!E197,"")</f>
        <v/>
      </c>
      <c r="P215" s="90" t="str">
        <f>IF(G215&lt;&gt;"",EXPORTADO!F197,"")</f>
        <v/>
      </c>
      <c r="Q215" s="90" t="str">
        <f>IF($G215&lt;&gt;"",$O215*P215,IF(OR($I215="c",$I215="css"),SUMIF($G$22:G$2999,$K215,Q$22:Q$2999),IF($I215="c1",SUMIF($F$22:F$2999,$K215,Q$22:Q$2999),IF($I215="c2",SUMIF($E$22:E$2999,$K215,Q$22:Q$2999),IF($I215="c3",SUMIF($D$22:D$2999,$K215,Q$22:Q$2999),IF($I215="c4",SUMIF($C$22:C$2999,$K215,Q$22:Q$2999),""))))))</f>
        <v/>
      </c>
      <c r="S215" s="90"/>
      <c r="T215" s="90" t="str">
        <f>IF(G215&lt;&gt;"",IF(S215&lt;&gt;"",O215*S215,"Celda Vacia"),IF($G215&lt;&gt;"",$O215*S215,IF(OR($I215="c",$I215="css"),SUMIF($G$22:G$2999,$K215,T$22:T$2999),IF($I215="c1",SUMIF($F$22:F$2999,$K215,T$22:T$2999),IF($I215="c2",SUMIF($E$22:E$2999,$K215,T$22:T$2999),IF($I215="c3",SUMIF($D$22:D$2999,$K215,T$22:T$2999),IF($I215="c4",SUMIF($C$22:C$2999,$K215,T$22:T$2999),"")))))))</f>
        <v/>
      </c>
      <c r="U215" s="91" t="str">
        <f t="shared" si="56"/>
        <v/>
      </c>
      <c r="V215" s="45"/>
      <c r="X215" s="50" t="str">
        <f t="shared" si="57"/>
        <v/>
      </c>
      <c r="Y215" s="69" t="str">
        <f t="shared" si="58"/>
        <v/>
      </c>
      <c r="Z215" s="69" t="str">
        <f t="shared" si="59"/>
        <v/>
      </c>
      <c r="AA215" s="69" t="str">
        <f>IF(I215="CSS",IF(RELLENAR!$F$6="PEM",IF(OR(T215&lt;(Q215),Q215=0),1,""),IF(OR(T215*(1+$T$11+$T$9)&lt;(Q215*(1+$O$9+$O$11)),Q215=0),1,"")),"")</f>
        <v/>
      </c>
      <c r="AB215" s="93" t="str">
        <f t="shared" si="60"/>
        <v/>
      </c>
      <c r="AC215" s="56" t="str">
        <f t="shared" si="61"/>
        <v/>
      </c>
      <c r="AD215" s="94" t="str">
        <f t="shared" si="62"/>
        <v/>
      </c>
      <c r="AE215" s="56" t="str">
        <f t="shared" si="63"/>
        <v/>
      </c>
      <c r="AF215" s="78" t="str">
        <f t="shared" si="64"/>
        <v/>
      </c>
    </row>
    <row r="216" spans="1:32" s="74" customFormat="1" x14ac:dyDescent="0.2">
      <c r="A216" s="74" t="str">
        <f>IF(EXPORTADO!I198&lt;&gt;"",EXPORTADO!I198,"")</f>
        <v/>
      </c>
      <c r="B216" s="74" t="str">
        <f t="shared" si="49"/>
        <v/>
      </c>
      <c r="C216" s="86" t="str">
        <f t="shared" si="50"/>
        <v/>
      </c>
      <c r="D216" s="86" t="str">
        <f t="shared" si="51"/>
        <v/>
      </c>
      <c r="E216" s="86" t="str">
        <f t="shared" si="52"/>
        <v/>
      </c>
      <c r="F216" s="86" t="str">
        <f t="shared" si="53"/>
        <v/>
      </c>
      <c r="G216" s="86" t="str">
        <f t="shared" si="54"/>
        <v/>
      </c>
      <c r="H216" s="87" t="str">
        <f>IF(EXPORTADO!B198&lt;&gt;"",EXPORTADO!B198,"")</f>
        <v/>
      </c>
      <c r="I216" s="78" t="str">
        <f t="shared" si="55"/>
        <v/>
      </c>
      <c r="J216" s="78"/>
      <c r="K216" s="88" t="str">
        <f>IF(EXPORTADO!A198&lt;&gt;"",TRIM(EXPORTADO!A198),"")</f>
        <v/>
      </c>
      <c r="L216" s="50" t="str">
        <f>IF(K216&lt;&gt;"",EXPORTADO!D198,"")</f>
        <v/>
      </c>
      <c r="M216" s="50"/>
      <c r="N216" s="78" t="str">
        <f>IF(K216&lt;&gt;"",EXPORTADO!C198,"")</f>
        <v/>
      </c>
      <c r="O216" s="89" t="str">
        <f>IF(G216&lt;&gt;"",EXPORTADO!E198,"")</f>
        <v/>
      </c>
      <c r="P216" s="90" t="str">
        <f>IF(G216&lt;&gt;"",EXPORTADO!F198,"")</f>
        <v/>
      </c>
      <c r="Q216" s="90" t="str">
        <f>IF($G216&lt;&gt;"",$O216*P216,IF(OR($I216="c",$I216="css"),SUMIF($G$22:G$2999,$K216,Q$22:Q$2999),IF($I216="c1",SUMIF($F$22:F$2999,$K216,Q$22:Q$2999),IF($I216="c2",SUMIF($E$22:E$2999,$K216,Q$22:Q$2999),IF($I216="c3",SUMIF($D$22:D$2999,$K216,Q$22:Q$2999),IF($I216="c4",SUMIF($C$22:C$2999,$K216,Q$22:Q$2999),""))))))</f>
        <v/>
      </c>
      <c r="S216" s="148"/>
      <c r="T216" s="90" t="str">
        <f>IF(G216&lt;&gt;"",IF(S216&lt;&gt;"",O216*S216,"Celda Vacia"),IF($G216&lt;&gt;"",$O216*S216,IF(OR($I216="c",$I216="css"),SUMIF($G$22:G$2999,$K216,T$22:T$2999),IF($I216="c1",SUMIF($F$22:F$2999,$K216,T$22:T$2999),IF($I216="c2",SUMIF($E$22:E$2999,$K216,T$22:T$2999),IF($I216="c3",SUMIF($D$22:D$2999,$K216,T$22:T$2999),IF($I216="c4",SUMIF($C$22:C$2999,$K216,T$22:T$2999),"")))))))</f>
        <v/>
      </c>
      <c r="U216" s="91" t="str">
        <f t="shared" si="56"/>
        <v/>
      </c>
      <c r="V216" s="45"/>
      <c r="X216" s="50" t="str">
        <f t="shared" si="57"/>
        <v/>
      </c>
      <c r="Y216" s="69" t="str">
        <f t="shared" si="58"/>
        <v/>
      </c>
      <c r="Z216" s="69" t="str">
        <f t="shared" si="59"/>
        <v/>
      </c>
      <c r="AA216" s="69" t="str">
        <f>IF(I216="CSS",IF(RELLENAR!$F$6="PEM",IF(OR(T216&lt;(Q216),Q216=0),1,""),IF(OR(T216*(1+$T$11+$T$9)&lt;(Q216*(1+$O$9+$O$11)),Q216=0),1,"")),"")</f>
        <v/>
      </c>
      <c r="AB216" s="93" t="str">
        <f t="shared" si="60"/>
        <v/>
      </c>
      <c r="AC216" s="56" t="str">
        <f t="shared" si="61"/>
        <v/>
      </c>
      <c r="AD216" s="94" t="str">
        <f t="shared" si="62"/>
        <v/>
      </c>
      <c r="AE216" s="56" t="str">
        <f t="shared" si="63"/>
        <v/>
      </c>
      <c r="AF216" s="78" t="str">
        <f t="shared" si="64"/>
        <v/>
      </c>
    </row>
    <row r="217" spans="1:32" s="74" customFormat="1" x14ac:dyDescent="0.2">
      <c r="A217" s="74" t="str">
        <f>IF(EXPORTADO!I199&lt;&gt;"",EXPORTADO!I199,"")</f>
        <v/>
      </c>
      <c r="B217" s="74" t="str">
        <f t="shared" si="49"/>
        <v/>
      </c>
      <c r="C217" s="86" t="str">
        <f t="shared" si="50"/>
        <v/>
      </c>
      <c r="D217" s="86" t="str">
        <f t="shared" si="51"/>
        <v/>
      </c>
      <c r="E217" s="86" t="str">
        <f t="shared" si="52"/>
        <v/>
      </c>
      <c r="F217" s="86" t="str">
        <f t="shared" si="53"/>
        <v/>
      </c>
      <c r="G217" s="86" t="str">
        <f t="shared" si="54"/>
        <v/>
      </c>
      <c r="H217" s="87" t="str">
        <f>IF(EXPORTADO!B199&lt;&gt;"",EXPORTADO!B199,"")</f>
        <v/>
      </c>
      <c r="I217" s="78" t="str">
        <f t="shared" si="55"/>
        <v/>
      </c>
      <c r="J217" s="78"/>
      <c r="K217" s="88" t="str">
        <f>IF(EXPORTADO!A199&lt;&gt;"",TRIM(EXPORTADO!A199),"")</f>
        <v/>
      </c>
      <c r="L217" s="50" t="str">
        <f>IF(K217&lt;&gt;"",EXPORTADO!D199,"")</f>
        <v/>
      </c>
      <c r="M217" s="50"/>
      <c r="N217" s="78" t="str">
        <f>IF(K217&lt;&gt;"",EXPORTADO!C199,"")</f>
        <v/>
      </c>
      <c r="O217" s="89" t="str">
        <f>IF(G217&lt;&gt;"",EXPORTADO!E199,"")</f>
        <v/>
      </c>
      <c r="P217" s="90" t="str">
        <f>IF(G217&lt;&gt;"",EXPORTADO!F199,"")</f>
        <v/>
      </c>
      <c r="Q217" s="90" t="str">
        <f>IF($G217&lt;&gt;"",$O217*P217,IF(OR($I217="c",$I217="css"),SUMIF($G$22:G$2999,$K217,Q$22:Q$2999),IF($I217="c1",SUMIF($F$22:F$2999,$K217,Q$22:Q$2999),IF($I217="c2",SUMIF($E$22:E$2999,$K217,Q$22:Q$2999),IF($I217="c3",SUMIF($D$22:D$2999,$K217,Q$22:Q$2999),IF($I217="c4",SUMIF($C$22:C$2999,$K217,Q$22:Q$2999),""))))))</f>
        <v/>
      </c>
      <c r="S217" s="90"/>
      <c r="T217" s="90" t="str">
        <f>IF(G217&lt;&gt;"",IF(S217&lt;&gt;"",O217*S217,"Celda Vacia"),IF($G217&lt;&gt;"",$O217*S217,IF(OR($I217="c",$I217="css"),SUMIF($G$22:G$2999,$K217,T$22:T$2999),IF($I217="c1",SUMIF($F$22:F$2999,$K217,T$22:T$2999),IF($I217="c2",SUMIF($E$22:E$2999,$K217,T$22:T$2999),IF($I217="c3",SUMIF($D$22:D$2999,$K217,T$22:T$2999),IF($I217="c4",SUMIF($C$22:C$2999,$K217,T$22:T$2999),"")))))))</f>
        <v/>
      </c>
      <c r="U217" s="91" t="str">
        <f t="shared" si="56"/>
        <v/>
      </c>
      <c r="V217" s="45"/>
      <c r="X217" s="50" t="str">
        <f t="shared" si="57"/>
        <v/>
      </c>
      <c r="Y217" s="69" t="str">
        <f t="shared" si="58"/>
        <v/>
      </c>
      <c r="Z217" s="69" t="str">
        <f t="shared" si="59"/>
        <v/>
      </c>
      <c r="AA217" s="69" t="str">
        <f>IF(I217="CSS",IF(RELLENAR!$F$6="PEM",IF(OR(T217&lt;(Q217),Q217=0),1,""),IF(OR(T217*(1+$T$11+$T$9)&lt;(Q217*(1+$O$9+$O$11)),Q217=0),1,"")),"")</f>
        <v/>
      </c>
      <c r="AB217" s="93" t="str">
        <f t="shared" si="60"/>
        <v/>
      </c>
      <c r="AC217" s="56" t="str">
        <f t="shared" si="61"/>
        <v/>
      </c>
      <c r="AD217" s="94" t="str">
        <f t="shared" si="62"/>
        <v/>
      </c>
      <c r="AE217" s="56" t="str">
        <f t="shared" si="63"/>
        <v/>
      </c>
      <c r="AF217" s="78" t="str">
        <f t="shared" si="64"/>
        <v/>
      </c>
    </row>
    <row r="218" spans="1:32" s="74" customFormat="1" x14ac:dyDescent="0.2">
      <c r="A218" s="74" t="str">
        <f>IF(EXPORTADO!I200&lt;&gt;"",EXPORTADO!I200,"")</f>
        <v/>
      </c>
      <c r="B218" s="74" t="str">
        <f t="shared" si="49"/>
        <v/>
      </c>
      <c r="C218" s="86" t="str">
        <f t="shared" si="50"/>
        <v/>
      </c>
      <c r="D218" s="86" t="str">
        <f t="shared" si="51"/>
        <v/>
      </c>
      <c r="E218" s="86" t="str">
        <f t="shared" si="52"/>
        <v/>
      </c>
      <c r="F218" s="86" t="str">
        <f t="shared" si="53"/>
        <v/>
      </c>
      <c r="G218" s="86" t="str">
        <f t="shared" si="54"/>
        <v/>
      </c>
      <c r="H218" s="87" t="str">
        <f>IF(EXPORTADO!B200&lt;&gt;"",EXPORTADO!B200,"")</f>
        <v/>
      </c>
      <c r="I218" s="78" t="str">
        <f t="shared" si="55"/>
        <v/>
      </c>
      <c r="J218" s="78"/>
      <c r="K218" s="88" t="str">
        <f>IF(EXPORTADO!A200&lt;&gt;"",TRIM(EXPORTADO!A200),"")</f>
        <v/>
      </c>
      <c r="L218" s="50" t="str">
        <f>IF(K218&lt;&gt;"",EXPORTADO!D200,"")</f>
        <v/>
      </c>
      <c r="M218" s="50"/>
      <c r="N218" s="78" t="str">
        <f>IF(K218&lt;&gt;"",EXPORTADO!C200,"")</f>
        <v/>
      </c>
      <c r="O218" s="89" t="str">
        <f>IF(G218&lt;&gt;"",EXPORTADO!E200,"")</f>
        <v/>
      </c>
      <c r="P218" s="90" t="str">
        <f>IF(G218&lt;&gt;"",EXPORTADO!F200,"")</f>
        <v/>
      </c>
      <c r="Q218" s="90" t="str">
        <f>IF($G218&lt;&gt;"",$O218*P218,IF(OR($I218="c",$I218="css"),SUMIF($G$22:G$2999,$K218,Q$22:Q$2999),IF($I218="c1",SUMIF($F$22:F$2999,$K218,Q$22:Q$2999),IF($I218="c2",SUMIF($E$22:E$2999,$K218,Q$22:Q$2999),IF($I218="c3",SUMIF($D$22:D$2999,$K218,Q$22:Q$2999),IF($I218="c4",SUMIF($C$22:C$2999,$K218,Q$22:Q$2999),""))))))</f>
        <v/>
      </c>
      <c r="S218" s="148"/>
      <c r="T218" s="90" t="str">
        <f>IF(G218&lt;&gt;"",IF(S218&lt;&gt;"",O218*S218,"Celda Vacia"),IF($G218&lt;&gt;"",$O218*S218,IF(OR($I218="c",$I218="css"),SUMIF($G$22:G$2999,$K218,T$22:T$2999),IF($I218="c1",SUMIF($F$22:F$2999,$K218,T$22:T$2999),IF($I218="c2",SUMIF($E$22:E$2999,$K218,T$22:T$2999),IF($I218="c3",SUMIF($D$22:D$2999,$K218,T$22:T$2999),IF($I218="c4",SUMIF($C$22:C$2999,$K218,T$22:T$2999),"")))))))</f>
        <v/>
      </c>
      <c r="U218" s="91" t="str">
        <f t="shared" si="56"/>
        <v/>
      </c>
      <c r="V218" s="45"/>
      <c r="X218" s="50" t="str">
        <f t="shared" si="57"/>
        <v/>
      </c>
      <c r="Y218" s="69" t="str">
        <f t="shared" si="58"/>
        <v/>
      </c>
      <c r="Z218" s="69" t="str">
        <f t="shared" si="59"/>
        <v/>
      </c>
      <c r="AA218" s="69" t="str">
        <f>IF(I218="CSS",IF(RELLENAR!$F$6="PEM",IF(OR(T218&lt;(Q218),Q218=0),1,""),IF(OR(T218*(1+$T$11+$T$9)&lt;(Q218*(1+$O$9+$O$11)),Q218=0),1,"")),"")</f>
        <v/>
      </c>
      <c r="AB218" s="93" t="str">
        <f t="shared" si="60"/>
        <v/>
      </c>
      <c r="AC218" s="56" t="str">
        <f t="shared" si="61"/>
        <v/>
      </c>
      <c r="AD218" s="94" t="str">
        <f t="shared" si="62"/>
        <v/>
      </c>
      <c r="AE218" s="56" t="str">
        <f t="shared" si="63"/>
        <v/>
      </c>
      <c r="AF218" s="78" t="str">
        <f t="shared" si="64"/>
        <v/>
      </c>
    </row>
    <row r="219" spans="1:32" s="74" customFormat="1" x14ac:dyDescent="0.2">
      <c r="A219" s="74" t="str">
        <f>IF(EXPORTADO!I201&lt;&gt;"",EXPORTADO!I201,"")</f>
        <v/>
      </c>
      <c r="B219" s="74" t="str">
        <f t="shared" si="49"/>
        <v/>
      </c>
      <c r="C219" s="86" t="str">
        <f t="shared" si="50"/>
        <v/>
      </c>
      <c r="D219" s="86" t="str">
        <f t="shared" si="51"/>
        <v/>
      </c>
      <c r="E219" s="86" t="str">
        <f t="shared" si="52"/>
        <v/>
      </c>
      <c r="F219" s="86" t="str">
        <f t="shared" si="53"/>
        <v/>
      </c>
      <c r="G219" s="86" t="str">
        <f t="shared" si="54"/>
        <v/>
      </c>
      <c r="H219" s="87" t="str">
        <f>IF(EXPORTADO!B201&lt;&gt;"",EXPORTADO!B201,"")</f>
        <v/>
      </c>
      <c r="I219" s="78" t="str">
        <f t="shared" si="55"/>
        <v/>
      </c>
      <c r="J219" s="78"/>
      <c r="K219" s="88" t="str">
        <f>IF(EXPORTADO!A201&lt;&gt;"",TRIM(EXPORTADO!A201),"")</f>
        <v/>
      </c>
      <c r="L219" s="50" t="str">
        <f>IF(K219&lt;&gt;"",EXPORTADO!D201,"")</f>
        <v/>
      </c>
      <c r="M219" s="50"/>
      <c r="N219" s="78" t="str">
        <f>IF(K219&lt;&gt;"",EXPORTADO!C201,"")</f>
        <v/>
      </c>
      <c r="O219" s="89" t="str">
        <f>IF(G219&lt;&gt;"",EXPORTADO!E201,"")</f>
        <v/>
      </c>
      <c r="P219" s="90" t="str">
        <f>IF(G219&lt;&gt;"",EXPORTADO!F201,"")</f>
        <v/>
      </c>
      <c r="Q219" s="90" t="str">
        <f>IF($G219&lt;&gt;"",$O219*P219,IF(OR($I219="c",$I219="css"),SUMIF($G$22:G$2999,$K219,Q$22:Q$2999),IF($I219="c1",SUMIF($F$22:F$2999,$K219,Q$22:Q$2999),IF($I219="c2",SUMIF($E$22:E$2999,$K219,Q$22:Q$2999),IF($I219="c3",SUMIF($D$22:D$2999,$K219,Q$22:Q$2999),IF($I219="c4",SUMIF($C$22:C$2999,$K219,Q$22:Q$2999),""))))))</f>
        <v/>
      </c>
      <c r="S219" s="148"/>
      <c r="T219" s="90" t="str">
        <f>IF(G219&lt;&gt;"",IF(S219&lt;&gt;"",O219*S219,"Celda Vacia"),IF($G219&lt;&gt;"",$O219*S219,IF(OR($I219="c",$I219="css"),SUMIF($G$22:G$2999,$K219,T$22:T$2999),IF($I219="c1",SUMIF($F$22:F$2999,$K219,T$22:T$2999),IF($I219="c2",SUMIF($E$22:E$2999,$K219,T$22:T$2999),IF($I219="c3",SUMIF($D$22:D$2999,$K219,T$22:T$2999),IF($I219="c4",SUMIF($C$22:C$2999,$K219,T$22:T$2999),"")))))))</f>
        <v/>
      </c>
      <c r="U219" s="91" t="str">
        <f t="shared" si="56"/>
        <v/>
      </c>
      <c r="V219" s="45"/>
      <c r="X219" s="50" t="str">
        <f t="shared" si="57"/>
        <v/>
      </c>
      <c r="Y219" s="69" t="str">
        <f t="shared" si="58"/>
        <v/>
      </c>
      <c r="Z219" s="69" t="str">
        <f t="shared" si="59"/>
        <v/>
      </c>
      <c r="AA219" s="69" t="str">
        <f>IF(I219="CSS",IF(RELLENAR!$F$6="PEM",IF(OR(T219&lt;(Q219),Q219=0),1,""),IF(OR(T219*(1+$T$11+$T$9)&lt;(Q219*(1+$O$9+$O$11)),Q219=0),1,"")),"")</f>
        <v/>
      </c>
      <c r="AB219" s="93" t="str">
        <f t="shared" si="60"/>
        <v/>
      </c>
      <c r="AC219" s="56" t="str">
        <f t="shared" si="61"/>
        <v/>
      </c>
      <c r="AD219" s="94" t="str">
        <f t="shared" si="62"/>
        <v/>
      </c>
      <c r="AE219" s="56" t="str">
        <f t="shared" si="63"/>
        <v/>
      </c>
      <c r="AF219" s="78" t="str">
        <f t="shared" si="64"/>
        <v/>
      </c>
    </row>
    <row r="220" spans="1:32" s="74" customFormat="1" x14ac:dyDescent="0.2">
      <c r="A220" s="74" t="str">
        <f>IF(EXPORTADO!I202&lt;&gt;"",EXPORTADO!I202,"")</f>
        <v/>
      </c>
      <c r="B220" s="74" t="str">
        <f t="shared" si="49"/>
        <v/>
      </c>
      <c r="C220" s="86" t="str">
        <f t="shared" si="50"/>
        <v/>
      </c>
      <c r="D220" s="86" t="str">
        <f t="shared" si="51"/>
        <v/>
      </c>
      <c r="E220" s="86" t="str">
        <f t="shared" si="52"/>
        <v/>
      </c>
      <c r="F220" s="86" t="str">
        <f t="shared" si="53"/>
        <v/>
      </c>
      <c r="G220" s="86" t="str">
        <f t="shared" si="54"/>
        <v/>
      </c>
      <c r="H220" s="87" t="str">
        <f>IF(EXPORTADO!B202&lt;&gt;"",EXPORTADO!B202,"")</f>
        <v/>
      </c>
      <c r="I220" s="78" t="str">
        <f t="shared" si="55"/>
        <v/>
      </c>
      <c r="J220" s="78"/>
      <c r="K220" s="88" t="str">
        <f>IF(EXPORTADO!A202&lt;&gt;"",TRIM(EXPORTADO!A202),"")</f>
        <v/>
      </c>
      <c r="L220" s="50" t="str">
        <f>IF(K220&lt;&gt;"",EXPORTADO!D202,"")</f>
        <v/>
      </c>
      <c r="M220" s="50"/>
      <c r="N220" s="78" t="str">
        <f>IF(K220&lt;&gt;"",EXPORTADO!C202,"")</f>
        <v/>
      </c>
      <c r="O220" s="89" t="str">
        <f>IF(G220&lt;&gt;"",EXPORTADO!E202,"")</f>
        <v/>
      </c>
      <c r="P220" s="90" t="str">
        <f>IF(G220&lt;&gt;"",EXPORTADO!F202,"")</f>
        <v/>
      </c>
      <c r="Q220" s="90" t="str">
        <f>IF($G220&lt;&gt;"",$O220*P220,IF(OR($I220="c",$I220="css"),SUMIF($G$22:G$2999,$K220,Q$22:Q$2999),IF($I220="c1",SUMIF($F$22:F$2999,$K220,Q$22:Q$2999),IF($I220="c2",SUMIF($E$22:E$2999,$K220,Q$22:Q$2999),IF($I220="c3",SUMIF($D$22:D$2999,$K220,Q$22:Q$2999),IF($I220="c4",SUMIF($C$22:C$2999,$K220,Q$22:Q$2999),""))))))</f>
        <v/>
      </c>
      <c r="S220" s="148"/>
      <c r="T220" s="90" t="str">
        <f>IF(G220&lt;&gt;"",IF(S220&lt;&gt;"",O220*S220,"Celda Vacia"),IF($G220&lt;&gt;"",$O220*S220,IF(OR($I220="c",$I220="css"),SUMIF($G$22:G$2999,$K220,T$22:T$2999),IF($I220="c1",SUMIF($F$22:F$2999,$K220,T$22:T$2999),IF($I220="c2",SUMIF($E$22:E$2999,$K220,T$22:T$2999),IF($I220="c3",SUMIF($D$22:D$2999,$K220,T$22:T$2999),IF($I220="c4",SUMIF($C$22:C$2999,$K220,T$22:T$2999),"")))))))</f>
        <v/>
      </c>
      <c r="U220" s="91" t="str">
        <f t="shared" si="56"/>
        <v/>
      </c>
      <c r="V220" s="45"/>
      <c r="X220" s="50" t="str">
        <f t="shared" si="57"/>
        <v/>
      </c>
      <c r="Y220" s="69" t="str">
        <f t="shared" si="58"/>
        <v/>
      </c>
      <c r="Z220" s="69" t="str">
        <f t="shared" si="59"/>
        <v/>
      </c>
      <c r="AA220" s="69" t="str">
        <f>IF(I220="CSS",IF(RELLENAR!$F$6="PEM",IF(OR(T220&lt;(Q220),Q220=0),1,""),IF(OR(T220*(1+$T$11+$T$9)&lt;(Q220*(1+$O$9+$O$11)),Q220=0),1,"")),"")</f>
        <v/>
      </c>
      <c r="AB220" s="93" t="str">
        <f t="shared" si="60"/>
        <v/>
      </c>
      <c r="AC220" s="56" t="str">
        <f t="shared" si="61"/>
        <v/>
      </c>
      <c r="AD220" s="94" t="str">
        <f t="shared" si="62"/>
        <v/>
      </c>
      <c r="AE220" s="56" t="str">
        <f t="shared" si="63"/>
        <v/>
      </c>
      <c r="AF220" s="78" t="str">
        <f t="shared" si="64"/>
        <v/>
      </c>
    </row>
    <row r="221" spans="1:32" s="74" customFormat="1" x14ac:dyDescent="0.2">
      <c r="A221" s="74" t="str">
        <f>IF(EXPORTADO!I203&lt;&gt;"",EXPORTADO!I203,"")</f>
        <v/>
      </c>
      <c r="B221" s="74" t="str">
        <f t="shared" si="49"/>
        <v/>
      </c>
      <c r="C221" s="86" t="str">
        <f t="shared" si="50"/>
        <v/>
      </c>
      <c r="D221" s="86" t="str">
        <f t="shared" si="51"/>
        <v/>
      </c>
      <c r="E221" s="86" t="str">
        <f t="shared" si="52"/>
        <v/>
      </c>
      <c r="F221" s="86" t="str">
        <f t="shared" si="53"/>
        <v/>
      </c>
      <c r="G221" s="86" t="str">
        <f t="shared" si="54"/>
        <v/>
      </c>
      <c r="H221" s="87" t="str">
        <f>IF(EXPORTADO!B203&lt;&gt;"",EXPORTADO!B203,"")</f>
        <v/>
      </c>
      <c r="I221" s="78" t="str">
        <f t="shared" si="55"/>
        <v/>
      </c>
      <c r="J221" s="78"/>
      <c r="K221" s="88" t="str">
        <f>IF(EXPORTADO!A203&lt;&gt;"",TRIM(EXPORTADO!A203),"")</f>
        <v/>
      </c>
      <c r="L221" s="50" t="str">
        <f>IF(K221&lt;&gt;"",EXPORTADO!D203,"")</f>
        <v/>
      </c>
      <c r="M221" s="50"/>
      <c r="N221" s="78" t="str">
        <f>IF(K221&lt;&gt;"",EXPORTADO!C203,"")</f>
        <v/>
      </c>
      <c r="O221" s="89" t="str">
        <f>IF(G221&lt;&gt;"",EXPORTADO!E203,"")</f>
        <v/>
      </c>
      <c r="P221" s="90" t="str">
        <f>IF(G221&lt;&gt;"",EXPORTADO!F203,"")</f>
        <v/>
      </c>
      <c r="Q221" s="90" t="str">
        <f>IF($G221&lt;&gt;"",$O221*P221,IF(OR($I221="c",$I221="css"),SUMIF($G$22:G$2999,$K221,Q$22:Q$2999),IF($I221="c1",SUMIF($F$22:F$2999,$K221,Q$22:Q$2999),IF($I221="c2",SUMIF($E$22:E$2999,$K221,Q$22:Q$2999),IF($I221="c3",SUMIF($D$22:D$2999,$K221,Q$22:Q$2999),IF($I221="c4",SUMIF($C$22:C$2999,$K221,Q$22:Q$2999),""))))))</f>
        <v/>
      </c>
      <c r="S221" s="148"/>
      <c r="T221" s="90" t="str">
        <f>IF(G221&lt;&gt;"",IF(S221&lt;&gt;"",O221*S221,"Celda Vacia"),IF($G221&lt;&gt;"",$O221*S221,IF(OR($I221="c",$I221="css"),SUMIF($G$22:G$2999,$K221,T$22:T$2999),IF($I221="c1",SUMIF($F$22:F$2999,$K221,T$22:T$2999),IF($I221="c2",SUMIF($E$22:E$2999,$K221,T$22:T$2999),IF($I221="c3",SUMIF($D$22:D$2999,$K221,T$22:T$2999),IF($I221="c4",SUMIF($C$22:C$2999,$K221,T$22:T$2999),"")))))))</f>
        <v/>
      </c>
      <c r="U221" s="91" t="str">
        <f t="shared" si="56"/>
        <v/>
      </c>
      <c r="V221" s="45"/>
      <c r="X221" s="50" t="str">
        <f t="shared" si="57"/>
        <v/>
      </c>
      <c r="Y221" s="69" t="str">
        <f t="shared" si="58"/>
        <v/>
      </c>
      <c r="Z221" s="69" t="str">
        <f t="shared" si="59"/>
        <v/>
      </c>
      <c r="AA221" s="69" t="str">
        <f>IF(I221="CSS",IF(RELLENAR!$F$6="PEM",IF(OR(T221&lt;(Q221),Q221=0),1,""),IF(OR(T221*(1+$T$11+$T$9)&lt;(Q221*(1+$O$9+$O$11)),Q221=0),1,"")),"")</f>
        <v/>
      </c>
      <c r="AB221" s="93" t="str">
        <f t="shared" si="60"/>
        <v/>
      </c>
      <c r="AC221" s="56" t="str">
        <f t="shared" si="61"/>
        <v/>
      </c>
      <c r="AD221" s="94" t="str">
        <f t="shared" si="62"/>
        <v/>
      </c>
      <c r="AE221" s="56" t="str">
        <f t="shared" si="63"/>
        <v/>
      </c>
      <c r="AF221" s="78" t="str">
        <f t="shared" si="64"/>
        <v/>
      </c>
    </row>
    <row r="222" spans="1:32" s="74" customFormat="1" x14ac:dyDescent="0.2">
      <c r="A222" s="74" t="str">
        <f>IF(EXPORTADO!I204&lt;&gt;"",EXPORTADO!I204,"")</f>
        <v/>
      </c>
      <c r="B222" s="74" t="str">
        <f t="shared" si="49"/>
        <v/>
      </c>
      <c r="C222" s="86" t="str">
        <f t="shared" si="50"/>
        <v/>
      </c>
      <c r="D222" s="86" t="str">
        <f t="shared" si="51"/>
        <v/>
      </c>
      <c r="E222" s="86" t="str">
        <f t="shared" si="52"/>
        <v/>
      </c>
      <c r="F222" s="86" t="str">
        <f t="shared" si="53"/>
        <v/>
      </c>
      <c r="G222" s="86" t="str">
        <f t="shared" si="54"/>
        <v/>
      </c>
      <c r="H222" s="87" t="str">
        <f>IF(EXPORTADO!B204&lt;&gt;"",EXPORTADO!B204,"")</f>
        <v/>
      </c>
      <c r="I222" s="78" t="str">
        <f t="shared" si="55"/>
        <v/>
      </c>
      <c r="J222" s="78"/>
      <c r="K222" s="88" t="str">
        <f>IF(EXPORTADO!A204&lt;&gt;"",TRIM(EXPORTADO!A204),"")</f>
        <v/>
      </c>
      <c r="L222" s="50" t="str">
        <f>IF(K222&lt;&gt;"",EXPORTADO!D204,"")</f>
        <v/>
      </c>
      <c r="M222" s="50"/>
      <c r="N222" s="78" t="str">
        <f>IF(K222&lt;&gt;"",EXPORTADO!C204,"")</f>
        <v/>
      </c>
      <c r="O222" s="89" t="str">
        <f>IF(G222&lt;&gt;"",EXPORTADO!E204,"")</f>
        <v/>
      </c>
      <c r="P222" s="90" t="str">
        <f>IF(G222&lt;&gt;"",EXPORTADO!F204,"")</f>
        <v/>
      </c>
      <c r="Q222" s="90" t="str">
        <f>IF($G222&lt;&gt;"",$O222*P222,IF(OR($I222="c",$I222="css"),SUMIF($G$22:G$2999,$K222,Q$22:Q$2999),IF($I222="c1",SUMIF($F$22:F$2999,$K222,Q$22:Q$2999),IF($I222="c2",SUMIF($E$22:E$2999,$K222,Q$22:Q$2999),IF($I222="c3",SUMIF($D$22:D$2999,$K222,Q$22:Q$2999),IF($I222="c4",SUMIF($C$22:C$2999,$K222,Q$22:Q$2999),""))))))</f>
        <v/>
      </c>
      <c r="S222" s="148"/>
      <c r="T222" s="90" t="str">
        <f>IF(G222&lt;&gt;"",IF(S222&lt;&gt;"",O222*S222,"Celda Vacia"),IF($G222&lt;&gt;"",$O222*S222,IF(OR($I222="c",$I222="css"),SUMIF($G$22:G$2999,$K222,T$22:T$2999),IF($I222="c1",SUMIF($F$22:F$2999,$K222,T$22:T$2999),IF($I222="c2",SUMIF($E$22:E$2999,$K222,T$22:T$2999),IF($I222="c3",SUMIF($D$22:D$2999,$K222,T$22:T$2999),IF($I222="c4",SUMIF($C$22:C$2999,$K222,T$22:T$2999),"")))))))</f>
        <v/>
      </c>
      <c r="U222" s="91" t="str">
        <f t="shared" si="56"/>
        <v/>
      </c>
      <c r="V222" s="45"/>
      <c r="X222" s="50" t="str">
        <f t="shared" si="57"/>
        <v/>
      </c>
      <c r="Y222" s="69" t="str">
        <f t="shared" si="58"/>
        <v/>
      </c>
      <c r="Z222" s="69" t="str">
        <f t="shared" si="59"/>
        <v/>
      </c>
      <c r="AA222" s="69" t="str">
        <f>IF(I222="CSS",IF(RELLENAR!$F$6="PEM",IF(OR(T222&lt;(Q222),Q222=0),1,""),IF(OR(T222*(1+$T$11+$T$9)&lt;(Q222*(1+$O$9+$O$11)),Q222=0),1,"")),"")</f>
        <v/>
      </c>
      <c r="AB222" s="93" t="str">
        <f t="shared" si="60"/>
        <v/>
      </c>
      <c r="AC222" s="56" t="str">
        <f t="shared" si="61"/>
        <v/>
      </c>
      <c r="AD222" s="94" t="str">
        <f t="shared" si="62"/>
        <v/>
      </c>
      <c r="AE222" s="56" t="str">
        <f t="shared" si="63"/>
        <v/>
      </c>
      <c r="AF222" s="78" t="str">
        <f t="shared" si="64"/>
        <v/>
      </c>
    </row>
    <row r="223" spans="1:32" s="74" customFormat="1" x14ac:dyDescent="0.2">
      <c r="A223" s="74" t="str">
        <f>IF(EXPORTADO!I205&lt;&gt;"",EXPORTADO!I205,"")</f>
        <v/>
      </c>
      <c r="B223" s="74" t="str">
        <f t="shared" si="49"/>
        <v/>
      </c>
      <c r="C223" s="86" t="str">
        <f t="shared" si="50"/>
        <v/>
      </c>
      <c r="D223" s="86" t="str">
        <f t="shared" si="51"/>
        <v/>
      </c>
      <c r="E223" s="86" t="str">
        <f t="shared" si="52"/>
        <v/>
      </c>
      <c r="F223" s="86" t="str">
        <f t="shared" si="53"/>
        <v/>
      </c>
      <c r="G223" s="86" t="str">
        <f t="shared" si="54"/>
        <v/>
      </c>
      <c r="H223" s="87" t="str">
        <f>IF(EXPORTADO!B205&lt;&gt;"",EXPORTADO!B205,"")</f>
        <v/>
      </c>
      <c r="I223" s="78" t="str">
        <f t="shared" si="55"/>
        <v/>
      </c>
      <c r="J223" s="78"/>
      <c r="K223" s="88" t="str">
        <f>IF(EXPORTADO!A205&lt;&gt;"",TRIM(EXPORTADO!A205),"")</f>
        <v/>
      </c>
      <c r="L223" s="50" t="str">
        <f>IF(K223&lt;&gt;"",EXPORTADO!D205,"")</f>
        <v/>
      </c>
      <c r="M223" s="50"/>
      <c r="N223" s="78" t="str">
        <f>IF(K223&lt;&gt;"",EXPORTADO!C205,"")</f>
        <v/>
      </c>
      <c r="O223" s="89" t="str">
        <f>IF(G223&lt;&gt;"",EXPORTADO!E205,"")</f>
        <v/>
      </c>
      <c r="P223" s="90" t="str">
        <f>IF(G223&lt;&gt;"",EXPORTADO!F205,"")</f>
        <v/>
      </c>
      <c r="Q223" s="90" t="str">
        <f>IF($G223&lt;&gt;"",$O223*P223,IF(OR($I223="c",$I223="css"),SUMIF($G$22:G$2999,$K223,Q$22:Q$2999),IF($I223="c1",SUMIF($F$22:F$2999,$K223,Q$22:Q$2999),IF($I223="c2",SUMIF($E$22:E$2999,$K223,Q$22:Q$2999),IF($I223="c3",SUMIF($D$22:D$2999,$K223,Q$22:Q$2999),IF($I223="c4",SUMIF($C$22:C$2999,$K223,Q$22:Q$2999),""))))))</f>
        <v/>
      </c>
      <c r="S223" s="148"/>
      <c r="T223" s="90" t="str">
        <f>IF(G223&lt;&gt;"",IF(S223&lt;&gt;"",O223*S223,"Celda Vacia"),IF($G223&lt;&gt;"",$O223*S223,IF(OR($I223="c",$I223="css"),SUMIF($G$22:G$2999,$K223,T$22:T$2999),IF($I223="c1",SUMIF($F$22:F$2999,$K223,T$22:T$2999),IF($I223="c2",SUMIF($E$22:E$2999,$K223,T$22:T$2999),IF($I223="c3",SUMIF($D$22:D$2999,$K223,T$22:T$2999),IF($I223="c4",SUMIF($C$22:C$2999,$K223,T$22:T$2999),"")))))))</f>
        <v/>
      </c>
      <c r="U223" s="91" t="str">
        <f t="shared" si="56"/>
        <v/>
      </c>
      <c r="V223" s="45"/>
      <c r="X223" s="50" t="str">
        <f t="shared" si="57"/>
        <v/>
      </c>
      <c r="Y223" s="69" t="str">
        <f t="shared" si="58"/>
        <v/>
      </c>
      <c r="Z223" s="69" t="str">
        <f t="shared" si="59"/>
        <v/>
      </c>
      <c r="AA223" s="69" t="str">
        <f>IF(I223="CSS",IF(RELLENAR!$F$6="PEM",IF(OR(T223&lt;(Q223),Q223=0),1,""),IF(OR(T223*(1+$T$11+$T$9)&lt;(Q223*(1+$O$9+$O$11)),Q223=0),1,"")),"")</f>
        <v/>
      </c>
      <c r="AB223" s="93" t="str">
        <f t="shared" si="60"/>
        <v/>
      </c>
      <c r="AC223" s="56" t="str">
        <f t="shared" si="61"/>
        <v/>
      </c>
      <c r="AD223" s="94" t="str">
        <f t="shared" si="62"/>
        <v/>
      </c>
      <c r="AE223" s="56" t="str">
        <f t="shared" si="63"/>
        <v/>
      </c>
      <c r="AF223" s="78" t="str">
        <f t="shared" si="64"/>
        <v/>
      </c>
    </row>
    <row r="224" spans="1:32" s="74" customFormat="1" x14ac:dyDescent="0.2">
      <c r="A224" s="74" t="str">
        <f>IF(EXPORTADO!I206&lt;&gt;"",EXPORTADO!I206,"")</f>
        <v/>
      </c>
      <c r="B224" s="74" t="str">
        <f t="shared" si="49"/>
        <v/>
      </c>
      <c r="C224" s="86" t="str">
        <f t="shared" si="50"/>
        <v/>
      </c>
      <c r="D224" s="86" t="str">
        <f t="shared" si="51"/>
        <v/>
      </c>
      <c r="E224" s="86" t="str">
        <f t="shared" si="52"/>
        <v/>
      </c>
      <c r="F224" s="86" t="str">
        <f t="shared" si="53"/>
        <v/>
      </c>
      <c r="G224" s="86" t="str">
        <f t="shared" si="54"/>
        <v/>
      </c>
      <c r="H224" s="87" t="str">
        <f>IF(EXPORTADO!B206&lt;&gt;"",EXPORTADO!B206,"")</f>
        <v/>
      </c>
      <c r="I224" s="78" t="str">
        <f t="shared" si="55"/>
        <v/>
      </c>
      <c r="J224" s="78"/>
      <c r="K224" s="88" t="str">
        <f>IF(EXPORTADO!A206&lt;&gt;"",TRIM(EXPORTADO!A206),"")</f>
        <v/>
      </c>
      <c r="L224" s="50" t="str">
        <f>IF(K224&lt;&gt;"",EXPORTADO!D206,"")</f>
        <v/>
      </c>
      <c r="M224" s="50"/>
      <c r="N224" s="78" t="str">
        <f>IF(K224&lt;&gt;"",EXPORTADO!C206,"")</f>
        <v/>
      </c>
      <c r="O224" s="89" t="str">
        <f>IF(G224&lt;&gt;"",EXPORTADO!E206,"")</f>
        <v/>
      </c>
      <c r="P224" s="90" t="str">
        <f>IF(G224&lt;&gt;"",EXPORTADO!F206,"")</f>
        <v/>
      </c>
      <c r="Q224" s="90" t="str">
        <f>IF($G224&lt;&gt;"",$O224*P224,IF(OR($I224="c",$I224="css"),SUMIF($G$22:G$2999,$K224,Q$22:Q$2999),IF($I224="c1",SUMIF($F$22:F$2999,$K224,Q$22:Q$2999),IF($I224="c2",SUMIF($E$22:E$2999,$K224,Q$22:Q$2999),IF($I224="c3",SUMIF($D$22:D$2999,$K224,Q$22:Q$2999),IF($I224="c4",SUMIF($C$22:C$2999,$K224,Q$22:Q$2999),""))))))</f>
        <v/>
      </c>
      <c r="S224" s="148"/>
      <c r="T224" s="90" t="str">
        <f>IF(G224&lt;&gt;"",IF(S224&lt;&gt;"",O224*S224,"Celda Vacia"),IF($G224&lt;&gt;"",$O224*S224,IF(OR($I224="c",$I224="css"),SUMIF($G$22:G$2999,$K224,T$22:T$2999),IF($I224="c1",SUMIF($F$22:F$2999,$K224,T$22:T$2999),IF($I224="c2",SUMIF($E$22:E$2999,$K224,T$22:T$2999),IF($I224="c3",SUMIF($D$22:D$2999,$K224,T$22:T$2999),IF($I224="c4",SUMIF($C$22:C$2999,$K224,T$22:T$2999),"")))))))</f>
        <v/>
      </c>
      <c r="U224" s="91" t="str">
        <f t="shared" si="56"/>
        <v/>
      </c>
      <c r="V224" s="45"/>
      <c r="X224" s="50" t="str">
        <f t="shared" si="57"/>
        <v/>
      </c>
      <c r="Y224" s="69" t="str">
        <f t="shared" si="58"/>
        <v/>
      </c>
      <c r="Z224" s="69" t="str">
        <f t="shared" si="59"/>
        <v/>
      </c>
      <c r="AA224" s="69" t="str">
        <f>IF(I224="CSS",IF(RELLENAR!$F$6="PEM",IF(OR(T224&lt;(Q224),Q224=0),1,""),IF(OR(T224*(1+$T$11+$T$9)&lt;(Q224*(1+$O$9+$O$11)),Q224=0),1,"")),"")</f>
        <v/>
      </c>
      <c r="AB224" s="93" t="str">
        <f t="shared" si="60"/>
        <v/>
      </c>
      <c r="AC224" s="56" t="str">
        <f t="shared" si="61"/>
        <v/>
      </c>
      <c r="AD224" s="94" t="str">
        <f t="shared" si="62"/>
        <v/>
      </c>
      <c r="AE224" s="56" t="str">
        <f t="shared" si="63"/>
        <v/>
      </c>
      <c r="AF224" s="78" t="str">
        <f t="shared" si="64"/>
        <v/>
      </c>
    </row>
    <row r="225" spans="1:32" s="74" customFormat="1" x14ac:dyDescent="0.2">
      <c r="A225" s="74" t="str">
        <f>IF(EXPORTADO!I207&lt;&gt;"",EXPORTADO!I207,"")</f>
        <v/>
      </c>
      <c r="B225" s="74" t="str">
        <f t="shared" si="49"/>
        <v/>
      </c>
      <c r="C225" s="86" t="str">
        <f t="shared" si="50"/>
        <v/>
      </c>
      <c r="D225" s="86" t="str">
        <f t="shared" si="51"/>
        <v/>
      </c>
      <c r="E225" s="86" t="str">
        <f t="shared" si="52"/>
        <v/>
      </c>
      <c r="F225" s="86" t="str">
        <f t="shared" si="53"/>
        <v/>
      </c>
      <c r="G225" s="86" t="str">
        <f t="shared" si="54"/>
        <v/>
      </c>
      <c r="H225" s="87" t="str">
        <f>IF(EXPORTADO!B207&lt;&gt;"",EXPORTADO!B207,"")</f>
        <v/>
      </c>
      <c r="I225" s="78" t="str">
        <f t="shared" si="55"/>
        <v/>
      </c>
      <c r="J225" s="78"/>
      <c r="K225" s="88" t="str">
        <f>IF(EXPORTADO!A207&lt;&gt;"",TRIM(EXPORTADO!A207),"")</f>
        <v/>
      </c>
      <c r="L225" s="50" t="str">
        <f>IF(K225&lt;&gt;"",EXPORTADO!D207,"")</f>
        <v/>
      </c>
      <c r="M225" s="50"/>
      <c r="N225" s="78" t="str">
        <f>IF(K225&lt;&gt;"",EXPORTADO!C207,"")</f>
        <v/>
      </c>
      <c r="O225" s="89" t="str">
        <f>IF(G225&lt;&gt;"",EXPORTADO!E207,"")</f>
        <v/>
      </c>
      <c r="P225" s="90" t="str">
        <f>IF(G225&lt;&gt;"",EXPORTADO!F207,"")</f>
        <v/>
      </c>
      <c r="Q225" s="90" t="str">
        <f>IF($G225&lt;&gt;"",$O225*P225,IF(OR($I225="c",$I225="css"),SUMIF($G$22:G$2999,$K225,Q$22:Q$2999),IF($I225="c1",SUMIF($F$22:F$2999,$K225,Q$22:Q$2999),IF($I225="c2",SUMIF($E$22:E$2999,$K225,Q$22:Q$2999),IF($I225="c3",SUMIF($D$22:D$2999,$K225,Q$22:Q$2999),IF($I225="c4",SUMIF($C$22:C$2999,$K225,Q$22:Q$2999),""))))))</f>
        <v/>
      </c>
      <c r="S225" s="148"/>
      <c r="T225" s="90" t="str">
        <f>IF(G225&lt;&gt;"",IF(S225&lt;&gt;"",O225*S225,"Celda Vacia"),IF($G225&lt;&gt;"",$O225*S225,IF(OR($I225="c",$I225="css"),SUMIF($G$22:G$2999,$K225,T$22:T$2999),IF($I225="c1",SUMIF($F$22:F$2999,$K225,T$22:T$2999),IF($I225="c2",SUMIF($E$22:E$2999,$K225,T$22:T$2999),IF($I225="c3",SUMIF($D$22:D$2999,$K225,T$22:T$2999),IF($I225="c4",SUMIF($C$22:C$2999,$K225,T$22:T$2999),"")))))))</f>
        <v/>
      </c>
      <c r="U225" s="91" t="str">
        <f t="shared" si="56"/>
        <v/>
      </c>
      <c r="V225" s="45"/>
      <c r="X225" s="50" t="str">
        <f t="shared" si="57"/>
        <v/>
      </c>
      <c r="Y225" s="69" t="str">
        <f t="shared" si="58"/>
        <v/>
      </c>
      <c r="Z225" s="69" t="str">
        <f t="shared" si="59"/>
        <v/>
      </c>
      <c r="AA225" s="69" t="str">
        <f>IF(I225="CSS",IF(RELLENAR!$F$6="PEM",IF(OR(T225&lt;(Q225),Q225=0),1,""),IF(OR(T225*(1+$T$11+$T$9)&lt;(Q225*(1+$O$9+$O$11)),Q225=0),1,"")),"")</f>
        <v/>
      </c>
      <c r="AB225" s="93" t="str">
        <f t="shared" si="60"/>
        <v/>
      </c>
      <c r="AC225" s="56" t="str">
        <f t="shared" si="61"/>
        <v/>
      </c>
      <c r="AD225" s="94" t="str">
        <f t="shared" si="62"/>
        <v/>
      </c>
      <c r="AE225" s="56" t="str">
        <f t="shared" si="63"/>
        <v/>
      </c>
      <c r="AF225" s="78" t="str">
        <f t="shared" si="64"/>
        <v/>
      </c>
    </row>
    <row r="226" spans="1:32" s="74" customFormat="1" x14ac:dyDescent="0.2">
      <c r="A226" s="74" t="str">
        <f>IF(EXPORTADO!I208&lt;&gt;"",EXPORTADO!I208,"")</f>
        <v/>
      </c>
      <c r="B226" s="74" t="str">
        <f t="shared" si="49"/>
        <v/>
      </c>
      <c r="C226" s="86" t="str">
        <f t="shared" si="50"/>
        <v/>
      </c>
      <c r="D226" s="86" t="str">
        <f t="shared" si="51"/>
        <v/>
      </c>
      <c r="E226" s="86" t="str">
        <f t="shared" si="52"/>
        <v/>
      </c>
      <c r="F226" s="86" t="str">
        <f t="shared" si="53"/>
        <v/>
      </c>
      <c r="G226" s="86" t="str">
        <f t="shared" si="54"/>
        <v/>
      </c>
      <c r="H226" s="87" t="str">
        <f>IF(EXPORTADO!B208&lt;&gt;"",EXPORTADO!B208,"")</f>
        <v/>
      </c>
      <c r="I226" s="78" t="str">
        <f t="shared" si="55"/>
        <v/>
      </c>
      <c r="J226" s="78"/>
      <c r="K226" s="88" t="str">
        <f>IF(EXPORTADO!A208&lt;&gt;"",TRIM(EXPORTADO!A208),"")</f>
        <v/>
      </c>
      <c r="L226" s="50" t="str">
        <f>IF(K226&lt;&gt;"",EXPORTADO!D208,"")</f>
        <v/>
      </c>
      <c r="M226" s="50"/>
      <c r="N226" s="78" t="str">
        <f>IF(K226&lt;&gt;"",EXPORTADO!C208,"")</f>
        <v/>
      </c>
      <c r="O226" s="89" t="str">
        <f>IF(G226&lt;&gt;"",EXPORTADO!E208,"")</f>
        <v/>
      </c>
      <c r="P226" s="90" t="str">
        <f>IF(G226&lt;&gt;"",EXPORTADO!F208,"")</f>
        <v/>
      </c>
      <c r="Q226" s="90" t="str">
        <f>IF($G226&lt;&gt;"",$O226*P226,IF(OR($I226="c",$I226="css"),SUMIF($G$22:G$2999,$K226,Q$22:Q$2999),IF($I226="c1",SUMIF($F$22:F$2999,$K226,Q$22:Q$2999),IF($I226="c2",SUMIF($E$22:E$2999,$K226,Q$22:Q$2999),IF($I226="c3",SUMIF($D$22:D$2999,$K226,Q$22:Q$2999),IF($I226="c4",SUMIF($C$22:C$2999,$K226,Q$22:Q$2999),""))))))</f>
        <v/>
      </c>
      <c r="S226" s="148"/>
      <c r="T226" s="90" t="str">
        <f>IF(G226&lt;&gt;"",IF(S226&lt;&gt;"",O226*S226,"Celda Vacia"),IF($G226&lt;&gt;"",$O226*S226,IF(OR($I226="c",$I226="css"),SUMIF($G$22:G$2999,$K226,T$22:T$2999),IF($I226="c1",SUMIF($F$22:F$2999,$K226,T$22:T$2999),IF($I226="c2",SUMIF($E$22:E$2999,$K226,T$22:T$2999),IF($I226="c3",SUMIF($D$22:D$2999,$K226,T$22:T$2999),IF($I226="c4",SUMIF($C$22:C$2999,$K226,T$22:T$2999),"")))))))</f>
        <v/>
      </c>
      <c r="U226" s="91" t="str">
        <f t="shared" si="56"/>
        <v/>
      </c>
      <c r="V226" s="45"/>
      <c r="X226" s="50" t="str">
        <f t="shared" si="57"/>
        <v/>
      </c>
      <c r="Y226" s="69" t="str">
        <f t="shared" si="58"/>
        <v/>
      </c>
      <c r="Z226" s="69" t="str">
        <f t="shared" si="59"/>
        <v/>
      </c>
      <c r="AA226" s="69" t="str">
        <f>IF(I226="CSS",IF(RELLENAR!$F$6="PEM",IF(OR(T226&lt;(Q226),Q226=0),1,""),IF(OR(T226*(1+$T$11+$T$9)&lt;(Q226*(1+$O$9+$O$11)),Q226=0),1,"")),"")</f>
        <v/>
      </c>
      <c r="AB226" s="93" t="str">
        <f t="shared" si="60"/>
        <v/>
      </c>
      <c r="AC226" s="56" t="str">
        <f t="shared" si="61"/>
        <v/>
      </c>
      <c r="AD226" s="94" t="str">
        <f t="shared" si="62"/>
        <v/>
      </c>
      <c r="AE226" s="56" t="str">
        <f t="shared" si="63"/>
        <v/>
      </c>
      <c r="AF226" s="78" t="str">
        <f t="shared" si="64"/>
        <v/>
      </c>
    </row>
    <row r="227" spans="1:32" s="74" customFormat="1" x14ac:dyDescent="0.2">
      <c r="A227" s="74" t="str">
        <f>IF(EXPORTADO!I209&lt;&gt;"",EXPORTADO!I209,"")</f>
        <v/>
      </c>
      <c r="B227" s="74" t="str">
        <f t="shared" si="49"/>
        <v/>
      </c>
      <c r="C227" s="86" t="str">
        <f t="shared" si="50"/>
        <v/>
      </c>
      <c r="D227" s="86" t="str">
        <f t="shared" si="51"/>
        <v/>
      </c>
      <c r="E227" s="86" t="str">
        <f t="shared" si="52"/>
        <v/>
      </c>
      <c r="F227" s="86" t="str">
        <f t="shared" si="53"/>
        <v/>
      </c>
      <c r="G227" s="86" t="str">
        <f t="shared" si="54"/>
        <v/>
      </c>
      <c r="H227" s="87" t="str">
        <f>IF(EXPORTADO!B209&lt;&gt;"",EXPORTADO!B209,"")</f>
        <v/>
      </c>
      <c r="I227" s="78" t="str">
        <f t="shared" si="55"/>
        <v/>
      </c>
      <c r="J227" s="78"/>
      <c r="K227" s="88" t="str">
        <f>IF(EXPORTADO!A209&lt;&gt;"",TRIM(EXPORTADO!A209),"")</f>
        <v/>
      </c>
      <c r="L227" s="50" t="str">
        <f>IF(K227&lt;&gt;"",EXPORTADO!D209,"")</f>
        <v/>
      </c>
      <c r="M227" s="50"/>
      <c r="N227" s="78" t="str">
        <f>IF(K227&lt;&gt;"",EXPORTADO!C209,"")</f>
        <v/>
      </c>
      <c r="O227" s="89" t="str">
        <f>IF(G227&lt;&gt;"",EXPORTADO!E209,"")</f>
        <v/>
      </c>
      <c r="P227" s="90" t="str">
        <f>IF(G227&lt;&gt;"",EXPORTADO!F209,"")</f>
        <v/>
      </c>
      <c r="Q227" s="90" t="str">
        <f>IF($G227&lt;&gt;"",$O227*P227,IF(OR($I227="c",$I227="css"),SUMIF($G$22:G$2999,$K227,Q$22:Q$2999),IF($I227="c1",SUMIF($F$22:F$2999,$K227,Q$22:Q$2999),IF($I227="c2",SUMIF($E$22:E$2999,$K227,Q$22:Q$2999),IF($I227="c3",SUMIF($D$22:D$2999,$K227,Q$22:Q$2999),IF($I227="c4",SUMIF($C$22:C$2999,$K227,Q$22:Q$2999),""))))))</f>
        <v/>
      </c>
      <c r="S227" s="148"/>
      <c r="T227" s="90" t="str">
        <f>IF(G227&lt;&gt;"",IF(S227&lt;&gt;"",O227*S227,"Celda Vacia"),IF($G227&lt;&gt;"",$O227*S227,IF(OR($I227="c",$I227="css"),SUMIF($G$22:G$2999,$K227,T$22:T$2999),IF($I227="c1",SUMIF($F$22:F$2999,$K227,T$22:T$2999),IF($I227="c2",SUMIF($E$22:E$2999,$K227,T$22:T$2999),IF($I227="c3",SUMIF($D$22:D$2999,$K227,T$22:T$2999),IF($I227="c4",SUMIF($C$22:C$2999,$K227,T$22:T$2999),"")))))))</f>
        <v/>
      </c>
      <c r="U227" s="91" t="str">
        <f t="shared" si="56"/>
        <v/>
      </c>
      <c r="V227" s="45"/>
      <c r="X227" s="50" t="str">
        <f t="shared" si="57"/>
        <v/>
      </c>
      <c r="Y227" s="69" t="str">
        <f t="shared" si="58"/>
        <v/>
      </c>
      <c r="Z227" s="69" t="str">
        <f t="shared" si="59"/>
        <v/>
      </c>
      <c r="AA227" s="69" t="str">
        <f>IF(I227="CSS",IF(RELLENAR!$F$6="PEM",IF(OR(T227&lt;(Q227),Q227=0),1,""),IF(OR(T227*(1+$T$11+$T$9)&lt;(Q227*(1+$O$9+$O$11)),Q227=0),1,"")),"")</f>
        <v/>
      </c>
      <c r="AB227" s="93" t="str">
        <f t="shared" si="60"/>
        <v/>
      </c>
      <c r="AC227" s="56" t="str">
        <f t="shared" si="61"/>
        <v/>
      </c>
      <c r="AD227" s="94" t="str">
        <f t="shared" si="62"/>
        <v/>
      </c>
      <c r="AE227" s="56" t="str">
        <f t="shared" si="63"/>
        <v/>
      </c>
      <c r="AF227" s="78" t="str">
        <f t="shared" si="64"/>
        <v/>
      </c>
    </row>
    <row r="228" spans="1:32" s="74" customFormat="1" x14ac:dyDescent="0.2">
      <c r="A228" s="74" t="str">
        <f>IF(EXPORTADO!I210&lt;&gt;"",EXPORTADO!I210,"")</f>
        <v/>
      </c>
      <c r="B228" s="74" t="str">
        <f t="shared" si="49"/>
        <v/>
      </c>
      <c r="C228" s="86" t="str">
        <f t="shared" si="50"/>
        <v/>
      </c>
      <c r="D228" s="86" t="str">
        <f t="shared" si="51"/>
        <v/>
      </c>
      <c r="E228" s="86" t="str">
        <f t="shared" si="52"/>
        <v/>
      </c>
      <c r="F228" s="86" t="str">
        <f t="shared" si="53"/>
        <v/>
      </c>
      <c r="G228" s="86" t="str">
        <f t="shared" si="54"/>
        <v/>
      </c>
      <c r="H228" s="87" t="str">
        <f>IF(EXPORTADO!B210&lt;&gt;"",EXPORTADO!B210,"")</f>
        <v/>
      </c>
      <c r="I228" s="78" t="str">
        <f t="shared" si="55"/>
        <v/>
      </c>
      <c r="J228" s="78"/>
      <c r="K228" s="88" t="str">
        <f>IF(EXPORTADO!A210&lt;&gt;"",TRIM(EXPORTADO!A210),"")</f>
        <v/>
      </c>
      <c r="L228" s="50" t="str">
        <f>IF(K228&lt;&gt;"",EXPORTADO!D210,"")</f>
        <v/>
      </c>
      <c r="M228" s="50"/>
      <c r="N228" s="78" t="str">
        <f>IF(K228&lt;&gt;"",EXPORTADO!C210,"")</f>
        <v/>
      </c>
      <c r="O228" s="89" t="str">
        <f>IF(G228&lt;&gt;"",EXPORTADO!E210,"")</f>
        <v/>
      </c>
      <c r="P228" s="90" t="str">
        <f>IF(G228&lt;&gt;"",EXPORTADO!F210,"")</f>
        <v/>
      </c>
      <c r="Q228" s="90" t="str">
        <f>IF($G228&lt;&gt;"",$O228*P228,IF(OR($I228="c",$I228="css"),SUMIF($G$22:G$2999,$K228,Q$22:Q$2999),IF($I228="c1",SUMIF($F$22:F$2999,$K228,Q$22:Q$2999),IF($I228="c2",SUMIF($E$22:E$2999,$K228,Q$22:Q$2999),IF($I228="c3",SUMIF($D$22:D$2999,$K228,Q$22:Q$2999),IF($I228="c4",SUMIF($C$22:C$2999,$K228,Q$22:Q$2999),""))))))</f>
        <v/>
      </c>
      <c r="S228" s="148"/>
      <c r="T228" s="90" t="str">
        <f>IF(G228&lt;&gt;"",IF(S228&lt;&gt;"",O228*S228,"Celda Vacia"),IF($G228&lt;&gt;"",$O228*S228,IF(OR($I228="c",$I228="css"),SUMIF($G$22:G$2999,$K228,T$22:T$2999),IF($I228="c1",SUMIF($F$22:F$2999,$K228,T$22:T$2999),IF($I228="c2",SUMIF($E$22:E$2999,$K228,T$22:T$2999),IF($I228="c3",SUMIF($D$22:D$2999,$K228,T$22:T$2999),IF($I228="c4",SUMIF($C$22:C$2999,$K228,T$22:T$2999),"")))))))</f>
        <v/>
      </c>
      <c r="U228" s="91" t="str">
        <f t="shared" si="56"/>
        <v/>
      </c>
      <c r="V228" s="45"/>
      <c r="X228" s="50" t="str">
        <f t="shared" si="57"/>
        <v/>
      </c>
      <c r="Y228" s="69" t="str">
        <f t="shared" si="58"/>
        <v/>
      </c>
      <c r="Z228" s="69" t="str">
        <f t="shared" si="59"/>
        <v/>
      </c>
      <c r="AA228" s="69" t="str">
        <f>IF(I228="CSS",IF(RELLENAR!$F$6="PEM",IF(OR(T228&lt;(Q228),Q228=0),1,""),IF(OR(T228*(1+$T$11+$T$9)&lt;(Q228*(1+$O$9+$O$11)),Q228=0),1,"")),"")</f>
        <v/>
      </c>
      <c r="AB228" s="93" t="str">
        <f t="shared" si="60"/>
        <v/>
      </c>
      <c r="AC228" s="56" t="str">
        <f t="shared" si="61"/>
        <v/>
      </c>
      <c r="AD228" s="94" t="str">
        <f t="shared" si="62"/>
        <v/>
      </c>
      <c r="AE228" s="56" t="str">
        <f t="shared" si="63"/>
        <v/>
      </c>
      <c r="AF228" s="78" t="str">
        <f t="shared" si="64"/>
        <v/>
      </c>
    </row>
    <row r="229" spans="1:32" s="74" customFormat="1" x14ac:dyDescent="0.2">
      <c r="A229" s="74" t="str">
        <f>IF(EXPORTADO!I211&lt;&gt;"",EXPORTADO!I211,"")</f>
        <v/>
      </c>
      <c r="B229" s="74" t="str">
        <f t="shared" si="49"/>
        <v/>
      </c>
      <c r="C229" s="86" t="str">
        <f t="shared" si="50"/>
        <v/>
      </c>
      <c r="D229" s="86" t="str">
        <f t="shared" si="51"/>
        <v/>
      </c>
      <c r="E229" s="86" t="str">
        <f t="shared" si="52"/>
        <v/>
      </c>
      <c r="F229" s="86" t="str">
        <f t="shared" si="53"/>
        <v/>
      </c>
      <c r="G229" s="86" t="str">
        <f t="shared" si="54"/>
        <v/>
      </c>
      <c r="H229" s="87" t="str">
        <f>IF(EXPORTADO!B211&lt;&gt;"",EXPORTADO!B211,"")</f>
        <v/>
      </c>
      <c r="I229" s="78" t="str">
        <f t="shared" si="55"/>
        <v/>
      </c>
      <c r="J229" s="78"/>
      <c r="K229" s="88" t="str">
        <f>IF(EXPORTADO!A211&lt;&gt;"",TRIM(EXPORTADO!A211),"")</f>
        <v/>
      </c>
      <c r="L229" s="50" t="str">
        <f>IF(K229&lt;&gt;"",EXPORTADO!D211,"")</f>
        <v/>
      </c>
      <c r="M229" s="50"/>
      <c r="N229" s="78" t="str">
        <f>IF(K229&lt;&gt;"",EXPORTADO!C211,"")</f>
        <v/>
      </c>
      <c r="O229" s="89" t="str">
        <f>IF(G229&lt;&gt;"",EXPORTADO!E211,"")</f>
        <v/>
      </c>
      <c r="P229" s="90" t="str">
        <f>IF(G229&lt;&gt;"",EXPORTADO!F211,"")</f>
        <v/>
      </c>
      <c r="Q229" s="90" t="str">
        <f>IF($G229&lt;&gt;"",$O229*P229,IF(OR($I229="c",$I229="css"),SUMIF($G$22:G$2999,$K229,Q$22:Q$2999),IF($I229="c1",SUMIF($F$22:F$2999,$K229,Q$22:Q$2999),IF($I229="c2",SUMIF($E$22:E$2999,$K229,Q$22:Q$2999),IF($I229="c3",SUMIF($D$22:D$2999,$K229,Q$22:Q$2999),IF($I229="c4",SUMIF($C$22:C$2999,$K229,Q$22:Q$2999),""))))))</f>
        <v/>
      </c>
      <c r="S229" s="148"/>
      <c r="T229" s="90" t="str">
        <f>IF(G229&lt;&gt;"",IF(S229&lt;&gt;"",O229*S229,"Celda Vacia"),IF($G229&lt;&gt;"",$O229*S229,IF(OR($I229="c",$I229="css"),SUMIF($G$22:G$2999,$K229,T$22:T$2999),IF($I229="c1",SUMIF($F$22:F$2999,$K229,T$22:T$2999),IF($I229="c2",SUMIF($E$22:E$2999,$K229,T$22:T$2999),IF($I229="c3",SUMIF($D$22:D$2999,$K229,T$22:T$2999),IF($I229="c4",SUMIF($C$22:C$2999,$K229,T$22:T$2999),"")))))))</f>
        <v/>
      </c>
      <c r="U229" s="91" t="str">
        <f t="shared" si="56"/>
        <v/>
      </c>
      <c r="V229" s="45"/>
      <c r="X229" s="50" t="str">
        <f t="shared" si="57"/>
        <v/>
      </c>
      <c r="Y229" s="69" t="str">
        <f t="shared" si="58"/>
        <v/>
      </c>
      <c r="Z229" s="69" t="str">
        <f t="shared" si="59"/>
        <v/>
      </c>
      <c r="AA229" s="69" t="str">
        <f>IF(I229="CSS",IF(RELLENAR!$F$6="PEM",IF(OR(T229&lt;(Q229),Q229=0),1,""),IF(OR(T229*(1+$T$11+$T$9)&lt;(Q229*(1+$O$9+$O$11)),Q229=0),1,"")),"")</f>
        <v/>
      </c>
      <c r="AB229" s="93" t="str">
        <f t="shared" si="60"/>
        <v/>
      </c>
      <c r="AC229" s="56" t="str">
        <f t="shared" si="61"/>
        <v/>
      </c>
      <c r="AD229" s="94" t="str">
        <f t="shared" si="62"/>
        <v/>
      </c>
      <c r="AE229" s="56" t="str">
        <f t="shared" si="63"/>
        <v/>
      </c>
      <c r="AF229" s="78" t="str">
        <f t="shared" si="64"/>
        <v/>
      </c>
    </row>
    <row r="230" spans="1:32" s="74" customFormat="1" x14ac:dyDescent="0.2">
      <c r="A230" s="74" t="str">
        <f>IF(EXPORTADO!I212&lt;&gt;"",EXPORTADO!I212,"")</f>
        <v/>
      </c>
      <c r="B230" s="74" t="str">
        <f t="shared" si="49"/>
        <v/>
      </c>
      <c r="C230" s="86" t="str">
        <f t="shared" si="50"/>
        <v/>
      </c>
      <c r="D230" s="86" t="str">
        <f t="shared" si="51"/>
        <v/>
      </c>
      <c r="E230" s="86" t="str">
        <f t="shared" si="52"/>
        <v/>
      </c>
      <c r="F230" s="86" t="str">
        <f t="shared" si="53"/>
        <v/>
      </c>
      <c r="G230" s="86" t="str">
        <f t="shared" si="54"/>
        <v/>
      </c>
      <c r="H230" s="87" t="str">
        <f>IF(EXPORTADO!B212&lt;&gt;"",EXPORTADO!B212,"")</f>
        <v/>
      </c>
      <c r="I230" s="78" t="str">
        <f t="shared" si="55"/>
        <v/>
      </c>
      <c r="J230" s="78"/>
      <c r="K230" s="88" t="str">
        <f>IF(EXPORTADO!A212&lt;&gt;"",TRIM(EXPORTADO!A212),"")</f>
        <v/>
      </c>
      <c r="L230" s="50" t="str">
        <f>IF(K230&lt;&gt;"",EXPORTADO!D212,"")</f>
        <v/>
      </c>
      <c r="M230" s="50"/>
      <c r="N230" s="78" t="str">
        <f>IF(K230&lt;&gt;"",EXPORTADO!C212,"")</f>
        <v/>
      </c>
      <c r="O230" s="89" t="str">
        <f>IF(G230&lt;&gt;"",EXPORTADO!E212,"")</f>
        <v/>
      </c>
      <c r="P230" s="90" t="str">
        <f>IF(G230&lt;&gt;"",EXPORTADO!F212,"")</f>
        <v/>
      </c>
      <c r="Q230" s="90" t="str">
        <f>IF($G230&lt;&gt;"",$O230*P230,IF(OR($I230="c",$I230="css"),SUMIF($G$22:G$2999,$K230,Q$22:Q$2999),IF($I230="c1",SUMIF($F$22:F$2999,$K230,Q$22:Q$2999),IF($I230="c2",SUMIF($E$22:E$2999,$K230,Q$22:Q$2999),IF($I230="c3",SUMIF($D$22:D$2999,$K230,Q$22:Q$2999),IF($I230="c4",SUMIF($C$22:C$2999,$K230,Q$22:Q$2999),""))))))</f>
        <v/>
      </c>
      <c r="S230" s="148"/>
      <c r="T230" s="90" t="str">
        <f>IF(G230&lt;&gt;"",IF(S230&lt;&gt;"",O230*S230,"Celda Vacia"),IF($G230&lt;&gt;"",$O230*S230,IF(OR($I230="c",$I230="css"),SUMIF($G$22:G$2999,$K230,T$22:T$2999),IF($I230="c1",SUMIF($F$22:F$2999,$K230,T$22:T$2999),IF($I230="c2",SUMIF($E$22:E$2999,$K230,T$22:T$2999),IF($I230="c3",SUMIF($D$22:D$2999,$K230,T$22:T$2999),IF($I230="c4",SUMIF($C$22:C$2999,$K230,T$22:T$2999),"")))))))</f>
        <v/>
      </c>
      <c r="U230" s="91" t="str">
        <f t="shared" si="56"/>
        <v/>
      </c>
      <c r="V230" s="45"/>
      <c r="X230" s="50" t="str">
        <f t="shared" si="57"/>
        <v/>
      </c>
      <c r="Y230" s="69" t="str">
        <f t="shared" si="58"/>
        <v/>
      </c>
      <c r="Z230" s="69" t="str">
        <f t="shared" si="59"/>
        <v/>
      </c>
      <c r="AA230" s="69" t="str">
        <f>IF(I230="CSS",IF(RELLENAR!$F$6="PEM",IF(OR(T230&lt;(Q230),Q230=0),1,""),IF(OR(T230*(1+$T$11+$T$9)&lt;(Q230*(1+$O$9+$O$11)),Q230=0),1,"")),"")</f>
        <v/>
      </c>
      <c r="AB230" s="93" t="str">
        <f t="shared" si="60"/>
        <v/>
      </c>
      <c r="AC230" s="56" t="str">
        <f t="shared" si="61"/>
        <v/>
      </c>
      <c r="AD230" s="94" t="str">
        <f t="shared" si="62"/>
        <v/>
      </c>
      <c r="AE230" s="56" t="str">
        <f t="shared" si="63"/>
        <v/>
      </c>
      <c r="AF230" s="78" t="str">
        <f t="shared" si="64"/>
        <v/>
      </c>
    </row>
    <row r="231" spans="1:32" s="74" customFormat="1" x14ac:dyDescent="0.2">
      <c r="A231" s="74" t="str">
        <f>IF(EXPORTADO!I213&lt;&gt;"",EXPORTADO!I213,"")</f>
        <v/>
      </c>
      <c r="B231" s="74" t="str">
        <f t="shared" si="49"/>
        <v/>
      </c>
      <c r="C231" s="86" t="str">
        <f t="shared" si="50"/>
        <v/>
      </c>
      <c r="D231" s="86" t="str">
        <f t="shared" si="51"/>
        <v/>
      </c>
      <c r="E231" s="86" t="str">
        <f t="shared" si="52"/>
        <v/>
      </c>
      <c r="F231" s="86" t="str">
        <f t="shared" si="53"/>
        <v/>
      </c>
      <c r="G231" s="86" t="str">
        <f t="shared" si="54"/>
        <v/>
      </c>
      <c r="H231" s="87" t="str">
        <f>IF(EXPORTADO!B213&lt;&gt;"",EXPORTADO!B213,"")</f>
        <v/>
      </c>
      <c r="I231" s="78" t="str">
        <f t="shared" si="55"/>
        <v/>
      </c>
      <c r="J231" s="78"/>
      <c r="K231" s="88" t="str">
        <f>IF(EXPORTADO!A213&lt;&gt;"",TRIM(EXPORTADO!A213),"")</f>
        <v/>
      </c>
      <c r="L231" s="50" t="str">
        <f>IF(K231&lt;&gt;"",EXPORTADO!D213,"")</f>
        <v/>
      </c>
      <c r="M231" s="50"/>
      <c r="N231" s="78" t="str">
        <f>IF(K231&lt;&gt;"",EXPORTADO!C213,"")</f>
        <v/>
      </c>
      <c r="O231" s="89" t="str">
        <f>IF(G231&lt;&gt;"",EXPORTADO!E213,"")</f>
        <v/>
      </c>
      <c r="P231" s="90" t="str">
        <f>IF(G231&lt;&gt;"",EXPORTADO!F213,"")</f>
        <v/>
      </c>
      <c r="Q231" s="90" t="str">
        <f>IF($G231&lt;&gt;"",$O231*P231,IF(OR($I231="c",$I231="css"),SUMIF($G$22:G$2999,$K231,Q$22:Q$2999),IF($I231="c1",SUMIF($F$22:F$2999,$K231,Q$22:Q$2999),IF($I231="c2",SUMIF($E$22:E$2999,$K231,Q$22:Q$2999),IF($I231="c3",SUMIF($D$22:D$2999,$K231,Q$22:Q$2999),IF($I231="c4",SUMIF($C$22:C$2999,$K231,Q$22:Q$2999),""))))))</f>
        <v/>
      </c>
      <c r="S231" s="148"/>
      <c r="T231" s="90" t="str">
        <f>IF(G231&lt;&gt;"",IF(S231&lt;&gt;"",O231*S231,"Celda Vacia"),IF($G231&lt;&gt;"",$O231*S231,IF(OR($I231="c",$I231="css"),SUMIF($G$22:G$2999,$K231,T$22:T$2999),IF($I231="c1",SUMIF($F$22:F$2999,$K231,T$22:T$2999),IF($I231="c2",SUMIF($E$22:E$2999,$K231,T$22:T$2999),IF($I231="c3",SUMIF($D$22:D$2999,$K231,T$22:T$2999),IF($I231="c4",SUMIF($C$22:C$2999,$K231,T$22:T$2999),"")))))))</f>
        <v/>
      </c>
      <c r="U231" s="91" t="str">
        <f t="shared" si="56"/>
        <v/>
      </c>
      <c r="V231" s="45"/>
      <c r="X231" s="50" t="str">
        <f t="shared" si="57"/>
        <v/>
      </c>
      <c r="Y231" s="69" t="str">
        <f t="shared" si="58"/>
        <v/>
      </c>
      <c r="Z231" s="69" t="str">
        <f t="shared" si="59"/>
        <v/>
      </c>
      <c r="AA231" s="69" t="str">
        <f>IF(I231="CSS",IF(RELLENAR!$F$6="PEM",IF(OR(T231&lt;(Q231),Q231=0),1,""),IF(OR(T231*(1+$T$11+$T$9)&lt;(Q231*(1+$O$9+$O$11)),Q231=0),1,"")),"")</f>
        <v/>
      </c>
      <c r="AB231" s="93" t="str">
        <f t="shared" si="60"/>
        <v/>
      </c>
      <c r="AC231" s="56" t="str">
        <f t="shared" si="61"/>
        <v/>
      </c>
      <c r="AD231" s="94" t="str">
        <f t="shared" si="62"/>
        <v/>
      </c>
      <c r="AE231" s="56" t="str">
        <f t="shared" si="63"/>
        <v/>
      </c>
      <c r="AF231" s="78" t="str">
        <f t="shared" si="64"/>
        <v/>
      </c>
    </row>
    <row r="232" spans="1:32" s="74" customFormat="1" x14ac:dyDescent="0.2">
      <c r="A232" s="74" t="str">
        <f>IF(EXPORTADO!I214&lt;&gt;"",EXPORTADO!I214,"")</f>
        <v/>
      </c>
      <c r="B232" s="74" t="str">
        <f t="shared" si="49"/>
        <v/>
      </c>
      <c r="C232" s="86" t="str">
        <f t="shared" si="50"/>
        <v/>
      </c>
      <c r="D232" s="86" t="str">
        <f t="shared" si="51"/>
        <v/>
      </c>
      <c r="E232" s="86" t="str">
        <f t="shared" si="52"/>
        <v/>
      </c>
      <c r="F232" s="86" t="str">
        <f t="shared" si="53"/>
        <v/>
      </c>
      <c r="G232" s="86" t="str">
        <f t="shared" si="54"/>
        <v/>
      </c>
      <c r="H232" s="87" t="str">
        <f>IF(EXPORTADO!B214&lt;&gt;"",EXPORTADO!B214,"")</f>
        <v/>
      </c>
      <c r="I232" s="78" t="str">
        <f t="shared" si="55"/>
        <v/>
      </c>
      <c r="J232" s="78"/>
      <c r="K232" s="88" t="str">
        <f>IF(EXPORTADO!A214&lt;&gt;"",TRIM(EXPORTADO!A214),"")</f>
        <v/>
      </c>
      <c r="L232" s="50" t="str">
        <f>IF(K232&lt;&gt;"",EXPORTADO!D214,"")</f>
        <v/>
      </c>
      <c r="M232" s="50"/>
      <c r="N232" s="78" t="str">
        <f>IF(K232&lt;&gt;"",EXPORTADO!C214,"")</f>
        <v/>
      </c>
      <c r="O232" s="89" t="str">
        <f>IF(G232&lt;&gt;"",EXPORTADO!E214,"")</f>
        <v/>
      </c>
      <c r="P232" s="90" t="str">
        <f>IF(G232&lt;&gt;"",EXPORTADO!F214,"")</f>
        <v/>
      </c>
      <c r="Q232" s="90" t="str">
        <f>IF($G232&lt;&gt;"",$O232*P232,IF(OR($I232="c",$I232="css"),SUMIF($G$22:G$2999,$K232,Q$22:Q$2999),IF($I232="c1",SUMIF($F$22:F$2999,$K232,Q$22:Q$2999),IF($I232="c2",SUMIF($E$22:E$2999,$K232,Q$22:Q$2999),IF($I232="c3",SUMIF($D$22:D$2999,$K232,Q$22:Q$2999),IF($I232="c4",SUMIF($C$22:C$2999,$K232,Q$22:Q$2999),""))))))</f>
        <v/>
      </c>
      <c r="S232" s="148"/>
      <c r="T232" s="90" t="str">
        <f>IF(G232&lt;&gt;"",IF(S232&lt;&gt;"",O232*S232,"Celda Vacia"),IF($G232&lt;&gt;"",$O232*S232,IF(OR($I232="c",$I232="css"),SUMIF($G$22:G$2999,$K232,T$22:T$2999),IF($I232="c1",SUMIF($F$22:F$2999,$K232,T$22:T$2999),IF($I232="c2",SUMIF($E$22:E$2999,$K232,T$22:T$2999),IF($I232="c3",SUMIF($D$22:D$2999,$K232,T$22:T$2999),IF($I232="c4",SUMIF($C$22:C$2999,$K232,T$22:T$2999),"")))))))</f>
        <v/>
      </c>
      <c r="U232" s="91" t="str">
        <f t="shared" si="56"/>
        <v/>
      </c>
      <c r="V232" s="45"/>
      <c r="X232" s="50" t="str">
        <f t="shared" si="57"/>
        <v/>
      </c>
      <c r="Y232" s="69" t="str">
        <f t="shared" si="58"/>
        <v/>
      </c>
      <c r="Z232" s="69" t="str">
        <f t="shared" si="59"/>
        <v/>
      </c>
      <c r="AA232" s="69" t="str">
        <f>IF(I232="CSS",IF(RELLENAR!$F$6="PEM",IF(OR(T232&lt;(Q232),Q232=0),1,""),IF(OR(T232*(1+$T$11+$T$9)&lt;(Q232*(1+$O$9+$O$11)),Q232=0),1,"")),"")</f>
        <v/>
      </c>
      <c r="AB232" s="93" t="str">
        <f t="shared" si="60"/>
        <v/>
      </c>
      <c r="AC232" s="56" t="str">
        <f t="shared" si="61"/>
        <v/>
      </c>
      <c r="AD232" s="94" t="str">
        <f t="shared" si="62"/>
        <v/>
      </c>
      <c r="AE232" s="56" t="str">
        <f t="shared" si="63"/>
        <v/>
      </c>
      <c r="AF232" s="78" t="str">
        <f t="shared" si="64"/>
        <v/>
      </c>
    </row>
    <row r="233" spans="1:32" s="74" customFormat="1" x14ac:dyDescent="0.2">
      <c r="A233" s="74" t="str">
        <f>IF(EXPORTADO!I215&lt;&gt;"",EXPORTADO!I215,"")</f>
        <v/>
      </c>
      <c r="B233" s="74" t="str">
        <f t="shared" si="49"/>
        <v/>
      </c>
      <c r="C233" s="86" t="str">
        <f t="shared" si="50"/>
        <v/>
      </c>
      <c r="D233" s="86" t="str">
        <f t="shared" si="51"/>
        <v/>
      </c>
      <c r="E233" s="86" t="str">
        <f t="shared" si="52"/>
        <v/>
      </c>
      <c r="F233" s="86" t="str">
        <f t="shared" si="53"/>
        <v/>
      </c>
      <c r="G233" s="86" t="str">
        <f t="shared" si="54"/>
        <v/>
      </c>
      <c r="H233" s="87" t="str">
        <f>IF(EXPORTADO!B215&lt;&gt;"",EXPORTADO!B215,"")</f>
        <v/>
      </c>
      <c r="I233" s="78" t="str">
        <f t="shared" si="55"/>
        <v/>
      </c>
      <c r="J233" s="78"/>
      <c r="K233" s="88" t="str">
        <f>IF(EXPORTADO!A215&lt;&gt;"",TRIM(EXPORTADO!A215),"")</f>
        <v/>
      </c>
      <c r="L233" s="50" t="str">
        <f>IF(K233&lt;&gt;"",EXPORTADO!D215,"")</f>
        <v/>
      </c>
      <c r="M233" s="50"/>
      <c r="N233" s="78" t="str">
        <f>IF(K233&lt;&gt;"",EXPORTADO!C215,"")</f>
        <v/>
      </c>
      <c r="O233" s="89" t="str">
        <f>IF(G233&lt;&gt;"",EXPORTADO!E215,"")</f>
        <v/>
      </c>
      <c r="P233" s="90" t="str">
        <f>IF(G233&lt;&gt;"",EXPORTADO!F215,"")</f>
        <v/>
      </c>
      <c r="Q233" s="90" t="str">
        <f>IF($G233&lt;&gt;"",$O233*P233,IF(OR($I233="c",$I233="css"),SUMIF($G$22:G$2999,$K233,Q$22:Q$2999),IF($I233="c1",SUMIF($F$22:F$2999,$K233,Q$22:Q$2999),IF($I233="c2",SUMIF($E$22:E$2999,$K233,Q$22:Q$2999),IF($I233="c3",SUMIF($D$22:D$2999,$K233,Q$22:Q$2999),IF($I233="c4",SUMIF($C$22:C$2999,$K233,Q$22:Q$2999),""))))))</f>
        <v/>
      </c>
      <c r="S233" s="148"/>
      <c r="T233" s="90" t="str">
        <f>IF(G233&lt;&gt;"",IF(S233&lt;&gt;"",O233*S233,"Celda Vacia"),IF($G233&lt;&gt;"",$O233*S233,IF(OR($I233="c",$I233="css"),SUMIF($G$22:G$2999,$K233,T$22:T$2999),IF($I233="c1",SUMIF($F$22:F$2999,$K233,T$22:T$2999),IF($I233="c2",SUMIF($E$22:E$2999,$K233,T$22:T$2999),IF($I233="c3",SUMIF($D$22:D$2999,$K233,T$22:T$2999),IF($I233="c4",SUMIF($C$22:C$2999,$K233,T$22:T$2999),"")))))))</f>
        <v/>
      </c>
      <c r="U233" s="91" t="str">
        <f t="shared" si="56"/>
        <v/>
      </c>
      <c r="V233" s="45"/>
      <c r="X233" s="50" t="str">
        <f t="shared" si="57"/>
        <v/>
      </c>
      <c r="Y233" s="69" t="str">
        <f t="shared" si="58"/>
        <v/>
      </c>
      <c r="Z233" s="69" t="str">
        <f t="shared" si="59"/>
        <v/>
      </c>
      <c r="AA233" s="69" t="str">
        <f>IF(I233="CSS",IF(RELLENAR!$F$6="PEM",IF(OR(T233&lt;(Q233),Q233=0),1,""),IF(OR(T233*(1+$T$11+$T$9)&lt;(Q233*(1+$O$9+$O$11)),Q233=0),1,"")),"")</f>
        <v/>
      </c>
      <c r="AB233" s="93" t="str">
        <f t="shared" si="60"/>
        <v/>
      </c>
      <c r="AC233" s="56" t="str">
        <f t="shared" si="61"/>
        <v/>
      </c>
      <c r="AD233" s="94" t="str">
        <f t="shared" si="62"/>
        <v/>
      </c>
      <c r="AE233" s="56" t="str">
        <f t="shared" si="63"/>
        <v/>
      </c>
      <c r="AF233" s="78" t="str">
        <f t="shared" si="64"/>
        <v/>
      </c>
    </row>
    <row r="234" spans="1:32" s="74" customFormat="1" x14ac:dyDescent="0.2">
      <c r="A234" s="74" t="str">
        <f>IF(EXPORTADO!I216&lt;&gt;"",EXPORTADO!I216,"")</f>
        <v/>
      </c>
      <c r="B234" s="74" t="str">
        <f t="shared" si="49"/>
        <v/>
      </c>
      <c r="C234" s="86" t="str">
        <f t="shared" si="50"/>
        <v/>
      </c>
      <c r="D234" s="86" t="str">
        <f t="shared" si="51"/>
        <v/>
      </c>
      <c r="E234" s="86" t="str">
        <f t="shared" si="52"/>
        <v/>
      </c>
      <c r="F234" s="86" t="str">
        <f t="shared" si="53"/>
        <v/>
      </c>
      <c r="G234" s="86" t="str">
        <f t="shared" si="54"/>
        <v/>
      </c>
      <c r="H234" s="87" t="str">
        <f>IF(EXPORTADO!B216&lt;&gt;"",EXPORTADO!B216,"")</f>
        <v/>
      </c>
      <c r="I234" s="78" t="str">
        <f t="shared" si="55"/>
        <v/>
      </c>
      <c r="J234" s="78"/>
      <c r="K234" s="88" t="str">
        <f>IF(EXPORTADO!A216&lt;&gt;"",TRIM(EXPORTADO!A216),"")</f>
        <v/>
      </c>
      <c r="L234" s="50" t="str">
        <f>IF(K234&lt;&gt;"",EXPORTADO!D216,"")</f>
        <v/>
      </c>
      <c r="M234" s="50"/>
      <c r="N234" s="78" t="str">
        <f>IF(K234&lt;&gt;"",EXPORTADO!C216,"")</f>
        <v/>
      </c>
      <c r="O234" s="89" t="str">
        <f>IF(G234&lt;&gt;"",EXPORTADO!E216,"")</f>
        <v/>
      </c>
      <c r="P234" s="90" t="str">
        <f>IF(G234&lt;&gt;"",EXPORTADO!F216,"")</f>
        <v/>
      </c>
      <c r="Q234" s="90" t="str">
        <f>IF($G234&lt;&gt;"",$O234*P234,IF(OR($I234="c",$I234="css"),SUMIF($G$22:G$2999,$K234,Q$22:Q$2999),IF($I234="c1",SUMIF($F$22:F$2999,$K234,Q$22:Q$2999),IF($I234="c2",SUMIF($E$22:E$2999,$K234,Q$22:Q$2999),IF($I234="c3",SUMIF($D$22:D$2999,$K234,Q$22:Q$2999),IF($I234="c4",SUMIF($C$22:C$2999,$K234,Q$22:Q$2999),""))))))</f>
        <v/>
      </c>
      <c r="S234" s="90"/>
      <c r="T234" s="90" t="str">
        <f>IF(G234&lt;&gt;"",IF(S234&lt;&gt;"",O234*S234,"Celda Vacia"),IF($G234&lt;&gt;"",$O234*S234,IF(OR($I234="c",$I234="css"),SUMIF($G$22:G$2999,$K234,T$22:T$2999),IF($I234="c1",SUMIF($F$22:F$2999,$K234,T$22:T$2999),IF($I234="c2",SUMIF($E$22:E$2999,$K234,T$22:T$2999),IF($I234="c3",SUMIF($D$22:D$2999,$K234,T$22:T$2999),IF($I234="c4",SUMIF($C$22:C$2999,$K234,T$22:T$2999),"")))))))</f>
        <v/>
      </c>
      <c r="U234" s="91" t="str">
        <f t="shared" si="56"/>
        <v/>
      </c>
      <c r="V234" s="45"/>
      <c r="X234" s="50" t="str">
        <f t="shared" si="57"/>
        <v/>
      </c>
      <c r="Y234" s="69" t="str">
        <f t="shared" si="58"/>
        <v/>
      </c>
      <c r="Z234" s="69" t="str">
        <f t="shared" si="59"/>
        <v/>
      </c>
      <c r="AA234" s="69" t="str">
        <f>IF(I234="CSS",IF(RELLENAR!$F$6="PEM",IF(OR(T234&lt;(Q234),Q234=0),1,""),IF(OR(T234*(1+$T$11+$T$9)&lt;(Q234*(1+$O$9+$O$11)),Q234=0),1,"")),"")</f>
        <v/>
      </c>
      <c r="AB234" s="93" t="str">
        <f t="shared" si="60"/>
        <v/>
      </c>
      <c r="AC234" s="56" t="str">
        <f t="shared" si="61"/>
        <v/>
      </c>
      <c r="AD234" s="94" t="str">
        <f t="shared" si="62"/>
        <v/>
      </c>
      <c r="AE234" s="56" t="str">
        <f t="shared" si="63"/>
        <v/>
      </c>
      <c r="AF234" s="78" t="str">
        <f t="shared" si="64"/>
        <v/>
      </c>
    </row>
    <row r="235" spans="1:32" s="74" customFormat="1" x14ac:dyDescent="0.2">
      <c r="A235" s="74" t="str">
        <f>IF(EXPORTADO!I217&lt;&gt;"",EXPORTADO!I217,"")</f>
        <v/>
      </c>
      <c r="B235" s="74" t="str">
        <f t="shared" si="49"/>
        <v/>
      </c>
      <c r="C235" s="86" t="str">
        <f t="shared" si="50"/>
        <v/>
      </c>
      <c r="D235" s="86" t="str">
        <f t="shared" si="51"/>
        <v/>
      </c>
      <c r="E235" s="86" t="str">
        <f t="shared" si="52"/>
        <v/>
      </c>
      <c r="F235" s="86" t="str">
        <f t="shared" si="53"/>
        <v/>
      </c>
      <c r="G235" s="86" t="str">
        <f t="shared" si="54"/>
        <v/>
      </c>
      <c r="H235" s="87" t="str">
        <f>IF(EXPORTADO!B217&lt;&gt;"",EXPORTADO!B217,"")</f>
        <v/>
      </c>
      <c r="I235" s="78" t="str">
        <f t="shared" si="55"/>
        <v/>
      </c>
      <c r="J235" s="78"/>
      <c r="K235" s="88" t="str">
        <f>IF(EXPORTADO!A217&lt;&gt;"",TRIM(EXPORTADO!A217),"")</f>
        <v/>
      </c>
      <c r="L235" s="50" t="str">
        <f>IF(K235&lt;&gt;"",EXPORTADO!D217,"")</f>
        <v/>
      </c>
      <c r="M235" s="50"/>
      <c r="N235" s="78" t="str">
        <f>IF(K235&lt;&gt;"",EXPORTADO!C217,"")</f>
        <v/>
      </c>
      <c r="O235" s="89" t="str">
        <f>IF(G235&lt;&gt;"",EXPORTADO!E217,"")</f>
        <v/>
      </c>
      <c r="P235" s="90" t="str">
        <f>IF(G235&lt;&gt;"",EXPORTADO!F217,"")</f>
        <v/>
      </c>
      <c r="Q235" s="90" t="str">
        <f>IF($G235&lt;&gt;"",$O235*P235,IF(OR($I235="c",$I235="css"),SUMIF($G$22:G$2999,$K235,Q$22:Q$2999),IF($I235="c1",SUMIF($F$22:F$2999,$K235,Q$22:Q$2999),IF($I235="c2",SUMIF($E$22:E$2999,$K235,Q$22:Q$2999),IF($I235="c3",SUMIF($D$22:D$2999,$K235,Q$22:Q$2999),IF($I235="c4",SUMIF($C$22:C$2999,$K235,Q$22:Q$2999),""))))))</f>
        <v/>
      </c>
      <c r="S235" s="90"/>
      <c r="T235" s="90" t="str">
        <f>IF(G235&lt;&gt;"",IF(S235&lt;&gt;"",O235*S235,"Celda Vacia"),IF($G235&lt;&gt;"",$O235*S235,IF(OR($I235="c",$I235="css"),SUMIF($G$22:G$2999,$K235,T$22:T$2999),IF($I235="c1",SUMIF($F$22:F$2999,$K235,T$22:T$2999),IF($I235="c2",SUMIF($E$22:E$2999,$K235,T$22:T$2999),IF($I235="c3",SUMIF($D$22:D$2999,$K235,T$22:T$2999),IF($I235="c4",SUMIF($C$22:C$2999,$K235,T$22:T$2999),"")))))))</f>
        <v/>
      </c>
      <c r="U235" s="91" t="str">
        <f t="shared" si="56"/>
        <v/>
      </c>
      <c r="V235" s="45"/>
      <c r="X235" s="50" t="str">
        <f t="shared" si="57"/>
        <v/>
      </c>
      <c r="Y235" s="69" t="str">
        <f t="shared" si="58"/>
        <v/>
      </c>
      <c r="Z235" s="69" t="str">
        <f t="shared" si="59"/>
        <v/>
      </c>
      <c r="AA235" s="69" t="str">
        <f>IF(I235="CSS",IF(RELLENAR!$F$6="PEM",IF(OR(T235&lt;(Q235),Q235=0),1,""),IF(OR(T235*(1+$T$11+$T$9)&lt;(Q235*(1+$O$9+$O$11)),Q235=0),1,"")),"")</f>
        <v/>
      </c>
      <c r="AB235" s="93" t="str">
        <f t="shared" si="60"/>
        <v/>
      </c>
      <c r="AC235" s="56" t="str">
        <f t="shared" si="61"/>
        <v/>
      </c>
      <c r="AD235" s="94" t="str">
        <f t="shared" si="62"/>
        <v/>
      </c>
      <c r="AE235" s="56" t="str">
        <f t="shared" si="63"/>
        <v/>
      </c>
      <c r="AF235" s="78" t="str">
        <f t="shared" si="64"/>
        <v/>
      </c>
    </row>
    <row r="236" spans="1:32" s="74" customFormat="1" x14ac:dyDescent="0.2">
      <c r="A236" s="74" t="str">
        <f>IF(EXPORTADO!I218&lt;&gt;"",EXPORTADO!I218,"")</f>
        <v/>
      </c>
      <c r="B236" s="74" t="str">
        <f t="shared" si="49"/>
        <v/>
      </c>
      <c r="C236" s="86" t="str">
        <f t="shared" si="50"/>
        <v/>
      </c>
      <c r="D236" s="86" t="str">
        <f t="shared" si="51"/>
        <v/>
      </c>
      <c r="E236" s="86" t="str">
        <f t="shared" si="52"/>
        <v/>
      </c>
      <c r="F236" s="86" t="str">
        <f t="shared" si="53"/>
        <v/>
      </c>
      <c r="G236" s="86" t="str">
        <f t="shared" si="54"/>
        <v/>
      </c>
      <c r="H236" s="87" t="str">
        <f>IF(EXPORTADO!B218&lt;&gt;"",EXPORTADO!B218,"")</f>
        <v/>
      </c>
      <c r="I236" s="78" t="str">
        <f t="shared" si="55"/>
        <v/>
      </c>
      <c r="J236" s="78"/>
      <c r="K236" s="88" t="str">
        <f>IF(EXPORTADO!A218&lt;&gt;"",TRIM(EXPORTADO!A218),"")</f>
        <v/>
      </c>
      <c r="L236" s="50" t="str">
        <f>IF(K236&lt;&gt;"",EXPORTADO!D218,"")</f>
        <v/>
      </c>
      <c r="M236" s="50"/>
      <c r="N236" s="78" t="str">
        <f>IF(K236&lt;&gt;"",EXPORTADO!C218,"")</f>
        <v/>
      </c>
      <c r="O236" s="89" t="str">
        <f>IF(G236&lt;&gt;"",EXPORTADO!E218,"")</f>
        <v/>
      </c>
      <c r="P236" s="90" t="str">
        <f>IF(G236&lt;&gt;"",EXPORTADO!F218,"")</f>
        <v/>
      </c>
      <c r="Q236" s="90" t="str">
        <f>IF($G236&lt;&gt;"",$O236*P236,IF(OR($I236="c",$I236="css"),SUMIF($G$22:G$2999,$K236,Q$22:Q$2999),IF($I236="c1",SUMIF($F$22:F$2999,$K236,Q$22:Q$2999),IF($I236="c2",SUMIF($E$22:E$2999,$K236,Q$22:Q$2999),IF($I236="c3",SUMIF($D$22:D$2999,$K236,Q$22:Q$2999),IF($I236="c4",SUMIF($C$22:C$2999,$K236,Q$22:Q$2999),""))))))</f>
        <v/>
      </c>
      <c r="S236" s="90"/>
      <c r="T236" s="90" t="str">
        <f>IF(G236&lt;&gt;"",IF(S236&lt;&gt;"",O236*S236,"Celda Vacia"),IF($G236&lt;&gt;"",$O236*S236,IF(OR($I236="c",$I236="css"),SUMIF($G$22:G$2999,$K236,T$22:T$2999),IF($I236="c1",SUMIF($F$22:F$2999,$K236,T$22:T$2999),IF($I236="c2",SUMIF($E$22:E$2999,$K236,T$22:T$2999),IF($I236="c3",SUMIF($D$22:D$2999,$K236,T$22:T$2999),IF($I236="c4",SUMIF($C$22:C$2999,$K236,T$22:T$2999),"")))))))</f>
        <v/>
      </c>
      <c r="U236" s="91" t="str">
        <f t="shared" si="56"/>
        <v/>
      </c>
      <c r="V236" s="45"/>
      <c r="X236" s="50" t="str">
        <f t="shared" si="57"/>
        <v/>
      </c>
      <c r="Y236" s="69" t="str">
        <f t="shared" si="58"/>
        <v/>
      </c>
      <c r="Z236" s="69" t="str">
        <f t="shared" si="59"/>
        <v/>
      </c>
      <c r="AA236" s="69" t="str">
        <f>IF(I236="CSS",IF(RELLENAR!$F$6="PEM",IF(OR(T236&lt;(Q236),Q236=0),1,""),IF(OR(T236*(1+$T$11+$T$9)&lt;(Q236*(1+$O$9+$O$11)),Q236=0),1,"")),"")</f>
        <v/>
      </c>
      <c r="AB236" s="93" t="str">
        <f t="shared" si="60"/>
        <v/>
      </c>
      <c r="AC236" s="56" t="str">
        <f t="shared" si="61"/>
        <v/>
      </c>
      <c r="AD236" s="94" t="str">
        <f t="shared" si="62"/>
        <v/>
      </c>
      <c r="AE236" s="56" t="str">
        <f t="shared" si="63"/>
        <v/>
      </c>
      <c r="AF236" s="78" t="str">
        <f t="shared" si="64"/>
        <v/>
      </c>
    </row>
    <row r="237" spans="1:32" s="74" customFormat="1" x14ac:dyDescent="0.2">
      <c r="A237" s="74" t="str">
        <f>IF(EXPORTADO!I219&lt;&gt;"",EXPORTADO!I219,"")</f>
        <v/>
      </c>
      <c r="B237" s="74" t="str">
        <f t="shared" si="49"/>
        <v/>
      </c>
      <c r="C237" s="86" t="str">
        <f t="shared" si="50"/>
        <v/>
      </c>
      <c r="D237" s="86" t="str">
        <f t="shared" si="51"/>
        <v/>
      </c>
      <c r="E237" s="86" t="str">
        <f t="shared" si="52"/>
        <v/>
      </c>
      <c r="F237" s="86" t="str">
        <f t="shared" si="53"/>
        <v/>
      </c>
      <c r="G237" s="86" t="str">
        <f t="shared" si="54"/>
        <v/>
      </c>
      <c r="H237" s="87" t="str">
        <f>IF(EXPORTADO!B219&lt;&gt;"",EXPORTADO!B219,"")</f>
        <v/>
      </c>
      <c r="I237" s="78" t="str">
        <f t="shared" si="55"/>
        <v/>
      </c>
      <c r="J237" s="78"/>
      <c r="K237" s="88" t="str">
        <f>IF(EXPORTADO!A219&lt;&gt;"",TRIM(EXPORTADO!A219),"")</f>
        <v/>
      </c>
      <c r="L237" s="50" t="str">
        <f>IF(K237&lt;&gt;"",EXPORTADO!D219,"")</f>
        <v/>
      </c>
      <c r="M237" s="50"/>
      <c r="N237" s="78" t="str">
        <f>IF(K237&lt;&gt;"",EXPORTADO!C219,"")</f>
        <v/>
      </c>
      <c r="O237" s="89" t="str">
        <f>IF(G237&lt;&gt;"",EXPORTADO!E219,"")</f>
        <v/>
      </c>
      <c r="P237" s="90" t="str">
        <f>IF(G237&lt;&gt;"",EXPORTADO!F219,"")</f>
        <v/>
      </c>
      <c r="Q237" s="90" t="str">
        <f>IF($G237&lt;&gt;"",$O237*P237,IF(OR($I237="c",$I237="css"),SUMIF($G$22:G$2999,$K237,Q$22:Q$2999),IF($I237="c1",SUMIF($F$22:F$2999,$K237,Q$22:Q$2999),IF($I237="c2",SUMIF($E$22:E$2999,$K237,Q$22:Q$2999),IF($I237="c3",SUMIF($D$22:D$2999,$K237,Q$22:Q$2999),IF($I237="c4",SUMIF($C$22:C$2999,$K237,Q$22:Q$2999),""))))))</f>
        <v/>
      </c>
      <c r="S237" s="90"/>
      <c r="T237" s="90" t="str">
        <f>IF(G237&lt;&gt;"",IF(S237&lt;&gt;"",O237*S237,"Celda Vacia"),IF($G237&lt;&gt;"",$O237*S237,IF(OR($I237="c",$I237="css"),SUMIF($G$22:G$2999,$K237,T$22:T$2999),IF($I237="c1",SUMIF($F$22:F$2999,$K237,T$22:T$2999),IF($I237="c2",SUMIF($E$22:E$2999,$K237,T$22:T$2999),IF($I237="c3",SUMIF($D$22:D$2999,$K237,T$22:T$2999),IF($I237="c4",SUMIF($C$22:C$2999,$K237,T$22:T$2999),"")))))))</f>
        <v/>
      </c>
      <c r="U237" s="91" t="str">
        <f t="shared" si="56"/>
        <v/>
      </c>
      <c r="V237" s="45"/>
      <c r="X237" s="50" t="str">
        <f t="shared" si="57"/>
        <v/>
      </c>
      <c r="Y237" s="69" t="str">
        <f t="shared" si="58"/>
        <v/>
      </c>
      <c r="Z237" s="69" t="str">
        <f t="shared" si="59"/>
        <v/>
      </c>
      <c r="AA237" s="69" t="str">
        <f>IF(I237="CSS",IF(RELLENAR!$F$6="PEM",IF(OR(T237&lt;(Q237),Q237=0),1,""),IF(OR(T237*(1+$T$11+$T$9)&lt;(Q237*(1+$O$9+$O$11)),Q237=0),1,"")),"")</f>
        <v/>
      </c>
      <c r="AB237" s="93" t="str">
        <f t="shared" si="60"/>
        <v/>
      </c>
      <c r="AC237" s="56" t="str">
        <f t="shared" si="61"/>
        <v/>
      </c>
      <c r="AD237" s="94" t="str">
        <f t="shared" si="62"/>
        <v/>
      </c>
      <c r="AE237" s="56" t="str">
        <f t="shared" si="63"/>
        <v/>
      </c>
      <c r="AF237" s="78" t="str">
        <f t="shared" si="64"/>
        <v/>
      </c>
    </row>
    <row r="238" spans="1:32" s="74" customFormat="1" x14ac:dyDescent="0.2">
      <c r="A238" s="74" t="str">
        <f>IF(EXPORTADO!I220&lt;&gt;"",EXPORTADO!I220,"")</f>
        <v/>
      </c>
      <c r="B238" s="74" t="str">
        <f t="shared" si="49"/>
        <v/>
      </c>
      <c r="C238" s="86" t="str">
        <f t="shared" si="50"/>
        <v/>
      </c>
      <c r="D238" s="86" t="str">
        <f t="shared" si="51"/>
        <v/>
      </c>
      <c r="E238" s="86" t="str">
        <f t="shared" si="52"/>
        <v/>
      </c>
      <c r="F238" s="86" t="str">
        <f t="shared" si="53"/>
        <v/>
      </c>
      <c r="G238" s="86" t="str">
        <f t="shared" si="54"/>
        <v/>
      </c>
      <c r="H238" s="87" t="str">
        <f>IF(EXPORTADO!B220&lt;&gt;"",EXPORTADO!B220,"")</f>
        <v/>
      </c>
      <c r="I238" s="78" t="str">
        <f t="shared" si="55"/>
        <v/>
      </c>
      <c r="J238" s="78"/>
      <c r="K238" s="88" t="str">
        <f>IF(EXPORTADO!A220&lt;&gt;"",TRIM(EXPORTADO!A220),"")</f>
        <v/>
      </c>
      <c r="L238" s="50" t="str">
        <f>IF(K238&lt;&gt;"",EXPORTADO!D220,"")</f>
        <v/>
      </c>
      <c r="M238" s="50"/>
      <c r="N238" s="78" t="str">
        <f>IF(K238&lt;&gt;"",EXPORTADO!C220,"")</f>
        <v/>
      </c>
      <c r="O238" s="89" t="str">
        <f>IF(G238&lt;&gt;"",EXPORTADO!E220,"")</f>
        <v/>
      </c>
      <c r="P238" s="90" t="str">
        <f>IF(G238&lt;&gt;"",EXPORTADO!F220,"")</f>
        <v/>
      </c>
      <c r="Q238" s="90" t="str">
        <f>IF($G238&lt;&gt;"",$O238*P238,IF(OR($I238="c",$I238="css"),SUMIF($G$22:G$2999,$K238,Q$22:Q$2999),IF($I238="c1",SUMIF($F$22:F$2999,$K238,Q$22:Q$2999),IF($I238="c2",SUMIF($E$22:E$2999,$K238,Q$22:Q$2999),IF($I238="c3",SUMIF($D$22:D$2999,$K238,Q$22:Q$2999),IF($I238="c4",SUMIF($C$22:C$2999,$K238,Q$22:Q$2999),""))))))</f>
        <v/>
      </c>
      <c r="S238" s="90"/>
      <c r="T238" s="90" t="str">
        <f>IF(G238&lt;&gt;"",IF(S238&lt;&gt;"",O238*S238,"Celda Vacia"),IF($G238&lt;&gt;"",$O238*S238,IF(OR($I238="c",$I238="css"),SUMIF($G$22:G$2999,$K238,T$22:T$2999),IF($I238="c1",SUMIF($F$22:F$2999,$K238,T$22:T$2999),IF($I238="c2",SUMIF($E$22:E$2999,$K238,T$22:T$2999),IF($I238="c3",SUMIF($D$22:D$2999,$K238,T$22:T$2999),IF($I238="c4",SUMIF($C$22:C$2999,$K238,T$22:T$2999),"")))))))</f>
        <v/>
      </c>
      <c r="U238" s="91" t="str">
        <f t="shared" si="56"/>
        <v/>
      </c>
      <c r="V238" s="45"/>
      <c r="X238" s="50" t="str">
        <f t="shared" si="57"/>
        <v/>
      </c>
      <c r="Y238" s="69" t="str">
        <f t="shared" si="58"/>
        <v/>
      </c>
      <c r="Z238" s="69" t="str">
        <f t="shared" si="59"/>
        <v/>
      </c>
      <c r="AA238" s="69" t="str">
        <f>IF(I238="CSS",IF(RELLENAR!$F$6="PEM",IF(OR(T238&lt;(Q238),Q238=0),1,""),IF(OR(T238*(1+$T$11+$T$9)&lt;(Q238*(1+$O$9+$O$11)),Q238=0),1,"")),"")</f>
        <v/>
      </c>
      <c r="AB238" s="93" t="str">
        <f t="shared" si="60"/>
        <v/>
      </c>
      <c r="AC238" s="56" t="str">
        <f t="shared" si="61"/>
        <v/>
      </c>
      <c r="AD238" s="94" t="str">
        <f t="shared" si="62"/>
        <v/>
      </c>
      <c r="AE238" s="56" t="str">
        <f t="shared" si="63"/>
        <v/>
      </c>
      <c r="AF238" s="78" t="str">
        <f t="shared" si="64"/>
        <v/>
      </c>
    </row>
    <row r="239" spans="1:32" s="74" customFormat="1" x14ac:dyDescent="0.2">
      <c r="A239" s="74" t="str">
        <f>IF(EXPORTADO!I221&lt;&gt;"",EXPORTADO!I221,"")</f>
        <v/>
      </c>
      <c r="B239" s="74" t="str">
        <f t="shared" si="49"/>
        <v/>
      </c>
      <c r="C239" s="86" t="str">
        <f t="shared" si="50"/>
        <v/>
      </c>
      <c r="D239" s="86" t="str">
        <f t="shared" si="51"/>
        <v/>
      </c>
      <c r="E239" s="86" t="str">
        <f t="shared" si="52"/>
        <v/>
      </c>
      <c r="F239" s="86" t="str">
        <f t="shared" si="53"/>
        <v/>
      </c>
      <c r="G239" s="86" t="str">
        <f t="shared" si="54"/>
        <v/>
      </c>
      <c r="H239" s="87" t="str">
        <f>IF(EXPORTADO!B221&lt;&gt;"",EXPORTADO!B221,"")</f>
        <v/>
      </c>
      <c r="I239" s="78" t="str">
        <f t="shared" si="55"/>
        <v/>
      </c>
      <c r="J239" s="78"/>
      <c r="K239" s="88" t="str">
        <f>IF(EXPORTADO!A221&lt;&gt;"",TRIM(EXPORTADO!A221),"")</f>
        <v/>
      </c>
      <c r="L239" s="50" t="str">
        <f>IF(K239&lt;&gt;"",EXPORTADO!D221,"")</f>
        <v/>
      </c>
      <c r="M239" s="50"/>
      <c r="N239" s="78" t="str">
        <f>IF(K239&lt;&gt;"",EXPORTADO!C221,"")</f>
        <v/>
      </c>
      <c r="O239" s="89" t="str">
        <f>IF(G239&lt;&gt;"",EXPORTADO!E221,"")</f>
        <v/>
      </c>
      <c r="P239" s="90" t="str">
        <f>IF(G239&lt;&gt;"",EXPORTADO!F221,"")</f>
        <v/>
      </c>
      <c r="Q239" s="90" t="str">
        <f>IF($G239&lt;&gt;"",$O239*P239,IF(OR($I239="c",$I239="css"),SUMIF($G$22:G$2999,$K239,Q$22:Q$2999),IF($I239="c1",SUMIF($F$22:F$2999,$K239,Q$22:Q$2999),IF($I239="c2",SUMIF($E$22:E$2999,$K239,Q$22:Q$2999),IF($I239="c3",SUMIF($D$22:D$2999,$K239,Q$22:Q$2999),IF($I239="c4",SUMIF($C$22:C$2999,$K239,Q$22:Q$2999),""))))))</f>
        <v/>
      </c>
      <c r="S239" s="90"/>
      <c r="T239" s="90" t="str">
        <f>IF(G239&lt;&gt;"",IF(S239&lt;&gt;"",O239*S239,"Celda Vacia"),IF($G239&lt;&gt;"",$O239*S239,IF(OR($I239="c",$I239="css"),SUMIF($G$22:G$2999,$K239,T$22:T$2999),IF($I239="c1",SUMIF($F$22:F$2999,$K239,T$22:T$2999),IF($I239="c2",SUMIF($E$22:E$2999,$K239,T$22:T$2999),IF($I239="c3",SUMIF($D$22:D$2999,$K239,T$22:T$2999),IF($I239="c4",SUMIF($C$22:C$2999,$K239,T$22:T$2999),"")))))))</f>
        <v/>
      </c>
      <c r="U239" s="91" t="str">
        <f t="shared" si="56"/>
        <v/>
      </c>
      <c r="V239" s="45"/>
      <c r="X239" s="50" t="str">
        <f t="shared" si="57"/>
        <v/>
      </c>
      <c r="Y239" s="69" t="str">
        <f t="shared" si="58"/>
        <v/>
      </c>
      <c r="Z239" s="69" t="str">
        <f t="shared" si="59"/>
        <v/>
      </c>
      <c r="AA239" s="69" t="str">
        <f>IF(I239="CSS",IF(RELLENAR!$F$6="PEM",IF(OR(T239&lt;(Q239),Q239=0),1,""),IF(OR(T239*(1+$T$11+$T$9)&lt;(Q239*(1+$O$9+$O$11)),Q239=0),1,"")),"")</f>
        <v/>
      </c>
      <c r="AB239" s="93" t="str">
        <f t="shared" si="60"/>
        <v/>
      </c>
      <c r="AC239" s="56" t="str">
        <f t="shared" si="61"/>
        <v/>
      </c>
      <c r="AD239" s="94" t="str">
        <f t="shared" si="62"/>
        <v/>
      </c>
      <c r="AE239" s="56" t="str">
        <f t="shared" si="63"/>
        <v/>
      </c>
      <c r="AF239" s="78" t="str">
        <f t="shared" si="64"/>
        <v/>
      </c>
    </row>
    <row r="240" spans="1:32" s="74" customFormat="1" x14ac:dyDescent="0.2">
      <c r="A240" s="74" t="str">
        <f>IF(EXPORTADO!I222&lt;&gt;"",EXPORTADO!I222,"")</f>
        <v/>
      </c>
      <c r="B240" s="74" t="str">
        <f t="shared" si="49"/>
        <v/>
      </c>
      <c r="C240" s="86" t="str">
        <f t="shared" si="50"/>
        <v/>
      </c>
      <c r="D240" s="86" t="str">
        <f t="shared" si="51"/>
        <v/>
      </c>
      <c r="E240" s="86" t="str">
        <f t="shared" si="52"/>
        <v/>
      </c>
      <c r="F240" s="86" t="str">
        <f t="shared" si="53"/>
        <v/>
      </c>
      <c r="G240" s="86" t="str">
        <f t="shared" si="54"/>
        <v/>
      </c>
      <c r="H240" s="87" t="str">
        <f>IF(EXPORTADO!B222&lt;&gt;"",EXPORTADO!B222,"")</f>
        <v/>
      </c>
      <c r="I240" s="78" t="str">
        <f t="shared" si="55"/>
        <v/>
      </c>
      <c r="J240" s="78"/>
      <c r="K240" s="88" t="str">
        <f>IF(EXPORTADO!A222&lt;&gt;"",TRIM(EXPORTADO!A222),"")</f>
        <v/>
      </c>
      <c r="L240" s="50" t="str">
        <f>IF(K240&lt;&gt;"",EXPORTADO!D222,"")</f>
        <v/>
      </c>
      <c r="M240" s="50"/>
      <c r="N240" s="78" t="str">
        <f>IF(K240&lt;&gt;"",EXPORTADO!C222,"")</f>
        <v/>
      </c>
      <c r="O240" s="89" t="str">
        <f>IF(G240&lt;&gt;"",EXPORTADO!E222,"")</f>
        <v/>
      </c>
      <c r="P240" s="90" t="str">
        <f>IF(G240&lt;&gt;"",EXPORTADO!F222,"")</f>
        <v/>
      </c>
      <c r="Q240" s="90" t="str">
        <f>IF($G240&lt;&gt;"",$O240*P240,IF(OR($I240="c",$I240="css"),SUMIF($G$22:G$2999,$K240,Q$22:Q$2999),IF($I240="c1",SUMIF($F$22:F$2999,$K240,Q$22:Q$2999),IF($I240="c2",SUMIF($E$22:E$2999,$K240,Q$22:Q$2999),IF($I240="c3",SUMIF($D$22:D$2999,$K240,Q$22:Q$2999),IF($I240="c4",SUMIF($C$22:C$2999,$K240,Q$22:Q$2999),""))))))</f>
        <v/>
      </c>
      <c r="S240" s="90"/>
      <c r="T240" s="90" t="str">
        <f>IF(G240&lt;&gt;"",IF(S240&lt;&gt;"",O240*S240,"Celda Vacia"),IF($G240&lt;&gt;"",$O240*S240,IF(OR($I240="c",$I240="css"),SUMIF($G$22:G$2999,$K240,T$22:T$2999),IF($I240="c1",SUMIF($F$22:F$2999,$K240,T$22:T$2999),IF($I240="c2",SUMIF($E$22:E$2999,$K240,T$22:T$2999),IF($I240="c3",SUMIF($D$22:D$2999,$K240,T$22:T$2999),IF($I240="c4",SUMIF($C$22:C$2999,$K240,T$22:T$2999),"")))))))</f>
        <v/>
      </c>
      <c r="U240" s="91" t="str">
        <f t="shared" si="56"/>
        <v/>
      </c>
      <c r="V240" s="45"/>
      <c r="X240" s="50" t="str">
        <f t="shared" si="57"/>
        <v/>
      </c>
      <c r="Y240" s="69" t="str">
        <f t="shared" si="58"/>
        <v/>
      </c>
      <c r="Z240" s="69" t="str">
        <f t="shared" si="59"/>
        <v/>
      </c>
      <c r="AA240" s="69" t="str">
        <f>IF(I240="CSS",IF(RELLENAR!$F$6="PEM",IF(OR(T240&lt;(Q240),Q240=0),1,""),IF(OR(T240*(1+$T$11+$T$9)&lt;(Q240*(1+$O$9+$O$11)),Q240=0),1,"")),"")</f>
        <v/>
      </c>
      <c r="AB240" s="93" t="str">
        <f t="shared" si="60"/>
        <v/>
      </c>
      <c r="AC240" s="56" t="str">
        <f t="shared" si="61"/>
        <v/>
      </c>
      <c r="AD240" s="94" t="str">
        <f t="shared" si="62"/>
        <v/>
      </c>
      <c r="AE240" s="56" t="str">
        <f t="shared" si="63"/>
        <v/>
      </c>
      <c r="AF240" s="78" t="str">
        <f t="shared" si="64"/>
        <v/>
      </c>
    </row>
    <row r="241" spans="1:32" s="74" customFormat="1" x14ac:dyDescent="0.2">
      <c r="A241" s="74" t="str">
        <f>IF(EXPORTADO!I223&lt;&gt;"",EXPORTADO!I223,"")</f>
        <v/>
      </c>
      <c r="B241" s="74" t="str">
        <f t="shared" si="49"/>
        <v/>
      </c>
      <c r="C241" s="86" t="str">
        <f t="shared" si="50"/>
        <v/>
      </c>
      <c r="D241" s="86" t="str">
        <f t="shared" si="51"/>
        <v/>
      </c>
      <c r="E241" s="86" t="str">
        <f t="shared" si="52"/>
        <v/>
      </c>
      <c r="F241" s="86" t="str">
        <f t="shared" si="53"/>
        <v/>
      </c>
      <c r="G241" s="86" t="str">
        <f t="shared" si="54"/>
        <v/>
      </c>
      <c r="H241" s="87" t="str">
        <f>IF(EXPORTADO!B223&lt;&gt;"",EXPORTADO!B223,"")</f>
        <v/>
      </c>
      <c r="I241" s="78" t="str">
        <f t="shared" si="55"/>
        <v/>
      </c>
      <c r="J241" s="78"/>
      <c r="K241" s="88" t="str">
        <f>IF(EXPORTADO!A223&lt;&gt;"",TRIM(EXPORTADO!A223),"")</f>
        <v/>
      </c>
      <c r="L241" s="50" t="str">
        <f>IF(K241&lt;&gt;"",EXPORTADO!D223,"")</f>
        <v/>
      </c>
      <c r="M241" s="50"/>
      <c r="N241" s="78" t="str">
        <f>IF(K241&lt;&gt;"",EXPORTADO!C223,"")</f>
        <v/>
      </c>
      <c r="O241" s="89" t="str">
        <f>IF(G241&lt;&gt;"",EXPORTADO!E223,"")</f>
        <v/>
      </c>
      <c r="P241" s="90" t="str">
        <f>IF(G241&lt;&gt;"",EXPORTADO!F223,"")</f>
        <v/>
      </c>
      <c r="Q241" s="90" t="str">
        <f>IF($G241&lt;&gt;"",$O241*P241,IF(OR($I241="c",$I241="css"),SUMIF($G$22:G$2999,$K241,Q$22:Q$2999),IF($I241="c1",SUMIF($F$22:F$2999,$K241,Q$22:Q$2999),IF($I241="c2",SUMIF($E$22:E$2999,$K241,Q$22:Q$2999),IF($I241="c3",SUMIF($D$22:D$2999,$K241,Q$22:Q$2999),IF($I241="c4",SUMIF($C$22:C$2999,$K241,Q$22:Q$2999),""))))))</f>
        <v/>
      </c>
      <c r="S241" s="90"/>
      <c r="T241" s="90" t="str">
        <f>IF(G241&lt;&gt;"",IF(S241&lt;&gt;"",O241*S241,"Celda Vacia"),IF($G241&lt;&gt;"",$O241*S241,IF(OR($I241="c",$I241="css"),SUMIF($G$22:G$2999,$K241,T$22:T$2999),IF($I241="c1",SUMIF($F$22:F$2999,$K241,T$22:T$2999),IF($I241="c2",SUMIF($E$22:E$2999,$K241,T$22:T$2999),IF($I241="c3",SUMIF($D$22:D$2999,$K241,T$22:T$2999),IF($I241="c4",SUMIF($C$22:C$2999,$K241,T$22:T$2999),"")))))))</f>
        <v/>
      </c>
      <c r="U241" s="91" t="str">
        <f t="shared" si="56"/>
        <v/>
      </c>
      <c r="V241" s="45"/>
      <c r="X241" s="50" t="str">
        <f t="shared" si="57"/>
        <v/>
      </c>
      <c r="Y241" s="69" t="str">
        <f t="shared" si="58"/>
        <v/>
      </c>
      <c r="Z241" s="69" t="str">
        <f t="shared" si="59"/>
        <v/>
      </c>
      <c r="AA241" s="69" t="str">
        <f>IF(I241="CSS",IF(RELLENAR!$F$6="PEM",IF(OR(T241&lt;(Q241),Q241=0),1,""),IF(OR(T241*(1+$T$11+$T$9)&lt;(Q241*(1+$O$9+$O$11)),Q241=0),1,"")),"")</f>
        <v/>
      </c>
      <c r="AB241" s="93" t="str">
        <f t="shared" si="60"/>
        <v/>
      </c>
      <c r="AC241" s="56" t="str">
        <f t="shared" si="61"/>
        <v/>
      </c>
      <c r="AD241" s="94" t="str">
        <f t="shared" si="62"/>
        <v/>
      </c>
      <c r="AE241" s="56" t="str">
        <f t="shared" si="63"/>
        <v/>
      </c>
      <c r="AF241" s="78" t="str">
        <f t="shared" si="64"/>
        <v/>
      </c>
    </row>
    <row r="242" spans="1:32" s="74" customFormat="1" x14ac:dyDescent="0.2">
      <c r="A242" s="74" t="str">
        <f>IF(EXPORTADO!I224&lt;&gt;"",EXPORTADO!I224,"")</f>
        <v/>
      </c>
      <c r="B242" s="74" t="str">
        <f t="shared" si="49"/>
        <v/>
      </c>
      <c r="C242" s="86" t="str">
        <f t="shared" si="50"/>
        <v/>
      </c>
      <c r="D242" s="86" t="str">
        <f t="shared" si="51"/>
        <v/>
      </c>
      <c r="E242" s="86" t="str">
        <f t="shared" si="52"/>
        <v/>
      </c>
      <c r="F242" s="86" t="str">
        <f t="shared" si="53"/>
        <v/>
      </c>
      <c r="G242" s="86" t="str">
        <f t="shared" si="54"/>
        <v/>
      </c>
      <c r="H242" s="87" t="str">
        <f>IF(EXPORTADO!B224&lt;&gt;"",EXPORTADO!B224,"")</f>
        <v/>
      </c>
      <c r="I242" s="78" t="str">
        <f t="shared" si="55"/>
        <v/>
      </c>
      <c r="J242" s="78"/>
      <c r="K242" s="88" t="str">
        <f>IF(EXPORTADO!A224&lt;&gt;"",TRIM(EXPORTADO!A224),"")</f>
        <v/>
      </c>
      <c r="L242" s="50" t="str">
        <f>IF(K242&lt;&gt;"",EXPORTADO!D224,"")</f>
        <v/>
      </c>
      <c r="M242" s="50"/>
      <c r="N242" s="78" t="str">
        <f>IF(K242&lt;&gt;"",EXPORTADO!C224,"")</f>
        <v/>
      </c>
      <c r="O242" s="89" t="str">
        <f>IF(G242&lt;&gt;"",EXPORTADO!E224,"")</f>
        <v/>
      </c>
      <c r="P242" s="90" t="str">
        <f>IF(G242&lt;&gt;"",EXPORTADO!F224,"")</f>
        <v/>
      </c>
      <c r="Q242" s="90" t="str">
        <f>IF($G242&lt;&gt;"",$O242*P242,IF(OR($I242="c",$I242="css"),SUMIF($G$22:G$2999,$K242,Q$22:Q$2999),IF($I242="c1",SUMIF($F$22:F$2999,$K242,Q$22:Q$2999),IF($I242="c2",SUMIF($E$22:E$2999,$K242,Q$22:Q$2999),IF($I242="c3",SUMIF($D$22:D$2999,$K242,Q$22:Q$2999),IF($I242="c4",SUMIF($C$22:C$2999,$K242,Q$22:Q$2999),""))))))</f>
        <v/>
      </c>
      <c r="S242" s="90"/>
      <c r="T242" s="90" t="str">
        <f>IF(G242&lt;&gt;"",IF(S242&lt;&gt;"",O242*S242,"Celda Vacia"),IF($G242&lt;&gt;"",$O242*S242,IF(OR($I242="c",$I242="css"),SUMIF($G$22:G$2999,$K242,T$22:T$2999),IF($I242="c1",SUMIF($F$22:F$2999,$K242,T$22:T$2999),IF($I242="c2",SUMIF($E$22:E$2999,$K242,T$22:T$2999),IF($I242="c3",SUMIF($D$22:D$2999,$K242,T$22:T$2999),IF($I242="c4",SUMIF($C$22:C$2999,$K242,T$22:T$2999),"")))))))</f>
        <v/>
      </c>
      <c r="U242" s="91" t="str">
        <f t="shared" si="56"/>
        <v/>
      </c>
      <c r="V242" s="45"/>
      <c r="X242" s="50" t="str">
        <f t="shared" si="57"/>
        <v/>
      </c>
      <c r="Y242" s="69" t="str">
        <f t="shared" si="58"/>
        <v/>
      </c>
      <c r="Z242" s="69" t="str">
        <f t="shared" si="59"/>
        <v/>
      </c>
      <c r="AA242" s="69" t="str">
        <f>IF(I242="CSS",IF(RELLENAR!$F$6="PEM",IF(OR(T242&lt;(Q242),Q242=0),1,""),IF(OR(T242*(1+$T$11+$T$9)&lt;(Q242*(1+$O$9+$O$11)),Q242=0),1,"")),"")</f>
        <v/>
      </c>
      <c r="AB242" s="93" t="str">
        <f t="shared" si="60"/>
        <v/>
      </c>
      <c r="AC242" s="56" t="str">
        <f t="shared" si="61"/>
        <v/>
      </c>
      <c r="AD242" s="94" t="str">
        <f t="shared" si="62"/>
        <v/>
      </c>
      <c r="AE242" s="56" t="str">
        <f t="shared" si="63"/>
        <v/>
      </c>
      <c r="AF242" s="78" t="str">
        <f t="shared" si="64"/>
        <v/>
      </c>
    </row>
    <row r="243" spans="1:32" s="74" customFormat="1" x14ac:dyDescent="0.2">
      <c r="A243" s="74" t="str">
        <f>IF(EXPORTADO!I225&lt;&gt;"",EXPORTADO!I225,"")</f>
        <v/>
      </c>
      <c r="B243" s="74" t="str">
        <f t="shared" si="49"/>
        <v/>
      </c>
      <c r="C243" s="86" t="str">
        <f t="shared" si="50"/>
        <v/>
      </c>
      <c r="D243" s="86" t="str">
        <f t="shared" si="51"/>
        <v/>
      </c>
      <c r="E243" s="86" t="str">
        <f t="shared" si="52"/>
        <v/>
      </c>
      <c r="F243" s="86" t="str">
        <f t="shared" si="53"/>
        <v/>
      </c>
      <c r="G243" s="86" t="str">
        <f t="shared" si="54"/>
        <v/>
      </c>
      <c r="H243" s="87" t="str">
        <f>IF(EXPORTADO!B225&lt;&gt;"",EXPORTADO!B225,"")</f>
        <v/>
      </c>
      <c r="I243" s="78" t="str">
        <f t="shared" si="55"/>
        <v/>
      </c>
      <c r="J243" s="78"/>
      <c r="K243" s="88" t="str">
        <f>IF(EXPORTADO!A225&lt;&gt;"",TRIM(EXPORTADO!A225),"")</f>
        <v/>
      </c>
      <c r="L243" s="50" t="str">
        <f>IF(K243&lt;&gt;"",EXPORTADO!D225,"")</f>
        <v/>
      </c>
      <c r="M243" s="50"/>
      <c r="N243" s="78" t="str">
        <f>IF(K243&lt;&gt;"",EXPORTADO!C225,"")</f>
        <v/>
      </c>
      <c r="O243" s="89" t="str">
        <f>IF(G243&lt;&gt;"",EXPORTADO!E225,"")</f>
        <v/>
      </c>
      <c r="P243" s="90" t="str">
        <f>IF(G243&lt;&gt;"",EXPORTADO!F225,"")</f>
        <v/>
      </c>
      <c r="Q243" s="90" t="str">
        <f>IF($G243&lt;&gt;"",$O243*P243,IF(OR($I243="c",$I243="css"),SUMIF($G$22:G$2999,$K243,Q$22:Q$2999),IF($I243="c1",SUMIF($F$22:F$2999,$K243,Q$22:Q$2999),IF($I243="c2",SUMIF($E$22:E$2999,$K243,Q$22:Q$2999),IF($I243="c3",SUMIF($D$22:D$2999,$K243,Q$22:Q$2999),IF($I243="c4",SUMIF($C$22:C$2999,$K243,Q$22:Q$2999),""))))))</f>
        <v/>
      </c>
      <c r="S243" s="90"/>
      <c r="T243" s="90" t="str">
        <f>IF(G243&lt;&gt;"",IF(S243&lt;&gt;"",O243*S243,"Celda Vacia"),IF($G243&lt;&gt;"",$O243*S243,IF(OR($I243="c",$I243="css"),SUMIF($G$22:G$2999,$K243,T$22:T$2999),IF($I243="c1",SUMIF($F$22:F$2999,$K243,T$22:T$2999),IF($I243="c2",SUMIF($E$22:E$2999,$K243,T$22:T$2999),IF($I243="c3",SUMIF($D$22:D$2999,$K243,T$22:T$2999),IF($I243="c4",SUMIF($C$22:C$2999,$K243,T$22:T$2999),"")))))))</f>
        <v/>
      </c>
      <c r="U243" s="91" t="str">
        <f t="shared" si="56"/>
        <v/>
      </c>
      <c r="V243" s="45"/>
      <c r="X243" s="50" t="str">
        <f t="shared" si="57"/>
        <v/>
      </c>
      <c r="Y243" s="69" t="str">
        <f t="shared" si="58"/>
        <v/>
      </c>
      <c r="Z243" s="69" t="str">
        <f t="shared" si="59"/>
        <v/>
      </c>
      <c r="AA243" s="69" t="str">
        <f>IF(I243="CSS",IF(RELLENAR!$F$6="PEM",IF(OR(T243&lt;(Q243),Q243=0),1,""),IF(OR(T243*(1+$T$11+$T$9)&lt;(Q243*(1+$O$9+$O$11)),Q243=0),1,"")),"")</f>
        <v/>
      </c>
      <c r="AB243" s="93" t="str">
        <f t="shared" si="60"/>
        <v/>
      </c>
      <c r="AC243" s="56" t="str">
        <f t="shared" si="61"/>
        <v/>
      </c>
      <c r="AD243" s="94" t="str">
        <f t="shared" si="62"/>
        <v/>
      </c>
      <c r="AE243" s="56" t="str">
        <f t="shared" si="63"/>
        <v/>
      </c>
      <c r="AF243" s="78" t="str">
        <f t="shared" si="64"/>
        <v/>
      </c>
    </row>
    <row r="244" spans="1:32" s="74" customFormat="1" x14ac:dyDescent="0.2">
      <c r="A244" s="74" t="str">
        <f>IF(EXPORTADO!I226&lt;&gt;"",EXPORTADO!I226,"")</f>
        <v/>
      </c>
      <c r="B244" s="74" t="str">
        <f t="shared" si="49"/>
        <v/>
      </c>
      <c r="C244" s="86" t="str">
        <f t="shared" si="50"/>
        <v/>
      </c>
      <c r="D244" s="86" t="str">
        <f t="shared" si="51"/>
        <v/>
      </c>
      <c r="E244" s="86" t="str">
        <f t="shared" si="52"/>
        <v/>
      </c>
      <c r="F244" s="86" t="str">
        <f t="shared" si="53"/>
        <v/>
      </c>
      <c r="G244" s="86" t="str">
        <f t="shared" si="54"/>
        <v/>
      </c>
      <c r="H244" s="87" t="str">
        <f>IF(EXPORTADO!B226&lt;&gt;"",EXPORTADO!B226,"")</f>
        <v/>
      </c>
      <c r="I244" s="78" t="str">
        <f t="shared" si="55"/>
        <v/>
      </c>
      <c r="J244" s="78"/>
      <c r="K244" s="88" t="str">
        <f>IF(EXPORTADO!A226&lt;&gt;"",TRIM(EXPORTADO!A226),"")</f>
        <v/>
      </c>
      <c r="L244" s="50" t="str">
        <f>IF(K244&lt;&gt;"",EXPORTADO!D226,"")</f>
        <v/>
      </c>
      <c r="M244" s="50"/>
      <c r="N244" s="78" t="str">
        <f>IF(K244&lt;&gt;"",EXPORTADO!C226,"")</f>
        <v/>
      </c>
      <c r="O244" s="89" t="str">
        <f>IF(G244&lt;&gt;"",EXPORTADO!E226,"")</f>
        <v/>
      </c>
      <c r="P244" s="90" t="str">
        <f>IF(G244&lt;&gt;"",EXPORTADO!F226,"")</f>
        <v/>
      </c>
      <c r="Q244" s="90" t="str">
        <f>IF($G244&lt;&gt;"",$O244*P244,IF(OR($I244="c",$I244="css"),SUMIF($G$22:G$2999,$K244,Q$22:Q$2999),IF($I244="c1",SUMIF($F$22:F$2999,$K244,Q$22:Q$2999),IF($I244="c2",SUMIF($E$22:E$2999,$K244,Q$22:Q$2999),IF($I244="c3",SUMIF($D$22:D$2999,$K244,Q$22:Q$2999),IF($I244="c4",SUMIF($C$22:C$2999,$K244,Q$22:Q$2999),""))))))</f>
        <v/>
      </c>
      <c r="S244" s="90"/>
      <c r="T244" s="90" t="str">
        <f>IF(G244&lt;&gt;"",IF(S244&lt;&gt;"",O244*S244,"Celda Vacia"),IF($G244&lt;&gt;"",$O244*S244,IF(OR($I244="c",$I244="css"),SUMIF($G$22:G$2999,$K244,T$22:T$2999),IF($I244="c1",SUMIF($F$22:F$2999,$K244,T$22:T$2999),IF($I244="c2",SUMIF($E$22:E$2999,$K244,T$22:T$2999),IF($I244="c3",SUMIF($D$22:D$2999,$K244,T$22:T$2999),IF($I244="c4",SUMIF($C$22:C$2999,$K244,T$22:T$2999),"")))))))</f>
        <v/>
      </c>
      <c r="U244" s="91" t="str">
        <f t="shared" si="56"/>
        <v/>
      </c>
      <c r="V244" s="45"/>
      <c r="X244" s="50" t="str">
        <f t="shared" si="57"/>
        <v/>
      </c>
      <c r="Y244" s="69" t="str">
        <f t="shared" si="58"/>
        <v/>
      </c>
      <c r="Z244" s="69" t="str">
        <f t="shared" si="59"/>
        <v/>
      </c>
      <c r="AA244" s="69" t="str">
        <f>IF(I244="CSS",IF(RELLENAR!$F$6="PEM",IF(OR(T244&lt;(Q244),Q244=0),1,""),IF(OR(T244*(1+$T$11+$T$9)&lt;(Q244*(1+$O$9+$O$11)),Q244=0),1,"")),"")</f>
        <v/>
      </c>
      <c r="AB244" s="93" t="str">
        <f t="shared" si="60"/>
        <v/>
      </c>
      <c r="AC244" s="56" t="str">
        <f t="shared" si="61"/>
        <v/>
      </c>
      <c r="AD244" s="94" t="str">
        <f t="shared" si="62"/>
        <v/>
      </c>
      <c r="AE244" s="56" t="str">
        <f t="shared" si="63"/>
        <v/>
      </c>
      <c r="AF244" s="78" t="str">
        <f t="shared" si="64"/>
        <v/>
      </c>
    </row>
    <row r="245" spans="1:32" s="74" customFormat="1" x14ac:dyDescent="0.2">
      <c r="A245" s="74" t="str">
        <f>IF(EXPORTADO!I227&lt;&gt;"",EXPORTADO!I227,"")</f>
        <v/>
      </c>
      <c r="B245" s="74" t="str">
        <f t="shared" si="49"/>
        <v/>
      </c>
      <c r="C245" s="86" t="str">
        <f t="shared" si="50"/>
        <v/>
      </c>
      <c r="D245" s="86" t="str">
        <f t="shared" si="51"/>
        <v/>
      </c>
      <c r="E245" s="86" t="str">
        <f t="shared" si="52"/>
        <v/>
      </c>
      <c r="F245" s="86" t="str">
        <f t="shared" si="53"/>
        <v/>
      </c>
      <c r="G245" s="86" t="str">
        <f t="shared" si="54"/>
        <v/>
      </c>
      <c r="H245" s="87" t="str">
        <f>IF(EXPORTADO!B227&lt;&gt;"",EXPORTADO!B227,"")</f>
        <v/>
      </c>
      <c r="I245" s="78" t="str">
        <f t="shared" si="55"/>
        <v/>
      </c>
      <c r="J245" s="78"/>
      <c r="K245" s="88" t="str">
        <f>IF(EXPORTADO!A227&lt;&gt;"",TRIM(EXPORTADO!A227),"")</f>
        <v/>
      </c>
      <c r="L245" s="50" t="str">
        <f>IF(K245&lt;&gt;"",EXPORTADO!D227,"")</f>
        <v/>
      </c>
      <c r="M245" s="50"/>
      <c r="N245" s="78" t="str">
        <f>IF(K245&lt;&gt;"",EXPORTADO!C227,"")</f>
        <v/>
      </c>
      <c r="O245" s="89" t="str">
        <f>IF(G245&lt;&gt;"",EXPORTADO!E227,"")</f>
        <v/>
      </c>
      <c r="P245" s="90" t="str">
        <f>IF(G245&lt;&gt;"",EXPORTADO!F227,"")</f>
        <v/>
      </c>
      <c r="Q245" s="90" t="str">
        <f>IF($G245&lt;&gt;"",$O245*P245,IF(OR($I245="c",$I245="css"),SUMIF($G$22:G$2999,$K245,Q$22:Q$2999),IF($I245="c1",SUMIF($F$22:F$2999,$K245,Q$22:Q$2999),IF($I245="c2",SUMIF($E$22:E$2999,$K245,Q$22:Q$2999),IF($I245="c3",SUMIF($D$22:D$2999,$K245,Q$22:Q$2999),IF($I245="c4",SUMIF($C$22:C$2999,$K245,Q$22:Q$2999),""))))))</f>
        <v/>
      </c>
      <c r="S245" s="90"/>
      <c r="T245" s="90" t="str">
        <f>IF(G245&lt;&gt;"",IF(S245&lt;&gt;"",O245*S245,"Celda Vacia"),IF($G245&lt;&gt;"",$O245*S245,IF(OR($I245="c",$I245="css"),SUMIF($G$22:G$2999,$K245,T$22:T$2999),IF($I245="c1",SUMIF($F$22:F$2999,$K245,T$22:T$2999),IF($I245="c2",SUMIF($E$22:E$2999,$K245,T$22:T$2999),IF($I245="c3",SUMIF($D$22:D$2999,$K245,T$22:T$2999),IF($I245="c4",SUMIF($C$22:C$2999,$K245,T$22:T$2999),"")))))))</f>
        <v/>
      </c>
      <c r="U245" s="91" t="str">
        <f t="shared" si="56"/>
        <v/>
      </c>
      <c r="V245" s="45"/>
      <c r="X245" s="50" t="str">
        <f t="shared" si="57"/>
        <v/>
      </c>
      <c r="Y245" s="69" t="str">
        <f t="shared" si="58"/>
        <v/>
      </c>
      <c r="Z245" s="69" t="str">
        <f t="shared" si="59"/>
        <v/>
      </c>
      <c r="AA245" s="69" t="str">
        <f>IF(I245="CSS",IF(RELLENAR!$F$6="PEM",IF(OR(T245&lt;(Q245),Q245=0),1,""),IF(OR(T245*(1+$T$11+$T$9)&lt;(Q245*(1+$O$9+$O$11)),Q245=0),1,"")),"")</f>
        <v/>
      </c>
      <c r="AB245" s="93" t="str">
        <f t="shared" si="60"/>
        <v/>
      </c>
      <c r="AC245" s="56" t="str">
        <f t="shared" si="61"/>
        <v/>
      </c>
      <c r="AD245" s="94" t="str">
        <f t="shared" si="62"/>
        <v/>
      </c>
      <c r="AE245" s="56" t="str">
        <f t="shared" si="63"/>
        <v/>
      </c>
      <c r="AF245" s="78" t="str">
        <f t="shared" si="64"/>
        <v/>
      </c>
    </row>
    <row r="246" spans="1:32" s="74" customFormat="1" x14ac:dyDescent="0.2">
      <c r="A246" s="74" t="str">
        <f>IF(EXPORTADO!I228&lt;&gt;"",EXPORTADO!I228,"")</f>
        <v/>
      </c>
      <c r="B246" s="74" t="str">
        <f t="shared" si="49"/>
        <v/>
      </c>
      <c r="C246" s="86" t="str">
        <f t="shared" si="50"/>
        <v/>
      </c>
      <c r="D246" s="86" t="str">
        <f t="shared" si="51"/>
        <v/>
      </c>
      <c r="E246" s="86" t="str">
        <f t="shared" si="52"/>
        <v/>
      </c>
      <c r="F246" s="86" t="str">
        <f t="shared" si="53"/>
        <v/>
      </c>
      <c r="G246" s="86" t="str">
        <f t="shared" si="54"/>
        <v/>
      </c>
      <c r="H246" s="87" t="str">
        <f>IF(EXPORTADO!B228&lt;&gt;"",EXPORTADO!B228,"")</f>
        <v/>
      </c>
      <c r="I246" s="78" t="str">
        <f t="shared" si="55"/>
        <v/>
      </c>
      <c r="J246" s="78"/>
      <c r="K246" s="88" t="str">
        <f>IF(EXPORTADO!A228&lt;&gt;"",TRIM(EXPORTADO!A228),"")</f>
        <v/>
      </c>
      <c r="L246" s="50" t="str">
        <f>IF(K246&lt;&gt;"",EXPORTADO!D228,"")</f>
        <v/>
      </c>
      <c r="M246" s="50"/>
      <c r="N246" s="78" t="str">
        <f>IF(K246&lt;&gt;"",EXPORTADO!C228,"")</f>
        <v/>
      </c>
      <c r="O246" s="89" t="str">
        <f>IF(G246&lt;&gt;"",EXPORTADO!E228,"")</f>
        <v/>
      </c>
      <c r="P246" s="90" t="str">
        <f>IF(G246&lt;&gt;"",EXPORTADO!F228,"")</f>
        <v/>
      </c>
      <c r="Q246" s="90" t="str">
        <f>IF($G246&lt;&gt;"",$O246*P246,IF(OR($I246="c",$I246="css"),SUMIF($G$22:G$2999,$K246,Q$22:Q$2999),IF($I246="c1",SUMIF($F$22:F$2999,$K246,Q$22:Q$2999),IF($I246="c2",SUMIF($E$22:E$2999,$K246,Q$22:Q$2999),IF($I246="c3",SUMIF($D$22:D$2999,$K246,Q$22:Q$2999),IF($I246="c4",SUMIF($C$22:C$2999,$K246,Q$22:Q$2999),""))))))</f>
        <v/>
      </c>
      <c r="S246" s="90"/>
      <c r="T246" s="90" t="str">
        <f>IF(G246&lt;&gt;"",IF(S246&lt;&gt;"",O246*S246,"Celda Vacia"),IF($G246&lt;&gt;"",$O246*S246,IF(OR($I246="c",$I246="css"),SUMIF($G$22:G$2999,$K246,T$22:T$2999),IF($I246="c1",SUMIF($F$22:F$2999,$K246,T$22:T$2999),IF($I246="c2",SUMIF($E$22:E$2999,$K246,T$22:T$2999),IF($I246="c3",SUMIF($D$22:D$2999,$K246,T$22:T$2999),IF($I246="c4",SUMIF($C$22:C$2999,$K246,T$22:T$2999),"")))))))</f>
        <v/>
      </c>
      <c r="U246" s="91" t="str">
        <f t="shared" si="56"/>
        <v/>
      </c>
      <c r="V246" s="45"/>
      <c r="X246" s="50" t="str">
        <f t="shared" si="57"/>
        <v/>
      </c>
      <c r="Y246" s="69" t="str">
        <f t="shared" si="58"/>
        <v/>
      </c>
      <c r="Z246" s="69" t="str">
        <f t="shared" si="59"/>
        <v/>
      </c>
      <c r="AA246" s="69" t="str">
        <f>IF(I246="CSS",IF(RELLENAR!$F$6="PEM",IF(OR(T246&lt;(Q246),Q246=0),1,""),IF(OR(T246*(1+$T$11+$T$9)&lt;(Q246*(1+$O$9+$O$11)),Q246=0),1,"")),"")</f>
        <v/>
      </c>
      <c r="AB246" s="93" t="str">
        <f t="shared" si="60"/>
        <v/>
      </c>
      <c r="AC246" s="56" t="str">
        <f t="shared" si="61"/>
        <v/>
      </c>
      <c r="AD246" s="94" t="str">
        <f t="shared" si="62"/>
        <v/>
      </c>
      <c r="AE246" s="56" t="str">
        <f t="shared" si="63"/>
        <v/>
      </c>
      <c r="AF246" s="78" t="str">
        <f t="shared" si="64"/>
        <v/>
      </c>
    </row>
    <row r="247" spans="1:32" s="74" customFormat="1" x14ac:dyDescent="0.2">
      <c r="A247" s="74" t="str">
        <f>IF(EXPORTADO!I229&lt;&gt;"",EXPORTADO!I229,"")</f>
        <v/>
      </c>
      <c r="B247" s="74" t="str">
        <f t="shared" si="49"/>
        <v/>
      </c>
      <c r="C247" s="86" t="str">
        <f t="shared" si="50"/>
        <v/>
      </c>
      <c r="D247" s="86" t="str">
        <f t="shared" si="51"/>
        <v/>
      </c>
      <c r="E247" s="86" t="str">
        <f t="shared" si="52"/>
        <v/>
      </c>
      <c r="F247" s="86" t="str">
        <f t="shared" si="53"/>
        <v/>
      </c>
      <c r="G247" s="86" t="str">
        <f t="shared" si="54"/>
        <v/>
      </c>
      <c r="H247" s="87" t="str">
        <f>IF(EXPORTADO!B229&lt;&gt;"",EXPORTADO!B229,"")</f>
        <v/>
      </c>
      <c r="I247" s="78" t="str">
        <f t="shared" si="55"/>
        <v/>
      </c>
      <c r="J247" s="78"/>
      <c r="K247" s="88" t="str">
        <f>IF(EXPORTADO!A229&lt;&gt;"",TRIM(EXPORTADO!A229),"")</f>
        <v/>
      </c>
      <c r="L247" s="50" t="str">
        <f>IF(K247&lt;&gt;"",EXPORTADO!D229,"")</f>
        <v/>
      </c>
      <c r="M247" s="50"/>
      <c r="N247" s="78" t="str">
        <f>IF(K247&lt;&gt;"",EXPORTADO!C229,"")</f>
        <v/>
      </c>
      <c r="O247" s="89" t="str">
        <f>IF(G247&lt;&gt;"",EXPORTADO!E229,"")</f>
        <v/>
      </c>
      <c r="P247" s="90" t="str">
        <f>IF(G247&lt;&gt;"",EXPORTADO!F229,"")</f>
        <v/>
      </c>
      <c r="Q247" s="90" t="str">
        <f>IF($G247&lt;&gt;"",$O247*P247,IF(OR($I247="c",$I247="css"),SUMIF($G$22:G$2999,$K247,Q$22:Q$2999),IF($I247="c1",SUMIF($F$22:F$2999,$K247,Q$22:Q$2999),IF($I247="c2",SUMIF($E$22:E$2999,$K247,Q$22:Q$2999),IF($I247="c3",SUMIF($D$22:D$2999,$K247,Q$22:Q$2999),IF($I247="c4",SUMIF($C$22:C$2999,$K247,Q$22:Q$2999),""))))))</f>
        <v/>
      </c>
      <c r="S247" s="90"/>
      <c r="T247" s="90" t="str">
        <f>IF(G247&lt;&gt;"",IF(S247&lt;&gt;"",O247*S247,"Celda Vacia"),IF($G247&lt;&gt;"",$O247*S247,IF(OR($I247="c",$I247="css"),SUMIF($G$22:G$2999,$K247,T$22:T$2999),IF($I247="c1",SUMIF($F$22:F$2999,$K247,T$22:T$2999),IF($I247="c2",SUMIF($E$22:E$2999,$K247,T$22:T$2999),IF($I247="c3",SUMIF($D$22:D$2999,$K247,T$22:T$2999),IF($I247="c4",SUMIF($C$22:C$2999,$K247,T$22:T$2999),"")))))))</f>
        <v/>
      </c>
      <c r="U247" s="91" t="str">
        <f t="shared" si="56"/>
        <v/>
      </c>
      <c r="V247" s="45"/>
      <c r="X247" s="50" t="str">
        <f t="shared" si="57"/>
        <v/>
      </c>
      <c r="Y247" s="69" t="str">
        <f t="shared" si="58"/>
        <v/>
      </c>
      <c r="Z247" s="69" t="str">
        <f t="shared" si="59"/>
        <v/>
      </c>
      <c r="AA247" s="69" t="str">
        <f>IF(I247="CSS",IF(RELLENAR!$F$6="PEM",IF(OR(T247&lt;(Q247),Q247=0),1,""),IF(OR(T247*(1+$T$11+$T$9)&lt;(Q247*(1+$O$9+$O$11)),Q247=0),1,"")),"")</f>
        <v/>
      </c>
      <c r="AB247" s="93" t="str">
        <f t="shared" si="60"/>
        <v/>
      </c>
      <c r="AC247" s="56" t="str">
        <f t="shared" si="61"/>
        <v/>
      </c>
      <c r="AD247" s="94" t="str">
        <f t="shared" si="62"/>
        <v/>
      </c>
      <c r="AE247" s="56" t="str">
        <f t="shared" si="63"/>
        <v/>
      </c>
      <c r="AF247" s="78" t="str">
        <f t="shared" si="64"/>
        <v/>
      </c>
    </row>
    <row r="248" spans="1:32" s="74" customFormat="1" x14ac:dyDescent="0.2">
      <c r="A248" s="74" t="str">
        <f>IF(EXPORTADO!I230&lt;&gt;"",EXPORTADO!I230,"")</f>
        <v/>
      </c>
      <c r="B248" s="74" t="str">
        <f t="shared" si="49"/>
        <v/>
      </c>
      <c r="C248" s="86" t="str">
        <f t="shared" si="50"/>
        <v/>
      </c>
      <c r="D248" s="86" t="str">
        <f t="shared" si="51"/>
        <v/>
      </c>
      <c r="E248" s="86" t="str">
        <f t="shared" si="52"/>
        <v/>
      </c>
      <c r="F248" s="86" t="str">
        <f t="shared" si="53"/>
        <v/>
      </c>
      <c r="G248" s="86" t="str">
        <f t="shared" si="54"/>
        <v/>
      </c>
      <c r="H248" s="87" t="str">
        <f>IF(EXPORTADO!B230&lt;&gt;"",EXPORTADO!B230,"")</f>
        <v/>
      </c>
      <c r="I248" s="78" t="str">
        <f t="shared" si="55"/>
        <v/>
      </c>
      <c r="J248" s="78"/>
      <c r="K248" s="88" t="str">
        <f>IF(EXPORTADO!A230&lt;&gt;"",TRIM(EXPORTADO!A230),"")</f>
        <v/>
      </c>
      <c r="L248" s="50" t="str">
        <f>IF(K248&lt;&gt;"",EXPORTADO!D230,"")</f>
        <v/>
      </c>
      <c r="M248" s="50"/>
      <c r="N248" s="78" t="str">
        <f>IF(K248&lt;&gt;"",EXPORTADO!C230,"")</f>
        <v/>
      </c>
      <c r="O248" s="89" t="str">
        <f>IF(G248&lt;&gt;"",EXPORTADO!E230,"")</f>
        <v/>
      </c>
      <c r="P248" s="90" t="str">
        <f>IF(G248&lt;&gt;"",EXPORTADO!F230,"")</f>
        <v/>
      </c>
      <c r="Q248" s="90" t="str">
        <f>IF($G248&lt;&gt;"",$O248*P248,IF(OR($I248="c",$I248="css"),SUMIF($G$22:G$2999,$K248,Q$22:Q$2999),IF($I248="c1",SUMIF($F$22:F$2999,$K248,Q$22:Q$2999),IF($I248="c2",SUMIF($E$22:E$2999,$K248,Q$22:Q$2999),IF($I248="c3",SUMIF($D$22:D$2999,$K248,Q$22:Q$2999),IF($I248="c4",SUMIF($C$22:C$2999,$K248,Q$22:Q$2999),""))))))</f>
        <v/>
      </c>
      <c r="S248" s="90"/>
      <c r="T248" s="90" t="str">
        <f>IF(G248&lt;&gt;"",IF(S248&lt;&gt;"",O248*S248,"Celda Vacia"),IF($G248&lt;&gt;"",$O248*S248,IF(OR($I248="c",$I248="css"),SUMIF($G$22:G$2999,$K248,T$22:T$2999),IF($I248="c1",SUMIF($F$22:F$2999,$K248,T$22:T$2999),IF($I248="c2",SUMIF($E$22:E$2999,$K248,T$22:T$2999),IF($I248="c3",SUMIF($D$22:D$2999,$K248,T$22:T$2999),IF($I248="c4",SUMIF($C$22:C$2999,$K248,T$22:T$2999),"")))))))</f>
        <v/>
      </c>
      <c r="U248" s="91" t="str">
        <f t="shared" si="56"/>
        <v/>
      </c>
      <c r="V248" s="45"/>
      <c r="X248" s="50" t="str">
        <f t="shared" si="57"/>
        <v/>
      </c>
      <c r="Y248" s="69" t="str">
        <f t="shared" si="58"/>
        <v/>
      </c>
      <c r="Z248" s="69" t="str">
        <f t="shared" si="59"/>
        <v/>
      </c>
      <c r="AA248" s="69" t="str">
        <f>IF(I248="CSS",IF(RELLENAR!$F$6="PEM",IF(OR(T248&lt;(Q248),Q248=0),1,""),IF(OR(T248*(1+$T$11+$T$9)&lt;(Q248*(1+$O$9+$O$11)),Q248=0),1,"")),"")</f>
        <v/>
      </c>
      <c r="AB248" s="93" t="str">
        <f t="shared" si="60"/>
        <v/>
      </c>
      <c r="AC248" s="56" t="str">
        <f t="shared" si="61"/>
        <v/>
      </c>
      <c r="AD248" s="94" t="str">
        <f t="shared" si="62"/>
        <v/>
      </c>
      <c r="AE248" s="56" t="str">
        <f t="shared" si="63"/>
        <v/>
      </c>
      <c r="AF248" s="78" t="str">
        <f t="shared" si="64"/>
        <v/>
      </c>
    </row>
    <row r="249" spans="1:32" s="74" customFormat="1" x14ac:dyDescent="0.2">
      <c r="A249" s="74" t="str">
        <f>IF(EXPORTADO!I231&lt;&gt;"",EXPORTADO!I231,"")</f>
        <v/>
      </c>
      <c r="B249" s="74" t="str">
        <f t="shared" si="49"/>
        <v/>
      </c>
      <c r="C249" s="86" t="str">
        <f t="shared" si="50"/>
        <v/>
      </c>
      <c r="D249" s="86" t="str">
        <f t="shared" si="51"/>
        <v/>
      </c>
      <c r="E249" s="86" t="str">
        <f t="shared" si="52"/>
        <v/>
      </c>
      <c r="F249" s="86" t="str">
        <f t="shared" si="53"/>
        <v/>
      </c>
      <c r="G249" s="86" t="str">
        <f t="shared" si="54"/>
        <v/>
      </c>
      <c r="H249" s="87" t="str">
        <f>IF(EXPORTADO!B231&lt;&gt;"",EXPORTADO!B231,"")</f>
        <v/>
      </c>
      <c r="I249" s="78" t="str">
        <f t="shared" si="55"/>
        <v/>
      </c>
      <c r="J249" s="78"/>
      <c r="K249" s="88" t="str">
        <f>IF(EXPORTADO!A231&lt;&gt;"",TRIM(EXPORTADO!A231),"")</f>
        <v/>
      </c>
      <c r="L249" s="50" t="str">
        <f>IF(K249&lt;&gt;"",EXPORTADO!D231,"")</f>
        <v/>
      </c>
      <c r="M249" s="50"/>
      <c r="N249" s="78" t="str">
        <f>IF(K249&lt;&gt;"",EXPORTADO!C231,"")</f>
        <v/>
      </c>
      <c r="O249" s="89" t="str">
        <f>IF(G249&lt;&gt;"",EXPORTADO!E231,"")</f>
        <v/>
      </c>
      <c r="P249" s="90" t="str">
        <f>IF(G249&lt;&gt;"",EXPORTADO!F231,"")</f>
        <v/>
      </c>
      <c r="Q249" s="90" t="str">
        <f>IF($G249&lt;&gt;"",$O249*P249,IF(OR($I249="c",$I249="css"),SUMIF($G$22:G$2999,$K249,Q$22:Q$2999),IF($I249="c1",SUMIF($F$22:F$2999,$K249,Q$22:Q$2999),IF($I249="c2",SUMIF($E$22:E$2999,$K249,Q$22:Q$2999),IF($I249="c3",SUMIF($D$22:D$2999,$K249,Q$22:Q$2999),IF($I249="c4",SUMIF($C$22:C$2999,$K249,Q$22:Q$2999),""))))))</f>
        <v/>
      </c>
      <c r="S249" s="90"/>
      <c r="T249" s="90" t="str">
        <f>IF(G249&lt;&gt;"",IF(S249&lt;&gt;"",O249*S249,"Celda Vacia"),IF($G249&lt;&gt;"",$O249*S249,IF(OR($I249="c",$I249="css"),SUMIF($G$22:G$2999,$K249,T$22:T$2999),IF($I249="c1",SUMIF($F$22:F$2999,$K249,T$22:T$2999),IF($I249="c2",SUMIF($E$22:E$2999,$K249,T$22:T$2999),IF($I249="c3",SUMIF($D$22:D$2999,$K249,T$22:T$2999),IF($I249="c4",SUMIF($C$22:C$2999,$K249,T$22:T$2999),"")))))))</f>
        <v/>
      </c>
      <c r="U249" s="91" t="str">
        <f t="shared" si="56"/>
        <v/>
      </c>
      <c r="V249" s="45"/>
      <c r="X249" s="50" t="str">
        <f t="shared" si="57"/>
        <v/>
      </c>
      <c r="Y249" s="69" t="str">
        <f t="shared" si="58"/>
        <v/>
      </c>
      <c r="Z249" s="69" t="str">
        <f t="shared" si="59"/>
        <v/>
      </c>
      <c r="AA249" s="69" t="str">
        <f>IF(I249="CSS",IF(RELLENAR!$F$6="PEM",IF(OR(T249&lt;(Q249),Q249=0),1,""),IF(OR(T249*(1+$T$11+$T$9)&lt;(Q249*(1+$O$9+$O$11)),Q249=0),1,"")),"")</f>
        <v/>
      </c>
      <c r="AB249" s="93" t="str">
        <f t="shared" si="60"/>
        <v/>
      </c>
      <c r="AC249" s="56" t="str">
        <f t="shared" si="61"/>
        <v/>
      </c>
      <c r="AD249" s="94" t="str">
        <f t="shared" si="62"/>
        <v/>
      </c>
      <c r="AE249" s="56" t="str">
        <f t="shared" si="63"/>
        <v/>
      </c>
      <c r="AF249" s="78" t="str">
        <f t="shared" si="64"/>
        <v/>
      </c>
    </row>
    <row r="250" spans="1:32" s="74" customFormat="1" x14ac:dyDescent="0.2">
      <c r="A250" s="74" t="str">
        <f>IF(EXPORTADO!I232&lt;&gt;"",EXPORTADO!I232,"")</f>
        <v/>
      </c>
      <c r="B250" s="74" t="str">
        <f t="shared" si="49"/>
        <v/>
      </c>
      <c r="C250" s="86" t="str">
        <f t="shared" si="50"/>
        <v/>
      </c>
      <c r="D250" s="86" t="str">
        <f t="shared" si="51"/>
        <v/>
      </c>
      <c r="E250" s="86" t="str">
        <f t="shared" si="52"/>
        <v/>
      </c>
      <c r="F250" s="86" t="str">
        <f t="shared" si="53"/>
        <v/>
      </c>
      <c r="G250" s="86" t="str">
        <f t="shared" si="54"/>
        <v/>
      </c>
      <c r="H250" s="87" t="str">
        <f>IF(EXPORTADO!B232&lt;&gt;"",EXPORTADO!B232,"")</f>
        <v/>
      </c>
      <c r="I250" s="78" t="str">
        <f t="shared" si="55"/>
        <v/>
      </c>
      <c r="J250" s="78"/>
      <c r="K250" s="88" t="str">
        <f>IF(EXPORTADO!A232&lt;&gt;"",TRIM(EXPORTADO!A232),"")</f>
        <v/>
      </c>
      <c r="L250" s="50" t="str">
        <f>IF(K250&lt;&gt;"",EXPORTADO!D232,"")</f>
        <v/>
      </c>
      <c r="M250" s="50"/>
      <c r="N250" s="78" t="str">
        <f>IF(K250&lt;&gt;"",EXPORTADO!C232,"")</f>
        <v/>
      </c>
      <c r="O250" s="89" t="str">
        <f>IF(G250&lt;&gt;"",EXPORTADO!E232,"")</f>
        <v/>
      </c>
      <c r="P250" s="90" t="str">
        <f>IF(G250&lt;&gt;"",EXPORTADO!F232,"")</f>
        <v/>
      </c>
      <c r="Q250" s="90" t="str">
        <f>IF($G250&lt;&gt;"",$O250*P250,IF(OR($I250="c",$I250="css"),SUMIF($G$22:G$2999,$K250,Q$22:Q$2999),IF($I250="c1",SUMIF($F$22:F$2999,$K250,Q$22:Q$2999),IF($I250="c2",SUMIF($E$22:E$2999,$K250,Q$22:Q$2999),IF($I250="c3",SUMIF($D$22:D$2999,$K250,Q$22:Q$2999),IF($I250="c4",SUMIF($C$22:C$2999,$K250,Q$22:Q$2999),""))))))</f>
        <v/>
      </c>
      <c r="S250" s="90"/>
      <c r="T250" s="90" t="str">
        <f>IF(G250&lt;&gt;"",IF(S250&lt;&gt;"",O250*S250,"Celda Vacia"),IF($G250&lt;&gt;"",$O250*S250,IF(OR($I250="c",$I250="css"),SUMIF($G$22:G$2999,$K250,T$22:T$2999),IF($I250="c1",SUMIF($F$22:F$2999,$K250,T$22:T$2999),IF($I250="c2",SUMIF($E$22:E$2999,$K250,T$22:T$2999),IF($I250="c3",SUMIF($D$22:D$2999,$K250,T$22:T$2999),IF($I250="c4",SUMIF($C$22:C$2999,$K250,T$22:T$2999),"")))))))</f>
        <v/>
      </c>
      <c r="U250" s="91" t="str">
        <f t="shared" si="56"/>
        <v/>
      </c>
      <c r="V250" s="45"/>
      <c r="X250" s="50" t="str">
        <f t="shared" si="57"/>
        <v/>
      </c>
      <c r="Y250" s="69" t="str">
        <f t="shared" si="58"/>
        <v/>
      </c>
      <c r="Z250" s="69" t="str">
        <f t="shared" si="59"/>
        <v/>
      </c>
      <c r="AA250" s="69" t="str">
        <f>IF(I250="CSS",IF(RELLENAR!$F$6="PEM",IF(OR(T250&lt;(Q250),Q250=0),1,""),IF(OR(T250*(1+$T$11+$T$9)&lt;(Q250*(1+$O$9+$O$11)),Q250=0),1,"")),"")</f>
        <v/>
      </c>
      <c r="AB250" s="93" t="str">
        <f t="shared" si="60"/>
        <v/>
      </c>
      <c r="AC250" s="56" t="str">
        <f t="shared" si="61"/>
        <v/>
      </c>
      <c r="AD250" s="94" t="str">
        <f t="shared" si="62"/>
        <v/>
      </c>
      <c r="AE250" s="56" t="str">
        <f t="shared" si="63"/>
        <v/>
      </c>
      <c r="AF250" s="78" t="str">
        <f t="shared" si="64"/>
        <v/>
      </c>
    </row>
    <row r="251" spans="1:32" s="74" customFormat="1" x14ac:dyDescent="0.2">
      <c r="A251" s="74" t="str">
        <f>IF(EXPORTADO!I233&lt;&gt;"",EXPORTADO!I233,"")</f>
        <v/>
      </c>
      <c r="B251" s="74" t="str">
        <f t="shared" si="49"/>
        <v/>
      </c>
      <c r="C251" s="86" t="str">
        <f t="shared" si="50"/>
        <v/>
      </c>
      <c r="D251" s="86" t="str">
        <f t="shared" si="51"/>
        <v/>
      </c>
      <c r="E251" s="86" t="str">
        <f t="shared" si="52"/>
        <v/>
      </c>
      <c r="F251" s="86" t="str">
        <f t="shared" si="53"/>
        <v/>
      </c>
      <c r="G251" s="86" t="str">
        <f t="shared" si="54"/>
        <v/>
      </c>
      <c r="H251" s="87" t="str">
        <f>IF(EXPORTADO!B233&lt;&gt;"",EXPORTADO!B233,"")</f>
        <v/>
      </c>
      <c r="I251" s="78" t="str">
        <f t="shared" si="55"/>
        <v/>
      </c>
      <c r="J251" s="78"/>
      <c r="K251" s="88" t="str">
        <f>IF(EXPORTADO!A233&lt;&gt;"",TRIM(EXPORTADO!A233),"")</f>
        <v/>
      </c>
      <c r="L251" s="50" t="str">
        <f>IF(K251&lt;&gt;"",EXPORTADO!D233,"")</f>
        <v/>
      </c>
      <c r="M251" s="50"/>
      <c r="N251" s="78" t="str">
        <f>IF(K251&lt;&gt;"",EXPORTADO!C233,"")</f>
        <v/>
      </c>
      <c r="O251" s="89" t="str">
        <f>IF(G251&lt;&gt;"",EXPORTADO!E233,"")</f>
        <v/>
      </c>
      <c r="P251" s="90" t="str">
        <f>IF(G251&lt;&gt;"",EXPORTADO!F233,"")</f>
        <v/>
      </c>
      <c r="Q251" s="90" t="str">
        <f>IF($G251&lt;&gt;"",$O251*P251,IF(OR($I251="c",$I251="css"),SUMIF($G$22:G$2999,$K251,Q$22:Q$2999),IF($I251="c1",SUMIF($F$22:F$2999,$K251,Q$22:Q$2999),IF($I251="c2",SUMIF($E$22:E$2999,$K251,Q$22:Q$2999),IF($I251="c3",SUMIF($D$22:D$2999,$K251,Q$22:Q$2999),IF($I251="c4",SUMIF($C$22:C$2999,$K251,Q$22:Q$2999),""))))))</f>
        <v/>
      </c>
      <c r="S251" s="90"/>
      <c r="T251" s="90" t="str">
        <f>IF(G251&lt;&gt;"",IF(S251&lt;&gt;"",O251*S251,"Celda Vacia"),IF($G251&lt;&gt;"",$O251*S251,IF(OR($I251="c",$I251="css"),SUMIF($G$22:G$2999,$K251,T$22:T$2999),IF($I251="c1",SUMIF($F$22:F$2999,$K251,T$22:T$2999),IF($I251="c2",SUMIF($E$22:E$2999,$K251,T$22:T$2999),IF($I251="c3",SUMIF($D$22:D$2999,$K251,T$22:T$2999),IF($I251="c4",SUMIF($C$22:C$2999,$K251,T$22:T$2999),"")))))))</f>
        <v/>
      </c>
      <c r="U251" s="91" t="str">
        <f t="shared" si="56"/>
        <v/>
      </c>
      <c r="V251" s="45"/>
      <c r="X251" s="50" t="str">
        <f t="shared" si="57"/>
        <v/>
      </c>
      <c r="Y251" s="69" t="str">
        <f t="shared" si="58"/>
        <v/>
      </c>
      <c r="Z251" s="69" t="str">
        <f t="shared" si="59"/>
        <v/>
      </c>
      <c r="AA251" s="69" t="str">
        <f>IF(I251="CSS",IF(RELLENAR!$F$6="PEM",IF(OR(T251&lt;(Q251),Q251=0),1,""),IF(OR(T251*(1+$T$11+$T$9)&lt;(Q251*(1+$O$9+$O$11)),Q251=0),1,"")),"")</f>
        <v/>
      </c>
      <c r="AB251" s="93" t="str">
        <f t="shared" si="60"/>
        <v/>
      </c>
      <c r="AC251" s="56" t="str">
        <f t="shared" si="61"/>
        <v/>
      </c>
      <c r="AD251" s="94" t="str">
        <f t="shared" si="62"/>
        <v/>
      </c>
      <c r="AE251" s="56" t="str">
        <f t="shared" si="63"/>
        <v/>
      </c>
      <c r="AF251" s="78" t="str">
        <f t="shared" si="64"/>
        <v/>
      </c>
    </row>
    <row r="252" spans="1:32" s="74" customFormat="1" x14ac:dyDescent="0.2">
      <c r="A252" s="74" t="str">
        <f>IF(EXPORTADO!I234&lt;&gt;"",EXPORTADO!I234,"")</f>
        <v/>
      </c>
      <c r="B252" s="74" t="str">
        <f t="shared" si="49"/>
        <v/>
      </c>
      <c r="C252" s="86" t="str">
        <f t="shared" si="50"/>
        <v/>
      </c>
      <c r="D252" s="86" t="str">
        <f t="shared" si="51"/>
        <v/>
      </c>
      <c r="E252" s="86" t="str">
        <f t="shared" si="52"/>
        <v/>
      </c>
      <c r="F252" s="86" t="str">
        <f t="shared" si="53"/>
        <v/>
      </c>
      <c r="G252" s="86" t="str">
        <f t="shared" si="54"/>
        <v/>
      </c>
      <c r="H252" s="87" t="str">
        <f>IF(EXPORTADO!B234&lt;&gt;"",EXPORTADO!B234,"")</f>
        <v/>
      </c>
      <c r="I252" s="78" t="str">
        <f t="shared" si="55"/>
        <v/>
      </c>
      <c r="J252" s="78"/>
      <c r="K252" s="88" t="str">
        <f>IF(EXPORTADO!A234&lt;&gt;"",TRIM(EXPORTADO!A234),"")</f>
        <v/>
      </c>
      <c r="L252" s="50" t="str">
        <f>IF(K252&lt;&gt;"",EXPORTADO!D234,"")</f>
        <v/>
      </c>
      <c r="M252" s="50"/>
      <c r="N252" s="78" t="str">
        <f>IF(K252&lt;&gt;"",EXPORTADO!C234,"")</f>
        <v/>
      </c>
      <c r="O252" s="89" t="str">
        <f>IF(G252&lt;&gt;"",EXPORTADO!E234,"")</f>
        <v/>
      </c>
      <c r="P252" s="90" t="str">
        <f>IF(G252&lt;&gt;"",EXPORTADO!F234,"")</f>
        <v/>
      </c>
      <c r="Q252" s="90" t="str">
        <f>IF($G252&lt;&gt;"",$O252*P252,IF(OR($I252="c",$I252="css"),SUMIF($G$22:G$2999,$K252,Q$22:Q$2999),IF($I252="c1",SUMIF($F$22:F$2999,$K252,Q$22:Q$2999),IF($I252="c2",SUMIF($E$22:E$2999,$K252,Q$22:Q$2999),IF($I252="c3",SUMIF($D$22:D$2999,$K252,Q$22:Q$2999),IF($I252="c4",SUMIF($C$22:C$2999,$K252,Q$22:Q$2999),""))))))</f>
        <v/>
      </c>
      <c r="S252" s="90"/>
      <c r="T252" s="90" t="str">
        <f>IF(G252&lt;&gt;"",IF(S252&lt;&gt;"",O252*S252,"Celda Vacia"),IF($G252&lt;&gt;"",$O252*S252,IF(OR($I252="c",$I252="css"),SUMIF($G$22:G$2999,$K252,T$22:T$2999),IF($I252="c1",SUMIF($F$22:F$2999,$K252,T$22:T$2999),IF($I252="c2",SUMIF($E$22:E$2999,$K252,T$22:T$2999),IF($I252="c3",SUMIF($D$22:D$2999,$K252,T$22:T$2999),IF($I252="c4",SUMIF($C$22:C$2999,$K252,T$22:T$2999),"")))))))</f>
        <v/>
      </c>
      <c r="U252" s="91" t="str">
        <f t="shared" si="56"/>
        <v/>
      </c>
      <c r="V252" s="45"/>
      <c r="X252" s="50" t="str">
        <f t="shared" si="57"/>
        <v/>
      </c>
      <c r="Y252" s="69" t="str">
        <f t="shared" si="58"/>
        <v/>
      </c>
      <c r="Z252" s="69" t="str">
        <f t="shared" si="59"/>
        <v/>
      </c>
      <c r="AA252" s="69" t="str">
        <f>IF(I252="CSS",IF(RELLENAR!$F$6="PEM",IF(OR(T252&lt;(Q252),Q252=0),1,""),IF(OR(T252*(1+$T$11+$T$9)&lt;(Q252*(1+$O$9+$O$11)),Q252=0),1,"")),"")</f>
        <v/>
      </c>
      <c r="AB252" s="93" t="str">
        <f t="shared" si="60"/>
        <v/>
      </c>
      <c r="AC252" s="56" t="str">
        <f t="shared" si="61"/>
        <v/>
      </c>
      <c r="AD252" s="94" t="str">
        <f t="shared" si="62"/>
        <v/>
      </c>
      <c r="AE252" s="56" t="str">
        <f t="shared" si="63"/>
        <v/>
      </c>
      <c r="AF252" s="78" t="str">
        <f t="shared" si="64"/>
        <v/>
      </c>
    </row>
    <row r="253" spans="1:32" s="74" customFormat="1" x14ac:dyDescent="0.2">
      <c r="A253" s="74" t="str">
        <f>IF(EXPORTADO!I235&lt;&gt;"",EXPORTADO!I235,"")</f>
        <v/>
      </c>
      <c r="B253" s="74" t="str">
        <f t="shared" si="49"/>
        <v/>
      </c>
      <c r="C253" s="86" t="str">
        <f t="shared" si="50"/>
        <v/>
      </c>
      <c r="D253" s="86" t="str">
        <f t="shared" si="51"/>
        <v/>
      </c>
      <c r="E253" s="86" t="str">
        <f t="shared" si="52"/>
        <v/>
      </c>
      <c r="F253" s="86" t="str">
        <f t="shared" si="53"/>
        <v/>
      </c>
      <c r="G253" s="86" t="str">
        <f t="shared" si="54"/>
        <v/>
      </c>
      <c r="H253" s="87" t="str">
        <f>IF(EXPORTADO!B235&lt;&gt;"",EXPORTADO!B235,"")</f>
        <v/>
      </c>
      <c r="I253" s="78" t="str">
        <f t="shared" si="55"/>
        <v/>
      </c>
      <c r="J253" s="78"/>
      <c r="K253" s="88" t="str">
        <f>IF(EXPORTADO!A235&lt;&gt;"",TRIM(EXPORTADO!A235),"")</f>
        <v/>
      </c>
      <c r="L253" s="50" t="str">
        <f>IF(K253&lt;&gt;"",EXPORTADO!D235,"")</f>
        <v/>
      </c>
      <c r="M253" s="50"/>
      <c r="N253" s="78" t="str">
        <f>IF(K253&lt;&gt;"",EXPORTADO!C235,"")</f>
        <v/>
      </c>
      <c r="O253" s="89" t="str">
        <f>IF(G253&lt;&gt;"",EXPORTADO!E235,"")</f>
        <v/>
      </c>
      <c r="P253" s="90" t="str">
        <f>IF(G253&lt;&gt;"",EXPORTADO!F235,"")</f>
        <v/>
      </c>
      <c r="Q253" s="90" t="str">
        <f>IF($G253&lt;&gt;"",$O253*P253,IF(OR($I253="c",$I253="css"),SUMIF($G$22:G$2999,$K253,Q$22:Q$2999),IF($I253="c1",SUMIF($F$22:F$2999,$K253,Q$22:Q$2999),IF($I253="c2",SUMIF($E$22:E$2999,$K253,Q$22:Q$2999),IF($I253="c3",SUMIF($D$22:D$2999,$K253,Q$22:Q$2999),IF($I253="c4",SUMIF($C$22:C$2999,$K253,Q$22:Q$2999),""))))))</f>
        <v/>
      </c>
      <c r="S253" s="90" t="s">
        <v>17</v>
      </c>
      <c r="T253" s="90" t="str">
        <f>IF(G253&lt;&gt;"",IF(S253&lt;&gt;"",O253*S253,"Celda Vacia"),IF($G253&lt;&gt;"",$O253*S253,IF(OR($I253="c",$I253="css"),SUMIF($G$22:G$2999,$K253,T$22:T$2999),IF($I253="c1",SUMIF($F$22:F$2999,$K253,T$22:T$2999),IF($I253="c2",SUMIF($E$22:E$2999,$K253,T$22:T$2999),IF($I253="c3",SUMIF($D$22:D$2999,$K253,T$22:T$2999),IF($I253="c4",SUMIF($C$22:C$2999,$K253,T$22:T$2999),"")))))))</f>
        <v/>
      </c>
      <c r="U253" s="91" t="str">
        <f t="shared" si="56"/>
        <v/>
      </c>
      <c r="V253" s="45"/>
      <c r="X253" s="50" t="str">
        <f t="shared" si="57"/>
        <v/>
      </c>
      <c r="Y253" s="69" t="str">
        <f t="shared" si="58"/>
        <v/>
      </c>
      <c r="Z253" s="69" t="str">
        <f t="shared" si="59"/>
        <v/>
      </c>
      <c r="AA253" s="69" t="str">
        <f>IF(I253="CSS",IF(RELLENAR!$F$6="PEM",IF(OR(T253&lt;(Q253),Q253=0),1,""),IF(OR(T253*(1+$T$11+$T$9)&lt;(Q253*(1+$O$9+$O$11)),Q253=0),1,"")),"")</f>
        <v/>
      </c>
      <c r="AB253" s="93" t="str">
        <f t="shared" si="60"/>
        <v/>
      </c>
      <c r="AC253" s="56" t="str">
        <f t="shared" si="61"/>
        <v/>
      </c>
      <c r="AD253" s="94" t="str">
        <f t="shared" si="62"/>
        <v/>
      </c>
      <c r="AE253" s="56" t="str">
        <f t="shared" si="63"/>
        <v/>
      </c>
      <c r="AF253" s="78" t="str">
        <f t="shared" si="64"/>
        <v/>
      </c>
    </row>
    <row r="254" spans="1:32" s="74" customFormat="1" x14ac:dyDescent="0.2">
      <c r="A254" s="74" t="str">
        <f>IF(EXPORTADO!I236&lt;&gt;"",EXPORTADO!I236,"")</f>
        <v/>
      </c>
      <c r="B254" s="74" t="str">
        <f t="shared" si="49"/>
        <v/>
      </c>
      <c r="C254" s="86" t="str">
        <f t="shared" si="50"/>
        <v/>
      </c>
      <c r="D254" s="86" t="str">
        <f t="shared" si="51"/>
        <v/>
      </c>
      <c r="E254" s="86" t="str">
        <f t="shared" si="52"/>
        <v/>
      </c>
      <c r="F254" s="86" t="str">
        <f t="shared" si="53"/>
        <v/>
      </c>
      <c r="G254" s="86" t="str">
        <f t="shared" si="54"/>
        <v/>
      </c>
      <c r="H254" s="87" t="str">
        <f>IF(EXPORTADO!B236&lt;&gt;"",EXPORTADO!B236,"")</f>
        <v/>
      </c>
      <c r="I254" s="78" t="str">
        <f t="shared" si="55"/>
        <v/>
      </c>
      <c r="J254" s="78"/>
      <c r="K254" s="88" t="str">
        <f>IF(EXPORTADO!A236&lt;&gt;"",TRIM(EXPORTADO!A236),"")</f>
        <v/>
      </c>
      <c r="L254" s="50" t="str">
        <f>IF(K254&lt;&gt;"",EXPORTADO!D236,"")</f>
        <v/>
      </c>
      <c r="M254" s="50"/>
      <c r="N254" s="78" t="str">
        <f>IF(K254&lt;&gt;"",EXPORTADO!C236,"")</f>
        <v/>
      </c>
      <c r="O254" s="89" t="str">
        <f>IF(G254&lt;&gt;"",EXPORTADO!E236,"")</f>
        <v/>
      </c>
      <c r="P254" s="90" t="str">
        <f>IF(G254&lt;&gt;"",EXPORTADO!F236,"")</f>
        <v/>
      </c>
      <c r="Q254" s="90" t="str">
        <f>IF($G254&lt;&gt;"",$O254*P254,IF(OR($I254="c",$I254="css"),SUMIF($G$22:G$2999,$K254,Q$22:Q$2999),IF($I254="c1",SUMIF($F$22:F$2999,$K254,Q$22:Q$2999),IF($I254="c2",SUMIF($E$22:E$2999,$K254,Q$22:Q$2999),IF($I254="c3",SUMIF($D$22:D$2999,$K254,Q$22:Q$2999),IF($I254="c4",SUMIF($C$22:C$2999,$K254,Q$22:Q$2999),""))))))</f>
        <v/>
      </c>
      <c r="S254" s="90"/>
      <c r="T254" s="90" t="str">
        <f>IF(G254&lt;&gt;"",IF(S254&lt;&gt;"",O254*S254,"Celda Vacia"),IF($G254&lt;&gt;"",$O254*S254,IF(OR($I254="c",$I254="css"),SUMIF($G$22:G$2999,$K254,T$22:T$2999),IF($I254="c1",SUMIF($F$22:F$2999,$K254,T$22:T$2999),IF($I254="c2",SUMIF($E$22:E$2999,$K254,T$22:T$2999),IF($I254="c3",SUMIF($D$22:D$2999,$K254,T$22:T$2999),IF($I254="c4",SUMIF($C$22:C$2999,$K254,T$22:T$2999),"")))))))</f>
        <v/>
      </c>
      <c r="U254" s="91" t="str">
        <f t="shared" si="56"/>
        <v/>
      </c>
      <c r="V254" s="45"/>
      <c r="X254" s="50" t="str">
        <f t="shared" si="57"/>
        <v/>
      </c>
      <c r="Y254" s="69" t="str">
        <f t="shared" si="58"/>
        <v/>
      </c>
      <c r="Z254" s="69" t="str">
        <f t="shared" si="59"/>
        <v/>
      </c>
      <c r="AA254" s="69" t="str">
        <f>IF(I254="CSS",IF(RELLENAR!$F$6="PEM",IF(OR(T254&lt;(Q254),Q254=0),1,""),IF(OR(T254*(1+$T$11+$T$9)&lt;(Q254*(1+$O$9+$O$11)),Q254=0),1,"")),"")</f>
        <v/>
      </c>
      <c r="AB254" s="93" t="str">
        <f t="shared" si="60"/>
        <v/>
      </c>
      <c r="AC254" s="56" t="str">
        <f t="shared" si="61"/>
        <v/>
      </c>
      <c r="AD254" s="94" t="str">
        <f t="shared" si="62"/>
        <v/>
      </c>
      <c r="AE254" s="56" t="str">
        <f t="shared" si="63"/>
        <v/>
      </c>
      <c r="AF254" s="78" t="str">
        <f t="shared" si="64"/>
        <v/>
      </c>
    </row>
    <row r="255" spans="1:32" s="74" customFormat="1" x14ac:dyDescent="0.2">
      <c r="A255" s="74" t="str">
        <f>IF(EXPORTADO!I237&lt;&gt;"",EXPORTADO!I237,"")</f>
        <v/>
      </c>
      <c r="B255" s="74" t="str">
        <f t="shared" si="49"/>
        <v/>
      </c>
      <c r="C255" s="86" t="str">
        <f t="shared" si="50"/>
        <v/>
      </c>
      <c r="D255" s="86" t="str">
        <f t="shared" si="51"/>
        <v/>
      </c>
      <c r="E255" s="86" t="str">
        <f t="shared" si="52"/>
        <v/>
      </c>
      <c r="F255" s="86" t="str">
        <f t="shared" si="53"/>
        <v/>
      </c>
      <c r="G255" s="86" t="str">
        <f t="shared" si="54"/>
        <v/>
      </c>
      <c r="H255" s="87" t="str">
        <f>IF(EXPORTADO!B237&lt;&gt;"",EXPORTADO!B237,"")</f>
        <v/>
      </c>
      <c r="I255" s="78" t="str">
        <f t="shared" si="55"/>
        <v/>
      </c>
      <c r="J255" s="78"/>
      <c r="K255" s="88" t="str">
        <f>IF(EXPORTADO!A237&lt;&gt;"",TRIM(EXPORTADO!A237),"")</f>
        <v/>
      </c>
      <c r="L255" s="50" t="str">
        <f>IF(K255&lt;&gt;"",EXPORTADO!D237,"")</f>
        <v/>
      </c>
      <c r="M255" s="50"/>
      <c r="N255" s="78" t="str">
        <f>IF(K255&lt;&gt;"",EXPORTADO!C237,"")</f>
        <v/>
      </c>
      <c r="O255" s="89" t="str">
        <f>IF(G255&lt;&gt;"",EXPORTADO!E237,"")</f>
        <v/>
      </c>
      <c r="P255" s="90" t="str">
        <f>IF(G255&lt;&gt;"",EXPORTADO!F237,"")</f>
        <v/>
      </c>
      <c r="Q255" s="90" t="str">
        <f>IF($G255&lt;&gt;"",$O255*P255,IF(OR($I255="c",$I255="css"),SUMIF($G$22:G$2999,$K255,Q$22:Q$2999),IF($I255="c1",SUMIF($F$22:F$2999,$K255,Q$22:Q$2999),IF($I255="c2",SUMIF($E$22:E$2999,$K255,Q$22:Q$2999),IF($I255="c3",SUMIF($D$22:D$2999,$K255,Q$22:Q$2999),IF($I255="c4",SUMIF($C$22:C$2999,$K255,Q$22:Q$2999),""))))))</f>
        <v/>
      </c>
      <c r="S255" s="90"/>
      <c r="T255" s="90" t="str">
        <f>IF(G255&lt;&gt;"",IF(S255&lt;&gt;"",O255*S255,"Celda Vacia"),IF($G255&lt;&gt;"",$O255*S255,IF(OR($I255="c",$I255="css"),SUMIF($G$22:G$2999,$K255,T$22:T$2999),IF($I255="c1",SUMIF($F$22:F$2999,$K255,T$22:T$2999),IF($I255="c2",SUMIF($E$22:E$2999,$K255,T$22:T$2999),IF($I255="c3",SUMIF($D$22:D$2999,$K255,T$22:T$2999),IF($I255="c4",SUMIF($C$22:C$2999,$K255,T$22:T$2999),"")))))))</f>
        <v/>
      </c>
      <c r="U255" s="91" t="str">
        <f t="shared" si="56"/>
        <v/>
      </c>
      <c r="V255" s="45"/>
      <c r="X255" s="50" t="str">
        <f t="shared" si="57"/>
        <v/>
      </c>
      <c r="Y255" s="69" t="str">
        <f t="shared" si="58"/>
        <v/>
      </c>
      <c r="Z255" s="69" t="str">
        <f t="shared" si="59"/>
        <v/>
      </c>
      <c r="AA255" s="69" t="str">
        <f>IF(I255="CSS",IF(RELLENAR!$F$6="PEM",IF(OR(T255&lt;(Q255),Q255=0),1,""),IF(OR(T255*(1+$T$11+$T$9)&lt;(Q255*(1+$O$9+$O$11)),Q255=0),1,"")),"")</f>
        <v/>
      </c>
      <c r="AB255" s="93" t="str">
        <f t="shared" si="60"/>
        <v/>
      </c>
      <c r="AC255" s="56" t="str">
        <f t="shared" si="61"/>
        <v/>
      </c>
      <c r="AD255" s="94" t="str">
        <f t="shared" si="62"/>
        <v/>
      </c>
      <c r="AE255" s="56" t="str">
        <f t="shared" si="63"/>
        <v/>
      </c>
      <c r="AF255" s="78" t="str">
        <f t="shared" si="64"/>
        <v/>
      </c>
    </row>
    <row r="256" spans="1:32" s="74" customFormat="1" x14ac:dyDescent="0.2">
      <c r="A256" s="74" t="str">
        <f>IF(EXPORTADO!I238&lt;&gt;"",EXPORTADO!I238,"")</f>
        <v/>
      </c>
      <c r="B256" s="74" t="str">
        <f t="shared" si="49"/>
        <v/>
      </c>
      <c r="C256" s="86" t="str">
        <f t="shared" si="50"/>
        <v/>
      </c>
      <c r="D256" s="86" t="str">
        <f t="shared" si="51"/>
        <v/>
      </c>
      <c r="E256" s="86" t="str">
        <f t="shared" si="52"/>
        <v/>
      </c>
      <c r="F256" s="86" t="str">
        <f t="shared" si="53"/>
        <v/>
      </c>
      <c r="G256" s="86" t="str">
        <f t="shared" si="54"/>
        <v/>
      </c>
      <c r="H256" s="87" t="str">
        <f>IF(EXPORTADO!B238&lt;&gt;"",EXPORTADO!B238,"")</f>
        <v/>
      </c>
      <c r="I256" s="78" t="str">
        <f t="shared" si="55"/>
        <v/>
      </c>
      <c r="J256" s="78"/>
      <c r="K256" s="88" t="str">
        <f>IF(EXPORTADO!A238&lt;&gt;"",TRIM(EXPORTADO!A238),"")</f>
        <v/>
      </c>
      <c r="L256" s="50" t="str">
        <f>IF(K256&lt;&gt;"",EXPORTADO!D238,"")</f>
        <v/>
      </c>
      <c r="M256" s="50"/>
      <c r="N256" s="78" t="str">
        <f>IF(K256&lt;&gt;"",EXPORTADO!C238,"")</f>
        <v/>
      </c>
      <c r="O256" s="89" t="str">
        <f>IF(G256&lt;&gt;"",EXPORTADO!E238,"")</f>
        <v/>
      </c>
      <c r="P256" s="90" t="str">
        <f>IF(G256&lt;&gt;"",EXPORTADO!F238,"")</f>
        <v/>
      </c>
      <c r="Q256" s="90" t="str">
        <f>IF($G256&lt;&gt;"",$O256*P256,IF(OR($I256="c",$I256="css"),SUMIF($G$22:G$2999,$K256,Q$22:Q$2999),IF($I256="c1",SUMIF($F$22:F$2999,$K256,Q$22:Q$2999),IF($I256="c2",SUMIF($E$22:E$2999,$K256,Q$22:Q$2999),IF($I256="c3",SUMIF($D$22:D$2999,$K256,Q$22:Q$2999),IF($I256="c4",SUMIF($C$22:C$2999,$K256,Q$22:Q$2999),""))))))</f>
        <v/>
      </c>
      <c r="S256" s="90"/>
      <c r="T256" s="90" t="str">
        <f>IF(G256&lt;&gt;"",IF(S256&lt;&gt;"",O256*S256,"Celda Vacia"),IF($G256&lt;&gt;"",$O256*S256,IF(OR($I256="c",$I256="css"),SUMIF($G$22:G$2999,$K256,T$22:T$2999),IF($I256="c1",SUMIF($F$22:F$2999,$K256,T$22:T$2999),IF($I256="c2",SUMIF($E$22:E$2999,$K256,T$22:T$2999),IF($I256="c3",SUMIF($D$22:D$2999,$K256,T$22:T$2999),IF($I256="c4",SUMIF($C$22:C$2999,$K256,T$22:T$2999),"")))))))</f>
        <v/>
      </c>
      <c r="U256" s="91" t="str">
        <f t="shared" si="56"/>
        <v/>
      </c>
      <c r="V256" s="45"/>
      <c r="X256" s="50" t="str">
        <f t="shared" si="57"/>
        <v/>
      </c>
      <c r="Y256" s="69" t="str">
        <f t="shared" si="58"/>
        <v/>
      </c>
      <c r="Z256" s="69" t="str">
        <f t="shared" si="59"/>
        <v/>
      </c>
      <c r="AA256" s="69" t="str">
        <f>IF(I256="CSS",IF(RELLENAR!$F$6="PEM",IF(OR(T256&lt;(Q256),Q256=0),1,""),IF(OR(T256*(1+$T$11+$T$9)&lt;(Q256*(1+$O$9+$O$11)),Q256=0),1,"")),"")</f>
        <v/>
      </c>
      <c r="AB256" s="93" t="str">
        <f t="shared" si="60"/>
        <v/>
      </c>
      <c r="AC256" s="56" t="str">
        <f t="shared" si="61"/>
        <v/>
      </c>
      <c r="AD256" s="94" t="str">
        <f t="shared" si="62"/>
        <v/>
      </c>
      <c r="AE256" s="56" t="str">
        <f t="shared" si="63"/>
        <v/>
      </c>
      <c r="AF256" s="78" t="str">
        <f t="shared" si="64"/>
        <v/>
      </c>
    </row>
    <row r="257" spans="1:32" s="74" customFormat="1" x14ac:dyDescent="0.2">
      <c r="A257" s="74" t="str">
        <f>IF(EXPORTADO!I239&lt;&gt;"",EXPORTADO!I239,"")</f>
        <v/>
      </c>
      <c r="B257" s="74" t="str">
        <f t="shared" si="49"/>
        <v/>
      </c>
      <c r="C257" s="86" t="str">
        <f t="shared" si="50"/>
        <v/>
      </c>
      <c r="D257" s="86" t="str">
        <f t="shared" si="51"/>
        <v/>
      </c>
      <c r="E257" s="86" t="str">
        <f t="shared" si="52"/>
        <v/>
      </c>
      <c r="F257" s="86" t="str">
        <f t="shared" si="53"/>
        <v/>
      </c>
      <c r="G257" s="86" t="str">
        <f t="shared" si="54"/>
        <v/>
      </c>
      <c r="H257" s="87" t="str">
        <f>IF(EXPORTADO!B239&lt;&gt;"",EXPORTADO!B239,"")</f>
        <v/>
      </c>
      <c r="I257" s="78" t="str">
        <f t="shared" si="55"/>
        <v/>
      </c>
      <c r="J257" s="78"/>
      <c r="K257" s="88" t="str">
        <f>IF(EXPORTADO!A239&lt;&gt;"",TRIM(EXPORTADO!A239),"")</f>
        <v/>
      </c>
      <c r="L257" s="50" t="str">
        <f>IF(K257&lt;&gt;"",EXPORTADO!D239,"")</f>
        <v/>
      </c>
      <c r="M257" s="50"/>
      <c r="N257" s="78" t="str">
        <f>IF(K257&lt;&gt;"",EXPORTADO!C239,"")</f>
        <v/>
      </c>
      <c r="O257" s="89" t="str">
        <f>IF(G257&lt;&gt;"",EXPORTADO!E239,"")</f>
        <v/>
      </c>
      <c r="P257" s="90" t="str">
        <f>IF(G257&lt;&gt;"",EXPORTADO!F239,"")</f>
        <v/>
      </c>
      <c r="Q257" s="90" t="str">
        <f>IF($G257&lt;&gt;"",$O257*P257,IF(OR($I257="c",$I257="css"),SUMIF($G$22:G$2999,$K257,Q$22:Q$2999),IF($I257="c1",SUMIF($F$22:F$2999,$K257,Q$22:Q$2999),IF($I257="c2",SUMIF($E$22:E$2999,$K257,Q$22:Q$2999),IF($I257="c3",SUMIF($D$22:D$2999,$K257,Q$22:Q$2999),IF($I257="c4",SUMIF($C$22:C$2999,$K257,Q$22:Q$2999),""))))))</f>
        <v/>
      </c>
      <c r="S257" s="90"/>
      <c r="T257" s="90" t="str">
        <f>IF(G257&lt;&gt;"",IF(S257&lt;&gt;"",O257*S257,"Celda Vacia"),IF($G257&lt;&gt;"",$O257*S257,IF(OR($I257="c",$I257="css"),SUMIF($G$22:G$2999,$K257,T$22:T$2999),IF($I257="c1",SUMIF($F$22:F$2999,$K257,T$22:T$2999),IF($I257="c2",SUMIF($E$22:E$2999,$K257,T$22:T$2999),IF($I257="c3",SUMIF($D$22:D$2999,$K257,T$22:T$2999),IF($I257="c4",SUMIF($C$22:C$2999,$K257,T$22:T$2999),"")))))))</f>
        <v/>
      </c>
      <c r="U257" s="91" t="str">
        <f t="shared" si="56"/>
        <v/>
      </c>
      <c r="V257" s="45"/>
      <c r="X257" s="50" t="str">
        <f t="shared" si="57"/>
        <v/>
      </c>
      <c r="Y257" s="69" t="str">
        <f t="shared" si="58"/>
        <v/>
      </c>
      <c r="Z257" s="69" t="str">
        <f t="shared" si="59"/>
        <v/>
      </c>
      <c r="AA257" s="69" t="str">
        <f>IF(I257="CSS",IF(RELLENAR!$F$6="PEM",IF(OR(T257&lt;(Q257),Q257=0),1,""),IF(OR(T257*(1+$T$11+$T$9)&lt;(Q257*(1+$O$9+$O$11)),Q257=0),1,"")),"")</f>
        <v/>
      </c>
      <c r="AB257" s="93" t="str">
        <f t="shared" si="60"/>
        <v/>
      </c>
      <c r="AC257" s="56" t="str">
        <f t="shared" si="61"/>
        <v/>
      </c>
      <c r="AD257" s="94" t="str">
        <f t="shared" si="62"/>
        <v/>
      </c>
      <c r="AE257" s="56" t="str">
        <f t="shared" si="63"/>
        <v/>
      </c>
      <c r="AF257" s="78" t="str">
        <f t="shared" si="64"/>
        <v/>
      </c>
    </row>
    <row r="258" spans="1:32" s="74" customFormat="1" x14ac:dyDescent="0.2">
      <c r="A258" s="74" t="str">
        <f>IF(EXPORTADO!I240&lt;&gt;"",EXPORTADO!I240,"")</f>
        <v/>
      </c>
      <c r="B258" s="74" t="str">
        <f t="shared" si="49"/>
        <v/>
      </c>
      <c r="C258" s="86" t="str">
        <f t="shared" si="50"/>
        <v/>
      </c>
      <c r="D258" s="86" t="str">
        <f t="shared" si="51"/>
        <v/>
      </c>
      <c r="E258" s="86" t="str">
        <f t="shared" si="52"/>
        <v/>
      </c>
      <c r="F258" s="86" t="str">
        <f t="shared" si="53"/>
        <v/>
      </c>
      <c r="G258" s="86" t="str">
        <f t="shared" si="54"/>
        <v/>
      </c>
      <c r="H258" s="87" t="str">
        <f>IF(EXPORTADO!B240&lt;&gt;"",EXPORTADO!B240,"")</f>
        <v/>
      </c>
      <c r="I258" s="78" t="str">
        <f t="shared" si="55"/>
        <v/>
      </c>
      <c r="J258" s="78"/>
      <c r="K258" s="88" t="str">
        <f>IF(EXPORTADO!A240&lt;&gt;"",TRIM(EXPORTADO!A240),"")</f>
        <v/>
      </c>
      <c r="L258" s="50" t="str">
        <f>IF(K258&lt;&gt;"",EXPORTADO!D240,"")</f>
        <v/>
      </c>
      <c r="M258" s="50"/>
      <c r="N258" s="78" t="str">
        <f>IF(K258&lt;&gt;"",EXPORTADO!C240,"")</f>
        <v/>
      </c>
      <c r="O258" s="89" t="str">
        <f>IF(G258&lt;&gt;"",EXPORTADO!E240,"")</f>
        <v/>
      </c>
      <c r="P258" s="90" t="str">
        <f>IF(G258&lt;&gt;"",EXPORTADO!F240,"")</f>
        <v/>
      </c>
      <c r="Q258" s="90" t="str">
        <f>IF($G258&lt;&gt;"",$O258*P258,IF(OR($I258="c",$I258="css"),SUMIF($G$22:G$2999,$K258,Q$22:Q$2999),IF($I258="c1",SUMIF($F$22:F$2999,$K258,Q$22:Q$2999),IF($I258="c2",SUMIF($E$22:E$2999,$K258,Q$22:Q$2999),IF($I258="c3",SUMIF($D$22:D$2999,$K258,Q$22:Q$2999),IF($I258="c4",SUMIF($C$22:C$2999,$K258,Q$22:Q$2999),""))))))</f>
        <v/>
      </c>
      <c r="S258" s="90"/>
      <c r="T258" s="90" t="str">
        <f>IF(G258&lt;&gt;"",IF(S258&lt;&gt;"",O258*S258,"Celda Vacia"),IF($G258&lt;&gt;"",$O258*S258,IF(OR($I258="c",$I258="css"),SUMIF($G$22:G$2999,$K258,T$22:T$2999),IF($I258="c1",SUMIF($F$22:F$2999,$K258,T$22:T$2999),IF($I258="c2",SUMIF($E$22:E$2999,$K258,T$22:T$2999),IF($I258="c3",SUMIF($D$22:D$2999,$K258,T$22:T$2999),IF($I258="c4",SUMIF($C$22:C$2999,$K258,T$22:T$2999),"")))))))</f>
        <v/>
      </c>
      <c r="U258" s="91" t="str">
        <f t="shared" si="56"/>
        <v/>
      </c>
      <c r="V258" s="45"/>
      <c r="X258" s="50" t="str">
        <f t="shared" si="57"/>
        <v/>
      </c>
      <c r="Y258" s="69" t="str">
        <f t="shared" si="58"/>
        <v/>
      </c>
      <c r="Z258" s="69" t="str">
        <f t="shared" si="59"/>
        <v/>
      </c>
      <c r="AA258" s="69" t="str">
        <f>IF(I258="CSS",IF(RELLENAR!$F$6="PEM",IF(OR(T258&lt;(Q258),Q258=0),1,""),IF(OR(T258*(1+$T$11+$T$9)&lt;(Q258*(1+$O$9+$O$11)),Q258=0),1,"")),"")</f>
        <v/>
      </c>
      <c r="AB258" s="93" t="str">
        <f t="shared" si="60"/>
        <v/>
      </c>
      <c r="AC258" s="56" t="str">
        <f t="shared" si="61"/>
        <v/>
      </c>
      <c r="AD258" s="94" t="str">
        <f t="shared" si="62"/>
        <v/>
      </c>
      <c r="AE258" s="56" t="str">
        <f t="shared" si="63"/>
        <v/>
      </c>
      <c r="AF258" s="78" t="str">
        <f t="shared" si="64"/>
        <v/>
      </c>
    </row>
    <row r="259" spans="1:32" s="74" customFormat="1" x14ac:dyDescent="0.2">
      <c r="A259" s="74" t="str">
        <f>IF(EXPORTADO!I241&lt;&gt;"",EXPORTADO!I241,"")</f>
        <v/>
      </c>
      <c r="B259" s="74" t="str">
        <f t="shared" si="49"/>
        <v/>
      </c>
      <c r="C259" s="86" t="str">
        <f t="shared" si="50"/>
        <v/>
      </c>
      <c r="D259" s="86" t="str">
        <f t="shared" si="51"/>
        <v/>
      </c>
      <c r="E259" s="86" t="str">
        <f t="shared" si="52"/>
        <v/>
      </c>
      <c r="F259" s="86" t="str">
        <f t="shared" si="53"/>
        <v/>
      </c>
      <c r="G259" s="86" t="str">
        <f t="shared" si="54"/>
        <v/>
      </c>
      <c r="H259" s="87" t="str">
        <f>IF(EXPORTADO!B241&lt;&gt;"",EXPORTADO!B241,"")</f>
        <v/>
      </c>
      <c r="I259" s="78" t="str">
        <f t="shared" si="55"/>
        <v/>
      </c>
      <c r="J259" s="78"/>
      <c r="K259" s="88" t="str">
        <f>IF(EXPORTADO!A241&lt;&gt;"",TRIM(EXPORTADO!A241),"")</f>
        <v/>
      </c>
      <c r="L259" s="50" t="str">
        <f>IF(K259&lt;&gt;"",EXPORTADO!D241,"")</f>
        <v/>
      </c>
      <c r="M259" s="50"/>
      <c r="N259" s="78" t="str">
        <f>IF(K259&lt;&gt;"",EXPORTADO!C241,"")</f>
        <v/>
      </c>
      <c r="O259" s="89" t="str">
        <f>IF(G259&lt;&gt;"",EXPORTADO!E241,"")</f>
        <v/>
      </c>
      <c r="P259" s="90" t="str">
        <f>IF(G259&lt;&gt;"",EXPORTADO!F241,"")</f>
        <v/>
      </c>
      <c r="Q259" s="90" t="str">
        <f>IF($G259&lt;&gt;"",$O259*P259,IF(OR($I259="c",$I259="css"),SUMIF($G$22:G$2999,$K259,Q$22:Q$2999),IF($I259="c1",SUMIF($F$22:F$2999,$K259,Q$22:Q$2999),IF($I259="c2",SUMIF($E$22:E$2999,$K259,Q$22:Q$2999),IF($I259="c3",SUMIF($D$22:D$2999,$K259,Q$22:Q$2999),IF($I259="c4",SUMIF($C$22:C$2999,$K259,Q$22:Q$2999),""))))))</f>
        <v/>
      </c>
      <c r="S259" s="90"/>
      <c r="T259" s="90" t="str">
        <f>IF(G259&lt;&gt;"",IF(S259&lt;&gt;"",O259*S259,"Celda Vacia"),IF($G259&lt;&gt;"",$O259*S259,IF(OR($I259="c",$I259="css"),SUMIF($G$22:G$2999,$K259,T$22:T$2999),IF($I259="c1",SUMIF($F$22:F$2999,$K259,T$22:T$2999),IF($I259="c2",SUMIF($E$22:E$2999,$K259,T$22:T$2999),IF($I259="c3",SUMIF($D$22:D$2999,$K259,T$22:T$2999),IF($I259="c4",SUMIF($C$22:C$2999,$K259,T$22:T$2999),"")))))))</f>
        <v/>
      </c>
      <c r="U259" s="91" t="str">
        <f t="shared" si="56"/>
        <v/>
      </c>
      <c r="V259" s="45"/>
      <c r="X259" s="50" t="str">
        <f t="shared" si="57"/>
        <v/>
      </c>
      <c r="Y259" s="69" t="str">
        <f t="shared" si="58"/>
        <v/>
      </c>
      <c r="Z259" s="69" t="str">
        <f t="shared" si="59"/>
        <v/>
      </c>
      <c r="AA259" s="69" t="str">
        <f>IF(I259="CSS",IF(RELLENAR!$F$6="PEM",IF(OR(T259&lt;(Q259),Q259=0),1,""),IF(OR(T259*(1+$T$11+$T$9)&lt;(Q259*(1+$O$9+$O$11)),Q259=0),1,"")),"")</f>
        <v/>
      </c>
      <c r="AB259" s="93" t="str">
        <f t="shared" si="60"/>
        <v/>
      </c>
      <c r="AC259" s="56" t="str">
        <f t="shared" si="61"/>
        <v/>
      </c>
      <c r="AD259" s="94" t="str">
        <f t="shared" si="62"/>
        <v/>
      </c>
      <c r="AE259" s="56" t="str">
        <f t="shared" si="63"/>
        <v/>
      </c>
      <c r="AF259" s="78" t="str">
        <f t="shared" si="64"/>
        <v/>
      </c>
    </row>
    <row r="260" spans="1:32" s="74" customFormat="1" x14ac:dyDescent="0.2">
      <c r="A260" s="74" t="str">
        <f>IF(EXPORTADO!I242&lt;&gt;"",EXPORTADO!I242,"")</f>
        <v/>
      </c>
      <c r="B260" s="74" t="str">
        <f t="shared" si="49"/>
        <v/>
      </c>
      <c r="C260" s="86" t="str">
        <f t="shared" si="50"/>
        <v/>
      </c>
      <c r="D260" s="86" t="str">
        <f t="shared" si="51"/>
        <v/>
      </c>
      <c r="E260" s="86" t="str">
        <f t="shared" si="52"/>
        <v/>
      </c>
      <c r="F260" s="86" t="str">
        <f t="shared" si="53"/>
        <v/>
      </c>
      <c r="G260" s="86" t="str">
        <f t="shared" si="54"/>
        <v/>
      </c>
      <c r="H260" s="87" t="str">
        <f>IF(EXPORTADO!B242&lt;&gt;"",EXPORTADO!B242,"")</f>
        <v/>
      </c>
      <c r="I260" s="78" t="str">
        <f t="shared" si="55"/>
        <v/>
      </c>
      <c r="J260" s="78"/>
      <c r="K260" s="88" t="str">
        <f>IF(EXPORTADO!A242&lt;&gt;"",TRIM(EXPORTADO!A242),"")</f>
        <v/>
      </c>
      <c r="L260" s="50" t="str">
        <f>IF(K260&lt;&gt;"",EXPORTADO!D242,"")</f>
        <v/>
      </c>
      <c r="M260" s="50"/>
      <c r="N260" s="78" t="str">
        <f>IF(K260&lt;&gt;"",EXPORTADO!C242,"")</f>
        <v/>
      </c>
      <c r="O260" s="89" t="str">
        <f>IF(G260&lt;&gt;"",EXPORTADO!E242,"")</f>
        <v/>
      </c>
      <c r="P260" s="90" t="str">
        <f>IF(G260&lt;&gt;"",EXPORTADO!F242,"")</f>
        <v/>
      </c>
      <c r="Q260" s="90" t="str">
        <f>IF($G260&lt;&gt;"",$O260*P260,IF(OR($I260="c",$I260="css"),SUMIF($G$22:G$2999,$K260,Q$22:Q$2999),IF($I260="c1",SUMIF($F$22:F$2999,$K260,Q$22:Q$2999),IF($I260="c2",SUMIF($E$22:E$2999,$K260,Q$22:Q$2999),IF($I260="c3",SUMIF($D$22:D$2999,$K260,Q$22:Q$2999),IF($I260="c4",SUMIF($C$22:C$2999,$K260,Q$22:Q$2999),""))))))</f>
        <v/>
      </c>
      <c r="S260" s="90"/>
      <c r="T260" s="90" t="str">
        <f>IF(G260&lt;&gt;"",IF(S260&lt;&gt;"",O260*S260,"Celda Vacia"),IF($G260&lt;&gt;"",$O260*S260,IF(OR($I260="c",$I260="css"),SUMIF($G$22:G$2999,$K260,T$22:T$2999),IF($I260="c1",SUMIF($F$22:F$2999,$K260,T$22:T$2999),IF($I260="c2",SUMIF($E$22:E$2999,$K260,T$22:T$2999),IF($I260="c3",SUMIF($D$22:D$2999,$K260,T$22:T$2999),IF($I260="c4",SUMIF($C$22:C$2999,$K260,T$22:T$2999),"")))))))</f>
        <v/>
      </c>
      <c r="U260" s="91" t="str">
        <f t="shared" si="56"/>
        <v/>
      </c>
      <c r="V260" s="45"/>
      <c r="X260" s="50" t="str">
        <f t="shared" si="57"/>
        <v/>
      </c>
      <c r="Y260" s="69" t="str">
        <f t="shared" si="58"/>
        <v/>
      </c>
      <c r="Z260" s="69" t="str">
        <f t="shared" si="59"/>
        <v/>
      </c>
      <c r="AA260" s="69" t="str">
        <f>IF(I260="CSS",IF(RELLENAR!$F$6="PEM",IF(OR(T260&lt;(Q260),Q260=0),1,""),IF(OR(T260*(1+$T$11+$T$9)&lt;(Q260*(1+$O$9+$O$11)),Q260=0),1,"")),"")</f>
        <v/>
      </c>
      <c r="AB260" s="93" t="str">
        <f t="shared" si="60"/>
        <v/>
      </c>
      <c r="AC260" s="56" t="str">
        <f t="shared" si="61"/>
        <v/>
      </c>
      <c r="AD260" s="94" t="str">
        <f t="shared" si="62"/>
        <v/>
      </c>
      <c r="AE260" s="56" t="str">
        <f t="shared" si="63"/>
        <v/>
      </c>
      <c r="AF260" s="78" t="str">
        <f t="shared" si="64"/>
        <v/>
      </c>
    </row>
    <row r="261" spans="1:32" s="74" customFormat="1" x14ac:dyDescent="0.2">
      <c r="A261" s="74" t="str">
        <f>IF(EXPORTADO!I243&lt;&gt;"",EXPORTADO!I243,"")</f>
        <v/>
      </c>
      <c r="B261" s="74" t="str">
        <f t="shared" si="49"/>
        <v/>
      </c>
      <c r="C261" s="86" t="str">
        <f t="shared" si="50"/>
        <v/>
      </c>
      <c r="D261" s="86" t="str">
        <f t="shared" si="51"/>
        <v/>
      </c>
      <c r="E261" s="86" t="str">
        <f t="shared" si="52"/>
        <v/>
      </c>
      <c r="F261" s="86" t="str">
        <f t="shared" si="53"/>
        <v/>
      </c>
      <c r="G261" s="86" t="str">
        <f t="shared" si="54"/>
        <v/>
      </c>
      <c r="H261" s="87" t="str">
        <f>IF(EXPORTADO!B243&lt;&gt;"",EXPORTADO!B243,"")</f>
        <v/>
      </c>
      <c r="I261" s="78" t="str">
        <f t="shared" si="55"/>
        <v/>
      </c>
      <c r="J261" s="78"/>
      <c r="K261" s="88" t="str">
        <f>IF(EXPORTADO!A243&lt;&gt;"",TRIM(EXPORTADO!A243),"")</f>
        <v/>
      </c>
      <c r="L261" s="50" t="str">
        <f>IF(K261&lt;&gt;"",EXPORTADO!D243,"")</f>
        <v/>
      </c>
      <c r="M261" s="50"/>
      <c r="N261" s="78" t="str">
        <f>IF(K261&lt;&gt;"",EXPORTADO!C243,"")</f>
        <v/>
      </c>
      <c r="O261" s="89" t="str">
        <f>IF(G261&lt;&gt;"",EXPORTADO!E243,"")</f>
        <v/>
      </c>
      <c r="P261" s="90" t="str">
        <f>IF(G261&lt;&gt;"",EXPORTADO!F243,"")</f>
        <v/>
      </c>
      <c r="Q261" s="90" t="str">
        <f>IF($G261&lt;&gt;"",$O261*P261,IF(OR($I261="c",$I261="css"),SUMIF($G$22:G$2999,$K261,Q$22:Q$2999),IF($I261="c1",SUMIF($F$22:F$2999,$K261,Q$22:Q$2999),IF($I261="c2",SUMIF($E$22:E$2999,$K261,Q$22:Q$2999),IF($I261="c3",SUMIF($D$22:D$2999,$K261,Q$22:Q$2999),IF($I261="c4",SUMIF($C$22:C$2999,$K261,Q$22:Q$2999),""))))))</f>
        <v/>
      </c>
      <c r="S261" s="90"/>
      <c r="T261" s="90" t="str">
        <f>IF(G261&lt;&gt;"",IF(S261&lt;&gt;"",O261*S261,"Celda Vacia"),IF($G261&lt;&gt;"",$O261*S261,IF(OR($I261="c",$I261="css"),SUMIF($G$22:G$2999,$K261,T$22:T$2999),IF($I261="c1",SUMIF($F$22:F$2999,$K261,T$22:T$2999),IF($I261="c2",SUMIF($E$22:E$2999,$K261,T$22:T$2999),IF($I261="c3",SUMIF($D$22:D$2999,$K261,T$22:T$2999),IF($I261="c4",SUMIF($C$22:C$2999,$K261,T$22:T$2999),"")))))))</f>
        <v/>
      </c>
      <c r="U261" s="91" t="str">
        <f t="shared" si="56"/>
        <v/>
      </c>
      <c r="V261" s="45"/>
      <c r="X261" s="50" t="str">
        <f t="shared" si="57"/>
        <v/>
      </c>
      <c r="Y261" s="69" t="str">
        <f t="shared" si="58"/>
        <v/>
      </c>
      <c r="Z261" s="69" t="str">
        <f t="shared" si="59"/>
        <v/>
      </c>
      <c r="AA261" s="69" t="str">
        <f>IF(I261="CSS",IF(RELLENAR!$F$6="PEM",IF(OR(T261&lt;(Q261),Q261=0),1,""),IF(OR(T261*(1+$T$11+$T$9)&lt;(Q261*(1+$O$9+$O$11)),Q261=0),1,"")),"")</f>
        <v/>
      </c>
      <c r="AB261" s="93" t="str">
        <f t="shared" si="60"/>
        <v/>
      </c>
      <c r="AC261" s="56" t="str">
        <f t="shared" si="61"/>
        <v/>
      </c>
      <c r="AD261" s="94" t="str">
        <f t="shared" si="62"/>
        <v/>
      </c>
      <c r="AE261" s="56" t="str">
        <f t="shared" si="63"/>
        <v/>
      </c>
      <c r="AF261" s="78" t="str">
        <f t="shared" si="64"/>
        <v/>
      </c>
    </row>
    <row r="262" spans="1:32" s="74" customFormat="1" x14ac:dyDescent="0.2">
      <c r="A262" s="74" t="str">
        <f>IF(EXPORTADO!I244&lt;&gt;"",EXPORTADO!I244,"")</f>
        <v/>
      </c>
      <c r="B262" s="74" t="str">
        <f t="shared" si="49"/>
        <v/>
      </c>
      <c r="C262" s="86" t="str">
        <f t="shared" si="50"/>
        <v/>
      </c>
      <c r="D262" s="86" t="str">
        <f t="shared" si="51"/>
        <v/>
      </c>
      <c r="E262" s="86" t="str">
        <f t="shared" si="52"/>
        <v/>
      </c>
      <c r="F262" s="86" t="str">
        <f t="shared" si="53"/>
        <v/>
      </c>
      <c r="G262" s="86" t="str">
        <f t="shared" si="54"/>
        <v/>
      </c>
      <c r="H262" s="87" t="str">
        <f>IF(EXPORTADO!B244&lt;&gt;"",EXPORTADO!B244,"")</f>
        <v/>
      </c>
      <c r="I262" s="78" t="str">
        <f t="shared" si="55"/>
        <v/>
      </c>
      <c r="J262" s="78"/>
      <c r="K262" s="88" t="str">
        <f>IF(EXPORTADO!A244&lt;&gt;"",TRIM(EXPORTADO!A244),"")</f>
        <v/>
      </c>
      <c r="L262" s="50" t="str">
        <f>IF(K262&lt;&gt;"",EXPORTADO!D244,"")</f>
        <v/>
      </c>
      <c r="M262" s="50"/>
      <c r="N262" s="78" t="str">
        <f>IF(K262&lt;&gt;"",EXPORTADO!C244,"")</f>
        <v/>
      </c>
      <c r="O262" s="89" t="str">
        <f>IF(G262&lt;&gt;"",EXPORTADO!E244,"")</f>
        <v/>
      </c>
      <c r="P262" s="90" t="str">
        <f>IF(G262&lt;&gt;"",EXPORTADO!F244,"")</f>
        <v/>
      </c>
      <c r="Q262" s="90" t="str">
        <f>IF($G262&lt;&gt;"",$O262*P262,IF(OR($I262="c",$I262="css"),SUMIF($G$22:G$2999,$K262,Q$22:Q$2999),IF($I262="c1",SUMIF($F$22:F$2999,$K262,Q$22:Q$2999),IF($I262="c2",SUMIF($E$22:E$2999,$K262,Q$22:Q$2999),IF($I262="c3",SUMIF($D$22:D$2999,$K262,Q$22:Q$2999),IF($I262="c4",SUMIF($C$22:C$2999,$K262,Q$22:Q$2999),""))))))</f>
        <v/>
      </c>
      <c r="S262" s="90" t="s">
        <v>17</v>
      </c>
      <c r="T262" s="90" t="str">
        <f>IF(G262&lt;&gt;"",IF(S262&lt;&gt;"",O262*S262,"Celda Vacia"),IF($G262&lt;&gt;"",$O262*S262,IF(OR($I262="c",$I262="css"),SUMIF($G$22:G$2999,$K262,T$22:T$2999),IF($I262="c1",SUMIF($F$22:F$2999,$K262,T$22:T$2999),IF($I262="c2",SUMIF($E$22:E$2999,$K262,T$22:T$2999),IF($I262="c3",SUMIF($D$22:D$2999,$K262,T$22:T$2999),IF($I262="c4",SUMIF($C$22:C$2999,$K262,T$22:T$2999),"")))))))</f>
        <v/>
      </c>
      <c r="U262" s="91" t="str">
        <f t="shared" si="56"/>
        <v/>
      </c>
      <c r="V262" s="45"/>
      <c r="X262" s="50" t="str">
        <f t="shared" si="57"/>
        <v/>
      </c>
      <c r="Y262" s="69" t="str">
        <f t="shared" si="58"/>
        <v/>
      </c>
      <c r="Z262" s="69" t="str">
        <f t="shared" si="59"/>
        <v/>
      </c>
      <c r="AA262" s="69" t="str">
        <f>IF(I262="CSS",IF(RELLENAR!$F$6="PEM",IF(OR(T262&lt;(Q262),Q262=0),1,""),IF(OR(T262*(1+$T$11+$T$9)&lt;(Q262*(1+$O$9+$O$11)),Q262=0),1,"")),"")</f>
        <v/>
      </c>
      <c r="AB262" s="93" t="str">
        <f t="shared" si="60"/>
        <v/>
      </c>
      <c r="AC262" s="56" t="str">
        <f t="shared" si="61"/>
        <v/>
      </c>
      <c r="AD262" s="94" t="str">
        <f t="shared" si="62"/>
        <v/>
      </c>
      <c r="AE262" s="56" t="str">
        <f t="shared" si="63"/>
        <v/>
      </c>
      <c r="AF262" s="78" t="str">
        <f t="shared" si="64"/>
        <v/>
      </c>
    </row>
    <row r="263" spans="1:32" s="74" customFormat="1" x14ac:dyDescent="0.2">
      <c r="A263" s="74" t="str">
        <f>IF(EXPORTADO!I245&lt;&gt;"",EXPORTADO!I245,"")</f>
        <v/>
      </c>
      <c r="B263" s="74" t="str">
        <f t="shared" si="49"/>
        <v/>
      </c>
      <c r="C263" s="86" t="str">
        <f t="shared" si="50"/>
        <v/>
      </c>
      <c r="D263" s="86" t="str">
        <f t="shared" si="51"/>
        <v/>
      </c>
      <c r="E263" s="86" t="str">
        <f t="shared" si="52"/>
        <v/>
      </c>
      <c r="F263" s="86" t="str">
        <f t="shared" si="53"/>
        <v/>
      </c>
      <c r="G263" s="86" t="str">
        <f t="shared" si="54"/>
        <v/>
      </c>
      <c r="H263" s="87" t="str">
        <f>IF(EXPORTADO!B245&lt;&gt;"",EXPORTADO!B245,"")</f>
        <v/>
      </c>
      <c r="I263" s="78" t="str">
        <f t="shared" si="55"/>
        <v/>
      </c>
      <c r="J263" s="78"/>
      <c r="K263" s="88" t="str">
        <f>IF(EXPORTADO!A245&lt;&gt;"",TRIM(EXPORTADO!A245),"")</f>
        <v/>
      </c>
      <c r="L263" s="50" t="str">
        <f>IF(K263&lt;&gt;"",EXPORTADO!D245,"")</f>
        <v/>
      </c>
      <c r="M263" s="50"/>
      <c r="N263" s="78" t="str">
        <f>IF(K263&lt;&gt;"",EXPORTADO!C245,"")</f>
        <v/>
      </c>
      <c r="O263" s="89" t="str">
        <f>IF(G263&lt;&gt;"",EXPORTADO!E245,"")</f>
        <v/>
      </c>
      <c r="P263" s="90" t="str">
        <f>IF(G263&lt;&gt;"",EXPORTADO!F245,"")</f>
        <v/>
      </c>
      <c r="Q263" s="90" t="str">
        <f>IF($G263&lt;&gt;"",$O263*P263,IF(OR($I263="c",$I263="css"),SUMIF($G$22:G$2999,$K263,Q$22:Q$2999),IF($I263="c1",SUMIF($F$22:F$2999,$K263,Q$22:Q$2999),IF($I263="c2",SUMIF($E$22:E$2999,$K263,Q$22:Q$2999),IF($I263="c3",SUMIF($D$22:D$2999,$K263,Q$22:Q$2999),IF($I263="c4",SUMIF($C$22:C$2999,$K263,Q$22:Q$2999),""))))))</f>
        <v/>
      </c>
      <c r="S263" s="90"/>
      <c r="T263" s="90" t="str">
        <f>IF(G263&lt;&gt;"",IF(S263&lt;&gt;"",O263*S263,"Celda Vacia"),IF($G263&lt;&gt;"",$O263*S263,IF(OR($I263="c",$I263="css"),SUMIF($G$22:G$2999,$K263,T$22:T$2999),IF($I263="c1",SUMIF($F$22:F$2999,$K263,T$22:T$2999),IF($I263="c2",SUMIF($E$22:E$2999,$K263,T$22:T$2999),IF($I263="c3",SUMIF($D$22:D$2999,$K263,T$22:T$2999),IF($I263="c4",SUMIF($C$22:C$2999,$K263,T$22:T$2999),"")))))))</f>
        <v/>
      </c>
      <c r="U263" s="91" t="str">
        <f t="shared" si="56"/>
        <v/>
      </c>
      <c r="V263" s="45"/>
      <c r="X263" s="50" t="str">
        <f t="shared" si="57"/>
        <v/>
      </c>
      <c r="Y263" s="69" t="str">
        <f t="shared" si="58"/>
        <v/>
      </c>
      <c r="Z263" s="69" t="str">
        <f t="shared" si="59"/>
        <v/>
      </c>
      <c r="AA263" s="69" t="str">
        <f>IF(I263="CSS",IF(RELLENAR!$F$6="PEM",IF(OR(T263&lt;(Q263),Q263=0),1,""),IF(OR(T263*(1+$T$11+$T$9)&lt;(Q263*(1+$O$9+$O$11)),Q263=0),1,"")),"")</f>
        <v/>
      </c>
      <c r="AB263" s="93" t="str">
        <f t="shared" si="60"/>
        <v/>
      </c>
      <c r="AC263" s="56" t="str">
        <f t="shared" si="61"/>
        <v/>
      </c>
      <c r="AD263" s="94" t="str">
        <f t="shared" si="62"/>
        <v/>
      </c>
      <c r="AE263" s="56" t="str">
        <f t="shared" si="63"/>
        <v/>
      </c>
      <c r="AF263" s="78" t="str">
        <f t="shared" si="64"/>
        <v/>
      </c>
    </row>
    <row r="264" spans="1:32" s="74" customFormat="1" x14ac:dyDescent="0.2">
      <c r="A264" s="74" t="str">
        <f>IF(EXPORTADO!I246&lt;&gt;"",EXPORTADO!I246,"")</f>
        <v/>
      </c>
      <c r="B264" s="74" t="str">
        <f t="shared" si="49"/>
        <v/>
      </c>
      <c r="C264" s="86" t="str">
        <f t="shared" si="50"/>
        <v/>
      </c>
      <c r="D264" s="86" t="str">
        <f t="shared" si="51"/>
        <v/>
      </c>
      <c r="E264" s="86" t="str">
        <f t="shared" si="52"/>
        <v/>
      </c>
      <c r="F264" s="86" t="str">
        <f t="shared" si="53"/>
        <v/>
      </c>
      <c r="G264" s="86" t="str">
        <f t="shared" si="54"/>
        <v/>
      </c>
      <c r="H264" s="87" t="str">
        <f>IF(EXPORTADO!B246&lt;&gt;"",EXPORTADO!B246,"")</f>
        <v/>
      </c>
      <c r="I264" s="78" t="str">
        <f t="shared" si="55"/>
        <v/>
      </c>
      <c r="J264" s="78"/>
      <c r="K264" s="88" t="str">
        <f>IF(EXPORTADO!A246&lt;&gt;"",TRIM(EXPORTADO!A246),"")</f>
        <v/>
      </c>
      <c r="L264" s="50" t="str">
        <f>IF(K264&lt;&gt;"",EXPORTADO!D246,"")</f>
        <v/>
      </c>
      <c r="M264" s="50"/>
      <c r="N264" s="78" t="str">
        <f>IF(K264&lt;&gt;"",EXPORTADO!C246,"")</f>
        <v/>
      </c>
      <c r="O264" s="89" t="str">
        <f>IF(G264&lt;&gt;"",EXPORTADO!E246,"")</f>
        <v/>
      </c>
      <c r="P264" s="90" t="str">
        <f>IF(G264&lt;&gt;"",EXPORTADO!F246,"")</f>
        <v/>
      </c>
      <c r="Q264" s="90" t="str">
        <f>IF($G264&lt;&gt;"",$O264*P264,IF(OR($I264="c",$I264="css"),SUMIF($G$22:G$2999,$K264,Q$22:Q$2999),IF($I264="c1",SUMIF($F$22:F$2999,$K264,Q$22:Q$2999),IF($I264="c2",SUMIF($E$22:E$2999,$K264,Q$22:Q$2999),IF($I264="c3",SUMIF($D$22:D$2999,$K264,Q$22:Q$2999),IF($I264="c4",SUMIF($C$22:C$2999,$K264,Q$22:Q$2999),""))))))</f>
        <v/>
      </c>
      <c r="S264" s="90"/>
      <c r="T264" s="90" t="str">
        <f>IF(G264&lt;&gt;"",IF(S264&lt;&gt;"",O264*S264,"Celda Vacia"),IF($G264&lt;&gt;"",$O264*S264,IF(OR($I264="c",$I264="css"),SUMIF($G$22:G$2999,$K264,T$22:T$2999),IF($I264="c1",SUMIF($F$22:F$2999,$K264,T$22:T$2999),IF($I264="c2",SUMIF($E$22:E$2999,$K264,T$22:T$2999),IF($I264="c3",SUMIF($D$22:D$2999,$K264,T$22:T$2999),IF($I264="c4",SUMIF($C$22:C$2999,$K264,T$22:T$2999),"")))))))</f>
        <v/>
      </c>
      <c r="U264" s="91" t="str">
        <f t="shared" si="56"/>
        <v/>
      </c>
      <c r="V264" s="45"/>
      <c r="X264" s="50" t="str">
        <f t="shared" si="57"/>
        <v/>
      </c>
      <c r="Y264" s="69" t="str">
        <f t="shared" si="58"/>
        <v/>
      </c>
      <c r="Z264" s="69" t="str">
        <f t="shared" si="59"/>
        <v/>
      </c>
      <c r="AA264" s="69" t="str">
        <f>IF(I264="CSS",IF(RELLENAR!$F$6="PEM",IF(OR(T264&lt;(Q264),Q264=0),1,""),IF(OR(T264*(1+$T$11+$T$9)&lt;(Q264*(1+$O$9+$O$11)),Q264=0),1,"")),"")</f>
        <v/>
      </c>
      <c r="AB264" s="93" t="str">
        <f t="shared" si="60"/>
        <v/>
      </c>
      <c r="AC264" s="56" t="str">
        <f t="shared" si="61"/>
        <v/>
      </c>
      <c r="AD264" s="94" t="str">
        <f t="shared" si="62"/>
        <v/>
      </c>
      <c r="AE264" s="56" t="str">
        <f t="shared" si="63"/>
        <v/>
      </c>
      <c r="AF264" s="78" t="str">
        <f t="shared" si="64"/>
        <v/>
      </c>
    </row>
    <row r="265" spans="1:32" s="74" customFormat="1" x14ac:dyDescent="0.2">
      <c r="A265" s="74" t="str">
        <f>IF(EXPORTADO!I247&lt;&gt;"",EXPORTADO!I247,"")</f>
        <v/>
      </c>
      <c r="B265" s="74" t="str">
        <f t="shared" si="49"/>
        <v/>
      </c>
      <c r="C265" s="86" t="str">
        <f t="shared" si="50"/>
        <v/>
      </c>
      <c r="D265" s="86" t="str">
        <f t="shared" si="51"/>
        <v/>
      </c>
      <c r="E265" s="86" t="str">
        <f t="shared" si="52"/>
        <v/>
      </c>
      <c r="F265" s="86" t="str">
        <f t="shared" si="53"/>
        <v/>
      </c>
      <c r="G265" s="86" t="str">
        <f t="shared" si="54"/>
        <v/>
      </c>
      <c r="H265" s="87" t="str">
        <f>IF(EXPORTADO!B247&lt;&gt;"",EXPORTADO!B247,"")</f>
        <v/>
      </c>
      <c r="I265" s="78" t="str">
        <f t="shared" si="55"/>
        <v/>
      </c>
      <c r="J265" s="78"/>
      <c r="K265" s="88" t="str">
        <f>IF(EXPORTADO!A247&lt;&gt;"",TRIM(EXPORTADO!A247),"")</f>
        <v/>
      </c>
      <c r="L265" s="50" t="str">
        <f>IF(K265&lt;&gt;"",EXPORTADO!D247,"")</f>
        <v/>
      </c>
      <c r="M265" s="50"/>
      <c r="N265" s="78" t="str">
        <f>IF(K265&lt;&gt;"",EXPORTADO!C247,"")</f>
        <v/>
      </c>
      <c r="O265" s="89" t="str">
        <f>IF(G265&lt;&gt;"",EXPORTADO!E247,"")</f>
        <v/>
      </c>
      <c r="P265" s="90" t="str">
        <f>IF(G265&lt;&gt;"",EXPORTADO!F247,"")</f>
        <v/>
      </c>
      <c r="Q265" s="90" t="str">
        <f>IF($G265&lt;&gt;"",$O265*P265,IF(OR($I265="c",$I265="css"),SUMIF($G$22:G$2999,$K265,Q$22:Q$2999),IF($I265="c1",SUMIF($F$22:F$2999,$K265,Q$22:Q$2999),IF($I265="c2",SUMIF($E$22:E$2999,$K265,Q$22:Q$2999),IF($I265="c3",SUMIF($D$22:D$2999,$K265,Q$22:Q$2999),IF($I265="c4",SUMIF($C$22:C$2999,$K265,Q$22:Q$2999),""))))))</f>
        <v/>
      </c>
      <c r="S265" s="90"/>
      <c r="T265" s="90" t="str">
        <f>IF(G265&lt;&gt;"",IF(S265&lt;&gt;"",O265*S265,"Celda Vacia"),IF($G265&lt;&gt;"",$O265*S265,IF(OR($I265="c",$I265="css"),SUMIF($G$22:G$2999,$K265,T$22:T$2999),IF($I265="c1",SUMIF($F$22:F$2999,$K265,T$22:T$2999),IF($I265="c2",SUMIF($E$22:E$2999,$K265,T$22:T$2999),IF($I265="c3",SUMIF($D$22:D$2999,$K265,T$22:T$2999),IF($I265="c4",SUMIF($C$22:C$2999,$K265,T$22:T$2999),"")))))))</f>
        <v/>
      </c>
      <c r="U265" s="91" t="str">
        <f t="shared" si="56"/>
        <v/>
      </c>
      <c r="V265" s="45"/>
      <c r="X265" s="50" t="str">
        <f t="shared" si="57"/>
        <v/>
      </c>
      <c r="Y265" s="69" t="str">
        <f t="shared" si="58"/>
        <v/>
      </c>
      <c r="Z265" s="69" t="str">
        <f t="shared" si="59"/>
        <v/>
      </c>
      <c r="AA265" s="69" t="str">
        <f>IF(I265="CSS",IF(RELLENAR!$F$6="PEM",IF(OR(T265&lt;(Q265),Q265=0),1,""),IF(OR(T265*(1+$T$11+$T$9)&lt;(Q265*(1+$O$9+$O$11)),Q265=0),1,"")),"")</f>
        <v/>
      </c>
      <c r="AB265" s="93" t="str">
        <f t="shared" si="60"/>
        <v/>
      </c>
      <c r="AC265" s="56" t="str">
        <f t="shared" si="61"/>
        <v/>
      </c>
      <c r="AD265" s="94" t="str">
        <f t="shared" si="62"/>
        <v/>
      </c>
      <c r="AE265" s="56" t="str">
        <f t="shared" si="63"/>
        <v/>
      </c>
      <c r="AF265" s="78" t="str">
        <f t="shared" si="64"/>
        <v/>
      </c>
    </row>
    <row r="266" spans="1:32" s="74" customFormat="1" x14ac:dyDescent="0.2">
      <c r="A266" s="74" t="str">
        <f>IF(EXPORTADO!I248&lt;&gt;"",EXPORTADO!I248,"")</f>
        <v/>
      </c>
      <c r="B266" s="74" t="str">
        <f t="shared" si="49"/>
        <v/>
      </c>
      <c r="C266" s="86" t="str">
        <f t="shared" si="50"/>
        <v/>
      </c>
      <c r="D266" s="86" t="str">
        <f t="shared" si="51"/>
        <v/>
      </c>
      <c r="E266" s="86" t="str">
        <f t="shared" si="52"/>
        <v/>
      </c>
      <c r="F266" s="86" t="str">
        <f t="shared" si="53"/>
        <v/>
      </c>
      <c r="G266" s="86" t="str">
        <f t="shared" si="54"/>
        <v/>
      </c>
      <c r="H266" s="87" t="str">
        <f>IF(EXPORTADO!B248&lt;&gt;"",EXPORTADO!B248,"")</f>
        <v/>
      </c>
      <c r="I266" s="78" t="str">
        <f t="shared" si="55"/>
        <v/>
      </c>
      <c r="J266" s="78"/>
      <c r="K266" s="88" t="str">
        <f>IF(EXPORTADO!A248&lt;&gt;"",TRIM(EXPORTADO!A248),"")</f>
        <v/>
      </c>
      <c r="L266" s="50" t="str">
        <f>IF(K266&lt;&gt;"",EXPORTADO!D248,"")</f>
        <v/>
      </c>
      <c r="M266" s="50"/>
      <c r="N266" s="78" t="str">
        <f>IF(K266&lt;&gt;"",EXPORTADO!C248,"")</f>
        <v/>
      </c>
      <c r="O266" s="89" t="str">
        <f>IF(G266&lt;&gt;"",EXPORTADO!E248,"")</f>
        <v/>
      </c>
      <c r="P266" s="90" t="str">
        <f>IF(G266&lt;&gt;"",EXPORTADO!F248,"")</f>
        <v/>
      </c>
      <c r="Q266" s="90" t="str">
        <f>IF($G266&lt;&gt;"",$O266*P266,IF(OR($I266="c",$I266="css"),SUMIF($G$22:G$2999,$K266,Q$22:Q$2999),IF($I266="c1",SUMIF($F$22:F$2999,$K266,Q$22:Q$2999),IF($I266="c2",SUMIF($E$22:E$2999,$K266,Q$22:Q$2999),IF($I266="c3",SUMIF($D$22:D$2999,$K266,Q$22:Q$2999),IF($I266="c4",SUMIF($C$22:C$2999,$K266,Q$22:Q$2999),""))))))</f>
        <v/>
      </c>
      <c r="S266" s="90"/>
      <c r="T266" s="90" t="str">
        <f>IF(G266&lt;&gt;"",IF(S266&lt;&gt;"",O266*S266,"Celda Vacia"),IF($G266&lt;&gt;"",$O266*S266,IF(OR($I266="c",$I266="css"),SUMIF($G$22:G$2999,$K266,T$22:T$2999),IF($I266="c1",SUMIF($F$22:F$2999,$K266,T$22:T$2999),IF($I266="c2",SUMIF($E$22:E$2999,$K266,T$22:T$2999),IF($I266="c3",SUMIF($D$22:D$2999,$K266,T$22:T$2999),IF($I266="c4",SUMIF($C$22:C$2999,$K266,T$22:T$2999),"")))))))</f>
        <v/>
      </c>
      <c r="U266" s="91" t="str">
        <f t="shared" si="56"/>
        <v/>
      </c>
      <c r="V266" s="45"/>
      <c r="X266" s="50" t="str">
        <f t="shared" si="57"/>
        <v/>
      </c>
      <c r="Y266" s="69" t="str">
        <f t="shared" si="58"/>
        <v/>
      </c>
      <c r="Z266" s="69" t="str">
        <f t="shared" si="59"/>
        <v/>
      </c>
      <c r="AA266" s="69" t="str">
        <f>IF(I266="CSS",IF(RELLENAR!$F$6="PEM",IF(OR(T266&lt;(Q266),Q266=0),1,""),IF(OR(T266*(1+$T$11+$T$9)&lt;(Q266*(1+$O$9+$O$11)),Q266=0),1,"")),"")</f>
        <v/>
      </c>
      <c r="AB266" s="93" t="str">
        <f t="shared" si="60"/>
        <v/>
      </c>
      <c r="AC266" s="56" t="str">
        <f t="shared" si="61"/>
        <v/>
      </c>
      <c r="AD266" s="94" t="str">
        <f t="shared" si="62"/>
        <v/>
      </c>
      <c r="AE266" s="56" t="str">
        <f t="shared" si="63"/>
        <v/>
      </c>
      <c r="AF266" s="78" t="str">
        <f t="shared" si="64"/>
        <v/>
      </c>
    </row>
    <row r="267" spans="1:32" s="74" customFormat="1" x14ac:dyDescent="0.2">
      <c r="A267" s="74" t="str">
        <f>IF(EXPORTADO!I249&lt;&gt;"",EXPORTADO!I249,"")</f>
        <v/>
      </c>
      <c r="B267" s="74" t="str">
        <f t="shared" si="49"/>
        <v/>
      </c>
      <c r="C267" s="86" t="str">
        <f t="shared" si="50"/>
        <v/>
      </c>
      <c r="D267" s="86" t="str">
        <f t="shared" si="51"/>
        <v/>
      </c>
      <c r="E267" s="86" t="str">
        <f t="shared" si="52"/>
        <v/>
      </c>
      <c r="F267" s="86" t="str">
        <f t="shared" si="53"/>
        <v/>
      </c>
      <c r="G267" s="86" t="str">
        <f t="shared" si="54"/>
        <v/>
      </c>
      <c r="H267" s="87" t="str">
        <f>IF(EXPORTADO!B249&lt;&gt;"",EXPORTADO!B249,"")</f>
        <v/>
      </c>
      <c r="I267" s="78" t="str">
        <f t="shared" si="55"/>
        <v/>
      </c>
      <c r="J267" s="78"/>
      <c r="K267" s="88" t="str">
        <f>IF(EXPORTADO!A249&lt;&gt;"",TRIM(EXPORTADO!A249),"")</f>
        <v/>
      </c>
      <c r="L267" s="50" t="str">
        <f>IF(K267&lt;&gt;"",EXPORTADO!D249,"")</f>
        <v/>
      </c>
      <c r="M267" s="50"/>
      <c r="N267" s="78" t="str">
        <f>IF(K267&lt;&gt;"",EXPORTADO!C249,"")</f>
        <v/>
      </c>
      <c r="O267" s="89" t="str">
        <f>IF(G267&lt;&gt;"",EXPORTADO!E249,"")</f>
        <v/>
      </c>
      <c r="P267" s="90" t="str">
        <f>IF(G267&lt;&gt;"",EXPORTADO!F249,"")</f>
        <v/>
      </c>
      <c r="Q267" s="90" t="str">
        <f>IF($G267&lt;&gt;"",$O267*P267,IF(OR($I267="c",$I267="css"),SUMIF($G$22:G$2999,$K267,Q$22:Q$2999),IF($I267="c1",SUMIF($F$22:F$2999,$K267,Q$22:Q$2999),IF($I267="c2",SUMIF($E$22:E$2999,$K267,Q$22:Q$2999),IF($I267="c3",SUMIF($D$22:D$2999,$K267,Q$22:Q$2999),IF($I267="c4",SUMIF($C$22:C$2999,$K267,Q$22:Q$2999),""))))))</f>
        <v/>
      </c>
      <c r="S267" s="90"/>
      <c r="T267" s="90" t="str">
        <f>IF(G267&lt;&gt;"",IF(S267&lt;&gt;"",O267*S267,"Celda Vacia"),IF($G267&lt;&gt;"",$O267*S267,IF(OR($I267="c",$I267="css"),SUMIF($G$22:G$2999,$K267,T$22:T$2999),IF($I267="c1",SUMIF($F$22:F$2999,$K267,T$22:T$2999),IF($I267="c2",SUMIF($E$22:E$2999,$K267,T$22:T$2999),IF($I267="c3",SUMIF($D$22:D$2999,$K267,T$22:T$2999),IF($I267="c4",SUMIF($C$22:C$2999,$K267,T$22:T$2999),"")))))))</f>
        <v/>
      </c>
      <c r="U267" s="91" t="str">
        <f t="shared" si="56"/>
        <v/>
      </c>
      <c r="V267" s="45"/>
      <c r="X267" s="50" t="str">
        <f t="shared" si="57"/>
        <v/>
      </c>
      <c r="Y267" s="69" t="str">
        <f t="shared" si="58"/>
        <v/>
      </c>
      <c r="Z267" s="69" t="str">
        <f t="shared" si="59"/>
        <v/>
      </c>
      <c r="AA267" s="69" t="str">
        <f>IF(I267="CSS",IF(RELLENAR!$F$6="PEM",IF(OR(T267&lt;(Q267),Q267=0),1,""),IF(OR(T267*(1+$T$11+$T$9)&lt;(Q267*(1+$O$9+$O$11)),Q267=0),1,"")),"")</f>
        <v/>
      </c>
      <c r="AB267" s="93" t="str">
        <f t="shared" si="60"/>
        <v/>
      </c>
      <c r="AC267" s="56" t="str">
        <f t="shared" si="61"/>
        <v/>
      </c>
      <c r="AD267" s="94" t="str">
        <f t="shared" si="62"/>
        <v/>
      </c>
      <c r="AE267" s="56" t="str">
        <f t="shared" si="63"/>
        <v/>
      </c>
      <c r="AF267" s="78" t="str">
        <f t="shared" si="64"/>
        <v/>
      </c>
    </row>
    <row r="268" spans="1:32" s="74" customFormat="1" x14ac:dyDescent="0.2">
      <c r="A268" s="74" t="str">
        <f>IF(EXPORTADO!I250&lt;&gt;"",EXPORTADO!I250,"")</f>
        <v/>
      </c>
      <c r="B268" s="74" t="str">
        <f t="shared" si="49"/>
        <v/>
      </c>
      <c r="C268" s="86" t="str">
        <f t="shared" si="50"/>
        <v/>
      </c>
      <c r="D268" s="86" t="str">
        <f t="shared" si="51"/>
        <v/>
      </c>
      <c r="E268" s="86" t="str">
        <f t="shared" si="52"/>
        <v/>
      </c>
      <c r="F268" s="86" t="str">
        <f t="shared" si="53"/>
        <v/>
      </c>
      <c r="G268" s="86" t="str">
        <f t="shared" si="54"/>
        <v/>
      </c>
      <c r="H268" s="87" t="str">
        <f>IF(EXPORTADO!B250&lt;&gt;"",EXPORTADO!B250,"")</f>
        <v/>
      </c>
      <c r="I268" s="78" t="str">
        <f t="shared" si="55"/>
        <v/>
      </c>
      <c r="J268" s="78"/>
      <c r="K268" s="88" t="str">
        <f>IF(EXPORTADO!A250&lt;&gt;"",TRIM(EXPORTADO!A250),"")</f>
        <v/>
      </c>
      <c r="L268" s="50" t="str">
        <f>IF(K268&lt;&gt;"",EXPORTADO!D250,"")</f>
        <v/>
      </c>
      <c r="M268" s="50"/>
      <c r="N268" s="78" t="str">
        <f>IF(K268&lt;&gt;"",EXPORTADO!C250,"")</f>
        <v/>
      </c>
      <c r="O268" s="89" t="str">
        <f>IF(G268&lt;&gt;"",EXPORTADO!E250,"")</f>
        <v/>
      </c>
      <c r="P268" s="90" t="str">
        <f>IF(G268&lt;&gt;"",EXPORTADO!F250,"")</f>
        <v/>
      </c>
      <c r="Q268" s="90" t="str">
        <f>IF($G268&lt;&gt;"",$O268*P268,IF(OR($I268="c",$I268="css"),SUMIF($G$22:G$2999,$K268,Q$22:Q$2999),IF($I268="c1",SUMIF($F$22:F$2999,$K268,Q$22:Q$2999),IF($I268="c2",SUMIF($E$22:E$2999,$K268,Q$22:Q$2999),IF($I268="c3",SUMIF($D$22:D$2999,$K268,Q$22:Q$2999),IF($I268="c4",SUMIF($C$22:C$2999,$K268,Q$22:Q$2999),""))))))</f>
        <v/>
      </c>
      <c r="S268" s="90"/>
      <c r="T268" s="90" t="str">
        <f>IF(G268&lt;&gt;"",IF(S268&lt;&gt;"",O268*S268,"Celda Vacia"),IF($G268&lt;&gt;"",$O268*S268,IF(OR($I268="c",$I268="css"),SUMIF($G$22:G$2999,$K268,T$22:T$2999),IF($I268="c1",SUMIF($F$22:F$2999,$K268,T$22:T$2999),IF($I268="c2",SUMIF($E$22:E$2999,$K268,T$22:T$2999),IF($I268="c3",SUMIF($D$22:D$2999,$K268,T$22:T$2999),IF($I268="c4",SUMIF($C$22:C$2999,$K268,T$22:T$2999),"")))))))</f>
        <v/>
      </c>
      <c r="U268" s="91" t="str">
        <f t="shared" si="56"/>
        <v/>
      </c>
      <c r="V268" s="45"/>
      <c r="X268" s="50" t="str">
        <f t="shared" si="57"/>
        <v/>
      </c>
      <c r="Y268" s="69" t="str">
        <f t="shared" si="58"/>
        <v/>
      </c>
      <c r="Z268" s="69" t="str">
        <f t="shared" si="59"/>
        <v/>
      </c>
      <c r="AA268" s="69" t="str">
        <f>IF(I268="CSS",IF(RELLENAR!$F$6="PEM",IF(OR(T268&lt;(Q268),Q268=0),1,""),IF(OR(T268*(1+$T$11+$T$9)&lt;(Q268*(1+$O$9+$O$11)),Q268=0),1,"")),"")</f>
        <v/>
      </c>
      <c r="AB268" s="93" t="str">
        <f t="shared" si="60"/>
        <v/>
      </c>
      <c r="AC268" s="56" t="str">
        <f t="shared" si="61"/>
        <v/>
      </c>
      <c r="AD268" s="94" t="str">
        <f t="shared" si="62"/>
        <v/>
      </c>
      <c r="AE268" s="56" t="str">
        <f t="shared" si="63"/>
        <v/>
      </c>
      <c r="AF268" s="78" t="str">
        <f t="shared" si="64"/>
        <v/>
      </c>
    </row>
    <row r="269" spans="1:32" s="74" customFormat="1" x14ac:dyDescent="0.2">
      <c r="A269" s="74" t="str">
        <f>IF(EXPORTADO!I251&lt;&gt;"",EXPORTADO!I251,"")</f>
        <v/>
      </c>
      <c r="B269" s="74" t="str">
        <f t="shared" si="49"/>
        <v/>
      </c>
      <c r="C269" s="86" t="str">
        <f t="shared" si="50"/>
        <v/>
      </c>
      <c r="D269" s="86" t="str">
        <f t="shared" si="51"/>
        <v/>
      </c>
      <c r="E269" s="86" t="str">
        <f t="shared" si="52"/>
        <v/>
      </c>
      <c r="F269" s="86" t="str">
        <f t="shared" si="53"/>
        <v/>
      </c>
      <c r="G269" s="86" t="str">
        <f t="shared" si="54"/>
        <v/>
      </c>
      <c r="H269" s="87" t="str">
        <f>IF(EXPORTADO!B251&lt;&gt;"",EXPORTADO!B251,"")</f>
        <v/>
      </c>
      <c r="I269" s="78" t="str">
        <f t="shared" si="55"/>
        <v/>
      </c>
      <c r="J269" s="78"/>
      <c r="K269" s="88" t="str">
        <f>IF(EXPORTADO!A251&lt;&gt;"",TRIM(EXPORTADO!A251),"")</f>
        <v/>
      </c>
      <c r="L269" s="50" t="str">
        <f>IF(K269&lt;&gt;"",EXPORTADO!D251,"")</f>
        <v/>
      </c>
      <c r="M269" s="50"/>
      <c r="N269" s="78" t="str">
        <f>IF(K269&lt;&gt;"",EXPORTADO!C251,"")</f>
        <v/>
      </c>
      <c r="O269" s="89" t="str">
        <f>IF(G269&lt;&gt;"",EXPORTADO!E251,"")</f>
        <v/>
      </c>
      <c r="P269" s="90" t="str">
        <f>IF(G269&lt;&gt;"",EXPORTADO!F251,"")</f>
        <v/>
      </c>
      <c r="Q269" s="90" t="str">
        <f>IF($G269&lt;&gt;"",$O269*P269,IF(OR($I269="c",$I269="css"),SUMIF($G$22:G$2999,$K269,Q$22:Q$2999),IF($I269="c1",SUMIF($F$22:F$2999,$K269,Q$22:Q$2999),IF($I269="c2",SUMIF($E$22:E$2999,$K269,Q$22:Q$2999),IF($I269="c3",SUMIF($D$22:D$2999,$K269,Q$22:Q$2999),IF($I269="c4",SUMIF($C$22:C$2999,$K269,Q$22:Q$2999),""))))))</f>
        <v/>
      </c>
      <c r="S269" s="90"/>
      <c r="T269" s="90" t="str">
        <f>IF(G269&lt;&gt;"",IF(S269&lt;&gt;"",O269*S269,"Celda Vacia"),IF($G269&lt;&gt;"",$O269*S269,IF(OR($I269="c",$I269="css"),SUMIF($G$22:G$2999,$K269,T$22:T$2999),IF($I269="c1",SUMIF($F$22:F$2999,$K269,T$22:T$2999),IF($I269="c2",SUMIF($E$22:E$2999,$K269,T$22:T$2999),IF($I269="c3",SUMIF($D$22:D$2999,$K269,T$22:T$2999),IF($I269="c4",SUMIF($C$22:C$2999,$K269,T$22:T$2999),"")))))))</f>
        <v/>
      </c>
      <c r="U269" s="91" t="str">
        <f t="shared" si="56"/>
        <v/>
      </c>
      <c r="V269" s="45"/>
      <c r="X269" s="50" t="str">
        <f t="shared" si="57"/>
        <v/>
      </c>
      <c r="Y269" s="69" t="str">
        <f t="shared" si="58"/>
        <v/>
      </c>
      <c r="Z269" s="69" t="str">
        <f t="shared" si="59"/>
        <v/>
      </c>
      <c r="AA269" s="69" t="str">
        <f>IF(I269="CSS",IF(RELLENAR!$F$6="PEM",IF(OR(T269&lt;(Q269),Q269=0),1,""),IF(OR(T269*(1+$T$11+$T$9)&lt;(Q269*(1+$O$9+$O$11)),Q269=0),1,"")),"")</f>
        <v/>
      </c>
      <c r="AB269" s="93" t="str">
        <f t="shared" si="60"/>
        <v/>
      </c>
      <c r="AC269" s="56" t="str">
        <f t="shared" si="61"/>
        <v/>
      </c>
      <c r="AD269" s="94" t="str">
        <f t="shared" si="62"/>
        <v/>
      </c>
      <c r="AE269" s="56" t="str">
        <f t="shared" si="63"/>
        <v/>
      </c>
      <c r="AF269" s="78" t="str">
        <f t="shared" si="64"/>
        <v/>
      </c>
    </row>
    <row r="270" spans="1:32" s="74" customFormat="1" x14ac:dyDescent="0.2">
      <c r="A270" s="74" t="str">
        <f>IF(EXPORTADO!I252&lt;&gt;"",EXPORTADO!I252,"")</f>
        <v/>
      </c>
      <c r="B270" s="74" t="str">
        <f t="shared" si="49"/>
        <v/>
      </c>
      <c r="C270" s="86" t="str">
        <f t="shared" si="50"/>
        <v/>
      </c>
      <c r="D270" s="86" t="str">
        <f t="shared" si="51"/>
        <v/>
      </c>
      <c r="E270" s="86" t="str">
        <f t="shared" si="52"/>
        <v/>
      </c>
      <c r="F270" s="86" t="str">
        <f t="shared" si="53"/>
        <v/>
      </c>
      <c r="G270" s="86" t="str">
        <f t="shared" si="54"/>
        <v/>
      </c>
      <c r="H270" s="87" t="str">
        <f>IF(EXPORTADO!B252&lt;&gt;"",EXPORTADO!B252,"")</f>
        <v/>
      </c>
      <c r="I270" s="78" t="str">
        <f t="shared" si="55"/>
        <v/>
      </c>
      <c r="J270" s="78"/>
      <c r="K270" s="88" t="str">
        <f>IF(EXPORTADO!A252&lt;&gt;"",TRIM(EXPORTADO!A252),"")</f>
        <v/>
      </c>
      <c r="L270" s="50" t="str">
        <f>IF(K270&lt;&gt;"",EXPORTADO!D252,"")</f>
        <v/>
      </c>
      <c r="M270" s="50"/>
      <c r="N270" s="78" t="str">
        <f>IF(K270&lt;&gt;"",EXPORTADO!C252,"")</f>
        <v/>
      </c>
      <c r="O270" s="89" t="str">
        <f>IF(G270&lt;&gt;"",EXPORTADO!E252,"")</f>
        <v/>
      </c>
      <c r="P270" s="90" t="str">
        <f>IF(G270&lt;&gt;"",EXPORTADO!F252,"")</f>
        <v/>
      </c>
      <c r="Q270" s="90" t="str">
        <f>IF($G270&lt;&gt;"",$O270*P270,IF(OR($I270="c",$I270="css"),SUMIF($G$22:G$2999,$K270,Q$22:Q$2999),IF($I270="c1",SUMIF($F$22:F$2999,$K270,Q$22:Q$2999),IF($I270="c2",SUMIF($E$22:E$2999,$K270,Q$22:Q$2999),IF($I270="c3",SUMIF($D$22:D$2999,$K270,Q$22:Q$2999),IF($I270="c4",SUMIF($C$22:C$2999,$K270,Q$22:Q$2999),""))))))</f>
        <v/>
      </c>
      <c r="S270" s="90"/>
      <c r="T270" s="90" t="str">
        <f>IF(G270&lt;&gt;"",IF(S270&lt;&gt;"",O270*S270,"Celda Vacia"),IF($G270&lt;&gt;"",$O270*S270,IF(OR($I270="c",$I270="css"),SUMIF($G$22:G$2999,$K270,T$22:T$2999),IF($I270="c1",SUMIF($F$22:F$2999,$K270,T$22:T$2999),IF($I270="c2",SUMIF($E$22:E$2999,$K270,T$22:T$2999),IF($I270="c3",SUMIF($D$22:D$2999,$K270,T$22:T$2999),IF($I270="c4",SUMIF($C$22:C$2999,$K270,T$22:T$2999),"")))))))</f>
        <v/>
      </c>
      <c r="U270" s="91" t="str">
        <f t="shared" si="56"/>
        <v/>
      </c>
      <c r="V270" s="45"/>
      <c r="X270" s="50" t="str">
        <f t="shared" si="57"/>
        <v/>
      </c>
      <c r="Y270" s="69" t="str">
        <f t="shared" si="58"/>
        <v/>
      </c>
      <c r="Z270" s="69" t="str">
        <f t="shared" si="59"/>
        <v/>
      </c>
      <c r="AA270" s="69" t="str">
        <f>IF(I270="CSS",IF(RELLENAR!$F$6="PEM",IF(OR(T270&lt;(Q270),Q270=0),1,""),IF(OR(T270*(1+$T$11+$T$9)&lt;(Q270*(1+$O$9+$O$11)),Q270=0),1,"")),"")</f>
        <v/>
      </c>
      <c r="AB270" s="93" t="str">
        <f t="shared" si="60"/>
        <v/>
      </c>
      <c r="AC270" s="56" t="str">
        <f t="shared" si="61"/>
        <v/>
      </c>
      <c r="AD270" s="94" t="str">
        <f t="shared" si="62"/>
        <v/>
      </c>
      <c r="AE270" s="56" t="str">
        <f t="shared" si="63"/>
        <v/>
      </c>
      <c r="AF270" s="78" t="str">
        <f t="shared" si="64"/>
        <v/>
      </c>
    </row>
    <row r="271" spans="1:32" s="74" customFormat="1" x14ac:dyDescent="0.2">
      <c r="A271" s="74" t="str">
        <f>IF(EXPORTADO!I253&lt;&gt;"",EXPORTADO!I253,"")</f>
        <v/>
      </c>
      <c r="B271" s="74" t="str">
        <f t="shared" si="49"/>
        <v/>
      </c>
      <c r="C271" s="86" t="str">
        <f t="shared" si="50"/>
        <v/>
      </c>
      <c r="D271" s="86" t="str">
        <f t="shared" si="51"/>
        <v/>
      </c>
      <c r="E271" s="86" t="str">
        <f t="shared" si="52"/>
        <v/>
      </c>
      <c r="F271" s="86" t="str">
        <f t="shared" si="53"/>
        <v/>
      </c>
      <c r="G271" s="86" t="str">
        <f t="shared" si="54"/>
        <v/>
      </c>
      <c r="H271" s="87" t="str">
        <f>IF(EXPORTADO!B253&lt;&gt;"",EXPORTADO!B253,"")</f>
        <v/>
      </c>
      <c r="I271" s="78" t="str">
        <f t="shared" si="55"/>
        <v/>
      </c>
      <c r="J271" s="78"/>
      <c r="K271" s="88" t="str">
        <f>IF(EXPORTADO!A253&lt;&gt;"",TRIM(EXPORTADO!A253),"")</f>
        <v/>
      </c>
      <c r="L271" s="50" t="str">
        <f>IF(K271&lt;&gt;"",EXPORTADO!D253,"")</f>
        <v/>
      </c>
      <c r="M271" s="50"/>
      <c r="N271" s="78" t="str">
        <f>IF(K271&lt;&gt;"",EXPORTADO!C253,"")</f>
        <v/>
      </c>
      <c r="O271" s="89" t="str">
        <f>IF(G271&lt;&gt;"",EXPORTADO!E253,"")</f>
        <v/>
      </c>
      <c r="P271" s="90" t="str">
        <f>IF(G271&lt;&gt;"",EXPORTADO!F253,"")</f>
        <v/>
      </c>
      <c r="Q271" s="90" t="str">
        <f>IF($G271&lt;&gt;"",$O271*P271,IF(OR($I271="c",$I271="css"),SUMIF($G$22:G$2999,$K271,Q$22:Q$2999),IF($I271="c1",SUMIF($F$22:F$2999,$K271,Q$22:Q$2999),IF($I271="c2",SUMIF($E$22:E$2999,$K271,Q$22:Q$2999),IF($I271="c3",SUMIF($D$22:D$2999,$K271,Q$22:Q$2999),IF($I271="c4",SUMIF($C$22:C$2999,$K271,Q$22:Q$2999),""))))))</f>
        <v/>
      </c>
      <c r="S271" s="90"/>
      <c r="T271" s="90" t="str">
        <f>IF(G271&lt;&gt;"",IF(S271&lt;&gt;"",O271*S271,"Celda Vacia"),IF($G271&lt;&gt;"",$O271*S271,IF(OR($I271="c",$I271="css"),SUMIF($G$22:G$2999,$K271,T$22:T$2999),IF($I271="c1",SUMIF($F$22:F$2999,$K271,T$22:T$2999),IF($I271="c2",SUMIF($E$22:E$2999,$K271,T$22:T$2999),IF($I271="c3",SUMIF($D$22:D$2999,$K271,T$22:T$2999),IF($I271="c4",SUMIF($C$22:C$2999,$K271,T$22:T$2999),"")))))))</f>
        <v/>
      </c>
      <c r="U271" s="91" t="str">
        <f t="shared" si="56"/>
        <v/>
      </c>
      <c r="V271" s="45"/>
      <c r="X271" s="50" t="str">
        <f t="shared" si="57"/>
        <v/>
      </c>
      <c r="Y271" s="69" t="str">
        <f t="shared" si="58"/>
        <v/>
      </c>
      <c r="Z271" s="69" t="str">
        <f t="shared" si="59"/>
        <v/>
      </c>
      <c r="AA271" s="69" t="str">
        <f>IF(I271="CSS",IF(RELLENAR!$F$6="PEM",IF(OR(T271&lt;(Q271),Q271=0),1,""),IF(OR(T271*(1+$T$11+$T$9)&lt;(Q271*(1+$O$9+$O$11)),Q271=0),1,"")),"")</f>
        <v/>
      </c>
      <c r="AB271" s="93" t="str">
        <f t="shared" si="60"/>
        <v/>
      </c>
      <c r="AC271" s="56" t="str">
        <f t="shared" si="61"/>
        <v/>
      </c>
      <c r="AD271" s="94" t="str">
        <f t="shared" si="62"/>
        <v/>
      </c>
      <c r="AE271" s="56" t="str">
        <f t="shared" si="63"/>
        <v/>
      </c>
      <c r="AF271" s="78" t="str">
        <f t="shared" si="64"/>
        <v/>
      </c>
    </row>
    <row r="272" spans="1:32" s="74" customFormat="1" x14ac:dyDescent="0.2">
      <c r="A272" s="74" t="str">
        <f>IF(EXPORTADO!I254&lt;&gt;"",EXPORTADO!I254,"")</f>
        <v/>
      </c>
      <c r="B272" s="74" t="str">
        <f t="shared" si="49"/>
        <v/>
      </c>
      <c r="C272" s="86" t="str">
        <f t="shared" si="50"/>
        <v/>
      </c>
      <c r="D272" s="86" t="str">
        <f t="shared" si="51"/>
        <v/>
      </c>
      <c r="E272" s="86" t="str">
        <f t="shared" si="52"/>
        <v/>
      </c>
      <c r="F272" s="86" t="str">
        <f t="shared" si="53"/>
        <v/>
      </c>
      <c r="G272" s="86" t="str">
        <f t="shared" si="54"/>
        <v/>
      </c>
      <c r="H272" s="87" t="str">
        <f>IF(EXPORTADO!B254&lt;&gt;"",EXPORTADO!B254,"")</f>
        <v/>
      </c>
      <c r="I272" s="78" t="str">
        <f t="shared" si="55"/>
        <v/>
      </c>
      <c r="J272" s="78"/>
      <c r="K272" s="88" t="str">
        <f>IF(EXPORTADO!A254&lt;&gt;"",TRIM(EXPORTADO!A254),"")</f>
        <v/>
      </c>
      <c r="L272" s="50" t="str">
        <f>IF(K272&lt;&gt;"",EXPORTADO!D254,"")</f>
        <v/>
      </c>
      <c r="M272" s="50"/>
      <c r="N272" s="78" t="str">
        <f>IF(K272&lt;&gt;"",EXPORTADO!C254,"")</f>
        <v/>
      </c>
      <c r="O272" s="89" t="str">
        <f>IF(G272&lt;&gt;"",EXPORTADO!E254,"")</f>
        <v/>
      </c>
      <c r="P272" s="90" t="str">
        <f>IF(G272&lt;&gt;"",EXPORTADO!F254,"")</f>
        <v/>
      </c>
      <c r="Q272" s="90" t="str">
        <f>IF($G272&lt;&gt;"",$O272*P272,IF(OR($I272="c",$I272="css"),SUMIF($G$22:G$2999,$K272,Q$22:Q$2999),IF($I272="c1",SUMIF($F$22:F$2999,$K272,Q$22:Q$2999),IF($I272="c2",SUMIF($E$22:E$2999,$K272,Q$22:Q$2999),IF($I272="c3",SUMIF($D$22:D$2999,$K272,Q$22:Q$2999),IF($I272="c4",SUMIF($C$22:C$2999,$K272,Q$22:Q$2999),""))))))</f>
        <v/>
      </c>
      <c r="S272" s="90"/>
      <c r="T272" s="90" t="str">
        <f>IF(G272&lt;&gt;"",IF(S272&lt;&gt;"",O272*S272,"Celda Vacia"),IF($G272&lt;&gt;"",$O272*S272,IF(OR($I272="c",$I272="css"),SUMIF($G$22:G$2999,$K272,T$22:T$2999),IF($I272="c1",SUMIF($F$22:F$2999,$K272,T$22:T$2999),IF($I272="c2",SUMIF($E$22:E$2999,$K272,T$22:T$2999),IF($I272="c3",SUMIF($D$22:D$2999,$K272,T$22:T$2999),IF($I272="c4",SUMIF($C$22:C$2999,$K272,T$22:T$2999),"")))))))</f>
        <v/>
      </c>
      <c r="U272" s="91" t="str">
        <f t="shared" si="56"/>
        <v/>
      </c>
      <c r="V272" s="45"/>
      <c r="X272" s="50" t="str">
        <f t="shared" si="57"/>
        <v/>
      </c>
      <c r="Y272" s="69" t="str">
        <f t="shared" si="58"/>
        <v/>
      </c>
      <c r="Z272" s="69" t="str">
        <f t="shared" si="59"/>
        <v/>
      </c>
      <c r="AA272" s="69" t="str">
        <f>IF(I272="CSS",IF(RELLENAR!$F$6="PEM",IF(OR(T272&lt;(Q272),Q272=0),1,""),IF(OR(T272*(1+$T$11+$T$9)&lt;(Q272*(1+$O$9+$O$11)),Q272=0),1,"")),"")</f>
        <v/>
      </c>
      <c r="AB272" s="93" t="str">
        <f t="shared" si="60"/>
        <v/>
      </c>
      <c r="AC272" s="56" t="str">
        <f t="shared" si="61"/>
        <v/>
      </c>
      <c r="AD272" s="94" t="str">
        <f t="shared" si="62"/>
        <v/>
      </c>
      <c r="AE272" s="56" t="str">
        <f t="shared" si="63"/>
        <v/>
      </c>
      <c r="AF272" s="78" t="str">
        <f t="shared" si="64"/>
        <v/>
      </c>
    </row>
    <row r="273" spans="1:32" s="74" customFormat="1" x14ac:dyDescent="0.2">
      <c r="A273" s="74" t="str">
        <f>IF(EXPORTADO!I255&lt;&gt;"",EXPORTADO!I255,"")</f>
        <v/>
      </c>
      <c r="B273" s="74" t="str">
        <f t="shared" si="49"/>
        <v/>
      </c>
      <c r="C273" s="86" t="str">
        <f t="shared" si="50"/>
        <v/>
      </c>
      <c r="D273" s="86" t="str">
        <f t="shared" si="51"/>
        <v/>
      </c>
      <c r="E273" s="86" t="str">
        <f t="shared" si="52"/>
        <v/>
      </c>
      <c r="F273" s="86" t="str">
        <f t="shared" si="53"/>
        <v/>
      </c>
      <c r="G273" s="86" t="str">
        <f t="shared" si="54"/>
        <v/>
      </c>
      <c r="H273" s="87" t="str">
        <f>IF(EXPORTADO!B255&lt;&gt;"",EXPORTADO!B255,"")</f>
        <v/>
      </c>
      <c r="I273" s="78" t="str">
        <f t="shared" si="55"/>
        <v/>
      </c>
      <c r="J273" s="78"/>
      <c r="K273" s="88" t="str">
        <f>IF(EXPORTADO!A255&lt;&gt;"",TRIM(EXPORTADO!A255),"")</f>
        <v/>
      </c>
      <c r="L273" s="50" t="str">
        <f>IF(K273&lt;&gt;"",EXPORTADO!D255,"")</f>
        <v/>
      </c>
      <c r="M273" s="50"/>
      <c r="N273" s="78" t="str">
        <f>IF(K273&lt;&gt;"",EXPORTADO!C255,"")</f>
        <v/>
      </c>
      <c r="O273" s="89" t="str">
        <f>IF(G273&lt;&gt;"",EXPORTADO!E255,"")</f>
        <v/>
      </c>
      <c r="P273" s="90" t="str">
        <f>IF(G273&lt;&gt;"",EXPORTADO!F255,"")</f>
        <v/>
      </c>
      <c r="Q273" s="90" t="str">
        <f>IF($G273&lt;&gt;"",$O273*P273,IF(OR($I273="c",$I273="css"),SUMIF($G$22:G$2999,$K273,Q$22:Q$2999),IF($I273="c1",SUMIF($F$22:F$2999,$K273,Q$22:Q$2999),IF($I273="c2",SUMIF($E$22:E$2999,$K273,Q$22:Q$2999),IF($I273="c3",SUMIF($D$22:D$2999,$K273,Q$22:Q$2999),IF($I273="c4",SUMIF($C$22:C$2999,$K273,Q$22:Q$2999),""))))))</f>
        <v/>
      </c>
      <c r="S273" s="90"/>
      <c r="T273" s="90" t="str">
        <f>IF(G273&lt;&gt;"",IF(S273&lt;&gt;"",O273*S273,"Celda Vacia"),IF($G273&lt;&gt;"",$O273*S273,IF(OR($I273="c",$I273="css"),SUMIF($G$22:G$2999,$K273,T$22:T$2999),IF($I273="c1",SUMIF($F$22:F$2999,$K273,T$22:T$2999),IF($I273="c2",SUMIF($E$22:E$2999,$K273,T$22:T$2999),IF($I273="c3",SUMIF($D$22:D$2999,$K273,T$22:T$2999),IF($I273="c4",SUMIF($C$22:C$2999,$K273,T$22:T$2999),"")))))))</f>
        <v/>
      </c>
      <c r="U273" s="91" t="str">
        <f t="shared" si="56"/>
        <v/>
      </c>
      <c r="V273" s="45"/>
      <c r="X273" s="50" t="str">
        <f t="shared" si="57"/>
        <v/>
      </c>
      <c r="Y273" s="69" t="str">
        <f t="shared" si="58"/>
        <v/>
      </c>
      <c r="Z273" s="69" t="str">
        <f t="shared" si="59"/>
        <v/>
      </c>
      <c r="AA273" s="69" t="str">
        <f>IF(I273="CSS",IF(RELLENAR!$F$6="PEM",IF(OR(T273&lt;(Q273),Q273=0),1,""),IF(OR(T273*(1+$T$11+$T$9)&lt;(Q273*(1+$O$9+$O$11)),Q273=0),1,"")),"")</f>
        <v/>
      </c>
      <c r="AB273" s="93" t="str">
        <f t="shared" si="60"/>
        <v/>
      </c>
      <c r="AC273" s="56" t="str">
        <f t="shared" si="61"/>
        <v/>
      </c>
      <c r="AD273" s="94" t="str">
        <f t="shared" si="62"/>
        <v/>
      </c>
      <c r="AE273" s="56" t="str">
        <f t="shared" si="63"/>
        <v/>
      </c>
      <c r="AF273" s="78" t="str">
        <f t="shared" si="64"/>
        <v/>
      </c>
    </row>
    <row r="274" spans="1:32" s="74" customFormat="1" x14ac:dyDescent="0.2">
      <c r="A274" s="74" t="str">
        <f>IF(EXPORTADO!I256&lt;&gt;"",EXPORTADO!I256,"")</f>
        <v/>
      </c>
      <c r="B274" s="74" t="str">
        <f t="shared" si="49"/>
        <v/>
      </c>
      <c r="C274" s="86" t="str">
        <f t="shared" si="50"/>
        <v/>
      </c>
      <c r="D274" s="86" t="str">
        <f t="shared" si="51"/>
        <v/>
      </c>
      <c r="E274" s="86" t="str">
        <f t="shared" si="52"/>
        <v/>
      </c>
      <c r="F274" s="86" t="str">
        <f t="shared" si="53"/>
        <v/>
      </c>
      <c r="G274" s="86" t="str">
        <f t="shared" si="54"/>
        <v/>
      </c>
      <c r="H274" s="87" t="str">
        <f>IF(EXPORTADO!B256&lt;&gt;"",EXPORTADO!B256,"")</f>
        <v/>
      </c>
      <c r="I274" s="78" t="str">
        <f t="shared" si="55"/>
        <v/>
      </c>
      <c r="J274" s="78"/>
      <c r="K274" s="88" t="str">
        <f>IF(EXPORTADO!A256&lt;&gt;"",TRIM(EXPORTADO!A256),"")</f>
        <v/>
      </c>
      <c r="L274" s="50" t="str">
        <f>IF(K274&lt;&gt;"",EXPORTADO!D256,"")</f>
        <v/>
      </c>
      <c r="M274" s="50"/>
      <c r="N274" s="78" t="str">
        <f>IF(K274&lt;&gt;"",EXPORTADO!C256,"")</f>
        <v/>
      </c>
      <c r="O274" s="89" t="str">
        <f>IF(G274&lt;&gt;"",EXPORTADO!E256,"")</f>
        <v/>
      </c>
      <c r="P274" s="90" t="str">
        <f>IF(G274&lt;&gt;"",EXPORTADO!F256,"")</f>
        <v/>
      </c>
      <c r="Q274" s="90" t="str">
        <f>IF($G274&lt;&gt;"",$O274*P274,IF(OR($I274="c",$I274="css"),SUMIF($G$22:G$2999,$K274,Q$22:Q$2999),IF($I274="c1",SUMIF($F$22:F$2999,$K274,Q$22:Q$2999),IF($I274="c2",SUMIF($E$22:E$2999,$K274,Q$22:Q$2999),IF($I274="c3",SUMIF($D$22:D$2999,$K274,Q$22:Q$2999),IF($I274="c4",SUMIF($C$22:C$2999,$K274,Q$22:Q$2999),""))))))</f>
        <v/>
      </c>
      <c r="S274" s="90"/>
      <c r="T274" s="90" t="str">
        <f>IF(G274&lt;&gt;"",IF(S274&lt;&gt;"",O274*S274,"Celda Vacia"),IF($G274&lt;&gt;"",$O274*S274,IF(OR($I274="c",$I274="css"),SUMIF($G$22:G$2999,$K274,T$22:T$2999),IF($I274="c1",SUMIF($F$22:F$2999,$K274,T$22:T$2999),IF($I274="c2",SUMIF($E$22:E$2999,$K274,T$22:T$2999),IF($I274="c3",SUMIF($D$22:D$2999,$K274,T$22:T$2999),IF($I274="c4",SUMIF($C$22:C$2999,$K274,T$22:T$2999),"")))))))</f>
        <v/>
      </c>
      <c r="U274" s="91" t="str">
        <f t="shared" si="56"/>
        <v/>
      </c>
      <c r="V274" s="45"/>
      <c r="X274" s="50" t="str">
        <f t="shared" si="57"/>
        <v/>
      </c>
      <c r="Y274" s="69" t="str">
        <f t="shared" si="58"/>
        <v/>
      </c>
      <c r="Z274" s="69" t="str">
        <f t="shared" si="59"/>
        <v/>
      </c>
      <c r="AA274" s="69" t="str">
        <f>IF(I274="CSS",IF(RELLENAR!$F$6="PEM",IF(OR(T274&lt;(Q274),Q274=0),1,""),IF(OR(T274*(1+$T$11+$T$9)&lt;(Q274*(1+$O$9+$O$11)),Q274=0),1,"")),"")</f>
        <v/>
      </c>
      <c r="AB274" s="93" t="str">
        <f t="shared" si="60"/>
        <v/>
      </c>
      <c r="AC274" s="56" t="str">
        <f t="shared" si="61"/>
        <v/>
      </c>
      <c r="AD274" s="94" t="str">
        <f t="shared" si="62"/>
        <v/>
      </c>
      <c r="AE274" s="56" t="str">
        <f t="shared" si="63"/>
        <v/>
      </c>
      <c r="AF274" s="78" t="str">
        <f t="shared" si="64"/>
        <v/>
      </c>
    </row>
    <row r="275" spans="1:32" s="74" customFormat="1" x14ac:dyDescent="0.2">
      <c r="A275" s="74" t="str">
        <f>IF(EXPORTADO!I257&lt;&gt;"",EXPORTADO!I257,"")</f>
        <v/>
      </c>
      <c r="B275" s="74" t="str">
        <f t="shared" si="49"/>
        <v/>
      </c>
      <c r="C275" s="86" t="str">
        <f t="shared" si="50"/>
        <v/>
      </c>
      <c r="D275" s="86" t="str">
        <f t="shared" si="51"/>
        <v/>
      </c>
      <c r="E275" s="86" t="str">
        <f t="shared" si="52"/>
        <v/>
      </c>
      <c r="F275" s="86" t="str">
        <f t="shared" si="53"/>
        <v/>
      </c>
      <c r="G275" s="86" t="str">
        <f t="shared" si="54"/>
        <v/>
      </c>
      <c r="H275" s="87" t="str">
        <f>IF(EXPORTADO!B257&lt;&gt;"",EXPORTADO!B257,"")</f>
        <v/>
      </c>
      <c r="I275" s="78" t="str">
        <f t="shared" si="55"/>
        <v/>
      </c>
      <c r="J275" s="78"/>
      <c r="K275" s="88" t="str">
        <f>IF(EXPORTADO!A257&lt;&gt;"",TRIM(EXPORTADO!A257),"")</f>
        <v/>
      </c>
      <c r="L275" s="50" t="str">
        <f>IF(K275&lt;&gt;"",EXPORTADO!D257,"")</f>
        <v/>
      </c>
      <c r="M275" s="50"/>
      <c r="N275" s="78" t="str">
        <f>IF(K275&lt;&gt;"",EXPORTADO!C257,"")</f>
        <v/>
      </c>
      <c r="O275" s="89" t="str">
        <f>IF(G275&lt;&gt;"",EXPORTADO!E257,"")</f>
        <v/>
      </c>
      <c r="P275" s="90" t="str">
        <f>IF(G275&lt;&gt;"",EXPORTADO!F257,"")</f>
        <v/>
      </c>
      <c r="Q275" s="90" t="str">
        <f>IF($G275&lt;&gt;"",$O275*P275,IF(OR($I275="c",$I275="css"),SUMIF($G$22:G$2999,$K275,Q$22:Q$2999),IF($I275="c1",SUMIF($F$22:F$2999,$K275,Q$22:Q$2999),IF($I275="c2",SUMIF($E$22:E$2999,$K275,Q$22:Q$2999),IF($I275="c3",SUMIF($D$22:D$2999,$K275,Q$22:Q$2999),IF($I275="c4",SUMIF($C$22:C$2999,$K275,Q$22:Q$2999),""))))))</f>
        <v/>
      </c>
      <c r="S275" s="90"/>
      <c r="T275" s="90" t="str">
        <f>IF(G275&lt;&gt;"",IF(S275&lt;&gt;"",O275*S275,"Celda Vacia"),IF($G275&lt;&gt;"",$O275*S275,IF(OR($I275="c",$I275="css"),SUMIF($G$22:G$2999,$K275,T$22:T$2999),IF($I275="c1",SUMIF($F$22:F$2999,$K275,T$22:T$2999),IF($I275="c2",SUMIF($E$22:E$2999,$K275,T$22:T$2999),IF($I275="c3",SUMIF($D$22:D$2999,$K275,T$22:T$2999),IF($I275="c4",SUMIF($C$22:C$2999,$K275,T$22:T$2999),"")))))))</f>
        <v/>
      </c>
      <c r="U275" s="91" t="str">
        <f t="shared" si="56"/>
        <v/>
      </c>
      <c r="V275" s="45"/>
      <c r="X275" s="50" t="str">
        <f t="shared" si="57"/>
        <v/>
      </c>
      <c r="Y275" s="69" t="str">
        <f t="shared" si="58"/>
        <v/>
      </c>
      <c r="Z275" s="69" t="str">
        <f t="shared" si="59"/>
        <v/>
      </c>
      <c r="AA275" s="69" t="str">
        <f>IF(I275="CSS",IF(RELLENAR!$F$6="PEM",IF(OR(T275&lt;(Q275),Q275=0),1,""),IF(OR(T275*(1+$T$11+$T$9)&lt;(Q275*(1+$O$9+$O$11)),Q275=0),1,"")),"")</f>
        <v/>
      </c>
      <c r="AB275" s="93" t="str">
        <f t="shared" si="60"/>
        <v/>
      </c>
      <c r="AC275" s="56" t="str">
        <f t="shared" si="61"/>
        <v/>
      </c>
      <c r="AD275" s="94" t="str">
        <f t="shared" si="62"/>
        <v/>
      </c>
      <c r="AE275" s="56" t="str">
        <f t="shared" si="63"/>
        <v/>
      </c>
      <c r="AF275" s="78" t="str">
        <f t="shared" si="64"/>
        <v/>
      </c>
    </row>
    <row r="276" spans="1:32" s="74" customFormat="1" x14ac:dyDescent="0.2">
      <c r="A276" s="74" t="str">
        <f>IF(EXPORTADO!I258&lt;&gt;"",EXPORTADO!I258,"")</f>
        <v/>
      </c>
      <c r="B276" s="74" t="str">
        <f t="shared" si="49"/>
        <v/>
      </c>
      <c r="C276" s="86" t="str">
        <f t="shared" si="50"/>
        <v/>
      </c>
      <c r="D276" s="86" t="str">
        <f t="shared" si="51"/>
        <v/>
      </c>
      <c r="E276" s="86" t="str">
        <f t="shared" si="52"/>
        <v/>
      </c>
      <c r="F276" s="86" t="str">
        <f t="shared" si="53"/>
        <v/>
      </c>
      <c r="G276" s="86" t="str">
        <f t="shared" si="54"/>
        <v/>
      </c>
      <c r="H276" s="87" t="str">
        <f>IF(EXPORTADO!B258&lt;&gt;"",EXPORTADO!B258,"")</f>
        <v/>
      </c>
      <c r="I276" s="78" t="str">
        <f t="shared" si="55"/>
        <v/>
      </c>
      <c r="J276" s="78"/>
      <c r="K276" s="88" t="str">
        <f>IF(EXPORTADO!A258&lt;&gt;"",TRIM(EXPORTADO!A258),"")</f>
        <v/>
      </c>
      <c r="L276" s="50" t="str">
        <f>IF(K276&lt;&gt;"",EXPORTADO!D258,"")</f>
        <v/>
      </c>
      <c r="M276" s="50"/>
      <c r="N276" s="78" t="str">
        <f>IF(K276&lt;&gt;"",EXPORTADO!C258,"")</f>
        <v/>
      </c>
      <c r="O276" s="89" t="str">
        <f>IF(G276&lt;&gt;"",EXPORTADO!E258,"")</f>
        <v/>
      </c>
      <c r="P276" s="90" t="str">
        <f>IF(G276&lt;&gt;"",EXPORTADO!F258,"")</f>
        <v/>
      </c>
      <c r="Q276" s="90" t="str">
        <f>IF($G276&lt;&gt;"",$O276*P276,IF(OR($I276="c",$I276="css"),SUMIF($G$22:G$2999,$K276,Q$22:Q$2999),IF($I276="c1",SUMIF($F$22:F$2999,$K276,Q$22:Q$2999),IF($I276="c2",SUMIF($E$22:E$2999,$K276,Q$22:Q$2999),IF($I276="c3",SUMIF($D$22:D$2999,$K276,Q$22:Q$2999),IF($I276="c4",SUMIF($C$22:C$2999,$K276,Q$22:Q$2999),""))))))</f>
        <v/>
      </c>
      <c r="S276" s="90" t="s">
        <v>17</v>
      </c>
      <c r="T276" s="90" t="str">
        <f>IF(G276&lt;&gt;"",IF(S276&lt;&gt;"",O276*S276,"Celda Vacia"),IF($G276&lt;&gt;"",$O276*S276,IF(OR($I276="c",$I276="css"),SUMIF($G$22:G$2999,$K276,T$22:T$2999),IF($I276="c1",SUMIF($F$22:F$2999,$K276,T$22:T$2999),IF($I276="c2",SUMIF($E$22:E$2999,$K276,T$22:T$2999),IF($I276="c3",SUMIF($D$22:D$2999,$K276,T$22:T$2999),IF($I276="c4",SUMIF($C$22:C$2999,$K276,T$22:T$2999),"")))))))</f>
        <v/>
      </c>
      <c r="U276" s="91" t="str">
        <f t="shared" si="56"/>
        <v/>
      </c>
      <c r="V276" s="45"/>
      <c r="X276" s="50" t="str">
        <f t="shared" si="57"/>
        <v/>
      </c>
      <c r="Y276" s="69" t="str">
        <f t="shared" si="58"/>
        <v/>
      </c>
      <c r="Z276" s="69" t="str">
        <f t="shared" si="59"/>
        <v/>
      </c>
      <c r="AA276" s="69" t="str">
        <f>IF(I276="CSS",IF(RELLENAR!$F$6="PEM",IF(OR(T276&lt;(Q276),Q276=0),1,""),IF(OR(T276*(1+$T$11+$T$9)&lt;(Q276*(1+$O$9+$O$11)),Q276=0),1,"")),"")</f>
        <v/>
      </c>
      <c r="AB276" s="93" t="str">
        <f t="shared" si="60"/>
        <v/>
      </c>
      <c r="AC276" s="56" t="str">
        <f t="shared" si="61"/>
        <v/>
      </c>
      <c r="AD276" s="94" t="str">
        <f t="shared" si="62"/>
        <v/>
      </c>
      <c r="AE276" s="56" t="str">
        <f t="shared" si="63"/>
        <v/>
      </c>
      <c r="AF276" s="78" t="str">
        <f t="shared" si="64"/>
        <v/>
      </c>
    </row>
    <row r="277" spans="1:32" s="74" customFormat="1" x14ac:dyDescent="0.2">
      <c r="A277" s="74" t="str">
        <f>IF(EXPORTADO!I259&lt;&gt;"",EXPORTADO!I259,"")</f>
        <v/>
      </c>
      <c r="B277" s="74" t="str">
        <f t="shared" si="49"/>
        <v/>
      </c>
      <c r="C277" s="86" t="str">
        <f t="shared" si="50"/>
        <v/>
      </c>
      <c r="D277" s="86" t="str">
        <f t="shared" si="51"/>
        <v/>
      </c>
      <c r="E277" s="86" t="str">
        <f t="shared" si="52"/>
        <v/>
      </c>
      <c r="F277" s="86" t="str">
        <f t="shared" si="53"/>
        <v/>
      </c>
      <c r="G277" s="86" t="str">
        <f t="shared" si="54"/>
        <v/>
      </c>
      <c r="H277" s="87" t="str">
        <f>IF(EXPORTADO!B259&lt;&gt;"",EXPORTADO!B259,"")</f>
        <v/>
      </c>
      <c r="I277" s="78" t="str">
        <f t="shared" si="55"/>
        <v/>
      </c>
      <c r="J277" s="78"/>
      <c r="K277" s="88" t="str">
        <f>IF(EXPORTADO!A259&lt;&gt;"",TRIM(EXPORTADO!A259),"")</f>
        <v/>
      </c>
      <c r="L277" s="50" t="str">
        <f>IF(K277&lt;&gt;"",EXPORTADO!D259,"")</f>
        <v/>
      </c>
      <c r="M277" s="50"/>
      <c r="N277" s="78" t="str">
        <f>IF(K277&lt;&gt;"",EXPORTADO!C259,"")</f>
        <v/>
      </c>
      <c r="O277" s="89" t="str">
        <f>IF(G277&lt;&gt;"",EXPORTADO!E259,"")</f>
        <v/>
      </c>
      <c r="P277" s="90" t="str">
        <f>IF(G277&lt;&gt;"",EXPORTADO!F259,"")</f>
        <v/>
      </c>
      <c r="Q277" s="90" t="str">
        <f>IF($G277&lt;&gt;"",$O277*P277,IF(OR($I277="c",$I277="css"),SUMIF($G$22:G$2999,$K277,Q$22:Q$2999),IF($I277="c1",SUMIF($F$22:F$2999,$K277,Q$22:Q$2999),IF($I277="c2",SUMIF($E$22:E$2999,$K277,Q$22:Q$2999),IF($I277="c3",SUMIF($D$22:D$2999,$K277,Q$22:Q$2999),IF($I277="c4",SUMIF($C$22:C$2999,$K277,Q$22:Q$2999),""))))))</f>
        <v/>
      </c>
      <c r="S277" s="90"/>
      <c r="T277" s="90" t="str">
        <f>IF(G277&lt;&gt;"",IF(S277&lt;&gt;"",O277*S277,"Celda Vacia"),IF($G277&lt;&gt;"",$O277*S277,IF(OR($I277="c",$I277="css"),SUMIF($G$22:G$2999,$K277,T$22:T$2999),IF($I277="c1",SUMIF($F$22:F$2999,$K277,T$22:T$2999),IF($I277="c2",SUMIF($E$22:E$2999,$K277,T$22:T$2999),IF($I277="c3",SUMIF($D$22:D$2999,$K277,T$22:T$2999),IF($I277="c4",SUMIF($C$22:C$2999,$K277,T$22:T$2999),"")))))))</f>
        <v/>
      </c>
      <c r="U277" s="91" t="str">
        <f t="shared" si="56"/>
        <v/>
      </c>
      <c r="V277" s="45"/>
      <c r="X277" s="50" t="str">
        <f t="shared" si="57"/>
        <v/>
      </c>
      <c r="Y277" s="69" t="str">
        <f t="shared" si="58"/>
        <v/>
      </c>
      <c r="Z277" s="69" t="str">
        <f t="shared" si="59"/>
        <v/>
      </c>
      <c r="AA277" s="69" t="str">
        <f>IF(I277="CSS",IF(RELLENAR!$F$6="PEM",IF(OR(T277&lt;(Q277),Q277=0),1,""),IF(OR(T277*(1+$T$11+$T$9)&lt;(Q277*(1+$O$9+$O$11)),Q277=0),1,"")),"")</f>
        <v/>
      </c>
      <c r="AB277" s="93" t="str">
        <f t="shared" si="60"/>
        <v/>
      </c>
      <c r="AC277" s="56" t="str">
        <f t="shared" si="61"/>
        <v/>
      </c>
      <c r="AD277" s="94" t="str">
        <f t="shared" si="62"/>
        <v/>
      </c>
      <c r="AE277" s="56" t="str">
        <f t="shared" si="63"/>
        <v/>
      </c>
      <c r="AF277" s="78" t="str">
        <f t="shared" si="64"/>
        <v/>
      </c>
    </row>
    <row r="278" spans="1:32" s="74" customFormat="1" x14ac:dyDescent="0.2">
      <c r="A278" s="74" t="str">
        <f>IF(EXPORTADO!I260&lt;&gt;"",EXPORTADO!I260,"")</f>
        <v/>
      </c>
      <c r="B278" s="74" t="str">
        <f t="shared" ref="B278:B341" si="65">IF(K278&lt;&gt;"",LEN(K278),"")</f>
        <v/>
      </c>
      <c r="C278" s="86" t="str">
        <f t="shared" ref="C278:C341" si="66">IF($I278="P5",MID($K278,1,14),"")</f>
        <v/>
      </c>
      <c r="D278" s="86" t="str">
        <f t="shared" ref="D278:D341" si="67">IF(OR($I278="P4",$I278="P5",$I278="P5"),MID($K278,1,11),"")</f>
        <v/>
      </c>
      <c r="E278" s="86" t="str">
        <f t="shared" ref="E278:E341" si="68">IF(OR($I278="P3",$I278="P4",$I278="P5"),MID($K278,1,8),"")</f>
        <v/>
      </c>
      <c r="F278" s="86" t="str">
        <f t="shared" ref="F278:F341" si="69">IF(OR($I278="P2",$I278="P3",$I278="P4",$I278="P5"),MID($K278,1,5),"")</f>
        <v/>
      </c>
      <c r="G278" s="86" t="str">
        <f t="shared" ref="G278:G341" si="70">IF(OR($I278="P1",$I278="P2",$I278="P3",$I278="P4",$I278="P5"),MID($K278,1,2),"")</f>
        <v/>
      </c>
      <c r="H278" s="87" t="str">
        <f>IF(EXPORTADO!B260&lt;&gt;"",EXPORTADO!B260,"")</f>
        <v/>
      </c>
      <c r="I278" s="78" t="str">
        <f t="shared" ref="I278:I341" si="71">IF(K278&lt;&gt;"",IF(OR(K278=CSS.1,K278=CSS.2,K278=CSS.3),"CSS",IF(B278=17,IF(H278="capítulo","c5","p5"),IF(B278=14,IF(H278="capítulo","c4","p4"),IF(B278=11,IF(H278="capítulo","c3","p3"),IF(B278=8,IF(H278="capítulo","c2","p2"),IF(B278=5,IF(H278="capítulo","c1","p1"),IF(B278=2,"c"))))))),"")</f>
        <v/>
      </c>
      <c r="J278" s="78"/>
      <c r="K278" s="88" t="str">
        <f>IF(EXPORTADO!A260&lt;&gt;"",TRIM(EXPORTADO!A260),"")</f>
        <v/>
      </c>
      <c r="L278" s="50" t="str">
        <f>IF(K278&lt;&gt;"",EXPORTADO!D260,"")</f>
        <v/>
      </c>
      <c r="M278" s="50"/>
      <c r="N278" s="78" t="str">
        <f>IF(K278&lt;&gt;"",EXPORTADO!C260,"")</f>
        <v/>
      </c>
      <c r="O278" s="89" t="str">
        <f>IF(G278&lt;&gt;"",EXPORTADO!E260,"")</f>
        <v/>
      </c>
      <c r="P278" s="90" t="str">
        <f>IF(G278&lt;&gt;"",EXPORTADO!F260,"")</f>
        <v/>
      </c>
      <c r="Q278" s="90" t="str">
        <f>IF($G278&lt;&gt;"",$O278*P278,IF(OR($I278="c",$I278="css"),SUMIF($G$22:G$2999,$K278,Q$22:Q$2999),IF($I278="c1",SUMIF($F$22:F$2999,$K278,Q$22:Q$2999),IF($I278="c2",SUMIF($E$22:E$2999,$K278,Q$22:Q$2999),IF($I278="c3",SUMIF($D$22:D$2999,$K278,Q$22:Q$2999),IF($I278="c4",SUMIF($C$22:C$2999,$K278,Q$22:Q$2999),""))))))</f>
        <v/>
      </c>
      <c r="S278" s="90"/>
      <c r="T278" s="90" t="str">
        <f>IF(G278&lt;&gt;"",IF(S278&lt;&gt;"",O278*S278,"Celda Vacia"),IF($G278&lt;&gt;"",$O278*S278,IF(OR($I278="c",$I278="css"),SUMIF($G$22:G$2999,$K278,T$22:T$2999),IF($I278="c1",SUMIF($F$22:F$2999,$K278,T$22:T$2999),IF($I278="c2",SUMIF($E$22:E$2999,$K278,T$22:T$2999),IF($I278="c3",SUMIF($D$22:D$2999,$K278,T$22:T$2999),IF($I278="c4",SUMIF($C$22:C$2999,$K278,T$22:T$2999),"")))))))</f>
        <v/>
      </c>
      <c r="U278" s="91" t="str">
        <f t="shared" ref="U278:U341" si="72">IF(T278&lt;&gt;"Celda Vacia",IF($T$7&lt;&gt;0,IF(AND(T278&lt;&gt;0,T278&lt;&gt;"",Q278&lt;&gt;0,Q278&lt;&gt;""),-(1-(T278*($Z$3+1))/(Q278*($Z$2+1))),IF(AND(S278&lt;&gt;"",S278&lt;&gt;0,P278&lt;&gt;"",P278&lt;&gt;0),-(1-(S278/P278)),"")),""),"")</f>
        <v/>
      </c>
      <c r="V278" s="45"/>
      <c r="X278" s="50" t="str">
        <f t="shared" ref="X278:X341" si="73">IF(Y278&lt;&gt;"",$X$7,IF(Z278&lt;&gt;"",$X$9,IF(AND(AA278&lt;&gt;"",AA278&lt;&gt;0),$X$11,IF(AND(AE278&lt;&gt;"",AE278&lt;&gt;0),$X$13,""))))</f>
        <v/>
      </c>
      <c r="Y278" s="69" t="str">
        <f t="shared" ref="Y278:Y341" si="74">IF(G278&lt;&gt;"",IF(S278="",1,""),"")</f>
        <v/>
      </c>
      <c r="Z278" s="69" t="str">
        <f t="shared" ref="Z278:Z341" si="75">IF(G278&lt;&gt;"",IF(S278&lt;&gt;"",IF(S278=0,1,""),""),"")</f>
        <v/>
      </c>
      <c r="AA278" s="69" t="str">
        <f>IF(I278="CSS",IF(RELLENAR!$F$6="PEM",IF(OR(T278&lt;(Q278),Q278=0),1,""),IF(OR(T278*(1+$T$11+$T$9)&lt;(Q278*(1+$O$9+$O$11)),Q278=0),1,"")),"")</f>
        <v/>
      </c>
      <c r="AB278" s="93" t="str">
        <f t="shared" ref="AB278:AB341" si="76">IF(G278&lt;&gt;"",IF(U278&lt;&gt;"",U278,""),"")</f>
        <v/>
      </c>
      <c r="AC278" s="56" t="str">
        <f t="shared" ref="AC278:AC341" si="77">IF(G278&lt;&gt;"",IF(AB278&lt;&gt;"",COUNTIF($AB$22:$AB$2999,AB278),""),"")</f>
        <v/>
      </c>
      <c r="AD278" s="94" t="str">
        <f t="shared" ref="AD278:AD341" si="78">IF(AND(I278="C",T278&lt;&gt;0),-(1-(T278*($T$11+$T$9)+T278)/(Q278*($O$9+$O$11)+Q278)),"")</f>
        <v/>
      </c>
      <c r="AE278" s="56" t="str">
        <f t="shared" ref="AE278:AE341" si="79">IF(AD278&lt;&gt;"",IF(A278="OB",IF(ABS(AD278)&gt;PD.OC,1,""),IF(A278="VEC",IF(ABS(AD278)&gt;PD.VEC,1,""),IF(A278="CI",IF(ABS(AD278)&gt;PD.IC,1,""),IF(A278="EIM",IF(ABS(AD278)&gt;PD.EIM,1,""),"")))),"")</f>
        <v/>
      </c>
      <c r="AF278" s="78" t="str">
        <f t="shared" ref="AF278:AF341" si="80">IF(T278="celda vacia",1,"")</f>
        <v/>
      </c>
    </row>
    <row r="279" spans="1:32" s="74" customFormat="1" x14ac:dyDescent="0.2">
      <c r="A279" s="74" t="str">
        <f>IF(EXPORTADO!I261&lt;&gt;"",EXPORTADO!I261,"")</f>
        <v/>
      </c>
      <c r="B279" s="74" t="str">
        <f t="shared" si="65"/>
        <v/>
      </c>
      <c r="C279" s="86" t="str">
        <f t="shared" si="66"/>
        <v/>
      </c>
      <c r="D279" s="86" t="str">
        <f t="shared" si="67"/>
        <v/>
      </c>
      <c r="E279" s="86" t="str">
        <f t="shared" si="68"/>
        <v/>
      </c>
      <c r="F279" s="86" t="str">
        <f t="shared" si="69"/>
        <v/>
      </c>
      <c r="G279" s="86" t="str">
        <f t="shared" si="70"/>
        <v/>
      </c>
      <c r="H279" s="87" t="str">
        <f>IF(EXPORTADO!B261&lt;&gt;"",EXPORTADO!B261,"")</f>
        <v/>
      </c>
      <c r="I279" s="78" t="str">
        <f t="shared" si="71"/>
        <v/>
      </c>
      <c r="J279" s="78"/>
      <c r="K279" s="88" t="str">
        <f>IF(EXPORTADO!A261&lt;&gt;"",TRIM(EXPORTADO!A261),"")</f>
        <v/>
      </c>
      <c r="L279" s="50" t="str">
        <f>IF(K279&lt;&gt;"",EXPORTADO!D261,"")</f>
        <v/>
      </c>
      <c r="M279" s="50"/>
      <c r="N279" s="78" t="str">
        <f>IF(K279&lt;&gt;"",EXPORTADO!C261,"")</f>
        <v/>
      </c>
      <c r="O279" s="89" t="str">
        <f>IF(G279&lt;&gt;"",EXPORTADO!E261,"")</f>
        <v/>
      </c>
      <c r="P279" s="90" t="str">
        <f>IF(G279&lt;&gt;"",EXPORTADO!F261,"")</f>
        <v/>
      </c>
      <c r="Q279" s="90" t="str">
        <f>IF($G279&lt;&gt;"",$O279*P279,IF(OR($I279="c",$I279="css"),SUMIF($G$22:G$2999,$K279,Q$22:Q$2999),IF($I279="c1",SUMIF($F$22:F$2999,$K279,Q$22:Q$2999),IF($I279="c2",SUMIF($E$22:E$2999,$K279,Q$22:Q$2999),IF($I279="c3",SUMIF($D$22:D$2999,$K279,Q$22:Q$2999),IF($I279="c4",SUMIF($C$22:C$2999,$K279,Q$22:Q$2999),""))))))</f>
        <v/>
      </c>
      <c r="S279" s="90" t="s">
        <v>17</v>
      </c>
      <c r="T279" s="90" t="str">
        <f>IF(G279&lt;&gt;"",IF(S279&lt;&gt;"",O279*S279,"Celda Vacia"),IF($G279&lt;&gt;"",$O279*S279,IF(OR($I279="c",$I279="css"),SUMIF($G$22:G$2999,$K279,T$22:T$2999),IF($I279="c1",SUMIF($F$22:F$2999,$K279,T$22:T$2999),IF($I279="c2",SUMIF($E$22:E$2999,$K279,T$22:T$2999),IF($I279="c3",SUMIF($D$22:D$2999,$K279,T$22:T$2999),IF($I279="c4",SUMIF($C$22:C$2999,$K279,T$22:T$2999),"")))))))</f>
        <v/>
      </c>
      <c r="U279" s="91" t="str">
        <f t="shared" si="72"/>
        <v/>
      </c>
      <c r="V279" s="45"/>
      <c r="X279" s="50" t="str">
        <f t="shared" si="73"/>
        <v/>
      </c>
      <c r="Y279" s="69" t="str">
        <f t="shared" si="74"/>
        <v/>
      </c>
      <c r="Z279" s="69" t="str">
        <f t="shared" si="75"/>
        <v/>
      </c>
      <c r="AA279" s="69" t="str">
        <f>IF(I279="CSS",IF(RELLENAR!$F$6="PEM",IF(OR(T279&lt;(Q279),Q279=0),1,""),IF(OR(T279*(1+$T$11+$T$9)&lt;(Q279*(1+$O$9+$O$11)),Q279=0),1,"")),"")</f>
        <v/>
      </c>
      <c r="AB279" s="93" t="str">
        <f t="shared" si="76"/>
        <v/>
      </c>
      <c r="AC279" s="56" t="str">
        <f t="shared" si="77"/>
        <v/>
      </c>
      <c r="AD279" s="94" t="str">
        <f t="shared" si="78"/>
        <v/>
      </c>
      <c r="AE279" s="56" t="str">
        <f t="shared" si="79"/>
        <v/>
      </c>
      <c r="AF279" s="78" t="str">
        <f t="shared" si="80"/>
        <v/>
      </c>
    </row>
    <row r="280" spans="1:32" s="74" customFormat="1" x14ac:dyDescent="0.2">
      <c r="A280" s="74" t="str">
        <f>IF(EXPORTADO!I262&lt;&gt;"",EXPORTADO!I262,"")</f>
        <v/>
      </c>
      <c r="B280" s="74" t="str">
        <f t="shared" si="65"/>
        <v/>
      </c>
      <c r="C280" s="86" t="str">
        <f t="shared" si="66"/>
        <v/>
      </c>
      <c r="D280" s="86" t="str">
        <f t="shared" si="67"/>
        <v/>
      </c>
      <c r="E280" s="86" t="str">
        <f t="shared" si="68"/>
        <v/>
      </c>
      <c r="F280" s="86" t="str">
        <f t="shared" si="69"/>
        <v/>
      </c>
      <c r="G280" s="86" t="str">
        <f t="shared" si="70"/>
        <v/>
      </c>
      <c r="H280" s="87" t="str">
        <f>IF(EXPORTADO!B262&lt;&gt;"",EXPORTADO!B262,"")</f>
        <v/>
      </c>
      <c r="I280" s="78" t="str">
        <f t="shared" si="71"/>
        <v/>
      </c>
      <c r="J280" s="78"/>
      <c r="K280" s="88" t="str">
        <f>IF(EXPORTADO!A262&lt;&gt;"",TRIM(EXPORTADO!A262),"")</f>
        <v/>
      </c>
      <c r="L280" s="50" t="str">
        <f>IF(K280&lt;&gt;"",EXPORTADO!D262,"")</f>
        <v/>
      </c>
      <c r="M280" s="50"/>
      <c r="N280" s="78" t="str">
        <f>IF(K280&lt;&gt;"",EXPORTADO!C262,"")</f>
        <v/>
      </c>
      <c r="O280" s="89" t="str">
        <f>IF(G280&lt;&gt;"",EXPORTADO!E262,"")</f>
        <v/>
      </c>
      <c r="P280" s="90" t="str">
        <f>IF(G280&lt;&gt;"",EXPORTADO!F262,"")</f>
        <v/>
      </c>
      <c r="Q280" s="90" t="str">
        <f>IF($G280&lt;&gt;"",$O280*P280,IF(OR($I280="c",$I280="css"),SUMIF($G$22:G$2999,$K280,Q$22:Q$2999),IF($I280="c1",SUMIF($F$22:F$2999,$K280,Q$22:Q$2999),IF($I280="c2",SUMIF($E$22:E$2999,$K280,Q$22:Q$2999),IF($I280="c3",SUMIF($D$22:D$2999,$K280,Q$22:Q$2999),IF($I280="c4",SUMIF($C$22:C$2999,$K280,Q$22:Q$2999),""))))))</f>
        <v/>
      </c>
      <c r="S280" s="90"/>
      <c r="T280" s="90" t="str">
        <f>IF(G280&lt;&gt;"",IF(S280&lt;&gt;"",O280*S280,"Celda Vacia"),IF($G280&lt;&gt;"",$O280*S280,IF(OR($I280="c",$I280="css"),SUMIF($G$22:G$2999,$K280,T$22:T$2999),IF($I280="c1",SUMIF($F$22:F$2999,$K280,T$22:T$2999),IF($I280="c2",SUMIF($E$22:E$2999,$K280,T$22:T$2999),IF($I280="c3",SUMIF($D$22:D$2999,$K280,T$22:T$2999),IF($I280="c4",SUMIF($C$22:C$2999,$K280,T$22:T$2999),"")))))))</f>
        <v/>
      </c>
      <c r="U280" s="91" t="str">
        <f t="shared" si="72"/>
        <v/>
      </c>
      <c r="V280" s="45"/>
      <c r="X280" s="50" t="str">
        <f t="shared" si="73"/>
        <v/>
      </c>
      <c r="Y280" s="69" t="str">
        <f t="shared" si="74"/>
        <v/>
      </c>
      <c r="Z280" s="69" t="str">
        <f t="shared" si="75"/>
        <v/>
      </c>
      <c r="AA280" s="69" t="str">
        <f>IF(I280="CSS",IF(RELLENAR!$F$6="PEM",IF(OR(T280&lt;(Q280),Q280=0),1,""),IF(OR(T280*(1+$T$11+$T$9)&lt;(Q280*(1+$O$9+$O$11)),Q280=0),1,"")),"")</f>
        <v/>
      </c>
      <c r="AB280" s="93" t="str">
        <f t="shared" si="76"/>
        <v/>
      </c>
      <c r="AC280" s="56" t="str">
        <f t="shared" si="77"/>
        <v/>
      </c>
      <c r="AD280" s="94" t="str">
        <f t="shared" si="78"/>
        <v/>
      </c>
      <c r="AE280" s="56" t="str">
        <f t="shared" si="79"/>
        <v/>
      </c>
      <c r="AF280" s="78" t="str">
        <f t="shared" si="80"/>
        <v/>
      </c>
    </row>
    <row r="281" spans="1:32" s="74" customFormat="1" x14ac:dyDescent="0.2">
      <c r="A281" s="74" t="str">
        <f>IF(EXPORTADO!I263&lt;&gt;"",EXPORTADO!I263,"")</f>
        <v/>
      </c>
      <c r="B281" s="74" t="str">
        <f t="shared" si="65"/>
        <v/>
      </c>
      <c r="C281" s="86" t="str">
        <f t="shared" si="66"/>
        <v/>
      </c>
      <c r="D281" s="86" t="str">
        <f t="shared" si="67"/>
        <v/>
      </c>
      <c r="E281" s="86" t="str">
        <f t="shared" si="68"/>
        <v/>
      </c>
      <c r="F281" s="86" t="str">
        <f t="shared" si="69"/>
        <v/>
      </c>
      <c r="G281" s="86" t="str">
        <f t="shared" si="70"/>
        <v/>
      </c>
      <c r="H281" s="87" t="str">
        <f>IF(EXPORTADO!B263&lt;&gt;"",EXPORTADO!B263,"")</f>
        <v/>
      </c>
      <c r="I281" s="78" t="str">
        <f t="shared" si="71"/>
        <v/>
      </c>
      <c r="J281" s="78"/>
      <c r="K281" s="88" t="str">
        <f>IF(EXPORTADO!A263&lt;&gt;"",TRIM(EXPORTADO!A263),"")</f>
        <v/>
      </c>
      <c r="L281" s="50" t="str">
        <f>IF(K281&lt;&gt;"",EXPORTADO!D263,"")</f>
        <v/>
      </c>
      <c r="M281" s="50"/>
      <c r="N281" s="78" t="str">
        <f>IF(K281&lt;&gt;"",EXPORTADO!C263,"")</f>
        <v/>
      </c>
      <c r="O281" s="89" t="str">
        <f>IF(G281&lt;&gt;"",EXPORTADO!E263,"")</f>
        <v/>
      </c>
      <c r="P281" s="90" t="str">
        <f>IF(G281&lt;&gt;"",EXPORTADO!F263,"")</f>
        <v/>
      </c>
      <c r="Q281" s="90" t="str">
        <f>IF($G281&lt;&gt;"",$O281*P281,IF(OR($I281="c",$I281="css"),SUMIF($G$22:G$2999,$K281,Q$22:Q$2999),IF($I281="c1",SUMIF($F$22:F$2999,$K281,Q$22:Q$2999),IF($I281="c2",SUMIF($E$22:E$2999,$K281,Q$22:Q$2999),IF($I281="c3",SUMIF($D$22:D$2999,$K281,Q$22:Q$2999),IF($I281="c4",SUMIF($C$22:C$2999,$K281,Q$22:Q$2999),""))))))</f>
        <v/>
      </c>
      <c r="S281" s="90"/>
      <c r="T281" s="90" t="str">
        <f>IF(G281&lt;&gt;"",IF(S281&lt;&gt;"",O281*S281,"Celda Vacia"),IF($G281&lt;&gt;"",$O281*S281,IF(OR($I281="c",$I281="css"),SUMIF($G$22:G$2999,$K281,T$22:T$2999),IF($I281="c1",SUMIF($F$22:F$2999,$K281,T$22:T$2999),IF($I281="c2",SUMIF($E$22:E$2999,$K281,T$22:T$2999),IF($I281="c3",SUMIF($D$22:D$2999,$K281,T$22:T$2999),IF($I281="c4",SUMIF($C$22:C$2999,$K281,T$22:T$2999),"")))))))</f>
        <v/>
      </c>
      <c r="U281" s="91" t="str">
        <f t="shared" si="72"/>
        <v/>
      </c>
      <c r="V281" s="45"/>
      <c r="X281" s="50" t="str">
        <f t="shared" si="73"/>
        <v/>
      </c>
      <c r="Y281" s="69" t="str">
        <f t="shared" si="74"/>
        <v/>
      </c>
      <c r="Z281" s="69" t="str">
        <f t="shared" si="75"/>
        <v/>
      </c>
      <c r="AA281" s="69" t="str">
        <f>IF(I281="CSS",IF(RELLENAR!$F$6="PEM",IF(OR(T281&lt;(Q281),Q281=0),1,""),IF(OR(T281*(1+$T$11+$T$9)&lt;(Q281*(1+$O$9+$O$11)),Q281=0),1,"")),"")</f>
        <v/>
      </c>
      <c r="AB281" s="93" t="str">
        <f t="shared" si="76"/>
        <v/>
      </c>
      <c r="AC281" s="56" t="str">
        <f t="shared" si="77"/>
        <v/>
      </c>
      <c r="AD281" s="94" t="str">
        <f t="shared" si="78"/>
        <v/>
      </c>
      <c r="AE281" s="56" t="str">
        <f t="shared" si="79"/>
        <v/>
      </c>
      <c r="AF281" s="78" t="str">
        <f t="shared" si="80"/>
        <v/>
      </c>
    </row>
    <row r="282" spans="1:32" s="74" customFormat="1" x14ac:dyDescent="0.2">
      <c r="A282" s="74" t="str">
        <f>IF(EXPORTADO!I264&lt;&gt;"",EXPORTADO!I264,"")</f>
        <v/>
      </c>
      <c r="B282" s="74" t="str">
        <f t="shared" si="65"/>
        <v/>
      </c>
      <c r="C282" s="86" t="str">
        <f t="shared" si="66"/>
        <v/>
      </c>
      <c r="D282" s="86" t="str">
        <f t="shared" si="67"/>
        <v/>
      </c>
      <c r="E282" s="86" t="str">
        <f t="shared" si="68"/>
        <v/>
      </c>
      <c r="F282" s="86" t="str">
        <f t="shared" si="69"/>
        <v/>
      </c>
      <c r="G282" s="86" t="str">
        <f t="shared" si="70"/>
        <v/>
      </c>
      <c r="H282" s="87" t="str">
        <f>IF(EXPORTADO!B264&lt;&gt;"",EXPORTADO!B264,"")</f>
        <v/>
      </c>
      <c r="I282" s="78" t="str">
        <f t="shared" si="71"/>
        <v/>
      </c>
      <c r="J282" s="78"/>
      <c r="K282" s="88" t="str">
        <f>IF(EXPORTADO!A264&lt;&gt;"",TRIM(EXPORTADO!A264),"")</f>
        <v/>
      </c>
      <c r="L282" s="50" t="str">
        <f>IF(K282&lt;&gt;"",EXPORTADO!D264,"")</f>
        <v/>
      </c>
      <c r="M282" s="50"/>
      <c r="N282" s="78" t="str">
        <f>IF(K282&lt;&gt;"",EXPORTADO!C264,"")</f>
        <v/>
      </c>
      <c r="O282" s="89" t="str">
        <f>IF(G282&lt;&gt;"",EXPORTADO!E264,"")</f>
        <v/>
      </c>
      <c r="P282" s="90" t="str">
        <f>IF(G282&lt;&gt;"",EXPORTADO!F264,"")</f>
        <v/>
      </c>
      <c r="Q282" s="90" t="str">
        <f>IF($G282&lt;&gt;"",$O282*P282,IF(OR($I282="c",$I282="css"),SUMIF($G$22:G$2999,$K282,Q$22:Q$2999),IF($I282="c1",SUMIF($F$22:F$2999,$K282,Q$22:Q$2999),IF($I282="c2",SUMIF($E$22:E$2999,$K282,Q$22:Q$2999),IF($I282="c3",SUMIF($D$22:D$2999,$K282,Q$22:Q$2999),IF($I282="c4",SUMIF($C$22:C$2999,$K282,Q$22:Q$2999),""))))))</f>
        <v/>
      </c>
      <c r="S282" s="90"/>
      <c r="T282" s="90" t="str">
        <f>IF(G282&lt;&gt;"",IF(S282&lt;&gt;"",O282*S282,"Celda Vacia"),IF($G282&lt;&gt;"",$O282*S282,IF(OR($I282="c",$I282="css"),SUMIF($G$22:G$2999,$K282,T$22:T$2999),IF($I282="c1",SUMIF($F$22:F$2999,$K282,T$22:T$2999),IF($I282="c2",SUMIF($E$22:E$2999,$K282,T$22:T$2999),IF($I282="c3",SUMIF($D$22:D$2999,$K282,T$22:T$2999),IF($I282="c4",SUMIF($C$22:C$2999,$K282,T$22:T$2999),"")))))))</f>
        <v/>
      </c>
      <c r="U282" s="91" t="str">
        <f t="shared" si="72"/>
        <v/>
      </c>
      <c r="V282" s="45"/>
      <c r="X282" s="50" t="str">
        <f t="shared" si="73"/>
        <v/>
      </c>
      <c r="Y282" s="69" t="str">
        <f t="shared" si="74"/>
        <v/>
      </c>
      <c r="Z282" s="69" t="str">
        <f t="shared" si="75"/>
        <v/>
      </c>
      <c r="AA282" s="69" t="str">
        <f>IF(I282="CSS",IF(RELLENAR!$F$6="PEM",IF(OR(T282&lt;(Q282),Q282=0),1,""),IF(OR(T282*(1+$T$11+$T$9)&lt;(Q282*(1+$O$9+$O$11)),Q282=0),1,"")),"")</f>
        <v/>
      </c>
      <c r="AB282" s="93" t="str">
        <f t="shared" si="76"/>
        <v/>
      </c>
      <c r="AC282" s="56" t="str">
        <f t="shared" si="77"/>
        <v/>
      </c>
      <c r="AD282" s="94" t="str">
        <f t="shared" si="78"/>
        <v/>
      </c>
      <c r="AE282" s="56" t="str">
        <f t="shared" si="79"/>
        <v/>
      </c>
      <c r="AF282" s="78" t="str">
        <f t="shared" si="80"/>
        <v/>
      </c>
    </row>
    <row r="283" spans="1:32" s="74" customFormat="1" x14ac:dyDescent="0.2">
      <c r="A283" s="74" t="str">
        <f>IF(EXPORTADO!I265&lt;&gt;"",EXPORTADO!I265,"")</f>
        <v/>
      </c>
      <c r="B283" s="74" t="str">
        <f t="shared" si="65"/>
        <v/>
      </c>
      <c r="C283" s="86" t="str">
        <f t="shared" si="66"/>
        <v/>
      </c>
      <c r="D283" s="86" t="str">
        <f t="shared" si="67"/>
        <v/>
      </c>
      <c r="E283" s="86" t="str">
        <f t="shared" si="68"/>
        <v/>
      </c>
      <c r="F283" s="86" t="str">
        <f t="shared" si="69"/>
        <v/>
      </c>
      <c r="G283" s="86" t="str">
        <f t="shared" si="70"/>
        <v/>
      </c>
      <c r="H283" s="87" t="str">
        <f>IF(EXPORTADO!B265&lt;&gt;"",EXPORTADO!B265,"")</f>
        <v/>
      </c>
      <c r="I283" s="78" t="str">
        <f t="shared" si="71"/>
        <v/>
      </c>
      <c r="J283" s="78"/>
      <c r="K283" s="88" t="str">
        <f>IF(EXPORTADO!A265&lt;&gt;"",TRIM(EXPORTADO!A265),"")</f>
        <v/>
      </c>
      <c r="L283" s="50" t="str">
        <f>IF(K283&lt;&gt;"",EXPORTADO!D265,"")</f>
        <v/>
      </c>
      <c r="M283" s="50"/>
      <c r="N283" s="78" t="str">
        <f>IF(K283&lt;&gt;"",EXPORTADO!C265,"")</f>
        <v/>
      </c>
      <c r="O283" s="89" t="str">
        <f>IF(G283&lt;&gt;"",EXPORTADO!E265,"")</f>
        <v/>
      </c>
      <c r="P283" s="90" t="str">
        <f>IF(G283&lt;&gt;"",EXPORTADO!F265,"")</f>
        <v/>
      </c>
      <c r="Q283" s="90" t="str">
        <f>IF($G283&lt;&gt;"",$O283*P283,IF(OR($I283="c",$I283="css"),SUMIF($G$22:G$2999,$K283,Q$22:Q$2999),IF($I283="c1",SUMIF($F$22:F$2999,$K283,Q$22:Q$2999),IF($I283="c2",SUMIF($E$22:E$2999,$K283,Q$22:Q$2999),IF($I283="c3",SUMIF($D$22:D$2999,$K283,Q$22:Q$2999),IF($I283="c4",SUMIF($C$22:C$2999,$K283,Q$22:Q$2999),""))))))</f>
        <v/>
      </c>
      <c r="S283" s="90"/>
      <c r="T283" s="90" t="str">
        <f>IF(G283&lt;&gt;"",IF(S283&lt;&gt;"",O283*S283,"Celda Vacia"),IF($G283&lt;&gt;"",$O283*S283,IF(OR($I283="c",$I283="css"),SUMIF($G$22:G$2999,$K283,T$22:T$2999),IF($I283="c1",SUMIF($F$22:F$2999,$K283,T$22:T$2999),IF($I283="c2",SUMIF($E$22:E$2999,$K283,T$22:T$2999),IF($I283="c3",SUMIF($D$22:D$2999,$K283,T$22:T$2999),IF($I283="c4",SUMIF($C$22:C$2999,$K283,T$22:T$2999),"")))))))</f>
        <v/>
      </c>
      <c r="U283" s="91" t="str">
        <f t="shared" si="72"/>
        <v/>
      </c>
      <c r="V283" s="45"/>
      <c r="X283" s="50" t="str">
        <f t="shared" si="73"/>
        <v/>
      </c>
      <c r="Y283" s="69" t="str">
        <f t="shared" si="74"/>
        <v/>
      </c>
      <c r="Z283" s="69" t="str">
        <f t="shared" si="75"/>
        <v/>
      </c>
      <c r="AA283" s="69" t="str">
        <f>IF(I283="CSS",IF(RELLENAR!$F$6="PEM",IF(OR(T283&lt;(Q283),Q283=0),1,""),IF(OR(T283*(1+$T$11+$T$9)&lt;(Q283*(1+$O$9+$O$11)),Q283=0),1,"")),"")</f>
        <v/>
      </c>
      <c r="AB283" s="93" t="str">
        <f t="shared" si="76"/>
        <v/>
      </c>
      <c r="AC283" s="56" t="str">
        <f t="shared" si="77"/>
        <v/>
      </c>
      <c r="AD283" s="94" t="str">
        <f t="shared" si="78"/>
        <v/>
      </c>
      <c r="AE283" s="56" t="str">
        <f t="shared" si="79"/>
        <v/>
      </c>
      <c r="AF283" s="78" t="str">
        <f t="shared" si="80"/>
        <v/>
      </c>
    </row>
    <row r="284" spans="1:32" s="74" customFormat="1" x14ac:dyDescent="0.2">
      <c r="A284" s="74" t="str">
        <f>IF(EXPORTADO!I266&lt;&gt;"",EXPORTADO!I266,"")</f>
        <v/>
      </c>
      <c r="B284" s="74" t="str">
        <f t="shared" si="65"/>
        <v/>
      </c>
      <c r="C284" s="86" t="str">
        <f t="shared" si="66"/>
        <v/>
      </c>
      <c r="D284" s="86" t="str">
        <f t="shared" si="67"/>
        <v/>
      </c>
      <c r="E284" s="86" t="str">
        <f t="shared" si="68"/>
        <v/>
      </c>
      <c r="F284" s="86" t="str">
        <f t="shared" si="69"/>
        <v/>
      </c>
      <c r="G284" s="86" t="str">
        <f t="shared" si="70"/>
        <v/>
      </c>
      <c r="H284" s="87" t="str">
        <f>IF(EXPORTADO!B266&lt;&gt;"",EXPORTADO!B266,"")</f>
        <v/>
      </c>
      <c r="I284" s="78" t="str">
        <f t="shared" si="71"/>
        <v/>
      </c>
      <c r="J284" s="78"/>
      <c r="K284" s="88" t="str">
        <f>IF(EXPORTADO!A266&lt;&gt;"",TRIM(EXPORTADO!A266),"")</f>
        <v/>
      </c>
      <c r="L284" s="50" t="str">
        <f>IF(K284&lt;&gt;"",EXPORTADO!D266,"")</f>
        <v/>
      </c>
      <c r="M284" s="50"/>
      <c r="N284" s="78" t="str">
        <f>IF(K284&lt;&gt;"",EXPORTADO!C266,"")</f>
        <v/>
      </c>
      <c r="O284" s="89" t="str">
        <f>IF(G284&lt;&gt;"",EXPORTADO!E266,"")</f>
        <v/>
      </c>
      <c r="P284" s="90" t="str">
        <f>IF(G284&lt;&gt;"",EXPORTADO!F266,"")</f>
        <v/>
      </c>
      <c r="Q284" s="90" t="str">
        <f>IF($G284&lt;&gt;"",$O284*P284,IF(OR($I284="c",$I284="css"),SUMIF($G$22:G$2999,$K284,Q$22:Q$2999),IF($I284="c1",SUMIF($F$22:F$2999,$K284,Q$22:Q$2999),IF($I284="c2",SUMIF($E$22:E$2999,$K284,Q$22:Q$2999),IF($I284="c3",SUMIF($D$22:D$2999,$K284,Q$22:Q$2999),IF($I284="c4",SUMIF($C$22:C$2999,$K284,Q$22:Q$2999),""))))))</f>
        <v/>
      </c>
      <c r="S284" s="90" t="s">
        <v>17</v>
      </c>
      <c r="T284" s="90" t="str">
        <f>IF(G284&lt;&gt;"",IF(S284&lt;&gt;"",O284*S284,"Celda Vacia"),IF($G284&lt;&gt;"",$O284*S284,IF(OR($I284="c",$I284="css"),SUMIF($G$22:G$2999,$K284,T$22:T$2999),IF($I284="c1",SUMIF($F$22:F$2999,$K284,T$22:T$2999),IF($I284="c2",SUMIF($E$22:E$2999,$K284,T$22:T$2999),IF($I284="c3",SUMIF($D$22:D$2999,$K284,T$22:T$2999),IF($I284="c4",SUMIF($C$22:C$2999,$K284,T$22:T$2999),"")))))))</f>
        <v/>
      </c>
      <c r="U284" s="91" t="str">
        <f t="shared" si="72"/>
        <v/>
      </c>
      <c r="V284" s="45"/>
      <c r="X284" s="50" t="str">
        <f t="shared" si="73"/>
        <v/>
      </c>
      <c r="Y284" s="69" t="str">
        <f t="shared" si="74"/>
        <v/>
      </c>
      <c r="Z284" s="69" t="str">
        <f t="shared" si="75"/>
        <v/>
      </c>
      <c r="AA284" s="69" t="str">
        <f>IF(I284="CSS",IF(RELLENAR!$F$6="PEM",IF(OR(T284&lt;(Q284),Q284=0),1,""),IF(OR(T284*(1+$T$11+$T$9)&lt;(Q284*(1+$O$9+$O$11)),Q284=0),1,"")),"")</f>
        <v/>
      </c>
      <c r="AB284" s="93" t="str">
        <f t="shared" si="76"/>
        <v/>
      </c>
      <c r="AC284" s="56" t="str">
        <f t="shared" si="77"/>
        <v/>
      </c>
      <c r="AD284" s="94" t="str">
        <f t="shared" si="78"/>
        <v/>
      </c>
      <c r="AE284" s="56" t="str">
        <f t="shared" si="79"/>
        <v/>
      </c>
      <c r="AF284" s="78" t="str">
        <f t="shared" si="80"/>
        <v/>
      </c>
    </row>
    <row r="285" spans="1:32" s="74" customFormat="1" x14ac:dyDescent="0.2">
      <c r="A285" s="74" t="str">
        <f>IF(EXPORTADO!I267&lt;&gt;"",EXPORTADO!I267,"")</f>
        <v/>
      </c>
      <c r="B285" s="74" t="str">
        <f t="shared" si="65"/>
        <v/>
      </c>
      <c r="C285" s="86" t="str">
        <f t="shared" si="66"/>
        <v/>
      </c>
      <c r="D285" s="86" t="str">
        <f t="shared" si="67"/>
        <v/>
      </c>
      <c r="E285" s="86" t="str">
        <f t="shared" si="68"/>
        <v/>
      </c>
      <c r="F285" s="86" t="str">
        <f t="shared" si="69"/>
        <v/>
      </c>
      <c r="G285" s="86" t="str">
        <f t="shared" si="70"/>
        <v/>
      </c>
      <c r="H285" s="87" t="str">
        <f>IF(EXPORTADO!B267&lt;&gt;"",EXPORTADO!B267,"")</f>
        <v/>
      </c>
      <c r="I285" s="78" t="str">
        <f t="shared" si="71"/>
        <v/>
      </c>
      <c r="J285" s="78"/>
      <c r="K285" s="88" t="str">
        <f>IF(EXPORTADO!A267&lt;&gt;"",TRIM(EXPORTADO!A267),"")</f>
        <v/>
      </c>
      <c r="L285" s="50" t="str">
        <f>IF(K285&lt;&gt;"",EXPORTADO!D267,"")</f>
        <v/>
      </c>
      <c r="M285" s="50"/>
      <c r="N285" s="78" t="str">
        <f>IF(K285&lt;&gt;"",EXPORTADO!C267,"")</f>
        <v/>
      </c>
      <c r="O285" s="89" t="str">
        <f>IF(G285&lt;&gt;"",EXPORTADO!E267,"")</f>
        <v/>
      </c>
      <c r="P285" s="90" t="str">
        <f>IF(G285&lt;&gt;"",EXPORTADO!F267,"")</f>
        <v/>
      </c>
      <c r="Q285" s="90" t="str">
        <f>IF($G285&lt;&gt;"",$O285*P285,IF(OR($I285="c",$I285="css"),SUMIF($G$22:G$2999,$K285,Q$22:Q$2999),IF($I285="c1",SUMIF($F$22:F$2999,$K285,Q$22:Q$2999),IF($I285="c2",SUMIF($E$22:E$2999,$K285,Q$22:Q$2999),IF($I285="c3",SUMIF($D$22:D$2999,$K285,Q$22:Q$2999),IF($I285="c4",SUMIF($C$22:C$2999,$K285,Q$22:Q$2999),""))))))</f>
        <v/>
      </c>
      <c r="S285" s="90"/>
      <c r="T285" s="90" t="str">
        <f>IF(G285&lt;&gt;"",IF(S285&lt;&gt;"",O285*S285,"Celda Vacia"),IF($G285&lt;&gt;"",$O285*S285,IF(OR($I285="c",$I285="css"),SUMIF($G$22:G$2999,$K285,T$22:T$2999),IF($I285="c1",SUMIF($F$22:F$2999,$K285,T$22:T$2999),IF($I285="c2",SUMIF($E$22:E$2999,$K285,T$22:T$2999),IF($I285="c3",SUMIF($D$22:D$2999,$K285,T$22:T$2999),IF($I285="c4",SUMIF($C$22:C$2999,$K285,T$22:T$2999),"")))))))</f>
        <v/>
      </c>
      <c r="U285" s="91" t="str">
        <f t="shared" si="72"/>
        <v/>
      </c>
      <c r="V285" s="45"/>
      <c r="X285" s="50" t="str">
        <f t="shared" si="73"/>
        <v/>
      </c>
      <c r="Y285" s="69" t="str">
        <f t="shared" si="74"/>
        <v/>
      </c>
      <c r="Z285" s="69" t="str">
        <f t="shared" si="75"/>
        <v/>
      </c>
      <c r="AA285" s="69" t="str">
        <f>IF(I285="CSS",IF(RELLENAR!$F$6="PEM",IF(OR(T285&lt;(Q285),Q285=0),1,""),IF(OR(T285*(1+$T$11+$T$9)&lt;(Q285*(1+$O$9+$O$11)),Q285=0),1,"")),"")</f>
        <v/>
      </c>
      <c r="AB285" s="93" t="str">
        <f t="shared" si="76"/>
        <v/>
      </c>
      <c r="AC285" s="56" t="str">
        <f t="shared" si="77"/>
        <v/>
      </c>
      <c r="AD285" s="94" t="str">
        <f t="shared" si="78"/>
        <v/>
      </c>
      <c r="AE285" s="56" t="str">
        <f t="shared" si="79"/>
        <v/>
      </c>
      <c r="AF285" s="78" t="str">
        <f t="shared" si="80"/>
        <v/>
      </c>
    </row>
    <row r="286" spans="1:32" s="74" customFormat="1" x14ac:dyDescent="0.2">
      <c r="A286" s="74" t="str">
        <f>IF(EXPORTADO!I268&lt;&gt;"",EXPORTADO!I268,"")</f>
        <v/>
      </c>
      <c r="B286" s="74" t="str">
        <f t="shared" si="65"/>
        <v/>
      </c>
      <c r="C286" s="86" t="str">
        <f t="shared" si="66"/>
        <v/>
      </c>
      <c r="D286" s="86" t="str">
        <f t="shared" si="67"/>
        <v/>
      </c>
      <c r="E286" s="86" t="str">
        <f t="shared" si="68"/>
        <v/>
      </c>
      <c r="F286" s="86" t="str">
        <f t="shared" si="69"/>
        <v/>
      </c>
      <c r="G286" s="86" t="str">
        <f t="shared" si="70"/>
        <v/>
      </c>
      <c r="H286" s="87" t="str">
        <f>IF(EXPORTADO!B268&lt;&gt;"",EXPORTADO!B268,"")</f>
        <v/>
      </c>
      <c r="I286" s="78" t="str">
        <f t="shared" si="71"/>
        <v/>
      </c>
      <c r="J286" s="78"/>
      <c r="K286" s="88" t="str">
        <f>IF(EXPORTADO!A268&lt;&gt;"",TRIM(EXPORTADO!A268),"")</f>
        <v/>
      </c>
      <c r="L286" s="50" t="str">
        <f>IF(K286&lt;&gt;"",EXPORTADO!D268,"")</f>
        <v/>
      </c>
      <c r="M286" s="50"/>
      <c r="N286" s="78" t="str">
        <f>IF(K286&lt;&gt;"",EXPORTADO!C268,"")</f>
        <v/>
      </c>
      <c r="O286" s="89" t="str">
        <f>IF(G286&lt;&gt;"",EXPORTADO!E268,"")</f>
        <v/>
      </c>
      <c r="P286" s="90" t="str">
        <f>IF(G286&lt;&gt;"",EXPORTADO!F268,"")</f>
        <v/>
      </c>
      <c r="Q286" s="90" t="str">
        <f>IF($G286&lt;&gt;"",$O286*P286,IF(OR($I286="c",$I286="css"),SUMIF($G$22:G$2999,$K286,Q$22:Q$2999),IF($I286="c1",SUMIF($F$22:F$2999,$K286,Q$22:Q$2999),IF($I286="c2",SUMIF($E$22:E$2999,$K286,Q$22:Q$2999),IF($I286="c3",SUMIF($D$22:D$2999,$K286,Q$22:Q$2999),IF($I286="c4",SUMIF($C$22:C$2999,$K286,Q$22:Q$2999),""))))))</f>
        <v/>
      </c>
      <c r="S286" s="90"/>
      <c r="T286" s="90" t="str">
        <f>IF(G286&lt;&gt;"",IF(S286&lt;&gt;"",O286*S286,"Celda Vacia"),IF($G286&lt;&gt;"",$O286*S286,IF(OR($I286="c",$I286="css"),SUMIF($G$22:G$2999,$K286,T$22:T$2999),IF($I286="c1",SUMIF($F$22:F$2999,$K286,T$22:T$2999),IF($I286="c2",SUMIF($E$22:E$2999,$K286,T$22:T$2999),IF($I286="c3",SUMIF($D$22:D$2999,$K286,T$22:T$2999),IF($I286="c4",SUMIF($C$22:C$2999,$K286,T$22:T$2999),"")))))))</f>
        <v/>
      </c>
      <c r="U286" s="91" t="str">
        <f t="shared" si="72"/>
        <v/>
      </c>
      <c r="V286" s="45"/>
      <c r="X286" s="50" t="str">
        <f t="shared" si="73"/>
        <v/>
      </c>
      <c r="Y286" s="69" t="str">
        <f t="shared" si="74"/>
        <v/>
      </c>
      <c r="Z286" s="69" t="str">
        <f t="shared" si="75"/>
        <v/>
      </c>
      <c r="AA286" s="69" t="str">
        <f>IF(I286="CSS",IF(RELLENAR!$F$6="PEM",IF(OR(T286&lt;(Q286),Q286=0),1,""),IF(OR(T286*(1+$T$11+$T$9)&lt;(Q286*(1+$O$9+$O$11)),Q286=0),1,"")),"")</f>
        <v/>
      </c>
      <c r="AB286" s="93" t="str">
        <f t="shared" si="76"/>
        <v/>
      </c>
      <c r="AC286" s="56" t="str">
        <f t="shared" si="77"/>
        <v/>
      </c>
      <c r="AD286" s="94" t="str">
        <f t="shared" si="78"/>
        <v/>
      </c>
      <c r="AE286" s="56" t="str">
        <f t="shared" si="79"/>
        <v/>
      </c>
      <c r="AF286" s="78" t="str">
        <f t="shared" si="80"/>
        <v/>
      </c>
    </row>
    <row r="287" spans="1:32" s="74" customFormat="1" x14ac:dyDescent="0.2">
      <c r="A287" s="74" t="str">
        <f>IF(EXPORTADO!I269&lt;&gt;"",EXPORTADO!I269,"")</f>
        <v/>
      </c>
      <c r="B287" s="74" t="str">
        <f t="shared" si="65"/>
        <v/>
      </c>
      <c r="C287" s="86" t="str">
        <f t="shared" si="66"/>
        <v/>
      </c>
      <c r="D287" s="86" t="str">
        <f t="shared" si="67"/>
        <v/>
      </c>
      <c r="E287" s="86" t="str">
        <f t="shared" si="68"/>
        <v/>
      </c>
      <c r="F287" s="86" t="str">
        <f t="shared" si="69"/>
        <v/>
      </c>
      <c r="G287" s="86" t="str">
        <f t="shared" si="70"/>
        <v/>
      </c>
      <c r="H287" s="87" t="str">
        <f>IF(EXPORTADO!B269&lt;&gt;"",EXPORTADO!B269,"")</f>
        <v/>
      </c>
      <c r="I287" s="78" t="str">
        <f t="shared" si="71"/>
        <v/>
      </c>
      <c r="J287" s="78"/>
      <c r="K287" s="88" t="str">
        <f>IF(EXPORTADO!A269&lt;&gt;"",TRIM(EXPORTADO!A269),"")</f>
        <v/>
      </c>
      <c r="L287" s="50" t="str">
        <f>IF(K287&lt;&gt;"",EXPORTADO!D269,"")</f>
        <v/>
      </c>
      <c r="M287" s="50"/>
      <c r="N287" s="78" t="str">
        <f>IF(K287&lt;&gt;"",EXPORTADO!C269,"")</f>
        <v/>
      </c>
      <c r="O287" s="89" t="str">
        <f>IF(G287&lt;&gt;"",EXPORTADO!E269,"")</f>
        <v/>
      </c>
      <c r="P287" s="90" t="str">
        <f>IF(G287&lt;&gt;"",EXPORTADO!F269,"")</f>
        <v/>
      </c>
      <c r="Q287" s="90" t="str">
        <f>IF($G287&lt;&gt;"",$O287*P287,IF(OR($I287="c",$I287="css"),SUMIF($G$22:G$2999,$K287,Q$22:Q$2999),IF($I287="c1",SUMIF($F$22:F$2999,$K287,Q$22:Q$2999),IF($I287="c2",SUMIF($E$22:E$2999,$K287,Q$22:Q$2999),IF($I287="c3",SUMIF($D$22:D$2999,$K287,Q$22:Q$2999),IF($I287="c4",SUMIF($C$22:C$2999,$K287,Q$22:Q$2999),""))))))</f>
        <v/>
      </c>
      <c r="S287" s="90"/>
      <c r="T287" s="90" t="str">
        <f>IF(G287&lt;&gt;"",IF(S287&lt;&gt;"",O287*S287,"Celda Vacia"),IF($G287&lt;&gt;"",$O287*S287,IF(OR($I287="c",$I287="css"),SUMIF($G$22:G$2999,$K287,T$22:T$2999),IF($I287="c1",SUMIF($F$22:F$2999,$K287,T$22:T$2999),IF($I287="c2",SUMIF($E$22:E$2999,$K287,T$22:T$2999),IF($I287="c3",SUMIF($D$22:D$2999,$K287,T$22:T$2999),IF($I287="c4",SUMIF($C$22:C$2999,$K287,T$22:T$2999),"")))))))</f>
        <v/>
      </c>
      <c r="U287" s="91" t="str">
        <f t="shared" si="72"/>
        <v/>
      </c>
      <c r="V287" s="45"/>
      <c r="X287" s="50" t="str">
        <f t="shared" si="73"/>
        <v/>
      </c>
      <c r="Y287" s="69" t="str">
        <f t="shared" si="74"/>
        <v/>
      </c>
      <c r="Z287" s="69" t="str">
        <f t="shared" si="75"/>
        <v/>
      </c>
      <c r="AA287" s="69" t="str">
        <f>IF(I287="CSS",IF(RELLENAR!$F$6="PEM",IF(OR(T287&lt;(Q287),Q287=0),1,""),IF(OR(T287*(1+$T$11+$T$9)&lt;(Q287*(1+$O$9+$O$11)),Q287=0),1,"")),"")</f>
        <v/>
      </c>
      <c r="AB287" s="93" t="str">
        <f t="shared" si="76"/>
        <v/>
      </c>
      <c r="AC287" s="56" t="str">
        <f t="shared" si="77"/>
        <v/>
      </c>
      <c r="AD287" s="94" t="str">
        <f t="shared" si="78"/>
        <v/>
      </c>
      <c r="AE287" s="56" t="str">
        <f t="shared" si="79"/>
        <v/>
      </c>
      <c r="AF287" s="78" t="str">
        <f t="shared" si="80"/>
        <v/>
      </c>
    </row>
    <row r="288" spans="1:32" s="74" customFormat="1" x14ac:dyDescent="0.2">
      <c r="A288" s="74" t="str">
        <f>IF(EXPORTADO!I270&lt;&gt;"",EXPORTADO!I270,"")</f>
        <v/>
      </c>
      <c r="B288" s="74" t="str">
        <f t="shared" si="65"/>
        <v/>
      </c>
      <c r="C288" s="86" t="str">
        <f t="shared" si="66"/>
        <v/>
      </c>
      <c r="D288" s="86" t="str">
        <f t="shared" si="67"/>
        <v/>
      </c>
      <c r="E288" s="86" t="str">
        <f t="shared" si="68"/>
        <v/>
      </c>
      <c r="F288" s="86" t="str">
        <f t="shared" si="69"/>
        <v/>
      </c>
      <c r="G288" s="86" t="str">
        <f t="shared" si="70"/>
        <v/>
      </c>
      <c r="H288" s="87" t="str">
        <f>IF(EXPORTADO!B270&lt;&gt;"",EXPORTADO!B270,"")</f>
        <v/>
      </c>
      <c r="I288" s="78" t="str">
        <f t="shared" si="71"/>
        <v/>
      </c>
      <c r="J288" s="78"/>
      <c r="K288" s="88" t="str">
        <f>IF(EXPORTADO!A270&lt;&gt;"",TRIM(EXPORTADO!A270),"")</f>
        <v/>
      </c>
      <c r="L288" s="50" t="str">
        <f>IF(K288&lt;&gt;"",EXPORTADO!D270,"")</f>
        <v/>
      </c>
      <c r="M288" s="50"/>
      <c r="N288" s="78" t="str">
        <f>IF(K288&lt;&gt;"",EXPORTADO!C270,"")</f>
        <v/>
      </c>
      <c r="O288" s="89" t="str">
        <f>IF(G288&lt;&gt;"",EXPORTADO!E270,"")</f>
        <v/>
      </c>
      <c r="P288" s="90" t="str">
        <f>IF(G288&lt;&gt;"",EXPORTADO!F270,"")</f>
        <v/>
      </c>
      <c r="Q288" s="90" t="str">
        <f>IF($G288&lt;&gt;"",$O288*P288,IF(OR($I288="c",$I288="css"),SUMIF($G$22:G$2999,$K288,Q$22:Q$2999),IF($I288="c1",SUMIF($F$22:F$2999,$K288,Q$22:Q$2999),IF($I288="c2",SUMIF($E$22:E$2999,$K288,Q$22:Q$2999),IF($I288="c3",SUMIF($D$22:D$2999,$K288,Q$22:Q$2999),IF($I288="c4",SUMIF($C$22:C$2999,$K288,Q$22:Q$2999),""))))))</f>
        <v/>
      </c>
      <c r="S288" s="90" t="s">
        <v>17</v>
      </c>
      <c r="T288" s="90" t="str">
        <f>IF(G288&lt;&gt;"",IF(S288&lt;&gt;"",O288*S288,"Celda Vacia"),IF($G288&lt;&gt;"",$O288*S288,IF(OR($I288="c",$I288="css"),SUMIF($G$22:G$2999,$K288,T$22:T$2999),IF($I288="c1",SUMIF($F$22:F$2999,$K288,T$22:T$2999),IF($I288="c2",SUMIF($E$22:E$2999,$K288,T$22:T$2999),IF($I288="c3",SUMIF($D$22:D$2999,$K288,T$22:T$2999),IF($I288="c4",SUMIF($C$22:C$2999,$K288,T$22:T$2999),"")))))))</f>
        <v/>
      </c>
      <c r="U288" s="91" t="str">
        <f t="shared" si="72"/>
        <v/>
      </c>
      <c r="V288" s="45"/>
      <c r="X288" s="50" t="str">
        <f t="shared" si="73"/>
        <v/>
      </c>
      <c r="Y288" s="69" t="str">
        <f t="shared" si="74"/>
        <v/>
      </c>
      <c r="Z288" s="69" t="str">
        <f t="shared" si="75"/>
        <v/>
      </c>
      <c r="AA288" s="69" t="str">
        <f>IF(I288="CSS",IF(RELLENAR!$F$6="PEM",IF(OR(T288&lt;(Q288),Q288=0),1,""),IF(OR(T288*(1+$T$11+$T$9)&lt;(Q288*(1+$O$9+$O$11)),Q288=0),1,"")),"")</f>
        <v/>
      </c>
      <c r="AB288" s="93" t="str">
        <f t="shared" si="76"/>
        <v/>
      </c>
      <c r="AC288" s="56" t="str">
        <f t="shared" si="77"/>
        <v/>
      </c>
      <c r="AD288" s="94" t="str">
        <f t="shared" si="78"/>
        <v/>
      </c>
      <c r="AE288" s="56" t="str">
        <f t="shared" si="79"/>
        <v/>
      </c>
      <c r="AF288" s="78" t="str">
        <f t="shared" si="80"/>
        <v/>
      </c>
    </row>
    <row r="289" spans="1:32" s="74" customFormat="1" x14ac:dyDescent="0.2">
      <c r="A289" s="74" t="str">
        <f>IF(EXPORTADO!I271&lt;&gt;"",EXPORTADO!I271,"")</f>
        <v/>
      </c>
      <c r="B289" s="74" t="str">
        <f t="shared" si="65"/>
        <v/>
      </c>
      <c r="C289" s="86" t="str">
        <f t="shared" si="66"/>
        <v/>
      </c>
      <c r="D289" s="86" t="str">
        <f t="shared" si="67"/>
        <v/>
      </c>
      <c r="E289" s="86" t="str">
        <f t="shared" si="68"/>
        <v/>
      </c>
      <c r="F289" s="86" t="str">
        <f t="shared" si="69"/>
        <v/>
      </c>
      <c r="G289" s="86" t="str">
        <f t="shared" si="70"/>
        <v/>
      </c>
      <c r="H289" s="87" t="str">
        <f>IF(EXPORTADO!B271&lt;&gt;"",EXPORTADO!B271,"")</f>
        <v/>
      </c>
      <c r="I289" s="78" t="str">
        <f t="shared" si="71"/>
        <v/>
      </c>
      <c r="J289" s="78"/>
      <c r="K289" s="88" t="str">
        <f>IF(EXPORTADO!A271&lt;&gt;"",TRIM(EXPORTADO!A271),"")</f>
        <v/>
      </c>
      <c r="L289" s="50" t="str">
        <f>IF(K289&lt;&gt;"",EXPORTADO!D271,"")</f>
        <v/>
      </c>
      <c r="M289" s="50"/>
      <c r="N289" s="78" t="str">
        <f>IF(K289&lt;&gt;"",EXPORTADO!C271,"")</f>
        <v/>
      </c>
      <c r="O289" s="89" t="str">
        <f>IF(G289&lt;&gt;"",EXPORTADO!E271,"")</f>
        <v/>
      </c>
      <c r="P289" s="90" t="str">
        <f>IF(G289&lt;&gt;"",EXPORTADO!F271,"")</f>
        <v/>
      </c>
      <c r="Q289" s="90" t="str">
        <f>IF($G289&lt;&gt;"",$O289*P289,IF(OR($I289="c",$I289="css"),SUMIF($G$22:G$2999,$K289,Q$22:Q$2999),IF($I289="c1",SUMIF($F$22:F$2999,$K289,Q$22:Q$2999),IF($I289="c2",SUMIF($E$22:E$2999,$K289,Q$22:Q$2999),IF($I289="c3",SUMIF($D$22:D$2999,$K289,Q$22:Q$2999),IF($I289="c4",SUMIF($C$22:C$2999,$K289,Q$22:Q$2999),""))))))</f>
        <v/>
      </c>
      <c r="S289" s="90"/>
      <c r="T289" s="90" t="str">
        <f>IF(G289&lt;&gt;"",IF(S289&lt;&gt;"",O289*S289,"Celda Vacia"),IF($G289&lt;&gt;"",$O289*S289,IF(OR($I289="c",$I289="css"),SUMIF($G$22:G$2999,$K289,T$22:T$2999),IF($I289="c1",SUMIF($F$22:F$2999,$K289,T$22:T$2999),IF($I289="c2",SUMIF($E$22:E$2999,$K289,T$22:T$2999),IF($I289="c3",SUMIF($D$22:D$2999,$K289,T$22:T$2999),IF($I289="c4",SUMIF($C$22:C$2999,$K289,T$22:T$2999),"")))))))</f>
        <v/>
      </c>
      <c r="U289" s="91" t="str">
        <f t="shared" si="72"/>
        <v/>
      </c>
      <c r="V289" s="45"/>
      <c r="X289" s="50" t="str">
        <f t="shared" si="73"/>
        <v/>
      </c>
      <c r="Y289" s="69" t="str">
        <f t="shared" si="74"/>
        <v/>
      </c>
      <c r="Z289" s="69" t="str">
        <f t="shared" si="75"/>
        <v/>
      </c>
      <c r="AA289" s="69" t="str">
        <f>IF(I289="CSS",IF(RELLENAR!$F$6="PEM",IF(OR(T289&lt;(Q289),Q289=0),1,""),IF(OR(T289*(1+$T$11+$T$9)&lt;(Q289*(1+$O$9+$O$11)),Q289=0),1,"")),"")</f>
        <v/>
      </c>
      <c r="AB289" s="93" t="str">
        <f t="shared" si="76"/>
        <v/>
      </c>
      <c r="AC289" s="56" t="str">
        <f t="shared" si="77"/>
        <v/>
      </c>
      <c r="AD289" s="94" t="str">
        <f t="shared" si="78"/>
        <v/>
      </c>
      <c r="AE289" s="56" t="str">
        <f t="shared" si="79"/>
        <v/>
      </c>
      <c r="AF289" s="78" t="str">
        <f t="shared" si="80"/>
        <v/>
      </c>
    </row>
    <row r="290" spans="1:32" s="74" customFormat="1" x14ac:dyDescent="0.2">
      <c r="A290" s="74" t="str">
        <f>IF(EXPORTADO!I272&lt;&gt;"",EXPORTADO!I272,"")</f>
        <v/>
      </c>
      <c r="B290" s="74" t="str">
        <f t="shared" si="65"/>
        <v/>
      </c>
      <c r="C290" s="86" t="str">
        <f t="shared" si="66"/>
        <v/>
      </c>
      <c r="D290" s="86" t="str">
        <f t="shared" si="67"/>
        <v/>
      </c>
      <c r="E290" s="86" t="str">
        <f t="shared" si="68"/>
        <v/>
      </c>
      <c r="F290" s="86" t="str">
        <f t="shared" si="69"/>
        <v/>
      </c>
      <c r="G290" s="86" t="str">
        <f t="shared" si="70"/>
        <v/>
      </c>
      <c r="H290" s="87" t="str">
        <f>IF(EXPORTADO!B272&lt;&gt;"",EXPORTADO!B272,"")</f>
        <v/>
      </c>
      <c r="I290" s="78" t="str">
        <f t="shared" si="71"/>
        <v/>
      </c>
      <c r="J290" s="78"/>
      <c r="K290" s="88" t="str">
        <f>IF(EXPORTADO!A272&lt;&gt;"",TRIM(EXPORTADO!A272),"")</f>
        <v/>
      </c>
      <c r="L290" s="50" t="str">
        <f>IF(K290&lt;&gt;"",EXPORTADO!D272,"")</f>
        <v/>
      </c>
      <c r="M290" s="50"/>
      <c r="N290" s="78" t="str">
        <f>IF(K290&lt;&gt;"",EXPORTADO!C272,"")</f>
        <v/>
      </c>
      <c r="O290" s="89" t="str">
        <f>IF(G290&lt;&gt;"",EXPORTADO!E272,"")</f>
        <v/>
      </c>
      <c r="P290" s="90" t="str">
        <f>IF(G290&lt;&gt;"",EXPORTADO!F272,"")</f>
        <v/>
      </c>
      <c r="Q290" s="90" t="str">
        <f>IF($G290&lt;&gt;"",$O290*P290,IF(OR($I290="c",$I290="css"),SUMIF($G$22:G$2999,$K290,Q$22:Q$2999),IF($I290="c1",SUMIF($F$22:F$2999,$K290,Q$22:Q$2999),IF($I290="c2",SUMIF($E$22:E$2999,$K290,Q$22:Q$2999),IF($I290="c3",SUMIF($D$22:D$2999,$K290,Q$22:Q$2999),IF($I290="c4",SUMIF($C$22:C$2999,$K290,Q$22:Q$2999),""))))))</f>
        <v/>
      </c>
      <c r="S290" s="90"/>
      <c r="T290" s="90" t="str">
        <f>IF(G290&lt;&gt;"",IF(S290&lt;&gt;"",O290*S290,"Celda Vacia"),IF($G290&lt;&gt;"",$O290*S290,IF(OR($I290="c",$I290="css"),SUMIF($G$22:G$2999,$K290,T$22:T$2999),IF($I290="c1",SUMIF($F$22:F$2999,$K290,T$22:T$2999),IF($I290="c2",SUMIF($E$22:E$2999,$K290,T$22:T$2999),IF($I290="c3",SUMIF($D$22:D$2999,$K290,T$22:T$2999),IF($I290="c4",SUMIF($C$22:C$2999,$K290,T$22:T$2999),"")))))))</f>
        <v/>
      </c>
      <c r="U290" s="91" t="str">
        <f t="shared" si="72"/>
        <v/>
      </c>
      <c r="V290" s="45"/>
      <c r="X290" s="50" t="str">
        <f t="shared" si="73"/>
        <v/>
      </c>
      <c r="Y290" s="69" t="str">
        <f t="shared" si="74"/>
        <v/>
      </c>
      <c r="Z290" s="69" t="str">
        <f t="shared" si="75"/>
        <v/>
      </c>
      <c r="AA290" s="69" t="str">
        <f>IF(I290="CSS",IF(RELLENAR!$F$6="PEM",IF(OR(T290&lt;(Q290),Q290=0),1,""),IF(OR(T290*(1+$T$11+$T$9)&lt;(Q290*(1+$O$9+$O$11)),Q290=0),1,"")),"")</f>
        <v/>
      </c>
      <c r="AB290" s="93" t="str">
        <f t="shared" si="76"/>
        <v/>
      </c>
      <c r="AC290" s="56" t="str">
        <f t="shared" si="77"/>
        <v/>
      </c>
      <c r="AD290" s="94" t="str">
        <f t="shared" si="78"/>
        <v/>
      </c>
      <c r="AE290" s="56" t="str">
        <f t="shared" si="79"/>
        <v/>
      </c>
      <c r="AF290" s="78" t="str">
        <f t="shared" si="80"/>
        <v/>
      </c>
    </row>
    <row r="291" spans="1:32" s="74" customFormat="1" x14ac:dyDescent="0.2">
      <c r="A291" s="74" t="str">
        <f>IF(EXPORTADO!I273&lt;&gt;"",EXPORTADO!I273,"")</f>
        <v/>
      </c>
      <c r="B291" s="74" t="str">
        <f t="shared" si="65"/>
        <v/>
      </c>
      <c r="C291" s="86" t="str">
        <f t="shared" si="66"/>
        <v/>
      </c>
      <c r="D291" s="86" t="str">
        <f t="shared" si="67"/>
        <v/>
      </c>
      <c r="E291" s="86" t="str">
        <f t="shared" si="68"/>
        <v/>
      </c>
      <c r="F291" s="86" t="str">
        <f t="shared" si="69"/>
        <v/>
      </c>
      <c r="G291" s="86" t="str">
        <f t="shared" si="70"/>
        <v/>
      </c>
      <c r="H291" s="87" t="str">
        <f>IF(EXPORTADO!B273&lt;&gt;"",EXPORTADO!B273,"")</f>
        <v/>
      </c>
      <c r="I291" s="78" t="str">
        <f t="shared" si="71"/>
        <v/>
      </c>
      <c r="J291" s="78"/>
      <c r="K291" s="88" t="str">
        <f>IF(EXPORTADO!A273&lt;&gt;"",TRIM(EXPORTADO!A273),"")</f>
        <v/>
      </c>
      <c r="L291" s="50" t="str">
        <f>IF(K291&lt;&gt;"",EXPORTADO!D273,"")</f>
        <v/>
      </c>
      <c r="M291" s="50"/>
      <c r="N291" s="78" t="str">
        <f>IF(K291&lt;&gt;"",EXPORTADO!C273,"")</f>
        <v/>
      </c>
      <c r="O291" s="89" t="str">
        <f>IF(G291&lt;&gt;"",EXPORTADO!E273,"")</f>
        <v/>
      </c>
      <c r="P291" s="90" t="str">
        <f>IF(G291&lt;&gt;"",EXPORTADO!F273,"")</f>
        <v/>
      </c>
      <c r="Q291" s="90" t="str">
        <f>IF($G291&lt;&gt;"",$O291*P291,IF(OR($I291="c",$I291="css"),SUMIF($G$22:G$2999,$K291,Q$22:Q$2999),IF($I291="c1",SUMIF($F$22:F$2999,$K291,Q$22:Q$2999),IF($I291="c2",SUMIF($E$22:E$2999,$K291,Q$22:Q$2999),IF($I291="c3",SUMIF($D$22:D$2999,$K291,Q$22:Q$2999),IF($I291="c4",SUMIF($C$22:C$2999,$K291,Q$22:Q$2999),""))))))</f>
        <v/>
      </c>
      <c r="S291" s="90"/>
      <c r="T291" s="90" t="str">
        <f>IF(G291&lt;&gt;"",IF(S291&lt;&gt;"",O291*S291,"Celda Vacia"),IF($G291&lt;&gt;"",$O291*S291,IF(OR($I291="c",$I291="css"),SUMIF($G$22:G$2999,$K291,T$22:T$2999),IF($I291="c1",SUMIF($F$22:F$2999,$K291,T$22:T$2999),IF($I291="c2",SUMIF($E$22:E$2999,$K291,T$22:T$2999),IF($I291="c3",SUMIF($D$22:D$2999,$K291,T$22:T$2999),IF($I291="c4",SUMIF($C$22:C$2999,$K291,T$22:T$2999),"")))))))</f>
        <v/>
      </c>
      <c r="U291" s="91" t="str">
        <f t="shared" si="72"/>
        <v/>
      </c>
      <c r="V291" s="45"/>
      <c r="X291" s="50" t="str">
        <f t="shared" si="73"/>
        <v/>
      </c>
      <c r="Y291" s="69" t="str">
        <f t="shared" si="74"/>
        <v/>
      </c>
      <c r="Z291" s="69" t="str">
        <f t="shared" si="75"/>
        <v/>
      </c>
      <c r="AA291" s="69" t="str">
        <f>IF(I291="CSS",IF(RELLENAR!$F$6="PEM",IF(OR(T291&lt;(Q291),Q291=0),1,""),IF(OR(T291*(1+$T$11+$T$9)&lt;(Q291*(1+$O$9+$O$11)),Q291=0),1,"")),"")</f>
        <v/>
      </c>
      <c r="AB291" s="93" t="str">
        <f t="shared" si="76"/>
        <v/>
      </c>
      <c r="AC291" s="56" t="str">
        <f t="shared" si="77"/>
        <v/>
      </c>
      <c r="AD291" s="94" t="str">
        <f t="shared" si="78"/>
        <v/>
      </c>
      <c r="AE291" s="56" t="str">
        <f t="shared" si="79"/>
        <v/>
      </c>
      <c r="AF291" s="78" t="str">
        <f t="shared" si="80"/>
        <v/>
      </c>
    </row>
    <row r="292" spans="1:32" s="74" customFormat="1" x14ac:dyDescent="0.2">
      <c r="A292" s="74" t="str">
        <f>IF(EXPORTADO!I274&lt;&gt;"",EXPORTADO!I274,"")</f>
        <v/>
      </c>
      <c r="B292" s="74" t="str">
        <f t="shared" si="65"/>
        <v/>
      </c>
      <c r="C292" s="86" t="str">
        <f t="shared" si="66"/>
        <v/>
      </c>
      <c r="D292" s="86" t="str">
        <f t="shared" si="67"/>
        <v/>
      </c>
      <c r="E292" s="86" t="str">
        <f t="shared" si="68"/>
        <v/>
      </c>
      <c r="F292" s="86" t="str">
        <f t="shared" si="69"/>
        <v/>
      </c>
      <c r="G292" s="86" t="str">
        <f t="shared" si="70"/>
        <v/>
      </c>
      <c r="H292" s="87" t="str">
        <f>IF(EXPORTADO!B274&lt;&gt;"",EXPORTADO!B274,"")</f>
        <v/>
      </c>
      <c r="I292" s="78" t="str">
        <f t="shared" si="71"/>
        <v/>
      </c>
      <c r="J292" s="78"/>
      <c r="K292" s="88" t="str">
        <f>IF(EXPORTADO!A274&lt;&gt;"",TRIM(EXPORTADO!A274),"")</f>
        <v/>
      </c>
      <c r="L292" s="50" t="str">
        <f>IF(K292&lt;&gt;"",EXPORTADO!D274,"")</f>
        <v/>
      </c>
      <c r="M292" s="50"/>
      <c r="N292" s="78" t="str">
        <f>IF(K292&lt;&gt;"",EXPORTADO!C274,"")</f>
        <v/>
      </c>
      <c r="O292" s="89" t="str">
        <f>IF(G292&lt;&gt;"",EXPORTADO!E274,"")</f>
        <v/>
      </c>
      <c r="P292" s="90" t="str">
        <f>IF(G292&lt;&gt;"",EXPORTADO!F274,"")</f>
        <v/>
      </c>
      <c r="Q292" s="90" t="str">
        <f>IF($G292&lt;&gt;"",$O292*P292,IF(OR($I292="c",$I292="css"),SUMIF($G$22:G$2999,$K292,Q$22:Q$2999),IF($I292="c1",SUMIF($F$22:F$2999,$K292,Q$22:Q$2999),IF($I292="c2",SUMIF($E$22:E$2999,$K292,Q$22:Q$2999),IF($I292="c3",SUMIF($D$22:D$2999,$K292,Q$22:Q$2999),IF($I292="c4",SUMIF($C$22:C$2999,$K292,Q$22:Q$2999),""))))))</f>
        <v/>
      </c>
      <c r="S292" s="90" t="s">
        <v>17</v>
      </c>
      <c r="T292" s="90" t="str">
        <f>IF(G292&lt;&gt;"",IF(S292&lt;&gt;"",O292*S292,"Celda Vacia"),IF($G292&lt;&gt;"",$O292*S292,IF(OR($I292="c",$I292="css"),SUMIF($G$22:G$2999,$K292,T$22:T$2999),IF($I292="c1",SUMIF($F$22:F$2999,$K292,T$22:T$2999),IF($I292="c2",SUMIF($E$22:E$2999,$K292,T$22:T$2999),IF($I292="c3",SUMIF($D$22:D$2999,$K292,T$22:T$2999),IF($I292="c4",SUMIF($C$22:C$2999,$K292,T$22:T$2999),"")))))))</f>
        <v/>
      </c>
      <c r="U292" s="91" t="str">
        <f t="shared" si="72"/>
        <v/>
      </c>
      <c r="V292" s="45"/>
      <c r="X292" s="50" t="str">
        <f t="shared" si="73"/>
        <v/>
      </c>
      <c r="Y292" s="69" t="str">
        <f t="shared" si="74"/>
        <v/>
      </c>
      <c r="Z292" s="69" t="str">
        <f t="shared" si="75"/>
        <v/>
      </c>
      <c r="AA292" s="69" t="str">
        <f>IF(I292="CSS",IF(RELLENAR!$F$6="PEM",IF(OR(T292&lt;(Q292),Q292=0),1,""),IF(OR(T292*(1+$T$11+$T$9)&lt;(Q292*(1+$O$9+$O$11)),Q292=0),1,"")),"")</f>
        <v/>
      </c>
      <c r="AB292" s="93" t="str">
        <f t="shared" si="76"/>
        <v/>
      </c>
      <c r="AC292" s="56" t="str">
        <f t="shared" si="77"/>
        <v/>
      </c>
      <c r="AD292" s="94" t="str">
        <f t="shared" si="78"/>
        <v/>
      </c>
      <c r="AE292" s="56" t="str">
        <f t="shared" si="79"/>
        <v/>
      </c>
      <c r="AF292" s="78" t="str">
        <f t="shared" si="80"/>
        <v/>
      </c>
    </row>
    <row r="293" spans="1:32" s="74" customFormat="1" x14ac:dyDescent="0.2">
      <c r="A293" s="74" t="str">
        <f>IF(EXPORTADO!I275&lt;&gt;"",EXPORTADO!I275,"")</f>
        <v/>
      </c>
      <c r="B293" s="74" t="str">
        <f t="shared" si="65"/>
        <v/>
      </c>
      <c r="C293" s="86" t="str">
        <f t="shared" si="66"/>
        <v/>
      </c>
      <c r="D293" s="86" t="str">
        <f t="shared" si="67"/>
        <v/>
      </c>
      <c r="E293" s="86" t="str">
        <f t="shared" si="68"/>
        <v/>
      </c>
      <c r="F293" s="86" t="str">
        <f t="shared" si="69"/>
        <v/>
      </c>
      <c r="G293" s="86" t="str">
        <f t="shared" si="70"/>
        <v/>
      </c>
      <c r="H293" s="87" t="str">
        <f>IF(EXPORTADO!B275&lt;&gt;"",EXPORTADO!B275,"")</f>
        <v/>
      </c>
      <c r="I293" s="78" t="str">
        <f t="shared" si="71"/>
        <v/>
      </c>
      <c r="J293" s="78"/>
      <c r="K293" s="88" t="str">
        <f>IF(EXPORTADO!A275&lt;&gt;"",TRIM(EXPORTADO!A275),"")</f>
        <v/>
      </c>
      <c r="L293" s="50" t="str">
        <f>IF(K293&lt;&gt;"",EXPORTADO!D275,"")</f>
        <v/>
      </c>
      <c r="M293" s="50"/>
      <c r="N293" s="78" t="str">
        <f>IF(K293&lt;&gt;"",EXPORTADO!C275,"")</f>
        <v/>
      </c>
      <c r="O293" s="89" t="str">
        <f>IF(G293&lt;&gt;"",EXPORTADO!E275,"")</f>
        <v/>
      </c>
      <c r="P293" s="90" t="str">
        <f>IF(G293&lt;&gt;"",EXPORTADO!F275,"")</f>
        <v/>
      </c>
      <c r="Q293" s="90" t="str">
        <f>IF($G293&lt;&gt;"",$O293*P293,IF(OR($I293="c",$I293="css"),SUMIF($G$22:G$2999,$K293,Q$22:Q$2999),IF($I293="c1",SUMIF($F$22:F$2999,$K293,Q$22:Q$2999),IF($I293="c2",SUMIF($E$22:E$2999,$K293,Q$22:Q$2999),IF($I293="c3",SUMIF($D$22:D$2999,$K293,Q$22:Q$2999),IF($I293="c4",SUMIF($C$22:C$2999,$K293,Q$22:Q$2999),""))))))</f>
        <v/>
      </c>
      <c r="S293" s="90"/>
      <c r="T293" s="90" t="str">
        <f>IF(G293&lt;&gt;"",IF(S293&lt;&gt;"",O293*S293,"Celda Vacia"),IF($G293&lt;&gt;"",$O293*S293,IF(OR($I293="c",$I293="css"),SUMIF($G$22:G$2999,$K293,T$22:T$2999),IF($I293="c1",SUMIF($F$22:F$2999,$K293,T$22:T$2999),IF($I293="c2",SUMIF($E$22:E$2999,$K293,T$22:T$2999),IF($I293="c3",SUMIF($D$22:D$2999,$K293,T$22:T$2999),IF($I293="c4",SUMIF($C$22:C$2999,$K293,T$22:T$2999),"")))))))</f>
        <v/>
      </c>
      <c r="U293" s="91" t="str">
        <f t="shared" si="72"/>
        <v/>
      </c>
      <c r="V293" s="45"/>
      <c r="X293" s="50" t="str">
        <f t="shared" si="73"/>
        <v/>
      </c>
      <c r="Y293" s="69" t="str">
        <f t="shared" si="74"/>
        <v/>
      </c>
      <c r="Z293" s="69" t="str">
        <f t="shared" si="75"/>
        <v/>
      </c>
      <c r="AA293" s="69" t="str">
        <f>IF(I293="CSS",IF(RELLENAR!$F$6="PEM",IF(OR(T293&lt;(Q293),Q293=0),1,""),IF(OR(T293*(1+$T$11+$T$9)&lt;(Q293*(1+$O$9+$O$11)),Q293=0),1,"")),"")</f>
        <v/>
      </c>
      <c r="AB293" s="93" t="str">
        <f t="shared" si="76"/>
        <v/>
      </c>
      <c r="AC293" s="56" t="str">
        <f t="shared" si="77"/>
        <v/>
      </c>
      <c r="AD293" s="94" t="str">
        <f t="shared" si="78"/>
        <v/>
      </c>
      <c r="AE293" s="56" t="str">
        <f t="shared" si="79"/>
        <v/>
      </c>
      <c r="AF293" s="78" t="str">
        <f t="shared" si="80"/>
        <v/>
      </c>
    </row>
    <row r="294" spans="1:32" s="74" customFormat="1" x14ac:dyDescent="0.2">
      <c r="A294" s="74" t="str">
        <f>IF(EXPORTADO!I276&lt;&gt;"",EXPORTADO!I276,"")</f>
        <v/>
      </c>
      <c r="B294" s="74" t="str">
        <f t="shared" si="65"/>
        <v/>
      </c>
      <c r="C294" s="86" t="str">
        <f t="shared" si="66"/>
        <v/>
      </c>
      <c r="D294" s="86" t="str">
        <f t="shared" si="67"/>
        <v/>
      </c>
      <c r="E294" s="86" t="str">
        <f t="shared" si="68"/>
        <v/>
      </c>
      <c r="F294" s="86" t="str">
        <f t="shared" si="69"/>
        <v/>
      </c>
      <c r="G294" s="86" t="str">
        <f t="shared" si="70"/>
        <v/>
      </c>
      <c r="H294" s="87" t="str">
        <f>IF(EXPORTADO!B276&lt;&gt;"",EXPORTADO!B276,"")</f>
        <v/>
      </c>
      <c r="I294" s="78" t="str">
        <f t="shared" si="71"/>
        <v/>
      </c>
      <c r="J294" s="78"/>
      <c r="K294" s="88" t="str">
        <f>IF(EXPORTADO!A276&lt;&gt;"",TRIM(EXPORTADO!A276),"")</f>
        <v/>
      </c>
      <c r="L294" s="50" t="str">
        <f>IF(K294&lt;&gt;"",EXPORTADO!D276,"")</f>
        <v/>
      </c>
      <c r="M294" s="50"/>
      <c r="N294" s="78" t="str">
        <f>IF(K294&lt;&gt;"",EXPORTADO!C276,"")</f>
        <v/>
      </c>
      <c r="O294" s="89" t="str">
        <f>IF(G294&lt;&gt;"",EXPORTADO!E276,"")</f>
        <v/>
      </c>
      <c r="P294" s="90" t="str">
        <f>IF(G294&lt;&gt;"",EXPORTADO!F276,"")</f>
        <v/>
      </c>
      <c r="Q294" s="90" t="str">
        <f>IF($G294&lt;&gt;"",$O294*P294,IF(OR($I294="c",$I294="css"),SUMIF($G$22:G$2999,$K294,Q$22:Q$2999),IF($I294="c1",SUMIF($F$22:F$2999,$K294,Q$22:Q$2999),IF($I294="c2",SUMIF($E$22:E$2999,$K294,Q$22:Q$2999),IF($I294="c3",SUMIF($D$22:D$2999,$K294,Q$22:Q$2999),IF($I294="c4",SUMIF($C$22:C$2999,$K294,Q$22:Q$2999),""))))))</f>
        <v/>
      </c>
      <c r="S294" s="90"/>
      <c r="T294" s="90" t="str">
        <f>IF(G294&lt;&gt;"",IF(S294&lt;&gt;"",O294*S294,"Celda Vacia"),IF($G294&lt;&gt;"",$O294*S294,IF(OR($I294="c",$I294="css"),SUMIF($G$22:G$2999,$K294,T$22:T$2999),IF($I294="c1",SUMIF($F$22:F$2999,$K294,T$22:T$2999),IF($I294="c2",SUMIF($E$22:E$2999,$K294,T$22:T$2999),IF($I294="c3",SUMIF($D$22:D$2999,$K294,T$22:T$2999),IF($I294="c4",SUMIF($C$22:C$2999,$K294,T$22:T$2999),"")))))))</f>
        <v/>
      </c>
      <c r="U294" s="91" t="str">
        <f t="shared" si="72"/>
        <v/>
      </c>
      <c r="V294" s="45"/>
      <c r="X294" s="50" t="str">
        <f t="shared" si="73"/>
        <v/>
      </c>
      <c r="Y294" s="69" t="str">
        <f t="shared" si="74"/>
        <v/>
      </c>
      <c r="Z294" s="69" t="str">
        <f t="shared" si="75"/>
        <v/>
      </c>
      <c r="AA294" s="69" t="str">
        <f>IF(I294="CSS",IF(RELLENAR!$F$6="PEM",IF(OR(T294&lt;(Q294),Q294=0),1,""),IF(OR(T294*(1+$T$11+$T$9)&lt;(Q294*(1+$O$9+$O$11)),Q294=0),1,"")),"")</f>
        <v/>
      </c>
      <c r="AB294" s="93" t="str">
        <f t="shared" si="76"/>
        <v/>
      </c>
      <c r="AC294" s="56" t="str">
        <f t="shared" si="77"/>
        <v/>
      </c>
      <c r="AD294" s="94" t="str">
        <f t="shared" si="78"/>
        <v/>
      </c>
      <c r="AE294" s="56" t="str">
        <f t="shared" si="79"/>
        <v/>
      </c>
      <c r="AF294" s="78" t="str">
        <f t="shared" si="80"/>
        <v/>
      </c>
    </row>
    <row r="295" spans="1:32" s="74" customFormat="1" x14ac:dyDescent="0.2">
      <c r="A295" s="74" t="str">
        <f>IF(EXPORTADO!I277&lt;&gt;"",EXPORTADO!I277,"")</f>
        <v/>
      </c>
      <c r="B295" s="74" t="str">
        <f t="shared" si="65"/>
        <v/>
      </c>
      <c r="C295" s="86" t="str">
        <f t="shared" si="66"/>
        <v/>
      </c>
      <c r="D295" s="86" t="str">
        <f t="shared" si="67"/>
        <v/>
      </c>
      <c r="E295" s="86" t="str">
        <f t="shared" si="68"/>
        <v/>
      </c>
      <c r="F295" s="86" t="str">
        <f t="shared" si="69"/>
        <v/>
      </c>
      <c r="G295" s="86" t="str">
        <f t="shared" si="70"/>
        <v/>
      </c>
      <c r="H295" s="87" t="str">
        <f>IF(EXPORTADO!B277&lt;&gt;"",EXPORTADO!B277,"")</f>
        <v/>
      </c>
      <c r="I295" s="78" t="str">
        <f t="shared" si="71"/>
        <v/>
      </c>
      <c r="J295" s="78"/>
      <c r="K295" s="88" t="str">
        <f>IF(EXPORTADO!A277&lt;&gt;"",TRIM(EXPORTADO!A277),"")</f>
        <v/>
      </c>
      <c r="L295" s="50" t="str">
        <f>IF(K295&lt;&gt;"",EXPORTADO!D277,"")</f>
        <v/>
      </c>
      <c r="M295" s="50"/>
      <c r="N295" s="78" t="str">
        <f>IF(K295&lt;&gt;"",EXPORTADO!C277,"")</f>
        <v/>
      </c>
      <c r="O295" s="89" t="str">
        <f>IF(G295&lt;&gt;"",EXPORTADO!E277,"")</f>
        <v/>
      </c>
      <c r="P295" s="90" t="str">
        <f>IF(G295&lt;&gt;"",EXPORTADO!F277,"")</f>
        <v/>
      </c>
      <c r="Q295" s="90" t="str">
        <f>IF($G295&lt;&gt;"",$O295*P295,IF(OR($I295="c",$I295="css"),SUMIF($G$22:G$2999,$K295,Q$22:Q$2999),IF($I295="c1",SUMIF($F$22:F$2999,$K295,Q$22:Q$2999),IF($I295="c2",SUMIF($E$22:E$2999,$K295,Q$22:Q$2999),IF($I295="c3",SUMIF($D$22:D$2999,$K295,Q$22:Q$2999),IF($I295="c4",SUMIF($C$22:C$2999,$K295,Q$22:Q$2999),""))))))</f>
        <v/>
      </c>
      <c r="S295" s="90"/>
      <c r="T295" s="90" t="str">
        <f>IF(G295&lt;&gt;"",IF(S295&lt;&gt;"",O295*S295,"Celda Vacia"),IF($G295&lt;&gt;"",$O295*S295,IF(OR($I295="c",$I295="css"),SUMIF($G$22:G$2999,$K295,T$22:T$2999),IF($I295="c1",SUMIF($F$22:F$2999,$K295,T$22:T$2999),IF($I295="c2",SUMIF($E$22:E$2999,$K295,T$22:T$2999),IF($I295="c3",SUMIF($D$22:D$2999,$K295,T$22:T$2999),IF($I295="c4",SUMIF($C$22:C$2999,$K295,T$22:T$2999),"")))))))</f>
        <v/>
      </c>
      <c r="U295" s="91" t="str">
        <f t="shared" si="72"/>
        <v/>
      </c>
      <c r="V295" s="45"/>
      <c r="X295" s="50" t="str">
        <f t="shared" si="73"/>
        <v/>
      </c>
      <c r="Y295" s="69" t="str">
        <f t="shared" si="74"/>
        <v/>
      </c>
      <c r="Z295" s="69" t="str">
        <f t="shared" si="75"/>
        <v/>
      </c>
      <c r="AA295" s="69" t="str">
        <f>IF(I295="CSS",IF(RELLENAR!$F$6="PEM",IF(OR(T295&lt;(Q295),Q295=0),1,""),IF(OR(T295*(1+$T$11+$T$9)&lt;(Q295*(1+$O$9+$O$11)),Q295=0),1,"")),"")</f>
        <v/>
      </c>
      <c r="AB295" s="93" t="str">
        <f t="shared" si="76"/>
        <v/>
      </c>
      <c r="AC295" s="56" t="str">
        <f t="shared" si="77"/>
        <v/>
      </c>
      <c r="AD295" s="94" t="str">
        <f t="shared" si="78"/>
        <v/>
      </c>
      <c r="AE295" s="56" t="str">
        <f t="shared" si="79"/>
        <v/>
      </c>
      <c r="AF295" s="78" t="str">
        <f t="shared" si="80"/>
        <v/>
      </c>
    </row>
    <row r="296" spans="1:32" s="74" customFormat="1" x14ac:dyDescent="0.2">
      <c r="A296" s="74" t="str">
        <f>IF(EXPORTADO!I278&lt;&gt;"",EXPORTADO!I278,"")</f>
        <v/>
      </c>
      <c r="B296" s="74" t="str">
        <f t="shared" si="65"/>
        <v/>
      </c>
      <c r="C296" s="86" t="str">
        <f t="shared" si="66"/>
        <v/>
      </c>
      <c r="D296" s="86" t="str">
        <f t="shared" si="67"/>
        <v/>
      </c>
      <c r="E296" s="86" t="str">
        <f t="shared" si="68"/>
        <v/>
      </c>
      <c r="F296" s="86" t="str">
        <f t="shared" si="69"/>
        <v/>
      </c>
      <c r="G296" s="86" t="str">
        <f t="shared" si="70"/>
        <v/>
      </c>
      <c r="H296" s="87" t="str">
        <f>IF(EXPORTADO!B278&lt;&gt;"",EXPORTADO!B278,"")</f>
        <v/>
      </c>
      <c r="I296" s="78" t="str">
        <f t="shared" si="71"/>
        <v/>
      </c>
      <c r="J296" s="78"/>
      <c r="K296" s="88" t="str">
        <f>IF(EXPORTADO!A278&lt;&gt;"",TRIM(EXPORTADO!A278),"")</f>
        <v/>
      </c>
      <c r="L296" s="50" t="str">
        <f>IF(K296&lt;&gt;"",EXPORTADO!D278,"")</f>
        <v/>
      </c>
      <c r="M296" s="50"/>
      <c r="N296" s="78" t="str">
        <f>IF(K296&lt;&gt;"",EXPORTADO!C278,"")</f>
        <v/>
      </c>
      <c r="O296" s="89" t="str">
        <f>IF(G296&lt;&gt;"",EXPORTADO!E278,"")</f>
        <v/>
      </c>
      <c r="P296" s="90" t="str">
        <f>IF(G296&lt;&gt;"",EXPORTADO!F278,"")</f>
        <v/>
      </c>
      <c r="Q296" s="90" t="str">
        <f>IF($G296&lt;&gt;"",$O296*P296,IF(OR($I296="c",$I296="css"),SUMIF($G$22:G$2999,$K296,Q$22:Q$2999),IF($I296="c1",SUMIF($F$22:F$2999,$K296,Q$22:Q$2999),IF($I296="c2",SUMIF($E$22:E$2999,$K296,Q$22:Q$2999),IF($I296="c3",SUMIF($D$22:D$2999,$K296,Q$22:Q$2999),IF($I296="c4",SUMIF($C$22:C$2999,$K296,Q$22:Q$2999),""))))))</f>
        <v/>
      </c>
      <c r="S296" s="90"/>
      <c r="T296" s="90" t="str">
        <f>IF(G296&lt;&gt;"",IF(S296&lt;&gt;"",O296*S296,"Celda Vacia"),IF($G296&lt;&gt;"",$O296*S296,IF(OR($I296="c",$I296="css"),SUMIF($G$22:G$2999,$K296,T$22:T$2999),IF($I296="c1",SUMIF($F$22:F$2999,$K296,T$22:T$2999),IF($I296="c2",SUMIF($E$22:E$2999,$K296,T$22:T$2999),IF($I296="c3",SUMIF($D$22:D$2999,$K296,T$22:T$2999),IF($I296="c4",SUMIF($C$22:C$2999,$K296,T$22:T$2999),"")))))))</f>
        <v/>
      </c>
      <c r="U296" s="91" t="str">
        <f t="shared" si="72"/>
        <v/>
      </c>
      <c r="V296" s="45"/>
      <c r="X296" s="50" t="str">
        <f t="shared" si="73"/>
        <v/>
      </c>
      <c r="Y296" s="69" t="str">
        <f t="shared" si="74"/>
        <v/>
      </c>
      <c r="Z296" s="69" t="str">
        <f t="shared" si="75"/>
        <v/>
      </c>
      <c r="AA296" s="69" t="str">
        <f>IF(I296="CSS",IF(RELLENAR!$F$6="PEM",IF(OR(T296&lt;(Q296),Q296=0),1,""),IF(OR(T296*(1+$T$11+$T$9)&lt;(Q296*(1+$O$9+$O$11)),Q296=0),1,"")),"")</f>
        <v/>
      </c>
      <c r="AB296" s="93" t="str">
        <f t="shared" si="76"/>
        <v/>
      </c>
      <c r="AC296" s="56" t="str">
        <f t="shared" si="77"/>
        <v/>
      </c>
      <c r="AD296" s="94" t="str">
        <f t="shared" si="78"/>
        <v/>
      </c>
      <c r="AE296" s="56" t="str">
        <f t="shared" si="79"/>
        <v/>
      </c>
      <c r="AF296" s="78" t="str">
        <f t="shared" si="80"/>
        <v/>
      </c>
    </row>
    <row r="297" spans="1:32" s="74" customFormat="1" x14ac:dyDescent="0.2">
      <c r="A297" s="74" t="str">
        <f>IF(EXPORTADO!I279&lt;&gt;"",EXPORTADO!I279,"")</f>
        <v/>
      </c>
      <c r="B297" s="74" t="str">
        <f t="shared" si="65"/>
        <v/>
      </c>
      <c r="C297" s="86" t="str">
        <f t="shared" si="66"/>
        <v/>
      </c>
      <c r="D297" s="86" t="str">
        <f t="shared" si="67"/>
        <v/>
      </c>
      <c r="E297" s="86" t="str">
        <f t="shared" si="68"/>
        <v/>
      </c>
      <c r="F297" s="86" t="str">
        <f t="shared" si="69"/>
        <v/>
      </c>
      <c r="G297" s="86" t="str">
        <f t="shared" si="70"/>
        <v/>
      </c>
      <c r="H297" s="87" t="str">
        <f>IF(EXPORTADO!B279&lt;&gt;"",EXPORTADO!B279,"")</f>
        <v/>
      </c>
      <c r="I297" s="78" t="str">
        <f t="shared" si="71"/>
        <v/>
      </c>
      <c r="J297" s="78"/>
      <c r="K297" s="88" t="str">
        <f>IF(EXPORTADO!A279&lt;&gt;"",TRIM(EXPORTADO!A279),"")</f>
        <v/>
      </c>
      <c r="L297" s="50" t="str">
        <f>IF(K297&lt;&gt;"",EXPORTADO!D279,"")</f>
        <v/>
      </c>
      <c r="M297" s="50"/>
      <c r="N297" s="78" t="str">
        <f>IF(K297&lt;&gt;"",EXPORTADO!C279,"")</f>
        <v/>
      </c>
      <c r="O297" s="89" t="str">
        <f>IF(G297&lt;&gt;"",EXPORTADO!E279,"")</f>
        <v/>
      </c>
      <c r="P297" s="90" t="str">
        <f>IF(G297&lt;&gt;"",EXPORTADO!F279,"")</f>
        <v/>
      </c>
      <c r="Q297" s="90" t="str">
        <f>IF($G297&lt;&gt;"",$O297*P297,IF(OR($I297="c",$I297="css"),SUMIF($G$22:G$2999,$K297,Q$22:Q$2999),IF($I297="c1",SUMIF($F$22:F$2999,$K297,Q$22:Q$2999),IF($I297="c2",SUMIF($E$22:E$2999,$K297,Q$22:Q$2999),IF($I297="c3",SUMIF($D$22:D$2999,$K297,Q$22:Q$2999),IF($I297="c4",SUMIF($C$22:C$2999,$K297,Q$22:Q$2999),""))))))</f>
        <v/>
      </c>
      <c r="S297" s="90"/>
      <c r="T297" s="90" t="str">
        <f>IF(G297&lt;&gt;"",IF(S297&lt;&gt;"",O297*S297,"Celda Vacia"),IF($G297&lt;&gt;"",$O297*S297,IF(OR($I297="c",$I297="css"),SUMIF($G$22:G$2999,$K297,T$22:T$2999),IF($I297="c1",SUMIF($F$22:F$2999,$K297,T$22:T$2999),IF($I297="c2",SUMIF($E$22:E$2999,$K297,T$22:T$2999),IF($I297="c3",SUMIF($D$22:D$2999,$K297,T$22:T$2999),IF($I297="c4",SUMIF($C$22:C$2999,$K297,T$22:T$2999),"")))))))</f>
        <v/>
      </c>
      <c r="U297" s="91" t="str">
        <f t="shared" si="72"/>
        <v/>
      </c>
      <c r="V297" s="45"/>
      <c r="X297" s="50" t="str">
        <f t="shared" si="73"/>
        <v/>
      </c>
      <c r="Y297" s="69" t="str">
        <f t="shared" si="74"/>
        <v/>
      </c>
      <c r="Z297" s="69" t="str">
        <f t="shared" si="75"/>
        <v/>
      </c>
      <c r="AA297" s="69" t="str">
        <f>IF(I297="CSS",IF(RELLENAR!$F$6="PEM",IF(OR(T297&lt;(Q297),Q297=0),1,""),IF(OR(T297*(1+$T$11+$T$9)&lt;(Q297*(1+$O$9+$O$11)),Q297=0),1,"")),"")</f>
        <v/>
      </c>
      <c r="AB297" s="93" t="str">
        <f t="shared" si="76"/>
        <v/>
      </c>
      <c r="AC297" s="56" t="str">
        <f t="shared" si="77"/>
        <v/>
      </c>
      <c r="AD297" s="94" t="str">
        <f t="shared" si="78"/>
        <v/>
      </c>
      <c r="AE297" s="56" t="str">
        <f t="shared" si="79"/>
        <v/>
      </c>
      <c r="AF297" s="78" t="str">
        <f t="shared" si="80"/>
        <v/>
      </c>
    </row>
    <row r="298" spans="1:32" s="74" customFormat="1" x14ac:dyDescent="0.2">
      <c r="A298" s="74" t="str">
        <f>IF(EXPORTADO!I280&lt;&gt;"",EXPORTADO!I280,"")</f>
        <v/>
      </c>
      <c r="B298" s="74" t="str">
        <f t="shared" si="65"/>
        <v/>
      </c>
      <c r="C298" s="86" t="str">
        <f t="shared" si="66"/>
        <v/>
      </c>
      <c r="D298" s="86" t="str">
        <f t="shared" si="67"/>
        <v/>
      </c>
      <c r="E298" s="86" t="str">
        <f t="shared" si="68"/>
        <v/>
      </c>
      <c r="F298" s="86" t="str">
        <f t="shared" si="69"/>
        <v/>
      </c>
      <c r="G298" s="86" t="str">
        <f t="shared" si="70"/>
        <v/>
      </c>
      <c r="H298" s="87" t="str">
        <f>IF(EXPORTADO!B280&lt;&gt;"",EXPORTADO!B280,"")</f>
        <v/>
      </c>
      <c r="I298" s="78" t="str">
        <f t="shared" si="71"/>
        <v/>
      </c>
      <c r="J298" s="78"/>
      <c r="K298" s="88" t="str">
        <f>IF(EXPORTADO!A280&lt;&gt;"",TRIM(EXPORTADO!A280),"")</f>
        <v/>
      </c>
      <c r="L298" s="50" t="str">
        <f>IF(K298&lt;&gt;"",EXPORTADO!D280,"")</f>
        <v/>
      </c>
      <c r="M298" s="50"/>
      <c r="N298" s="78" t="str">
        <f>IF(K298&lt;&gt;"",EXPORTADO!C280,"")</f>
        <v/>
      </c>
      <c r="O298" s="89" t="str">
        <f>IF(G298&lt;&gt;"",EXPORTADO!E280,"")</f>
        <v/>
      </c>
      <c r="P298" s="90" t="str">
        <f>IF(G298&lt;&gt;"",EXPORTADO!F280,"")</f>
        <v/>
      </c>
      <c r="Q298" s="90" t="str">
        <f>IF($G298&lt;&gt;"",$O298*P298,IF(OR($I298="c",$I298="css"),SUMIF($G$22:G$2999,$K298,Q$22:Q$2999),IF($I298="c1",SUMIF($F$22:F$2999,$K298,Q$22:Q$2999),IF($I298="c2",SUMIF($E$22:E$2999,$K298,Q$22:Q$2999),IF($I298="c3",SUMIF($D$22:D$2999,$K298,Q$22:Q$2999),IF($I298="c4",SUMIF($C$22:C$2999,$K298,Q$22:Q$2999),""))))))</f>
        <v/>
      </c>
      <c r="S298" s="90" t="s">
        <v>17</v>
      </c>
      <c r="T298" s="90" t="str">
        <f>IF(G298&lt;&gt;"",IF(S298&lt;&gt;"",O298*S298,"Celda Vacia"),IF($G298&lt;&gt;"",$O298*S298,IF(OR($I298="c",$I298="css"),SUMIF($G$22:G$2999,$K298,T$22:T$2999),IF($I298="c1",SUMIF($F$22:F$2999,$K298,T$22:T$2999),IF($I298="c2",SUMIF($E$22:E$2999,$K298,T$22:T$2999),IF($I298="c3",SUMIF($D$22:D$2999,$K298,T$22:T$2999),IF($I298="c4",SUMIF($C$22:C$2999,$K298,T$22:T$2999),"")))))))</f>
        <v/>
      </c>
      <c r="U298" s="91" t="str">
        <f t="shared" si="72"/>
        <v/>
      </c>
      <c r="V298" s="45"/>
      <c r="X298" s="50" t="str">
        <f t="shared" si="73"/>
        <v/>
      </c>
      <c r="Y298" s="69" t="str">
        <f t="shared" si="74"/>
        <v/>
      </c>
      <c r="Z298" s="69" t="str">
        <f t="shared" si="75"/>
        <v/>
      </c>
      <c r="AA298" s="69" t="str">
        <f>IF(I298="CSS",IF(RELLENAR!$F$6="PEM",IF(OR(T298&lt;(Q298),Q298=0),1,""),IF(OR(T298*(1+$T$11+$T$9)&lt;(Q298*(1+$O$9+$O$11)),Q298=0),1,"")),"")</f>
        <v/>
      </c>
      <c r="AB298" s="93" t="str">
        <f t="shared" si="76"/>
        <v/>
      </c>
      <c r="AC298" s="56" t="str">
        <f t="shared" si="77"/>
        <v/>
      </c>
      <c r="AD298" s="94" t="str">
        <f t="shared" si="78"/>
        <v/>
      </c>
      <c r="AE298" s="56" t="str">
        <f t="shared" si="79"/>
        <v/>
      </c>
      <c r="AF298" s="78" t="str">
        <f t="shared" si="80"/>
        <v/>
      </c>
    </row>
    <row r="299" spans="1:32" s="74" customFormat="1" x14ac:dyDescent="0.2">
      <c r="A299" s="74" t="str">
        <f>IF(EXPORTADO!I281&lt;&gt;"",EXPORTADO!I281,"")</f>
        <v/>
      </c>
      <c r="B299" s="74" t="str">
        <f t="shared" si="65"/>
        <v/>
      </c>
      <c r="C299" s="86" t="str">
        <f t="shared" si="66"/>
        <v/>
      </c>
      <c r="D299" s="86" t="str">
        <f t="shared" si="67"/>
        <v/>
      </c>
      <c r="E299" s="86" t="str">
        <f t="shared" si="68"/>
        <v/>
      </c>
      <c r="F299" s="86" t="str">
        <f t="shared" si="69"/>
        <v/>
      </c>
      <c r="G299" s="86" t="str">
        <f t="shared" si="70"/>
        <v/>
      </c>
      <c r="H299" s="87" t="str">
        <f>IF(EXPORTADO!B281&lt;&gt;"",EXPORTADO!B281,"")</f>
        <v/>
      </c>
      <c r="I299" s="78" t="str">
        <f t="shared" si="71"/>
        <v/>
      </c>
      <c r="J299" s="78"/>
      <c r="K299" s="88" t="str">
        <f>IF(EXPORTADO!A281&lt;&gt;"",TRIM(EXPORTADO!A281),"")</f>
        <v/>
      </c>
      <c r="L299" s="50" t="str">
        <f>IF(K299&lt;&gt;"",EXPORTADO!D281,"")</f>
        <v/>
      </c>
      <c r="M299" s="50"/>
      <c r="N299" s="78" t="str">
        <f>IF(K299&lt;&gt;"",EXPORTADO!C281,"")</f>
        <v/>
      </c>
      <c r="O299" s="89" t="str">
        <f>IF(G299&lt;&gt;"",EXPORTADO!E281,"")</f>
        <v/>
      </c>
      <c r="P299" s="90" t="str">
        <f>IF(G299&lt;&gt;"",EXPORTADO!F281,"")</f>
        <v/>
      </c>
      <c r="Q299" s="90" t="str">
        <f>IF($G299&lt;&gt;"",$O299*P299,IF(OR($I299="c",$I299="css"),SUMIF($G$22:G$2999,$K299,Q$22:Q$2999),IF($I299="c1",SUMIF($F$22:F$2999,$K299,Q$22:Q$2999),IF($I299="c2",SUMIF($E$22:E$2999,$K299,Q$22:Q$2999),IF($I299="c3",SUMIF($D$22:D$2999,$K299,Q$22:Q$2999),IF($I299="c4",SUMIF($C$22:C$2999,$K299,Q$22:Q$2999),""))))))</f>
        <v/>
      </c>
      <c r="S299" s="90" t="s">
        <v>17</v>
      </c>
      <c r="T299" s="90" t="str">
        <f>IF(G299&lt;&gt;"",IF(S299&lt;&gt;"",O299*S299,"Celda Vacia"),IF($G299&lt;&gt;"",$O299*S299,IF(OR($I299="c",$I299="css"),SUMIF($G$22:G$2999,$K299,T$22:T$2999),IF($I299="c1",SUMIF($F$22:F$2999,$K299,T$22:T$2999),IF($I299="c2",SUMIF($E$22:E$2999,$K299,T$22:T$2999),IF($I299="c3",SUMIF($D$22:D$2999,$K299,T$22:T$2999),IF($I299="c4",SUMIF($C$22:C$2999,$K299,T$22:T$2999),"")))))))</f>
        <v/>
      </c>
      <c r="U299" s="91" t="str">
        <f t="shared" si="72"/>
        <v/>
      </c>
      <c r="V299" s="45"/>
      <c r="X299" s="50" t="str">
        <f t="shared" si="73"/>
        <v/>
      </c>
      <c r="Y299" s="69" t="str">
        <f t="shared" si="74"/>
        <v/>
      </c>
      <c r="Z299" s="69" t="str">
        <f t="shared" si="75"/>
        <v/>
      </c>
      <c r="AA299" s="69" t="str">
        <f>IF(I299="CSS",IF(RELLENAR!$F$6="PEM",IF(OR(T299&lt;(Q299),Q299=0),1,""),IF(OR(T299*(1+$T$11+$T$9)&lt;(Q299*(1+$O$9+$O$11)),Q299=0),1,"")),"")</f>
        <v/>
      </c>
      <c r="AB299" s="93" t="str">
        <f t="shared" si="76"/>
        <v/>
      </c>
      <c r="AC299" s="56" t="str">
        <f t="shared" si="77"/>
        <v/>
      </c>
      <c r="AD299" s="94" t="str">
        <f t="shared" si="78"/>
        <v/>
      </c>
      <c r="AE299" s="56" t="str">
        <f t="shared" si="79"/>
        <v/>
      </c>
      <c r="AF299" s="78" t="str">
        <f t="shared" si="80"/>
        <v/>
      </c>
    </row>
    <row r="300" spans="1:32" s="74" customFormat="1" x14ac:dyDescent="0.2">
      <c r="A300" s="74" t="str">
        <f>IF(EXPORTADO!I282&lt;&gt;"",EXPORTADO!I282,"")</f>
        <v/>
      </c>
      <c r="B300" s="74" t="str">
        <f t="shared" si="65"/>
        <v/>
      </c>
      <c r="C300" s="86" t="str">
        <f t="shared" si="66"/>
        <v/>
      </c>
      <c r="D300" s="86" t="str">
        <f t="shared" si="67"/>
        <v/>
      </c>
      <c r="E300" s="86" t="str">
        <f t="shared" si="68"/>
        <v/>
      </c>
      <c r="F300" s="86" t="str">
        <f t="shared" si="69"/>
        <v/>
      </c>
      <c r="G300" s="86" t="str">
        <f t="shared" si="70"/>
        <v/>
      </c>
      <c r="H300" s="87" t="str">
        <f>IF(EXPORTADO!B282&lt;&gt;"",EXPORTADO!B282,"")</f>
        <v/>
      </c>
      <c r="I300" s="78" t="str">
        <f t="shared" si="71"/>
        <v/>
      </c>
      <c r="J300" s="78"/>
      <c r="K300" s="88" t="str">
        <f>IF(EXPORTADO!A282&lt;&gt;"",TRIM(EXPORTADO!A282),"")</f>
        <v/>
      </c>
      <c r="L300" s="50" t="str">
        <f>IF(K300&lt;&gt;"",EXPORTADO!D282,"")</f>
        <v/>
      </c>
      <c r="M300" s="50"/>
      <c r="N300" s="78" t="str">
        <f>IF(K300&lt;&gt;"",EXPORTADO!C282,"")</f>
        <v/>
      </c>
      <c r="O300" s="89" t="str">
        <f>IF(G300&lt;&gt;"",EXPORTADO!E282,"")</f>
        <v/>
      </c>
      <c r="P300" s="90" t="str">
        <f>IF(G300&lt;&gt;"",EXPORTADO!F282,"")</f>
        <v/>
      </c>
      <c r="Q300" s="90" t="str">
        <f>IF($G300&lt;&gt;"",$O300*P300,IF(OR($I300="c",$I300="css"),SUMIF($G$22:G$2999,$K300,Q$22:Q$2999),IF($I300="c1",SUMIF($F$22:F$2999,$K300,Q$22:Q$2999),IF($I300="c2",SUMIF($E$22:E$2999,$K300,Q$22:Q$2999),IF($I300="c3",SUMIF($D$22:D$2999,$K300,Q$22:Q$2999),IF($I300="c4",SUMIF($C$22:C$2999,$K300,Q$22:Q$2999),""))))))</f>
        <v/>
      </c>
      <c r="S300" s="90"/>
      <c r="T300" s="90" t="str">
        <f>IF(G300&lt;&gt;"",IF(S300&lt;&gt;"",O300*S300,"Celda Vacia"),IF($G300&lt;&gt;"",$O300*S300,IF(OR($I300="c",$I300="css"),SUMIF($G$22:G$2999,$K300,T$22:T$2999),IF($I300="c1",SUMIF($F$22:F$2999,$K300,T$22:T$2999),IF($I300="c2",SUMIF($E$22:E$2999,$K300,T$22:T$2999),IF($I300="c3",SUMIF($D$22:D$2999,$K300,T$22:T$2999),IF($I300="c4",SUMIF($C$22:C$2999,$K300,T$22:T$2999),"")))))))</f>
        <v/>
      </c>
      <c r="U300" s="91" t="str">
        <f t="shared" si="72"/>
        <v/>
      </c>
      <c r="V300" s="45"/>
      <c r="X300" s="50" t="str">
        <f t="shared" si="73"/>
        <v/>
      </c>
      <c r="Y300" s="69" t="str">
        <f t="shared" si="74"/>
        <v/>
      </c>
      <c r="Z300" s="69" t="str">
        <f t="shared" si="75"/>
        <v/>
      </c>
      <c r="AA300" s="69" t="str">
        <f>IF(I300="CSS",IF(RELLENAR!$F$6="PEM",IF(OR(T300&lt;(Q300),Q300=0),1,""),IF(OR(T300*(1+$T$11+$T$9)&lt;(Q300*(1+$O$9+$O$11)),Q300=0),1,"")),"")</f>
        <v/>
      </c>
      <c r="AB300" s="93" t="str">
        <f t="shared" si="76"/>
        <v/>
      </c>
      <c r="AC300" s="56" t="str">
        <f t="shared" si="77"/>
        <v/>
      </c>
      <c r="AD300" s="94" t="str">
        <f t="shared" si="78"/>
        <v/>
      </c>
      <c r="AE300" s="56" t="str">
        <f t="shared" si="79"/>
        <v/>
      </c>
      <c r="AF300" s="78" t="str">
        <f t="shared" si="80"/>
        <v/>
      </c>
    </row>
    <row r="301" spans="1:32" s="74" customFormat="1" x14ac:dyDescent="0.2">
      <c r="A301" s="74" t="str">
        <f>IF(EXPORTADO!I283&lt;&gt;"",EXPORTADO!I283,"")</f>
        <v/>
      </c>
      <c r="B301" s="74" t="str">
        <f t="shared" si="65"/>
        <v/>
      </c>
      <c r="C301" s="86" t="str">
        <f t="shared" si="66"/>
        <v/>
      </c>
      <c r="D301" s="86" t="str">
        <f t="shared" si="67"/>
        <v/>
      </c>
      <c r="E301" s="86" t="str">
        <f t="shared" si="68"/>
        <v/>
      </c>
      <c r="F301" s="86" t="str">
        <f t="shared" si="69"/>
        <v/>
      </c>
      <c r="G301" s="86" t="str">
        <f t="shared" si="70"/>
        <v/>
      </c>
      <c r="H301" s="87" t="str">
        <f>IF(EXPORTADO!B283&lt;&gt;"",EXPORTADO!B283,"")</f>
        <v/>
      </c>
      <c r="I301" s="78" t="str">
        <f t="shared" si="71"/>
        <v/>
      </c>
      <c r="J301" s="78"/>
      <c r="K301" s="88" t="str">
        <f>IF(EXPORTADO!A283&lt;&gt;"",TRIM(EXPORTADO!A283),"")</f>
        <v/>
      </c>
      <c r="L301" s="50" t="str">
        <f>IF(K301&lt;&gt;"",EXPORTADO!D283,"")</f>
        <v/>
      </c>
      <c r="M301" s="50"/>
      <c r="N301" s="78" t="str">
        <f>IF(K301&lt;&gt;"",EXPORTADO!C283,"")</f>
        <v/>
      </c>
      <c r="O301" s="89" t="str">
        <f>IF(G301&lt;&gt;"",EXPORTADO!E283,"")</f>
        <v/>
      </c>
      <c r="P301" s="90" t="str">
        <f>IF(G301&lt;&gt;"",EXPORTADO!F283,"")</f>
        <v/>
      </c>
      <c r="Q301" s="90" t="str">
        <f>IF($G301&lt;&gt;"",$O301*P301,IF(OR($I301="c",$I301="css"),SUMIF($G$22:G$2999,$K301,Q$22:Q$2999),IF($I301="c1",SUMIF($F$22:F$2999,$K301,Q$22:Q$2999),IF($I301="c2",SUMIF($E$22:E$2999,$K301,Q$22:Q$2999),IF($I301="c3",SUMIF($D$22:D$2999,$K301,Q$22:Q$2999),IF($I301="c4",SUMIF($C$22:C$2999,$K301,Q$22:Q$2999),""))))))</f>
        <v/>
      </c>
      <c r="S301" s="90"/>
      <c r="T301" s="90" t="str">
        <f>IF(G301&lt;&gt;"",IF(S301&lt;&gt;"",O301*S301,"Celda Vacia"),IF($G301&lt;&gt;"",$O301*S301,IF(OR($I301="c",$I301="css"),SUMIF($G$22:G$2999,$K301,T$22:T$2999),IF($I301="c1",SUMIF($F$22:F$2999,$K301,T$22:T$2999),IF($I301="c2",SUMIF($E$22:E$2999,$K301,T$22:T$2999),IF($I301="c3",SUMIF($D$22:D$2999,$K301,T$22:T$2999),IF($I301="c4",SUMIF($C$22:C$2999,$K301,T$22:T$2999),"")))))))</f>
        <v/>
      </c>
      <c r="U301" s="91" t="str">
        <f t="shared" si="72"/>
        <v/>
      </c>
      <c r="V301" s="45"/>
      <c r="X301" s="50" t="str">
        <f t="shared" si="73"/>
        <v/>
      </c>
      <c r="Y301" s="69" t="str">
        <f t="shared" si="74"/>
        <v/>
      </c>
      <c r="Z301" s="69" t="str">
        <f t="shared" si="75"/>
        <v/>
      </c>
      <c r="AA301" s="69" t="str">
        <f>IF(I301="CSS",IF(RELLENAR!$F$6="PEM",IF(OR(T301&lt;(Q301),Q301=0),1,""),IF(OR(T301*(1+$T$11+$T$9)&lt;(Q301*(1+$O$9+$O$11)),Q301=0),1,"")),"")</f>
        <v/>
      </c>
      <c r="AB301" s="93" t="str">
        <f t="shared" si="76"/>
        <v/>
      </c>
      <c r="AC301" s="56" t="str">
        <f t="shared" si="77"/>
        <v/>
      </c>
      <c r="AD301" s="94" t="str">
        <f t="shared" si="78"/>
        <v/>
      </c>
      <c r="AE301" s="56" t="str">
        <f t="shared" si="79"/>
        <v/>
      </c>
      <c r="AF301" s="78" t="str">
        <f t="shared" si="80"/>
        <v/>
      </c>
    </row>
    <row r="302" spans="1:32" s="74" customFormat="1" x14ac:dyDescent="0.2">
      <c r="A302" s="74" t="str">
        <f>IF(EXPORTADO!I284&lt;&gt;"",EXPORTADO!I284,"")</f>
        <v/>
      </c>
      <c r="B302" s="74" t="str">
        <f t="shared" si="65"/>
        <v/>
      </c>
      <c r="C302" s="86" t="str">
        <f t="shared" si="66"/>
        <v/>
      </c>
      <c r="D302" s="86" t="str">
        <f t="shared" si="67"/>
        <v/>
      </c>
      <c r="E302" s="86" t="str">
        <f t="shared" si="68"/>
        <v/>
      </c>
      <c r="F302" s="86" t="str">
        <f t="shared" si="69"/>
        <v/>
      </c>
      <c r="G302" s="86" t="str">
        <f t="shared" si="70"/>
        <v/>
      </c>
      <c r="H302" s="87" t="str">
        <f>IF(EXPORTADO!B284&lt;&gt;"",EXPORTADO!B284,"")</f>
        <v/>
      </c>
      <c r="I302" s="78" t="str">
        <f t="shared" si="71"/>
        <v/>
      </c>
      <c r="J302" s="78"/>
      <c r="K302" s="88" t="str">
        <f>IF(EXPORTADO!A284&lt;&gt;"",TRIM(EXPORTADO!A284),"")</f>
        <v/>
      </c>
      <c r="L302" s="50" t="str">
        <f>IF(K302&lt;&gt;"",EXPORTADO!D284,"")</f>
        <v/>
      </c>
      <c r="M302" s="50"/>
      <c r="N302" s="78" t="str">
        <f>IF(K302&lt;&gt;"",EXPORTADO!C284,"")</f>
        <v/>
      </c>
      <c r="O302" s="89" t="str">
        <f>IF(G302&lt;&gt;"",EXPORTADO!E284,"")</f>
        <v/>
      </c>
      <c r="P302" s="90" t="str">
        <f>IF(G302&lt;&gt;"",EXPORTADO!F284,"")</f>
        <v/>
      </c>
      <c r="Q302" s="90" t="str">
        <f>IF($G302&lt;&gt;"",$O302*P302,IF(OR($I302="c",$I302="css"),SUMIF($G$22:G$2999,$K302,Q$22:Q$2999),IF($I302="c1",SUMIF($F$22:F$2999,$K302,Q$22:Q$2999),IF($I302="c2",SUMIF($E$22:E$2999,$K302,Q$22:Q$2999),IF($I302="c3",SUMIF($D$22:D$2999,$K302,Q$22:Q$2999),IF($I302="c4",SUMIF($C$22:C$2999,$K302,Q$22:Q$2999),""))))))</f>
        <v/>
      </c>
      <c r="S302" s="90"/>
      <c r="T302" s="90" t="str">
        <f>IF(G302&lt;&gt;"",IF(S302&lt;&gt;"",O302*S302,"Celda Vacia"),IF($G302&lt;&gt;"",$O302*S302,IF(OR($I302="c",$I302="css"),SUMIF($G$22:G$2999,$K302,T$22:T$2999),IF($I302="c1",SUMIF($F$22:F$2999,$K302,T$22:T$2999),IF($I302="c2",SUMIF($E$22:E$2999,$K302,T$22:T$2999),IF($I302="c3",SUMIF($D$22:D$2999,$K302,T$22:T$2999),IF($I302="c4",SUMIF($C$22:C$2999,$K302,T$22:T$2999),"")))))))</f>
        <v/>
      </c>
      <c r="U302" s="91" t="str">
        <f t="shared" si="72"/>
        <v/>
      </c>
      <c r="V302" s="45"/>
      <c r="X302" s="50" t="str">
        <f t="shared" si="73"/>
        <v/>
      </c>
      <c r="Y302" s="69" t="str">
        <f t="shared" si="74"/>
        <v/>
      </c>
      <c r="Z302" s="69" t="str">
        <f t="shared" si="75"/>
        <v/>
      </c>
      <c r="AA302" s="69" t="str">
        <f>IF(I302="CSS",IF(RELLENAR!$F$6="PEM",IF(OR(T302&lt;(Q302),Q302=0),1,""),IF(OR(T302*(1+$T$11+$T$9)&lt;(Q302*(1+$O$9+$O$11)),Q302=0),1,"")),"")</f>
        <v/>
      </c>
      <c r="AB302" s="93" t="str">
        <f t="shared" si="76"/>
        <v/>
      </c>
      <c r="AC302" s="56" t="str">
        <f t="shared" si="77"/>
        <v/>
      </c>
      <c r="AD302" s="94" t="str">
        <f t="shared" si="78"/>
        <v/>
      </c>
      <c r="AE302" s="56" t="str">
        <f t="shared" si="79"/>
        <v/>
      </c>
      <c r="AF302" s="78" t="str">
        <f t="shared" si="80"/>
        <v/>
      </c>
    </row>
    <row r="303" spans="1:32" s="74" customFormat="1" x14ac:dyDescent="0.2">
      <c r="A303" s="74" t="str">
        <f>IF(EXPORTADO!I285&lt;&gt;"",EXPORTADO!I285,"")</f>
        <v/>
      </c>
      <c r="B303" s="74" t="str">
        <f t="shared" si="65"/>
        <v/>
      </c>
      <c r="C303" s="86" t="str">
        <f t="shared" si="66"/>
        <v/>
      </c>
      <c r="D303" s="86" t="str">
        <f t="shared" si="67"/>
        <v/>
      </c>
      <c r="E303" s="86" t="str">
        <f t="shared" si="68"/>
        <v/>
      </c>
      <c r="F303" s="86" t="str">
        <f t="shared" si="69"/>
        <v/>
      </c>
      <c r="G303" s="86" t="str">
        <f t="shared" si="70"/>
        <v/>
      </c>
      <c r="H303" s="87" t="str">
        <f>IF(EXPORTADO!B285&lt;&gt;"",EXPORTADO!B285,"")</f>
        <v/>
      </c>
      <c r="I303" s="78" t="str">
        <f t="shared" si="71"/>
        <v/>
      </c>
      <c r="J303" s="78"/>
      <c r="K303" s="88" t="str">
        <f>IF(EXPORTADO!A285&lt;&gt;"",TRIM(EXPORTADO!A285),"")</f>
        <v/>
      </c>
      <c r="L303" s="50" t="str">
        <f>IF(K303&lt;&gt;"",EXPORTADO!D285,"")</f>
        <v/>
      </c>
      <c r="M303" s="50"/>
      <c r="N303" s="78" t="str">
        <f>IF(K303&lt;&gt;"",EXPORTADO!C285,"")</f>
        <v/>
      </c>
      <c r="O303" s="89" t="str">
        <f>IF(G303&lt;&gt;"",EXPORTADO!E285,"")</f>
        <v/>
      </c>
      <c r="P303" s="90" t="str">
        <f>IF(G303&lt;&gt;"",EXPORTADO!F285,"")</f>
        <v/>
      </c>
      <c r="Q303" s="90" t="str">
        <f>IF($G303&lt;&gt;"",$O303*P303,IF(OR($I303="c",$I303="css"),SUMIF($G$22:G$2999,$K303,Q$22:Q$2999),IF($I303="c1",SUMIF($F$22:F$2999,$K303,Q$22:Q$2999),IF($I303="c2",SUMIF($E$22:E$2999,$K303,Q$22:Q$2999),IF($I303="c3",SUMIF($D$22:D$2999,$K303,Q$22:Q$2999),IF($I303="c4",SUMIF($C$22:C$2999,$K303,Q$22:Q$2999),""))))))</f>
        <v/>
      </c>
      <c r="S303" s="90"/>
      <c r="T303" s="90" t="str">
        <f>IF(G303&lt;&gt;"",IF(S303&lt;&gt;"",O303*S303,"Celda Vacia"),IF($G303&lt;&gt;"",$O303*S303,IF(OR($I303="c",$I303="css"),SUMIF($G$22:G$2999,$K303,T$22:T$2999),IF($I303="c1",SUMIF($F$22:F$2999,$K303,T$22:T$2999),IF($I303="c2",SUMIF($E$22:E$2999,$K303,T$22:T$2999),IF($I303="c3",SUMIF($D$22:D$2999,$K303,T$22:T$2999),IF($I303="c4",SUMIF($C$22:C$2999,$K303,T$22:T$2999),"")))))))</f>
        <v/>
      </c>
      <c r="U303" s="91" t="str">
        <f t="shared" si="72"/>
        <v/>
      </c>
      <c r="V303" s="45"/>
      <c r="X303" s="50" t="str">
        <f t="shared" si="73"/>
        <v/>
      </c>
      <c r="Y303" s="69" t="str">
        <f t="shared" si="74"/>
        <v/>
      </c>
      <c r="Z303" s="69" t="str">
        <f t="shared" si="75"/>
        <v/>
      </c>
      <c r="AA303" s="69" t="str">
        <f>IF(I303="CSS",IF(RELLENAR!$F$6="PEM",IF(OR(T303&lt;(Q303),Q303=0),1,""),IF(OR(T303*(1+$T$11+$T$9)&lt;(Q303*(1+$O$9+$O$11)),Q303=0),1,"")),"")</f>
        <v/>
      </c>
      <c r="AB303" s="93" t="str">
        <f t="shared" si="76"/>
        <v/>
      </c>
      <c r="AC303" s="56" t="str">
        <f t="shared" si="77"/>
        <v/>
      </c>
      <c r="AD303" s="94" t="str">
        <f t="shared" si="78"/>
        <v/>
      </c>
      <c r="AE303" s="56" t="str">
        <f t="shared" si="79"/>
        <v/>
      </c>
      <c r="AF303" s="78" t="str">
        <f t="shared" si="80"/>
        <v/>
      </c>
    </row>
    <row r="304" spans="1:32" s="74" customFormat="1" x14ac:dyDescent="0.2">
      <c r="A304" s="74" t="str">
        <f>IF(EXPORTADO!I286&lt;&gt;"",EXPORTADO!I286,"")</f>
        <v/>
      </c>
      <c r="B304" s="74" t="str">
        <f t="shared" si="65"/>
        <v/>
      </c>
      <c r="C304" s="86" t="str">
        <f t="shared" si="66"/>
        <v/>
      </c>
      <c r="D304" s="86" t="str">
        <f t="shared" si="67"/>
        <v/>
      </c>
      <c r="E304" s="86" t="str">
        <f t="shared" si="68"/>
        <v/>
      </c>
      <c r="F304" s="86" t="str">
        <f t="shared" si="69"/>
        <v/>
      </c>
      <c r="G304" s="86" t="str">
        <f t="shared" si="70"/>
        <v/>
      </c>
      <c r="H304" s="87" t="str">
        <f>IF(EXPORTADO!B286&lt;&gt;"",EXPORTADO!B286,"")</f>
        <v/>
      </c>
      <c r="I304" s="78" t="str">
        <f t="shared" si="71"/>
        <v/>
      </c>
      <c r="J304" s="78"/>
      <c r="K304" s="88" t="str">
        <f>IF(EXPORTADO!A286&lt;&gt;"",TRIM(EXPORTADO!A286),"")</f>
        <v/>
      </c>
      <c r="L304" s="50" t="str">
        <f>IF(K304&lt;&gt;"",EXPORTADO!D286,"")</f>
        <v/>
      </c>
      <c r="M304" s="50"/>
      <c r="N304" s="78" t="str">
        <f>IF(K304&lt;&gt;"",EXPORTADO!C286,"")</f>
        <v/>
      </c>
      <c r="O304" s="89" t="str">
        <f>IF(G304&lt;&gt;"",EXPORTADO!E286,"")</f>
        <v/>
      </c>
      <c r="P304" s="90" t="str">
        <f>IF(G304&lt;&gt;"",EXPORTADO!F286,"")</f>
        <v/>
      </c>
      <c r="Q304" s="90" t="str">
        <f>IF($G304&lt;&gt;"",$O304*P304,IF(OR($I304="c",$I304="css"),SUMIF($G$22:G$2999,$K304,Q$22:Q$2999),IF($I304="c1",SUMIF($F$22:F$2999,$K304,Q$22:Q$2999),IF($I304="c2",SUMIF($E$22:E$2999,$K304,Q$22:Q$2999),IF($I304="c3",SUMIF($D$22:D$2999,$K304,Q$22:Q$2999),IF($I304="c4",SUMIF($C$22:C$2999,$K304,Q$22:Q$2999),""))))))</f>
        <v/>
      </c>
      <c r="S304" s="90"/>
      <c r="T304" s="90" t="str">
        <f>IF(G304&lt;&gt;"",IF(S304&lt;&gt;"",O304*S304,"Celda Vacia"),IF($G304&lt;&gt;"",$O304*S304,IF(OR($I304="c",$I304="css"),SUMIF($G$22:G$2999,$K304,T$22:T$2999),IF($I304="c1",SUMIF($F$22:F$2999,$K304,T$22:T$2999),IF($I304="c2",SUMIF($E$22:E$2999,$K304,T$22:T$2999),IF($I304="c3",SUMIF($D$22:D$2999,$K304,T$22:T$2999),IF($I304="c4",SUMIF($C$22:C$2999,$K304,T$22:T$2999),"")))))))</f>
        <v/>
      </c>
      <c r="U304" s="91" t="str">
        <f t="shared" si="72"/>
        <v/>
      </c>
      <c r="V304" s="45"/>
      <c r="X304" s="50" t="str">
        <f t="shared" si="73"/>
        <v/>
      </c>
      <c r="Y304" s="69" t="str">
        <f t="shared" si="74"/>
        <v/>
      </c>
      <c r="Z304" s="69" t="str">
        <f t="shared" si="75"/>
        <v/>
      </c>
      <c r="AA304" s="69" t="str">
        <f>IF(I304="CSS",IF(RELLENAR!$F$6="PEM",IF(OR(T304&lt;(Q304),Q304=0),1,""),IF(OR(T304*(1+$T$11+$T$9)&lt;(Q304*(1+$O$9+$O$11)),Q304=0),1,"")),"")</f>
        <v/>
      </c>
      <c r="AB304" s="93" t="str">
        <f t="shared" si="76"/>
        <v/>
      </c>
      <c r="AC304" s="56" t="str">
        <f t="shared" si="77"/>
        <v/>
      </c>
      <c r="AD304" s="94" t="str">
        <f t="shared" si="78"/>
        <v/>
      </c>
      <c r="AE304" s="56" t="str">
        <f t="shared" si="79"/>
        <v/>
      </c>
      <c r="AF304" s="78" t="str">
        <f t="shared" si="80"/>
        <v/>
      </c>
    </row>
    <row r="305" spans="1:32" s="74" customFormat="1" x14ac:dyDescent="0.2">
      <c r="A305" s="74" t="str">
        <f>IF(EXPORTADO!I287&lt;&gt;"",EXPORTADO!I287,"")</f>
        <v/>
      </c>
      <c r="B305" s="74" t="str">
        <f t="shared" si="65"/>
        <v/>
      </c>
      <c r="C305" s="86" t="str">
        <f t="shared" si="66"/>
        <v/>
      </c>
      <c r="D305" s="86" t="str">
        <f t="shared" si="67"/>
        <v/>
      </c>
      <c r="E305" s="86" t="str">
        <f t="shared" si="68"/>
        <v/>
      </c>
      <c r="F305" s="86" t="str">
        <f t="shared" si="69"/>
        <v/>
      </c>
      <c r="G305" s="86" t="str">
        <f t="shared" si="70"/>
        <v/>
      </c>
      <c r="H305" s="87" t="str">
        <f>IF(EXPORTADO!B287&lt;&gt;"",EXPORTADO!B287,"")</f>
        <v/>
      </c>
      <c r="I305" s="78" t="str">
        <f t="shared" si="71"/>
        <v/>
      </c>
      <c r="J305" s="78"/>
      <c r="K305" s="88" t="str">
        <f>IF(EXPORTADO!A287&lt;&gt;"",TRIM(EXPORTADO!A287),"")</f>
        <v/>
      </c>
      <c r="L305" s="50" t="str">
        <f>IF(K305&lt;&gt;"",EXPORTADO!D287,"")</f>
        <v/>
      </c>
      <c r="M305" s="50"/>
      <c r="N305" s="78" t="str">
        <f>IF(K305&lt;&gt;"",EXPORTADO!C287,"")</f>
        <v/>
      </c>
      <c r="O305" s="89" t="str">
        <f>IF(G305&lt;&gt;"",EXPORTADO!E287,"")</f>
        <v/>
      </c>
      <c r="P305" s="90" t="str">
        <f>IF(G305&lt;&gt;"",EXPORTADO!F287,"")</f>
        <v/>
      </c>
      <c r="Q305" s="90" t="str">
        <f>IF($G305&lt;&gt;"",$O305*P305,IF(OR($I305="c",$I305="css"),SUMIF($G$22:G$2999,$K305,Q$22:Q$2999),IF($I305="c1",SUMIF($F$22:F$2999,$K305,Q$22:Q$2999),IF($I305="c2",SUMIF($E$22:E$2999,$K305,Q$22:Q$2999),IF($I305="c3",SUMIF($D$22:D$2999,$K305,Q$22:Q$2999),IF($I305="c4",SUMIF($C$22:C$2999,$K305,Q$22:Q$2999),""))))))</f>
        <v/>
      </c>
      <c r="S305" s="90" t="s">
        <v>17</v>
      </c>
      <c r="T305" s="90" t="str">
        <f>IF(G305&lt;&gt;"",IF(S305&lt;&gt;"",O305*S305,"Celda Vacia"),IF($G305&lt;&gt;"",$O305*S305,IF(OR($I305="c",$I305="css"),SUMIF($G$22:G$2999,$K305,T$22:T$2999),IF($I305="c1",SUMIF($F$22:F$2999,$K305,T$22:T$2999),IF($I305="c2",SUMIF($E$22:E$2999,$K305,T$22:T$2999),IF($I305="c3",SUMIF($D$22:D$2999,$K305,T$22:T$2999),IF($I305="c4",SUMIF($C$22:C$2999,$K305,T$22:T$2999),"")))))))</f>
        <v/>
      </c>
      <c r="U305" s="91" t="str">
        <f t="shared" si="72"/>
        <v/>
      </c>
      <c r="V305" s="45"/>
      <c r="X305" s="50" t="str">
        <f t="shared" si="73"/>
        <v/>
      </c>
      <c r="Y305" s="69" t="str">
        <f t="shared" si="74"/>
        <v/>
      </c>
      <c r="Z305" s="69" t="str">
        <f t="shared" si="75"/>
        <v/>
      </c>
      <c r="AA305" s="69" t="str">
        <f>IF(I305="CSS",IF(RELLENAR!$F$6="PEM",IF(OR(T305&lt;(Q305),Q305=0),1,""),IF(OR(T305*(1+$T$11+$T$9)&lt;(Q305*(1+$O$9+$O$11)),Q305=0),1,"")),"")</f>
        <v/>
      </c>
      <c r="AB305" s="93" t="str">
        <f t="shared" si="76"/>
        <v/>
      </c>
      <c r="AC305" s="56" t="str">
        <f t="shared" si="77"/>
        <v/>
      </c>
      <c r="AD305" s="94" t="str">
        <f t="shared" si="78"/>
        <v/>
      </c>
      <c r="AE305" s="56" t="str">
        <f t="shared" si="79"/>
        <v/>
      </c>
      <c r="AF305" s="78" t="str">
        <f t="shared" si="80"/>
        <v/>
      </c>
    </row>
    <row r="306" spans="1:32" s="74" customFormat="1" x14ac:dyDescent="0.2">
      <c r="A306" s="74" t="str">
        <f>IF(EXPORTADO!I288&lt;&gt;"",EXPORTADO!I288,"")</f>
        <v/>
      </c>
      <c r="B306" s="74" t="str">
        <f t="shared" si="65"/>
        <v/>
      </c>
      <c r="C306" s="86" t="str">
        <f t="shared" si="66"/>
        <v/>
      </c>
      <c r="D306" s="86" t="str">
        <f t="shared" si="67"/>
        <v/>
      </c>
      <c r="E306" s="86" t="str">
        <f t="shared" si="68"/>
        <v/>
      </c>
      <c r="F306" s="86" t="str">
        <f t="shared" si="69"/>
        <v/>
      </c>
      <c r="G306" s="86" t="str">
        <f t="shared" si="70"/>
        <v/>
      </c>
      <c r="H306" s="87" t="str">
        <f>IF(EXPORTADO!B288&lt;&gt;"",EXPORTADO!B288,"")</f>
        <v/>
      </c>
      <c r="I306" s="78" t="str">
        <f t="shared" si="71"/>
        <v/>
      </c>
      <c r="J306" s="78"/>
      <c r="K306" s="88" t="str">
        <f>IF(EXPORTADO!A288&lt;&gt;"",TRIM(EXPORTADO!A288),"")</f>
        <v/>
      </c>
      <c r="L306" s="50" t="str">
        <f>IF(K306&lt;&gt;"",EXPORTADO!D288,"")</f>
        <v/>
      </c>
      <c r="M306" s="50"/>
      <c r="N306" s="78" t="str">
        <f>IF(K306&lt;&gt;"",EXPORTADO!C288,"")</f>
        <v/>
      </c>
      <c r="O306" s="89" t="str">
        <f>IF(G306&lt;&gt;"",EXPORTADO!E288,"")</f>
        <v/>
      </c>
      <c r="P306" s="90" t="str">
        <f>IF(G306&lt;&gt;"",EXPORTADO!F288,"")</f>
        <v/>
      </c>
      <c r="Q306" s="90" t="str">
        <f>IF($G306&lt;&gt;"",$O306*P306,IF(OR($I306="c",$I306="css"),SUMIF($G$22:G$2999,$K306,Q$22:Q$2999),IF($I306="c1",SUMIF($F$22:F$2999,$K306,Q$22:Q$2999),IF($I306="c2",SUMIF($E$22:E$2999,$K306,Q$22:Q$2999),IF($I306="c3",SUMIF($D$22:D$2999,$K306,Q$22:Q$2999),IF($I306="c4",SUMIF($C$22:C$2999,$K306,Q$22:Q$2999),""))))))</f>
        <v/>
      </c>
      <c r="S306" s="90"/>
      <c r="T306" s="90" t="str">
        <f>IF(G306&lt;&gt;"",IF(S306&lt;&gt;"",O306*S306,"Celda Vacia"),IF($G306&lt;&gt;"",$O306*S306,IF(OR($I306="c",$I306="css"),SUMIF($G$22:G$2999,$K306,T$22:T$2999),IF($I306="c1",SUMIF($F$22:F$2999,$K306,T$22:T$2999),IF($I306="c2",SUMIF($E$22:E$2999,$K306,T$22:T$2999),IF($I306="c3",SUMIF($D$22:D$2999,$K306,T$22:T$2999),IF($I306="c4",SUMIF($C$22:C$2999,$K306,T$22:T$2999),"")))))))</f>
        <v/>
      </c>
      <c r="U306" s="91" t="str">
        <f t="shared" si="72"/>
        <v/>
      </c>
      <c r="V306" s="45"/>
      <c r="X306" s="50" t="str">
        <f t="shared" si="73"/>
        <v/>
      </c>
      <c r="Y306" s="69" t="str">
        <f t="shared" si="74"/>
        <v/>
      </c>
      <c r="Z306" s="69" t="str">
        <f t="shared" si="75"/>
        <v/>
      </c>
      <c r="AA306" s="69" t="str">
        <f>IF(I306="CSS",IF(RELLENAR!$F$6="PEM",IF(OR(T306&lt;(Q306),Q306=0),1,""),IF(OR(T306*(1+$T$11+$T$9)&lt;(Q306*(1+$O$9+$O$11)),Q306=0),1,"")),"")</f>
        <v/>
      </c>
      <c r="AB306" s="93" t="str">
        <f t="shared" si="76"/>
        <v/>
      </c>
      <c r="AC306" s="56" t="str">
        <f t="shared" si="77"/>
        <v/>
      </c>
      <c r="AD306" s="94" t="str">
        <f t="shared" si="78"/>
        <v/>
      </c>
      <c r="AE306" s="56" t="str">
        <f t="shared" si="79"/>
        <v/>
      </c>
      <c r="AF306" s="78" t="str">
        <f t="shared" si="80"/>
        <v/>
      </c>
    </row>
    <row r="307" spans="1:32" s="74" customFormat="1" x14ac:dyDescent="0.2">
      <c r="A307" s="74" t="str">
        <f>IF(EXPORTADO!I289&lt;&gt;"",EXPORTADO!I289,"")</f>
        <v/>
      </c>
      <c r="B307" s="74" t="str">
        <f t="shared" si="65"/>
        <v/>
      </c>
      <c r="C307" s="86" t="str">
        <f t="shared" si="66"/>
        <v/>
      </c>
      <c r="D307" s="86" t="str">
        <f t="shared" si="67"/>
        <v/>
      </c>
      <c r="E307" s="86" t="str">
        <f t="shared" si="68"/>
        <v/>
      </c>
      <c r="F307" s="86" t="str">
        <f t="shared" si="69"/>
        <v/>
      </c>
      <c r="G307" s="86" t="str">
        <f t="shared" si="70"/>
        <v/>
      </c>
      <c r="H307" s="87" t="str">
        <f>IF(EXPORTADO!B289&lt;&gt;"",EXPORTADO!B289,"")</f>
        <v/>
      </c>
      <c r="I307" s="78" t="str">
        <f t="shared" si="71"/>
        <v/>
      </c>
      <c r="J307" s="78"/>
      <c r="K307" s="88" t="str">
        <f>IF(EXPORTADO!A289&lt;&gt;"",TRIM(EXPORTADO!A289),"")</f>
        <v/>
      </c>
      <c r="L307" s="50" t="str">
        <f>IF(K307&lt;&gt;"",EXPORTADO!D289,"")</f>
        <v/>
      </c>
      <c r="M307" s="50"/>
      <c r="N307" s="78" t="str">
        <f>IF(K307&lt;&gt;"",EXPORTADO!C289,"")</f>
        <v/>
      </c>
      <c r="O307" s="89" t="str">
        <f>IF(G307&lt;&gt;"",EXPORTADO!E289,"")</f>
        <v/>
      </c>
      <c r="P307" s="90" t="str">
        <f>IF(G307&lt;&gt;"",EXPORTADO!F289,"")</f>
        <v/>
      </c>
      <c r="Q307" s="90" t="str">
        <f>IF($G307&lt;&gt;"",$O307*P307,IF(OR($I307="c",$I307="css"),SUMIF($G$22:G$2999,$K307,Q$22:Q$2999),IF($I307="c1",SUMIF($F$22:F$2999,$K307,Q$22:Q$2999),IF($I307="c2",SUMIF($E$22:E$2999,$K307,Q$22:Q$2999),IF($I307="c3",SUMIF($D$22:D$2999,$K307,Q$22:Q$2999),IF($I307="c4",SUMIF($C$22:C$2999,$K307,Q$22:Q$2999),""))))))</f>
        <v/>
      </c>
      <c r="S307" s="90"/>
      <c r="T307" s="90" t="str">
        <f>IF(G307&lt;&gt;"",IF(S307&lt;&gt;"",O307*S307,"Celda Vacia"),IF($G307&lt;&gt;"",$O307*S307,IF(OR($I307="c",$I307="css"),SUMIF($G$22:G$2999,$K307,T$22:T$2999),IF($I307="c1",SUMIF($F$22:F$2999,$K307,T$22:T$2999),IF($I307="c2",SUMIF($E$22:E$2999,$K307,T$22:T$2999),IF($I307="c3",SUMIF($D$22:D$2999,$K307,T$22:T$2999),IF($I307="c4",SUMIF($C$22:C$2999,$K307,T$22:T$2999),"")))))))</f>
        <v/>
      </c>
      <c r="U307" s="91" t="str">
        <f t="shared" si="72"/>
        <v/>
      </c>
      <c r="V307" s="45"/>
      <c r="X307" s="50" t="str">
        <f t="shared" si="73"/>
        <v/>
      </c>
      <c r="Y307" s="69" t="str">
        <f t="shared" si="74"/>
        <v/>
      </c>
      <c r="Z307" s="69" t="str">
        <f t="shared" si="75"/>
        <v/>
      </c>
      <c r="AA307" s="69" t="str">
        <f>IF(I307="CSS",IF(RELLENAR!$F$6="PEM",IF(OR(T307&lt;(Q307),Q307=0),1,""),IF(OR(T307*(1+$T$11+$T$9)&lt;(Q307*(1+$O$9+$O$11)),Q307=0),1,"")),"")</f>
        <v/>
      </c>
      <c r="AB307" s="93" t="str">
        <f t="shared" si="76"/>
        <v/>
      </c>
      <c r="AC307" s="56" t="str">
        <f t="shared" si="77"/>
        <v/>
      </c>
      <c r="AD307" s="94" t="str">
        <f t="shared" si="78"/>
        <v/>
      </c>
      <c r="AE307" s="56" t="str">
        <f t="shared" si="79"/>
        <v/>
      </c>
      <c r="AF307" s="78" t="str">
        <f t="shared" si="80"/>
        <v/>
      </c>
    </row>
    <row r="308" spans="1:32" s="74" customFormat="1" x14ac:dyDescent="0.2">
      <c r="A308" s="74" t="str">
        <f>IF(EXPORTADO!I290&lt;&gt;"",EXPORTADO!I290,"")</f>
        <v/>
      </c>
      <c r="B308" s="74" t="str">
        <f t="shared" si="65"/>
        <v/>
      </c>
      <c r="C308" s="86" t="str">
        <f t="shared" si="66"/>
        <v/>
      </c>
      <c r="D308" s="86" t="str">
        <f t="shared" si="67"/>
        <v/>
      </c>
      <c r="E308" s="86" t="str">
        <f t="shared" si="68"/>
        <v/>
      </c>
      <c r="F308" s="86" t="str">
        <f t="shared" si="69"/>
        <v/>
      </c>
      <c r="G308" s="86" t="str">
        <f t="shared" si="70"/>
        <v/>
      </c>
      <c r="H308" s="87" t="str">
        <f>IF(EXPORTADO!B290&lt;&gt;"",EXPORTADO!B290,"")</f>
        <v/>
      </c>
      <c r="I308" s="78" t="str">
        <f t="shared" si="71"/>
        <v/>
      </c>
      <c r="J308" s="78"/>
      <c r="K308" s="88" t="str">
        <f>IF(EXPORTADO!A290&lt;&gt;"",TRIM(EXPORTADO!A290),"")</f>
        <v/>
      </c>
      <c r="L308" s="50" t="str">
        <f>IF(K308&lt;&gt;"",EXPORTADO!D290,"")</f>
        <v/>
      </c>
      <c r="M308" s="50"/>
      <c r="N308" s="78" t="str">
        <f>IF(K308&lt;&gt;"",EXPORTADO!C290,"")</f>
        <v/>
      </c>
      <c r="O308" s="89" t="str">
        <f>IF(G308&lt;&gt;"",EXPORTADO!E290,"")</f>
        <v/>
      </c>
      <c r="P308" s="90" t="str">
        <f>IF(G308&lt;&gt;"",EXPORTADO!F290,"")</f>
        <v/>
      </c>
      <c r="Q308" s="90" t="str">
        <f>IF($G308&lt;&gt;"",$O308*P308,IF(OR($I308="c",$I308="css"),SUMIF($G$22:G$2999,$K308,Q$22:Q$2999),IF($I308="c1",SUMIF($F$22:F$2999,$K308,Q$22:Q$2999),IF($I308="c2",SUMIF($E$22:E$2999,$K308,Q$22:Q$2999),IF($I308="c3",SUMIF($D$22:D$2999,$K308,Q$22:Q$2999),IF($I308="c4",SUMIF($C$22:C$2999,$K308,Q$22:Q$2999),""))))))</f>
        <v/>
      </c>
      <c r="S308" s="90"/>
      <c r="T308" s="90" t="str">
        <f>IF(G308&lt;&gt;"",IF(S308&lt;&gt;"",O308*S308,"Celda Vacia"),IF($G308&lt;&gt;"",$O308*S308,IF(OR($I308="c",$I308="css"),SUMIF($G$22:G$2999,$K308,T$22:T$2999),IF($I308="c1",SUMIF($F$22:F$2999,$K308,T$22:T$2999),IF($I308="c2",SUMIF($E$22:E$2999,$K308,T$22:T$2999),IF($I308="c3",SUMIF($D$22:D$2999,$K308,T$22:T$2999),IF($I308="c4",SUMIF($C$22:C$2999,$K308,T$22:T$2999),"")))))))</f>
        <v/>
      </c>
      <c r="U308" s="91" t="str">
        <f t="shared" si="72"/>
        <v/>
      </c>
      <c r="V308" s="45"/>
      <c r="X308" s="50" t="str">
        <f t="shared" si="73"/>
        <v/>
      </c>
      <c r="Y308" s="69" t="str">
        <f t="shared" si="74"/>
        <v/>
      </c>
      <c r="Z308" s="69" t="str">
        <f t="shared" si="75"/>
        <v/>
      </c>
      <c r="AA308" s="69" t="str">
        <f>IF(I308="CSS",IF(RELLENAR!$F$6="PEM",IF(OR(T308&lt;(Q308),Q308=0),1,""),IF(OR(T308*(1+$T$11+$T$9)&lt;(Q308*(1+$O$9+$O$11)),Q308=0),1,"")),"")</f>
        <v/>
      </c>
      <c r="AB308" s="93" t="str">
        <f t="shared" si="76"/>
        <v/>
      </c>
      <c r="AC308" s="56" t="str">
        <f t="shared" si="77"/>
        <v/>
      </c>
      <c r="AD308" s="94" t="str">
        <f t="shared" si="78"/>
        <v/>
      </c>
      <c r="AE308" s="56" t="str">
        <f t="shared" si="79"/>
        <v/>
      </c>
      <c r="AF308" s="78" t="str">
        <f t="shared" si="80"/>
        <v/>
      </c>
    </row>
    <row r="309" spans="1:32" s="74" customFormat="1" x14ac:dyDescent="0.2">
      <c r="A309" s="74" t="str">
        <f>IF(EXPORTADO!I291&lt;&gt;"",EXPORTADO!I291,"")</f>
        <v/>
      </c>
      <c r="B309" s="74" t="str">
        <f t="shared" si="65"/>
        <v/>
      </c>
      <c r="C309" s="86" t="str">
        <f t="shared" si="66"/>
        <v/>
      </c>
      <c r="D309" s="86" t="str">
        <f t="shared" si="67"/>
        <v/>
      </c>
      <c r="E309" s="86" t="str">
        <f t="shared" si="68"/>
        <v/>
      </c>
      <c r="F309" s="86" t="str">
        <f t="shared" si="69"/>
        <v/>
      </c>
      <c r="G309" s="86" t="str">
        <f t="shared" si="70"/>
        <v/>
      </c>
      <c r="H309" s="87" t="str">
        <f>IF(EXPORTADO!B291&lt;&gt;"",EXPORTADO!B291,"")</f>
        <v/>
      </c>
      <c r="I309" s="78" t="str">
        <f t="shared" si="71"/>
        <v/>
      </c>
      <c r="J309" s="78"/>
      <c r="K309" s="88" t="str">
        <f>IF(EXPORTADO!A291&lt;&gt;"",TRIM(EXPORTADO!A291),"")</f>
        <v/>
      </c>
      <c r="L309" s="50" t="str">
        <f>IF(K309&lt;&gt;"",EXPORTADO!D291,"")</f>
        <v/>
      </c>
      <c r="M309" s="50"/>
      <c r="N309" s="78" t="str">
        <f>IF(K309&lt;&gt;"",EXPORTADO!C291,"")</f>
        <v/>
      </c>
      <c r="O309" s="89" t="str">
        <f>IF(G309&lt;&gt;"",EXPORTADO!E291,"")</f>
        <v/>
      </c>
      <c r="P309" s="90" t="str">
        <f>IF(G309&lt;&gt;"",EXPORTADO!F291,"")</f>
        <v/>
      </c>
      <c r="Q309" s="90" t="str">
        <f>IF($G309&lt;&gt;"",$O309*P309,IF(OR($I309="c",$I309="css"),SUMIF($G$22:G$2999,$K309,Q$22:Q$2999),IF($I309="c1",SUMIF($F$22:F$2999,$K309,Q$22:Q$2999),IF($I309="c2",SUMIF($E$22:E$2999,$K309,Q$22:Q$2999),IF($I309="c3",SUMIF($D$22:D$2999,$K309,Q$22:Q$2999),IF($I309="c4",SUMIF($C$22:C$2999,$K309,Q$22:Q$2999),""))))))</f>
        <v/>
      </c>
      <c r="S309" s="90"/>
      <c r="T309" s="90" t="str">
        <f>IF(G309&lt;&gt;"",IF(S309&lt;&gt;"",O309*S309,"Celda Vacia"),IF($G309&lt;&gt;"",$O309*S309,IF(OR($I309="c",$I309="css"),SUMIF($G$22:G$2999,$K309,T$22:T$2999),IF($I309="c1",SUMIF($F$22:F$2999,$K309,T$22:T$2999),IF($I309="c2",SUMIF($E$22:E$2999,$K309,T$22:T$2999),IF($I309="c3",SUMIF($D$22:D$2999,$K309,T$22:T$2999),IF($I309="c4",SUMIF($C$22:C$2999,$K309,T$22:T$2999),"")))))))</f>
        <v/>
      </c>
      <c r="U309" s="91" t="str">
        <f t="shared" si="72"/>
        <v/>
      </c>
      <c r="V309" s="45"/>
      <c r="X309" s="50" t="str">
        <f t="shared" si="73"/>
        <v/>
      </c>
      <c r="Y309" s="69" t="str">
        <f t="shared" si="74"/>
        <v/>
      </c>
      <c r="Z309" s="69" t="str">
        <f t="shared" si="75"/>
        <v/>
      </c>
      <c r="AA309" s="69" t="str">
        <f>IF(I309="CSS",IF(RELLENAR!$F$6="PEM",IF(OR(T309&lt;(Q309),Q309=0),1,""),IF(OR(T309*(1+$T$11+$T$9)&lt;(Q309*(1+$O$9+$O$11)),Q309=0),1,"")),"")</f>
        <v/>
      </c>
      <c r="AB309" s="93" t="str">
        <f t="shared" si="76"/>
        <v/>
      </c>
      <c r="AC309" s="56" t="str">
        <f t="shared" si="77"/>
        <v/>
      </c>
      <c r="AD309" s="94" t="str">
        <f t="shared" si="78"/>
        <v/>
      </c>
      <c r="AE309" s="56" t="str">
        <f t="shared" si="79"/>
        <v/>
      </c>
      <c r="AF309" s="78" t="str">
        <f t="shared" si="80"/>
        <v/>
      </c>
    </row>
    <row r="310" spans="1:32" s="74" customFormat="1" x14ac:dyDescent="0.2">
      <c r="A310" s="74" t="str">
        <f>IF(EXPORTADO!I292&lt;&gt;"",EXPORTADO!I292,"")</f>
        <v/>
      </c>
      <c r="B310" s="74" t="str">
        <f t="shared" si="65"/>
        <v/>
      </c>
      <c r="C310" s="86" t="str">
        <f t="shared" si="66"/>
        <v/>
      </c>
      <c r="D310" s="86" t="str">
        <f t="shared" si="67"/>
        <v/>
      </c>
      <c r="E310" s="86" t="str">
        <f t="shared" si="68"/>
        <v/>
      </c>
      <c r="F310" s="86" t="str">
        <f t="shared" si="69"/>
        <v/>
      </c>
      <c r="G310" s="86" t="str">
        <f t="shared" si="70"/>
        <v/>
      </c>
      <c r="H310" s="87" t="str">
        <f>IF(EXPORTADO!B292&lt;&gt;"",EXPORTADO!B292,"")</f>
        <v/>
      </c>
      <c r="I310" s="78" t="str">
        <f t="shared" si="71"/>
        <v/>
      </c>
      <c r="J310" s="78"/>
      <c r="K310" s="88" t="str">
        <f>IF(EXPORTADO!A292&lt;&gt;"",TRIM(EXPORTADO!A292),"")</f>
        <v/>
      </c>
      <c r="L310" s="50" t="str">
        <f>IF(K310&lt;&gt;"",EXPORTADO!D292,"")</f>
        <v/>
      </c>
      <c r="M310" s="50"/>
      <c r="N310" s="78" t="str">
        <f>IF(K310&lt;&gt;"",EXPORTADO!C292,"")</f>
        <v/>
      </c>
      <c r="O310" s="89" t="str">
        <f>IF(G310&lt;&gt;"",EXPORTADO!E292,"")</f>
        <v/>
      </c>
      <c r="P310" s="90" t="str">
        <f>IF(G310&lt;&gt;"",EXPORTADO!F292,"")</f>
        <v/>
      </c>
      <c r="Q310" s="90" t="str">
        <f>IF($G310&lt;&gt;"",$O310*P310,IF(OR($I310="c",$I310="css"),SUMIF($G$22:G$2999,$K310,Q$22:Q$2999),IF($I310="c1",SUMIF($F$22:F$2999,$K310,Q$22:Q$2999),IF($I310="c2",SUMIF($E$22:E$2999,$K310,Q$22:Q$2999),IF($I310="c3",SUMIF($D$22:D$2999,$K310,Q$22:Q$2999),IF($I310="c4",SUMIF($C$22:C$2999,$K310,Q$22:Q$2999),""))))))</f>
        <v/>
      </c>
      <c r="S310" s="90"/>
      <c r="T310" s="90" t="str">
        <f>IF(G310&lt;&gt;"",IF(S310&lt;&gt;"",O310*S310,"Celda Vacia"),IF($G310&lt;&gt;"",$O310*S310,IF(OR($I310="c",$I310="css"),SUMIF($G$22:G$2999,$K310,T$22:T$2999),IF($I310="c1",SUMIF($F$22:F$2999,$K310,T$22:T$2999),IF($I310="c2",SUMIF($E$22:E$2999,$K310,T$22:T$2999),IF($I310="c3",SUMIF($D$22:D$2999,$K310,T$22:T$2999),IF($I310="c4",SUMIF($C$22:C$2999,$K310,T$22:T$2999),"")))))))</f>
        <v/>
      </c>
      <c r="U310" s="91" t="str">
        <f t="shared" si="72"/>
        <v/>
      </c>
      <c r="V310" s="45"/>
      <c r="X310" s="50" t="str">
        <f t="shared" si="73"/>
        <v/>
      </c>
      <c r="Y310" s="69" t="str">
        <f t="shared" si="74"/>
        <v/>
      </c>
      <c r="Z310" s="69" t="str">
        <f t="shared" si="75"/>
        <v/>
      </c>
      <c r="AA310" s="69" t="str">
        <f>IF(I310="CSS",IF(RELLENAR!$F$6="PEM",IF(OR(T310&lt;(Q310),Q310=0),1,""),IF(OR(T310*(1+$T$11+$T$9)&lt;(Q310*(1+$O$9+$O$11)),Q310=0),1,"")),"")</f>
        <v/>
      </c>
      <c r="AB310" s="93" t="str">
        <f t="shared" si="76"/>
        <v/>
      </c>
      <c r="AC310" s="56" t="str">
        <f t="shared" si="77"/>
        <v/>
      </c>
      <c r="AD310" s="94" t="str">
        <f t="shared" si="78"/>
        <v/>
      </c>
      <c r="AE310" s="56" t="str">
        <f t="shared" si="79"/>
        <v/>
      </c>
      <c r="AF310" s="78" t="str">
        <f t="shared" si="80"/>
        <v/>
      </c>
    </row>
    <row r="311" spans="1:32" s="74" customFormat="1" x14ac:dyDescent="0.2">
      <c r="A311" s="74" t="str">
        <f>IF(EXPORTADO!I293&lt;&gt;"",EXPORTADO!I293,"")</f>
        <v/>
      </c>
      <c r="B311" s="74" t="str">
        <f t="shared" si="65"/>
        <v/>
      </c>
      <c r="C311" s="86" t="str">
        <f t="shared" si="66"/>
        <v/>
      </c>
      <c r="D311" s="86" t="str">
        <f t="shared" si="67"/>
        <v/>
      </c>
      <c r="E311" s="86" t="str">
        <f t="shared" si="68"/>
        <v/>
      </c>
      <c r="F311" s="86" t="str">
        <f t="shared" si="69"/>
        <v/>
      </c>
      <c r="G311" s="86" t="str">
        <f t="shared" si="70"/>
        <v/>
      </c>
      <c r="H311" s="87" t="str">
        <f>IF(EXPORTADO!B293&lt;&gt;"",EXPORTADO!B293,"")</f>
        <v/>
      </c>
      <c r="I311" s="78" t="str">
        <f t="shared" si="71"/>
        <v/>
      </c>
      <c r="J311" s="78"/>
      <c r="K311" s="88" t="str">
        <f>IF(EXPORTADO!A293&lt;&gt;"",TRIM(EXPORTADO!A293),"")</f>
        <v/>
      </c>
      <c r="L311" s="50" t="str">
        <f>IF(K311&lt;&gt;"",EXPORTADO!D293,"")</f>
        <v/>
      </c>
      <c r="M311" s="50"/>
      <c r="N311" s="78" t="str">
        <f>IF(K311&lt;&gt;"",EXPORTADO!C293,"")</f>
        <v/>
      </c>
      <c r="O311" s="89" t="str">
        <f>IF(G311&lt;&gt;"",EXPORTADO!E293,"")</f>
        <v/>
      </c>
      <c r="P311" s="90" t="str">
        <f>IF(G311&lt;&gt;"",EXPORTADO!F293,"")</f>
        <v/>
      </c>
      <c r="Q311" s="90" t="str">
        <f>IF($G311&lt;&gt;"",$O311*P311,IF(OR($I311="c",$I311="css"),SUMIF($G$22:G$2999,$K311,Q$22:Q$2999),IF($I311="c1",SUMIF($F$22:F$2999,$K311,Q$22:Q$2999),IF($I311="c2",SUMIF($E$22:E$2999,$K311,Q$22:Q$2999),IF($I311="c3",SUMIF($D$22:D$2999,$K311,Q$22:Q$2999),IF($I311="c4",SUMIF($C$22:C$2999,$K311,Q$22:Q$2999),""))))))</f>
        <v/>
      </c>
      <c r="S311" s="90"/>
      <c r="T311" s="90" t="str">
        <f>IF(G311&lt;&gt;"",IF(S311&lt;&gt;"",O311*S311,"Celda Vacia"),IF($G311&lt;&gt;"",$O311*S311,IF(OR($I311="c",$I311="css"),SUMIF($G$22:G$2999,$K311,T$22:T$2999),IF($I311="c1",SUMIF($F$22:F$2999,$K311,T$22:T$2999),IF($I311="c2",SUMIF($E$22:E$2999,$K311,T$22:T$2999),IF($I311="c3",SUMIF($D$22:D$2999,$K311,T$22:T$2999),IF($I311="c4",SUMIF($C$22:C$2999,$K311,T$22:T$2999),"")))))))</f>
        <v/>
      </c>
      <c r="U311" s="91" t="str">
        <f t="shared" si="72"/>
        <v/>
      </c>
      <c r="V311" s="45"/>
      <c r="X311" s="50" t="str">
        <f t="shared" si="73"/>
        <v/>
      </c>
      <c r="Y311" s="69" t="str">
        <f t="shared" si="74"/>
        <v/>
      </c>
      <c r="Z311" s="69" t="str">
        <f t="shared" si="75"/>
        <v/>
      </c>
      <c r="AA311" s="69" t="str">
        <f>IF(I311="CSS",IF(RELLENAR!$F$6="PEM",IF(OR(T311&lt;(Q311),Q311=0),1,""),IF(OR(T311*(1+$T$11+$T$9)&lt;(Q311*(1+$O$9+$O$11)),Q311=0),1,"")),"")</f>
        <v/>
      </c>
      <c r="AB311" s="93" t="str">
        <f t="shared" si="76"/>
        <v/>
      </c>
      <c r="AC311" s="56" t="str">
        <f t="shared" si="77"/>
        <v/>
      </c>
      <c r="AD311" s="94" t="str">
        <f t="shared" si="78"/>
        <v/>
      </c>
      <c r="AE311" s="56" t="str">
        <f t="shared" si="79"/>
        <v/>
      </c>
      <c r="AF311" s="78" t="str">
        <f t="shared" si="80"/>
        <v/>
      </c>
    </row>
    <row r="312" spans="1:32" s="74" customFormat="1" x14ac:dyDescent="0.2">
      <c r="A312" s="74" t="str">
        <f>IF(EXPORTADO!I294&lt;&gt;"",EXPORTADO!I294,"")</f>
        <v/>
      </c>
      <c r="B312" s="74" t="str">
        <f t="shared" si="65"/>
        <v/>
      </c>
      <c r="C312" s="86" t="str">
        <f t="shared" si="66"/>
        <v/>
      </c>
      <c r="D312" s="86" t="str">
        <f t="shared" si="67"/>
        <v/>
      </c>
      <c r="E312" s="86" t="str">
        <f t="shared" si="68"/>
        <v/>
      </c>
      <c r="F312" s="86" t="str">
        <f t="shared" si="69"/>
        <v/>
      </c>
      <c r="G312" s="86" t="str">
        <f t="shared" si="70"/>
        <v/>
      </c>
      <c r="H312" s="87" t="str">
        <f>IF(EXPORTADO!B294&lt;&gt;"",EXPORTADO!B294,"")</f>
        <v/>
      </c>
      <c r="I312" s="78" t="str">
        <f t="shared" si="71"/>
        <v/>
      </c>
      <c r="J312" s="78"/>
      <c r="K312" s="88" t="str">
        <f>IF(EXPORTADO!A294&lt;&gt;"",TRIM(EXPORTADO!A294),"")</f>
        <v/>
      </c>
      <c r="L312" s="50" t="str">
        <f>IF(K312&lt;&gt;"",EXPORTADO!D294,"")</f>
        <v/>
      </c>
      <c r="M312" s="50"/>
      <c r="N312" s="78" t="str">
        <f>IF(K312&lt;&gt;"",EXPORTADO!C294,"")</f>
        <v/>
      </c>
      <c r="O312" s="89" t="str">
        <f>IF(G312&lt;&gt;"",EXPORTADO!E294,"")</f>
        <v/>
      </c>
      <c r="P312" s="90" t="str">
        <f>IF(G312&lt;&gt;"",EXPORTADO!F294,"")</f>
        <v/>
      </c>
      <c r="Q312" s="90" t="str">
        <f>IF($G312&lt;&gt;"",$O312*P312,IF(OR($I312="c",$I312="css"),SUMIF($G$22:G$2999,$K312,Q$22:Q$2999),IF($I312="c1",SUMIF($F$22:F$2999,$K312,Q$22:Q$2999),IF($I312="c2",SUMIF($E$22:E$2999,$K312,Q$22:Q$2999),IF($I312="c3",SUMIF($D$22:D$2999,$K312,Q$22:Q$2999),IF($I312="c4",SUMIF($C$22:C$2999,$K312,Q$22:Q$2999),""))))))</f>
        <v/>
      </c>
      <c r="S312" s="90"/>
      <c r="T312" s="90" t="str">
        <f>IF(G312&lt;&gt;"",IF(S312&lt;&gt;"",O312*S312,"Celda Vacia"),IF($G312&lt;&gt;"",$O312*S312,IF(OR($I312="c",$I312="css"),SUMIF($G$22:G$2999,$K312,T$22:T$2999),IF($I312="c1",SUMIF($F$22:F$2999,$K312,T$22:T$2999),IF($I312="c2",SUMIF($E$22:E$2999,$K312,T$22:T$2999),IF($I312="c3",SUMIF($D$22:D$2999,$K312,T$22:T$2999),IF($I312="c4",SUMIF($C$22:C$2999,$K312,T$22:T$2999),"")))))))</f>
        <v/>
      </c>
      <c r="U312" s="91" t="str">
        <f t="shared" si="72"/>
        <v/>
      </c>
      <c r="V312" s="45"/>
      <c r="X312" s="50" t="str">
        <f t="shared" si="73"/>
        <v/>
      </c>
      <c r="Y312" s="69" t="str">
        <f t="shared" si="74"/>
        <v/>
      </c>
      <c r="Z312" s="69" t="str">
        <f t="shared" si="75"/>
        <v/>
      </c>
      <c r="AA312" s="69" t="str">
        <f>IF(I312="CSS",IF(RELLENAR!$F$6="PEM",IF(OR(T312&lt;(Q312),Q312=0),1,""),IF(OR(T312*(1+$T$11+$T$9)&lt;(Q312*(1+$O$9+$O$11)),Q312=0),1,"")),"")</f>
        <v/>
      </c>
      <c r="AB312" s="93" t="str">
        <f t="shared" si="76"/>
        <v/>
      </c>
      <c r="AC312" s="56" t="str">
        <f t="shared" si="77"/>
        <v/>
      </c>
      <c r="AD312" s="94" t="str">
        <f t="shared" si="78"/>
        <v/>
      </c>
      <c r="AE312" s="56" t="str">
        <f t="shared" si="79"/>
        <v/>
      </c>
      <c r="AF312" s="78" t="str">
        <f t="shared" si="80"/>
        <v/>
      </c>
    </row>
    <row r="313" spans="1:32" s="74" customFormat="1" x14ac:dyDescent="0.2">
      <c r="A313" s="74" t="str">
        <f>IF(EXPORTADO!I295&lt;&gt;"",EXPORTADO!I295,"")</f>
        <v/>
      </c>
      <c r="B313" s="74" t="str">
        <f t="shared" si="65"/>
        <v/>
      </c>
      <c r="C313" s="86" t="str">
        <f t="shared" si="66"/>
        <v/>
      </c>
      <c r="D313" s="86" t="str">
        <f t="shared" si="67"/>
        <v/>
      </c>
      <c r="E313" s="86" t="str">
        <f t="shared" si="68"/>
        <v/>
      </c>
      <c r="F313" s="86" t="str">
        <f t="shared" si="69"/>
        <v/>
      </c>
      <c r="G313" s="86" t="str">
        <f t="shared" si="70"/>
        <v/>
      </c>
      <c r="H313" s="87" t="str">
        <f>IF(EXPORTADO!B295&lt;&gt;"",EXPORTADO!B295,"")</f>
        <v/>
      </c>
      <c r="I313" s="78" t="str">
        <f t="shared" si="71"/>
        <v/>
      </c>
      <c r="J313" s="78"/>
      <c r="K313" s="88" t="str">
        <f>IF(EXPORTADO!A295&lt;&gt;"",TRIM(EXPORTADO!A295),"")</f>
        <v/>
      </c>
      <c r="L313" s="50" t="str">
        <f>IF(K313&lt;&gt;"",EXPORTADO!D295,"")</f>
        <v/>
      </c>
      <c r="M313" s="50"/>
      <c r="N313" s="78" t="str">
        <f>IF(K313&lt;&gt;"",EXPORTADO!C295,"")</f>
        <v/>
      </c>
      <c r="O313" s="89" t="str">
        <f>IF(G313&lt;&gt;"",EXPORTADO!E295,"")</f>
        <v/>
      </c>
      <c r="P313" s="90" t="str">
        <f>IF(G313&lt;&gt;"",EXPORTADO!F295,"")</f>
        <v/>
      </c>
      <c r="Q313" s="90" t="str">
        <f>IF($G313&lt;&gt;"",$O313*P313,IF(OR($I313="c",$I313="css"),SUMIF($G$22:G$2999,$K313,Q$22:Q$2999),IF($I313="c1",SUMIF($F$22:F$2999,$K313,Q$22:Q$2999),IF($I313="c2",SUMIF($E$22:E$2999,$K313,Q$22:Q$2999),IF($I313="c3",SUMIF($D$22:D$2999,$K313,Q$22:Q$2999),IF($I313="c4",SUMIF($C$22:C$2999,$K313,Q$22:Q$2999),""))))))</f>
        <v/>
      </c>
      <c r="S313" s="90"/>
      <c r="T313" s="90" t="str">
        <f>IF(G313&lt;&gt;"",IF(S313&lt;&gt;"",O313*S313,"Celda Vacia"),IF($G313&lt;&gt;"",$O313*S313,IF(OR($I313="c",$I313="css"),SUMIF($G$22:G$2999,$K313,T$22:T$2999),IF($I313="c1",SUMIF($F$22:F$2999,$K313,T$22:T$2999),IF($I313="c2",SUMIF($E$22:E$2999,$K313,T$22:T$2999),IF($I313="c3",SUMIF($D$22:D$2999,$K313,T$22:T$2999),IF($I313="c4",SUMIF($C$22:C$2999,$K313,T$22:T$2999),"")))))))</f>
        <v/>
      </c>
      <c r="U313" s="91" t="str">
        <f t="shared" si="72"/>
        <v/>
      </c>
      <c r="V313" s="45"/>
      <c r="X313" s="50" t="str">
        <f t="shared" si="73"/>
        <v/>
      </c>
      <c r="Y313" s="69" t="str">
        <f t="shared" si="74"/>
        <v/>
      </c>
      <c r="Z313" s="69" t="str">
        <f t="shared" si="75"/>
        <v/>
      </c>
      <c r="AA313" s="69" t="str">
        <f>IF(I313="CSS",IF(RELLENAR!$F$6="PEM",IF(OR(T313&lt;(Q313),Q313=0),1,""),IF(OR(T313*(1+$T$11+$T$9)&lt;(Q313*(1+$O$9+$O$11)),Q313=0),1,"")),"")</f>
        <v/>
      </c>
      <c r="AB313" s="93" t="str">
        <f t="shared" si="76"/>
        <v/>
      </c>
      <c r="AC313" s="56" t="str">
        <f t="shared" si="77"/>
        <v/>
      </c>
      <c r="AD313" s="94" t="str">
        <f t="shared" si="78"/>
        <v/>
      </c>
      <c r="AE313" s="56" t="str">
        <f t="shared" si="79"/>
        <v/>
      </c>
      <c r="AF313" s="78" t="str">
        <f t="shared" si="80"/>
        <v/>
      </c>
    </row>
    <row r="314" spans="1:32" s="74" customFormat="1" x14ac:dyDescent="0.2">
      <c r="A314" s="74" t="str">
        <f>IF(EXPORTADO!I296&lt;&gt;"",EXPORTADO!I296,"")</f>
        <v/>
      </c>
      <c r="B314" s="74" t="str">
        <f t="shared" si="65"/>
        <v/>
      </c>
      <c r="C314" s="86" t="str">
        <f t="shared" si="66"/>
        <v/>
      </c>
      <c r="D314" s="86" t="str">
        <f t="shared" si="67"/>
        <v/>
      </c>
      <c r="E314" s="86" t="str">
        <f t="shared" si="68"/>
        <v/>
      </c>
      <c r="F314" s="86" t="str">
        <f t="shared" si="69"/>
        <v/>
      </c>
      <c r="G314" s="86" t="str">
        <f t="shared" si="70"/>
        <v/>
      </c>
      <c r="H314" s="87" t="str">
        <f>IF(EXPORTADO!B296&lt;&gt;"",EXPORTADO!B296,"")</f>
        <v/>
      </c>
      <c r="I314" s="78" t="str">
        <f t="shared" si="71"/>
        <v/>
      </c>
      <c r="J314" s="78"/>
      <c r="K314" s="88" t="str">
        <f>IF(EXPORTADO!A296&lt;&gt;"",TRIM(EXPORTADO!A296),"")</f>
        <v/>
      </c>
      <c r="L314" s="50" t="str">
        <f>IF(K314&lt;&gt;"",EXPORTADO!D296,"")</f>
        <v/>
      </c>
      <c r="M314" s="50"/>
      <c r="N314" s="78" t="str">
        <f>IF(K314&lt;&gt;"",EXPORTADO!C296,"")</f>
        <v/>
      </c>
      <c r="O314" s="89" t="str">
        <f>IF(G314&lt;&gt;"",EXPORTADO!E296,"")</f>
        <v/>
      </c>
      <c r="P314" s="90" t="str">
        <f>IF(G314&lt;&gt;"",EXPORTADO!F296,"")</f>
        <v/>
      </c>
      <c r="Q314" s="90" t="str">
        <f>IF($G314&lt;&gt;"",$O314*P314,IF(OR($I314="c",$I314="css"),SUMIF($G$22:G$2999,$K314,Q$22:Q$2999),IF($I314="c1",SUMIF($F$22:F$2999,$K314,Q$22:Q$2999),IF($I314="c2",SUMIF($E$22:E$2999,$K314,Q$22:Q$2999),IF($I314="c3",SUMIF($D$22:D$2999,$K314,Q$22:Q$2999),IF($I314="c4",SUMIF($C$22:C$2999,$K314,Q$22:Q$2999),""))))))</f>
        <v/>
      </c>
      <c r="S314" s="90" t="s">
        <v>17</v>
      </c>
      <c r="T314" s="90" t="str">
        <f>IF(G314&lt;&gt;"",IF(S314&lt;&gt;"",O314*S314,"Celda Vacia"),IF($G314&lt;&gt;"",$O314*S314,IF(OR($I314="c",$I314="css"),SUMIF($G$22:G$2999,$K314,T$22:T$2999),IF($I314="c1",SUMIF($F$22:F$2999,$K314,T$22:T$2999),IF($I314="c2",SUMIF($E$22:E$2999,$K314,T$22:T$2999),IF($I314="c3",SUMIF($D$22:D$2999,$K314,T$22:T$2999),IF($I314="c4",SUMIF($C$22:C$2999,$K314,T$22:T$2999),"")))))))</f>
        <v/>
      </c>
      <c r="U314" s="91" t="str">
        <f t="shared" si="72"/>
        <v/>
      </c>
      <c r="V314" s="45"/>
      <c r="X314" s="50" t="str">
        <f t="shared" si="73"/>
        <v/>
      </c>
      <c r="Y314" s="69" t="str">
        <f t="shared" si="74"/>
        <v/>
      </c>
      <c r="Z314" s="69" t="str">
        <f t="shared" si="75"/>
        <v/>
      </c>
      <c r="AA314" s="69" t="str">
        <f>IF(I314="CSS",IF(RELLENAR!$F$6="PEM",IF(OR(T314&lt;(Q314),Q314=0),1,""),IF(OR(T314*(1+$T$11+$T$9)&lt;(Q314*(1+$O$9+$O$11)),Q314=0),1,"")),"")</f>
        <v/>
      </c>
      <c r="AB314" s="93" t="str">
        <f t="shared" si="76"/>
        <v/>
      </c>
      <c r="AC314" s="56" t="str">
        <f t="shared" si="77"/>
        <v/>
      </c>
      <c r="AD314" s="94" t="str">
        <f t="shared" si="78"/>
        <v/>
      </c>
      <c r="AE314" s="56" t="str">
        <f t="shared" si="79"/>
        <v/>
      </c>
      <c r="AF314" s="78" t="str">
        <f t="shared" si="80"/>
        <v/>
      </c>
    </row>
    <row r="315" spans="1:32" s="74" customFormat="1" x14ac:dyDescent="0.2">
      <c r="A315" s="74" t="str">
        <f>IF(EXPORTADO!I297&lt;&gt;"",EXPORTADO!I297,"")</f>
        <v/>
      </c>
      <c r="B315" s="74" t="str">
        <f t="shared" si="65"/>
        <v/>
      </c>
      <c r="C315" s="86" t="str">
        <f t="shared" si="66"/>
        <v/>
      </c>
      <c r="D315" s="86" t="str">
        <f t="shared" si="67"/>
        <v/>
      </c>
      <c r="E315" s="86" t="str">
        <f t="shared" si="68"/>
        <v/>
      </c>
      <c r="F315" s="86" t="str">
        <f t="shared" si="69"/>
        <v/>
      </c>
      <c r="G315" s="86" t="str">
        <f t="shared" si="70"/>
        <v/>
      </c>
      <c r="H315" s="87" t="str">
        <f>IF(EXPORTADO!B297&lt;&gt;"",EXPORTADO!B297,"")</f>
        <v/>
      </c>
      <c r="I315" s="78" t="str">
        <f t="shared" si="71"/>
        <v/>
      </c>
      <c r="J315" s="78"/>
      <c r="K315" s="88" t="str">
        <f>IF(EXPORTADO!A297&lt;&gt;"",TRIM(EXPORTADO!A297),"")</f>
        <v/>
      </c>
      <c r="L315" s="50" t="str">
        <f>IF(K315&lt;&gt;"",EXPORTADO!D297,"")</f>
        <v/>
      </c>
      <c r="M315" s="50"/>
      <c r="N315" s="78" t="str">
        <f>IF(K315&lt;&gt;"",EXPORTADO!C297,"")</f>
        <v/>
      </c>
      <c r="O315" s="89" t="str">
        <f>IF(G315&lt;&gt;"",EXPORTADO!E297,"")</f>
        <v/>
      </c>
      <c r="P315" s="90" t="str">
        <f>IF(G315&lt;&gt;"",EXPORTADO!F297,"")</f>
        <v/>
      </c>
      <c r="Q315" s="90" t="str">
        <f>IF($G315&lt;&gt;"",$O315*P315,IF(OR($I315="c",$I315="css"),SUMIF($G$22:G$2999,$K315,Q$22:Q$2999),IF($I315="c1",SUMIF($F$22:F$2999,$K315,Q$22:Q$2999),IF($I315="c2",SUMIF($E$22:E$2999,$K315,Q$22:Q$2999),IF($I315="c3",SUMIF($D$22:D$2999,$K315,Q$22:Q$2999),IF($I315="c4",SUMIF($C$22:C$2999,$K315,Q$22:Q$2999),""))))))</f>
        <v/>
      </c>
      <c r="S315" s="90"/>
      <c r="T315" s="90" t="str">
        <f>IF(G315&lt;&gt;"",IF(S315&lt;&gt;"",O315*S315,"Celda Vacia"),IF($G315&lt;&gt;"",$O315*S315,IF(OR($I315="c",$I315="css"),SUMIF($G$22:G$2999,$K315,T$22:T$2999),IF($I315="c1",SUMIF($F$22:F$2999,$K315,T$22:T$2999),IF($I315="c2",SUMIF($E$22:E$2999,$K315,T$22:T$2999),IF($I315="c3",SUMIF($D$22:D$2999,$K315,T$22:T$2999),IF($I315="c4",SUMIF($C$22:C$2999,$K315,T$22:T$2999),"")))))))</f>
        <v/>
      </c>
      <c r="U315" s="91" t="str">
        <f t="shared" si="72"/>
        <v/>
      </c>
      <c r="V315" s="45"/>
      <c r="X315" s="50" t="str">
        <f t="shared" si="73"/>
        <v/>
      </c>
      <c r="Y315" s="69" t="str">
        <f t="shared" si="74"/>
        <v/>
      </c>
      <c r="Z315" s="69" t="str">
        <f t="shared" si="75"/>
        <v/>
      </c>
      <c r="AA315" s="69" t="str">
        <f>IF(I315="CSS",IF(RELLENAR!$F$6="PEM",IF(OR(T315&lt;(Q315),Q315=0),1,""),IF(OR(T315*(1+$T$11+$T$9)&lt;(Q315*(1+$O$9+$O$11)),Q315=0),1,"")),"")</f>
        <v/>
      </c>
      <c r="AB315" s="93" t="str">
        <f t="shared" si="76"/>
        <v/>
      </c>
      <c r="AC315" s="56" t="str">
        <f t="shared" si="77"/>
        <v/>
      </c>
      <c r="AD315" s="94" t="str">
        <f t="shared" si="78"/>
        <v/>
      </c>
      <c r="AE315" s="56" t="str">
        <f t="shared" si="79"/>
        <v/>
      </c>
      <c r="AF315" s="78" t="str">
        <f t="shared" si="80"/>
        <v/>
      </c>
    </row>
    <row r="316" spans="1:32" s="74" customFormat="1" x14ac:dyDescent="0.2">
      <c r="A316" s="74" t="str">
        <f>IF(EXPORTADO!I298&lt;&gt;"",EXPORTADO!I298,"")</f>
        <v/>
      </c>
      <c r="B316" s="74" t="str">
        <f t="shared" si="65"/>
        <v/>
      </c>
      <c r="C316" s="86" t="str">
        <f t="shared" si="66"/>
        <v/>
      </c>
      <c r="D316" s="86" t="str">
        <f t="shared" si="67"/>
        <v/>
      </c>
      <c r="E316" s="86" t="str">
        <f t="shared" si="68"/>
        <v/>
      </c>
      <c r="F316" s="86" t="str">
        <f t="shared" si="69"/>
        <v/>
      </c>
      <c r="G316" s="86" t="str">
        <f t="shared" si="70"/>
        <v/>
      </c>
      <c r="H316" s="87" t="str">
        <f>IF(EXPORTADO!B298&lt;&gt;"",EXPORTADO!B298,"")</f>
        <v/>
      </c>
      <c r="I316" s="78" t="str">
        <f t="shared" si="71"/>
        <v/>
      </c>
      <c r="J316" s="78"/>
      <c r="K316" s="88" t="str">
        <f>IF(EXPORTADO!A298&lt;&gt;"",TRIM(EXPORTADO!A298),"")</f>
        <v/>
      </c>
      <c r="L316" s="50" t="str">
        <f>IF(K316&lt;&gt;"",EXPORTADO!D298,"")</f>
        <v/>
      </c>
      <c r="M316" s="50"/>
      <c r="N316" s="78" t="str">
        <f>IF(K316&lt;&gt;"",EXPORTADO!C298,"")</f>
        <v/>
      </c>
      <c r="O316" s="89" t="str">
        <f>IF(G316&lt;&gt;"",EXPORTADO!E298,"")</f>
        <v/>
      </c>
      <c r="P316" s="90" t="str">
        <f>IF(G316&lt;&gt;"",EXPORTADO!F298,"")</f>
        <v/>
      </c>
      <c r="Q316" s="90" t="str">
        <f>IF($G316&lt;&gt;"",$O316*P316,IF(OR($I316="c",$I316="css"),SUMIF($G$22:G$2999,$K316,Q$22:Q$2999),IF($I316="c1",SUMIF($F$22:F$2999,$K316,Q$22:Q$2999),IF($I316="c2",SUMIF($E$22:E$2999,$K316,Q$22:Q$2999),IF($I316="c3",SUMIF($D$22:D$2999,$K316,Q$22:Q$2999),IF($I316="c4",SUMIF($C$22:C$2999,$K316,Q$22:Q$2999),""))))))</f>
        <v/>
      </c>
      <c r="S316" s="90"/>
      <c r="T316" s="90" t="str">
        <f>IF(G316&lt;&gt;"",IF(S316&lt;&gt;"",O316*S316,"Celda Vacia"),IF($G316&lt;&gt;"",$O316*S316,IF(OR($I316="c",$I316="css"),SUMIF($G$22:G$2999,$K316,T$22:T$2999),IF($I316="c1",SUMIF($F$22:F$2999,$K316,T$22:T$2999),IF($I316="c2",SUMIF($E$22:E$2999,$K316,T$22:T$2999),IF($I316="c3",SUMIF($D$22:D$2999,$K316,T$22:T$2999),IF($I316="c4",SUMIF($C$22:C$2999,$K316,T$22:T$2999),"")))))))</f>
        <v/>
      </c>
      <c r="U316" s="91" t="str">
        <f t="shared" si="72"/>
        <v/>
      </c>
      <c r="V316" s="45"/>
      <c r="X316" s="50" t="str">
        <f t="shared" si="73"/>
        <v/>
      </c>
      <c r="Y316" s="69" t="str">
        <f t="shared" si="74"/>
        <v/>
      </c>
      <c r="Z316" s="69" t="str">
        <f t="shared" si="75"/>
        <v/>
      </c>
      <c r="AA316" s="69" t="str">
        <f>IF(I316="CSS",IF(RELLENAR!$F$6="PEM",IF(OR(T316&lt;(Q316),Q316=0),1,""),IF(OR(T316*(1+$T$11+$T$9)&lt;(Q316*(1+$O$9+$O$11)),Q316=0),1,"")),"")</f>
        <v/>
      </c>
      <c r="AB316" s="93" t="str">
        <f t="shared" si="76"/>
        <v/>
      </c>
      <c r="AC316" s="56" t="str">
        <f t="shared" si="77"/>
        <v/>
      </c>
      <c r="AD316" s="94" t="str">
        <f t="shared" si="78"/>
        <v/>
      </c>
      <c r="AE316" s="56" t="str">
        <f t="shared" si="79"/>
        <v/>
      </c>
      <c r="AF316" s="78" t="str">
        <f t="shared" si="80"/>
        <v/>
      </c>
    </row>
    <row r="317" spans="1:32" s="74" customFormat="1" x14ac:dyDescent="0.2">
      <c r="A317" s="74" t="str">
        <f>IF(EXPORTADO!I299&lt;&gt;"",EXPORTADO!I299,"")</f>
        <v/>
      </c>
      <c r="B317" s="74" t="str">
        <f t="shared" si="65"/>
        <v/>
      </c>
      <c r="C317" s="86" t="str">
        <f t="shared" si="66"/>
        <v/>
      </c>
      <c r="D317" s="86" t="str">
        <f t="shared" si="67"/>
        <v/>
      </c>
      <c r="E317" s="86" t="str">
        <f t="shared" si="68"/>
        <v/>
      </c>
      <c r="F317" s="86" t="str">
        <f t="shared" si="69"/>
        <v/>
      </c>
      <c r="G317" s="86" t="str">
        <f t="shared" si="70"/>
        <v/>
      </c>
      <c r="H317" s="87" t="str">
        <f>IF(EXPORTADO!B299&lt;&gt;"",EXPORTADO!B299,"")</f>
        <v/>
      </c>
      <c r="I317" s="78" t="str">
        <f t="shared" si="71"/>
        <v/>
      </c>
      <c r="J317" s="78"/>
      <c r="K317" s="88" t="str">
        <f>IF(EXPORTADO!A299&lt;&gt;"",TRIM(EXPORTADO!A299),"")</f>
        <v/>
      </c>
      <c r="L317" s="50" t="str">
        <f>IF(K317&lt;&gt;"",EXPORTADO!D299,"")</f>
        <v/>
      </c>
      <c r="M317" s="50"/>
      <c r="N317" s="78" t="str">
        <f>IF(K317&lt;&gt;"",EXPORTADO!C299,"")</f>
        <v/>
      </c>
      <c r="O317" s="89" t="str">
        <f>IF(G317&lt;&gt;"",EXPORTADO!E299,"")</f>
        <v/>
      </c>
      <c r="P317" s="90" t="str">
        <f>IF(G317&lt;&gt;"",EXPORTADO!F299,"")</f>
        <v/>
      </c>
      <c r="Q317" s="90" t="str">
        <f>IF($G317&lt;&gt;"",$O317*P317,IF(OR($I317="c",$I317="css"),SUMIF($G$22:G$2999,$K317,Q$22:Q$2999),IF($I317="c1",SUMIF($F$22:F$2999,$K317,Q$22:Q$2999),IF($I317="c2",SUMIF($E$22:E$2999,$K317,Q$22:Q$2999),IF($I317="c3",SUMIF($D$22:D$2999,$K317,Q$22:Q$2999),IF($I317="c4",SUMIF($C$22:C$2999,$K317,Q$22:Q$2999),""))))))</f>
        <v/>
      </c>
      <c r="S317" s="90"/>
      <c r="T317" s="90" t="str">
        <f>IF(G317&lt;&gt;"",IF(S317&lt;&gt;"",O317*S317,"Celda Vacia"),IF($G317&lt;&gt;"",$O317*S317,IF(OR($I317="c",$I317="css"),SUMIF($G$22:G$2999,$K317,T$22:T$2999),IF($I317="c1",SUMIF($F$22:F$2999,$K317,T$22:T$2999),IF($I317="c2",SUMIF($E$22:E$2999,$K317,T$22:T$2999),IF($I317="c3",SUMIF($D$22:D$2999,$K317,T$22:T$2999),IF($I317="c4",SUMIF($C$22:C$2999,$K317,T$22:T$2999),"")))))))</f>
        <v/>
      </c>
      <c r="U317" s="91" t="str">
        <f t="shared" si="72"/>
        <v/>
      </c>
      <c r="V317" s="45"/>
      <c r="X317" s="50" t="str">
        <f t="shared" si="73"/>
        <v/>
      </c>
      <c r="Y317" s="69" t="str">
        <f t="shared" si="74"/>
        <v/>
      </c>
      <c r="Z317" s="69" t="str">
        <f t="shared" si="75"/>
        <v/>
      </c>
      <c r="AA317" s="69" t="str">
        <f>IF(I317="CSS",IF(RELLENAR!$F$6="PEM",IF(OR(T317&lt;(Q317),Q317=0),1,""),IF(OR(T317*(1+$T$11+$T$9)&lt;(Q317*(1+$O$9+$O$11)),Q317=0),1,"")),"")</f>
        <v/>
      </c>
      <c r="AB317" s="93" t="str">
        <f t="shared" si="76"/>
        <v/>
      </c>
      <c r="AC317" s="56" t="str">
        <f t="shared" si="77"/>
        <v/>
      </c>
      <c r="AD317" s="94" t="str">
        <f t="shared" si="78"/>
        <v/>
      </c>
      <c r="AE317" s="56" t="str">
        <f t="shared" si="79"/>
        <v/>
      </c>
      <c r="AF317" s="78" t="str">
        <f t="shared" si="80"/>
        <v/>
      </c>
    </row>
    <row r="318" spans="1:32" s="74" customFormat="1" x14ac:dyDescent="0.2">
      <c r="A318" s="74" t="str">
        <f>IF(EXPORTADO!I300&lt;&gt;"",EXPORTADO!I300,"")</f>
        <v/>
      </c>
      <c r="B318" s="74" t="str">
        <f t="shared" si="65"/>
        <v/>
      </c>
      <c r="C318" s="86" t="str">
        <f t="shared" si="66"/>
        <v/>
      </c>
      <c r="D318" s="86" t="str">
        <f t="shared" si="67"/>
        <v/>
      </c>
      <c r="E318" s="86" t="str">
        <f t="shared" si="68"/>
        <v/>
      </c>
      <c r="F318" s="86" t="str">
        <f t="shared" si="69"/>
        <v/>
      </c>
      <c r="G318" s="86" t="str">
        <f t="shared" si="70"/>
        <v/>
      </c>
      <c r="H318" s="87" t="str">
        <f>IF(EXPORTADO!B300&lt;&gt;"",EXPORTADO!B300,"")</f>
        <v/>
      </c>
      <c r="I318" s="78" t="str">
        <f t="shared" si="71"/>
        <v/>
      </c>
      <c r="J318" s="78"/>
      <c r="K318" s="88" t="str">
        <f>IF(EXPORTADO!A300&lt;&gt;"",TRIM(EXPORTADO!A300),"")</f>
        <v/>
      </c>
      <c r="L318" s="50" t="str">
        <f>IF(K318&lt;&gt;"",EXPORTADO!D300,"")</f>
        <v/>
      </c>
      <c r="M318" s="50"/>
      <c r="N318" s="78" t="str">
        <f>IF(K318&lt;&gt;"",EXPORTADO!C300,"")</f>
        <v/>
      </c>
      <c r="O318" s="89" t="str">
        <f>IF(G318&lt;&gt;"",EXPORTADO!E300,"")</f>
        <v/>
      </c>
      <c r="P318" s="90" t="str">
        <f>IF(G318&lt;&gt;"",EXPORTADO!F300,"")</f>
        <v/>
      </c>
      <c r="Q318" s="90" t="str">
        <f>IF($G318&lt;&gt;"",$O318*P318,IF(OR($I318="c",$I318="css"),SUMIF($G$22:G$2999,$K318,Q$22:Q$2999),IF($I318="c1",SUMIF($F$22:F$2999,$K318,Q$22:Q$2999),IF($I318="c2",SUMIF($E$22:E$2999,$K318,Q$22:Q$2999),IF($I318="c3",SUMIF($D$22:D$2999,$K318,Q$22:Q$2999),IF($I318="c4",SUMIF($C$22:C$2999,$K318,Q$22:Q$2999),""))))))</f>
        <v/>
      </c>
      <c r="S318" s="90"/>
      <c r="T318" s="90" t="str">
        <f>IF(G318&lt;&gt;"",IF(S318&lt;&gt;"",O318*S318,"Celda Vacia"),IF($G318&lt;&gt;"",$O318*S318,IF(OR($I318="c",$I318="css"),SUMIF($G$22:G$2999,$K318,T$22:T$2999),IF($I318="c1",SUMIF($F$22:F$2999,$K318,T$22:T$2999),IF($I318="c2",SUMIF($E$22:E$2999,$K318,T$22:T$2999),IF($I318="c3",SUMIF($D$22:D$2999,$K318,T$22:T$2999),IF($I318="c4",SUMIF($C$22:C$2999,$K318,T$22:T$2999),"")))))))</f>
        <v/>
      </c>
      <c r="U318" s="91" t="str">
        <f t="shared" si="72"/>
        <v/>
      </c>
      <c r="V318" s="45"/>
      <c r="X318" s="50" t="str">
        <f t="shared" si="73"/>
        <v/>
      </c>
      <c r="Y318" s="69" t="str">
        <f t="shared" si="74"/>
        <v/>
      </c>
      <c r="Z318" s="69" t="str">
        <f t="shared" si="75"/>
        <v/>
      </c>
      <c r="AA318" s="69" t="str">
        <f>IF(I318="CSS",IF(RELLENAR!$F$6="PEM",IF(OR(T318&lt;(Q318),Q318=0),1,""),IF(OR(T318*(1+$T$11+$T$9)&lt;(Q318*(1+$O$9+$O$11)),Q318=0),1,"")),"")</f>
        <v/>
      </c>
      <c r="AB318" s="93" t="str">
        <f t="shared" si="76"/>
        <v/>
      </c>
      <c r="AC318" s="56" t="str">
        <f t="shared" si="77"/>
        <v/>
      </c>
      <c r="AD318" s="94" t="str">
        <f t="shared" si="78"/>
        <v/>
      </c>
      <c r="AE318" s="56" t="str">
        <f t="shared" si="79"/>
        <v/>
      </c>
      <c r="AF318" s="78" t="str">
        <f t="shared" si="80"/>
        <v/>
      </c>
    </row>
    <row r="319" spans="1:32" s="74" customFormat="1" x14ac:dyDescent="0.2">
      <c r="A319" s="74" t="str">
        <f>IF(EXPORTADO!I301&lt;&gt;"",EXPORTADO!I301,"")</f>
        <v/>
      </c>
      <c r="B319" s="74" t="str">
        <f t="shared" si="65"/>
        <v/>
      </c>
      <c r="C319" s="86" t="str">
        <f t="shared" si="66"/>
        <v/>
      </c>
      <c r="D319" s="86" t="str">
        <f t="shared" si="67"/>
        <v/>
      </c>
      <c r="E319" s="86" t="str">
        <f t="shared" si="68"/>
        <v/>
      </c>
      <c r="F319" s="86" t="str">
        <f t="shared" si="69"/>
        <v/>
      </c>
      <c r="G319" s="86" t="str">
        <f t="shared" si="70"/>
        <v/>
      </c>
      <c r="H319" s="87" t="str">
        <f>IF(EXPORTADO!B301&lt;&gt;"",EXPORTADO!B301,"")</f>
        <v/>
      </c>
      <c r="I319" s="78" t="str">
        <f t="shared" si="71"/>
        <v/>
      </c>
      <c r="J319" s="78"/>
      <c r="K319" s="88" t="str">
        <f>IF(EXPORTADO!A301&lt;&gt;"",TRIM(EXPORTADO!A301),"")</f>
        <v/>
      </c>
      <c r="L319" s="50" t="str">
        <f>IF(K319&lt;&gt;"",EXPORTADO!D301,"")</f>
        <v/>
      </c>
      <c r="M319" s="50"/>
      <c r="N319" s="78" t="str">
        <f>IF(K319&lt;&gt;"",EXPORTADO!C301,"")</f>
        <v/>
      </c>
      <c r="O319" s="89" t="str">
        <f>IF(G319&lt;&gt;"",EXPORTADO!E301,"")</f>
        <v/>
      </c>
      <c r="P319" s="90" t="str">
        <f>IF(G319&lt;&gt;"",EXPORTADO!F301,"")</f>
        <v/>
      </c>
      <c r="Q319" s="90" t="str">
        <f>IF($G319&lt;&gt;"",$O319*P319,IF(OR($I319="c",$I319="css"),SUMIF($G$22:G$2999,$K319,Q$22:Q$2999),IF($I319="c1",SUMIF($F$22:F$2999,$K319,Q$22:Q$2999),IF($I319="c2",SUMIF($E$22:E$2999,$K319,Q$22:Q$2999),IF($I319="c3",SUMIF($D$22:D$2999,$K319,Q$22:Q$2999),IF($I319="c4",SUMIF($C$22:C$2999,$K319,Q$22:Q$2999),""))))))</f>
        <v/>
      </c>
      <c r="S319" s="90"/>
      <c r="T319" s="90" t="str">
        <f>IF(G319&lt;&gt;"",IF(S319&lt;&gt;"",O319*S319,"Celda Vacia"),IF($G319&lt;&gt;"",$O319*S319,IF(OR($I319="c",$I319="css"),SUMIF($G$22:G$2999,$K319,T$22:T$2999),IF($I319="c1",SUMIF($F$22:F$2999,$K319,T$22:T$2999),IF($I319="c2",SUMIF($E$22:E$2999,$K319,T$22:T$2999),IF($I319="c3",SUMIF($D$22:D$2999,$K319,T$22:T$2999),IF($I319="c4",SUMIF($C$22:C$2999,$K319,T$22:T$2999),"")))))))</f>
        <v/>
      </c>
      <c r="U319" s="91" t="str">
        <f t="shared" si="72"/>
        <v/>
      </c>
      <c r="V319" s="45"/>
      <c r="X319" s="50" t="str">
        <f t="shared" si="73"/>
        <v/>
      </c>
      <c r="Y319" s="69" t="str">
        <f t="shared" si="74"/>
        <v/>
      </c>
      <c r="Z319" s="69" t="str">
        <f t="shared" si="75"/>
        <v/>
      </c>
      <c r="AA319" s="69" t="str">
        <f>IF(I319="CSS",IF(RELLENAR!$F$6="PEM",IF(OR(T319&lt;(Q319),Q319=0),1,""),IF(OR(T319*(1+$T$11+$T$9)&lt;(Q319*(1+$O$9+$O$11)),Q319=0),1,"")),"")</f>
        <v/>
      </c>
      <c r="AB319" s="93" t="str">
        <f t="shared" si="76"/>
        <v/>
      </c>
      <c r="AC319" s="56" t="str">
        <f t="shared" si="77"/>
        <v/>
      </c>
      <c r="AD319" s="94" t="str">
        <f t="shared" si="78"/>
        <v/>
      </c>
      <c r="AE319" s="56" t="str">
        <f t="shared" si="79"/>
        <v/>
      </c>
      <c r="AF319" s="78" t="str">
        <f t="shared" si="80"/>
        <v/>
      </c>
    </row>
    <row r="320" spans="1:32" s="74" customFormat="1" x14ac:dyDescent="0.2">
      <c r="A320" s="74" t="str">
        <f>IF(EXPORTADO!I302&lt;&gt;"",EXPORTADO!I302,"")</f>
        <v/>
      </c>
      <c r="B320" s="74" t="str">
        <f t="shared" si="65"/>
        <v/>
      </c>
      <c r="C320" s="86" t="str">
        <f t="shared" si="66"/>
        <v/>
      </c>
      <c r="D320" s="86" t="str">
        <f t="shared" si="67"/>
        <v/>
      </c>
      <c r="E320" s="86" t="str">
        <f t="shared" si="68"/>
        <v/>
      </c>
      <c r="F320" s="86" t="str">
        <f t="shared" si="69"/>
        <v/>
      </c>
      <c r="G320" s="86" t="str">
        <f t="shared" si="70"/>
        <v/>
      </c>
      <c r="H320" s="87" t="str">
        <f>IF(EXPORTADO!B302&lt;&gt;"",EXPORTADO!B302,"")</f>
        <v/>
      </c>
      <c r="I320" s="78" t="str">
        <f t="shared" si="71"/>
        <v/>
      </c>
      <c r="J320" s="78"/>
      <c r="K320" s="88" t="str">
        <f>IF(EXPORTADO!A302&lt;&gt;"",TRIM(EXPORTADO!A302),"")</f>
        <v/>
      </c>
      <c r="L320" s="50" t="str">
        <f>IF(K320&lt;&gt;"",EXPORTADO!D302,"")</f>
        <v/>
      </c>
      <c r="M320" s="50"/>
      <c r="N320" s="78" t="str">
        <f>IF(K320&lt;&gt;"",EXPORTADO!C302,"")</f>
        <v/>
      </c>
      <c r="O320" s="89" t="str">
        <f>IF(G320&lt;&gt;"",EXPORTADO!E302,"")</f>
        <v/>
      </c>
      <c r="P320" s="90" t="str">
        <f>IF(G320&lt;&gt;"",EXPORTADO!F302,"")</f>
        <v/>
      </c>
      <c r="Q320" s="90" t="str">
        <f>IF($G320&lt;&gt;"",$O320*P320,IF(OR($I320="c",$I320="css"),SUMIF($G$22:G$2999,$K320,Q$22:Q$2999),IF($I320="c1",SUMIF($F$22:F$2999,$K320,Q$22:Q$2999),IF($I320="c2",SUMIF($E$22:E$2999,$K320,Q$22:Q$2999),IF($I320="c3",SUMIF($D$22:D$2999,$K320,Q$22:Q$2999),IF($I320="c4",SUMIF($C$22:C$2999,$K320,Q$22:Q$2999),""))))))</f>
        <v/>
      </c>
      <c r="S320" s="90"/>
      <c r="T320" s="90" t="str">
        <f>IF(G320&lt;&gt;"",IF(S320&lt;&gt;"",O320*S320,"Celda Vacia"),IF($G320&lt;&gt;"",$O320*S320,IF(OR($I320="c",$I320="css"),SUMIF($G$22:G$2999,$K320,T$22:T$2999),IF($I320="c1",SUMIF($F$22:F$2999,$K320,T$22:T$2999),IF($I320="c2",SUMIF($E$22:E$2999,$K320,T$22:T$2999),IF($I320="c3",SUMIF($D$22:D$2999,$K320,T$22:T$2999),IF($I320="c4",SUMIF($C$22:C$2999,$K320,T$22:T$2999),"")))))))</f>
        <v/>
      </c>
      <c r="U320" s="91" t="str">
        <f t="shared" si="72"/>
        <v/>
      </c>
      <c r="V320" s="45"/>
      <c r="X320" s="50" t="str">
        <f t="shared" si="73"/>
        <v/>
      </c>
      <c r="Y320" s="69" t="str">
        <f t="shared" si="74"/>
        <v/>
      </c>
      <c r="Z320" s="69" t="str">
        <f t="shared" si="75"/>
        <v/>
      </c>
      <c r="AA320" s="69" t="str">
        <f>IF(I320="CSS",IF(RELLENAR!$F$6="PEM",IF(OR(T320&lt;(Q320),Q320=0),1,""),IF(OR(T320*(1+$T$11+$T$9)&lt;(Q320*(1+$O$9+$O$11)),Q320=0),1,"")),"")</f>
        <v/>
      </c>
      <c r="AB320" s="93" t="str">
        <f t="shared" si="76"/>
        <v/>
      </c>
      <c r="AC320" s="56" t="str">
        <f t="shared" si="77"/>
        <v/>
      </c>
      <c r="AD320" s="94" t="str">
        <f t="shared" si="78"/>
        <v/>
      </c>
      <c r="AE320" s="56" t="str">
        <f t="shared" si="79"/>
        <v/>
      </c>
      <c r="AF320" s="78" t="str">
        <f t="shared" si="80"/>
        <v/>
      </c>
    </row>
    <row r="321" spans="1:32" s="74" customFormat="1" x14ac:dyDescent="0.2">
      <c r="A321" s="74" t="str">
        <f>IF(EXPORTADO!I303&lt;&gt;"",EXPORTADO!I303,"")</f>
        <v/>
      </c>
      <c r="B321" s="74" t="str">
        <f t="shared" si="65"/>
        <v/>
      </c>
      <c r="C321" s="86" t="str">
        <f t="shared" si="66"/>
        <v/>
      </c>
      <c r="D321" s="86" t="str">
        <f t="shared" si="67"/>
        <v/>
      </c>
      <c r="E321" s="86" t="str">
        <f t="shared" si="68"/>
        <v/>
      </c>
      <c r="F321" s="86" t="str">
        <f t="shared" si="69"/>
        <v/>
      </c>
      <c r="G321" s="86" t="str">
        <f t="shared" si="70"/>
        <v/>
      </c>
      <c r="H321" s="87" t="str">
        <f>IF(EXPORTADO!B303&lt;&gt;"",EXPORTADO!B303,"")</f>
        <v/>
      </c>
      <c r="I321" s="78" t="str">
        <f t="shared" si="71"/>
        <v/>
      </c>
      <c r="J321" s="78"/>
      <c r="K321" s="88" t="str">
        <f>IF(EXPORTADO!A303&lt;&gt;"",TRIM(EXPORTADO!A303),"")</f>
        <v/>
      </c>
      <c r="L321" s="50" t="str">
        <f>IF(K321&lt;&gt;"",EXPORTADO!D303,"")</f>
        <v/>
      </c>
      <c r="M321" s="50"/>
      <c r="N321" s="78" t="str">
        <f>IF(K321&lt;&gt;"",EXPORTADO!C303,"")</f>
        <v/>
      </c>
      <c r="O321" s="89" t="str">
        <f>IF(G321&lt;&gt;"",EXPORTADO!E303,"")</f>
        <v/>
      </c>
      <c r="P321" s="90" t="str">
        <f>IF(G321&lt;&gt;"",EXPORTADO!F303,"")</f>
        <v/>
      </c>
      <c r="Q321" s="90" t="str">
        <f>IF($G321&lt;&gt;"",$O321*P321,IF(OR($I321="c",$I321="css"),SUMIF($G$22:G$2999,$K321,Q$22:Q$2999),IF($I321="c1",SUMIF($F$22:F$2999,$K321,Q$22:Q$2999),IF($I321="c2",SUMIF($E$22:E$2999,$K321,Q$22:Q$2999),IF($I321="c3",SUMIF($D$22:D$2999,$K321,Q$22:Q$2999),IF($I321="c4",SUMIF($C$22:C$2999,$K321,Q$22:Q$2999),""))))))</f>
        <v/>
      </c>
      <c r="S321" s="90"/>
      <c r="T321" s="90" t="str">
        <f>IF(G321&lt;&gt;"",IF(S321&lt;&gt;"",O321*S321,"Celda Vacia"),IF($G321&lt;&gt;"",$O321*S321,IF(OR($I321="c",$I321="css"),SUMIF($G$22:G$2999,$K321,T$22:T$2999),IF($I321="c1",SUMIF($F$22:F$2999,$K321,T$22:T$2999),IF($I321="c2",SUMIF($E$22:E$2999,$K321,T$22:T$2999),IF($I321="c3",SUMIF($D$22:D$2999,$K321,T$22:T$2999),IF($I321="c4",SUMIF($C$22:C$2999,$K321,T$22:T$2999),"")))))))</f>
        <v/>
      </c>
      <c r="U321" s="91" t="str">
        <f t="shared" si="72"/>
        <v/>
      </c>
      <c r="V321" s="45"/>
      <c r="X321" s="50" t="str">
        <f t="shared" si="73"/>
        <v/>
      </c>
      <c r="Y321" s="69" t="str">
        <f t="shared" si="74"/>
        <v/>
      </c>
      <c r="Z321" s="69" t="str">
        <f t="shared" si="75"/>
        <v/>
      </c>
      <c r="AA321" s="69" t="str">
        <f>IF(I321="CSS",IF(RELLENAR!$F$6="PEM",IF(OR(T321&lt;(Q321),Q321=0),1,""),IF(OR(T321*(1+$T$11+$T$9)&lt;(Q321*(1+$O$9+$O$11)),Q321=0),1,"")),"")</f>
        <v/>
      </c>
      <c r="AB321" s="93" t="str">
        <f t="shared" si="76"/>
        <v/>
      </c>
      <c r="AC321" s="56" t="str">
        <f t="shared" si="77"/>
        <v/>
      </c>
      <c r="AD321" s="94" t="str">
        <f t="shared" si="78"/>
        <v/>
      </c>
      <c r="AE321" s="56" t="str">
        <f t="shared" si="79"/>
        <v/>
      </c>
      <c r="AF321" s="78" t="str">
        <f t="shared" si="80"/>
        <v/>
      </c>
    </row>
    <row r="322" spans="1:32" s="74" customFormat="1" x14ac:dyDescent="0.2">
      <c r="A322" s="74" t="str">
        <f>IF(EXPORTADO!I304&lt;&gt;"",EXPORTADO!I304,"")</f>
        <v/>
      </c>
      <c r="B322" s="74" t="str">
        <f t="shared" si="65"/>
        <v/>
      </c>
      <c r="C322" s="86" t="str">
        <f t="shared" si="66"/>
        <v/>
      </c>
      <c r="D322" s="86" t="str">
        <f t="shared" si="67"/>
        <v/>
      </c>
      <c r="E322" s="86" t="str">
        <f t="shared" si="68"/>
        <v/>
      </c>
      <c r="F322" s="86" t="str">
        <f t="shared" si="69"/>
        <v/>
      </c>
      <c r="G322" s="86" t="str">
        <f t="shared" si="70"/>
        <v/>
      </c>
      <c r="H322" s="87" t="str">
        <f>IF(EXPORTADO!B304&lt;&gt;"",EXPORTADO!B304,"")</f>
        <v/>
      </c>
      <c r="I322" s="78" t="str">
        <f t="shared" si="71"/>
        <v/>
      </c>
      <c r="J322" s="78"/>
      <c r="K322" s="88" t="str">
        <f>IF(EXPORTADO!A304&lt;&gt;"",TRIM(EXPORTADO!A304),"")</f>
        <v/>
      </c>
      <c r="L322" s="50" t="str">
        <f>IF(K322&lt;&gt;"",EXPORTADO!D304,"")</f>
        <v/>
      </c>
      <c r="M322" s="50"/>
      <c r="N322" s="78" t="str">
        <f>IF(K322&lt;&gt;"",EXPORTADO!C304,"")</f>
        <v/>
      </c>
      <c r="O322" s="89" t="str">
        <f>IF(G322&lt;&gt;"",EXPORTADO!E304,"")</f>
        <v/>
      </c>
      <c r="P322" s="90" t="str">
        <f>IF(G322&lt;&gt;"",EXPORTADO!F304,"")</f>
        <v/>
      </c>
      <c r="Q322" s="90" t="str">
        <f>IF($G322&lt;&gt;"",$O322*P322,IF(OR($I322="c",$I322="css"),SUMIF($G$22:G$2999,$K322,Q$22:Q$2999),IF($I322="c1",SUMIF($F$22:F$2999,$K322,Q$22:Q$2999),IF($I322="c2",SUMIF($E$22:E$2999,$K322,Q$22:Q$2999),IF($I322="c3",SUMIF($D$22:D$2999,$K322,Q$22:Q$2999),IF($I322="c4",SUMIF($C$22:C$2999,$K322,Q$22:Q$2999),""))))))</f>
        <v/>
      </c>
      <c r="S322" s="90"/>
      <c r="T322" s="90" t="str">
        <f>IF(G322&lt;&gt;"",IF(S322&lt;&gt;"",O322*S322,"Celda Vacia"),IF($G322&lt;&gt;"",$O322*S322,IF(OR($I322="c",$I322="css"),SUMIF($G$22:G$2999,$K322,T$22:T$2999),IF($I322="c1",SUMIF($F$22:F$2999,$K322,T$22:T$2999),IF($I322="c2",SUMIF($E$22:E$2999,$K322,T$22:T$2999),IF($I322="c3",SUMIF($D$22:D$2999,$K322,T$22:T$2999),IF($I322="c4",SUMIF($C$22:C$2999,$K322,T$22:T$2999),"")))))))</f>
        <v/>
      </c>
      <c r="U322" s="91" t="str">
        <f t="shared" si="72"/>
        <v/>
      </c>
      <c r="V322" s="45"/>
      <c r="X322" s="50" t="str">
        <f t="shared" si="73"/>
        <v/>
      </c>
      <c r="Y322" s="69" t="str">
        <f t="shared" si="74"/>
        <v/>
      </c>
      <c r="Z322" s="69" t="str">
        <f t="shared" si="75"/>
        <v/>
      </c>
      <c r="AA322" s="69" t="str">
        <f>IF(I322="CSS",IF(RELLENAR!$F$6="PEM",IF(OR(T322&lt;(Q322),Q322=0),1,""),IF(OR(T322*(1+$T$11+$T$9)&lt;(Q322*(1+$O$9+$O$11)),Q322=0),1,"")),"")</f>
        <v/>
      </c>
      <c r="AB322" s="93" t="str">
        <f t="shared" si="76"/>
        <v/>
      </c>
      <c r="AC322" s="56" t="str">
        <f t="shared" si="77"/>
        <v/>
      </c>
      <c r="AD322" s="94" t="str">
        <f t="shared" si="78"/>
        <v/>
      </c>
      <c r="AE322" s="56" t="str">
        <f t="shared" si="79"/>
        <v/>
      </c>
      <c r="AF322" s="78" t="str">
        <f t="shared" si="80"/>
        <v/>
      </c>
    </row>
    <row r="323" spans="1:32" s="74" customFormat="1" x14ac:dyDescent="0.2">
      <c r="A323" s="74" t="str">
        <f>IF(EXPORTADO!I305&lt;&gt;"",EXPORTADO!I305,"")</f>
        <v/>
      </c>
      <c r="B323" s="74" t="str">
        <f t="shared" si="65"/>
        <v/>
      </c>
      <c r="C323" s="86" t="str">
        <f t="shared" si="66"/>
        <v/>
      </c>
      <c r="D323" s="86" t="str">
        <f t="shared" si="67"/>
        <v/>
      </c>
      <c r="E323" s="86" t="str">
        <f t="shared" si="68"/>
        <v/>
      </c>
      <c r="F323" s="86" t="str">
        <f t="shared" si="69"/>
        <v/>
      </c>
      <c r="G323" s="86" t="str">
        <f t="shared" si="70"/>
        <v/>
      </c>
      <c r="H323" s="87" t="str">
        <f>IF(EXPORTADO!B305&lt;&gt;"",EXPORTADO!B305,"")</f>
        <v/>
      </c>
      <c r="I323" s="78" t="str">
        <f t="shared" si="71"/>
        <v/>
      </c>
      <c r="J323" s="78"/>
      <c r="K323" s="88" t="str">
        <f>IF(EXPORTADO!A305&lt;&gt;"",TRIM(EXPORTADO!A305),"")</f>
        <v/>
      </c>
      <c r="L323" s="50" t="str">
        <f>IF(K323&lt;&gt;"",EXPORTADO!D305,"")</f>
        <v/>
      </c>
      <c r="M323" s="50"/>
      <c r="N323" s="78" t="str">
        <f>IF(K323&lt;&gt;"",EXPORTADO!C305,"")</f>
        <v/>
      </c>
      <c r="O323" s="89" t="str">
        <f>IF(G323&lt;&gt;"",EXPORTADO!E305,"")</f>
        <v/>
      </c>
      <c r="P323" s="90" t="str">
        <f>IF(G323&lt;&gt;"",EXPORTADO!F305,"")</f>
        <v/>
      </c>
      <c r="Q323" s="90" t="str">
        <f>IF($G323&lt;&gt;"",$O323*P323,IF(OR($I323="c",$I323="css"),SUMIF($G$22:G$2999,$K323,Q$22:Q$2999),IF($I323="c1",SUMIF($F$22:F$2999,$K323,Q$22:Q$2999),IF($I323="c2",SUMIF($E$22:E$2999,$K323,Q$22:Q$2999),IF($I323="c3",SUMIF($D$22:D$2999,$K323,Q$22:Q$2999),IF($I323="c4",SUMIF($C$22:C$2999,$K323,Q$22:Q$2999),""))))))</f>
        <v/>
      </c>
      <c r="S323" s="90"/>
      <c r="T323" s="90" t="str">
        <f>IF(G323&lt;&gt;"",IF(S323&lt;&gt;"",O323*S323,"Celda Vacia"),IF($G323&lt;&gt;"",$O323*S323,IF(OR($I323="c",$I323="css"),SUMIF($G$22:G$2999,$K323,T$22:T$2999),IF($I323="c1",SUMIF($F$22:F$2999,$K323,T$22:T$2999),IF($I323="c2",SUMIF($E$22:E$2999,$K323,T$22:T$2999),IF($I323="c3",SUMIF($D$22:D$2999,$K323,T$22:T$2999),IF($I323="c4",SUMIF($C$22:C$2999,$K323,T$22:T$2999),"")))))))</f>
        <v/>
      </c>
      <c r="U323" s="91" t="str">
        <f t="shared" si="72"/>
        <v/>
      </c>
      <c r="V323" s="45"/>
      <c r="X323" s="50" t="str">
        <f t="shared" si="73"/>
        <v/>
      </c>
      <c r="Y323" s="69" t="str">
        <f t="shared" si="74"/>
        <v/>
      </c>
      <c r="Z323" s="69" t="str">
        <f t="shared" si="75"/>
        <v/>
      </c>
      <c r="AA323" s="69" t="str">
        <f>IF(I323="CSS",IF(RELLENAR!$F$6="PEM",IF(OR(T323&lt;(Q323),Q323=0),1,""),IF(OR(T323*(1+$T$11+$T$9)&lt;(Q323*(1+$O$9+$O$11)),Q323=0),1,"")),"")</f>
        <v/>
      </c>
      <c r="AB323" s="93" t="str">
        <f t="shared" si="76"/>
        <v/>
      </c>
      <c r="AC323" s="56" t="str">
        <f t="shared" si="77"/>
        <v/>
      </c>
      <c r="AD323" s="94" t="str">
        <f t="shared" si="78"/>
        <v/>
      </c>
      <c r="AE323" s="56" t="str">
        <f t="shared" si="79"/>
        <v/>
      </c>
      <c r="AF323" s="78" t="str">
        <f t="shared" si="80"/>
        <v/>
      </c>
    </row>
    <row r="324" spans="1:32" s="74" customFormat="1" x14ac:dyDescent="0.2">
      <c r="A324" s="74" t="str">
        <f>IF(EXPORTADO!I306&lt;&gt;"",EXPORTADO!I306,"")</f>
        <v/>
      </c>
      <c r="B324" s="74" t="str">
        <f t="shared" si="65"/>
        <v/>
      </c>
      <c r="C324" s="86" t="str">
        <f t="shared" si="66"/>
        <v/>
      </c>
      <c r="D324" s="86" t="str">
        <f t="shared" si="67"/>
        <v/>
      </c>
      <c r="E324" s="86" t="str">
        <f t="shared" si="68"/>
        <v/>
      </c>
      <c r="F324" s="86" t="str">
        <f t="shared" si="69"/>
        <v/>
      </c>
      <c r="G324" s="86" t="str">
        <f t="shared" si="70"/>
        <v/>
      </c>
      <c r="H324" s="87" t="str">
        <f>IF(EXPORTADO!B306&lt;&gt;"",EXPORTADO!B306,"")</f>
        <v/>
      </c>
      <c r="I324" s="78" t="str">
        <f t="shared" si="71"/>
        <v/>
      </c>
      <c r="J324" s="78"/>
      <c r="K324" s="88" t="str">
        <f>IF(EXPORTADO!A306&lt;&gt;"",TRIM(EXPORTADO!A306),"")</f>
        <v/>
      </c>
      <c r="L324" s="50" t="str">
        <f>IF(K324&lt;&gt;"",EXPORTADO!D306,"")</f>
        <v/>
      </c>
      <c r="M324" s="50"/>
      <c r="N324" s="78" t="str">
        <f>IF(K324&lt;&gt;"",EXPORTADO!C306,"")</f>
        <v/>
      </c>
      <c r="O324" s="89" t="str">
        <f>IF(G324&lt;&gt;"",EXPORTADO!E306,"")</f>
        <v/>
      </c>
      <c r="P324" s="90" t="str">
        <f>IF(G324&lt;&gt;"",EXPORTADO!F306,"")</f>
        <v/>
      </c>
      <c r="Q324" s="90" t="str">
        <f>IF($G324&lt;&gt;"",$O324*P324,IF(OR($I324="c",$I324="css"),SUMIF($G$22:G$2999,$K324,Q$22:Q$2999),IF($I324="c1",SUMIF($F$22:F$2999,$K324,Q$22:Q$2999),IF($I324="c2",SUMIF($E$22:E$2999,$K324,Q$22:Q$2999),IF($I324="c3",SUMIF($D$22:D$2999,$K324,Q$22:Q$2999),IF($I324="c4",SUMIF($C$22:C$2999,$K324,Q$22:Q$2999),""))))))</f>
        <v/>
      </c>
      <c r="S324" s="90"/>
      <c r="T324" s="90" t="str">
        <f>IF(G324&lt;&gt;"",IF(S324&lt;&gt;"",O324*S324,"Celda Vacia"),IF($G324&lt;&gt;"",$O324*S324,IF(OR($I324="c",$I324="css"),SUMIF($G$22:G$2999,$K324,T$22:T$2999),IF($I324="c1",SUMIF($F$22:F$2999,$K324,T$22:T$2999),IF($I324="c2",SUMIF($E$22:E$2999,$K324,T$22:T$2999),IF($I324="c3",SUMIF($D$22:D$2999,$K324,T$22:T$2999),IF($I324="c4",SUMIF($C$22:C$2999,$K324,T$22:T$2999),"")))))))</f>
        <v/>
      </c>
      <c r="U324" s="91" t="str">
        <f t="shared" si="72"/>
        <v/>
      </c>
      <c r="V324" s="45"/>
      <c r="X324" s="50" t="str">
        <f t="shared" si="73"/>
        <v/>
      </c>
      <c r="Y324" s="69" t="str">
        <f t="shared" si="74"/>
        <v/>
      </c>
      <c r="Z324" s="69" t="str">
        <f t="shared" si="75"/>
        <v/>
      </c>
      <c r="AA324" s="69" t="str">
        <f>IF(I324="CSS",IF(RELLENAR!$F$6="PEM",IF(OR(T324&lt;(Q324),Q324=0),1,""),IF(OR(T324*(1+$T$11+$T$9)&lt;(Q324*(1+$O$9+$O$11)),Q324=0),1,"")),"")</f>
        <v/>
      </c>
      <c r="AB324" s="93" t="str">
        <f t="shared" si="76"/>
        <v/>
      </c>
      <c r="AC324" s="56" t="str">
        <f t="shared" si="77"/>
        <v/>
      </c>
      <c r="AD324" s="94" t="str">
        <f t="shared" si="78"/>
        <v/>
      </c>
      <c r="AE324" s="56" t="str">
        <f t="shared" si="79"/>
        <v/>
      </c>
      <c r="AF324" s="78" t="str">
        <f t="shared" si="80"/>
        <v/>
      </c>
    </row>
    <row r="325" spans="1:32" s="74" customFormat="1" x14ac:dyDescent="0.2">
      <c r="A325" s="74" t="str">
        <f>IF(EXPORTADO!I307&lt;&gt;"",EXPORTADO!I307,"")</f>
        <v/>
      </c>
      <c r="B325" s="74" t="str">
        <f t="shared" si="65"/>
        <v/>
      </c>
      <c r="C325" s="86" t="str">
        <f t="shared" si="66"/>
        <v/>
      </c>
      <c r="D325" s="86" t="str">
        <f t="shared" si="67"/>
        <v/>
      </c>
      <c r="E325" s="86" t="str">
        <f t="shared" si="68"/>
        <v/>
      </c>
      <c r="F325" s="86" t="str">
        <f t="shared" si="69"/>
        <v/>
      </c>
      <c r="G325" s="86" t="str">
        <f t="shared" si="70"/>
        <v/>
      </c>
      <c r="H325" s="87" t="str">
        <f>IF(EXPORTADO!B307&lt;&gt;"",EXPORTADO!B307,"")</f>
        <v/>
      </c>
      <c r="I325" s="78" t="str">
        <f t="shared" si="71"/>
        <v/>
      </c>
      <c r="J325" s="78"/>
      <c r="K325" s="88" t="str">
        <f>IF(EXPORTADO!A307&lt;&gt;"",TRIM(EXPORTADO!A307),"")</f>
        <v/>
      </c>
      <c r="L325" s="50" t="str">
        <f>IF(K325&lt;&gt;"",EXPORTADO!D307,"")</f>
        <v/>
      </c>
      <c r="M325" s="50"/>
      <c r="N325" s="78" t="str">
        <f>IF(K325&lt;&gt;"",EXPORTADO!C307,"")</f>
        <v/>
      </c>
      <c r="O325" s="89" t="str">
        <f>IF(G325&lt;&gt;"",EXPORTADO!E307,"")</f>
        <v/>
      </c>
      <c r="P325" s="90" t="str">
        <f>IF(G325&lt;&gt;"",EXPORTADO!F307,"")</f>
        <v/>
      </c>
      <c r="Q325" s="90" t="str">
        <f>IF($G325&lt;&gt;"",$O325*P325,IF(OR($I325="c",$I325="css"),SUMIF($G$22:G$2999,$K325,Q$22:Q$2999),IF($I325="c1",SUMIF($F$22:F$2999,$K325,Q$22:Q$2999),IF($I325="c2",SUMIF($E$22:E$2999,$K325,Q$22:Q$2999),IF($I325="c3",SUMIF($D$22:D$2999,$K325,Q$22:Q$2999),IF($I325="c4",SUMIF($C$22:C$2999,$K325,Q$22:Q$2999),""))))))</f>
        <v/>
      </c>
      <c r="S325" s="90" t="s">
        <v>17</v>
      </c>
      <c r="T325" s="90" t="str">
        <f>IF(G325&lt;&gt;"",IF(S325&lt;&gt;"",O325*S325,"Celda Vacia"),IF($G325&lt;&gt;"",$O325*S325,IF(OR($I325="c",$I325="css"),SUMIF($G$22:G$2999,$K325,T$22:T$2999),IF($I325="c1",SUMIF($F$22:F$2999,$K325,T$22:T$2999),IF($I325="c2",SUMIF($E$22:E$2999,$K325,T$22:T$2999),IF($I325="c3",SUMIF($D$22:D$2999,$K325,T$22:T$2999),IF($I325="c4",SUMIF($C$22:C$2999,$K325,T$22:T$2999),"")))))))</f>
        <v/>
      </c>
      <c r="U325" s="91" t="str">
        <f t="shared" si="72"/>
        <v/>
      </c>
      <c r="V325" s="45"/>
      <c r="X325" s="50" t="str">
        <f t="shared" si="73"/>
        <v/>
      </c>
      <c r="Y325" s="69" t="str">
        <f t="shared" si="74"/>
        <v/>
      </c>
      <c r="Z325" s="69" t="str">
        <f t="shared" si="75"/>
        <v/>
      </c>
      <c r="AA325" s="69" t="str">
        <f>IF(I325="CSS",IF(RELLENAR!$F$6="PEM",IF(OR(T325&lt;(Q325),Q325=0),1,""),IF(OR(T325*(1+$T$11+$T$9)&lt;(Q325*(1+$O$9+$O$11)),Q325=0),1,"")),"")</f>
        <v/>
      </c>
      <c r="AB325" s="93" t="str">
        <f t="shared" si="76"/>
        <v/>
      </c>
      <c r="AC325" s="56" t="str">
        <f t="shared" si="77"/>
        <v/>
      </c>
      <c r="AD325" s="94" t="str">
        <f t="shared" si="78"/>
        <v/>
      </c>
      <c r="AE325" s="56" t="str">
        <f t="shared" si="79"/>
        <v/>
      </c>
      <c r="AF325" s="78" t="str">
        <f t="shared" si="80"/>
        <v/>
      </c>
    </row>
    <row r="326" spans="1:32" s="74" customFormat="1" x14ac:dyDescent="0.2">
      <c r="A326" s="74" t="str">
        <f>IF(EXPORTADO!I308&lt;&gt;"",EXPORTADO!I308,"")</f>
        <v/>
      </c>
      <c r="B326" s="74" t="str">
        <f t="shared" si="65"/>
        <v/>
      </c>
      <c r="C326" s="86" t="str">
        <f t="shared" si="66"/>
        <v/>
      </c>
      <c r="D326" s="86" t="str">
        <f t="shared" si="67"/>
        <v/>
      </c>
      <c r="E326" s="86" t="str">
        <f t="shared" si="68"/>
        <v/>
      </c>
      <c r="F326" s="86" t="str">
        <f t="shared" si="69"/>
        <v/>
      </c>
      <c r="G326" s="86" t="str">
        <f t="shared" si="70"/>
        <v/>
      </c>
      <c r="H326" s="87" t="str">
        <f>IF(EXPORTADO!B308&lt;&gt;"",EXPORTADO!B308,"")</f>
        <v/>
      </c>
      <c r="I326" s="78" t="str">
        <f t="shared" si="71"/>
        <v/>
      </c>
      <c r="J326" s="78"/>
      <c r="K326" s="88" t="str">
        <f>IF(EXPORTADO!A308&lt;&gt;"",TRIM(EXPORTADO!A308),"")</f>
        <v/>
      </c>
      <c r="L326" s="50" t="str">
        <f>IF(K326&lt;&gt;"",EXPORTADO!D308,"")</f>
        <v/>
      </c>
      <c r="M326" s="50"/>
      <c r="N326" s="78" t="str">
        <f>IF(K326&lt;&gt;"",EXPORTADO!C308,"")</f>
        <v/>
      </c>
      <c r="O326" s="89" t="str">
        <f>IF(G326&lt;&gt;"",EXPORTADO!E308,"")</f>
        <v/>
      </c>
      <c r="P326" s="90" t="str">
        <f>IF(G326&lt;&gt;"",EXPORTADO!F308,"")</f>
        <v/>
      </c>
      <c r="Q326" s="90" t="str">
        <f>IF($G326&lt;&gt;"",$O326*P326,IF(OR($I326="c",$I326="css"),SUMIF($G$22:G$2999,$K326,Q$22:Q$2999),IF($I326="c1",SUMIF($F$22:F$2999,$K326,Q$22:Q$2999),IF($I326="c2",SUMIF($E$22:E$2999,$K326,Q$22:Q$2999),IF($I326="c3",SUMIF($D$22:D$2999,$K326,Q$22:Q$2999),IF($I326="c4",SUMIF($C$22:C$2999,$K326,Q$22:Q$2999),""))))))</f>
        <v/>
      </c>
      <c r="S326" s="90"/>
      <c r="T326" s="90" t="str">
        <f>IF(G326&lt;&gt;"",IF(S326&lt;&gt;"",O326*S326,"Celda Vacia"),IF($G326&lt;&gt;"",$O326*S326,IF(OR($I326="c",$I326="css"),SUMIF($G$22:G$2999,$K326,T$22:T$2999),IF($I326="c1",SUMIF($F$22:F$2999,$K326,T$22:T$2999),IF($I326="c2",SUMIF($E$22:E$2999,$K326,T$22:T$2999),IF($I326="c3",SUMIF($D$22:D$2999,$K326,T$22:T$2999),IF($I326="c4",SUMIF($C$22:C$2999,$K326,T$22:T$2999),"")))))))</f>
        <v/>
      </c>
      <c r="U326" s="91" t="str">
        <f t="shared" si="72"/>
        <v/>
      </c>
      <c r="V326" s="45"/>
      <c r="X326" s="50" t="str">
        <f t="shared" si="73"/>
        <v/>
      </c>
      <c r="Y326" s="69" t="str">
        <f t="shared" si="74"/>
        <v/>
      </c>
      <c r="Z326" s="69" t="str">
        <f t="shared" si="75"/>
        <v/>
      </c>
      <c r="AA326" s="69" t="str">
        <f>IF(I326="CSS",IF(RELLENAR!$F$6="PEM",IF(OR(T326&lt;(Q326),Q326=0),1,""),IF(OR(T326*(1+$T$11+$T$9)&lt;(Q326*(1+$O$9+$O$11)),Q326=0),1,"")),"")</f>
        <v/>
      </c>
      <c r="AB326" s="93" t="str">
        <f t="shared" si="76"/>
        <v/>
      </c>
      <c r="AC326" s="56" t="str">
        <f t="shared" si="77"/>
        <v/>
      </c>
      <c r="AD326" s="94" t="str">
        <f t="shared" si="78"/>
        <v/>
      </c>
      <c r="AE326" s="56" t="str">
        <f t="shared" si="79"/>
        <v/>
      </c>
      <c r="AF326" s="78" t="str">
        <f t="shared" si="80"/>
        <v/>
      </c>
    </row>
    <row r="327" spans="1:32" s="74" customFormat="1" x14ac:dyDescent="0.2">
      <c r="A327" s="74" t="str">
        <f>IF(EXPORTADO!I309&lt;&gt;"",EXPORTADO!I309,"")</f>
        <v/>
      </c>
      <c r="B327" s="74" t="str">
        <f t="shared" si="65"/>
        <v/>
      </c>
      <c r="C327" s="86" t="str">
        <f t="shared" si="66"/>
        <v/>
      </c>
      <c r="D327" s="86" t="str">
        <f t="shared" si="67"/>
        <v/>
      </c>
      <c r="E327" s="86" t="str">
        <f t="shared" si="68"/>
        <v/>
      </c>
      <c r="F327" s="86" t="str">
        <f t="shared" si="69"/>
        <v/>
      </c>
      <c r="G327" s="86" t="str">
        <f t="shared" si="70"/>
        <v/>
      </c>
      <c r="H327" s="87" t="str">
        <f>IF(EXPORTADO!B309&lt;&gt;"",EXPORTADO!B309,"")</f>
        <v/>
      </c>
      <c r="I327" s="78" t="str">
        <f t="shared" si="71"/>
        <v/>
      </c>
      <c r="J327" s="78"/>
      <c r="K327" s="88" t="str">
        <f>IF(EXPORTADO!A309&lt;&gt;"",TRIM(EXPORTADO!A309),"")</f>
        <v/>
      </c>
      <c r="L327" s="50" t="str">
        <f>IF(K327&lt;&gt;"",EXPORTADO!D309,"")</f>
        <v/>
      </c>
      <c r="M327" s="50"/>
      <c r="N327" s="78" t="str">
        <f>IF(K327&lt;&gt;"",EXPORTADO!C309,"")</f>
        <v/>
      </c>
      <c r="O327" s="89" t="str">
        <f>IF(G327&lt;&gt;"",EXPORTADO!E309,"")</f>
        <v/>
      </c>
      <c r="P327" s="90" t="str">
        <f>IF(G327&lt;&gt;"",EXPORTADO!F309,"")</f>
        <v/>
      </c>
      <c r="Q327" s="90" t="str">
        <f>IF($G327&lt;&gt;"",$O327*P327,IF(OR($I327="c",$I327="css"),SUMIF($G$22:G$2999,$K327,Q$22:Q$2999),IF($I327="c1",SUMIF($F$22:F$2999,$K327,Q$22:Q$2999),IF($I327="c2",SUMIF($E$22:E$2999,$K327,Q$22:Q$2999),IF($I327="c3",SUMIF($D$22:D$2999,$K327,Q$22:Q$2999),IF($I327="c4",SUMIF($C$22:C$2999,$K327,Q$22:Q$2999),""))))))</f>
        <v/>
      </c>
      <c r="S327" s="90"/>
      <c r="T327" s="90" t="str">
        <f>IF(G327&lt;&gt;"",IF(S327&lt;&gt;"",O327*S327,"Celda Vacia"),IF($G327&lt;&gt;"",$O327*S327,IF(OR($I327="c",$I327="css"),SUMIF($G$22:G$2999,$K327,T$22:T$2999),IF($I327="c1",SUMIF($F$22:F$2999,$K327,T$22:T$2999),IF($I327="c2",SUMIF($E$22:E$2999,$K327,T$22:T$2999),IF($I327="c3",SUMIF($D$22:D$2999,$K327,T$22:T$2999),IF($I327="c4",SUMIF($C$22:C$2999,$K327,T$22:T$2999),"")))))))</f>
        <v/>
      </c>
      <c r="U327" s="91" t="str">
        <f t="shared" si="72"/>
        <v/>
      </c>
      <c r="V327" s="45"/>
      <c r="X327" s="50" t="str">
        <f t="shared" si="73"/>
        <v/>
      </c>
      <c r="Y327" s="69" t="str">
        <f t="shared" si="74"/>
        <v/>
      </c>
      <c r="Z327" s="69" t="str">
        <f t="shared" si="75"/>
        <v/>
      </c>
      <c r="AA327" s="69" t="str">
        <f>IF(I327="CSS",IF(RELLENAR!$F$6="PEM",IF(OR(T327&lt;(Q327),Q327=0),1,""),IF(OR(T327*(1+$T$11+$T$9)&lt;(Q327*(1+$O$9+$O$11)),Q327=0),1,"")),"")</f>
        <v/>
      </c>
      <c r="AB327" s="93" t="str">
        <f t="shared" si="76"/>
        <v/>
      </c>
      <c r="AC327" s="56" t="str">
        <f t="shared" si="77"/>
        <v/>
      </c>
      <c r="AD327" s="94" t="str">
        <f t="shared" si="78"/>
        <v/>
      </c>
      <c r="AE327" s="56" t="str">
        <f t="shared" si="79"/>
        <v/>
      </c>
      <c r="AF327" s="78" t="str">
        <f t="shared" si="80"/>
        <v/>
      </c>
    </row>
    <row r="328" spans="1:32" s="74" customFormat="1" x14ac:dyDescent="0.2">
      <c r="A328" s="74" t="str">
        <f>IF(EXPORTADO!I310&lt;&gt;"",EXPORTADO!I310,"")</f>
        <v/>
      </c>
      <c r="B328" s="74" t="str">
        <f t="shared" si="65"/>
        <v/>
      </c>
      <c r="C328" s="86" t="str">
        <f t="shared" si="66"/>
        <v/>
      </c>
      <c r="D328" s="86" t="str">
        <f t="shared" si="67"/>
        <v/>
      </c>
      <c r="E328" s="86" t="str">
        <f t="shared" si="68"/>
        <v/>
      </c>
      <c r="F328" s="86" t="str">
        <f t="shared" si="69"/>
        <v/>
      </c>
      <c r="G328" s="86" t="str">
        <f t="shared" si="70"/>
        <v/>
      </c>
      <c r="H328" s="87" t="str">
        <f>IF(EXPORTADO!B310&lt;&gt;"",EXPORTADO!B310,"")</f>
        <v/>
      </c>
      <c r="I328" s="78" t="str">
        <f t="shared" si="71"/>
        <v/>
      </c>
      <c r="J328" s="78"/>
      <c r="K328" s="88" t="str">
        <f>IF(EXPORTADO!A310&lt;&gt;"",TRIM(EXPORTADO!A310),"")</f>
        <v/>
      </c>
      <c r="L328" s="50" t="str">
        <f>IF(K328&lt;&gt;"",EXPORTADO!D310,"")</f>
        <v/>
      </c>
      <c r="M328" s="50"/>
      <c r="N328" s="78" t="str">
        <f>IF(K328&lt;&gt;"",EXPORTADO!C310,"")</f>
        <v/>
      </c>
      <c r="O328" s="89" t="str">
        <f>IF(G328&lt;&gt;"",EXPORTADO!E310,"")</f>
        <v/>
      </c>
      <c r="P328" s="90" t="str">
        <f>IF(G328&lt;&gt;"",EXPORTADO!F310,"")</f>
        <v/>
      </c>
      <c r="Q328" s="90" t="str">
        <f>IF($G328&lt;&gt;"",$O328*P328,IF(OR($I328="c",$I328="css"),SUMIF($G$22:G$2999,$K328,Q$22:Q$2999),IF($I328="c1",SUMIF($F$22:F$2999,$K328,Q$22:Q$2999),IF($I328="c2",SUMIF($E$22:E$2999,$K328,Q$22:Q$2999),IF($I328="c3",SUMIF($D$22:D$2999,$K328,Q$22:Q$2999),IF($I328="c4",SUMIF($C$22:C$2999,$K328,Q$22:Q$2999),""))))))</f>
        <v/>
      </c>
      <c r="S328" s="90" t="s">
        <v>17</v>
      </c>
      <c r="T328" s="90" t="str">
        <f>IF(G328&lt;&gt;"",IF(S328&lt;&gt;"",O328*S328,"Celda Vacia"),IF($G328&lt;&gt;"",$O328*S328,IF(OR($I328="c",$I328="css"),SUMIF($G$22:G$2999,$K328,T$22:T$2999),IF($I328="c1",SUMIF($F$22:F$2999,$K328,T$22:T$2999),IF($I328="c2",SUMIF($E$22:E$2999,$K328,T$22:T$2999),IF($I328="c3",SUMIF($D$22:D$2999,$K328,T$22:T$2999),IF($I328="c4",SUMIF($C$22:C$2999,$K328,T$22:T$2999),"")))))))</f>
        <v/>
      </c>
      <c r="U328" s="91" t="str">
        <f t="shared" si="72"/>
        <v/>
      </c>
      <c r="V328" s="45"/>
      <c r="X328" s="50" t="str">
        <f t="shared" si="73"/>
        <v/>
      </c>
      <c r="Y328" s="69" t="str">
        <f t="shared" si="74"/>
        <v/>
      </c>
      <c r="Z328" s="69" t="str">
        <f t="shared" si="75"/>
        <v/>
      </c>
      <c r="AA328" s="69" t="str">
        <f>IF(I328="CSS",IF(RELLENAR!$F$6="PEM",IF(OR(T328&lt;(Q328),Q328=0),1,""),IF(OR(T328*(1+$T$11+$T$9)&lt;(Q328*(1+$O$9+$O$11)),Q328=0),1,"")),"")</f>
        <v/>
      </c>
      <c r="AB328" s="93" t="str">
        <f t="shared" si="76"/>
        <v/>
      </c>
      <c r="AC328" s="56" t="str">
        <f t="shared" si="77"/>
        <v/>
      </c>
      <c r="AD328" s="94" t="str">
        <f t="shared" si="78"/>
        <v/>
      </c>
      <c r="AE328" s="56" t="str">
        <f t="shared" si="79"/>
        <v/>
      </c>
      <c r="AF328" s="78" t="str">
        <f t="shared" si="80"/>
        <v/>
      </c>
    </row>
    <row r="329" spans="1:32" s="74" customFormat="1" x14ac:dyDescent="0.2">
      <c r="A329" s="74" t="str">
        <f>IF(EXPORTADO!I311&lt;&gt;"",EXPORTADO!I311,"")</f>
        <v/>
      </c>
      <c r="B329" s="74" t="str">
        <f t="shared" si="65"/>
        <v/>
      </c>
      <c r="C329" s="86" t="str">
        <f t="shared" si="66"/>
        <v/>
      </c>
      <c r="D329" s="86" t="str">
        <f t="shared" si="67"/>
        <v/>
      </c>
      <c r="E329" s="86" t="str">
        <f t="shared" si="68"/>
        <v/>
      </c>
      <c r="F329" s="86" t="str">
        <f t="shared" si="69"/>
        <v/>
      </c>
      <c r="G329" s="86" t="str">
        <f t="shared" si="70"/>
        <v/>
      </c>
      <c r="H329" s="87" t="str">
        <f>IF(EXPORTADO!B311&lt;&gt;"",EXPORTADO!B311,"")</f>
        <v/>
      </c>
      <c r="I329" s="78" t="str">
        <f t="shared" si="71"/>
        <v/>
      </c>
      <c r="J329" s="78"/>
      <c r="K329" s="88" t="str">
        <f>IF(EXPORTADO!A311&lt;&gt;"",TRIM(EXPORTADO!A311),"")</f>
        <v/>
      </c>
      <c r="L329" s="50" t="str">
        <f>IF(K329&lt;&gt;"",EXPORTADO!D311,"")</f>
        <v/>
      </c>
      <c r="M329" s="50"/>
      <c r="N329" s="78" t="str">
        <f>IF(K329&lt;&gt;"",EXPORTADO!C311,"")</f>
        <v/>
      </c>
      <c r="O329" s="89" t="str">
        <f>IF(G329&lt;&gt;"",EXPORTADO!E311,"")</f>
        <v/>
      </c>
      <c r="P329" s="90" t="str">
        <f>IF(G329&lt;&gt;"",EXPORTADO!F311,"")</f>
        <v/>
      </c>
      <c r="Q329" s="90" t="str">
        <f>IF($G329&lt;&gt;"",$O329*P329,IF(OR($I329="c",$I329="css"),SUMIF($G$22:G$2999,$K329,Q$22:Q$2999),IF($I329="c1",SUMIF($F$22:F$2999,$K329,Q$22:Q$2999),IF($I329="c2",SUMIF($E$22:E$2999,$K329,Q$22:Q$2999),IF($I329="c3",SUMIF($D$22:D$2999,$K329,Q$22:Q$2999),IF($I329="c4",SUMIF($C$22:C$2999,$K329,Q$22:Q$2999),""))))))</f>
        <v/>
      </c>
      <c r="S329" s="90"/>
      <c r="T329" s="90" t="str">
        <f>IF(G329&lt;&gt;"",IF(S329&lt;&gt;"",O329*S329,"Celda Vacia"),IF($G329&lt;&gt;"",$O329*S329,IF(OR($I329="c",$I329="css"),SUMIF($G$22:G$2999,$K329,T$22:T$2999),IF($I329="c1",SUMIF($F$22:F$2999,$K329,T$22:T$2999),IF($I329="c2",SUMIF($E$22:E$2999,$K329,T$22:T$2999),IF($I329="c3",SUMIF($D$22:D$2999,$K329,T$22:T$2999),IF($I329="c4",SUMIF($C$22:C$2999,$K329,T$22:T$2999),"")))))))</f>
        <v/>
      </c>
      <c r="U329" s="91" t="str">
        <f t="shared" si="72"/>
        <v/>
      </c>
      <c r="V329" s="45"/>
      <c r="X329" s="50" t="str">
        <f t="shared" si="73"/>
        <v/>
      </c>
      <c r="Y329" s="69" t="str">
        <f t="shared" si="74"/>
        <v/>
      </c>
      <c r="Z329" s="69" t="str">
        <f t="shared" si="75"/>
        <v/>
      </c>
      <c r="AA329" s="69" t="str">
        <f>IF(I329="CSS",IF(RELLENAR!$F$6="PEM",IF(OR(T329&lt;(Q329),Q329=0),1,""),IF(OR(T329*(1+$T$11+$T$9)&lt;(Q329*(1+$O$9+$O$11)),Q329=0),1,"")),"")</f>
        <v/>
      </c>
      <c r="AB329" s="93" t="str">
        <f t="shared" si="76"/>
        <v/>
      </c>
      <c r="AC329" s="56" t="str">
        <f t="shared" si="77"/>
        <v/>
      </c>
      <c r="AD329" s="94" t="str">
        <f t="shared" si="78"/>
        <v/>
      </c>
      <c r="AE329" s="56" t="str">
        <f t="shared" si="79"/>
        <v/>
      </c>
      <c r="AF329" s="78" t="str">
        <f t="shared" si="80"/>
        <v/>
      </c>
    </row>
    <row r="330" spans="1:32" s="74" customFormat="1" x14ac:dyDescent="0.2">
      <c r="A330" s="74" t="str">
        <f>IF(EXPORTADO!I312&lt;&gt;"",EXPORTADO!I312,"")</f>
        <v/>
      </c>
      <c r="B330" s="74" t="str">
        <f t="shared" si="65"/>
        <v/>
      </c>
      <c r="C330" s="86" t="str">
        <f t="shared" si="66"/>
        <v/>
      </c>
      <c r="D330" s="86" t="str">
        <f t="shared" si="67"/>
        <v/>
      </c>
      <c r="E330" s="86" t="str">
        <f t="shared" si="68"/>
        <v/>
      </c>
      <c r="F330" s="86" t="str">
        <f t="shared" si="69"/>
        <v/>
      </c>
      <c r="G330" s="86" t="str">
        <f t="shared" si="70"/>
        <v/>
      </c>
      <c r="H330" s="87" t="str">
        <f>IF(EXPORTADO!B312&lt;&gt;"",EXPORTADO!B312,"")</f>
        <v/>
      </c>
      <c r="I330" s="78" t="str">
        <f t="shared" si="71"/>
        <v/>
      </c>
      <c r="J330" s="78"/>
      <c r="K330" s="88" t="str">
        <f>IF(EXPORTADO!A312&lt;&gt;"",TRIM(EXPORTADO!A312),"")</f>
        <v/>
      </c>
      <c r="L330" s="50" t="str">
        <f>IF(K330&lt;&gt;"",EXPORTADO!D312,"")</f>
        <v/>
      </c>
      <c r="M330" s="50"/>
      <c r="N330" s="78" t="str">
        <f>IF(K330&lt;&gt;"",EXPORTADO!C312,"")</f>
        <v/>
      </c>
      <c r="O330" s="89" t="str">
        <f>IF(G330&lt;&gt;"",EXPORTADO!E312,"")</f>
        <v/>
      </c>
      <c r="P330" s="90" t="str">
        <f>IF(G330&lt;&gt;"",EXPORTADO!F312,"")</f>
        <v/>
      </c>
      <c r="Q330" s="90" t="str">
        <f>IF($G330&lt;&gt;"",$O330*P330,IF(OR($I330="c",$I330="css"),SUMIF($G$22:G$2999,$K330,Q$22:Q$2999),IF($I330="c1",SUMIF($F$22:F$2999,$K330,Q$22:Q$2999),IF($I330="c2",SUMIF($E$22:E$2999,$K330,Q$22:Q$2999),IF($I330="c3",SUMIF($D$22:D$2999,$K330,Q$22:Q$2999),IF($I330="c4",SUMIF($C$22:C$2999,$K330,Q$22:Q$2999),""))))))</f>
        <v/>
      </c>
      <c r="S330" s="90"/>
      <c r="T330" s="90" t="str">
        <f>IF(G330&lt;&gt;"",IF(S330&lt;&gt;"",O330*S330,"Celda Vacia"),IF($G330&lt;&gt;"",$O330*S330,IF(OR($I330="c",$I330="css"),SUMIF($G$22:G$2999,$K330,T$22:T$2999),IF($I330="c1",SUMIF($F$22:F$2999,$K330,T$22:T$2999),IF($I330="c2",SUMIF($E$22:E$2999,$K330,T$22:T$2999),IF($I330="c3",SUMIF($D$22:D$2999,$K330,T$22:T$2999),IF($I330="c4",SUMIF($C$22:C$2999,$K330,T$22:T$2999),"")))))))</f>
        <v/>
      </c>
      <c r="U330" s="91" t="str">
        <f t="shared" si="72"/>
        <v/>
      </c>
      <c r="V330" s="45"/>
      <c r="X330" s="50" t="str">
        <f t="shared" si="73"/>
        <v/>
      </c>
      <c r="Y330" s="69" t="str">
        <f t="shared" si="74"/>
        <v/>
      </c>
      <c r="Z330" s="69" t="str">
        <f t="shared" si="75"/>
        <v/>
      </c>
      <c r="AA330" s="69" t="str">
        <f>IF(I330="CSS",IF(RELLENAR!$F$6="PEM",IF(OR(T330&lt;(Q330),Q330=0),1,""),IF(OR(T330*(1+$T$11+$T$9)&lt;(Q330*(1+$O$9+$O$11)),Q330=0),1,"")),"")</f>
        <v/>
      </c>
      <c r="AB330" s="93" t="str">
        <f t="shared" si="76"/>
        <v/>
      </c>
      <c r="AC330" s="56" t="str">
        <f t="shared" si="77"/>
        <v/>
      </c>
      <c r="AD330" s="94" t="str">
        <f t="shared" si="78"/>
        <v/>
      </c>
      <c r="AE330" s="56" t="str">
        <f t="shared" si="79"/>
        <v/>
      </c>
      <c r="AF330" s="78" t="str">
        <f t="shared" si="80"/>
        <v/>
      </c>
    </row>
    <row r="331" spans="1:32" s="74" customFormat="1" x14ac:dyDescent="0.2">
      <c r="A331" s="74" t="str">
        <f>IF(EXPORTADO!I313&lt;&gt;"",EXPORTADO!I313,"")</f>
        <v/>
      </c>
      <c r="B331" s="74" t="str">
        <f t="shared" si="65"/>
        <v/>
      </c>
      <c r="C331" s="86" t="str">
        <f t="shared" si="66"/>
        <v/>
      </c>
      <c r="D331" s="86" t="str">
        <f t="shared" si="67"/>
        <v/>
      </c>
      <c r="E331" s="86" t="str">
        <f t="shared" si="68"/>
        <v/>
      </c>
      <c r="F331" s="86" t="str">
        <f t="shared" si="69"/>
        <v/>
      </c>
      <c r="G331" s="86" t="str">
        <f t="shared" si="70"/>
        <v/>
      </c>
      <c r="H331" s="87" t="str">
        <f>IF(EXPORTADO!B313&lt;&gt;"",EXPORTADO!B313,"")</f>
        <v/>
      </c>
      <c r="I331" s="78" t="str">
        <f t="shared" si="71"/>
        <v/>
      </c>
      <c r="J331" s="78"/>
      <c r="K331" s="88" t="str">
        <f>IF(EXPORTADO!A313&lt;&gt;"",TRIM(EXPORTADO!A313),"")</f>
        <v/>
      </c>
      <c r="L331" s="50" t="str">
        <f>IF(K331&lt;&gt;"",EXPORTADO!D313,"")</f>
        <v/>
      </c>
      <c r="M331" s="50"/>
      <c r="N331" s="78" t="str">
        <f>IF(K331&lt;&gt;"",EXPORTADO!C313,"")</f>
        <v/>
      </c>
      <c r="O331" s="89" t="str">
        <f>IF(G331&lt;&gt;"",EXPORTADO!E313,"")</f>
        <v/>
      </c>
      <c r="P331" s="90" t="str">
        <f>IF(G331&lt;&gt;"",EXPORTADO!F313,"")</f>
        <v/>
      </c>
      <c r="Q331" s="90" t="str">
        <f>IF($G331&lt;&gt;"",$O331*P331,IF(OR($I331="c",$I331="css"),SUMIF($G$22:G$2999,$K331,Q$22:Q$2999),IF($I331="c1",SUMIF($F$22:F$2999,$K331,Q$22:Q$2999),IF($I331="c2",SUMIF($E$22:E$2999,$K331,Q$22:Q$2999),IF($I331="c3",SUMIF($D$22:D$2999,$K331,Q$22:Q$2999),IF($I331="c4",SUMIF($C$22:C$2999,$K331,Q$22:Q$2999),""))))))</f>
        <v/>
      </c>
      <c r="S331" s="90"/>
      <c r="T331" s="90" t="str">
        <f>IF(G331&lt;&gt;"",IF(S331&lt;&gt;"",O331*S331,"Celda Vacia"),IF($G331&lt;&gt;"",$O331*S331,IF(OR($I331="c",$I331="css"),SUMIF($G$22:G$2999,$K331,T$22:T$2999),IF($I331="c1",SUMIF($F$22:F$2999,$K331,T$22:T$2999),IF($I331="c2",SUMIF($E$22:E$2999,$K331,T$22:T$2999),IF($I331="c3",SUMIF($D$22:D$2999,$K331,T$22:T$2999),IF($I331="c4",SUMIF($C$22:C$2999,$K331,T$22:T$2999),"")))))))</f>
        <v/>
      </c>
      <c r="U331" s="91" t="str">
        <f t="shared" si="72"/>
        <v/>
      </c>
      <c r="V331" s="45"/>
      <c r="X331" s="50" t="str">
        <f t="shared" si="73"/>
        <v/>
      </c>
      <c r="Y331" s="69" t="str">
        <f t="shared" si="74"/>
        <v/>
      </c>
      <c r="Z331" s="69" t="str">
        <f t="shared" si="75"/>
        <v/>
      </c>
      <c r="AA331" s="69" t="str">
        <f>IF(I331="CSS",IF(RELLENAR!$F$6="PEM",IF(OR(T331&lt;(Q331),Q331=0),1,""),IF(OR(T331*(1+$T$11+$T$9)&lt;(Q331*(1+$O$9+$O$11)),Q331=0),1,"")),"")</f>
        <v/>
      </c>
      <c r="AB331" s="93" t="str">
        <f t="shared" si="76"/>
        <v/>
      </c>
      <c r="AC331" s="56" t="str">
        <f t="shared" si="77"/>
        <v/>
      </c>
      <c r="AD331" s="94" t="str">
        <f t="shared" si="78"/>
        <v/>
      </c>
      <c r="AE331" s="56" t="str">
        <f t="shared" si="79"/>
        <v/>
      </c>
      <c r="AF331" s="78" t="str">
        <f t="shared" si="80"/>
        <v/>
      </c>
    </row>
    <row r="332" spans="1:32" s="74" customFormat="1" x14ac:dyDescent="0.2">
      <c r="A332" s="74" t="str">
        <f>IF(EXPORTADO!I314&lt;&gt;"",EXPORTADO!I314,"")</f>
        <v/>
      </c>
      <c r="B332" s="74" t="str">
        <f t="shared" si="65"/>
        <v/>
      </c>
      <c r="C332" s="86" t="str">
        <f t="shared" si="66"/>
        <v/>
      </c>
      <c r="D332" s="86" t="str">
        <f t="shared" si="67"/>
        <v/>
      </c>
      <c r="E332" s="86" t="str">
        <f t="shared" si="68"/>
        <v/>
      </c>
      <c r="F332" s="86" t="str">
        <f t="shared" si="69"/>
        <v/>
      </c>
      <c r="G332" s="86" t="str">
        <f t="shared" si="70"/>
        <v/>
      </c>
      <c r="H332" s="87" t="str">
        <f>IF(EXPORTADO!B314&lt;&gt;"",EXPORTADO!B314,"")</f>
        <v/>
      </c>
      <c r="I332" s="78" t="str">
        <f t="shared" si="71"/>
        <v/>
      </c>
      <c r="J332" s="78"/>
      <c r="K332" s="88" t="str">
        <f>IF(EXPORTADO!A314&lt;&gt;"",TRIM(EXPORTADO!A314),"")</f>
        <v/>
      </c>
      <c r="L332" s="50" t="str">
        <f>IF(K332&lt;&gt;"",EXPORTADO!D314,"")</f>
        <v/>
      </c>
      <c r="M332" s="50"/>
      <c r="N332" s="78" t="str">
        <f>IF(K332&lt;&gt;"",EXPORTADO!C314,"")</f>
        <v/>
      </c>
      <c r="O332" s="89" t="str">
        <f>IF(G332&lt;&gt;"",EXPORTADO!E314,"")</f>
        <v/>
      </c>
      <c r="P332" s="90" t="str">
        <f>IF(G332&lt;&gt;"",EXPORTADO!F314,"")</f>
        <v/>
      </c>
      <c r="Q332" s="90" t="str">
        <f>IF($G332&lt;&gt;"",$O332*P332,IF(OR($I332="c",$I332="css"),SUMIF($G$22:G$2999,$K332,Q$22:Q$2999),IF($I332="c1",SUMIF($F$22:F$2999,$K332,Q$22:Q$2999),IF($I332="c2",SUMIF($E$22:E$2999,$K332,Q$22:Q$2999),IF($I332="c3",SUMIF($D$22:D$2999,$K332,Q$22:Q$2999),IF($I332="c4",SUMIF($C$22:C$2999,$K332,Q$22:Q$2999),""))))))</f>
        <v/>
      </c>
      <c r="S332" s="90"/>
      <c r="T332" s="90" t="str">
        <f>IF(G332&lt;&gt;"",IF(S332&lt;&gt;"",O332*S332,"Celda Vacia"),IF($G332&lt;&gt;"",$O332*S332,IF(OR($I332="c",$I332="css"),SUMIF($G$22:G$2999,$K332,T$22:T$2999),IF($I332="c1",SUMIF($F$22:F$2999,$K332,T$22:T$2999),IF($I332="c2",SUMIF($E$22:E$2999,$K332,T$22:T$2999),IF($I332="c3",SUMIF($D$22:D$2999,$K332,T$22:T$2999),IF($I332="c4",SUMIF($C$22:C$2999,$K332,T$22:T$2999),"")))))))</f>
        <v/>
      </c>
      <c r="U332" s="91" t="str">
        <f t="shared" si="72"/>
        <v/>
      </c>
      <c r="V332" s="45"/>
      <c r="X332" s="50" t="str">
        <f t="shared" si="73"/>
        <v/>
      </c>
      <c r="Y332" s="69" t="str">
        <f t="shared" si="74"/>
        <v/>
      </c>
      <c r="Z332" s="69" t="str">
        <f t="shared" si="75"/>
        <v/>
      </c>
      <c r="AA332" s="69" t="str">
        <f>IF(I332="CSS",IF(RELLENAR!$F$6="PEM",IF(OR(T332&lt;(Q332),Q332=0),1,""),IF(OR(T332*(1+$T$11+$T$9)&lt;(Q332*(1+$O$9+$O$11)),Q332=0),1,"")),"")</f>
        <v/>
      </c>
      <c r="AB332" s="93" t="str">
        <f t="shared" si="76"/>
        <v/>
      </c>
      <c r="AC332" s="56" t="str">
        <f t="shared" si="77"/>
        <v/>
      </c>
      <c r="AD332" s="94" t="str">
        <f t="shared" si="78"/>
        <v/>
      </c>
      <c r="AE332" s="56" t="str">
        <f t="shared" si="79"/>
        <v/>
      </c>
      <c r="AF332" s="78" t="str">
        <f t="shared" si="80"/>
        <v/>
      </c>
    </row>
    <row r="333" spans="1:32" s="74" customFormat="1" x14ac:dyDescent="0.2">
      <c r="A333" s="74" t="str">
        <f>IF(EXPORTADO!I315&lt;&gt;"",EXPORTADO!I315,"")</f>
        <v/>
      </c>
      <c r="B333" s="74" t="str">
        <f t="shared" si="65"/>
        <v/>
      </c>
      <c r="C333" s="86" t="str">
        <f t="shared" si="66"/>
        <v/>
      </c>
      <c r="D333" s="86" t="str">
        <f t="shared" si="67"/>
        <v/>
      </c>
      <c r="E333" s="86" t="str">
        <f t="shared" si="68"/>
        <v/>
      </c>
      <c r="F333" s="86" t="str">
        <f t="shared" si="69"/>
        <v/>
      </c>
      <c r="G333" s="86" t="str">
        <f t="shared" si="70"/>
        <v/>
      </c>
      <c r="H333" s="87" t="str">
        <f>IF(EXPORTADO!B315&lt;&gt;"",EXPORTADO!B315,"")</f>
        <v/>
      </c>
      <c r="I333" s="78" t="str">
        <f t="shared" si="71"/>
        <v/>
      </c>
      <c r="J333" s="78"/>
      <c r="K333" s="88" t="str">
        <f>IF(EXPORTADO!A315&lt;&gt;"",TRIM(EXPORTADO!A315),"")</f>
        <v/>
      </c>
      <c r="L333" s="50" t="str">
        <f>IF(K333&lt;&gt;"",EXPORTADO!D315,"")</f>
        <v/>
      </c>
      <c r="M333" s="50"/>
      <c r="N333" s="78" t="str">
        <f>IF(K333&lt;&gt;"",EXPORTADO!C315,"")</f>
        <v/>
      </c>
      <c r="O333" s="89" t="str">
        <f>IF(G333&lt;&gt;"",EXPORTADO!E315,"")</f>
        <v/>
      </c>
      <c r="P333" s="90" t="str">
        <f>IF(G333&lt;&gt;"",EXPORTADO!F315,"")</f>
        <v/>
      </c>
      <c r="Q333" s="90" t="str">
        <f>IF($G333&lt;&gt;"",$O333*P333,IF(OR($I333="c",$I333="css"),SUMIF($G$22:G$2999,$K333,Q$22:Q$2999),IF($I333="c1",SUMIF($F$22:F$2999,$K333,Q$22:Q$2999),IF($I333="c2",SUMIF($E$22:E$2999,$K333,Q$22:Q$2999),IF($I333="c3",SUMIF($D$22:D$2999,$K333,Q$22:Q$2999),IF($I333="c4",SUMIF($C$22:C$2999,$K333,Q$22:Q$2999),""))))))</f>
        <v/>
      </c>
      <c r="S333" s="90" t="s">
        <v>17</v>
      </c>
      <c r="T333" s="90" t="str">
        <f>IF(G333&lt;&gt;"",IF(S333&lt;&gt;"",O333*S333,"Celda Vacia"),IF($G333&lt;&gt;"",$O333*S333,IF(OR($I333="c",$I333="css"),SUMIF($G$22:G$2999,$K333,T$22:T$2999),IF($I333="c1",SUMIF($F$22:F$2999,$K333,T$22:T$2999),IF($I333="c2",SUMIF($E$22:E$2999,$K333,T$22:T$2999),IF($I333="c3",SUMIF($D$22:D$2999,$K333,T$22:T$2999),IF($I333="c4",SUMIF($C$22:C$2999,$K333,T$22:T$2999),"")))))))</f>
        <v/>
      </c>
      <c r="U333" s="91" t="str">
        <f t="shared" si="72"/>
        <v/>
      </c>
      <c r="V333" s="45"/>
      <c r="X333" s="50" t="str">
        <f t="shared" si="73"/>
        <v/>
      </c>
      <c r="Y333" s="69" t="str">
        <f t="shared" si="74"/>
        <v/>
      </c>
      <c r="Z333" s="69" t="str">
        <f t="shared" si="75"/>
        <v/>
      </c>
      <c r="AA333" s="69" t="str">
        <f>IF(I333="CSS",IF(RELLENAR!$F$6="PEM",IF(OR(T333&lt;(Q333),Q333=0),1,""),IF(OR(T333*(1+$T$11+$T$9)&lt;(Q333*(1+$O$9+$O$11)),Q333=0),1,"")),"")</f>
        <v/>
      </c>
      <c r="AB333" s="93" t="str">
        <f t="shared" si="76"/>
        <v/>
      </c>
      <c r="AC333" s="56" t="str">
        <f t="shared" si="77"/>
        <v/>
      </c>
      <c r="AD333" s="94" t="str">
        <f t="shared" si="78"/>
        <v/>
      </c>
      <c r="AE333" s="56" t="str">
        <f t="shared" si="79"/>
        <v/>
      </c>
      <c r="AF333" s="78" t="str">
        <f t="shared" si="80"/>
        <v/>
      </c>
    </row>
    <row r="334" spans="1:32" s="74" customFormat="1" x14ac:dyDescent="0.2">
      <c r="A334" s="74" t="str">
        <f>IF(EXPORTADO!I316&lt;&gt;"",EXPORTADO!I316,"")</f>
        <v/>
      </c>
      <c r="B334" s="74" t="str">
        <f t="shared" si="65"/>
        <v/>
      </c>
      <c r="C334" s="86" t="str">
        <f t="shared" si="66"/>
        <v/>
      </c>
      <c r="D334" s="86" t="str">
        <f t="shared" si="67"/>
        <v/>
      </c>
      <c r="E334" s="86" t="str">
        <f t="shared" si="68"/>
        <v/>
      </c>
      <c r="F334" s="86" t="str">
        <f t="shared" si="69"/>
        <v/>
      </c>
      <c r="G334" s="86" t="str">
        <f t="shared" si="70"/>
        <v/>
      </c>
      <c r="H334" s="87" t="str">
        <f>IF(EXPORTADO!B316&lt;&gt;"",EXPORTADO!B316,"")</f>
        <v/>
      </c>
      <c r="I334" s="78" t="str">
        <f t="shared" si="71"/>
        <v/>
      </c>
      <c r="J334" s="78"/>
      <c r="K334" s="88" t="str">
        <f>IF(EXPORTADO!A316&lt;&gt;"",TRIM(EXPORTADO!A316),"")</f>
        <v/>
      </c>
      <c r="L334" s="50" t="str">
        <f>IF(K334&lt;&gt;"",EXPORTADO!D316,"")</f>
        <v/>
      </c>
      <c r="M334" s="50"/>
      <c r="N334" s="78" t="str">
        <f>IF(K334&lt;&gt;"",EXPORTADO!C316,"")</f>
        <v/>
      </c>
      <c r="O334" s="89" t="str">
        <f>IF(G334&lt;&gt;"",EXPORTADO!E316,"")</f>
        <v/>
      </c>
      <c r="P334" s="90" t="str">
        <f>IF(G334&lt;&gt;"",EXPORTADO!F316,"")</f>
        <v/>
      </c>
      <c r="Q334" s="90" t="str">
        <f>IF($G334&lt;&gt;"",$O334*P334,IF(OR($I334="c",$I334="css"),SUMIF($G$22:G$2999,$K334,Q$22:Q$2999),IF($I334="c1",SUMIF($F$22:F$2999,$K334,Q$22:Q$2999),IF($I334="c2",SUMIF($E$22:E$2999,$K334,Q$22:Q$2999),IF($I334="c3",SUMIF($D$22:D$2999,$K334,Q$22:Q$2999),IF($I334="c4",SUMIF($C$22:C$2999,$K334,Q$22:Q$2999),""))))))</f>
        <v/>
      </c>
      <c r="S334" s="90"/>
      <c r="T334" s="90" t="str">
        <f>IF(G334&lt;&gt;"",IF(S334&lt;&gt;"",O334*S334,"Celda Vacia"),IF($G334&lt;&gt;"",$O334*S334,IF(OR($I334="c",$I334="css"),SUMIF($G$22:G$2999,$K334,T$22:T$2999),IF($I334="c1",SUMIF($F$22:F$2999,$K334,T$22:T$2999),IF($I334="c2",SUMIF($E$22:E$2999,$K334,T$22:T$2999),IF($I334="c3",SUMIF($D$22:D$2999,$K334,T$22:T$2999),IF($I334="c4",SUMIF($C$22:C$2999,$K334,T$22:T$2999),"")))))))</f>
        <v/>
      </c>
      <c r="U334" s="91" t="str">
        <f t="shared" si="72"/>
        <v/>
      </c>
      <c r="V334" s="45"/>
      <c r="X334" s="50" t="str">
        <f t="shared" si="73"/>
        <v/>
      </c>
      <c r="Y334" s="69" t="str">
        <f t="shared" si="74"/>
        <v/>
      </c>
      <c r="Z334" s="69" t="str">
        <f t="shared" si="75"/>
        <v/>
      </c>
      <c r="AA334" s="69" t="str">
        <f>IF(I334="CSS",IF(RELLENAR!$F$6="PEM",IF(OR(T334&lt;(Q334),Q334=0),1,""),IF(OR(T334*(1+$T$11+$T$9)&lt;(Q334*(1+$O$9+$O$11)),Q334=0),1,"")),"")</f>
        <v/>
      </c>
      <c r="AB334" s="93" t="str">
        <f t="shared" si="76"/>
        <v/>
      </c>
      <c r="AC334" s="56" t="str">
        <f t="shared" si="77"/>
        <v/>
      </c>
      <c r="AD334" s="94" t="str">
        <f t="shared" si="78"/>
        <v/>
      </c>
      <c r="AE334" s="56" t="str">
        <f t="shared" si="79"/>
        <v/>
      </c>
      <c r="AF334" s="78" t="str">
        <f t="shared" si="80"/>
        <v/>
      </c>
    </row>
    <row r="335" spans="1:32" s="74" customFormat="1" x14ac:dyDescent="0.2">
      <c r="A335" s="74" t="str">
        <f>IF(EXPORTADO!I317&lt;&gt;"",EXPORTADO!I317,"")</f>
        <v/>
      </c>
      <c r="B335" s="74" t="str">
        <f t="shared" si="65"/>
        <v/>
      </c>
      <c r="C335" s="86" t="str">
        <f t="shared" si="66"/>
        <v/>
      </c>
      <c r="D335" s="86" t="str">
        <f t="shared" si="67"/>
        <v/>
      </c>
      <c r="E335" s="86" t="str">
        <f t="shared" si="68"/>
        <v/>
      </c>
      <c r="F335" s="86" t="str">
        <f t="shared" si="69"/>
        <v/>
      </c>
      <c r="G335" s="86" t="str">
        <f t="shared" si="70"/>
        <v/>
      </c>
      <c r="H335" s="87" t="str">
        <f>IF(EXPORTADO!B317&lt;&gt;"",EXPORTADO!B317,"")</f>
        <v/>
      </c>
      <c r="I335" s="78" t="str">
        <f t="shared" si="71"/>
        <v/>
      </c>
      <c r="J335" s="78"/>
      <c r="K335" s="88" t="str">
        <f>IF(EXPORTADO!A317&lt;&gt;"",TRIM(EXPORTADO!A317),"")</f>
        <v/>
      </c>
      <c r="L335" s="50" t="str">
        <f>IF(K335&lt;&gt;"",EXPORTADO!D317,"")</f>
        <v/>
      </c>
      <c r="M335" s="50"/>
      <c r="N335" s="78" t="str">
        <f>IF(K335&lt;&gt;"",EXPORTADO!C317,"")</f>
        <v/>
      </c>
      <c r="O335" s="89" t="str">
        <f>IF(G335&lt;&gt;"",EXPORTADO!E317,"")</f>
        <v/>
      </c>
      <c r="P335" s="90" t="str">
        <f>IF(G335&lt;&gt;"",EXPORTADO!F317,"")</f>
        <v/>
      </c>
      <c r="Q335" s="90" t="str">
        <f>IF($G335&lt;&gt;"",$O335*P335,IF(OR($I335="c",$I335="css"),SUMIF($G$22:G$2999,$K335,Q$22:Q$2999),IF($I335="c1",SUMIF($F$22:F$2999,$K335,Q$22:Q$2999),IF($I335="c2",SUMIF($E$22:E$2999,$K335,Q$22:Q$2999),IF($I335="c3",SUMIF($D$22:D$2999,$K335,Q$22:Q$2999),IF($I335="c4",SUMIF($C$22:C$2999,$K335,Q$22:Q$2999),""))))))</f>
        <v/>
      </c>
      <c r="S335" s="90"/>
      <c r="T335" s="90" t="str">
        <f>IF(G335&lt;&gt;"",IF(S335&lt;&gt;"",O335*S335,"Celda Vacia"),IF($G335&lt;&gt;"",$O335*S335,IF(OR($I335="c",$I335="css"),SUMIF($G$22:G$2999,$K335,T$22:T$2999),IF($I335="c1",SUMIF($F$22:F$2999,$K335,T$22:T$2999),IF($I335="c2",SUMIF($E$22:E$2999,$K335,T$22:T$2999),IF($I335="c3",SUMIF($D$22:D$2999,$K335,T$22:T$2999),IF($I335="c4",SUMIF($C$22:C$2999,$K335,T$22:T$2999),"")))))))</f>
        <v/>
      </c>
      <c r="U335" s="91" t="str">
        <f t="shared" si="72"/>
        <v/>
      </c>
      <c r="V335" s="45"/>
      <c r="X335" s="50" t="str">
        <f t="shared" si="73"/>
        <v/>
      </c>
      <c r="Y335" s="69" t="str">
        <f t="shared" si="74"/>
        <v/>
      </c>
      <c r="Z335" s="69" t="str">
        <f t="shared" si="75"/>
        <v/>
      </c>
      <c r="AA335" s="69" t="str">
        <f>IF(I335="CSS",IF(RELLENAR!$F$6="PEM",IF(OR(T335&lt;(Q335),Q335=0),1,""),IF(OR(T335*(1+$T$11+$T$9)&lt;(Q335*(1+$O$9+$O$11)),Q335=0),1,"")),"")</f>
        <v/>
      </c>
      <c r="AB335" s="93" t="str">
        <f t="shared" si="76"/>
        <v/>
      </c>
      <c r="AC335" s="56" t="str">
        <f t="shared" si="77"/>
        <v/>
      </c>
      <c r="AD335" s="94" t="str">
        <f t="shared" si="78"/>
        <v/>
      </c>
      <c r="AE335" s="56" t="str">
        <f t="shared" si="79"/>
        <v/>
      </c>
      <c r="AF335" s="78" t="str">
        <f t="shared" si="80"/>
        <v/>
      </c>
    </row>
    <row r="336" spans="1:32" s="74" customFormat="1" x14ac:dyDescent="0.2">
      <c r="A336" s="74" t="str">
        <f>IF(EXPORTADO!I318&lt;&gt;"",EXPORTADO!I318,"")</f>
        <v/>
      </c>
      <c r="B336" s="74" t="str">
        <f t="shared" si="65"/>
        <v/>
      </c>
      <c r="C336" s="86" t="str">
        <f t="shared" si="66"/>
        <v/>
      </c>
      <c r="D336" s="86" t="str">
        <f t="shared" si="67"/>
        <v/>
      </c>
      <c r="E336" s="86" t="str">
        <f t="shared" si="68"/>
        <v/>
      </c>
      <c r="F336" s="86" t="str">
        <f t="shared" si="69"/>
        <v/>
      </c>
      <c r="G336" s="86" t="str">
        <f t="shared" si="70"/>
        <v/>
      </c>
      <c r="H336" s="87" t="str">
        <f>IF(EXPORTADO!B318&lt;&gt;"",EXPORTADO!B318,"")</f>
        <v/>
      </c>
      <c r="I336" s="78" t="str">
        <f t="shared" si="71"/>
        <v/>
      </c>
      <c r="J336" s="78"/>
      <c r="K336" s="88" t="str">
        <f>IF(EXPORTADO!A318&lt;&gt;"",TRIM(EXPORTADO!A318),"")</f>
        <v/>
      </c>
      <c r="L336" s="50" t="str">
        <f>IF(K336&lt;&gt;"",EXPORTADO!D318,"")</f>
        <v/>
      </c>
      <c r="M336" s="50"/>
      <c r="N336" s="78" t="str">
        <f>IF(K336&lt;&gt;"",EXPORTADO!C318,"")</f>
        <v/>
      </c>
      <c r="O336" s="89" t="str">
        <f>IF(G336&lt;&gt;"",EXPORTADO!E318,"")</f>
        <v/>
      </c>
      <c r="P336" s="90" t="str">
        <f>IF(G336&lt;&gt;"",EXPORTADO!F318,"")</f>
        <v/>
      </c>
      <c r="Q336" s="90" t="str">
        <f>IF($G336&lt;&gt;"",$O336*P336,IF(OR($I336="c",$I336="css"),SUMIF($G$22:G$2999,$K336,Q$22:Q$2999),IF($I336="c1",SUMIF($F$22:F$2999,$K336,Q$22:Q$2999),IF($I336="c2",SUMIF($E$22:E$2999,$K336,Q$22:Q$2999),IF($I336="c3",SUMIF($D$22:D$2999,$K336,Q$22:Q$2999),IF($I336="c4",SUMIF($C$22:C$2999,$K336,Q$22:Q$2999),""))))))</f>
        <v/>
      </c>
      <c r="S336" s="90"/>
      <c r="T336" s="90" t="str">
        <f>IF(G336&lt;&gt;"",IF(S336&lt;&gt;"",O336*S336,"Celda Vacia"),IF($G336&lt;&gt;"",$O336*S336,IF(OR($I336="c",$I336="css"),SUMIF($G$22:G$2999,$K336,T$22:T$2999),IF($I336="c1",SUMIF($F$22:F$2999,$K336,T$22:T$2999),IF($I336="c2",SUMIF($E$22:E$2999,$K336,T$22:T$2999),IF($I336="c3",SUMIF($D$22:D$2999,$K336,T$22:T$2999),IF($I336="c4",SUMIF($C$22:C$2999,$K336,T$22:T$2999),"")))))))</f>
        <v/>
      </c>
      <c r="U336" s="91" t="str">
        <f t="shared" si="72"/>
        <v/>
      </c>
      <c r="V336" s="45"/>
      <c r="X336" s="50" t="str">
        <f t="shared" si="73"/>
        <v/>
      </c>
      <c r="Y336" s="69" t="str">
        <f t="shared" si="74"/>
        <v/>
      </c>
      <c r="Z336" s="69" t="str">
        <f t="shared" si="75"/>
        <v/>
      </c>
      <c r="AA336" s="69" t="str">
        <f>IF(I336="CSS",IF(RELLENAR!$F$6="PEM",IF(OR(T336&lt;(Q336),Q336=0),1,""),IF(OR(T336*(1+$T$11+$T$9)&lt;(Q336*(1+$O$9+$O$11)),Q336=0),1,"")),"")</f>
        <v/>
      </c>
      <c r="AB336" s="93" t="str">
        <f t="shared" si="76"/>
        <v/>
      </c>
      <c r="AC336" s="56" t="str">
        <f t="shared" si="77"/>
        <v/>
      </c>
      <c r="AD336" s="94" t="str">
        <f t="shared" si="78"/>
        <v/>
      </c>
      <c r="AE336" s="56" t="str">
        <f t="shared" si="79"/>
        <v/>
      </c>
      <c r="AF336" s="78" t="str">
        <f t="shared" si="80"/>
        <v/>
      </c>
    </row>
    <row r="337" spans="1:32" s="74" customFormat="1" x14ac:dyDescent="0.2">
      <c r="A337" s="74" t="str">
        <f>IF(EXPORTADO!I319&lt;&gt;"",EXPORTADO!I319,"")</f>
        <v/>
      </c>
      <c r="B337" s="74" t="str">
        <f t="shared" si="65"/>
        <v/>
      </c>
      <c r="C337" s="86" t="str">
        <f t="shared" si="66"/>
        <v/>
      </c>
      <c r="D337" s="86" t="str">
        <f t="shared" si="67"/>
        <v/>
      </c>
      <c r="E337" s="86" t="str">
        <f t="shared" si="68"/>
        <v/>
      </c>
      <c r="F337" s="86" t="str">
        <f t="shared" si="69"/>
        <v/>
      </c>
      <c r="G337" s="86" t="str">
        <f t="shared" si="70"/>
        <v/>
      </c>
      <c r="H337" s="87" t="str">
        <f>IF(EXPORTADO!B319&lt;&gt;"",EXPORTADO!B319,"")</f>
        <v/>
      </c>
      <c r="I337" s="78" t="str">
        <f t="shared" si="71"/>
        <v/>
      </c>
      <c r="J337" s="78"/>
      <c r="K337" s="88" t="str">
        <f>IF(EXPORTADO!A319&lt;&gt;"",TRIM(EXPORTADO!A319),"")</f>
        <v/>
      </c>
      <c r="L337" s="50" t="str">
        <f>IF(K337&lt;&gt;"",EXPORTADO!D319,"")</f>
        <v/>
      </c>
      <c r="M337" s="50"/>
      <c r="N337" s="78" t="str">
        <f>IF(K337&lt;&gt;"",EXPORTADO!C319,"")</f>
        <v/>
      </c>
      <c r="O337" s="89" t="str">
        <f>IF(G337&lt;&gt;"",EXPORTADO!E319,"")</f>
        <v/>
      </c>
      <c r="P337" s="90" t="str">
        <f>IF(G337&lt;&gt;"",EXPORTADO!F319,"")</f>
        <v/>
      </c>
      <c r="Q337" s="90" t="str">
        <f>IF($G337&lt;&gt;"",$O337*P337,IF(OR($I337="c",$I337="css"),SUMIF($G$22:G$2999,$K337,Q$22:Q$2999),IF($I337="c1",SUMIF($F$22:F$2999,$K337,Q$22:Q$2999),IF($I337="c2",SUMIF($E$22:E$2999,$K337,Q$22:Q$2999),IF($I337="c3",SUMIF($D$22:D$2999,$K337,Q$22:Q$2999),IF($I337="c4",SUMIF($C$22:C$2999,$K337,Q$22:Q$2999),""))))))</f>
        <v/>
      </c>
      <c r="S337" s="90" t="s">
        <v>17</v>
      </c>
      <c r="T337" s="90" t="str">
        <f>IF(G337&lt;&gt;"",IF(S337&lt;&gt;"",O337*S337,"Celda Vacia"),IF($G337&lt;&gt;"",$O337*S337,IF(OR($I337="c",$I337="css"),SUMIF($G$22:G$2999,$K337,T$22:T$2999),IF($I337="c1",SUMIF($F$22:F$2999,$K337,T$22:T$2999),IF($I337="c2",SUMIF($E$22:E$2999,$K337,T$22:T$2999),IF($I337="c3",SUMIF($D$22:D$2999,$K337,T$22:T$2999),IF($I337="c4",SUMIF($C$22:C$2999,$K337,T$22:T$2999),"")))))))</f>
        <v/>
      </c>
      <c r="U337" s="91" t="str">
        <f t="shared" si="72"/>
        <v/>
      </c>
      <c r="V337" s="45"/>
      <c r="X337" s="50" t="str">
        <f t="shared" si="73"/>
        <v/>
      </c>
      <c r="Y337" s="69" t="str">
        <f t="shared" si="74"/>
        <v/>
      </c>
      <c r="Z337" s="69" t="str">
        <f t="shared" si="75"/>
        <v/>
      </c>
      <c r="AA337" s="69" t="str">
        <f>IF(I337="CSS",IF(RELLENAR!$F$6="PEM",IF(OR(T337&lt;(Q337),Q337=0),1,""),IF(OR(T337*(1+$T$11+$T$9)&lt;(Q337*(1+$O$9+$O$11)),Q337=0),1,"")),"")</f>
        <v/>
      </c>
      <c r="AB337" s="93" t="str">
        <f t="shared" si="76"/>
        <v/>
      </c>
      <c r="AC337" s="56" t="str">
        <f t="shared" si="77"/>
        <v/>
      </c>
      <c r="AD337" s="94" t="str">
        <f t="shared" si="78"/>
        <v/>
      </c>
      <c r="AE337" s="56" t="str">
        <f t="shared" si="79"/>
        <v/>
      </c>
      <c r="AF337" s="78" t="str">
        <f t="shared" si="80"/>
        <v/>
      </c>
    </row>
    <row r="338" spans="1:32" s="74" customFormat="1" x14ac:dyDescent="0.2">
      <c r="A338" s="74" t="str">
        <f>IF(EXPORTADO!I320&lt;&gt;"",EXPORTADO!I320,"")</f>
        <v/>
      </c>
      <c r="B338" s="74" t="str">
        <f t="shared" si="65"/>
        <v/>
      </c>
      <c r="C338" s="86" t="str">
        <f t="shared" si="66"/>
        <v/>
      </c>
      <c r="D338" s="86" t="str">
        <f t="shared" si="67"/>
        <v/>
      </c>
      <c r="E338" s="86" t="str">
        <f t="shared" si="68"/>
        <v/>
      </c>
      <c r="F338" s="86" t="str">
        <f t="shared" si="69"/>
        <v/>
      </c>
      <c r="G338" s="86" t="str">
        <f t="shared" si="70"/>
        <v/>
      </c>
      <c r="H338" s="87" t="str">
        <f>IF(EXPORTADO!B320&lt;&gt;"",EXPORTADO!B320,"")</f>
        <v/>
      </c>
      <c r="I338" s="78" t="str">
        <f t="shared" si="71"/>
        <v/>
      </c>
      <c r="J338" s="78"/>
      <c r="K338" s="88" t="str">
        <f>IF(EXPORTADO!A320&lt;&gt;"",TRIM(EXPORTADO!A320),"")</f>
        <v/>
      </c>
      <c r="L338" s="50" t="str">
        <f>IF(K338&lt;&gt;"",EXPORTADO!D320,"")</f>
        <v/>
      </c>
      <c r="M338" s="50"/>
      <c r="N338" s="78" t="str">
        <f>IF(K338&lt;&gt;"",EXPORTADO!C320,"")</f>
        <v/>
      </c>
      <c r="O338" s="89" t="str">
        <f>IF(G338&lt;&gt;"",EXPORTADO!E320,"")</f>
        <v/>
      </c>
      <c r="P338" s="90" t="str">
        <f>IF(G338&lt;&gt;"",EXPORTADO!F320,"")</f>
        <v/>
      </c>
      <c r="Q338" s="90" t="str">
        <f>IF($G338&lt;&gt;"",$O338*P338,IF(OR($I338="c",$I338="css"),SUMIF($G$22:G$2999,$K338,Q$22:Q$2999),IF($I338="c1",SUMIF($F$22:F$2999,$K338,Q$22:Q$2999),IF($I338="c2",SUMIF($E$22:E$2999,$K338,Q$22:Q$2999),IF($I338="c3",SUMIF($D$22:D$2999,$K338,Q$22:Q$2999),IF($I338="c4",SUMIF($C$22:C$2999,$K338,Q$22:Q$2999),""))))))</f>
        <v/>
      </c>
      <c r="S338" s="90"/>
      <c r="T338" s="90" t="str">
        <f>IF(G338&lt;&gt;"",IF(S338&lt;&gt;"",O338*S338,"Celda Vacia"),IF($G338&lt;&gt;"",$O338*S338,IF(OR($I338="c",$I338="css"),SUMIF($G$22:G$2999,$K338,T$22:T$2999),IF($I338="c1",SUMIF($F$22:F$2999,$K338,T$22:T$2999),IF($I338="c2",SUMIF($E$22:E$2999,$K338,T$22:T$2999),IF($I338="c3",SUMIF($D$22:D$2999,$K338,T$22:T$2999),IF($I338="c4",SUMIF($C$22:C$2999,$K338,T$22:T$2999),"")))))))</f>
        <v/>
      </c>
      <c r="U338" s="91" t="str">
        <f t="shared" si="72"/>
        <v/>
      </c>
      <c r="V338" s="45"/>
      <c r="X338" s="50" t="str">
        <f t="shared" si="73"/>
        <v/>
      </c>
      <c r="Y338" s="69" t="str">
        <f t="shared" si="74"/>
        <v/>
      </c>
      <c r="Z338" s="69" t="str">
        <f t="shared" si="75"/>
        <v/>
      </c>
      <c r="AA338" s="69" t="str">
        <f>IF(I338="CSS",IF(RELLENAR!$F$6="PEM",IF(OR(T338&lt;(Q338),Q338=0),1,""),IF(OR(T338*(1+$T$11+$T$9)&lt;(Q338*(1+$O$9+$O$11)),Q338=0),1,"")),"")</f>
        <v/>
      </c>
      <c r="AB338" s="93" t="str">
        <f t="shared" si="76"/>
        <v/>
      </c>
      <c r="AC338" s="56" t="str">
        <f t="shared" si="77"/>
        <v/>
      </c>
      <c r="AD338" s="94" t="str">
        <f t="shared" si="78"/>
        <v/>
      </c>
      <c r="AE338" s="56" t="str">
        <f t="shared" si="79"/>
        <v/>
      </c>
      <c r="AF338" s="78" t="str">
        <f t="shared" si="80"/>
        <v/>
      </c>
    </row>
    <row r="339" spans="1:32" s="74" customFormat="1" x14ac:dyDescent="0.2">
      <c r="A339" s="74" t="str">
        <f>IF(EXPORTADO!I321&lt;&gt;"",EXPORTADO!I321,"")</f>
        <v/>
      </c>
      <c r="B339" s="74" t="str">
        <f t="shared" si="65"/>
        <v/>
      </c>
      <c r="C339" s="86" t="str">
        <f t="shared" si="66"/>
        <v/>
      </c>
      <c r="D339" s="86" t="str">
        <f t="shared" si="67"/>
        <v/>
      </c>
      <c r="E339" s="86" t="str">
        <f t="shared" si="68"/>
        <v/>
      </c>
      <c r="F339" s="86" t="str">
        <f t="shared" si="69"/>
        <v/>
      </c>
      <c r="G339" s="86" t="str">
        <f t="shared" si="70"/>
        <v/>
      </c>
      <c r="H339" s="87" t="str">
        <f>IF(EXPORTADO!B321&lt;&gt;"",EXPORTADO!B321,"")</f>
        <v/>
      </c>
      <c r="I339" s="78" t="str">
        <f t="shared" si="71"/>
        <v/>
      </c>
      <c r="J339" s="78"/>
      <c r="K339" s="88" t="str">
        <f>IF(EXPORTADO!A321&lt;&gt;"",TRIM(EXPORTADO!A321),"")</f>
        <v/>
      </c>
      <c r="L339" s="50" t="str">
        <f>IF(K339&lt;&gt;"",EXPORTADO!D321,"")</f>
        <v/>
      </c>
      <c r="M339" s="50"/>
      <c r="N339" s="78" t="str">
        <f>IF(K339&lt;&gt;"",EXPORTADO!C321,"")</f>
        <v/>
      </c>
      <c r="O339" s="89" t="str">
        <f>IF(G339&lt;&gt;"",EXPORTADO!E321,"")</f>
        <v/>
      </c>
      <c r="P339" s="90" t="str">
        <f>IF(G339&lt;&gt;"",EXPORTADO!F321,"")</f>
        <v/>
      </c>
      <c r="Q339" s="90" t="str">
        <f>IF($G339&lt;&gt;"",$O339*P339,IF(OR($I339="c",$I339="css"),SUMIF($G$22:G$2999,$K339,Q$22:Q$2999),IF($I339="c1",SUMIF($F$22:F$2999,$K339,Q$22:Q$2999),IF($I339="c2",SUMIF($E$22:E$2999,$K339,Q$22:Q$2999),IF($I339="c3",SUMIF($D$22:D$2999,$K339,Q$22:Q$2999),IF($I339="c4",SUMIF($C$22:C$2999,$K339,Q$22:Q$2999),""))))))</f>
        <v/>
      </c>
      <c r="S339" s="90"/>
      <c r="T339" s="90" t="str">
        <f>IF(G339&lt;&gt;"",IF(S339&lt;&gt;"",O339*S339,"Celda Vacia"),IF($G339&lt;&gt;"",$O339*S339,IF(OR($I339="c",$I339="css"),SUMIF($G$22:G$2999,$K339,T$22:T$2999),IF($I339="c1",SUMIF($F$22:F$2999,$K339,T$22:T$2999),IF($I339="c2",SUMIF($E$22:E$2999,$K339,T$22:T$2999),IF($I339="c3",SUMIF($D$22:D$2999,$K339,T$22:T$2999),IF($I339="c4",SUMIF($C$22:C$2999,$K339,T$22:T$2999),"")))))))</f>
        <v/>
      </c>
      <c r="U339" s="91" t="str">
        <f t="shared" si="72"/>
        <v/>
      </c>
      <c r="V339" s="45"/>
      <c r="X339" s="50" t="str">
        <f t="shared" si="73"/>
        <v/>
      </c>
      <c r="Y339" s="69" t="str">
        <f t="shared" si="74"/>
        <v/>
      </c>
      <c r="Z339" s="69" t="str">
        <f t="shared" si="75"/>
        <v/>
      </c>
      <c r="AA339" s="69" t="str">
        <f>IF(I339="CSS",IF(RELLENAR!$F$6="PEM",IF(OR(T339&lt;(Q339),Q339=0),1,""),IF(OR(T339*(1+$T$11+$T$9)&lt;(Q339*(1+$O$9+$O$11)),Q339=0),1,"")),"")</f>
        <v/>
      </c>
      <c r="AB339" s="93" t="str">
        <f t="shared" si="76"/>
        <v/>
      </c>
      <c r="AC339" s="56" t="str">
        <f t="shared" si="77"/>
        <v/>
      </c>
      <c r="AD339" s="94" t="str">
        <f t="shared" si="78"/>
        <v/>
      </c>
      <c r="AE339" s="56" t="str">
        <f t="shared" si="79"/>
        <v/>
      </c>
      <c r="AF339" s="78" t="str">
        <f t="shared" si="80"/>
        <v/>
      </c>
    </row>
    <row r="340" spans="1:32" s="74" customFormat="1" x14ac:dyDescent="0.2">
      <c r="A340" s="74" t="str">
        <f>IF(EXPORTADO!I322&lt;&gt;"",EXPORTADO!I322,"")</f>
        <v/>
      </c>
      <c r="B340" s="74" t="str">
        <f t="shared" si="65"/>
        <v/>
      </c>
      <c r="C340" s="86" t="str">
        <f t="shared" si="66"/>
        <v/>
      </c>
      <c r="D340" s="86" t="str">
        <f t="shared" si="67"/>
        <v/>
      </c>
      <c r="E340" s="86" t="str">
        <f t="shared" si="68"/>
        <v/>
      </c>
      <c r="F340" s="86" t="str">
        <f t="shared" si="69"/>
        <v/>
      </c>
      <c r="G340" s="86" t="str">
        <f t="shared" si="70"/>
        <v/>
      </c>
      <c r="H340" s="87" t="str">
        <f>IF(EXPORTADO!B322&lt;&gt;"",EXPORTADO!B322,"")</f>
        <v/>
      </c>
      <c r="I340" s="78" t="str">
        <f t="shared" si="71"/>
        <v/>
      </c>
      <c r="J340" s="78"/>
      <c r="K340" s="88" t="str">
        <f>IF(EXPORTADO!A322&lt;&gt;"",TRIM(EXPORTADO!A322),"")</f>
        <v/>
      </c>
      <c r="L340" s="50" t="str">
        <f>IF(K340&lt;&gt;"",EXPORTADO!D322,"")</f>
        <v/>
      </c>
      <c r="M340" s="50"/>
      <c r="N340" s="78" t="str">
        <f>IF(K340&lt;&gt;"",EXPORTADO!C322,"")</f>
        <v/>
      </c>
      <c r="O340" s="89" t="str">
        <f>IF(G340&lt;&gt;"",EXPORTADO!E322,"")</f>
        <v/>
      </c>
      <c r="P340" s="90" t="str">
        <f>IF(G340&lt;&gt;"",EXPORTADO!F322,"")</f>
        <v/>
      </c>
      <c r="Q340" s="90" t="str">
        <f>IF($G340&lt;&gt;"",$O340*P340,IF(OR($I340="c",$I340="css"),SUMIF($G$22:G$2999,$K340,Q$22:Q$2999),IF($I340="c1",SUMIF($F$22:F$2999,$K340,Q$22:Q$2999),IF($I340="c2",SUMIF($E$22:E$2999,$K340,Q$22:Q$2999),IF($I340="c3",SUMIF($D$22:D$2999,$K340,Q$22:Q$2999),IF($I340="c4",SUMIF($C$22:C$2999,$K340,Q$22:Q$2999),""))))))</f>
        <v/>
      </c>
      <c r="S340" s="90"/>
      <c r="T340" s="90" t="str">
        <f>IF(G340&lt;&gt;"",IF(S340&lt;&gt;"",O340*S340,"Celda Vacia"),IF($G340&lt;&gt;"",$O340*S340,IF(OR($I340="c",$I340="css"),SUMIF($G$22:G$2999,$K340,T$22:T$2999),IF($I340="c1",SUMIF($F$22:F$2999,$K340,T$22:T$2999),IF($I340="c2",SUMIF($E$22:E$2999,$K340,T$22:T$2999),IF($I340="c3",SUMIF($D$22:D$2999,$K340,T$22:T$2999),IF($I340="c4",SUMIF($C$22:C$2999,$K340,T$22:T$2999),"")))))))</f>
        <v/>
      </c>
      <c r="U340" s="91" t="str">
        <f t="shared" si="72"/>
        <v/>
      </c>
      <c r="V340" s="45"/>
      <c r="X340" s="50" t="str">
        <f t="shared" si="73"/>
        <v/>
      </c>
      <c r="Y340" s="69" t="str">
        <f t="shared" si="74"/>
        <v/>
      </c>
      <c r="Z340" s="69" t="str">
        <f t="shared" si="75"/>
        <v/>
      </c>
      <c r="AA340" s="69" t="str">
        <f>IF(I340="CSS",IF(RELLENAR!$F$6="PEM",IF(OR(T340&lt;(Q340),Q340=0),1,""),IF(OR(T340*(1+$T$11+$T$9)&lt;(Q340*(1+$O$9+$O$11)),Q340=0),1,"")),"")</f>
        <v/>
      </c>
      <c r="AB340" s="93" t="str">
        <f t="shared" si="76"/>
        <v/>
      </c>
      <c r="AC340" s="56" t="str">
        <f t="shared" si="77"/>
        <v/>
      </c>
      <c r="AD340" s="94" t="str">
        <f t="shared" si="78"/>
        <v/>
      </c>
      <c r="AE340" s="56" t="str">
        <f t="shared" si="79"/>
        <v/>
      </c>
      <c r="AF340" s="78" t="str">
        <f t="shared" si="80"/>
        <v/>
      </c>
    </row>
    <row r="341" spans="1:32" s="74" customFormat="1" x14ac:dyDescent="0.2">
      <c r="A341" s="74" t="str">
        <f>IF(EXPORTADO!I323&lt;&gt;"",EXPORTADO!I323,"")</f>
        <v/>
      </c>
      <c r="B341" s="74" t="str">
        <f t="shared" si="65"/>
        <v/>
      </c>
      <c r="C341" s="86" t="str">
        <f t="shared" si="66"/>
        <v/>
      </c>
      <c r="D341" s="86" t="str">
        <f t="shared" si="67"/>
        <v/>
      </c>
      <c r="E341" s="86" t="str">
        <f t="shared" si="68"/>
        <v/>
      </c>
      <c r="F341" s="86" t="str">
        <f t="shared" si="69"/>
        <v/>
      </c>
      <c r="G341" s="86" t="str">
        <f t="shared" si="70"/>
        <v/>
      </c>
      <c r="H341" s="87" t="str">
        <f>IF(EXPORTADO!B323&lt;&gt;"",EXPORTADO!B323,"")</f>
        <v/>
      </c>
      <c r="I341" s="78" t="str">
        <f t="shared" si="71"/>
        <v/>
      </c>
      <c r="J341" s="78"/>
      <c r="K341" s="88" t="str">
        <f>IF(EXPORTADO!A323&lt;&gt;"",TRIM(EXPORTADO!A323),"")</f>
        <v/>
      </c>
      <c r="L341" s="50" t="str">
        <f>IF(K341&lt;&gt;"",EXPORTADO!D323,"")</f>
        <v/>
      </c>
      <c r="M341" s="50"/>
      <c r="N341" s="78" t="str">
        <f>IF(K341&lt;&gt;"",EXPORTADO!C323,"")</f>
        <v/>
      </c>
      <c r="O341" s="89" t="str">
        <f>IF(G341&lt;&gt;"",EXPORTADO!E323,"")</f>
        <v/>
      </c>
      <c r="P341" s="90" t="str">
        <f>IF(G341&lt;&gt;"",EXPORTADO!F323,"")</f>
        <v/>
      </c>
      <c r="Q341" s="90" t="str">
        <f>IF($G341&lt;&gt;"",$O341*P341,IF(OR($I341="c",$I341="css"),SUMIF($G$22:G$2999,$K341,Q$22:Q$2999),IF($I341="c1",SUMIF($F$22:F$2999,$K341,Q$22:Q$2999),IF($I341="c2",SUMIF($E$22:E$2999,$K341,Q$22:Q$2999),IF($I341="c3",SUMIF($D$22:D$2999,$K341,Q$22:Q$2999),IF($I341="c4",SUMIF($C$22:C$2999,$K341,Q$22:Q$2999),""))))))</f>
        <v/>
      </c>
      <c r="S341" s="90" t="s">
        <v>17</v>
      </c>
      <c r="T341" s="90" t="str">
        <f>IF(G341&lt;&gt;"",IF(S341&lt;&gt;"",O341*S341,"Celda Vacia"),IF($G341&lt;&gt;"",$O341*S341,IF(OR($I341="c",$I341="css"),SUMIF($G$22:G$2999,$K341,T$22:T$2999),IF($I341="c1",SUMIF($F$22:F$2999,$K341,T$22:T$2999),IF($I341="c2",SUMIF($E$22:E$2999,$K341,T$22:T$2999),IF($I341="c3",SUMIF($D$22:D$2999,$K341,T$22:T$2999),IF($I341="c4",SUMIF($C$22:C$2999,$K341,T$22:T$2999),"")))))))</f>
        <v/>
      </c>
      <c r="U341" s="91" t="str">
        <f t="shared" si="72"/>
        <v/>
      </c>
      <c r="V341" s="45"/>
      <c r="X341" s="50" t="str">
        <f t="shared" si="73"/>
        <v/>
      </c>
      <c r="Y341" s="69" t="str">
        <f t="shared" si="74"/>
        <v/>
      </c>
      <c r="Z341" s="69" t="str">
        <f t="shared" si="75"/>
        <v/>
      </c>
      <c r="AA341" s="69" t="str">
        <f>IF(I341="CSS",IF(RELLENAR!$F$6="PEM",IF(OR(T341&lt;(Q341),Q341=0),1,""),IF(OR(T341*(1+$T$11+$T$9)&lt;(Q341*(1+$O$9+$O$11)),Q341=0),1,"")),"")</f>
        <v/>
      </c>
      <c r="AB341" s="93" t="str">
        <f t="shared" si="76"/>
        <v/>
      </c>
      <c r="AC341" s="56" t="str">
        <f t="shared" si="77"/>
        <v/>
      </c>
      <c r="AD341" s="94" t="str">
        <f t="shared" si="78"/>
        <v/>
      </c>
      <c r="AE341" s="56" t="str">
        <f t="shared" si="79"/>
        <v/>
      </c>
      <c r="AF341" s="78" t="str">
        <f t="shared" si="80"/>
        <v/>
      </c>
    </row>
    <row r="342" spans="1:32" s="74" customFormat="1" x14ac:dyDescent="0.2">
      <c r="A342" s="74" t="str">
        <f>IF(EXPORTADO!I324&lt;&gt;"",EXPORTADO!I324,"")</f>
        <v/>
      </c>
      <c r="B342" s="74" t="str">
        <f t="shared" ref="B342:B405" si="81">IF(K342&lt;&gt;"",LEN(K342),"")</f>
        <v/>
      </c>
      <c r="C342" s="86" t="str">
        <f t="shared" ref="C342:C405" si="82">IF($I342="P5",MID($K342,1,14),"")</f>
        <v/>
      </c>
      <c r="D342" s="86" t="str">
        <f t="shared" ref="D342:D405" si="83">IF(OR($I342="P4",$I342="P5",$I342="P5"),MID($K342,1,11),"")</f>
        <v/>
      </c>
      <c r="E342" s="86" t="str">
        <f t="shared" ref="E342:E405" si="84">IF(OR($I342="P3",$I342="P4",$I342="P5"),MID($K342,1,8),"")</f>
        <v/>
      </c>
      <c r="F342" s="86" t="str">
        <f t="shared" ref="F342:F405" si="85">IF(OR($I342="P2",$I342="P3",$I342="P4",$I342="P5"),MID($K342,1,5),"")</f>
        <v/>
      </c>
      <c r="G342" s="86" t="str">
        <f t="shared" ref="G342:G405" si="86">IF(OR($I342="P1",$I342="P2",$I342="P3",$I342="P4",$I342="P5"),MID($K342,1,2),"")</f>
        <v/>
      </c>
      <c r="H342" s="87" t="str">
        <f>IF(EXPORTADO!B324&lt;&gt;"",EXPORTADO!B324,"")</f>
        <v/>
      </c>
      <c r="I342" s="78" t="str">
        <f t="shared" ref="I342:I405" si="87">IF(K342&lt;&gt;"",IF(OR(K342=CSS.1,K342=CSS.2,K342=CSS.3),"CSS",IF(B342=17,IF(H342="capítulo","c5","p5"),IF(B342=14,IF(H342="capítulo","c4","p4"),IF(B342=11,IF(H342="capítulo","c3","p3"),IF(B342=8,IF(H342="capítulo","c2","p2"),IF(B342=5,IF(H342="capítulo","c1","p1"),IF(B342=2,"c"))))))),"")</f>
        <v/>
      </c>
      <c r="J342" s="78"/>
      <c r="K342" s="88" t="str">
        <f>IF(EXPORTADO!A324&lt;&gt;"",TRIM(EXPORTADO!A324),"")</f>
        <v/>
      </c>
      <c r="L342" s="50" t="str">
        <f>IF(K342&lt;&gt;"",EXPORTADO!D324,"")</f>
        <v/>
      </c>
      <c r="M342" s="50"/>
      <c r="N342" s="78" t="str">
        <f>IF(K342&lt;&gt;"",EXPORTADO!C324,"")</f>
        <v/>
      </c>
      <c r="O342" s="89" t="str">
        <f>IF(G342&lt;&gt;"",EXPORTADO!E324,"")</f>
        <v/>
      </c>
      <c r="P342" s="90" t="str">
        <f>IF(G342&lt;&gt;"",EXPORTADO!F324,"")</f>
        <v/>
      </c>
      <c r="Q342" s="90" t="str">
        <f>IF($G342&lt;&gt;"",$O342*P342,IF(OR($I342="c",$I342="css"),SUMIF($G$22:G$2999,$K342,Q$22:Q$2999),IF($I342="c1",SUMIF($F$22:F$2999,$K342,Q$22:Q$2999),IF($I342="c2",SUMIF($E$22:E$2999,$K342,Q$22:Q$2999),IF($I342="c3",SUMIF($D$22:D$2999,$K342,Q$22:Q$2999),IF($I342="c4",SUMIF($C$22:C$2999,$K342,Q$22:Q$2999),""))))))</f>
        <v/>
      </c>
      <c r="S342" s="90"/>
      <c r="T342" s="90" t="str">
        <f>IF(G342&lt;&gt;"",IF(S342&lt;&gt;"",O342*S342,"Celda Vacia"),IF($G342&lt;&gt;"",$O342*S342,IF(OR($I342="c",$I342="css"),SUMIF($G$22:G$2999,$K342,T$22:T$2999),IF($I342="c1",SUMIF($F$22:F$2999,$K342,T$22:T$2999),IF($I342="c2",SUMIF($E$22:E$2999,$K342,T$22:T$2999),IF($I342="c3",SUMIF($D$22:D$2999,$K342,T$22:T$2999),IF($I342="c4",SUMIF($C$22:C$2999,$K342,T$22:T$2999),"")))))))</f>
        <v/>
      </c>
      <c r="U342" s="91" t="str">
        <f t="shared" ref="U342:U405" si="88">IF(T342&lt;&gt;"Celda Vacia",IF($T$7&lt;&gt;0,IF(AND(T342&lt;&gt;0,T342&lt;&gt;"",Q342&lt;&gt;0,Q342&lt;&gt;""),-(1-(T342*($Z$3+1))/(Q342*($Z$2+1))),IF(AND(S342&lt;&gt;"",S342&lt;&gt;0,P342&lt;&gt;"",P342&lt;&gt;0),-(1-(S342/P342)),"")),""),"")</f>
        <v/>
      </c>
      <c r="V342" s="45"/>
      <c r="X342" s="50" t="str">
        <f t="shared" ref="X342:X405" si="89">IF(Y342&lt;&gt;"",$X$7,IF(Z342&lt;&gt;"",$X$9,IF(AND(AA342&lt;&gt;"",AA342&lt;&gt;0),$X$11,IF(AND(AE342&lt;&gt;"",AE342&lt;&gt;0),$X$13,""))))</f>
        <v/>
      </c>
      <c r="Y342" s="69" t="str">
        <f t="shared" ref="Y342:Y405" si="90">IF(G342&lt;&gt;"",IF(S342="",1,""),"")</f>
        <v/>
      </c>
      <c r="Z342" s="69" t="str">
        <f t="shared" ref="Z342:Z405" si="91">IF(G342&lt;&gt;"",IF(S342&lt;&gt;"",IF(S342=0,1,""),""),"")</f>
        <v/>
      </c>
      <c r="AA342" s="69" t="str">
        <f>IF(I342="CSS",IF(RELLENAR!$F$6="PEM",IF(OR(T342&lt;(Q342),Q342=0),1,""),IF(OR(T342*(1+$T$11+$T$9)&lt;(Q342*(1+$O$9+$O$11)),Q342=0),1,"")),"")</f>
        <v/>
      </c>
      <c r="AB342" s="93" t="str">
        <f t="shared" ref="AB342:AB405" si="92">IF(G342&lt;&gt;"",IF(U342&lt;&gt;"",U342,""),"")</f>
        <v/>
      </c>
      <c r="AC342" s="56" t="str">
        <f t="shared" ref="AC342:AC405" si="93">IF(G342&lt;&gt;"",IF(AB342&lt;&gt;"",COUNTIF($AB$22:$AB$2999,AB342),""),"")</f>
        <v/>
      </c>
      <c r="AD342" s="94" t="str">
        <f t="shared" ref="AD342:AD405" si="94">IF(AND(I342="C",T342&lt;&gt;0),-(1-(T342*($T$11+$T$9)+T342)/(Q342*($O$9+$O$11)+Q342)),"")</f>
        <v/>
      </c>
      <c r="AE342" s="56" t="str">
        <f t="shared" ref="AE342:AE405" si="95">IF(AD342&lt;&gt;"",IF(A342="OB",IF(ABS(AD342)&gt;PD.OC,1,""),IF(A342="VEC",IF(ABS(AD342)&gt;PD.VEC,1,""),IF(A342="CI",IF(ABS(AD342)&gt;PD.IC,1,""),IF(A342="EIM",IF(ABS(AD342)&gt;PD.EIM,1,""),"")))),"")</f>
        <v/>
      </c>
      <c r="AF342" s="78" t="str">
        <f t="shared" ref="AF342:AF405" si="96">IF(T342="celda vacia",1,"")</f>
        <v/>
      </c>
    </row>
    <row r="343" spans="1:32" s="74" customFormat="1" x14ac:dyDescent="0.2">
      <c r="A343" s="74" t="str">
        <f>IF(EXPORTADO!I325&lt;&gt;"",EXPORTADO!I325,"")</f>
        <v/>
      </c>
      <c r="B343" s="74" t="str">
        <f t="shared" si="81"/>
        <v/>
      </c>
      <c r="C343" s="86" t="str">
        <f t="shared" si="82"/>
        <v/>
      </c>
      <c r="D343" s="86" t="str">
        <f t="shared" si="83"/>
        <v/>
      </c>
      <c r="E343" s="86" t="str">
        <f t="shared" si="84"/>
        <v/>
      </c>
      <c r="F343" s="86" t="str">
        <f t="shared" si="85"/>
        <v/>
      </c>
      <c r="G343" s="86" t="str">
        <f t="shared" si="86"/>
        <v/>
      </c>
      <c r="H343" s="87" t="str">
        <f>IF(EXPORTADO!B325&lt;&gt;"",EXPORTADO!B325,"")</f>
        <v/>
      </c>
      <c r="I343" s="78" t="str">
        <f t="shared" si="87"/>
        <v/>
      </c>
      <c r="J343" s="78"/>
      <c r="K343" s="88" t="str">
        <f>IF(EXPORTADO!A325&lt;&gt;"",TRIM(EXPORTADO!A325),"")</f>
        <v/>
      </c>
      <c r="L343" s="50" t="str">
        <f>IF(K343&lt;&gt;"",EXPORTADO!D325,"")</f>
        <v/>
      </c>
      <c r="M343" s="50"/>
      <c r="N343" s="78" t="str">
        <f>IF(K343&lt;&gt;"",EXPORTADO!C325,"")</f>
        <v/>
      </c>
      <c r="O343" s="89" t="str">
        <f>IF(G343&lt;&gt;"",EXPORTADO!E325,"")</f>
        <v/>
      </c>
      <c r="P343" s="90" t="str">
        <f>IF(G343&lt;&gt;"",EXPORTADO!F325,"")</f>
        <v/>
      </c>
      <c r="Q343" s="90" t="str">
        <f>IF($G343&lt;&gt;"",$O343*P343,IF(OR($I343="c",$I343="css"),SUMIF($G$22:G$2999,$K343,Q$22:Q$2999),IF($I343="c1",SUMIF($F$22:F$2999,$K343,Q$22:Q$2999),IF($I343="c2",SUMIF($E$22:E$2999,$K343,Q$22:Q$2999),IF($I343="c3",SUMIF($D$22:D$2999,$K343,Q$22:Q$2999),IF($I343="c4",SUMIF($C$22:C$2999,$K343,Q$22:Q$2999),""))))))</f>
        <v/>
      </c>
      <c r="S343" s="90"/>
      <c r="T343" s="90" t="str">
        <f>IF(G343&lt;&gt;"",IF(S343&lt;&gt;"",O343*S343,"Celda Vacia"),IF($G343&lt;&gt;"",$O343*S343,IF(OR($I343="c",$I343="css"),SUMIF($G$22:G$2999,$K343,T$22:T$2999),IF($I343="c1",SUMIF($F$22:F$2999,$K343,T$22:T$2999),IF($I343="c2",SUMIF($E$22:E$2999,$K343,T$22:T$2999),IF($I343="c3",SUMIF($D$22:D$2999,$K343,T$22:T$2999),IF($I343="c4",SUMIF($C$22:C$2999,$K343,T$22:T$2999),"")))))))</f>
        <v/>
      </c>
      <c r="U343" s="91" t="str">
        <f t="shared" si="88"/>
        <v/>
      </c>
      <c r="V343" s="45"/>
      <c r="X343" s="50" t="str">
        <f t="shared" si="89"/>
        <v/>
      </c>
      <c r="Y343" s="69" t="str">
        <f t="shared" si="90"/>
        <v/>
      </c>
      <c r="Z343" s="69" t="str">
        <f t="shared" si="91"/>
        <v/>
      </c>
      <c r="AA343" s="69" t="str">
        <f>IF(I343="CSS",IF(RELLENAR!$F$6="PEM",IF(OR(T343&lt;(Q343),Q343=0),1,""),IF(OR(T343*(1+$T$11+$T$9)&lt;(Q343*(1+$O$9+$O$11)),Q343=0),1,"")),"")</f>
        <v/>
      </c>
      <c r="AB343" s="93" t="str">
        <f t="shared" si="92"/>
        <v/>
      </c>
      <c r="AC343" s="56" t="str">
        <f t="shared" si="93"/>
        <v/>
      </c>
      <c r="AD343" s="94" t="str">
        <f t="shared" si="94"/>
        <v/>
      </c>
      <c r="AE343" s="56" t="str">
        <f t="shared" si="95"/>
        <v/>
      </c>
      <c r="AF343" s="78" t="str">
        <f t="shared" si="96"/>
        <v/>
      </c>
    </row>
    <row r="344" spans="1:32" s="74" customFormat="1" x14ac:dyDescent="0.2">
      <c r="A344" s="74" t="str">
        <f>IF(EXPORTADO!I326&lt;&gt;"",EXPORTADO!I326,"")</f>
        <v/>
      </c>
      <c r="B344" s="74" t="str">
        <f t="shared" si="81"/>
        <v/>
      </c>
      <c r="C344" s="86" t="str">
        <f t="shared" si="82"/>
        <v/>
      </c>
      <c r="D344" s="86" t="str">
        <f t="shared" si="83"/>
        <v/>
      </c>
      <c r="E344" s="86" t="str">
        <f t="shared" si="84"/>
        <v/>
      </c>
      <c r="F344" s="86" t="str">
        <f t="shared" si="85"/>
        <v/>
      </c>
      <c r="G344" s="86" t="str">
        <f t="shared" si="86"/>
        <v/>
      </c>
      <c r="H344" s="87" t="str">
        <f>IF(EXPORTADO!B326&lt;&gt;"",EXPORTADO!B326,"")</f>
        <v/>
      </c>
      <c r="I344" s="78" t="str">
        <f t="shared" si="87"/>
        <v/>
      </c>
      <c r="J344" s="78"/>
      <c r="K344" s="88" t="str">
        <f>IF(EXPORTADO!A326&lt;&gt;"",TRIM(EXPORTADO!A326),"")</f>
        <v/>
      </c>
      <c r="L344" s="50" t="str">
        <f>IF(K344&lt;&gt;"",EXPORTADO!D326,"")</f>
        <v/>
      </c>
      <c r="M344" s="50"/>
      <c r="N344" s="78" t="str">
        <f>IF(K344&lt;&gt;"",EXPORTADO!C326,"")</f>
        <v/>
      </c>
      <c r="O344" s="89" t="str">
        <f>IF(G344&lt;&gt;"",EXPORTADO!E326,"")</f>
        <v/>
      </c>
      <c r="P344" s="90" t="str">
        <f>IF(G344&lt;&gt;"",EXPORTADO!F326,"")</f>
        <v/>
      </c>
      <c r="Q344" s="90" t="str">
        <f>IF($G344&lt;&gt;"",$O344*P344,IF(OR($I344="c",$I344="css"),SUMIF($G$22:G$2999,$K344,Q$22:Q$2999),IF($I344="c1",SUMIF($F$22:F$2999,$K344,Q$22:Q$2999),IF($I344="c2",SUMIF($E$22:E$2999,$K344,Q$22:Q$2999),IF($I344="c3",SUMIF($D$22:D$2999,$K344,Q$22:Q$2999),IF($I344="c4",SUMIF($C$22:C$2999,$K344,Q$22:Q$2999),""))))))</f>
        <v/>
      </c>
      <c r="S344" s="90"/>
      <c r="T344" s="90" t="str">
        <f>IF(G344&lt;&gt;"",IF(S344&lt;&gt;"",O344*S344,"Celda Vacia"),IF($G344&lt;&gt;"",$O344*S344,IF(OR($I344="c",$I344="css"),SUMIF($G$22:G$2999,$K344,T$22:T$2999),IF($I344="c1",SUMIF($F$22:F$2999,$K344,T$22:T$2999),IF($I344="c2",SUMIF($E$22:E$2999,$K344,T$22:T$2999),IF($I344="c3",SUMIF($D$22:D$2999,$K344,T$22:T$2999),IF($I344="c4",SUMIF($C$22:C$2999,$K344,T$22:T$2999),"")))))))</f>
        <v/>
      </c>
      <c r="U344" s="91" t="str">
        <f t="shared" si="88"/>
        <v/>
      </c>
      <c r="V344" s="45"/>
      <c r="X344" s="50" t="str">
        <f t="shared" si="89"/>
        <v/>
      </c>
      <c r="Y344" s="69" t="str">
        <f t="shared" si="90"/>
        <v/>
      </c>
      <c r="Z344" s="69" t="str">
        <f t="shared" si="91"/>
        <v/>
      </c>
      <c r="AA344" s="69" t="str">
        <f>IF(I344="CSS",IF(RELLENAR!$F$6="PEM",IF(OR(T344&lt;(Q344),Q344=0),1,""),IF(OR(T344*(1+$T$11+$T$9)&lt;(Q344*(1+$O$9+$O$11)),Q344=0),1,"")),"")</f>
        <v/>
      </c>
      <c r="AB344" s="93" t="str">
        <f t="shared" si="92"/>
        <v/>
      </c>
      <c r="AC344" s="56" t="str">
        <f t="shared" si="93"/>
        <v/>
      </c>
      <c r="AD344" s="94" t="str">
        <f t="shared" si="94"/>
        <v/>
      </c>
      <c r="AE344" s="56" t="str">
        <f t="shared" si="95"/>
        <v/>
      </c>
      <c r="AF344" s="78" t="str">
        <f t="shared" si="96"/>
        <v/>
      </c>
    </row>
    <row r="345" spans="1:32" s="74" customFormat="1" x14ac:dyDescent="0.2">
      <c r="A345" s="74" t="str">
        <f>IF(EXPORTADO!I327&lt;&gt;"",EXPORTADO!I327,"")</f>
        <v/>
      </c>
      <c r="B345" s="74" t="str">
        <f t="shared" si="81"/>
        <v/>
      </c>
      <c r="C345" s="86" t="str">
        <f t="shared" si="82"/>
        <v/>
      </c>
      <c r="D345" s="86" t="str">
        <f t="shared" si="83"/>
        <v/>
      </c>
      <c r="E345" s="86" t="str">
        <f t="shared" si="84"/>
        <v/>
      </c>
      <c r="F345" s="86" t="str">
        <f t="shared" si="85"/>
        <v/>
      </c>
      <c r="G345" s="86" t="str">
        <f t="shared" si="86"/>
        <v/>
      </c>
      <c r="H345" s="87" t="str">
        <f>IF(EXPORTADO!B327&lt;&gt;"",EXPORTADO!B327,"")</f>
        <v/>
      </c>
      <c r="I345" s="78" t="str">
        <f t="shared" si="87"/>
        <v/>
      </c>
      <c r="J345" s="78"/>
      <c r="K345" s="88" t="str">
        <f>IF(EXPORTADO!A327&lt;&gt;"",TRIM(EXPORTADO!A327),"")</f>
        <v/>
      </c>
      <c r="L345" s="50" t="str">
        <f>IF(K345&lt;&gt;"",EXPORTADO!D327,"")</f>
        <v/>
      </c>
      <c r="M345" s="50"/>
      <c r="N345" s="78" t="str">
        <f>IF(K345&lt;&gt;"",EXPORTADO!C327,"")</f>
        <v/>
      </c>
      <c r="O345" s="89" t="str">
        <f>IF(G345&lt;&gt;"",EXPORTADO!E327,"")</f>
        <v/>
      </c>
      <c r="P345" s="90" t="str">
        <f>IF(G345&lt;&gt;"",EXPORTADO!F327,"")</f>
        <v/>
      </c>
      <c r="Q345" s="90" t="str">
        <f>IF($G345&lt;&gt;"",$O345*P345,IF(OR($I345="c",$I345="css"),SUMIF($G$22:G$2999,$K345,Q$22:Q$2999),IF($I345="c1",SUMIF($F$22:F$2999,$K345,Q$22:Q$2999),IF($I345="c2",SUMIF($E$22:E$2999,$K345,Q$22:Q$2999),IF($I345="c3",SUMIF($D$22:D$2999,$K345,Q$22:Q$2999),IF($I345="c4",SUMIF($C$22:C$2999,$K345,Q$22:Q$2999),""))))))</f>
        <v/>
      </c>
      <c r="S345" s="90"/>
      <c r="T345" s="90" t="str">
        <f>IF(G345&lt;&gt;"",IF(S345&lt;&gt;"",O345*S345,"Celda Vacia"),IF($G345&lt;&gt;"",$O345*S345,IF(OR($I345="c",$I345="css"),SUMIF($G$22:G$2999,$K345,T$22:T$2999),IF($I345="c1",SUMIF($F$22:F$2999,$K345,T$22:T$2999),IF($I345="c2",SUMIF($E$22:E$2999,$K345,T$22:T$2999),IF($I345="c3",SUMIF($D$22:D$2999,$K345,T$22:T$2999),IF($I345="c4",SUMIF($C$22:C$2999,$K345,T$22:T$2999),"")))))))</f>
        <v/>
      </c>
      <c r="U345" s="91" t="str">
        <f t="shared" si="88"/>
        <v/>
      </c>
      <c r="V345" s="45"/>
      <c r="X345" s="50" t="str">
        <f t="shared" si="89"/>
        <v/>
      </c>
      <c r="Y345" s="69" t="str">
        <f t="shared" si="90"/>
        <v/>
      </c>
      <c r="Z345" s="69" t="str">
        <f t="shared" si="91"/>
        <v/>
      </c>
      <c r="AA345" s="69" t="str">
        <f>IF(I345="CSS",IF(RELLENAR!$F$6="PEM",IF(OR(T345&lt;(Q345),Q345=0),1,""),IF(OR(T345*(1+$T$11+$T$9)&lt;(Q345*(1+$O$9+$O$11)),Q345=0),1,"")),"")</f>
        <v/>
      </c>
      <c r="AB345" s="93" t="str">
        <f t="shared" si="92"/>
        <v/>
      </c>
      <c r="AC345" s="56" t="str">
        <f t="shared" si="93"/>
        <v/>
      </c>
      <c r="AD345" s="94" t="str">
        <f t="shared" si="94"/>
        <v/>
      </c>
      <c r="AE345" s="56" t="str">
        <f t="shared" si="95"/>
        <v/>
      </c>
      <c r="AF345" s="78" t="str">
        <f t="shared" si="96"/>
        <v/>
      </c>
    </row>
    <row r="346" spans="1:32" s="74" customFormat="1" x14ac:dyDescent="0.2">
      <c r="A346" s="74" t="str">
        <f>IF(EXPORTADO!I328&lt;&gt;"",EXPORTADO!I328,"")</f>
        <v/>
      </c>
      <c r="B346" s="74" t="str">
        <f t="shared" si="81"/>
        <v/>
      </c>
      <c r="C346" s="86" t="str">
        <f t="shared" si="82"/>
        <v/>
      </c>
      <c r="D346" s="86" t="str">
        <f t="shared" si="83"/>
        <v/>
      </c>
      <c r="E346" s="86" t="str">
        <f t="shared" si="84"/>
        <v/>
      </c>
      <c r="F346" s="86" t="str">
        <f t="shared" si="85"/>
        <v/>
      </c>
      <c r="G346" s="86" t="str">
        <f t="shared" si="86"/>
        <v/>
      </c>
      <c r="H346" s="87" t="str">
        <f>IF(EXPORTADO!B328&lt;&gt;"",EXPORTADO!B328,"")</f>
        <v/>
      </c>
      <c r="I346" s="78" t="str">
        <f t="shared" si="87"/>
        <v/>
      </c>
      <c r="J346" s="78"/>
      <c r="K346" s="88" t="str">
        <f>IF(EXPORTADO!A328&lt;&gt;"",TRIM(EXPORTADO!A328),"")</f>
        <v/>
      </c>
      <c r="L346" s="50" t="str">
        <f>IF(K346&lt;&gt;"",EXPORTADO!D328,"")</f>
        <v/>
      </c>
      <c r="M346" s="50"/>
      <c r="N346" s="78" t="str">
        <f>IF(K346&lt;&gt;"",EXPORTADO!C328,"")</f>
        <v/>
      </c>
      <c r="O346" s="89" t="str">
        <f>IF(G346&lt;&gt;"",EXPORTADO!E328,"")</f>
        <v/>
      </c>
      <c r="P346" s="90" t="str">
        <f>IF(G346&lt;&gt;"",EXPORTADO!F328,"")</f>
        <v/>
      </c>
      <c r="Q346" s="90" t="str">
        <f>IF($G346&lt;&gt;"",$O346*P346,IF(OR($I346="c",$I346="css"),SUMIF($G$22:G$2999,$K346,Q$22:Q$2999),IF($I346="c1",SUMIF($F$22:F$2999,$K346,Q$22:Q$2999),IF($I346="c2",SUMIF($E$22:E$2999,$K346,Q$22:Q$2999),IF($I346="c3",SUMIF($D$22:D$2999,$K346,Q$22:Q$2999),IF($I346="c4",SUMIF($C$22:C$2999,$K346,Q$22:Q$2999),""))))))</f>
        <v/>
      </c>
      <c r="S346" s="90" t="s">
        <v>17</v>
      </c>
      <c r="T346" s="90" t="str">
        <f>IF(G346&lt;&gt;"",IF(S346&lt;&gt;"",O346*S346,"Celda Vacia"),IF($G346&lt;&gt;"",$O346*S346,IF(OR($I346="c",$I346="css"),SUMIF($G$22:G$2999,$K346,T$22:T$2999),IF($I346="c1",SUMIF($F$22:F$2999,$K346,T$22:T$2999),IF($I346="c2",SUMIF($E$22:E$2999,$K346,T$22:T$2999),IF($I346="c3",SUMIF($D$22:D$2999,$K346,T$22:T$2999),IF($I346="c4",SUMIF($C$22:C$2999,$K346,T$22:T$2999),"")))))))</f>
        <v/>
      </c>
      <c r="U346" s="91" t="str">
        <f t="shared" si="88"/>
        <v/>
      </c>
      <c r="V346" s="45"/>
      <c r="X346" s="50" t="str">
        <f t="shared" si="89"/>
        <v/>
      </c>
      <c r="Y346" s="69" t="str">
        <f t="shared" si="90"/>
        <v/>
      </c>
      <c r="Z346" s="69" t="str">
        <f t="shared" si="91"/>
        <v/>
      </c>
      <c r="AA346" s="69" t="str">
        <f>IF(I346="CSS",IF(RELLENAR!$F$6="PEM",IF(OR(T346&lt;(Q346),Q346=0),1,""),IF(OR(T346*(1+$T$11+$T$9)&lt;(Q346*(1+$O$9+$O$11)),Q346=0),1,"")),"")</f>
        <v/>
      </c>
      <c r="AB346" s="93" t="str">
        <f t="shared" si="92"/>
        <v/>
      </c>
      <c r="AC346" s="56" t="str">
        <f t="shared" si="93"/>
        <v/>
      </c>
      <c r="AD346" s="94" t="str">
        <f t="shared" si="94"/>
        <v/>
      </c>
      <c r="AE346" s="56" t="str">
        <f t="shared" si="95"/>
        <v/>
      </c>
      <c r="AF346" s="78" t="str">
        <f t="shared" si="96"/>
        <v/>
      </c>
    </row>
    <row r="347" spans="1:32" s="74" customFormat="1" x14ac:dyDescent="0.2">
      <c r="A347" s="74" t="str">
        <f>IF(EXPORTADO!I329&lt;&gt;"",EXPORTADO!I329,"")</f>
        <v/>
      </c>
      <c r="B347" s="74" t="str">
        <f t="shared" si="81"/>
        <v/>
      </c>
      <c r="C347" s="86" t="str">
        <f t="shared" si="82"/>
        <v/>
      </c>
      <c r="D347" s="86" t="str">
        <f t="shared" si="83"/>
        <v/>
      </c>
      <c r="E347" s="86" t="str">
        <f t="shared" si="84"/>
        <v/>
      </c>
      <c r="F347" s="86" t="str">
        <f t="shared" si="85"/>
        <v/>
      </c>
      <c r="G347" s="86" t="str">
        <f t="shared" si="86"/>
        <v/>
      </c>
      <c r="H347" s="87" t="str">
        <f>IF(EXPORTADO!B329&lt;&gt;"",EXPORTADO!B329,"")</f>
        <v/>
      </c>
      <c r="I347" s="78" t="str">
        <f t="shared" si="87"/>
        <v/>
      </c>
      <c r="J347" s="78"/>
      <c r="K347" s="88" t="str">
        <f>IF(EXPORTADO!A329&lt;&gt;"",TRIM(EXPORTADO!A329),"")</f>
        <v/>
      </c>
      <c r="L347" s="50" t="str">
        <f>IF(K347&lt;&gt;"",EXPORTADO!D329,"")</f>
        <v/>
      </c>
      <c r="M347" s="50"/>
      <c r="N347" s="78" t="str">
        <f>IF(K347&lt;&gt;"",EXPORTADO!C329,"")</f>
        <v/>
      </c>
      <c r="O347" s="89" t="str">
        <f>IF(G347&lt;&gt;"",EXPORTADO!E329,"")</f>
        <v/>
      </c>
      <c r="P347" s="90" t="str">
        <f>IF(G347&lt;&gt;"",EXPORTADO!F329,"")</f>
        <v/>
      </c>
      <c r="Q347" s="90" t="str">
        <f>IF($G347&lt;&gt;"",$O347*P347,IF(OR($I347="c",$I347="css"),SUMIF($G$22:G$2999,$K347,Q$22:Q$2999),IF($I347="c1",SUMIF($F$22:F$2999,$K347,Q$22:Q$2999),IF($I347="c2",SUMIF($E$22:E$2999,$K347,Q$22:Q$2999),IF($I347="c3",SUMIF($D$22:D$2999,$K347,Q$22:Q$2999),IF($I347="c4",SUMIF($C$22:C$2999,$K347,Q$22:Q$2999),""))))))</f>
        <v/>
      </c>
      <c r="S347" s="90" t="s">
        <v>17</v>
      </c>
      <c r="T347" s="90" t="str">
        <f>IF(G347&lt;&gt;"",IF(S347&lt;&gt;"",O347*S347,"Celda Vacia"),IF($G347&lt;&gt;"",$O347*S347,IF(OR($I347="c",$I347="css"),SUMIF($G$22:G$2999,$K347,T$22:T$2999),IF($I347="c1",SUMIF($F$22:F$2999,$K347,T$22:T$2999),IF($I347="c2",SUMIF($E$22:E$2999,$K347,T$22:T$2999),IF($I347="c3",SUMIF($D$22:D$2999,$K347,T$22:T$2999),IF($I347="c4",SUMIF($C$22:C$2999,$K347,T$22:T$2999),"")))))))</f>
        <v/>
      </c>
      <c r="U347" s="91" t="str">
        <f t="shared" si="88"/>
        <v/>
      </c>
      <c r="V347" s="45"/>
      <c r="X347" s="50" t="str">
        <f t="shared" si="89"/>
        <v/>
      </c>
      <c r="Y347" s="69" t="str">
        <f t="shared" si="90"/>
        <v/>
      </c>
      <c r="Z347" s="69" t="str">
        <f t="shared" si="91"/>
        <v/>
      </c>
      <c r="AA347" s="69" t="str">
        <f>IF(I347="CSS",IF(RELLENAR!$F$6="PEM",IF(OR(T347&lt;(Q347),Q347=0),1,""),IF(OR(T347*(1+$T$11+$T$9)&lt;(Q347*(1+$O$9+$O$11)),Q347=0),1,"")),"")</f>
        <v/>
      </c>
      <c r="AB347" s="93" t="str">
        <f t="shared" si="92"/>
        <v/>
      </c>
      <c r="AC347" s="56" t="str">
        <f t="shared" si="93"/>
        <v/>
      </c>
      <c r="AD347" s="94" t="str">
        <f t="shared" si="94"/>
        <v/>
      </c>
      <c r="AE347" s="56" t="str">
        <f t="shared" si="95"/>
        <v/>
      </c>
      <c r="AF347" s="78" t="str">
        <f t="shared" si="96"/>
        <v/>
      </c>
    </row>
    <row r="348" spans="1:32" s="74" customFormat="1" x14ac:dyDescent="0.2">
      <c r="A348" s="74" t="str">
        <f>IF(EXPORTADO!I330&lt;&gt;"",EXPORTADO!I330,"")</f>
        <v/>
      </c>
      <c r="B348" s="74" t="str">
        <f t="shared" si="81"/>
        <v/>
      </c>
      <c r="C348" s="86" t="str">
        <f t="shared" si="82"/>
        <v/>
      </c>
      <c r="D348" s="86" t="str">
        <f t="shared" si="83"/>
        <v/>
      </c>
      <c r="E348" s="86" t="str">
        <f t="shared" si="84"/>
        <v/>
      </c>
      <c r="F348" s="86" t="str">
        <f t="shared" si="85"/>
        <v/>
      </c>
      <c r="G348" s="86" t="str">
        <f t="shared" si="86"/>
        <v/>
      </c>
      <c r="H348" s="87" t="str">
        <f>IF(EXPORTADO!B330&lt;&gt;"",EXPORTADO!B330,"")</f>
        <v/>
      </c>
      <c r="I348" s="78" t="str">
        <f t="shared" si="87"/>
        <v/>
      </c>
      <c r="J348" s="78"/>
      <c r="K348" s="88" t="str">
        <f>IF(EXPORTADO!A330&lt;&gt;"",TRIM(EXPORTADO!A330),"")</f>
        <v/>
      </c>
      <c r="L348" s="50" t="str">
        <f>IF(K348&lt;&gt;"",EXPORTADO!D330,"")</f>
        <v/>
      </c>
      <c r="M348" s="50"/>
      <c r="N348" s="78" t="str">
        <f>IF(K348&lt;&gt;"",EXPORTADO!C330,"")</f>
        <v/>
      </c>
      <c r="O348" s="89" t="str">
        <f>IF(G348&lt;&gt;"",EXPORTADO!E330,"")</f>
        <v/>
      </c>
      <c r="P348" s="90" t="str">
        <f>IF(G348&lt;&gt;"",EXPORTADO!F330,"")</f>
        <v/>
      </c>
      <c r="Q348" s="90" t="str">
        <f>IF($G348&lt;&gt;"",$O348*P348,IF(OR($I348="c",$I348="css"),SUMIF($G$22:G$2999,$K348,Q$22:Q$2999),IF($I348="c1",SUMIF($F$22:F$2999,$K348,Q$22:Q$2999),IF($I348="c2",SUMIF($E$22:E$2999,$K348,Q$22:Q$2999),IF($I348="c3",SUMIF($D$22:D$2999,$K348,Q$22:Q$2999),IF($I348="c4",SUMIF($C$22:C$2999,$K348,Q$22:Q$2999),""))))))</f>
        <v/>
      </c>
      <c r="S348" s="90"/>
      <c r="T348" s="90" t="str">
        <f>IF(G348&lt;&gt;"",IF(S348&lt;&gt;"",O348*S348,"Celda Vacia"),IF($G348&lt;&gt;"",$O348*S348,IF(OR($I348="c",$I348="css"),SUMIF($G$22:G$2999,$K348,T$22:T$2999),IF($I348="c1",SUMIF($F$22:F$2999,$K348,T$22:T$2999),IF($I348="c2",SUMIF($E$22:E$2999,$K348,T$22:T$2999),IF($I348="c3",SUMIF($D$22:D$2999,$K348,T$22:T$2999),IF($I348="c4",SUMIF($C$22:C$2999,$K348,T$22:T$2999),"")))))))</f>
        <v/>
      </c>
      <c r="U348" s="91" t="str">
        <f t="shared" si="88"/>
        <v/>
      </c>
      <c r="V348" s="45"/>
      <c r="X348" s="50" t="str">
        <f t="shared" si="89"/>
        <v/>
      </c>
      <c r="Y348" s="69" t="str">
        <f t="shared" si="90"/>
        <v/>
      </c>
      <c r="Z348" s="69" t="str">
        <f t="shared" si="91"/>
        <v/>
      </c>
      <c r="AA348" s="69" t="str">
        <f>IF(I348="CSS",IF(RELLENAR!$F$6="PEM",IF(OR(T348&lt;(Q348),Q348=0),1,""),IF(OR(T348*(1+$T$11+$T$9)&lt;(Q348*(1+$O$9+$O$11)),Q348=0),1,"")),"")</f>
        <v/>
      </c>
      <c r="AB348" s="93" t="str">
        <f t="shared" si="92"/>
        <v/>
      </c>
      <c r="AC348" s="56" t="str">
        <f t="shared" si="93"/>
        <v/>
      </c>
      <c r="AD348" s="94" t="str">
        <f t="shared" si="94"/>
        <v/>
      </c>
      <c r="AE348" s="56" t="str">
        <f t="shared" si="95"/>
        <v/>
      </c>
      <c r="AF348" s="78" t="str">
        <f t="shared" si="96"/>
        <v/>
      </c>
    </row>
    <row r="349" spans="1:32" s="74" customFormat="1" x14ac:dyDescent="0.2">
      <c r="A349" s="74" t="str">
        <f>IF(EXPORTADO!I331&lt;&gt;"",EXPORTADO!I331,"")</f>
        <v/>
      </c>
      <c r="B349" s="74" t="str">
        <f t="shared" si="81"/>
        <v/>
      </c>
      <c r="C349" s="86" t="str">
        <f t="shared" si="82"/>
        <v/>
      </c>
      <c r="D349" s="86" t="str">
        <f t="shared" si="83"/>
        <v/>
      </c>
      <c r="E349" s="86" t="str">
        <f t="shared" si="84"/>
        <v/>
      </c>
      <c r="F349" s="86" t="str">
        <f t="shared" si="85"/>
        <v/>
      </c>
      <c r="G349" s="86" t="str">
        <f t="shared" si="86"/>
        <v/>
      </c>
      <c r="H349" s="87" t="str">
        <f>IF(EXPORTADO!B331&lt;&gt;"",EXPORTADO!B331,"")</f>
        <v/>
      </c>
      <c r="I349" s="78" t="str">
        <f t="shared" si="87"/>
        <v/>
      </c>
      <c r="J349" s="78"/>
      <c r="K349" s="88" t="str">
        <f>IF(EXPORTADO!A331&lt;&gt;"",TRIM(EXPORTADO!A331),"")</f>
        <v/>
      </c>
      <c r="L349" s="50" t="str">
        <f>IF(K349&lt;&gt;"",EXPORTADO!D331,"")</f>
        <v/>
      </c>
      <c r="M349" s="50"/>
      <c r="N349" s="78" t="str">
        <f>IF(K349&lt;&gt;"",EXPORTADO!C331,"")</f>
        <v/>
      </c>
      <c r="O349" s="89" t="str">
        <f>IF(G349&lt;&gt;"",EXPORTADO!E331,"")</f>
        <v/>
      </c>
      <c r="P349" s="90" t="str">
        <f>IF(G349&lt;&gt;"",EXPORTADO!F331,"")</f>
        <v/>
      </c>
      <c r="Q349" s="90" t="str">
        <f>IF($G349&lt;&gt;"",$O349*P349,IF(OR($I349="c",$I349="css"),SUMIF($G$22:G$2999,$K349,Q$22:Q$2999),IF($I349="c1",SUMIF($F$22:F$2999,$K349,Q$22:Q$2999),IF($I349="c2",SUMIF($E$22:E$2999,$K349,Q$22:Q$2999),IF($I349="c3",SUMIF($D$22:D$2999,$K349,Q$22:Q$2999),IF($I349="c4",SUMIF($C$22:C$2999,$K349,Q$22:Q$2999),""))))))</f>
        <v/>
      </c>
      <c r="S349" s="90"/>
      <c r="T349" s="90" t="str">
        <f>IF(G349&lt;&gt;"",IF(S349&lt;&gt;"",O349*S349,"Celda Vacia"),IF($G349&lt;&gt;"",$O349*S349,IF(OR($I349="c",$I349="css"),SUMIF($G$22:G$2999,$K349,T$22:T$2999),IF($I349="c1",SUMIF($F$22:F$2999,$K349,T$22:T$2999),IF($I349="c2",SUMIF($E$22:E$2999,$K349,T$22:T$2999),IF($I349="c3",SUMIF($D$22:D$2999,$K349,T$22:T$2999),IF($I349="c4",SUMIF($C$22:C$2999,$K349,T$22:T$2999),"")))))))</f>
        <v/>
      </c>
      <c r="U349" s="91" t="str">
        <f t="shared" si="88"/>
        <v/>
      </c>
      <c r="V349" s="45"/>
      <c r="X349" s="50" t="str">
        <f t="shared" si="89"/>
        <v/>
      </c>
      <c r="Y349" s="69" t="str">
        <f t="shared" si="90"/>
        <v/>
      </c>
      <c r="Z349" s="69" t="str">
        <f t="shared" si="91"/>
        <v/>
      </c>
      <c r="AA349" s="69" t="str">
        <f>IF(I349="CSS",IF(RELLENAR!$F$6="PEM",IF(OR(T349&lt;(Q349),Q349=0),1,""),IF(OR(T349*(1+$T$11+$T$9)&lt;(Q349*(1+$O$9+$O$11)),Q349=0),1,"")),"")</f>
        <v/>
      </c>
      <c r="AB349" s="93" t="str">
        <f t="shared" si="92"/>
        <v/>
      </c>
      <c r="AC349" s="56" t="str">
        <f t="shared" si="93"/>
        <v/>
      </c>
      <c r="AD349" s="94" t="str">
        <f t="shared" si="94"/>
        <v/>
      </c>
      <c r="AE349" s="56" t="str">
        <f t="shared" si="95"/>
        <v/>
      </c>
      <c r="AF349" s="78" t="str">
        <f t="shared" si="96"/>
        <v/>
      </c>
    </row>
    <row r="350" spans="1:32" s="74" customFormat="1" x14ac:dyDescent="0.2">
      <c r="A350" s="74" t="str">
        <f>IF(EXPORTADO!I332&lt;&gt;"",EXPORTADO!I332,"")</f>
        <v/>
      </c>
      <c r="B350" s="74" t="str">
        <f t="shared" si="81"/>
        <v/>
      </c>
      <c r="C350" s="86" t="str">
        <f t="shared" si="82"/>
        <v/>
      </c>
      <c r="D350" s="86" t="str">
        <f t="shared" si="83"/>
        <v/>
      </c>
      <c r="E350" s="86" t="str">
        <f t="shared" si="84"/>
        <v/>
      </c>
      <c r="F350" s="86" t="str">
        <f t="shared" si="85"/>
        <v/>
      </c>
      <c r="G350" s="86" t="str">
        <f t="shared" si="86"/>
        <v/>
      </c>
      <c r="H350" s="87" t="str">
        <f>IF(EXPORTADO!B332&lt;&gt;"",EXPORTADO!B332,"")</f>
        <v/>
      </c>
      <c r="I350" s="78" t="str">
        <f t="shared" si="87"/>
        <v/>
      </c>
      <c r="J350" s="78"/>
      <c r="K350" s="88" t="str">
        <f>IF(EXPORTADO!A332&lt;&gt;"",TRIM(EXPORTADO!A332),"")</f>
        <v/>
      </c>
      <c r="L350" s="50" t="str">
        <f>IF(K350&lt;&gt;"",EXPORTADO!D332,"")</f>
        <v/>
      </c>
      <c r="M350" s="50"/>
      <c r="N350" s="78" t="str">
        <f>IF(K350&lt;&gt;"",EXPORTADO!C332,"")</f>
        <v/>
      </c>
      <c r="O350" s="89" t="str">
        <f>IF(G350&lt;&gt;"",EXPORTADO!E332,"")</f>
        <v/>
      </c>
      <c r="P350" s="90" t="str">
        <f>IF(G350&lt;&gt;"",EXPORTADO!F332,"")</f>
        <v/>
      </c>
      <c r="Q350" s="90" t="str">
        <f>IF($G350&lt;&gt;"",$O350*P350,IF(OR($I350="c",$I350="css"),SUMIF($G$22:G$2999,$K350,Q$22:Q$2999),IF($I350="c1",SUMIF($F$22:F$2999,$K350,Q$22:Q$2999),IF($I350="c2",SUMIF($E$22:E$2999,$K350,Q$22:Q$2999),IF($I350="c3",SUMIF($D$22:D$2999,$K350,Q$22:Q$2999),IF($I350="c4",SUMIF($C$22:C$2999,$K350,Q$22:Q$2999),""))))))</f>
        <v/>
      </c>
      <c r="S350" s="90"/>
      <c r="T350" s="90" t="str">
        <f>IF(G350&lt;&gt;"",IF(S350&lt;&gt;"",O350*S350,"Celda Vacia"),IF($G350&lt;&gt;"",$O350*S350,IF(OR($I350="c",$I350="css"),SUMIF($G$22:G$2999,$K350,T$22:T$2999),IF($I350="c1",SUMIF($F$22:F$2999,$K350,T$22:T$2999),IF($I350="c2",SUMIF($E$22:E$2999,$K350,T$22:T$2999),IF($I350="c3",SUMIF($D$22:D$2999,$K350,T$22:T$2999),IF($I350="c4",SUMIF($C$22:C$2999,$K350,T$22:T$2999),"")))))))</f>
        <v/>
      </c>
      <c r="U350" s="91" t="str">
        <f t="shared" si="88"/>
        <v/>
      </c>
      <c r="V350" s="45"/>
      <c r="X350" s="50" t="str">
        <f t="shared" si="89"/>
        <v/>
      </c>
      <c r="Y350" s="69" t="str">
        <f t="shared" si="90"/>
        <v/>
      </c>
      <c r="Z350" s="69" t="str">
        <f t="shared" si="91"/>
        <v/>
      </c>
      <c r="AA350" s="69" t="str">
        <f>IF(I350="CSS",IF(RELLENAR!$F$6="PEM",IF(OR(T350&lt;(Q350),Q350=0),1,""),IF(OR(T350*(1+$T$11+$T$9)&lt;(Q350*(1+$O$9+$O$11)),Q350=0),1,"")),"")</f>
        <v/>
      </c>
      <c r="AB350" s="93" t="str">
        <f t="shared" si="92"/>
        <v/>
      </c>
      <c r="AC350" s="56" t="str">
        <f t="shared" si="93"/>
        <v/>
      </c>
      <c r="AD350" s="94" t="str">
        <f t="shared" si="94"/>
        <v/>
      </c>
      <c r="AE350" s="56" t="str">
        <f t="shared" si="95"/>
        <v/>
      </c>
      <c r="AF350" s="78" t="str">
        <f t="shared" si="96"/>
        <v/>
      </c>
    </row>
    <row r="351" spans="1:32" s="74" customFormat="1" x14ac:dyDescent="0.2">
      <c r="A351" s="74" t="str">
        <f>IF(EXPORTADO!I333&lt;&gt;"",EXPORTADO!I333,"")</f>
        <v/>
      </c>
      <c r="B351" s="74" t="str">
        <f t="shared" si="81"/>
        <v/>
      </c>
      <c r="C351" s="86" t="str">
        <f t="shared" si="82"/>
        <v/>
      </c>
      <c r="D351" s="86" t="str">
        <f t="shared" si="83"/>
        <v/>
      </c>
      <c r="E351" s="86" t="str">
        <f t="shared" si="84"/>
        <v/>
      </c>
      <c r="F351" s="86" t="str">
        <f t="shared" si="85"/>
        <v/>
      </c>
      <c r="G351" s="86" t="str">
        <f t="shared" si="86"/>
        <v/>
      </c>
      <c r="H351" s="87" t="str">
        <f>IF(EXPORTADO!B333&lt;&gt;"",EXPORTADO!B333,"")</f>
        <v/>
      </c>
      <c r="I351" s="78" t="str">
        <f t="shared" si="87"/>
        <v/>
      </c>
      <c r="J351" s="78"/>
      <c r="K351" s="88" t="str">
        <f>IF(EXPORTADO!A333&lt;&gt;"",TRIM(EXPORTADO!A333),"")</f>
        <v/>
      </c>
      <c r="L351" s="50" t="str">
        <f>IF(K351&lt;&gt;"",EXPORTADO!D333,"")</f>
        <v/>
      </c>
      <c r="M351" s="50"/>
      <c r="N351" s="78" t="str">
        <f>IF(K351&lt;&gt;"",EXPORTADO!C333,"")</f>
        <v/>
      </c>
      <c r="O351" s="89" t="str">
        <f>IF(G351&lt;&gt;"",EXPORTADO!E333,"")</f>
        <v/>
      </c>
      <c r="P351" s="90" t="str">
        <f>IF(G351&lt;&gt;"",EXPORTADO!F333,"")</f>
        <v/>
      </c>
      <c r="Q351" s="90" t="str">
        <f>IF($G351&lt;&gt;"",$O351*P351,IF(OR($I351="c",$I351="css"),SUMIF($G$22:G$2999,$K351,Q$22:Q$2999),IF($I351="c1",SUMIF($F$22:F$2999,$K351,Q$22:Q$2999),IF($I351="c2",SUMIF($E$22:E$2999,$K351,Q$22:Q$2999),IF($I351="c3",SUMIF($D$22:D$2999,$K351,Q$22:Q$2999),IF($I351="c4",SUMIF($C$22:C$2999,$K351,Q$22:Q$2999),""))))))</f>
        <v/>
      </c>
      <c r="S351" s="90"/>
      <c r="T351" s="90" t="str">
        <f>IF(G351&lt;&gt;"",IF(S351&lt;&gt;"",O351*S351,"Celda Vacia"),IF($G351&lt;&gt;"",$O351*S351,IF(OR($I351="c",$I351="css"),SUMIF($G$22:G$2999,$K351,T$22:T$2999),IF($I351="c1",SUMIF($F$22:F$2999,$K351,T$22:T$2999),IF($I351="c2",SUMIF($E$22:E$2999,$K351,T$22:T$2999),IF($I351="c3",SUMIF($D$22:D$2999,$K351,T$22:T$2999),IF($I351="c4",SUMIF($C$22:C$2999,$K351,T$22:T$2999),"")))))))</f>
        <v/>
      </c>
      <c r="U351" s="91" t="str">
        <f t="shared" si="88"/>
        <v/>
      </c>
      <c r="V351" s="45"/>
      <c r="X351" s="50" t="str">
        <f t="shared" si="89"/>
        <v/>
      </c>
      <c r="Y351" s="69" t="str">
        <f t="shared" si="90"/>
        <v/>
      </c>
      <c r="Z351" s="69" t="str">
        <f t="shared" si="91"/>
        <v/>
      </c>
      <c r="AA351" s="69" t="str">
        <f>IF(I351="CSS",IF(RELLENAR!$F$6="PEM",IF(OR(T351&lt;(Q351),Q351=0),1,""),IF(OR(T351*(1+$T$11+$T$9)&lt;(Q351*(1+$O$9+$O$11)),Q351=0),1,"")),"")</f>
        <v/>
      </c>
      <c r="AB351" s="93" t="str">
        <f t="shared" si="92"/>
        <v/>
      </c>
      <c r="AC351" s="56" t="str">
        <f t="shared" si="93"/>
        <v/>
      </c>
      <c r="AD351" s="94" t="str">
        <f t="shared" si="94"/>
        <v/>
      </c>
      <c r="AE351" s="56" t="str">
        <f t="shared" si="95"/>
        <v/>
      </c>
      <c r="AF351" s="78" t="str">
        <f t="shared" si="96"/>
        <v/>
      </c>
    </row>
    <row r="352" spans="1:32" s="74" customFormat="1" x14ac:dyDescent="0.2">
      <c r="A352" s="74" t="str">
        <f>IF(EXPORTADO!I334&lt;&gt;"",EXPORTADO!I334,"")</f>
        <v/>
      </c>
      <c r="B352" s="74" t="str">
        <f t="shared" si="81"/>
        <v/>
      </c>
      <c r="C352" s="86" t="str">
        <f t="shared" si="82"/>
        <v/>
      </c>
      <c r="D352" s="86" t="str">
        <f t="shared" si="83"/>
        <v/>
      </c>
      <c r="E352" s="86" t="str">
        <f t="shared" si="84"/>
        <v/>
      </c>
      <c r="F352" s="86" t="str">
        <f t="shared" si="85"/>
        <v/>
      </c>
      <c r="G352" s="86" t="str">
        <f t="shared" si="86"/>
        <v/>
      </c>
      <c r="H352" s="87" t="str">
        <f>IF(EXPORTADO!B334&lt;&gt;"",EXPORTADO!B334,"")</f>
        <v/>
      </c>
      <c r="I352" s="78" t="str">
        <f t="shared" si="87"/>
        <v/>
      </c>
      <c r="J352" s="78"/>
      <c r="K352" s="88" t="str">
        <f>IF(EXPORTADO!A334&lt;&gt;"",TRIM(EXPORTADO!A334),"")</f>
        <v/>
      </c>
      <c r="L352" s="50" t="str">
        <f>IF(K352&lt;&gt;"",EXPORTADO!D334,"")</f>
        <v/>
      </c>
      <c r="M352" s="50"/>
      <c r="N352" s="78" t="str">
        <f>IF(K352&lt;&gt;"",EXPORTADO!C334,"")</f>
        <v/>
      </c>
      <c r="O352" s="89" t="str">
        <f>IF(G352&lt;&gt;"",EXPORTADO!E334,"")</f>
        <v/>
      </c>
      <c r="P352" s="90" t="str">
        <f>IF(G352&lt;&gt;"",EXPORTADO!F334,"")</f>
        <v/>
      </c>
      <c r="Q352" s="90" t="str">
        <f>IF($G352&lt;&gt;"",$O352*P352,IF(OR($I352="c",$I352="css"),SUMIF($G$22:G$2999,$K352,Q$22:Q$2999),IF($I352="c1",SUMIF($F$22:F$2999,$K352,Q$22:Q$2999),IF($I352="c2",SUMIF($E$22:E$2999,$K352,Q$22:Q$2999),IF($I352="c3",SUMIF($D$22:D$2999,$K352,Q$22:Q$2999),IF($I352="c4",SUMIF($C$22:C$2999,$K352,Q$22:Q$2999),""))))))</f>
        <v/>
      </c>
      <c r="S352" s="90"/>
      <c r="T352" s="90" t="str">
        <f>IF(G352&lt;&gt;"",IF(S352&lt;&gt;"",O352*S352,"Celda Vacia"),IF($G352&lt;&gt;"",$O352*S352,IF(OR($I352="c",$I352="css"),SUMIF($G$22:G$2999,$K352,T$22:T$2999),IF($I352="c1",SUMIF($F$22:F$2999,$K352,T$22:T$2999),IF($I352="c2",SUMIF($E$22:E$2999,$K352,T$22:T$2999),IF($I352="c3",SUMIF($D$22:D$2999,$K352,T$22:T$2999),IF($I352="c4",SUMIF($C$22:C$2999,$K352,T$22:T$2999),"")))))))</f>
        <v/>
      </c>
      <c r="U352" s="91" t="str">
        <f t="shared" si="88"/>
        <v/>
      </c>
      <c r="V352" s="45"/>
      <c r="X352" s="50" t="str">
        <f t="shared" si="89"/>
        <v/>
      </c>
      <c r="Y352" s="69" t="str">
        <f t="shared" si="90"/>
        <v/>
      </c>
      <c r="Z352" s="69" t="str">
        <f t="shared" si="91"/>
        <v/>
      </c>
      <c r="AA352" s="69" t="str">
        <f>IF(I352="CSS",IF(RELLENAR!$F$6="PEM",IF(OR(T352&lt;(Q352),Q352=0),1,""),IF(OR(T352*(1+$T$11+$T$9)&lt;(Q352*(1+$O$9+$O$11)),Q352=0),1,"")),"")</f>
        <v/>
      </c>
      <c r="AB352" s="93" t="str">
        <f t="shared" si="92"/>
        <v/>
      </c>
      <c r="AC352" s="56" t="str">
        <f t="shared" si="93"/>
        <v/>
      </c>
      <c r="AD352" s="94" t="str">
        <f t="shared" si="94"/>
        <v/>
      </c>
      <c r="AE352" s="56" t="str">
        <f t="shared" si="95"/>
        <v/>
      </c>
      <c r="AF352" s="78" t="str">
        <f t="shared" si="96"/>
        <v/>
      </c>
    </row>
    <row r="353" spans="1:32" s="74" customFormat="1" x14ac:dyDescent="0.2">
      <c r="A353" s="74" t="str">
        <f>IF(EXPORTADO!I335&lt;&gt;"",EXPORTADO!I335,"")</f>
        <v/>
      </c>
      <c r="B353" s="74" t="str">
        <f t="shared" si="81"/>
        <v/>
      </c>
      <c r="C353" s="86" t="str">
        <f t="shared" si="82"/>
        <v/>
      </c>
      <c r="D353" s="86" t="str">
        <f t="shared" si="83"/>
        <v/>
      </c>
      <c r="E353" s="86" t="str">
        <f t="shared" si="84"/>
        <v/>
      </c>
      <c r="F353" s="86" t="str">
        <f t="shared" si="85"/>
        <v/>
      </c>
      <c r="G353" s="86" t="str">
        <f t="shared" si="86"/>
        <v/>
      </c>
      <c r="H353" s="87" t="str">
        <f>IF(EXPORTADO!B335&lt;&gt;"",EXPORTADO!B335,"")</f>
        <v/>
      </c>
      <c r="I353" s="78" t="str">
        <f t="shared" si="87"/>
        <v/>
      </c>
      <c r="J353" s="78"/>
      <c r="K353" s="88" t="str">
        <f>IF(EXPORTADO!A335&lt;&gt;"",TRIM(EXPORTADO!A335),"")</f>
        <v/>
      </c>
      <c r="L353" s="50" t="str">
        <f>IF(K353&lt;&gt;"",EXPORTADO!D335,"")</f>
        <v/>
      </c>
      <c r="M353" s="50"/>
      <c r="N353" s="78" t="str">
        <f>IF(K353&lt;&gt;"",EXPORTADO!C335,"")</f>
        <v/>
      </c>
      <c r="O353" s="89" t="str">
        <f>IF(G353&lt;&gt;"",EXPORTADO!E335,"")</f>
        <v/>
      </c>
      <c r="P353" s="90" t="str">
        <f>IF(G353&lt;&gt;"",EXPORTADO!F335,"")</f>
        <v/>
      </c>
      <c r="Q353" s="90" t="str">
        <f>IF($G353&lt;&gt;"",$O353*P353,IF(OR($I353="c",$I353="css"),SUMIF($G$22:G$2999,$K353,Q$22:Q$2999),IF($I353="c1",SUMIF($F$22:F$2999,$K353,Q$22:Q$2999),IF($I353="c2",SUMIF($E$22:E$2999,$K353,Q$22:Q$2999),IF($I353="c3",SUMIF($D$22:D$2999,$K353,Q$22:Q$2999),IF($I353="c4",SUMIF($C$22:C$2999,$K353,Q$22:Q$2999),""))))))</f>
        <v/>
      </c>
      <c r="S353" s="90"/>
      <c r="T353" s="90" t="str">
        <f>IF(G353&lt;&gt;"",IF(S353&lt;&gt;"",O353*S353,"Celda Vacia"),IF($G353&lt;&gt;"",$O353*S353,IF(OR($I353="c",$I353="css"),SUMIF($G$22:G$2999,$K353,T$22:T$2999),IF($I353="c1",SUMIF($F$22:F$2999,$K353,T$22:T$2999),IF($I353="c2",SUMIF($E$22:E$2999,$K353,T$22:T$2999),IF($I353="c3",SUMIF($D$22:D$2999,$K353,T$22:T$2999),IF($I353="c4",SUMIF($C$22:C$2999,$K353,T$22:T$2999),"")))))))</f>
        <v/>
      </c>
      <c r="U353" s="91" t="str">
        <f t="shared" si="88"/>
        <v/>
      </c>
      <c r="V353" s="45"/>
      <c r="X353" s="50" t="str">
        <f t="shared" si="89"/>
        <v/>
      </c>
      <c r="Y353" s="69" t="str">
        <f t="shared" si="90"/>
        <v/>
      </c>
      <c r="Z353" s="69" t="str">
        <f t="shared" si="91"/>
        <v/>
      </c>
      <c r="AA353" s="69" t="str">
        <f>IF(I353="CSS",IF(RELLENAR!$F$6="PEM",IF(OR(T353&lt;(Q353),Q353=0),1,""),IF(OR(T353*(1+$T$11+$T$9)&lt;(Q353*(1+$O$9+$O$11)),Q353=0),1,"")),"")</f>
        <v/>
      </c>
      <c r="AB353" s="93" t="str">
        <f t="shared" si="92"/>
        <v/>
      </c>
      <c r="AC353" s="56" t="str">
        <f t="shared" si="93"/>
        <v/>
      </c>
      <c r="AD353" s="94" t="str">
        <f t="shared" si="94"/>
        <v/>
      </c>
      <c r="AE353" s="56" t="str">
        <f t="shared" si="95"/>
        <v/>
      </c>
      <c r="AF353" s="78" t="str">
        <f t="shared" si="96"/>
        <v/>
      </c>
    </row>
    <row r="354" spans="1:32" s="74" customFormat="1" x14ac:dyDescent="0.2">
      <c r="A354" s="74" t="str">
        <f>IF(EXPORTADO!I336&lt;&gt;"",EXPORTADO!I336,"")</f>
        <v/>
      </c>
      <c r="B354" s="74" t="str">
        <f t="shared" si="81"/>
        <v/>
      </c>
      <c r="C354" s="86" t="str">
        <f t="shared" si="82"/>
        <v/>
      </c>
      <c r="D354" s="86" t="str">
        <f t="shared" si="83"/>
        <v/>
      </c>
      <c r="E354" s="86" t="str">
        <f t="shared" si="84"/>
        <v/>
      </c>
      <c r="F354" s="86" t="str">
        <f t="shared" si="85"/>
        <v/>
      </c>
      <c r="G354" s="86" t="str">
        <f t="shared" si="86"/>
        <v/>
      </c>
      <c r="H354" s="87" t="str">
        <f>IF(EXPORTADO!B336&lt;&gt;"",EXPORTADO!B336,"")</f>
        <v/>
      </c>
      <c r="I354" s="78" t="str">
        <f t="shared" si="87"/>
        <v/>
      </c>
      <c r="J354" s="78"/>
      <c r="K354" s="88" t="str">
        <f>IF(EXPORTADO!A336&lt;&gt;"",TRIM(EXPORTADO!A336),"")</f>
        <v/>
      </c>
      <c r="L354" s="50" t="str">
        <f>IF(K354&lt;&gt;"",EXPORTADO!D336,"")</f>
        <v/>
      </c>
      <c r="M354" s="50"/>
      <c r="N354" s="78" t="str">
        <f>IF(K354&lt;&gt;"",EXPORTADO!C336,"")</f>
        <v/>
      </c>
      <c r="O354" s="89" t="str">
        <f>IF(G354&lt;&gt;"",EXPORTADO!E336,"")</f>
        <v/>
      </c>
      <c r="P354" s="90" t="str">
        <f>IF(G354&lt;&gt;"",EXPORTADO!F336,"")</f>
        <v/>
      </c>
      <c r="Q354" s="90" t="str">
        <f>IF($G354&lt;&gt;"",$O354*P354,IF(OR($I354="c",$I354="css"),SUMIF($G$22:G$2999,$K354,Q$22:Q$2999),IF($I354="c1",SUMIF($F$22:F$2999,$K354,Q$22:Q$2999),IF($I354="c2",SUMIF($E$22:E$2999,$K354,Q$22:Q$2999),IF($I354="c3",SUMIF($D$22:D$2999,$K354,Q$22:Q$2999),IF($I354="c4",SUMIF($C$22:C$2999,$K354,Q$22:Q$2999),""))))))</f>
        <v/>
      </c>
      <c r="S354" s="90"/>
      <c r="T354" s="90" t="str">
        <f>IF(G354&lt;&gt;"",IF(S354&lt;&gt;"",O354*S354,"Celda Vacia"),IF($G354&lt;&gt;"",$O354*S354,IF(OR($I354="c",$I354="css"),SUMIF($G$22:G$2999,$K354,T$22:T$2999),IF($I354="c1",SUMIF($F$22:F$2999,$K354,T$22:T$2999),IF($I354="c2",SUMIF($E$22:E$2999,$K354,T$22:T$2999),IF($I354="c3",SUMIF($D$22:D$2999,$K354,T$22:T$2999),IF($I354="c4",SUMIF($C$22:C$2999,$K354,T$22:T$2999),"")))))))</f>
        <v/>
      </c>
      <c r="U354" s="91" t="str">
        <f t="shared" si="88"/>
        <v/>
      </c>
      <c r="V354" s="45"/>
      <c r="X354" s="50" t="str">
        <f t="shared" si="89"/>
        <v/>
      </c>
      <c r="Y354" s="69" t="str">
        <f t="shared" si="90"/>
        <v/>
      </c>
      <c r="Z354" s="69" t="str">
        <f t="shared" si="91"/>
        <v/>
      </c>
      <c r="AA354" s="69" t="str">
        <f>IF(I354="CSS",IF(RELLENAR!$F$6="PEM",IF(OR(T354&lt;(Q354),Q354=0),1,""),IF(OR(T354*(1+$T$11+$T$9)&lt;(Q354*(1+$O$9+$O$11)),Q354=0),1,"")),"")</f>
        <v/>
      </c>
      <c r="AB354" s="93" t="str">
        <f t="shared" si="92"/>
        <v/>
      </c>
      <c r="AC354" s="56" t="str">
        <f t="shared" si="93"/>
        <v/>
      </c>
      <c r="AD354" s="94" t="str">
        <f t="shared" si="94"/>
        <v/>
      </c>
      <c r="AE354" s="56" t="str">
        <f t="shared" si="95"/>
        <v/>
      </c>
      <c r="AF354" s="78" t="str">
        <f t="shared" si="96"/>
        <v/>
      </c>
    </row>
    <row r="355" spans="1:32" s="74" customFormat="1" x14ac:dyDescent="0.2">
      <c r="A355" s="74" t="str">
        <f>IF(EXPORTADO!I337&lt;&gt;"",EXPORTADO!I337,"")</f>
        <v/>
      </c>
      <c r="B355" s="74" t="str">
        <f t="shared" si="81"/>
        <v/>
      </c>
      <c r="C355" s="86" t="str">
        <f t="shared" si="82"/>
        <v/>
      </c>
      <c r="D355" s="86" t="str">
        <f t="shared" si="83"/>
        <v/>
      </c>
      <c r="E355" s="86" t="str">
        <f t="shared" si="84"/>
        <v/>
      </c>
      <c r="F355" s="86" t="str">
        <f t="shared" si="85"/>
        <v/>
      </c>
      <c r="G355" s="86" t="str">
        <f t="shared" si="86"/>
        <v/>
      </c>
      <c r="H355" s="87" t="str">
        <f>IF(EXPORTADO!B337&lt;&gt;"",EXPORTADO!B337,"")</f>
        <v/>
      </c>
      <c r="I355" s="78" t="str">
        <f t="shared" si="87"/>
        <v/>
      </c>
      <c r="J355" s="78"/>
      <c r="K355" s="88" t="str">
        <f>IF(EXPORTADO!A337&lt;&gt;"",TRIM(EXPORTADO!A337),"")</f>
        <v/>
      </c>
      <c r="L355" s="50" t="str">
        <f>IF(K355&lt;&gt;"",EXPORTADO!D337,"")</f>
        <v/>
      </c>
      <c r="M355" s="50"/>
      <c r="N355" s="78" t="str">
        <f>IF(K355&lt;&gt;"",EXPORTADO!C337,"")</f>
        <v/>
      </c>
      <c r="O355" s="89" t="str">
        <f>IF(G355&lt;&gt;"",EXPORTADO!E337,"")</f>
        <v/>
      </c>
      <c r="P355" s="90" t="str">
        <f>IF(G355&lt;&gt;"",EXPORTADO!F337,"")</f>
        <v/>
      </c>
      <c r="Q355" s="90" t="str">
        <f>IF($G355&lt;&gt;"",$O355*P355,IF(OR($I355="c",$I355="css"),SUMIF($G$22:G$2999,$K355,Q$22:Q$2999),IF($I355="c1",SUMIF($F$22:F$2999,$K355,Q$22:Q$2999),IF($I355="c2",SUMIF($E$22:E$2999,$K355,Q$22:Q$2999),IF($I355="c3",SUMIF($D$22:D$2999,$K355,Q$22:Q$2999),IF($I355="c4",SUMIF($C$22:C$2999,$K355,Q$22:Q$2999),""))))))</f>
        <v/>
      </c>
      <c r="S355" s="90"/>
      <c r="T355" s="90" t="str">
        <f>IF(G355&lt;&gt;"",IF(S355&lt;&gt;"",O355*S355,"Celda Vacia"),IF($G355&lt;&gt;"",$O355*S355,IF(OR($I355="c",$I355="css"),SUMIF($G$22:G$2999,$K355,T$22:T$2999),IF($I355="c1",SUMIF($F$22:F$2999,$K355,T$22:T$2999),IF($I355="c2",SUMIF($E$22:E$2999,$K355,T$22:T$2999),IF($I355="c3",SUMIF($D$22:D$2999,$K355,T$22:T$2999),IF($I355="c4",SUMIF($C$22:C$2999,$K355,T$22:T$2999),"")))))))</f>
        <v/>
      </c>
      <c r="U355" s="91" t="str">
        <f t="shared" si="88"/>
        <v/>
      </c>
      <c r="V355" s="45"/>
      <c r="X355" s="50" t="str">
        <f t="shared" si="89"/>
        <v/>
      </c>
      <c r="Y355" s="69" t="str">
        <f t="shared" si="90"/>
        <v/>
      </c>
      <c r="Z355" s="69" t="str">
        <f t="shared" si="91"/>
        <v/>
      </c>
      <c r="AA355" s="69" t="str">
        <f>IF(I355="CSS",IF(RELLENAR!$F$6="PEM",IF(OR(T355&lt;(Q355),Q355=0),1,""),IF(OR(T355*(1+$T$11+$T$9)&lt;(Q355*(1+$O$9+$O$11)),Q355=0),1,"")),"")</f>
        <v/>
      </c>
      <c r="AB355" s="93" t="str">
        <f t="shared" si="92"/>
        <v/>
      </c>
      <c r="AC355" s="56" t="str">
        <f t="shared" si="93"/>
        <v/>
      </c>
      <c r="AD355" s="94" t="str">
        <f t="shared" si="94"/>
        <v/>
      </c>
      <c r="AE355" s="56" t="str">
        <f t="shared" si="95"/>
        <v/>
      </c>
      <c r="AF355" s="78" t="str">
        <f t="shared" si="96"/>
        <v/>
      </c>
    </row>
    <row r="356" spans="1:32" s="74" customFormat="1" x14ac:dyDescent="0.2">
      <c r="A356" s="74" t="str">
        <f>IF(EXPORTADO!I338&lt;&gt;"",EXPORTADO!I338,"")</f>
        <v/>
      </c>
      <c r="B356" s="74" t="str">
        <f t="shared" si="81"/>
        <v/>
      </c>
      <c r="C356" s="86" t="str">
        <f t="shared" si="82"/>
        <v/>
      </c>
      <c r="D356" s="86" t="str">
        <f t="shared" si="83"/>
        <v/>
      </c>
      <c r="E356" s="86" t="str">
        <f t="shared" si="84"/>
        <v/>
      </c>
      <c r="F356" s="86" t="str">
        <f t="shared" si="85"/>
        <v/>
      </c>
      <c r="G356" s="86" t="str">
        <f t="shared" si="86"/>
        <v/>
      </c>
      <c r="H356" s="87" t="str">
        <f>IF(EXPORTADO!B338&lt;&gt;"",EXPORTADO!B338,"")</f>
        <v/>
      </c>
      <c r="I356" s="78" t="str">
        <f t="shared" si="87"/>
        <v/>
      </c>
      <c r="J356" s="78"/>
      <c r="K356" s="88" t="str">
        <f>IF(EXPORTADO!A338&lt;&gt;"",TRIM(EXPORTADO!A338),"")</f>
        <v/>
      </c>
      <c r="L356" s="50" t="str">
        <f>IF(K356&lt;&gt;"",EXPORTADO!D338,"")</f>
        <v/>
      </c>
      <c r="M356" s="50"/>
      <c r="N356" s="78" t="str">
        <f>IF(K356&lt;&gt;"",EXPORTADO!C338,"")</f>
        <v/>
      </c>
      <c r="O356" s="89" t="str">
        <f>IF(G356&lt;&gt;"",EXPORTADO!E338,"")</f>
        <v/>
      </c>
      <c r="P356" s="90" t="str">
        <f>IF(G356&lt;&gt;"",EXPORTADO!F338,"")</f>
        <v/>
      </c>
      <c r="Q356" s="90" t="str">
        <f>IF($G356&lt;&gt;"",$O356*P356,IF(OR($I356="c",$I356="css"),SUMIF($G$22:G$2999,$K356,Q$22:Q$2999),IF($I356="c1",SUMIF($F$22:F$2999,$K356,Q$22:Q$2999),IF($I356="c2",SUMIF($E$22:E$2999,$K356,Q$22:Q$2999),IF($I356="c3",SUMIF($D$22:D$2999,$K356,Q$22:Q$2999),IF($I356="c4",SUMIF($C$22:C$2999,$K356,Q$22:Q$2999),""))))))</f>
        <v/>
      </c>
      <c r="S356" s="90" t="s">
        <v>17</v>
      </c>
      <c r="T356" s="90" t="str">
        <f>IF(G356&lt;&gt;"",IF(S356&lt;&gt;"",O356*S356,"Celda Vacia"),IF($G356&lt;&gt;"",$O356*S356,IF(OR($I356="c",$I356="css"),SUMIF($G$22:G$2999,$K356,T$22:T$2999),IF($I356="c1",SUMIF($F$22:F$2999,$K356,T$22:T$2999),IF($I356="c2",SUMIF($E$22:E$2999,$K356,T$22:T$2999),IF($I356="c3",SUMIF($D$22:D$2999,$K356,T$22:T$2999),IF($I356="c4",SUMIF($C$22:C$2999,$K356,T$22:T$2999),"")))))))</f>
        <v/>
      </c>
      <c r="U356" s="91" t="str">
        <f t="shared" si="88"/>
        <v/>
      </c>
      <c r="V356" s="45"/>
      <c r="X356" s="50" t="str">
        <f t="shared" si="89"/>
        <v/>
      </c>
      <c r="Y356" s="69" t="str">
        <f t="shared" si="90"/>
        <v/>
      </c>
      <c r="Z356" s="69" t="str">
        <f t="shared" si="91"/>
        <v/>
      </c>
      <c r="AA356" s="69" t="str">
        <f>IF(I356="CSS",IF(RELLENAR!$F$6="PEM",IF(OR(T356&lt;(Q356),Q356=0),1,""),IF(OR(T356*(1+$T$11+$T$9)&lt;(Q356*(1+$O$9+$O$11)),Q356=0),1,"")),"")</f>
        <v/>
      </c>
      <c r="AB356" s="93" t="str">
        <f t="shared" si="92"/>
        <v/>
      </c>
      <c r="AC356" s="56" t="str">
        <f t="shared" si="93"/>
        <v/>
      </c>
      <c r="AD356" s="94" t="str">
        <f t="shared" si="94"/>
        <v/>
      </c>
      <c r="AE356" s="56" t="str">
        <f t="shared" si="95"/>
        <v/>
      </c>
      <c r="AF356" s="78" t="str">
        <f t="shared" si="96"/>
        <v/>
      </c>
    </row>
    <row r="357" spans="1:32" s="74" customFormat="1" x14ac:dyDescent="0.2">
      <c r="A357" s="74" t="str">
        <f>IF(EXPORTADO!I339&lt;&gt;"",EXPORTADO!I339,"")</f>
        <v/>
      </c>
      <c r="B357" s="74" t="str">
        <f t="shared" si="81"/>
        <v/>
      </c>
      <c r="C357" s="86" t="str">
        <f t="shared" si="82"/>
        <v/>
      </c>
      <c r="D357" s="86" t="str">
        <f t="shared" si="83"/>
        <v/>
      </c>
      <c r="E357" s="86" t="str">
        <f t="shared" si="84"/>
        <v/>
      </c>
      <c r="F357" s="86" t="str">
        <f t="shared" si="85"/>
        <v/>
      </c>
      <c r="G357" s="86" t="str">
        <f t="shared" si="86"/>
        <v/>
      </c>
      <c r="H357" s="87" t="str">
        <f>IF(EXPORTADO!B339&lt;&gt;"",EXPORTADO!B339,"")</f>
        <v/>
      </c>
      <c r="I357" s="78" t="str">
        <f t="shared" si="87"/>
        <v/>
      </c>
      <c r="J357" s="78"/>
      <c r="K357" s="88" t="str">
        <f>IF(EXPORTADO!A339&lt;&gt;"",TRIM(EXPORTADO!A339),"")</f>
        <v/>
      </c>
      <c r="L357" s="50" t="str">
        <f>IF(K357&lt;&gt;"",EXPORTADO!D339,"")</f>
        <v/>
      </c>
      <c r="M357" s="50"/>
      <c r="N357" s="78" t="str">
        <f>IF(K357&lt;&gt;"",EXPORTADO!C339,"")</f>
        <v/>
      </c>
      <c r="O357" s="89" t="str">
        <f>IF(G357&lt;&gt;"",EXPORTADO!E339,"")</f>
        <v/>
      </c>
      <c r="P357" s="90" t="str">
        <f>IF(G357&lt;&gt;"",EXPORTADO!F339,"")</f>
        <v/>
      </c>
      <c r="Q357" s="90" t="str">
        <f>IF($G357&lt;&gt;"",$O357*P357,IF(OR($I357="c",$I357="css"),SUMIF($G$22:G$2999,$K357,Q$22:Q$2999),IF($I357="c1",SUMIF($F$22:F$2999,$K357,Q$22:Q$2999),IF($I357="c2",SUMIF($E$22:E$2999,$K357,Q$22:Q$2999),IF($I357="c3",SUMIF($D$22:D$2999,$K357,Q$22:Q$2999),IF($I357="c4",SUMIF($C$22:C$2999,$K357,Q$22:Q$2999),""))))))</f>
        <v/>
      </c>
      <c r="S357" s="90"/>
      <c r="T357" s="90" t="str">
        <f>IF(G357&lt;&gt;"",IF(S357&lt;&gt;"",O357*S357,"Celda Vacia"),IF($G357&lt;&gt;"",$O357*S357,IF(OR($I357="c",$I357="css"),SUMIF($G$22:G$2999,$K357,T$22:T$2999),IF($I357="c1",SUMIF($F$22:F$2999,$K357,T$22:T$2999),IF($I357="c2",SUMIF($E$22:E$2999,$K357,T$22:T$2999),IF($I357="c3",SUMIF($D$22:D$2999,$K357,T$22:T$2999),IF($I357="c4",SUMIF($C$22:C$2999,$K357,T$22:T$2999),"")))))))</f>
        <v/>
      </c>
      <c r="U357" s="91" t="str">
        <f t="shared" si="88"/>
        <v/>
      </c>
      <c r="V357" s="45"/>
      <c r="X357" s="50" t="str">
        <f t="shared" si="89"/>
        <v/>
      </c>
      <c r="Y357" s="69" t="str">
        <f t="shared" si="90"/>
        <v/>
      </c>
      <c r="Z357" s="69" t="str">
        <f t="shared" si="91"/>
        <v/>
      </c>
      <c r="AA357" s="69" t="str">
        <f>IF(I357="CSS",IF(RELLENAR!$F$6="PEM",IF(OR(T357&lt;(Q357),Q357=0),1,""),IF(OR(T357*(1+$T$11+$T$9)&lt;(Q357*(1+$O$9+$O$11)),Q357=0),1,"")),"")</f>
        <v/>
      </c>
      <c r="AB357" s="93" t="str">
        <f t="shared" si="92"/>
        <v/>
      </c>
      <c r="AC357" s="56" t="str">
        <f t="shared" si="93"/>
        <v/>
      </c>
      <c r="AD357" s="94" t="str">
        <f t="shared" si="94"/>
        <v/>
      </c>
      <c r="AE357" s="56" t="str">
        <f t="shared" si="95"/>
        <v/>
      </c>
      <c r="AF357" s="78" t="str">
        <f t="shared" si="96"/>
        <v/>
      </c>
    </row>
    <row r="358" spans="1:32" s="74" customFormat="1" x14ac:dyDescent="0.2">
      <c r="A358" s="74" t="str">
        <f>IF(EXPORTADO!I340&lt;&gt;"",EXPORTADO!I340,"")</f>
        <v/>
      </c>
      <c r="B358" s="74" t="str">
        <f t="shared" si="81"/>
        <v/>
      </c>
      <c r="C358" s="86" t="str">
        <f t="shared" si="82"/>
        <v/>
      </c>
      <c r="D358" s="86" t="str">
        <f t="shared" si="83"/>
        <v/>
      </c>
      <c r="E358" s="86" t="str">
        <f t="shared" si="84"/>
        <v/>
      </c>
      <c r="F358" s="86" t="str">
        <f t="shared" si="85"/>
        <v/>
      </c>
      <c r="G358" s="86" t="str">
        <f t="shared" si="86"/>
        <v/>
      </c>
      <c r="H358" s="87" t="str">
        <f>IF(EXPORTADO!B340&lt;&gt;"",EXPORTADO!B340,"")</f>
        <v/>
      </c>
      <c r="I358" s="78" t="str">
        <f t="shared" si="87"/>
        <v/>
      </c>
      <c r="J358" s="78"/>
      <c r="K358" s="88" t="str">
        <f>IF(EXPORTADO!A340&lt;&gt;"",TRIM(EXPORTADO!A340),"")</f>
        <v/>
      </c>
      <c r="L358" s="50" t="str">
        <f>IF(K358&lt;&gt;"",EXPORTADO!D340,"")</f>
        <v/>
      </c>
      <c r="M358" s="50"/>
      <c r="N358" s="78" t="str">
        <f>IF(K358&lt;&gt;"",EXPORTADO!C340,"")</f>
        <v/>
      </c>
      <c r="O358" s="89" t="str">
        <f>IF(G358&lt;&gt;"",EXPORTADO!E340,"")</f>
        <v/>
      </c>
      <c r="P358" s="90" t="str">
        <f>IF(G358&lt;&gt;"",EXPORTADO!F340,"")</f>
        <v/>
      </c>
      <c r="Q358" s="90" t="str">
        <f>IF($G358&lt;&gt;"",$O358*P358,IF(OR($I358="c",$I358="css"),SUMIF($G$22:G$2999,$K358,Q$22:Q$2999),IF($I358="c1",SUMIF($F$22:F$2999,$K358,Q$22:Q$2999),IF($I358="c2",SUMIF($E$22:E$2999,$K358,Q$22:Q$2999),IF($I358="c3",SUMIF($D$22:D$2999,$K358,Q$22:Q$2999),IF($I358="c4",SUMIF($C$22:C$2999,$K358,Q$22:Q$2999),""))))))</f>
        <v/>
      </c>
      <c r="S358" s="90"/>
      <c r="T358" s="90" t="str">
        <f>IF(G358&lt;&gt;"",IF(S358&lt;&gt;"",O358*S358,"Celda Vacia"),IF($G358&lt;&gt;"",$O358*S358,IF(OR($I358="c",$I358="css"),SUMIF($G$22:G$2999,$K358,T$22:T$2999),IF($I358="c1",SUMIF($F$22:F$2999,$K358,T$22:T$2999),IF($I358="c2",SUMIF($E$22:E$2999,$K358,T$22:T$2999),IF($I358="c3",SUMIF($D$22:D$2999,$K358,T$22:T$2999),IF($I358="c4",SUMIF($C$22:C$2999,$K358,T$22:T$2999),"")))))))</f>
        <v/>
      </c>
      <c r="U358" s="91" t="str">
        <f t="shared" si="88"/>
        <v/>
      </c>
      <c r="V358" s="45"/>
      <c r="X358" s="50" t="str">
        <f t="shared" si="89"/>
        <v/>
      </c>
      <c r="Y358" s="69" t="str">
        <f t="shared" si="90"/>
        <v/>
      </c>
      <c r="Z358" s="69" t="str">
        <f t="shared" si="91"/>
        <v/>
      </c>
      <c r="AA358" s="69" t="str">
        <f>IF(I358="CSS",IF(RELLENAR!$F$6="PEM",IF(OR(T358&lt;(Q358),Q358=0),1,""),IF(OR(T358*(1+$T$11+$T$9)&lt;(Q358*(1+$O$9+$O$11)),Q358=0),1,"")),"")</f>
        <v/>
      </c>
      <c r="AB358" s="93" t="str">
        <f t="shared" si="92"/>
        <v/>
      </c>
      <c r="AC358" s="56" t="str">
        <f t="shared" si="93"/>
        <v/>
      </c>
      <c r="AD358" s="94" t="str">
        <f t="shared" si="94"/>
        <v/>
      </c>
      <c r="AE358" s="56" t="str">
        <f t="shared" si="95"/>
        <v/>
      </c>
      <c r="AF358" s="78" t="str">
        <f t="shared" si="96"/>
        <v/>
      </c>
    </row>
    <row r="359" spans="1:32" s="74" customFormat="1" x14ac:dyDescent="0.2">
      <c r="A359" s="74" t="str">
        <f>IF(EXPORTADO!I341&lt;&gt;"",EXPORTADO!I341,"")</f>
        <v/>
      </c>
      <c r="B359" s="74" t="str">
        <f t="shared" si="81"/>
        <v/>
      </c>
      <c r="C359" s="86" t="str">
        <f t="shared" si="82"/>
        <v/>
      </c>
      <c r="D359" s="86" t="str">
        <f t="shared" si="83"/>
        <v/>
      </c>
      <c r="E359" s="86" t="str">
        <f t="shared" si="84"/>
        <v/>
      </c>
      <c r="F359" s="86" t="str">
        <f t="shared" si="85"/>
        <v/>
      </c>
      <c r="G359" s="86" t="str">
        <f t="shared" si="86"/>
        <v/>
      </c>
      <c r="H359" s="87" t="str">
        <f>IF(EXPORTADO!B341&lt;&gt;"",EXPORTADO!B341,"")</f>
        <v/>
      </c>
      <c r="I359" s="78" t="str">
        <f t="shared" si="87"/>
        <v/>
      </c>
      <c r="J359" s="78"/>
      <c r="K359" s="88" t="str">
        <f>IF(EXPORTADO!A341&lt;&gt;"",TRIM(EXPORTADO!A341),"")</f>
        <v/>
      </c>
      <c r="L359" s="50" t="str">
        <f>IF(K359&lt;&gt;"",EXPORTADO!D341,"")</f>
        <v/>
      </c>
      <c r="M359" s="50"/>
      <c r="N359" s="78" t="str">
        <f>IF(K359&lt;&gt;"",EXPORTADO!C341,"")</f>
        <v/>
      </c>
      <c r="O359" s="89" t="str">
        <f>IF(G359&lt;&gt;"",EXPORTADO!E341,"")</f>
        <v/>
      </c>
      <c r="P359" s="90" t="str">
        <f>IF(G359&lt;&gt;"",EXPORTADO!F341,"")</f>
        <v/>
      </c>
      <c r="Q359" s="90" t="str">
        <f>IF($G359&lt;&gt;"",$O359*P359,IF(OR($I359="c",$I359="css"),SUMIF($G$22:G$2999,$K359,Q$22:Q$2999),IF($I359="c1",SUMIF($F$22:F$2999,$K359,Q$22:Q$2999),IF($I359="c2",SUMIF($E$22:E$2999,$K359,Q$22:Q$2999),IF($I359="c3",SUMIF($D$22:D$2999,$K359,Q$22:Q$2999),IF($I359="c4",SUMIF($C$22:C$2999,$K359,Q$22:Q$2999),""))))))</f>
        <v/>
      </c>
      <c r="S359" s="90"/>
      <c r="T359" s="90" t="str">
        <f>IF(G359&lt;&gt;"",IF(S359&lt;&gt;"",O359*S359,"Celda Vacia"),IF($G359&lt;&gt;"",$O359*S359,IF(OR($I359="c",$I359="css"),SUMIF($G$22:G$2999,$K359,T$22:T$2999),IF($I359="c1",SUMIF($F$22:F$2999,$K359,T$22:T$2999),IF($I359="c2",SUMIF($E$22:E$2999,$K359,T$22:T$2999),IF($I359="c3",SUMIF($D$22:D$2999,$K359,T$22:T$2999),IF($I359="c4",SUMIF($C$22:C$2999,$K359,T$22:T$2999),"")))))))</f>
        <v/>
      </c>
      <c r="U359" s="91" t="str">
        <f t="shared" si="88"/>
        <v/>
      </c>
      <c r="V359" s="45"/>
      <c r="X359" s="50" t="str">
        <f t="shared" si="89"/>
        <v/>
      </c>
      <c r="Y359" s="69" t="str">
        <f t="shared" si="90"/>
        <v/>
      </c>
      <c r="Z359" s="69" t="str">
        <f t="shared" si="91"/>
        <v/>
      </c>
      <c r="AA359" s="69" t="str">
        <f>IF(I359="CSS",IF(RELLENAR!$F$6="PEM",IF(OR(T359&lt;(Q359),Q359=0),1,""),IF(OR(T359*(1+$T$11+$T$9)&lt;(Q359*(1+$O$9+$O$11)),Q359=0),1,"")),"")</f>
        <v/>
      </c>
      <c r="AB359" s="93" t="str">
        <f t="shared" si="92"/>
        <v/>
      </c>
      <c r="AC359" s="56" t="str">
        <f t="shared" si="93"/>
        <v/>
      </c>
      <c r="AD359" s="94" t="str">
        <f t="shared" si="94"/>
        <v/>
      </c>
      <c r="AE359" s="56" t="str">
        <f t="shared" si="95"/>
        <v/>
      </c>
      <c r="AF359" s="78" t="str">
        <f t="shared" si="96"/>
        <v/>
      </c>
    </row>
    <row r="360" spans="1:32" s="74" customFormat="1" x14ac:dyDescent="0.2">
      <c r="A360" s="74" t="str">
        <f>IF(EXPORTADO!I342&lt;&gt;"",EXPORTADO!I342,"")</f>
        <v/>
      </c>
      <c r="B360" s="74" t="str">
        <f t="shared" si="81"/>
        <v/>
      </c>
      <c r="C360" s="86" t="str">
        <f t="shared" si="82"/>
        <v/>
      </c>
      <c r="D360" s="86" t="str">
        <f t="shared" si="83"/>
        <v/>
      </c>
      <c r="E360" s="86" t="str">
        <f t="shared" si="84"/>
        <v/>
      </c>
      <c r="F360" s="86" t="str">
        <f t="shared" si="85"/>
        <v/>
      </c>
      <c r="G360" s="86" t="str">
        <f t="shared" si="86"/>
        <v/>
      </c>
      <c r="H360" s="87" t="str">
        <f>IF(EXPORTADO!B342&lt;&gt;"",EXPORTADO!B342,"")</f>
        <v/>
      </c>
      <c r="I360" s="78" t="str">
        <f t="shared" si="87"/>
        <v/>
      </c>
      <c r="J360" s="78"/>
      <c r="K360" s="88" t="str">
        <f>IF(EXPORTADO!A342&lt;&gt;"",TRIM(EXPORTADO!A342),"")</f>
        <v/>
      </c>
      <c r="L360" s="50" t="str">
        <f>IF(K360&lt;&gt;"",EXPORTADO!D342,"")</f>
        <v/>
      </c>
      <c r="M360" s="50"/>
      <c r="N360" s="78" t="str">
        <f>IF(K360&lt;&gt;"",EXPORTADO!C342,"")</f>
        <v/>
      </c>
      <c r="O360" s="89" t="str">
        <f>IF(G360&lt;&gt;"",EXPORTADO!E342,"")</f>
        <v/>
      </c>
      <c r="P360" s="90" t="str">
        <f>IF(G360&lt;&gt;"",EXPORTADO!F342,"")</f>
        <v/>
      </c>
      <c r="Q360" s="90" t="str">
        <f>IF($G360&lt;&gt;"",$O360*P360,IF(OR($I360="c",$I360="css"),SUMIF($G$22:G$2999,$K360,Q$22:Q$2999),IF($I360="c1",SUMIF($F$22:F$2999,$K360,Q$22:Q$2999),IF($I360="c2",SUMIF($E$22:E$2999,$K360,Q$22:Q$2999),IF($I360="c3",SUMIF($D$22:D$2999,$K360,Q$22:Q$2999),IF($I360="c4",SUMIF($C$22:C$2999,$K360,Q$22:Q$2999),""))))))</f>
        <v/>
      </c>
      <c r="S360" s="90"/>
      <c r="T360" s="90" t="str">
        <f>IF(G360&lt;&gt;"",IF(S360&lt;&gt;"",O360*S360,"Celda Vacia"),IF($G360&lt;&gt;"",$O360*S360,IF(OR($I360="c",$I360="css"),SUMIF($G$22:G$2999,$K360,T$22:T$2999),IF($I360="c1",SUMIF($F$22:F$2999,$K360,T$22:T$2999),IF($I360="c2",SUMIF($E$22:E$2999,$K360,T$22:T$2999),IF($I360="c3",SUMIF($D$22:D$2999,$K360,T$22:T$2999),IF($I360="c4",SUMIF($C$22:C$2999,$K360,T$22:T$2999),"")))))))</f>
        <v/>
      </c>
      <c r="U360" s="91" t="str">
        <f t="shared" si="88"/>
        <v/>
      </c>
      <c r="V360" s="45"/>
      <c r="X360" s="50" t="str">
        <f t="shared" si="89"/>
        <v/>
      </c>
      <c r="Y360" s="69" t="str">
        <f t="shared" si="90"/>
        <v/>
      </c>
      <c r="Z360" s="69" t="str">
        <f t="shared" si="91"/>
        <v/>
      </c>
      <c r="AA360" s="69" t="str">
        <f>IF(I360="CSS",IF(RELLENAR!$F$6="PEM",IF(OR(T360&lt;(Q360),Q360=0),1,""),IF(OR(T360*(1+$T$11+$T$9)&lt;(Q360*(1+$O$9+$O$11)),Q360=0),1,"")),"")</f>
        <v/>
      </c>
      <c r="AB360" s="93" t="str">
        <f t="shared" si="92"/>
        <v/>
      </c>
      <c r="AC360" s="56" t="str">
        <f t="shared" si="93"/>
        <v/>
      </c>
      <c r="AD360" s="94" t="str">
        <f t="shared" si="94"/>
        <v/>
      </c>
      <c r="AE360" s="56" t="str">
        <f t="shared" si="95"/>
        <v/>
      </c>
      <c r="AF360" s="78" t="str">
        <f t="shared" si="96"/>
        <v/>
      </c>
    </row>
    <row r="361" spans="1:32" s="74" customFormat="1" x14ac:dyDescent="0.2">
      <c r="A361" s="74" t="str">
        <f>IF(EXPORTADO!I343&lt;&gt;"",EXPORTADO!I343,"")</f>
        <v/>
      </c>
      <c r="B361" s="74" t="str">
        <f t="shared" si="81"/>
        <v/>
      </c>
      <c r="C361" s="86" t="str">
        <f t="shared" si="82"/>
        <v/>
      </c>
      <c r="D361" s="86" t="str">
        <f t="shared" si="83"/>
        <v/>
      </c>
      <c r="E361" s="86" t="str">
        <f t="shared" si="84"/>
        <v/>
      </c>
      <c r="F361" s="86" t="str">
        <f t="shared" si="85"/>
        <v/>
      </c>
      <c r="G361" s="86" t="str">
        <f t="shared" si="86"/>
        <v/>
      </c>
      <c r="H361" s="87" t="str">
        <f>IF(EXPORTADO!B343&lt;&gt;"",EXPORTADO!B343,"")</f>
        <v/>
      </c>
      <c r="I361" s="78" t="str">
        <f t="shared" si="87"/>
        <v/>
      </c>
      <c r="J361" s="78"/>
      <c r="K361" s="88" t="str">
        <f>IF(EXPORTADO!A343&lt;&gt;"",TRIM(EXPORTADO!A343),"")</f>
        <v/>
      </c>
      <c r="L361" s="50" t="str">
        <f>IF(K361&lt;&gt;"",EXPORTADO!D343,"")</f>
        <v/>
      </c>
      <c r="M361" s="50"/>
      <c r="N361" s="78" t="str">
        <f>IF(K361&lt;&gt;"",EXPORTADO!C343,"")</f>
        <v/>
      </c>
      <c r="O361" s="89" t="str">
        <f>IF(G361&lt;&gt;"",EXPORTADO!E343,"")</f>
        <v/>
      </c>
      <c r="P361" s="90" t="str">
        <f>IF(G361&lt;&gt;"",EXPORTADO!F343,"")</f>
        <v/>
      </c>
      <c r="Q361" s="90" t="str">
        <f>IF($G361&lt;&gt;"",$O361*P361,IF(OR($I361="c",$I361="css"),SUMIF($G$22:G$2999,$K361,Q$22:Q$2999),IF($I361="c1",SUMIF($F$22:F$2999,$K361,Q$22:Q$2999),IF($I361="c2",SUMIF($E$22:E$2999,$K361,Q$22:Q$2999),IF($I361="c3",SUMIF($D$22:D$2999,$K361,Q$22:Q$2999),IF($I361="c4",SUMIF($C$22:C$2999,$K361,Q$22:Q$2999),""))))))</f>
        <v/>
      </c>
      <c r="S361" s="90"/>
      <c r="T361" s="90" t="str">
        <f>IF(G361&lt;&gt;"",IF(S361&lt;&gt;"",O361*S361,"Celda Vacia"),IF($G361&lt;&gt;"",$O361*S361,IF(OR($I361="c",$I361="css"),SUMIF($G$22:G$2999,$K361,T$22:T$2999),IF($I361="c1",SUMIF($F$22:F$2999,$K361,T$22:T$2999),IF($I361="c2",SUMIF($E$22:E$2999,$K361,T$22:T$2999),IF($I361="c3",SUMIF($D$22:D$2999,$K361,T$22:T$2999),IF($I361="c4",SUMIF($C$22:C$2999,$K361,T$22:T$2999),"")))))))</f>
        <v/>
      </c>
      <c r="U361" s="91" t="str">
        <f t="shared" si="88"/>
        <v/>
      </c>
      <c r="V361" s="45"/>
      <c r="X361" s="50" t="str">
        <f t="shared" si="89"/>
        <v/>
      </c>
      <c r="Y361" s="69" t="str">
        <f t="shared" si="90"/>
        <v/>
      </c>
      <c r="Z361" s="69" t="str">
        <f t="shared" si="91"/>
        <v/>
      </c>
      <c r="AA361" s="69" t="str">
        <f>IF(I361="CSS",IF(RELLENAR!$F$6="PEM",IF(OR(T361&lt;(Q361),Q361=0),1,""),IF(OR(T361*(1+$T$11+$T$9)&lt;(Q361*(1+$O$9+$O$11)),Q361=0),1,"")),"")</f>
        <v/>
      </c>
      <c r="AB361" s="93" t="str">
        <f t="shared" si="92"/>
        <v/>
      </c>
      <c r="AC361" s="56" t="str">
        <f t="shared" si="93"/>
        <v/>
      </c>
      <c r="AD361" s="94" t="str">
        <f t="shared" si="94"/>
        <v/>
      </c>
      <c r="AE361" s="56" t="str">
        <f t="shared" si="95"/>
        <v/>
      </c>
      <c r="AF361" s="78" t="str">
        <f t="shared" si="96"/>
        <v/>
      </c>
    </row>
    <row r="362" spans="1:32" s="74" customFormat="1" x14ac:dyDescent="0.2">
      <c r="A362" s="74" t="str">
        <f>IF(EXPORTADO!I344&lt;&gt;"",EXPORTADO!I344,"")</f>
        <v/>
      </c>
      <c r="B362" s="74" t="str">
        <f t="shared" si="81"/>
        <v/>
      </c>
      <c r="C362" s="86" t="str">
        <f t="shared" si="82"/>
        <v/>
      </c>
      <c r="D362" s="86" t="str">
        <f t="shared" si="83"/>
        <v/>
      </c>
      <c r="E362" s="86" t="str">
        <f t="shared" si="84"/>
        <v/>
      </c>
      <c r="F362" s="86" t="str">
        <f t="shared" si="85"/>
        <v/>
      </c>
      <c r="G362" s="86" t="str">
        <f t="shared" si="86"/>
        <v/>
      </c>
      <c r="H362" s="87" t="str">
        <f>IF(EXPORTADO!B344&lt;&gt;"",EXPORTADO!B344,"")</f>
        <v/>
      </c>
      <c r="I362" s="78" t="str">
        <f t="shared" si="87"/>
        <v/>
      </c>
      <c r="J362" s="78"/>
      <c r="K362" s="88" t="str">
        <f>IF(EXPORTADO!A344&lt;&gt;"",TRIM(EXPORTADO!A344),"")</f>
        <v/>
      </c>
      <c r="L362" s="50" t="str">
        <f>IF(K362&lt;&gt;"",EXPORTADO!D344,"")</f>
        <v/>
      </c>
      <c r="M362" s="50"/>
      <c r="N362" s="78" t="str">
        <f>IF(K362&lt;&gt;"",EXPORTADO!C344,"")</f>
        <v/>
      </c>
      <c r="O362" s="89" t="str">
        <f>IF(G362&lt;&gt;"",EXPORTADO!E344,"")</f>
        <v/>
      </c>
      <c r="P362" s="90" t="str">
        <f>IF(G362&lt;&gt;"",EXPORTADO!F344,"")</f>
        <v/>
      </c>
      <c r="Q362" s="90" t="str">
        <f>IF($G362&lt;&gt;"",$O362*P362,IF(OR($I362="c",$I362="css"),SUMIF($G$22:G$2999,$K362,Q$22:Q$2999),IF($I362="c1",SUMIF($F$22:F$2999,$K362,Q$22:Q$2999),IF($I362="c2",SUMIF($E$22:E$2999,$K362,Q$22:Q$2999),IF($I362="c3",SUMIF($D$22:D$2999,$K362,Q$22:Q$2999),IF($I362="c4",SUMIF($C$22:C$2999,$K362,Q$22:Q$2999),""))))))</f>
        <v/>
      </c>
      <c r="S362" s="90"/>
      <c r="T362" s="90" t="str">
        <f>IF(G362&lt;&gt;"",IF(S362&lt;&gt;"",O362*S362,"Celda Vacia"),IF($G362&lt;&gt;"",$O362*S362,IF(OR($I362="c",$I362="css"),SUMIF($G$22:G$2999,$K362,T$22:T$2999),IF($I362="c1",SUMIF($F$22:F$2999,$K362,T$22:T$2999),IF($I362="c2",SUMIF($E$22:E$2999,$K362,T$22:T$2999),IF($I362="c3",SUMIF($D$22:D$2999,$K362,T$22:T$2999),IF($I362="c4",SUMIF($C$22:C$2999,$K362,T$22:T$2999),"")))))))</f>
        <v/>
      </c>
      <c r="U362" s="91" t="str">
        <f t="shared" si="88"/>
        <v/>
      </c>
      <c r="V362" s="45"/>
      <c r="X362" s="50" t="str">
        <f t="shared" si="89"/>
        <v/>
      </c>
      <c r="Y362" s="69" t="str">
        <f t="shared" si="90"/>
        <v/>
      </c>
      <c r="Z362" s="69" t="str">
        <f t="shared" si="91"/>
        <v/>
      </c>
      <c r="AA362" s="69" t="str">
        <f>IF(I362="CSS",IF(RELLENAR!$F$6="PEM",IF(OR(T362&lt;(Q362),Q362=0),1,""),IF(OR(T362*(1+$T$11+$T$9)&lt;(Q362*(1+$O$9+$O$11)),Q362=0),1,"")),"")</f>
        <v/>
      </c>
      <c r="AB362" s="93" t="str">
        <f t="shared" si="92"/>
        <v/>
      </c>
      <c r="AC362" s="56" t="str">
        <f t="shared" si="93"/>
        <v/>
      </c>
      <c r="AD362" s="94" t="str">
        <f t="shared" si="94"/>
        <v/>
      </c>
      <c r="AE362" s="56" t="str">
        <f t="shared" si="95"/>
        <v/>
      </c>
      <c r="AF362" s="78" t="str">
        <f t="shared" si="96"/>
        <v/>
      </c>
    </row>
    <row r="363" spans="1:32" s="74" customFormat="1" x14ac:dyDescent="0.2">
      <c r="A363" s="74" t="str">
        <f>IF(EXPORTADO!I345&lt;&gt;"",EXPORTADO!I345,"")</f>
        <v/>
      </c>
      <c r="B363" s="74" t="str">
        <f t="shared" si="81"/>
        <v/>
      </c>
      <c r="C363" s="86" t="str">
        <f t="shared" si="82"/>
        <v/>
      </c>
      <c r="D363" s="86" t="str">
        <f t="shared" si="83"/>
        <v/>
      </c>
      <c r="E363" s="86" t="str">
        <f t="shared" si="84"/>
        <v/>
      </c>
      <c r="F363" s="86" t="str">
        <f t="shared" si="85"/>
        <v/>
      </c>
      <c r="G363" s="86" t="str">
        <f t="shared" si="86"/>
        <v/>
      </c>
      <c r="H363" s="87" t="str">
        <f>IF(EXPORTADO!B345&lt;&gt;"",EXPORTADO!B345,"")</f>
        <v/>
      </c>
      <c r="I363" s="78" t="str">
        <f t="shared" si="87"/>
        <v/>
      </c>
      <c r="J363" s="78"/>
      <c r="K363" s="88" t="str">
        <f>IF(EXPORTADO!A345&lt;&gt;"",TRIM(EXPORTADO!A345),"")</f>
        <v/>
      </c>
      <c r="L363" s="50" t="str">
        <f>IF(K363&lt;&gt;"",EXPORTADO!D345,"")</f>
        <v/>
      </c>
      <c r="M363" s="50"/>
      <c r="N363" s="78" t="str">
        <f>IF(K363&lt;&gt;"",EXPORTADO!C345,"")</f>
        <v/>
      </c>
      <c r="O363" s="89" t="str">
        <f>IF(G363&lt;&gt;"",EXPORTADO!E345,"")</f>
        <v/>
      </c>
      <c r="P363" s="90" t="str">
        <f>IF(G363&lt;&gt;"",EXPORTADO!F345,"")</f>
        <v/>
      </c>
      <c r="Q363" s="90" t="str">
        <f>IF($G363&lt;&gt;"",$O363*P363,IF(OR($I363="c",$I363="css"),SUMIF($G$22:G$2999,$K363,Q$22:Q$2999),IF($I363="c1",SUMIF($F$22:F$2999,$K363,Q$22:Q$2999),IF($I363="c2",SUMIF($E$22:E$2999,$K363,Q$22:Q$2999),IF($I363="c3",SUMIF($D$22:D$2999,$K363,Q$22:Q$2999),IF($I363="c4",SUMIF($C$22:C$2999,$K363,Q$22:Q$2999),""))))))</f>
        <v/>
      </c>
      <c r="S363" s="90"/>
      <c r="T363" s="90" t="str">
        <f>IF(G363&lt;&gt;"",IF(S363&lt;&gt;"",O363*S363,"Celda Vacia"),IF($G363&lt;&gt;"",$O363*S363,IF(OR($I363="c",$I363="css"),SUMIF($G$22:G$2999,$K363,T$22:T$2999),IF($I363="c1",SUMIF($F$22:F$2999,$K363,T$22:T$2999),IF($I363="c2",SUMIF($E$22:E$2999,$K363,T$22:T$2999),IF($I363="c3",SUMIF($D$22:D$2999,$K363,T$22:T$2999),IF($I363="c4",SUMIF($C$22:C$2999,$K363,T$22:T$2999),"")))))))</f>
        <v/>
      </c>
      <c r="U363" s="91" t="str">
        <f t="shared" si="88"/>
        <v/>
      </c>
      <c r="V363" s="45"/>
      <c r="X363" s="50" t="str">
        <f t="shared" si="89"/>
        <v/>
      </c>
      <c r="Y363" s="69" t="str">
        <f t="shared" si="90"/>
        <v/>
      </c>
      <c r="Z363" s="69" t="str">
        <f t="shared" si="91"/>
        <v/>
      </c>
      <c r="AA363" s="69" t="str">
        <f>IF(I363="CSS",IF(RELLENAR!$F$6="PEM",IF(OR(T363&lt;(Q363),Q363=0),1,""),IF(OR(T363*(1+$T$11+$T$9)&lt;(Q363*(1+$O$9+$O$11)),Q363=0),1,"")),"")</f>
        <v/>
      </c>
      <c r="AB363" s="93" t="str">
        <f t="shared" si="92"/>
        <v/>
      </c>
      <c r="AC363" s="56" t="str">
        <f t="shared" si="93"/>
        <v/>
      </c>
      <c r="AD363" s="94" t="str">
        <f t="shared" si="94"/>
        <v/>
      </c>
      <c r="AE363" s="56" t="str">
        <f t="shared" si="95"/>
        <v/>
      </c>
      <c r="AF363" s="78" t="str">
        <f t="shared" si="96"/>
        <v/>
      </c>
    </row>
    <row r="364" spans="1:32" s="74" customFormat="1" x14ac:dyDescent="0.2">
      <c r="A364" s="74" t="str">
        <f>IF(EXPORTADO!I346&lt;&gt;"",EXPORTADO!I346,"")</f>
        <v/>
      </c>
      <c r="B364" s="74" t="str">
        <f t="shared" si="81"/>
        <v/>
      </c>
      <c r="C364" s="86" t="str">
        <f t="shared" si="82"/>
        <v/>
      </c>
      <c r="D364" s="86" t="str">
        <f t="shared" si="83"/>
        <v/>
      </c>
      <c r="E364" s="86" t="str">
        <f t="shared" si="84"/>
        <v/>
      </c>
      <c r="F364" s="86" t="str">
        <f t="shared" si="85"/>
        <v/>
      </c>
      <c r="G364" s="86" t="str">
        <f t="shared" si="86"/>
        <v/>
      </c>
      <c r="H364" s="87" t="str">
        <f>IF(EXPORTADO!B346&lt;&gt;"",EXPORTADO!B346,"")</f>
        <v/>
      </c>
      <c r="I364" s="78" t="str">
        <f t="shared" si="87"/>
        <v/>
      </c>
      <c r="J364" s="78"/>
      <c r="K364" s="88" t="str">
        <f>IF(EXPORTADO!A346&lt;&gt;"",TRIM(EXPORTADO!A346),"")</f>
        <v/>
      </c>
      <c r="L364" s="50" t="str">
        <f>IF(K364&lt;&gt;"",EXPORTADO!D346,"")</f>
        <v/>
      </c>
      <c r="M364" s="50"/>
      <c r="N364" s="78" t="str">
        <f>IF(K364&lt;&gt;"",EXPORTADO!C346,"")</f>
        <v/>
      </c>
      <c r="O364" s="89" t="str">
        <f>IF(G364&lt;&gt;"",EXPORTADO!E346,"")</f>
        <v/>
      </c>
      <c r="P364" s="90" t="str">
        <f>IF(G364&lt;&gt;"",EXPORTADO!F346,"")</f>
        <v/>
      </c>
      <c r="Q364" s="90" t="str">
        <f>IF($G364&lt;&gt;"",$O364*P364,IF(OR($I364="c",$I364="css"),SUMIF($G$22:G$2999,$K364,Q$22:Q$2999),IF($I364="c1",SUMIF($F$22:F$2999,$K364,Q$22:Q$2999),IF($I364="c2",SUMIF($E$22:E$2999,$K364,Q$22:Q$2999),IF($I364="c3",SUMIF($D$22:D$2999,$K364,Q$22:Q$2999),IF($I364="c4",SUMIF($C$22:C$2999,$K364,Q$22:Q$2999),""))))))</f>
        <v/>
      </c>
      <c r="S364" s="90"/>
      <c r="T364" s="90" t="str">
        <f>IF(G364&lt;&gt;"",IF(S364&lt;&gt;"",O364*S364,"Celda Vacia"),IF($G364&lt;&gt;"",$O364*S364,IF(OR($I364="c",$I364="css"),SUMIF($G$22:G$2999,$K364,T$22:T$2999),IF($I364="c1",SUMIF($F$22:F$2999,$K364,T$22:T$2999),IF($I364="c2",SUMIF($E$22:E$2999,$K364,T$22:T$2999),IF($I364="c3",SUMIF($D$22:D$2999,$K364,T$22:T$2999),IF($I364="c4",SUMIF($C$22:C$2999,$K364,T$22:T$2999),"")))))))</f>
        <v/>
      </c>
      <c r="U364" s="91" t="str">
        <f t="shared" si="88"/>
        <v/>
      </c>
      <c r="V364" s="45"/>
      <c r="X364" s="50" t="str">
        <f t="shared" si="89"/>
        <v/>
      </c>
      <c r="Y364" s="69" t="str">
        <f t="shared" si="90"/>
        <v/>
      </c>
      <c r="Z364" s="69" t="str">
        <f t="shared" si="91"/>
        <v/>
      </c>
      <c r="AA364" s="69" t="str">
        <f>IF(I364="CSS",IF(RELLENAR!$F$6="PEM",IF(OR(T364&lt;(Q364),Q364=0),1,""),IF(OR(T364*(1+$T$11+$T$9)&lt;(Q364*(1+$O$9+$O$11)),Q364=0),1,"")),"")</f>
        <v/>
      </c>
      <c r="AB364" s="93" t="str">
        <f t="shared" si="92"/>
        <v/>
      </c>
      <c r="AC364" s="56" t="str">
        <f t="shared" si="93"/>
        <v/>
      </c>
      <c r="AD364" s="94" t="str">
        <f t="shared" si="94"/>
        <v/>
      </c>
      <c r="AE364" s="56" t="str">
        <f t="shared" si="95"/>
        <v/>
      </c>
      <c r="AF364" s="78" t="str">
        <f t="shared" si="96"/>
        <v/>
      </c>
    </row>
    <row r="365" spans="1:32" s="74" customFormat="1" x14ac:dyDescent="0.2">
      <c r="A365" s="74" t="str">
        <f>IF(EXPORTADO!I347&lt;&gt;"",EXPORTADO!I347,"")</f>
        <v/>
      </c>
      <c r="B365" s="74" t="str">
        <f t="shared" si="81"/>
        <v/>
      </c>
      <c r="C365" s="86" t="str">
        <f t="shared" si="82"/>
        <v/>
      </c>
      <c r="D365" s="86" t="str">
        <f t="shared" si="83"/>
        <v/>
      </c>
      <c r="E365" s="86" t="str">
        <f t="shared" si="84"/>
        <v/>
      </c>
      <c r="F365" s="86" t="str">
        <f t="shared" si="85"/>
        <v/>
      </c>
      <c r="G365" s="86" t="str">
        <f t="shared" si="86"/>
        <v/>
      </c>
      <c r="H365" s="87" t="str">
        <f>IF(EXPORTADO!B347&lt;&gt;"",EXPORTADO!B347,"")</f>
        <v/>
      </c>
      <c r="I365" s="78" t="str">
        <f t="shared" si="87"/>
        <v/>
      </c>
      <c r="J365" s="78"/>
      <c r="K365" s="88" t="str">
        <f>IF(EXPORTADO!A347&lt;&gt;"",TRIM(EXPORTADO!A347),"")</f>
        <v/>
      </c>
      <c r="L365" s="50" t="str">
        <f>IF(K365&lt;&gt;"",EXPORTADO!D347,"")</f>
        <v/>
      </c>
      <c r="M365" s="50"/>
      <c r="N365" s="78" t="str">
        <f>IF(K365&lt;&gt;"",EXPORTADO!C347,"")</f>
        <v/>
      </c>
      <c r="O365" s="89" t="str">
        <f>IF(G365&lt;&gt;"",EXPORTADO!E347,"")</f>
        <v/>
      </c>
      <c r="P365" s="90" t="str">
        <f>IF(G365&lt;&gt;"",EXPORTADO!F347,"")</f>
        <v/>
      </c>
      <c r="Q365" s="90" t="str">
        <f>IF($G365&lt;&gt;"",$O365*P365,IF(OR($I365="c",$I365="css"),SUMIF($G$22:G$2999,$K365,Q$22:Q$2999),IF($I365="c1",SUMIF($F$22:F$2999,$K365,Q$22:Q$2999),IF($I365="c2",SUMIF($E$22:E$2999,$K365,Q$22:Q$2999),IF($I365="c3",SUMIF($D$22:D$2999,$K365,Q$22:Q$2999),IF($I365="c4",SUMIF($C$22:C$2999,$K365,Q$22:Q$2999),""))))))</f>
        <v/>
      </c>
      <c r="S365" s="90" t="s">
        <v>17</v>
      </c>
      <c r="T365" s="90" t="str">
        <f>IF(G365&lt;&gt;"",IF(S365&lt;&gt;"",O365*S365,"Celda Vacia"),IF($G365&lt;&gt;"",$O365*S365,IF(OR($I365="c",$I365="css"),SUMIF($G$22:G$2999,$K365,T$22:T$2999),IF($I365="c1",SUMIF($F$22:F$2999,$K365,T$22:T$2999),IF($I365="c2",SUMIF($E$22:E$2999,$K365,T$22:T$2999),IF($I365="c3",SUMIF($D$22:D$2999,$K365,T$22:T$2999),IF($I365="c4",SUMIF($C$22:C$2999,$K365,T$22:T$2999),"")))))))</f>
        <v/>
      </c>
      <c r="U365" s="91" t="str">
        <f t="shared" si="88"/>
        <v/>
      </c>
      <c r="V365" s="45"/>
      <c r="X365" s="50" t="str">
        <f t="shared" si="89"/>
        <v/>
      </c>
      <c r="Y365" s="69" t="str">
        <f t="shared" si="90"/>
        <v/>
      </c>
      <c r="Z365" s="69" t="str">
        <f t="shared" si="91"/>
        <v/>
      </c>
      <c r="AA365" s="69" t="str">
        <f>IF(I365="CSS",IF(RELLENAR!$F$6="PEM",IF(OR(T365&lt;(Q365),Q365=0),1,""),IF(OR(T365*(1+$T$11+$T$9)&lt;(Q365*(1+$O$9+$O$11)),Q365=0),1,"")),"")</f>
        <v/>
      </c>
      <c r="AB365" s="93" t="str">
        <f t="shared" si="92"/>
        <v/>
      </c>
      <c r="AC365" s="56" t="str">
        <f t="shared" si="93"/>
        <v/>
      </c>
      <c r="AD365" s="94" t="str">
        <f t="shared" si="94"/>
        <v/>
      </c>
      <c r="AE365" s="56" t="str">
        <f t="shared" si="95"/>
        <v/>
      </c>
      <c r="AF365" s="78" t="str">
        <f t="shared" si="96"/>
        <v/>
      </c>
    </row>
    <row r="366" spans="1:32" s="74" customFormat="1" x14ac:dyDescent="0.2">
      <c r="A366" s="74" t="str">
        <f>IF(EXPORTADO!I348&lt;&gt;"",EXPORTADO!I348,"")</f>
        <v/>
      </c>
      <c r="B366" s="74" t="str">
        <f t="shared" si="81"/>
        <v/>
      </c>
      <c r="C366" s="86" t="str">
        <f t="shared" si="82"/>
        <v/>
      </c>
      <c r="D366" s="86" t="str">
        <f t="shared" si="83"/>
        <v/>
      </c>
      <c r="E366" s="86" t="str">
        <f t="shared" si="84"/>
        <v/>
      </c>
      <c r="F366" s="86" t="str">
        <f t="shared" si="85"/>
        <v/>
      </c>
      <c r="G366" s="86" t="str">
        <f t="shared" si="86"/>
        <v/>
      </c>
      <c r="H366" s="87" t="str">
        <f>IF(EXPORTADO!B348&lt;&gt;"",EXPORTADO!B348,"")</f>
        <v/>
      </c>
      <c r="I366" s="78" t="str">
        <f t="shared" si="87"/>
        <v/>
      </c>
      <c r="J366" s="78"/>
      <c r="K366" s="88" t="str">
        <f>IF(EXPORTADO!A348&lt;&gt;"",TRIM(EXPORTADO!A348),"")</f>
        <v/>
      </c>
      <c r="L366" s="50" t="str">
        <f>IF(K366&lt;&gt;"",EXPORTADO!D348,"")</f>
        <v/>
      </c>
      <c r="M366" s="50"/>
      <c r="N366" s="78" t="str">
        <f>IF(K366&lt;&gt;"",EXPORTADO!C348,"")</f>
        <v/>
      </c>
      <c r="O366" s="89" t="str">
        <f>IF(G366&lt;&gt;"",EXPORTADO!E348,"")</f>
        <v/>
      </c>
      <c r="P366" s="90" t="str">
        <f>IF(G366&lt;&gt;"",EXPORTADO!F348,"")</f>
        <v/>
      </c>
      <c r="Q366" s="90" t="str">
        <f>IF($G366&lt;&gt;"",$O366*P366,IF(OR($I366="c",$I366="css"),SUMIF($G$22:G$2999,$K366,Q$22:Q$2999),IF($I366="c1",SUMIF($F$22:F$2999,$K366,Q$22:Q$2999),IF($I366="c2",SUMIF($E$22:E$2999,$K366,Q$22:Q$2999),IF($I366="c3",SUMIF($D$22:D$2999,$K366,Q$22:Q$2999),IF($I366="c4",SUMIF($C$22:C$2999,$K366,Q$22:Q$2999),""))))))</f>
        <v/>
      </c>
      <c r="S366" s="90"/>
      <c r="T366" s="90" t="str">
        <f>IF(G366&lt;&gt;"",IF(S366&lt;&gt;"",O366*S366,"Celda Vacia"),IF($G366&lt;&gt;"",$O366*S366,IF(OR($I366="c",$I366="css"),SUMIF($G$22:G$2999,$K366,T$22:T$2999),IF($I366="c1",SUMIF($F$22:F$2999,$K366,T$22:T$2999),IF($I366="c2",SUMIF($E$22:E$2999,$K366,T$22:T$2999),IF($I366="c3",SUMIF($D$22:D$2999,$K366,T$22:T$2999),IF($I366="c4",SUMIF($C$22:C$2999,$K366,T$22:T$2999),"")))))))</f>
        <v/>
      </c>
      <c r="U366" s="91" t="str">
        <f t="shared" si="88"/>
        <v/>
      </c>
      <c r="V366" s="45"/>
      <c r="X366" s="50" t="str">
        <f t="shared" si="89"/>
        <v/>
      </c>
      <c r="Y366" s="69" t="str">
        <f t="shared" si="90"/>
        <v/>
      </c>
      <c r="Z366" s="69" t="str">
        <f t="shared" si="91"/>
        <v/>
      </c>
      <c r="AA366" s="69" t="str">
        <f>IF(I366="CSS",IF(RELLENAR!$F$6="PEM",IF(OR(T366&lt;(Q366),Q366=0),1,""),IF(OR(T366*(1+$T$11+$T$9)&lt;(Q366*(1+$O$9+$O$11)),Q366=0),1,"")),"")</f>
        <v/>
      </c>
      <c r="AB366" s="93" t="str">
        <f t="shared" si="92"/>
        <v/>
      </c>
      <c r="AC366" s="56" t="str">
        <f t="shared" si="93"/>
        <v/>
      </c>
      <c r="AD366" s="94" t="str">
        <f t="shared" si="94"/>
        <v/>
      </c>
      <c r="AE366" s="56" t="str">
        <f t="shared" si="95"/>
        <v/>
      </c>
      <c r="AF366" s="78" t="str">
        <f t="shared" si="96"/>
        <v/>
      </c>
    </row>
    <row r="367" spans="1:32" s="74" customFormat="1" x14ac:dyDescent="0.2">
      <c r="A367" s="74" t="str">
        <f>IF(EXPORTADO!I349&lt;&gt;"",EXPORTADO!I349,"")</f>
        <v/>
      </c>
      <c r="B367" s="74" t="str">
        <f t="shared" si="81"/>
        <v/>
      </c>
      <c r="C367" s="86" t="str">
        <f t="shared" si="82"/>
        <v/>
      </c>
      <c r="D367" s="86" t="str">
        <f t="shared" si="83"/>
        <v/>
      </c>
      <c r="E367" s="86" t="str">
        <f t="shared" si="84"/>
        <v/>
      </c>
      <c r="F367" s="86" t="str">
        <f t="shared" si="85"/>
        <v/>
      </c>
      <c r="G367" s="86" t="str">
        <f t="shared" si="86"/>
        <v/>
      </c>
      <c r="H367" s="87" t="str">
        <f>IF(EXPORTADO!B349&lt;&gt;"",EXPORTADO!B349,"")</f>
        <v/>
      </c>
      <c r="I367" s="78" t="str">
        <f t="shared" si="87"/>
        <v/>
      </c>
      <c r="J367" s="78"/>
      <c r="K367" s="88" t="str">
        <f>IF(EXPORTADO!A349&lt;&gt;"",TRIM(EXPORTADO!A349),"")</f>
        <v/>
      </c>
      <c r="L367" s="50" t="str">
        <f>IF(K367&lt;&gt;"",EXPORTADO!D349,"")</f>
        <v/>
      </c>
      <c r="M367" s="50"/>
      <c r="N367" s="78" t="str">
        <f>IF(K367&lt;&gt;"",EXPORTADO!C349,"")</f>
        <v/>
      </c>
      <c r="O367" s="89" t="str">
        <f>IF(G367&lt;&gt;"",EXPORTADO!E349,"")</f>
        <v/>
      </c>
      <c r="P367" s="90" t="str">
        <f>IF(G367&lt;&gt;"",EXPORTADO!F349,"")</f>
        <v/>
      </c>
      <c r="Q367" s="90" t="str">
        <f>IF($G367&lt;&gt;"",$O367*P367,IF(OR($I367="c",$I367="css"),SUMIF($G$22:G$2999,$K367,Q$22:Q$2999),IF($I367="c1",SUMIF($F$22:F$2999,$K367,Q$22:Q$2999),IF($I367="c2",SUMIF($E$22:E$2999,$K367,Q$22:Q$2999),IF($I367="c3",SUMIF($D$22:D$2999,$K367,Q$22:Q$2999),IF($I367="c4",SUMIF($C$22:C$2999,$K367,Q$22:Q$2999),""))))))</f>
        <v/>
      </c>
      <c r="S367" s="90"/>
      <c r="T367" s="90" t="str">
        <f>IF(G367&lt;&gt;"",IF(S367&lt;&gt;"",O367*S367,"Celda Vacia"),IF($G367&lt;&gt;"",$O367*S367,IF(OR($I367="c",$I367="css"),SUMIF($G$22:G$2999,$K367,T$22:T$2999),IF($I367="c1",SUMIF($F$22:F$2999,$K367,T$22:T$2999),IF($I367="c2",SUMIF($E$22:E$2999,$K367,T$22:T$2999),IF($I367="c3",SUMIF($D$22:D$2999,$K367,T$22:T$2999),IF($I367="c4",SUMIF($C$22:C$2999,$K367,T$22:T$2999),"")))))))</f>
        <v/>
      </c>
      <c r="U367" s="91" t="str">
        <f t="shared" si="88"/>
        <v/>
      </c>
      <c r="V367" s="45"/>
      <c r="X367" s="50" t="str">
        <f t="shared" si="89"/>
        <v/>
      </c>
      <c r="Y367" s="69" t="str">
        <f t="shared" si="90"/>
        <v/>
      </c>
      <c r="Z367" s="69" t="str">
        <f t="shared" si="91"/>
        <v/>
      </c>
      <c r="AA367" s="69" t="str">
        <f>IF(I367="CSS",IF(RELLENAR!$F$6="PEM",IF(OR(T367&lt;(Q367),Q367=0),1,""),IF(OR(T367*(1+$T$11+$T$9)&lt;(Q367*(1+$O$9+$O$11)),Q367=0),1,"")),"")</f>
        <v/>
      </c>
      <c r="AB367" s="93" t="str">
        <f t="shared" si="92"/>
        <v/>
      </c>
      <c r="AC367" s="56" t="str">
        <f t="shared" si="93"/>
        <v/>
      </c>
      <c r="AD367" s="94" t="str">
        <f t="shared" si="94"/>
        <v/>
      </c>
      <c r="AE367" s="56" t="str">
        <f t="shared" si="95"/>
        <v/>
      </c>
      <c r="AF367" s="78" t="str">
        <f t="shared" si="96"/>
        <v/>
      </c>
    </row>
    <row r="368" spans="1:32" s="74" customFormat="1" x14ac:dyDescent="0.2">
      <c r="A368" s="74" t="str">
        <f>IF(EXPORTADO!I350&lt;&gt;"",EXPORTADO!I350,"")</f>
        <v/>
      </c>
      <c r="B368" s="74" t="str">
        <f t="shared" si="81"/>
        <v/>
      </c>
      <c r="C368" s="86" t="str">
        <f t="shared" si="82"/>
        <v/>
      </c>
      <c r="D368" s="86" t="str">
        <f t="shared" si="83"/>
        <v/>
      </c>
      <c r="E368" s="86" t="str">
        <f t="shared" si="84"/>
        <v/>
      </c>
      <c r="F368" s="86" t="str">
        <f t="shared" si="85"/>
        <v/>
      </c>
      <c r="G368" s="86" t="str">
        <f t="shared" si="86"/>
        <v/>
      </c>
      <c r="H368" s="87" t="str">
        <f>IF(EXPORTADO!B350&lt;&gt;"",EXPORTADO!B350,"")</f>
        <v/>
      </c>
      <c r="I368" s="78" t="str">
        <f t="shared" si="87"/>
        <v/>
      </c>
      <c r="J368" s="78"/>
      <c r="K368" s="88" t="str">
        <f>IF(EXPORTADO!A350&lt;&gt;"",TRIM(EXPORTADO!A350),"")</f>
        <v/>
      </c>
      <c r="L368" s="50" t="str">
        <f>IF(K368&lt;&gt;"",EXPORTADO!D350,"")</f>
        <v/>
      </c>
      <c r="M368" s="50"/>
      <c r="N368" s="78" t="str">
        <f>IF(K368&lt;&gt;"",EXPORTADO!C350,"")</f>
        <v/>
      </c>
      <c r="O368" s="89" t="str">
        <f>IF(G368&lt;&gt;"",EXPORTADO!E350,"")</f>
        <v/>
      </c>
      <c r="P368" s="90" t="str">
        <f>IF(G368&lt;&gt;"",EXPORTADO!F350,"")</f>
        <v/>
      </c>
      <c r="Q368" s="90" t="str">
        <f>IF($G368&lt;&gt;"",$O368*P368,IF(OR($I368="c",$I368="css"),SUMIF($G$22:G$2999,$K368,Q$22:Q$2999),IF($I368="c1",SUMIF($F$22:F$2999,$K368,Q$22:Q$2999),IF($I368="c2",SUMIF($E$22:E$2999,$K368,Q$22:Q$2999),IF($I368="c3",SUMIF($D$22:D$2999,$K368,Q$22:Q$2999),IF($I368="c4",SUMIF($C$22:C$2999,$K368,Q$22:Q$2999),""))))))</f>
        <v/>
      </c>
      <c r="S368" s="90"/>
      <c r="T368" s="90" t="str">
        <f>IF(G368&lt;&gt;"",IF(S368&lt;&gt;"",O368*S368,"Celda Vacia"),IF($G368&lt;&gt;"",$O368*S368,IF(OR($I368="c",$I368="css"),SUMIF($G$22:G$2999,$K368,T$22:T$2999),IF($I368="c1",SUMIF($F$22:F$2999,$K368,T$22:T$2999),IF($I368="c2",SUMIF($E$22:E$2999,$K368,T$22:T$2999),IF($I368="c3",SUMIF($D$22:D$2999,$K368,T$22:T$2999),IF($I368="c4",SUMIF($C$22:C$2999,$K368,T$22:T$2999),"")))))))</f>
        <v/>
      </c>
      <c r="U368" s="91" t="str">
        <f t="shared" si="88"/>
        <v/>
      </c>
      <c r="V368" s="45"/>
      <c r="X368" s="50" t="str">
        <f t="shared" si="89"/>
        <v/>
      </c>
      <c r="Y368" s="69" t="str">
        <f t="shared" si="90"/>
        <v/>
      </c>
      <c r="Z368" s="69" t="str">
        <f t="shared" si="91"/>
        <v/>
      </c>
      <c r="AA368" s="69" t="str">
        <f>IF(I368="CSS",IF(RELLENAR!$F$6="PEM",IF(OR(T368&lt;(Q368),Q368=0),1,""),IF(OR(T368*(1+$T$11+$T$9)&lt;(Q368*(1+$O$9+$O$11)),Q368=0),1,"")),"")</f>
        <v/>
      </c>
      <c r="AB368" s="93" t="str">
        <f t="shared" si="92"/>
        <v/>
      </c>
      <c r="AC368" s="56" t="str">
        <f t="shared" si="93"/>
        <v/>
      </c>
      <c r="AD368" s="94" t="str">
        <f t="shared" si="94"/>
        <v/>
      </c>
      <c r="AE368" s="56" t="str">
        <f t="shared" si="95"/>
        <v/>
      </c>
      <c r="AF368" s="78" t="str">
        <f t="shared" si="96"/>
        <v/>
      </c>
    </row>
    <row r="369" spans="1:32" s="74" customFormat="1" x14ac:dyDescent="0.2">
      <c r="A369" s="74" t="str">
        <f>IF(EXPORTADO!I351&lt;&gt;"",EXPORTADO!I351,"")</f>
        <v/>
      </c>
      <c r="B369" s="74" t="str">
        <f t="shared" si="81"/>
        <v/>
      </c>
      <c r="C369" s="86" t="str">
        <f t="shared" si="82"/>
        <v/>
      </c>
      <c r="D369" s="86" t="str">
        <f t="shared" si="83"/>
        <v/>
      </c>
      <c r="E369" s="86" t="str">
        <f t="shared" si="84"/>
        <v/>
      </c>
      <c r="F369" s="86" t="str">
        <f t="shared" si="85"/>
        <v/>
      </c>
      <c r="G369" s="86" t="str">
        <f t="shared" si="86"/>
        <v/>
      </c>
      <c r="H369" s="87" t="str">
        <f>IF(EXPORTADO!B351&lt;&gt;"",EXPORTADO!B351,"")</f>
        <v/>
      </c>
      <c r="I369" s="78" t="str">
        <f t="shared" si="87"/>
        <v/>
      </c>
      <c r="J369" s="78"/>
      <c r="K369" s="88" t="str">
        <f>IF(EXPORTADO!A351&lt;&gt;"",TRIM(EXPORTADO!A351),"")</f>
        <v/>
      </c>
      <c r="L369" s="50" t="str">
        <f>IF(K369&lt;&gt;"",EXPORTADO!D351,"")</f>
        <v/>
      </c>
      <c r="M369" s="50"/>
      <c r="N369" s="78" t="str">
        <f>IF(K369&lt;&gt;"",EXPORTADO!C351,"")</f>
        <v/>
      </c>
      <c r="O369" s="89" t="str">
        <f>IF(G369&lt;&gt;"",EXPORTADO!E351,"")</f>
        <v/>
      </c>
      <c r="P369" s="90" t="str">
        <f>IF(G369&lt;&gt;"",EXPORTADO!F351,"")</f>
        <v/>
      </c>
      <c r="Q369" s="90" t="str">
        <f>IF($G369&lt;&gt;"",$O369*P369,IF(OR($I369="c",$I369="css"),SUMIF($G$22:G$2999,$K369,Q$22:Q$2999),IF($I369="c1",SUMIF($F$22:F$2999,$K369,Q$22:Q$2999),IF($I369="c2",SUMIF($E$22:E$2999,$K369,Q$22:Q$2999),IF($I369="c3",SUMIF($D$22:D$2999,$K369,Q$22:Q$2999),IF($I369="c4",SUMIF($C$22:C$2999,$K369,Q$22:Q$2999),""))))))</f>
        <v/>
      </c>
      <c r="S369" s="90"/>
      <c r="T369" s="90" t="str">
        <f>IF(G369&lt;&gt;"",IF(S369&lt;&gt;"",O369*S369,"Celda Vacia"),IF($G369&lt;&gt;"",$O369*S369,IF(OR($I369="c",$I369="css"),SUMIF($G$22:G$2999,$K369,T$22:T$2999),IF($I369="c1",SUMIF($F$22:F$2999,$K369,T$22:T$2999),IF($I369="c2",SUMIF($E$22:E$2999,$K369,T$22:T$2999),IF($I369="c3",SUMIF($D$22:D$2999,$K369,T$22:T$2999),IF($I369="c4",SUMIF($C$22:C$2999,$K369,T$22:T$2999),"")))))))</f>
        <v/>
      </c>
      <c r="U369" s="91" t="str">
        <f t="shared" si="88"/>
        <v/>
      </c>
      <c r="V369" s="45"/>
      <c r="X369" s="50" t="str">
        <f t="shared" si="89"/>
        <v/>
      </c>
      <c r="Y369" s="69" t="str">
        <f t="shared" si="90"/>
        <v/>
      </c>
      <c r="Z369" s="69" t="str">
        <f t="shared" si="91"/>
        <v/>
      </c>
      <c r="AA369" s="69" t="str">
        <f>IF(I369="CSS",IF(RELLENAR!$F$6="PEM",IF(OR(T369&lt;(Q369),Q369=0),1,""),IF(OR(T369*(1+$T$11+$T$9)&lt;(Q369*(1+$O$9+$O$11)),Q369=0),1,"")),"")</f>
        <v/>
      </c>
      <c r="AB369" s="93" t="str">
        <f t="shared" si="92"/>
        <v/>
      </c>
      <c r="AC369" s="56" t="str">
        <f t="shared" si="93"/>
        <v/>
      </c>
      <c r="AD369" s="94" t="str">
        <f t="shared" si="94"/>
        <v/>
      </c>
      <c r="AE369" s="56" t="str">
        <f t="shared" si="95"/>
        <v/>
      </c>
      <c r="AF369" s="78" t="str">
        <f t="shared" si="96"/>
        <v/>
      </c>
    </row>
    <row r="370" spans="1:32" s="74" customFormat="1" x14ac:dyDescent="0.2">
      <c r="A370" s="74" t="str">
        <f>IF(EXPORTADO!I352&lt;&gt;"",EXPORTADO!I352,"")</f>
        <v/>
      </c>
      <c r="B370" s="74" t="str">
        <f t="shared" si="81"/>
        <v/>
      </c>
      <c r="C370" s="86" t="str">
        <f t="shared" si="82"/>
        <v/>
      </c>
      <c r="D370" s="86" t="str">
        <f t="shared" si="83"/>
        <v/>
      </c>
      <c r="E370" s="86" t="str">
        <f t="shared" si="84"/>
        <v/>
      </c>
      <c r="F370" s="86" t="str">
        <f t="shared" si="85"/>
        <v/>
      </c>
      <c r="G370" s="86" t="str">
        <f t="shared" si="86"/>
        <v/>
      </c>
      <c r="H370" s="87" t="str">
        <f>IF(EXPORTADO!B352&lt;&gt;"",EXPORTADO!B352,"")</f>
        <v/>
      </c>
      <c r="I370" s="78" t="str">
        <f t="shared" si="87"/>
        <v/>
      </c>
      <c r="J370" s="78"/>
      <c r="K370" s="88" t="str">
        <f>IF(EXPORTADO!A352&lt;&gt;"",TRIM(EXPORTADO!A352),"")</f>
        <v/>
      </c>
      <c r="L370" s="50" t="str">
        <f>IF(K370&lt;&gt;"",EXPORTADO!D352,"")</f>
        <v/>
      </c>
      <c r="M370" s="50"/>
      <c r="N370" s="78" t="str">
        <f>IF(K370&lt;&gt;"",EXPORTADO!C352,"")</f>
        <v/>
      </c>
      <c r="O370" s="89" t="str">
        <f>IF(G370&lt;&gt;"",EXPORTADO!E352,"")</f>
        <v/>
      </c>
      <c r="P370" s="90" t="str">
        <f>IF(G370&lt;&gt;"",EXPORTADO!F352,"")</f>
        <v/>
      </c>
      <c r="Q370" s="90" t="str">
        <f>IF($G370&lt;&gt;"",$O370*P370,IF(OR($I370="c",$I370="css"),SUMIF($G$22:G$2999,$K370,Q$22:Q$2999),IF($I370="c1",SUMIF($F$22:F$2999,$K370,Q$22:Q$2999),IF($I370="c2",SUMIF($E$22:E$2999,$K370,Q$22:Q$2999),IF($I370="c3",SUMIF($D$22:D$2999,$K370,Q$22:Q$2999),IF($I370="c4",SUMIF($C$22:C$2999,$K370,Q$22:Q$2999),""))))))</f>
        <v/>
      </c>
      <c r="S370" s="90"/>
      <c r="T370" s="90" t="str">
        <f>IF(G370&lt;&gt;"",IF(S370&lt;&gt;"",O370*S370,"Celda Vacia"),IF($G370&lt;&gt;"",$O370*S370,IF(OR($I370="c",$I370="css"),SUMIF($G$22:G$2999,$K370,T$22:T$2999),IF($I370="c1",SUMIF($F$22:F$2999,$K370,T$22:T$2999),IF($I370="c2",SUMIF($E$22:E$2999,$K370,T$22:T$2999),IF($I370="c3",SUMIF($D$22:D$2999,$K370,T$22:T$2999),IF($I370="c4",SUMIF($C$22:C$2999,$K370,T$22:T$2999),"")))))))</f>
        <v/>
      </c>
      <c r="U370" s="91" t="str">
        <f t="shared" si="88"/>
        <v/>
      </c>
      <c r="V370" s="45"/>
      <c r="X370" s="50" t="str">
        <f t="shared" si="89"/>
        <v/>
      </c>
      <c r="Y370" s="69" t="str">
        <f t="shared" si="90"/>
        <v/>
      </c>
      <c r="Z370" s="69" t="str">
        <f t="shared" si="91"/>
        <v/>
      </c>
      <c r="AA370" s="69" t="str">
        <f>IF(I370="CSS",IF(RELLENAR!$F$6="PEM",IF(OR(T370&lt;(Q370),Q370=0),1,""),IF(OR(T370*(1+$T$11+$T$9)&lt;(Q370*(1+$O$9+$O$11)),Q370=0),1,"")),"")</f>
        <v/>
      </c>
      <c r="AB370" s="93" t="str">
        <f t="shared" si="92"/>
        <v/>
      </c>
      <c r="AC370" s="56" t="str">
        <f t="shared" si="93"/>
        <v/>
      </c>
      <c r="AD370" s="94" t="str">
        <f t="shared" si="94"/>
        <v/>
      </c>
      <c r="AE370" s="56" t="str">
        <f t="shared" si="95"/>
        <v/>
      </c>
      <c r="AF370" s="78" t="str">
        <f t="shared" si="96"/>
        <v/>
      </c>
    </row>
    <row r="371" spans="1:32" s="74" customFormat="1" x14ac:dyDescent="0.2">
      <c r="A371" s="74" t="str">
        <f>IF(EXPORTADO!I353&lt;&gt;"",EXPORTADO!I353,"")</f>
        <v/>
      </c>
      <c r="B371" s="74" t="str">
        <f t="shared" si="81"/>
        <v/>
      </c>
      <c r="C371" s="86" t="str">
        <f t="shared" si="82"/>
        <v/>
      </c>
      <c r="D371" s="86" t="str">
        <f t="shared" si="83"/>
        <v/>
      </c>
      <c r="E371" s="86" t="str">
        <f t="shared" si="84"/>
        <v/>
      </c>
      <c r="F371" s="86" t="str">
        <f t="shared" si="85"/>
        <v/>
      </c>
      <c r="G371" s="86" t="str">
        <f t="shared" si="86"/>
        <v/>
      </c>
      <c r="H371" s="87" t="str">
        <f>IF(EXPORTADO!B353&lt;&gt;"",EXPORTADO!B353,"")</f>
        <v/>
      </c>
      <c r="I371" s="78" t="str">
        <f t="shared" si="87"/>
        <v/>
      </c>
      <c r="J371" s="78"/>
      <c r="K371" s="88" t="str">
        <f>IF(EXPORTADO!A353&lt;&gt;"",TRIM(EXPORTADO!A353),"")</f>
        <v/>
      </c>
      <c r="L371" s="50" t="str">
        <f>IF(K371&lt;&gt;"",EXPORTADO!D353,"")</f>
        <v/>
      </c>
      <c r="M371" s="50"/>
      <c r="N371" s="78" t="str">
        <f>IF(K371&lt;&gt;"",EXPORTADO!C353,"")</f>
        <v/>
      </c>
      <c r="O371" s="89" t="str">
        <f>IF(G371&lt;&gt;"",EXPORTADO!E353,"")</f>
        <v/>
      </c>
      <c r="P371" s="90" t="str">
        <f>IF(G371&lt;&gt;"",EXPORTADO!F353,"")</f>
        <v/>
      </c>
      <c r="Q371" s="90" t="str">
        <f>IF($G371&lt;&gt;"",$O371*P371,IF(OR($I371="c",$I371="css"),SUMIF($G$22:G$2999,$K371,Q$22:Q$2999),IF($I371="c1",SUMIF($F$22:F$2999,$K371,Q$22:Q$2999),IF($I371="c2",SUMIF($E$22:E$2999,$K371,Q$22:Q$2999),IF($I371="c3",SUMIF($D$22:D$2999,$K371,Q$22:Q$2999),IF($I371="c4",SUMIF($C$22:C$2999,$K371,Q$22:Q$2999),""))))))</f>
        <v/>
      </c>
      <c r="S371" s="90"/>
      <c r="T371" s="90" t="str">
        <f>IF(G371&lt;&gt;"",IF(S371&lt;&gt;"",O371*S371,"Celda Vacia"),IF($G371&lt;&gt;"",$O371*S371,IF(OR($I371="c",$I371="css"),SUMIF($G$22:G$2999,$K371,T$22:T$2999),IF($I371="c1",SUMIF($F$22:F$2999,$K371,T$22:T$2999),IF($I371="c2",SUMIF($E$22:E$2999,$K371,T$22:T$2999),IF($I371="c3",SUMIF($D$22:D$2999,$K371,T$22:T$2999),IF($I371="c4",SUMIF($C$22:C$2999,$K371,T$22:T$2999),"")))))))</f>
        <v/>
      </c>
      <c r="U371" s="91" t="str">
        <f t="shared" si="88"/>
        <v/>
      </c>
      <c r="V371" s="45"/>
      <c r="X371" s="50" t="str">
        <f t="shared" si="89"/>
        <v/>
      </c>
      <c r="Y371" s="69" t="str">
        <f t="shared" si="90"/>
        <v/>
      </c>
      <c r="Z371" s="69" t="str">
        <f t="shared" si="91"/>
        <v/>
      </c>
      <c r="AA371" s="69" t="str">
        <f>IF(I371="CSS",IF(RELLENAR!$F$6="PEM",IF(OR(T371&lt;(Q371),Q371=0),1,""),IF(OR(T371*(1+$T$11+$T$9)&lt;(Q371*(1+$O$9+$O$11)),Q371=0),1,"")),"")</f>
        <v/>
      </c>
      <c r="AB371" s="93" t="str">
        <f t="shared" si="92"/>
        <v/>
      </c>
      <c r="AC371" s="56" t="str">
        <f t="shared" si="93"/>
        <v/>
      </c>
      <c r="AD371" s="94" t="str">
        <f t="shared" si="94"/>
        <v/>
      </c>
      <c r="AE371" s="56" t="str">
        <f t="shared" si="95"/>
        <v/>
      </c>
      <c r="AF371" s="78" t="str">
        <f t="shared" si="96"/>
        <v/>
      </c>
    </row>
    <row r="372" spans="1:32" s="74" customFormat="1" x14ac:dyDescent="0.2">
      <c r="A372" s="74" t="str">
        <f>IF(EXPORTADO!I354&lt;&gt;"",EXPORTADO!I354,"")</f>
        <v/>
      </c>
      <c r="B372" s="74" t="str">
        <f t="shared" si="81"/>
        <v/>
      </c>
      <c r="C372" s="86" t="str">
        <f t="shared" si="82"/>
        <v/>
      </c>
      <c r="D372" s="86" t="str">
        <f t="shared" si="83"/>
        <v/>
      </c>
      <c r="E372" s="86" t="str">
        <f t="shared" si="84"/>
        <v/>
      </c>
      <c r="F372" s="86" t="str">
        <f t="shared" si="85"/>
        <v/>
      </c>
      <c r="G372" s="86" t="str">
        <f t="shared" si="86"/>
        <v/>
      </c>
      <c r="H372" s="87" t="str">
        <f>IF(EXPORTADO!B354&lt;&gt;"",EXPORTADO!B354,"")</f>
        <v/>
      </c>
      <c r="I372" s="78" t="str">
        <f t="shared" si="87"/>
        <v/>
      </c>
      <c r="J372" s="78"/>
      <c r="K372" s="88" t="str">
        <f>IF(EXPORTADO!A354&lt;&gt;"",TRIM(EXPORTADO!A354),"")</f>
        <v/>
      </c>
      <c r="L372" s="50" t="str">
        <f>IF(K372&lt;&gt;"",EXPORTADO!D354,"")</f>
        <v/>
      </c>
      <c r="M372" s="50"/>
      <c r="N372" s="78" t="str">
        <f>IF(K372&lt;&gt;"",EXPORTADO!C354,"")</f>
        <v/>
      </c>
      <c r="O372" s="89" t="str">
        <f>IF(G372&lt;&gt;"",EXPORTADO!E354,"")</f>
        <v/>
      </c>
      <c r="P372" s="90" t="str">
        <f>IF(G372&lt;&gt;"",EXPORTADO!F354,"")</f>
        <v/>
      </c>
      <c r="Q372" s="90" t="str">
        <f>IF($G372&lt;&gt;"",$O372*P372,IF(OR($I372="c",$I372="css"),SUMIF($G$22:G$2999,$K372,Q$22:Q$2999),IF($I372="c1",SUMIF($F$22:F$2999,$K372,Q$22:Q$2999),IF($I372="c2",SUMIF($E$22:E$2999,$K372,Q$22:Q$2999),IF($I372="c3",SUMIF($D$22:D$2999,$K372,Q$22:Q$2999),IF($I372="c4",SUMIF($C$22:C$2999,$K372,Q$22:Q$2999),""))))))</f>
        <v/>
      </c>
      <c r="S372" s="90"/>
      <c r="T372" s="90" t="str">
        <f>IF(G372&lt;&gt;"",IF(S372&lt;&gt;"",O372*S372,"Celda Vacia"),IF($G372&lt;&gt;"",$O372*S372,IF(OR($I372="c",$I372="css"),SUMIF($G$22:G$2999,$K372,T$22:T$2999),IF($I372="c1",SUMIF($F$22:F$2999,$K372,T$22:T$2999),IF($I372="c2",SUMIF($E$22:E$2999,$K372,T$22:T$2999),IF($I372="c3",SUMIF($D$22:D$2999,$K372,T$22:T$2999),IF($I372="c4",SUMIF($C$22:C$2999,$K372,T$22:T$2999),"")))))))</f>
        <v/>
      </c>
      <c r="U372" s="91" t="str">
        <f t="shared" si="88"/>
        <v/>
      </c>
      <c r="V372" s="45"/>
      <c r="X372" s="50" t="str">
        <f t="shared" si="89"/>
        <v/>
      </c>
      <c r="Y372" s="69" t="str">
        <f t="shared" si="90"/>
        <v/>
      </c>
      <c r="Z372" s="69" t="str">
        <f t="shared" si="91"/>
        <v/>
      </c>
      <c r="AA372" s="69" t="str">
        <f>IF(I372="CSS",IF(RELLENAR!$F$6="PEM",IF(OR(T372&lt;(Q372),Q372=0),1,""),IF(OR(T372*(1+$T$11+$T$9)&lt;(Q372*(1+$O$9+$O$11)),Q372=0),1,"")),"")</f>
        <v/>
      </c>
      <c r="AB372" s="93" t="str">
        <f t="shared" si="92"/>
        <v/>
      </c>
      <c r="AC372" s="56" t="str">
        <f t="shared" si="93"/>
        <v/>
      </c>
      <c r="AD372" s="94" t="str">
        <f t="shared" si="94"/>
        <v/>
      </c>
      <c r="AE372" s="56" t="str">
        <f t="shared" si="95"/>
        <v/>
      </c>
      <c r="AF372" s="78" t="str">
        <f t="shared" si="96"/>
        <v/>
      </c>
    </row>
    <row r="373" spans="1:32" s="74" customFormat="1" x14ac:dyDescent="0.2">
      <c r="A373" s="74" t="str">
        <f>IF(EXPORTADO!I355&lt;&gt;"",EXPORTADO!I355,"")</f>
        <v/>
      </c>
      <c r="B373" s="74" t="str">
        <f t="shared" si="81"/>
        <v/>
      </c>
      <c r="C373" s="86" t="str">
        <f t="shared" si="82"/>
        <v/>
      </c>
      <c r="D373" s="86" t="str">
        <f t="shared" si="83"/>
        <v/>
      </c>
      <c r="E373" s="86" t="str">
        <f t="shared" si="84"/>
        <v/>
      </c>
      <c r="F373" s="86" t="str">
        <f t="shared" si="85"/>
        <v/>
      </c>
      <c r="G373" s="86" t="str">
        <f t="shared" si="86"/>
        <v/>
      </c>
      <c r="H373" s="87" t="str">
        <f>IF(EXPORTADO!B355&lt;&gt;"",EXPORTADO!B355,"")</f>
        <v/>
      </c>
      <c r="I373" s="78" t="str">
        <f t="shared" si="87"/>
        <v/>
      </c>
      <c r="J373" s="78"/>
      <c r="K373" s="88" t="str">
        <f>IF(EXPORTADO!A355&lt;&gt;"",TRIM(EXPORTADO!A355),"")</f>
        <v/>
      </c>
      <c r="L373" s="50" t="str">
        <f>IF(K373&lt;&gt;"",EXPORTADO!D355,"")</f>
        <v/>
      </c>
      <c r="M373" s="50"/>
      <c r="N373" s="78" t="str">
        <f>IF(K373&lt;&gt;"",EXPORTADO!C355,"")</f>
        <v/>
      </c>
      <c r="O373" s="89" t="str">
        <f>IF(G373&lt;&gt;"",EXPORTADO!E355,"")</f>
        <v/>
      </c>
      <c r="P373" s="90" t="str">
        <f>IF(G373&lt;&gt;"",EXPORTADO!F355,"")</f>
        <v/>
      </c>
      <c r="Q373" s="90" t="str">
        <f>IF($G373&lt;&gt;"",$O373*P373,IF(OR($I373="c",$I373="css"),SUMIF($G$22:G$2999,$K373,Q$22:Q$2999),IF($I373="c1",SUMIF($F$22:F$2999,$K373,Q$22:Q$2999),IF($I373="c2",SUMIF($E$22:E$2999,$K373,Q$22:Q$2999),IF($I373="c3",SUMIF($D$22:D$2999,$K373,Q$22:Q$2999),IF($I373="c4",SUMIF($C$22:C$2999,$K373,Q$22:Q$2999),""))))))</f>
        <v/>
      </c>
      <c r="S373" s="90"/>
      <c r="T373" s="90" t="str">
        <f>IF(G373&lt;&gt;"",IF(S373&lt;&gt;"",O373*S373,"Celda Vacia"),IF($G373&lt;&gt;"",$O373*S373,IF(OR($I373="c",$I373="css"),SUMIF($G$22:G$2999,$K373,T$22:T$2999),IF($I373="c1",SUMIF($F$22:F$2999,$K373,T$22:T$2999),IF($I373="c2",SUMIF($E$22:E$2999,$K373,T$22:T$2999),IF($I373="c3",SUMIF($D$22:D$2999,$K373,T$22:T$2999),IF($I373="c4",SUMIF($C$22:C$2999,$K373,T$22:T$2999),"")))))))</f>
        <v/>
      </c>
      <c r="U373" s="91" t="str">
        <f t="shared" si="88"/>
        <v/>
      </c>
      <c r="V373" s="45"/>
      <c r="X373" s="50" t="str">
        <f t="shared" si="89"/>
        <v/>
      </c>
      <c r="Y373" s="69" t="str">
        <f t="shared" si="90"/>
        <v/>
      </c>
      <c r="Z373" s="69" t="str">
        <f t="shared" si="91"/>
        <v/>
      </c>
      <c r="AA373" s="69" t="str">
        <f>IF(I373="CSS",IF(RELLENAR!$F$6="PEM",IF(OR(T373&lt;(Q373),Q373=0),1,""),IF(OR(T373*(1+$T$11+$T$9)&lt;(Q373*(1+$O$9+$O$11)),Q373=0),1,"")),"")</f>
        <v/>
      </c>
      <c r="AB373" s="93" t="str">
        <f t="shared" si="92"/>
        <v/>
      </c>
      <c r="AC373" s="56" t="str">
        <f t="shared" si="93"/>
        <v/>
      </c>
      <c r="AD373" s="94" t="str">
        <f t="shared" si="94"/>
        <v/>
      </c>
      <c r="AE373" s="56" t="str">
        <f t="shared" si="95"/>
        <v/>
      </c>
      <c r="AF373" s="78" t="str">
        <f t="shared" si="96"/>
        <v/>
      </c>
    </row>
    <row r="374" spans="1:32" s="74" customFormat="1" x14ac:dyDescent="0.2">
      <c r="A374" s="74" t="str">
        <f>IF(EXPORTADO!I356&lt;&gt;"",EXPORTADO!I356,"")</f>
        <v/>
      </c>
      <c r="B374" s="74" t="str">
        <f t="shared" si="81"/>
        <v/>
      </c>
      <c r="C374" s="86" t="str">
        <f t="shared" si="82"/>
        <v/>
      </c>
      <c r="D374" s="86" t="str">
        <f t="shared" si="83"/>
        <v/>
      </c>
      <c r="E374" s="86" t="str">
        <f t="shared" si="84"/>
        <v/>
      </c>
      <c r="F374" s="86" t="str">
        <f t="shared" si="85"/>
        <v/>
      </c>
      <c r="G374" s="86" t="str">
        <f t="shared" si="86"/>
        <v/>
      </c>
      <c r="H374" s="87" t="str">
        <f>IF(EXPORTADO!B356&lt;&gt;"",EXPORTADO!B356,"")</f>
        <v/>
      </c>
      <c r="I374" s="78" t="str">
        <f t="shared" si="87"/>
        <v/>
      </c>
      <c r="J374" s="78"/>
      <c r="K374" s="88" t="str">
        <f>IF(EXPORTADO!A356&lt;&gt;"",TRIM(EXPORTADO!A356),"")</f>
        <v/>
      </c>
      <c r="L374" s="50" t="str">
        <f>IF(K374&lt;&gt;"",EXPORTADO!D356,"")</f>
        <v/>
      </c>
      <c r="M374" s="50"/>
      <c r="N374" s="78" t="str">
        <f>IF(K374&lt;&gt;"",EXPORTADO!C356,"")</f>
        <v/>
      </c>
      <c r="O374" s="89" t="str">
        <f>IF(G374&lt;&gt;"",EXPORTADO!E356,"")</f>
        <v/>
      </c>
      <c r="P374" s="90" t="str">
        <f>IF(G374&lt;&gt;"",EXPORTADO!F356,"")</f>
        <v/>
      </c>
      <c r="Q374" s="90" t="str">
        <f>IF($G374&lt;&gt;"",$O374*P374,IF(OR($I374="c",$I374="css"),SUMIF($G$22:G$2999,$K374,Q$22:Q$2999),IF($I374="c1",SUMIF($F$22:F$2999,$K374,Q$22:Q$2999),IF($I374="c2",SUMIF($E$22:E$2999,$K374,Q$22:Q$2999),IF($I374="c3",SUMIF($D$22:D$2999,$K374,Q$22:Q$2999),IF($I374="c4",SUMIF($C$22:C$2999,$K374,Q$22:Q$2999),""))))))</f>
        <v/>
      </c>
      <c r="S374" s="90" t="s">
        <v>17</v>
      </c>
      <c r="T374" s="90" t="str">
        <f>IF(G374&lt;&gt;"",IF(S374&lt;&gt;"",O374*S374,"Celda Vacia"),IF($G374&lt;&gt;"",$O374*S374,IF(OR($I374="c",$I374="css"),SUMIF($G$22:G$2999,$K374,T$22:T$2999),IF($I374="c1",SUMIF($F$22:F$2999,$K374,T$22:T$2999),IF($I374="c2",SUMIF($E$22:E$2999,$K374,T$22:T$2999),IF($I374="c3",SUMIF($D$22:D$2999,$K374,T$22:T$2999),IF($I374="c4",SUMIF($C$22:C$2999,$K374,T$22:T$2999),"")))))))</f>
        <v/>
      </c>
      <c r="U374" s="91" t="str">
        <f t="shared" si="88"/>
        <v/>
      </c>
      <c r="V374" s="45"/>
      <c r="X374" s="50" t="str">
        <f t="shared" si="89"/>
        <v/>
      </c>
      <c r="Y374" s="69" t="str">
        <f t="shared" si="90"/>
        <v/>
      </c>
      <c r="Z374" s="69" t="str">
        <f t="shared" si="91"/>
        <v/>
      </c>
      <c r="AA374" s="69" t="str">
        <f>IF(I374="CSS",IF(RELLENAR!$F$6="PEM",IF(OR(T374&lt;(Q374),Q374=0),1,""),IF(OR(T374*(1+$T$11+$T$9)&lt;(Q374*(1+$O$9+$O$11)),Q374=0),1,"")),"")</f>
        <v/>
      </c>
      <c r="AB374" s="93" t="str">
        <f t="shared" si="92"/>
        <v/>
      </c>
      <c r="AC374" s="56" t="str">
        <f t="shared" si="93"/>
        <v/>
      </c>
      <c r="AD374" s="94" t="str">
        <f t="shared" si="94"/>
        <v/>
      </c>
      <c r="AE374" s="56" t="str">
        <f t="shared" si="95"/>
        <v/>
      </c>
      <c r="AF374" s="78" t="str">
        <f t="shared" si="96"/>
        <v/>
      </c>
    </row>
    <row r="375" spans="1:32" s="74" customFormat="1" x14ac:dyDescent="0.2">
      <c r="A375" s="74" t="str">
        <f>IF(EXPORTADO!I357&lt;&gt;"",EXPORTADO!I357,"")</f>
        <v/>
      </c>
      <c r="B375" s="74" t="str">
        <f t="shared" si="81"/>
        <v/>
      </c>
      <c r="C375" s="86" t="str">
        <f t="shared" si="82"/>
        <v/>
      </c>
      <c r="D375" s="86" t="str">
        <f t="shared" si="83"/>
        <v/>
      </c>
      <c r="E375" s="86" t="str">
        <f t="shared" si="84"/>
        <v/>
      </c>
      <c r="F375" s="86" t="str">
        <f t="shared" si="85"/>
        <v/>
      </c>
      <c r="G375" s="86" t="str">
        <f t="shared" si="86"/>
        <v/>
      </c>
      <c r="H375" s="87" t="str">
        <f>IF(EXPORTADO!B357&lt;&gt;"",EXPORTADO!B357,"")</f>
        <v/>
      </c>
      <c r="I375" s="78" t="str">
        <f t="shared" si="87"/>
        <v/>
      </c>
      <c r="J375" s="78"/>
      <c r="K375" s="88" t="str">
        <f>IF(EXPORTADO!A357&lt;&gt;"",TRIM(EXPORTADO!A357),"")</f>
        <v/>
      </c>
      <c r="L375" s="50" t="str">
        <f>IF(K375&lt;&gt;"",EXPORTADO!D357,"")</f>
        <v/>
      </c>
      <c r="M375" s="50"/>
      <c r="N375" s="78" t="str">
        <f>IF(K375&lt;&gt;"",EXPORTADO!C357,"")</f>
        <v/>
      </c>
      <c r="O375" s="89" t="str">
        <f>IF(G375&lt;&gt;"",EXPORTADO!E357,"")</f>
        <v/>
      </c>
      <c r="P375" s="90" t="str">
        <f>IF(G375&lt;&gt;"",EXPORTADO!F357,"")</f>
        <v/>
      </c>
      <c r="Q375" s="90" t="str">
        <f>IF($G375&lt;&gt;"",$O375*P375,IF(OR($I375="c",$I375="css"),SUMIF($G$22:G$2999,$K375,Q$22:Q$2999),IF($I375="c1",SUMIF($F$22:F$2999,$K375,Q$22:Q$2999),IF($I375="c2",SUMIF($E$22:E$2999,$K375,Q$22:Q$2999),IF($I375="c3",SUMIF($D$22:D$2999,$K375,Q$22:Q$2999),IF($I375="c4",SUMIF($C$22:C$2999,$K375,Q$22:Q$2999),""))))))</f>
        <v/>
      </c>
      <c r="S375" s="90" t="s">
        <v>17</v>
      </c>
      <c r="T375" s="90" t="str">
        <f>IF(G375&lt;&gt;"",IF(S375&lt;&gt;"",O375*S375,"Celda Vacia"),IF($G375&lt;&gt;"",$O375*S375,IF(OR($I375="c",$I375="css"),SUMIF($G$22:G$2999,$K375,T$22:T$2999),IF($I375="c1",SUMIF($F$22:F$2999,$K375,T$22:T$2999),IF($I375="c2",SUMIF($E$22:E$2999,$K375,T$22:T$2999),IF($I375="c3",SUMIF($D$22:D$2999,$K375,T$22:T$2999),IF($I375="c4",SUMIF($C$22:C$2999,$K375,T$22:T$2999),"")))))))</f>
        <v/>
      </c>
      <c r="U375" s="91" t="str">
        <f t="shared" si="88"/>
        <v/>
      </c>
      <c r="V375" s="45"/>
      <c r="X375" s="50" t="str">
        <f t="shared" si="89"/>
        <v/>
      </c>
      <c r="Y375" s="69" t="str">
        <f t="shared" si="90"/>
        <v/>
      </c>
      <c r="Z375" s="69" t="str">
        <f t="shared" si="91"/>
        <v/>
      </c>
      <c r="AA375" s="69" t="str">
        <f>IF(I375="CSS",IF(RELLENAR!$F$6="PEM",IF(OR(T375&lt;(Q375),Q375=0),1,""),IF(OR(T375*(1+$T$11+$T$9)&lt;(Q375*(1+$O$9+$O$11)),Q375=0),1,"")),"")</f>
        <v/>
      </c>
      <c r="AB375" s="93" t="str">
        <f t="shared" si="92"/>
        <v/>
      </c>
      <c r="AC375" s="56" t="str">
        <f t="shared" si="93"/>
        <v/>
      </c>
      <c r="AD375" s="94" t="str">
        <f t="shared" si="94"/>
        <v/>
      </c>
      <c r="AE375" s="56" t="str">
        <f t="shared" si="95"/>
        <v/>
      </c>
      <c r="AF375" s="78" t="str">
        <f t="shared" si="96"/>
        <v/>
      </c>
    </row>
    <row r="376" spans="1:32" s="74" customFormat="1" x14ac:dyDescent="0.2">
      <c r="A376" s="74" t="str">
        <f>IF(EXPORTADO!I358&lt;&gt;"",EXPORTADO!I358,"")</f>
        <v/>
      </c>
      <c r="B376" s="74" t="str">
        <f t="shared" si="81"/>
        <v/>
      </c>
      <c r="C376" s="86" t="str">
        <f t="shared" si="82"/>
        <v/>
      </c>
      <c r="D376" s="86" t="str">
        <f t="shared" si="83"/>
        <v/>
      </c>
      <c r="E376" s="86" t="str">
        <f t="shared" si="84"/>
        <v/>
      </c>
      <c r="F376" s="86" t="str">
        <f t="shared" si="85"/>
        <v/>
      </c>
      <c r="G376" s="86" t="str">
        <f t="shared" si="86"/>
        <v/>
      </c>
      <c r="H376" s="87" t="str">
        <f>IF(EXPORTADO!B358&lt;&gt;"",EXPORTADO!B358,"")</f>
        <v/>
      </c>
      <c r="I376" s="78" t="str">
        <f t="shared" si="87"/>
        <v/>
      </c>
      <c r="J376" s="78"/>
      <c r="K376" s="88" t="str">
        <f>IF(EXPORTADO!A358&lt;&gt;"",TRIM(EXPORTADO!A358),"")</f>
        <v/>
      </c>
      <c r="L376" s="50" t="str">
        <f>IF(K376&lt;&gt;"",EXPORTADO!D358,"")</f>
        <v/>
      </c>
      <c r="M376" s="50"/>
      <c r="N376" s="78" t="str">
        <f>IF(K376&lt;&gt;"",EXPORTADO!C358,"")</f>
        <v/>
      </c>
      <c r="O376" s="89" t="str">
        <f>IF(G376&lt;&gt;"",EXPORTADO!E358,"")</f>
        <v/>
      </c>
      <c r="P376" s="90" t="str">
        <f>IF(G376&lt;&gt;"",EXPORTADO!F358,"")</f>
        <v/>
      </c>
      <c r="Q376" s="90" t="str">
        <f>IF($G376&lt;&gt;"",$O376*P376,IF(OR($I376="c",$I376="css"),SUMIF($G$22:G$2999,$K376,Q$22:Q$2999),IF($I376="c1",SUMIF($F$22:F$2999,$K376,Q$22:Q$2999),IF($I376="c2",SUMIF($E$22:E$2999,$K376,Q$22:Q$2999),IF($I376="c3",SUMIF($D$22:D$2999,$K376,Q$22:Q$2999),IF($I376="c4",SUMIF($C$22:C$2999,$K376,Q$22:Q$2999),""))))))</f>
        <v/>
      </c>
      <c r="S376" s="90"/>
      <c r="T376" s="90" t="str">
        <f>IF(G376&lt;&gt;"",IF(S376&lt;&gt;"",O376*S376,"Celda Vacia"),IF($G376&lt;&gt;"",$O376*S376,IF(OR($I376="c",$I376="css"),SUMIF($G$22:G$2999,$K376,T$22:T$2999),IF($I376="c1",SUMIF($F$22:F$2999,$K376,T$22:T$2999),IF($I376="c2",SUMIF($E$22:E$2999,$K376,T$22:T$2999),IF($I376="c3",SUMIF($D$22:D$2999,$K376,T$22:T$2999),IF($I376="c4",SUMIF($C$22:C$2999,$K376,T$22:T$2999),"")))))))</f>
        <v/>
      </c>
      <c r="U376" s="91" t="str">
        <f t="shared" si="88"/>
        <v/>
      </c>
      <c r="V376" s="45"/>
      <c r="X376" s="50" t="str">
        <f t="shared" si="89"/>
        <v/>
      </c>
      <c r="Y376" s="69" t="str">
        <f t="shared" si="90"/>
        <v/>
      </c>
      <c r="Z376" s="69" t="str">
        <f t="shared" si="91"/>
        <v/>
      </c>
      <c r="AA376" s="69" t="str">
        <f>IF(I376="CSS",IF(RELLENAR!$F$6="PEM",IF(OR(T376&lt;(Q376),Q376=0),1,""),IF(OR(T376*(1+$T$11+$T$9)&lt;(Q376*(1+$O$9+$O$11)),Q376=0),1,"")),"")</f>
        <v/>
      </c>
      <c r="AB376" s="93" t="str">
        <f t="shared" si="92"/>
        <v/>
      </c>
      <c r="AC376" s="56" t="str">
        <f t="shared" si="93"/>
        <v/>
      </c>
      <c r="AD376" s="94" t="str">
        <f t="shared" si="94"/>
        <v/>
      </c>
      <c r="AE376" s="56" t="str">
        <f t="shared" si="95"/>
        <v/>
      </c>
      <c r="AF376" s="78" t="str">
        <f t="shared" si="96"/>
        <v/>
      </c>
    </row>
    <row r="377" spans="1:32" s="74" customFormat="1" x14ac:dyDescent="0.2">
      <c r="A377" s="74" t="str">
        <f>IF(EXPORTADO!I359&lt;&gt;"",EXPORTADO!I359,"")</f>
        <v/>
      </c>
      <c r="B377" s="74" t="str">
        <f t="shared" si="81"/>
        <v/>
      </c>
      <c r="C377" s="86" t="str">
        <f t="shared" si="82"/>
        <v/>
      </c>
      <c r="D377" s="86" t="str">
        <f t="shared" si="83"/>
        <v/>
      </c>
      <c r="E377" s="86" t="str">
        <f t="shared" si="84"/>
        <v/>
      </c>
      <c r="F377" s="86" t="str">
        <f t="shared" si="85"/>
        <v/>
      </c>
      <c r="G377" s="86" t="str">
        <f t="shared" si="86"/>
        <v/>
      </c>
      <c r="H377" s="87" t="str">
        <f>IF(EXPORTADO!B359&lt;&gt;"",EXPORTADO!B359,"")</f>
        <v/>
      </c>
      <c r="I377" s="78" t="str">
        <f t="shared" si="87"/>
        <v/>
      </c>
      <c r="J377" s="78"/>
      <c r="K377" s="88" t="str">
        <f>IF(EXPORTADO!A359&lt;&gt;"",TRIM(EXPORTADO!A359),"")</f>
        <v/>
      </c>
      <c r="L377" s="50" t="str">
        <f>IF(K377&lt;&gt;"",EXPORTADO!D359,"")</f>
        <v/>
      </c>
      <c r="M377" s="50"/>
      <c r="N377" s="78" t="str">
        <f>IF(K377&lt;&gt;"",EXPORTADO!C359,"")</f>
        <v/>
      </c>
      <c r="O377" s="89" t="str">
        <f>IF(G377&lt;&gt;"",EXPORTADO!E359,"")</f>
        <v/>
      </c>
      <c r="P377" s="90" t="str">
        <f>IF(G377&lt;&gt;"",EXPORTADO!F359,"")</f>
        <v/>
      </c>
      <c r="Q377" s="90" t="str">
        <f>IF($G377&lt;&gt;"",$O377*P377,IF(OR($I377="c",$I377="css"),SUMIF($G$22:G$2999,$K377,Q$22:Q$2999),IF($I377="c1",SUMIF($F$22:F$2999,$K377,Q$22:Q$2999),IF($I377="c2",SUMIF($E$22:E$2999,$K377,Q$22:Q$2999),IF($I377="c3",SUMIF($D$22:D$2999,$K377,Q$22:Q$2999),IF($I377="c4",SUMIF($C$22:C$2999,$K377,Q$22:Q$2999),""))))))</f>
        <v/>
      </c>
      <c r="S377" s="90" t="s">
        <v>17</v>
      </c>
      <c r="T377" s="90" t="str">
        <f>IF(G377&lt;&gt;"",IF(S377&lt;&gt;"",O377*S377,"Celda Vacia"),IF($G377&lt;&gt;"",$O377*S377,IF(OR($I377="c",$I377="css"),SUMIF($G$22:G$2999,$K377,T$22:T$2999),IF($I377="c1",SUMIF($F$22:F$2999,$K377,T$22:T$2999),IF($I377="c2",SUMIF($E$22:E$2999,$K377,T$22:T$2999),IF($I377="c3",SUMIF($D$22:D$2999,$K377,T$22:T$2999),IF($I377="c4",SUMIF($C$22:C$2999,$K377,T$22:T$2999),"")))))))</f>
        <v/>
      </c>
      <c r="U377" s="91" t="str">
        <f t="shared" si="88"/>
        <v/>
      </c>
      <c r="V377" s="45"/>
      <c r="X377" s="50" t="str">
        <f t="shared" si="89"/>
        <v/>
      </c>
      <c r="Y377" s="69" t="str">
        <f t="shared" si="90"/>
        <v/>
      </c>
      <c r="Z377" s="69" t="str">
        <f t="shared" si="91"/>
        <v/>
      </c>
      <c r="AA377" s="69" t="str">
        <f>IF(I377="CSS",IF(RELLENAR!$F$6="PEM",IF(OR(T377&lt;(Q377),Q377=0),1,""),IF(OR(T377*(1+$T$11+$T$9)&lt;(Q377*(1+$O$9+$O$11)),Q377=0),1,"")),"")</f>
        <v/>
      </c>
      <c r="AB377" s="93" t="str">
        <f t="shared" si="92"/>
        <v/>
      </c>
      <c r="AC377" s="56" t="str">
        <f t="shared" si="93"/>
        <v/>
      </c>
      <c r="AD377" s="94" t="str">
        <f t="shared" si="94"/>
        <v/>
      </c>
      <c r="AE377" s="56" t="str">
        <f t="shared" si="95"/>
        <v/>
      </c>
      <c r="AF377" s="78" t="str">
        <f t="shared" si="96"/>
        <v/>
      </c>
    </row>
    <row r="378" spans="1:32" s="74" customFormat="1" x14ac:dyDescent="0.2">
      <c r="A378" s="74" t="str">
        <f>IF(EXPORTADO!I360&lt;&gt;"",EXPORTADO!I360,"")</f>
        <v/>
      </c>
      <c r="B378" s="74" t="str">
        <f t="shared" si="81"/>
        <v/>
      </c>
      <c r="C378" s="86" t="str">
        <f t="shared" si="82"/>
        <v/>
      </c>
      <c r="D378" s="86" t="str">
        <f t="shared" si="83"/>
        <v/>
      </c>
      <c r="E378" s="86" t="str">
        <f t="shared" si="84"/>
        <v/>
      </c>
      <c r="F378" s="86" t="str">
        <f t="shared" si="85"/>
        <v/>
      </c>
      <c r="G378" s="86" t="str">
        <f t="shared" si="86"/>
        <v/>
      </c>
      <c r="H378" s="87" t="str">
        <f>IF(EXPORTADO!B360&lt;&gt;"",EXPORTADO!B360,"")</f>
        <v/>
      </c>
      <c r="I378" s="78" t="str">
        <f t="shared" si="87"/>
        <v/>
      </c>
      <c r="J378" s="78"/>
      <c r="K378" s="88" t="str">
        <f>IF(EXPORTADO!A360&lt;&gt;"",TRIM(EXPORTADO!A360),"")</f>
        <v/>
      </c>
      <c r="L378" s="50" t="str">
        <f>IF(K378&lt;&gt;"",EXPORTADO!D360,"")</f>
        <v/>
      </c>
      <c r="M378" s="50"/>
      <c r="N378" s="78" t="str">
        <f>IF(K378&lt;&gt;"",EXPORTADO!C360,"")</f>
        <v/>
      </c>
      <c r="O378" s="89" t="str">
        <f>IF(G378&lt;&gt;"",EXPORTADO!E360,"")</f>
        <v/>
      </c>
      <c r="P378" s="90" t="str">
        <f>IF(G378&lt;&gt;"",EXPORTADO!F360,"")</f>
        <v/>
      </c>
      <c r="Q378" s="90" t="str">
        <f>IF($G378&lt;&gt;"",$O378*P378,IF(OR($I378="c",$I378="css"),SUMIF($G$22:G$2999,$K378,Q$22:Q$2999),IF($I378="c1",SUMIF($F$22:F$2999,$K378,Q$22:Q$2999),IF($I378="c2",SUMIF($E$22:E$2999,$K378,Q$22:Q$2999),IF($I378="c3",SUMIF($D$22:D$2999,$K378,Q$22:Q$2999),IF($I378="c4",SUMIF($C$22:C$2999,$K378,Q$22:Q$2999),""))))))</f>
        <v/>
      </c>
      <c r="S378" s="90"/>
      <c r="T378" s="90" t="str">
        <f>IF(G378&lt;&gt;"",IF(S378&lt;&gt;"",O378*S378,"Celda Vacia"),IF($G378&lt;&gt;"",$O378*S378,IF(OR($I378="c",$I378="css"),SUMIF($G$22:G$2999,$K378,T$22:T$2999),IF($I378="c1",SUMIF($F$22:F$2999,$K378,T$22:T$2999),IF($I378="c2",SUMIF($E$22:E$2999,$K378,T$22:T$2999),IF($I378="c3",SUMIF($D$22:D$2999,$K378,T$22:T$2999),IF($I378="c4",SUMIF($C$22:C$2999,$K378,T$22:T$2999),"")))))))</f>
        <v/>
      </c>
      <c r="U378" s="91" t="str">
        <f t="shared" si="88"/>
        <v/>
      </c>
      <c r="V378" s="45"/>
      <c r="X378" s="50" t="str">
        <f t="shared" si="89"/>
        <v/>
      </c>
      <c r="Y378" s="69" t="str">
        <f t="shared" si="90"/>
        <v/>
      </c>
      <c r="Z378" s="69" t="str">
        <f t="shared" si="91"/>
        <v/>
      </c>
      <c r="AA378" s="69" t="str">
        <f>IF(I378="CSS",IF(RELLENAR!$F$6="PEM",IF(OR(T378&lt;(Q378),Q378=0),1,""),IF(OR(T378*(1+$T$11+$T$9)&lt;(Q378*(1+$O$9+$O$11)),Q378=0),1,"")),"")</f>
        <v/>
      </c>
      <c r="AB378" s="93" t="str">
        <f t="shared" si="92"/>
        <v/>
      </c>
      <c r="AC378" s="56" t="str">
        <f t="shared" si="93"/>
        <v/>
      </c>
      <c r="AD378" s="94" t="str">
        <f t="shared" si="94"/>
        <v/>
      </c>
      <c r="AE378" s="56" t="str">
        <f t="shared" si="95"/>
        <v/>
      </c>
      <c r="AF378" s="78" t="str">
        <f t="shared" si="96"/>
        <v/>
      </c>
    </row>
    <row r="379" spans="1:32" s="74" customFormat="1" x14ac:dyDescent="0.2">
      <c r="A379" s="74" t="str">
        <f>IF(EXPORTADO!I361&lt;&gt;"",EXPORTADO!I361,"")</f>
        <v/>
      </c>
      <c r="B379" s="74" t="str">
        <f t="shared" si="81"/>
        <v/>
      </c>
      <c r="C379" s="86" t="str">
        <f t="shared" si="82"/>
        <v/>
      </c>
      <c r="D379" s="86" t="str">
        <f t="shared" si="83"/>
        <v/>
      </c>
      <c r="E379" s="86" t="str">
        <f t="shared" si="84"/>
        <v/>
      </c>
      <c r="F379" s="86" t="str">
        <f t="shared" si="85"/>
        <v/>
      </c>
      <c r="G379" s="86" t="str">
        <f t="shared" si="86"/>
        <v/>
      </c>
      <c r="H379" s="87" t="str">
        <f>IF(EXPORTADO!B361&lt;&gt;"",EXPORTADO!B361,"")</f>
        <v/>
      </c>
      <c r="I379" s="78" t="str">
        <f t="shared" si="87"/>
        <v/>
      </c>
      <c r="J379" s="78"/>
      <c r="K379" s="88" t="str">
        <f>IF(EXPORTADO!A361&lt;&gt;"",TRIM(EXPORTADO!A361),"")</f>
        <v/>
      </c>
      <c r="L379" s="50" t="str">
        <f>IF(K379&lt;&gt;"",EXPORTADO!D361,"")</f>
        <v/>
      </c>
      <c r="M379" s="50"/>
      <c r="N379" s="78" t="str">
        <f>IF(K379&lt;&gt;"",EXPORTADO!C361,"")</f>
        <v/>
      </c>
      <c r="O379" s="89" t="str">
        <f>IF(G379&lt;&gt;"",EXPORTADO!E361,"")</f>
        <v/>
      </c>
      <c r="P379" s="90" t="str">
        <f>IF(G379&lt;&gt;"",EXPORTADO!F361,"")</f>
        <v/>
      </c>
      <c r="Q379" s="90" t="str">
        <f>IF($G379&lt;&gt;"",$O379*P379,IF(OR($I379="c",$I379="css"),SUMIF($G$22:G$2999,$K379,Q$22:Q$2999),IF($I379="c1",SUMIF($F$22:F$2999,$K379,Q$22:Q$2999),IF($I379="c2",SUMIF($E$22:E$2999,$K379,Q$22:Q$2999),IF($I379="c3",SUMIF($D$22:D$2999,$K379,Q$22:Q$2999),IF($I379="c4",SUMIF($C$22:C$2999,$K379,Q$22:Q$2999),""))))))</f>
        <v/>
      </c>
      <c r="S379" s="90" t="s">
        <v>17</v>
      </c>
      <c r="T379" s="90" t="str">
        <f>IF(G379&lt;&gt;"",IF(S379&lt;&gt;"",O379*S379,"Celda Vacia"),IF($G379&lt;&gt;"",$O379*S379,IF(OR($I379="c",$I379="css"),SUMIF($G$22:G$2999,$K379,T$22:T$2999),IF($I379="c1",SUMIF($F$22:F$2999,$K379,T$22:T$2999),IF($I379="c2",SUMIF($E$22:E$2999,$K379,T$22:T$2999),IF($I379="c3",SUMIF($D$22:D$2999,$K379,T$22:T$2999),IF($I379="c4",SUMIF($C$22:C$2999,$K379,T$22:T$2999),"")))))))</f>
        <v/>
      </c>
      <c r="U379" s="91" t="str">
        <f t="shared" si="88"/>
        <v/>
      </c>
      <c r="V379" s="45"/>
      <c r="X379" s="50" t="str">
        <f t="shared" si="89"/>
        <v/>
      </c>
      <c r="Y379" s="69" t="str">
        <f t="shared" si="90"/>
        <v/>
      </c>
      <c r="Z379" s="69" t="str">
        <f t="shared" si="91"/>
        <v/>
      </c>
      <c r="AA379" s="69" t="str">
        <f>IF(I379="CSS",IF(RELLENAR!$F$6="PEM",IF(OR(T379&lt;(Q379),Q379=0),1,""),IF(OR(T379*(1+$T$11+$T$9)&lt;(Q379*(1+$O$9+$O$11)),Q379=0),1,"")),"")</f>
        <v/>
      </c>
      <c r="AB379" s="93" t="str">
        <f t="shared" si="92"/>
        <v/>
      </c>
      <c r="AC379" s="56" t="str">
        <f t="shared" si="93"/>
        <v/>
      </c>
      <c r="AD379" s="94" t="str">
        <f t="shared" si="94"/>
        <v/>
      </c>
      <c r="AE379" s="56" t="str">
        <f t="shared" si="95"/>
        <v/>
      </c>
      <c r="AF379" s="78" t="str">
        <f t="shared" si="96"/>
        <v/>
      </c>
    </row>
    <row r="380" spans="1:32" s="74" customFormat="1" x14ac:dyDescent="0.2">
      <c r="A380" s="74" t="str">
        <f>IF(EXPORTADO!I362&lt;&gt;"",EXPORTADO!I362,"")</f>
        <v/>
      </c>
      <c r="B380" s="74" t="str">
        <f t="shared" si="81"/>
        <v/>
      </c>
      <c r="C380" s="86" t="str">
        <f t="shared" si="82"/>
        <v/>
      </c>
      <c r="D380" s="86" t="str">
        <f t="shared" si="83"/>
        <v/>
      </c>
      <c r="E380" s="86" t="str">
        <f t="shared" si="84"/>
        <v/>
      </c>
      <c r="F380" s="86" t="str">
        <f t="shared" si="85"/>
        <v/>
      </c>
      <c r="G380" s="86" t="str">
        <f t="shared" si="86"/>
        <v/>
      </c>
      <c r="H380" s="87" t="str">
        <f>IF(EXPORTADO!B362&lt;&gt;"",EXPORTADO!B362,"")</f>
        <v/>
      </c>
      <c r="I380" s="78" t="str">
        <f t="shared" si="87"/>
        <v/>
      </c>
      <c r="J380" s="78"/>
      <c r="K380" s="88" t="str">
        <f>IF(EXPORTADO!A362&lt;&gt;"",TRIM(EXPORTADO!A362),"")</f>
        <v/>
      </c>
      <c r="L380" s="50" t="str">
        <f>IF(K380&lt;&gt;"",EXPORTADO!D362,"")</f>
        <v/>
      </c>
      <c r="M380" s="50"/>
      <c r="N380" s="78" t="str">
        <f>IF(K380&lt;&gt;"",EXPORTADO!C362,"")</f>
        <v/>
      </c>
      <c r="O380" s="89" t="str">
        <f>IF(G380&lt;&gt;"",EXPORTADO!E362,"")</f>
        <v/>
      </c>
      <c r="P380" s="90" t="str">
        <f>IF(G380&lt;&gt;"",EXPORTADO!F362,"")</f>
        <v/>
      </c>
      <c r="Q380" s="90" t="str">
        <f>IF($G380&lt;&gt;"",$O380*P380,IF(OR($I380="c",$I380="css"),SUMIF($G$22:G$2999,$K380,Q$22:Q$2999),IF($I380="c1",SUMIF($F$22:F$2999,$K380,Q$22:Q$2999),IF($I380="c2",SUMIF($E$22:E$2999,$K380,Q$22:Q$2999),IF($I380="c3",SUMIF($D$22:D$2999,$K380,Q$22:Q$2999),IF($I380="c4",SUMIF($C$22:C$2999,$K380,Q$22:Q$2999),""))))))</f>
        <v/>
      </c>
      <c r="S380" s="90"/>
      <c r="T380" s="90" t="str">
        <f>IF(G380&lt;&gt;"",IF(S380&lt;&gt;"",O380*S380,"Celda Vacia"),IF($G380&lt;&gt;"",$O380*S380,IF(OR($I380="c",$I380="css"),SUMIF($G$22:G$2999,$K380,T$22:T$2999),IF($I380="c1",SUMIF($F$22:F$2999,$K380,T$22:T$2999),IF($I380="c2",SUMIF($E$22:E$2999,$K380,T$22:T$2999),IF($I380="c3",SUMIF($D$22:D$2999,$K380,T$22:T$2999),IF($I380="c4",SUMIF($C$22:C$2999,$K380,T$22:T$2999),"")))))))</f>
        <v/>
      </c>
      <c r="U380" s="91" t="str">
        <f t="shared" si="88"/>
        <v/>
      </c>
      <c r="V380" s="45"/>
      <c r="X380" s="50" t="str">
        <f t="shared" si="89"/>
        <v/>
      </c>
      <c r="Y380" s="69" t="str">
        <f t="shared" si="90"/>
        <v/>
      </c>
      <c r="Z380" s="69" t="str">
        <f t="shared" si="91"/>
        <v/>
      </c>
      <c r="AA380" s="69" t="str">
        <f>IF(I380="CSS",IF(RELLENAR!$F$6="PEM",IF(OR(T380&lt;(Q380),Q380=0),1,""),IF(OR(T380*(1+$T$11+$T$9)&lt;(Q380*(1+$O$9+$O$11)),Q380=0),1,"")),"")</f>
        <v/>
      </c>
      <c r="AB380" s="93" t="str">
        <f t="shared" si="92"/>
        <v/>
      </c>
      <c r="AC380" s="56" t="str">
        <f t="shared" si="93"/>
        <v/>
      </c>
      <c r="AD380" s="94" t="str">
        <f t="shared" si="94"/>
        <v/>
      </c>
      <c r="AE380" s="56" t="str">
        <f t="shared" si="95"/>
        <v/>
      </c>
      <c r="AF380" s="78" t="str">
        <f t="shared" si="96"/>
        <v/>
      </c>
    </row>
    <row r="381" spans="1:32" s="74" customFormat="1" x14ac:dyDescent="0.2">
      <c r="A381" s="74" t="str">
        <f>IF(EXPORTADO!I363&lt;&gt;"",EXPORTADO!I363,"")</f>
        <v/>
      </c>
      <c r="B381" s="74" t="str">
        <f t="shared" si="81"/>
        <v/>
      </c>
      <c r="C381" s="86" t="str">
        <f t="shared" si="82"/>
        <v/>
      </c>
      <c r="D381" s="86" t="str">
        <f t="shared" si="83"/>
        <v/>
      </c>
      <c r="E381" s="86" t="str">
        <f t="shared" si="84"/>
        <v/>
      </c>
      <c r="F381" s="86" t="str">
        <f t="shared" si="85"/>
        <v/>
      </c>
      <c r="G381" s="86" t="str">
        <f t="shared" si="86"/>
        <v/>
      </c>
      <c r="H381" s="87" t="str">
        <f>IF(EXPORTADO!B363&lt;&gt;"",EXPORTADO!B363,"")</f>
        <v/>
      </c>
      <c r="I381" s="78" t="str">
        <f t="shared" si="87"/>
        <v/>
      </c>
      <c r="J381" s="78"/>
      <c r="K381" s="88" t="str">
        <f>IF(EXPORTADO!A363&lt;&gt;"",TRIM(EXPORTADO!A363),"")</f>
        <v/>
      </c>
      <c r="L381" s="50" t="str">
        <f>IF(K381&lt;&gt;"",EXPORTADO!D363,"")</f>
        <v/>
      </c>
      <c r="M381" s="50"/>
      <c r="N381" s="78" t="str">
        <f>IF(K381&lt;&gt;"",EXPORTADO!C363,"")</f>
        <v/>
      </c>
      <c r="O381" s="89" t="str">
        <f>IF(G381&lt;&gt;"",EXPORTADO!E363,"")</f>
        <v/>
      </c>
      <c r="P381" s="90" t="str">
        <f>IF(G381&lt;&gt;"",EXPORTADO!F363,"")</f>
        <v/>
      </c>
      <c r="Q381" s="90" t="str">
        <f>IF($G381&lt;&gt;"",$O381*P381,IF(OR($I381="c",$I381="css"),SUMIF($G$22:G$2999,$K381,Q$22:Q$2999),IF($I381="c1",SUMIF($F$22:F$2999,$K381,Q$22:Q$2999),IF($I381="c2",SUMIF($E$22:E$2999,$K381,Q$22:Q$2999),IF($I381="c3",SUMIF($D$22:D$2999,$K381,Q$22:Q$2999),IF($I381="c4",SUMIF($C$22:C$2999,$K381,Q$22:Q$2999),""))))))</f>
        <v/>
      </c>
      <c r="S381" s="90" t="s">
        <v>17</v>
      </c>
      <c r="T381" s="90" t="str">
        <f>IF(G381&lt;&gt;"",IF(S381&lt;&gt;"",O381*S381,"Celda Vacia"),IF($G381&lt;&gt;"",$O381*S381,IF(OR($I381="c",$I381="css"),SUMIF($G$22:G$2999,$K381,T$22:T$2999),IF($I381="c1",SUMIF($F$22:F$2999,$K381,T$22:T$2999),IF($I381="c2",SUMIF($E$22:E$2999,$K381,T$22:T$2999),IF($I381="c3",SUMIF($D$22:D$2999,$K381,T$22:T$2999),IF($I381="c4",SUMIF($C$22:C$2999,$K381,T$22:T$2999),"")))))))</f>
        <v/>
      </c>
      <c r="U381" s="91" t="str">
        <f t="shared" si="88"/>
        <v/>
      </c>
      <c r="V381" s="45"/>
      <c r="X381" s="50" t="str">
        <f t="shared" si="89"/>
        <v/>
      </c>
      <c r="Y381" s="69" t="str">
        <f t="shared" si="90"/>
        <v/>
      </c>
      <c r="Z381" s="69" t="str">
        <f t="shared" si="91"/>
        <v/>
      </c>
      <c r="AA381" s="69" t="str">
        <f>IF(I381="CSS",IF(RELLENAR!$F$6="PEM",IF(OR(T381&lt;(Q381),Q381=0),1,""),IF(OR(T381*(1+$T$11+$T$9)&lt;(Q381*(1+$O$9+$O$11)),Q381=0),1,"")),"")</f>
        <v/>
      </c>
      <c r="AB381" s="93" t="str">
        <f t="shared" si="92"/>
        <v/>
      </c>
      <c r="AC381" s="56" t="str">
        <f t="shared" si="93"/>
        <v/>
      </c>
      <c r="AD381" s="94" t="str">
        <f t="shared" si="94"/>
        <v/>
      </c>
      <c r="AE381" s="56" t="str">
        <f t="shared" si="95"/>
        <v/>
      </c>
      <c r="AF381" s="78" t="str">
        <f t="shared" si="96"/>
        <v/>
      </c>
    </row>
    <row r="382" spans="1:32" s="74" customFormat="1" x14ac:dyDescent="0.2">
      <c r="A382" s="74" t="str">
        <f>IF(EXPORTADO!I364&lt;&gt;"",EXPORTADO!I364,"")</f>
        <v/>
      </c>
      <c r="B382" s="74" t="str">
        <f t="shared" si="81"/>
        <v/>
      </c>
      <c r="C382" s="86" t="str">
        <f t="shared" si="82"/>
        <v/>
      </c>
      <c r="D382" s="86" t="str">
        <f t="shared" si="83"/>
        <v/>
      </c>
      <c r="E382" s="86" t="str">
        <f t="shared" si="84"/>
        <v/>
      </c>
      <c r="F382" s="86" t="str">
        <f t="shared" si="85"/>
        <v/>
      </c>
      <c r="G382" s="86" t="str">
        <f t="shared" si="86"/>
        <v/>
      </c>
      <c r="H382" s="87" t="str">
        <f>IF(EXPORTADO!B364&lt;&gt;"",EXPORTADO!B364,"")</f>
        <v/>
      </c>
      <c r="I382" s="78" t="str">
        <f t="shared" si="87"/>
        <v/>
      </c>
      <c r="J382" s="78"/>
      <c r="K382" s="88" t="str">
        <f>IF(EXPORTADO!A364&lt;&gt;"",TRIM(EXPORTADO!A364),"")</f>
        <v/>
      </c>
      <c r="L382" s="50" t="str">
        <f>IF(K382&lt;&gt;"",EXPORTADO!D364,"")</f>
        <v/>
      </c>
      <c r="M382" s="50"/>
      <c r="N382" s="78" t="str">
        <f>IF(K382&lt;&gt;"",EXPORTADO!C364,"")</f>
        <v/>
      </c>
      <c r="O382" s="89" t="str">
        <f>IF(G382&lt;&gt;"",EXPORTADO!E364,"")</f>
        <v/>
      </c>
      <c r="P382" s="90" t="str">
        <f>IF(G382&lt;&gt;"",EXPORTADO!F364,"")</f>
        <v/>
      </c>
      <c r="Q382" s="90" t="str">
        <f>IF($G382&lt;&gt;"",$O382*P382,IF(OR($I382="c",$I382="css"),SUMIF($G$22:G$2999,$K382,Q$22:Q$2999),IF($I382="c1",SUMIF($F$22:F$2999,$K382,Q$22:Q$2999),IF($I382="c2",SUMIF($E$22:E$2999,$K382,Q$22:Q$2999),IF($I382="c3",SUMIF($D$22:D$2999,$K382,Q$22:Q$2999),IF($I382="c4",SUMIF($C$22:C$2999,$K382,Q$22:Q$2999),""))))))</f>
        <v/>
      </c>
      <c r="S382" s="90" t="s">
        <v>17</v>
      </c>
      <c r="T382" s="90" t="str">
        <f>IF(G382&lt;&gt;"",IF(S382&lt;&gt;"",O382*S382,"Celda Vacia"),IF($G382&lt;&gt;"",$O382*S382,IF(OR($I382="c",$I382="css"),SUMIF($G$22:G$2999,$K382,T$22:T$2999),IF($I382="c1",SUMIF($F$22:F$2999,$K382,T$22:T$2999),IF($I382="c2",SUMIF($E$22:E$2999,$K382,T$22:T$2999),IF($I382="c3",SUMIF($D$22:D$2999,$K382,T$22:T$2999),IF($I382="c4",SUMIF($C$22:C$2999,$K382,T$22:T$2999),"")))))))</f>
        <v/>
      </c>
      <c r="U382" s="91" t="str">
        <f t="shared" si="88"/>
        <v/>
      </c>
      <c r="V382" s="45"/>
      <c r="X382" s="50" t="str">
        <f t="shared" si="89"/>
        <v/>
      </c>
      <c r="Y382" s="69" t="str">
        <f t="shared" si="90"/>
        <v/>
      </c>
      <c r="Z382" s="69" t="str">
        <f t="shared" si="91"/>
        <v/>
      </c>
      <c r="AA382" s="69" t="str">
        <f>IF(I382="CSS",IF(RELLENAR!$F$6="PEM",IF(OR(T382&lt;(Q382),Q382=0),1,""),IF(OR(T382*(1+$T$11+$T$9)&lt;(Q382*(1+$O$9+$O$11)),Q382=0),1,"")),"")</f>
        <v/>
      </c>
      <c r="AB382" s="93" t="str">
        <f t="shared" si="92"/>
        <v/>
      </c>
      <c r="AC382" s="56" t="str">
        <f t="shared" si="93"/>
        <v/>
      </c>
      <c r="AD382" s="94" t="str">
        <f t="shared" si="94"/>
        <v/>
      </c>
      <c r="AE382" s="56" t="str">
        <f t="shared" si="95"/>
        <v/>
      </c>
      <c r="AF382" s="78" t="str">
        <f t="shared" si="96"/>
        <v/>
      </c>
    </row>
    <row r="383" spans="1:32" s="74" customFormat="1" x14ac:dyDescent="0.2">
      <c r="A383" s="74" t="str">
        <f>IF(EXPORTADO!I365&lt;&gt;"",EXPORTADO!I365,"")</f>
        <v/>
      </c>
      <c r="B383" s="74" t="str">
        <f t="shared" si="81"/>
        <v/>
      </c>
      <c r="C383" s="86" t="str">
        <f t="shared" si="82"/>
        <v/>
      </c>
      <c r="D383" s="86" t="str">
        <f t="shared" si="83"/>
        <v/>
      </c>
      <c r="E383" s="86" t="str">
        <f t="shared" si="84"/>
        <v/>
      </c>
      <c r="F383" s="86" t="str">
        <f t="shared" si="85"/>
        <v/>
      </c>
      <c r="G383" s="86" t="str">
        <f t="shared" si="86"/>
        <v/>
      </c>
      <c r="H383" s="87" t="str">
        <f>IF(EXPORTADO!B365&lt;&gt;"",EXPORTADO!B365,"")</f>
        <v/>
      </c>
      <c r="I383" s="78" t="str">
        <f t="shared" si="87"/>
        <v/>
      </c>
      <c r="J383" s="78"/>
      <c r="K383" s="88" t="str">
        <f>IF(EXPORTADO!A365&lt;&gt;"",TRIM(EXPORTADO!A365),"")</f>
        <v/>
      </c>
      <c r="L383" s="50" t="str">
        <f>IF(K383&lt;&gt;"",EXPORTADO!D365,"")</f>
        <v/>
      </c>
      <c r="M383" s="50"/>
      <c r="N383" s="78" t="str">
        <f>IF(K383&lt;&gt;"",EXPORTADO!C365,"")</f>
        <v/>
      </c>
      <c r="O383" s="89" t="str">
        <f>IF(G383&lt;&gt;"",EXPORTADO!E365,"")</f>
        <v/>
      </c>
      <c r="P383" s="90" t="str">
        <f>IF(G383&lt;&gt;"",EXPORTADO!F365,"")</f>
        <v/>
      </c>
      <c r="Q383" s="90" t="str">
        <f>IF($G383&lt;&gt;"",$O383*P383,IF(OR($I383="c",$I383="css"),SUMIF($G$22:G$2999,$K383,Q$22:Q$2999),IF($I383="c1",SUMIF($F$22:F$2999,$K383,Q$22:Q$2999),IF($I383="c2",SUMIF($E$22:E$2999,$K383,Q$22:Q$2999),IF($I383="c3",SUMIF($D$22:D$2999,$K383,Q$22:Q$2999),IF($I383="c4",SUMIF($C$22:C$2999,$K383,Q$22:Q$2999),""))))))</f>
        <v/>
      </c>
      <c r="S383" s="90"/>
      <c r="T383" s="90" t="str">
        <f>IF(G383&lt;&gt;"",IF(S383&lt;&gt;"",O383*S383,"Celda Vacia"),IF($G383&lt;&gt;"",$O383*S383,IF(OR($I383="c",$I383="css"),SUMIF($G$22:G$2999,$K383,T$22:T$2999),IF($I383="c1",SUMIF($F$22:F$2999,$K383,T$22:T$2999),IF($I383="c2",SUMIF($E$22:E$2999,$K383,T$22:T$2999),IF($I383="c3",SUMIF($D$22:D$2999,$K383,T$22:T$2999),IF($I383="c4",SUMIF($C$22:C$2999,$K383,T$22:T$2999),"")))))))</f>
        <v/>
      </c>
      <c r="U383" s="91" t="str">
        <f t="shared" si="88"/>
        <v/>
      </c>
      <c r="V383" s="45"/>
      <c r="X383" s="50" t="str">
        <f t="shared" si="89"/>
        <v/>
      </c>
      <c r="Y383" s="69" t="str">
        <f t="shared" si="90"/>
        <v/>
      </c>
      <c r="Z383" s="69" t="str">
        <f t="shared" si="91"/>
        <v/>
      </c>
      <c r="AA383" s="69" t="str">
        <f>IF(I383="CSS",IF(RELLENAR!$F$6="PEM",IF(OR(T383&lt;(Q383),Q383=0),1,""),IF(OR(T383*(1+$T$11+$T$9)&lt;(Q383*(1+$O$9+$O$11)),Q383=0),1,"")),"")</f>
        <v/>
      </c>
      <c r="AB383" s="93" t="str">
        <f t="shared" si="92"/>
        <v/>
      </c>
      <c r="AC383" s="56" t="str">
        <f t="shared" si="93"/>
        <v/>
      </c>
      <c r="AD383" s="94" t="str">
        <f t="shared" si="94"/>
        <v/>
      </c>
      <c r="AE383" s="56" t="str">
        <f t="shared" si="95"/>
        <v/>
      </c>
      <c r="AF383" s="78" t="str">
        <f t="shared" si="96"/>
        <v/>
      </c>
    </row>
    <row r="384" spans="1:32" s="74" customFormat="1" x14ac:dyDescent="0.2">
      <c r="A384" s="74" t="str">
        <f>IF(EXPORTADO!I366&lt;&gt;"",EXPORTADO!I366,"")</f>
        <v/>
      </c>
      <c r="B384" s="74" t="str">
        <f t="shared" si="81"/>
        <v/>
      </c>
      <c r="C384" s="86" t="str">
        <f t="shared" si="82"/>
        <v/>
      </c>
      <c r="D384" s="86" t="str">
        <f t="shared" si="83"/>
        <v/>
      </c>
      <c r="E384" s="86" t="str">
        <f t="shared" si="84"/>
        <v/>
      </c>
      <c r="F384" s="86" t="str">
        <f t="shared" si="85"/>
        <v/>
      </c>
      <c r="G384" s="86" t="str">
        <f t="shared" si="86"/>
        <v/>
      </c>
      <c r="H384" s="87" t="str">
        <f>IF(EXPORTADO!B366&lt;&gt;"",EXPORTADO!B366,"")</f>
        <v/>
      </c>
      <c r="I384" s="78" t="str">
        <f t="shared" si="87"/>
        <v/>
      </c>
      <c r="J384" s="78"/>
      <c r="K384" s="88" t="str">
        <f>IF(EXPORTADO!A366&lt;&gt;"",TRIM(EXPORTADO!A366),"")</f>
        <v/>
      </c>
      <c r="L384" s="50" t="str">
        <f>IF(K384&lt;&gt;"",EXPORTADO!D366,"")</f>
        <v/>
      </c>
      <c r="M384" s="50"/>
      <c r="N384" s="78" t="str">
        <f>IF(K384&lt;&gt;"",EXPORTADO!C366,"")</f>
        <v/>
      </c>
      <c r="O384" s="89" t="str">
        <f>IF(G384&lt;&gt;"",EXPORTADO!E366,"")</f>
        <v/>
      </c>
      <c r="P384" s="90" t="str">
        <f>IF(G384&lt;&gt;"",EXPORTADO!F366,"")</f>
        <v/>
      </c>
      <c r="Q384" s="90" t="str">
        <f>IF($G384&lt;&gt;"",$O384*P384,IF(OR($I384="c",$I384="css"),SUMIF($G$22:G$2999,$K384,Q$22:Q$2999),IF($I384="c1",SUMIF($F$22:F$2999,$K384,Q$22:Q$2999),IF($I384="c2",SUMIF($E$22:E$2999,$K384,Q$22:Q$2999),IF($I384="c3",SUMIF($D$22:D$2999,$K384,Q$22:Q$2999),IF($I384="c4",SUMIF($C$22:C$2999,$K384,Q$22:Q$2999),""))))))</f>
        <v/>
      </c>
      <c r="S384" s="90"/>
      <c r="T384" s="90" t="str">
        <f>IF(G384&lt;&gt;"",IF(S384&lt;&gt;"",O384*S384,"Celda Vacia"),IF($G384&lt;&gt;"",$O384*S384,IF(OR($I384="c",$I384="css"),SUMIF($G$22:G$2999,$K384,T$22:T$2999),IF($I384="c1",SUMIF($F$22:F$2999,$K384,T$22:T$2999),IF($I384="c2",SUMIF($E$22:E$2999,$K384,T$22:T$2999),IF($I384="c3",SUMIF($D$22:D$2999,$K384,T$22:T$2999),IF($I384="c4",SUMIF($C$22:C$2999,$K384,T$22:T$2999),"")))))))</f>
        <v/>
      </c>
      <c r="U384" s="91" t="str">
        <f t="shared" si="88"/>
        <v/>
      </c>
      <c r="V384" s="45"/>
      <c r="X384" s="50" t="str">
        <f t="shared" si="89"/>
        <v/>
      </c>
      <c r="Y384" s="69" t="str">
        <f t="shared" si="90"/>
        <v/>
      </c>
      <c r="Z384" s="69" t="str">
        <f t="shared" si="91"/>
        <v/>
      </c>
      <c r="AA384" s="69" t="str">
        <f>IF(I384="CSS",IF(RELLENAR!$F$6="PEM",IF(OR(T384&lt;(Q384),Q384=0),1,""),IF(OR(T384*(1+$T$11+$T$9)&lt;(Q384*(1+$O$9+$O$11)),Q384=0),1,"")),"")</f>
        <v/>
      </c>
      <c r="AB384" s="93" t="str">
        <f t="shared" si="92"/>
        <v/>
      </c>
      <c r="AC384" s="56" t="str">
        <f t="shared" si="93"/>
        <v/>
      </c>
      <c r="AD384" s="94" t="str">
        <f t="shared" si="94"/>
        <v/>
      </c>
      <c r="AE384" s="56" t="str">
        <f t="shared" si="95"/>
        <v/>
      </c>
      <c r="AF384" s="78" t="str">
        <f t="shared" si="96"/>
        <v/>
      </c>
    </row>
    <row r="385" spans="1:32" s="74" customFormat="1" x14ac:dyDescent="0.2">
      <c r="A385" s="74" t="str">
        <f>IF(EXPORTADO!I367&lt;&gt;"",EXPORTADO!I367,"")</f>
        <v/>
      </c>
      <c r="B385" s="74" t="str">
        <f t="shared" si="81"/>
        <v/>
      </c>
      <c r="C385" s="86" t="str">
        <f t="shared" si="82"/>
        <v/>
      </c>
      <c r="D385" s="86" t="str">
        <f t="shared" si="83"/>
        <v/>
      </c>
      <c r="E385" s="86" t="str">
        <f t="shared" si="84"/>
        <v/>
      </c>
      <c r="F385" s="86" t="str">
        <f t="shared" si="85"/>
        <v/>
      </c>
      <c r="G385" s="86" t="str">
        <f t="shared" si="86"/>
        <v/>
      </c>
      <c r="H385" s="87" t="str">
        <f>IF(EXPORTADO!B367&lt;&gt;"",EXPORTADO!B367,"")</f>
        <v/>
      </c>
      <c r="I385" s="78" t="str">
        <f t="shared" si="87"/>
        <v/>
      </c>
      <c r="J385" s="78"/>
      <c r="K385" s="88" t="str">
        <f>IF(EXPORTADO!A367&lt;&gt;"",TRIM(EXPORTADO!A367),"")</f>
        <v/>
      </c>
      <c r="L385" s="50" t="str">
        <f>IF(K385&lt;&gt;"",EXPORTADO!D367,"")</f>
        <v/>
      </c>
      <c r="M385" s="50"/>
      <c r="N385" s="78" t="str">
        <f>IF(K385&lt;&gt;"",EXPORTADO!C367,"")</f>
        <v/>
      </c>
      <c r="O385" s="89" t="str">
        <f>IF(G385&lt;&gt;"",EXPORTADO!E367,"")</f>
        <v/>
      </c>
      <c r="P385" s="90" t="str">
        <f>IF(G385&lt;&gt;"",EXPORTADO!F367,"")</f>
        <v/>
      </c>
      <c r="Q385" s="90" t="str">
        <f>IF($G385&lt;&gt;"",$O385*P385,IF(OR($I385="c",$I385="css"),SUMIF($G$22:G$2999,$K385,Q$22:Q$2999),IF($I385="c1",SUMIF($F$22:F$2999,$K385,Q$22:Q$2999),IF($I385="c2",SUMIF($E$22:E$2999,$K385,Q$22:Q$2999),IF($I385="c3",SUMIF($D$22:D$2999,$K385,Q$22:Q$2999),IF($I385="c4",SUMIF($C$22:C$2999,$K385,Q$22:Q$2999),""))))))</f>
        <v/>
      </c>
      <c r="S385" s="90"/>
      <c r="T385" s="90" t="str">
        <f>IF(G385&lt;&gt;"",IF(S385&lt;&gt;"",O385*S385,"Celda Vacia"),IF($G385&lt;&gt;"",$O385*S385,IF(OR($I385="c",$I385="css"),SUMIF($G$22:G$2999,$K385,T$22:T$2999),IF($I385="c1",SUMIF($F$22:F$2999,$K385,T$22:T$2999),IF($I385="c2",SUMIF($E$22:E$2999,$K385,T$22:T$2999),IF($I385="c3",SUMIF($D$22:D$2999,$K385,T$22:T$2999),IF($I385="c4",SUMIF($C$22:C$2999,$K385,T$22:T$2999),"")))))))</f>
        <v/>
      </c>
      <c r="U385" s="91" t="str">
        <f t="shared" si="88"/>
        <v/>
      </c>
      <c r="V385" s="45"/>
      <c r="X385" s="50" t="str">
        <f t="shared" si="89"/>
        <v/>
      </c>
      <c r="Y385" s="69" t="str">
        <f t="shared" si="90"/>
        <v/>
      </c>
      <c r="Z385" s="69" t="str">
        <f t="shared" si="91"/>
        <v/>
      </c>
      <c r="AA385" s="69" t="str">
        <f>IF(I385="CSS",IF(RELLENAR!$F$6="PEM",IF(OR(T385&lt;(Q385),Q385=0),1,""),IF(OR(T385*(1+$T$11+$T$9)&lt;(Q385*(1+$O$9+$O$11)),Q385=0),1,"")),"")</f>
        <v/>
      </c>
      <c r="AB385" s="93" t="str">
        <f t="shared" si="92"/>
        <v/>
      </c>
      <c r="AC385" s="56" t="str">
        <f t="shared" si="93"/>
        <v/>
      </c>
      <c r="AD385" s="94" t="str">
        <f t="shared" si="94"/>
        <v/>
      </c>
      <c r="AE385" s="56" t="str">
        <f t="shared" si="95"/>
        <v/>
      </c>
      <c r="AF385" s="78" t="str">
        <f t="shared" si="96"/>
        <v/>
      </c>
    </row>
    <row r="386" spans="1:32" s="74" customFormat="1" x14ac:dyDescent="0.2">
      <c r="A386" s="74" t="str">
        <f>IF(EXPORTADO!I368&lt;&gt;"",EXPORTADO!I368,"")</f>
        <v/>
      </c>
      <c r="B386" s="74" t="str">
        <f t="shared" si="81"/>
        <v/>
      </c>
      <c r="C386" s="86" t="str">
        <f t="shared" si="82"/>
        <v/>
      </c>
      <c r="D386" s="86" t="str">
        <f t="shared" si="83"/>
        <v/>
      </c>
      <c r="E386" s="86" t="str">
        <f t="shared" si="84"/>
        <v/>
      </c>
      <c r="F386" s="86" t="str">
        <f t="shared" si="85"/>
        <v/>
      </c>
      <c r="G386" s="86" t="str">
        <f t="shared" si="86"/>
        <v/>
      </c>
      <c r="H386" s="87" t="str">
        <f>IF(EXPORTADO!B368&lt;&gt;"",EXPORTADO!B368,"")</f>
        <v/>
      </c>
      <c r="I386" s="78" t="str">
        <f t="shared" si="87"/>
        <v/>
      </c>
      <c r="J386" s="78"/>
      <c r="K386" s="88" t="str">
        <f>IF(EXPORTADO!A368&lt;&gt;"",TRIM(EXPORTADO!A368),"")</f>
        <v/>
      </c>
      <c r="L386" s="50" t="str">
        <f>IF(K386&lt;&gt;"",EXPORTADO!D368,"")</f>
        <v/>
      </c>
      <c r="M386" s="50"/>
      <c r="N386" s="78" t="str">
        <f>IF(K386&lt;&gt;"",EXPORTADO!C368,"")</f>
        <v/>
      </c>
      <c r="O386" s="89" t="str">
        <f>IF(G386&lt;&gt;"",EXPORTADO!E368,"")</f>
        <v/>
      </c>
      <c r="P386" s="90" t="str">
        <f>IF(G386&lt;&gt;"",EXPORTADO!F368,"")</f>
        <v/>
      </c>
      <c r="Q386" s="90" t="str">
        <f>IF($G386&lt;&gt;"",$O386*P386,IF(OR($I386="c",$I386="css"),SUMIF($G$22:G$2999,$K386,Q$22:Q$2999),IF($I386="c1",SUMIF($F$22:F$2999,$K386,Q$22:Q$2999),IF($I386="c2",SUMIF($E$22:E$2999,$K386,Q$22:Q$2999),IF($I386="c3",SUMIF($D$22:D$2999,$K386,Q$22:Q$2999),IF($I386="c4",SUMIF($C$22:C$2999,$K386,Q$22:Q$2999),""))))))</f>
        <v/>
      </c>
      <c r="S386" s="90"/>
      <c r="T386" s="90" t="str">
        <f>IF(G386&lt;&gt;"",IF(S386&lt;&gt;"",O386*S386,"Celda Vacia"),IF($G386&lt;&gt;"",$O386*S386,IF(OR($I386="c",$I386="css"),SUMIF($G$22:G$2999,$K386,T$22:T$2999),IF($I386="c1",SUMIF($F$22:F$2999,$K386,T$22:T$2999),IF($I386="c2",SUMIF($E$22:E$2999,$K386,T$22:T$2999),IF($I386="c3",SUMIF($D$22:D$2999,$K386,T$22:T$2999),IF($I386="c4",SUMIF($C$22:C$2999,$K386,T$22:T$2999),"")))))))</f>
        <v/>
      </c>
      <c r="U386" s="91" t="str">
        <f t="shared" si="88"/>
        <v/>
      </c>
      <c r="V386" s="45"/>
      <c r="X386" s="50" t="str">
        <f t="shared" si="89"/>
        <v/>
      </c>
      <c r="Y386" s="69" t="str">
        <f t="shared" si="90"/>
        <v/>
      </c>
      <c r="Z386" s="69" t="str">
        <f t="shared" si="91"/>
        <v/>
      </c>
      <c r="AA386" s="69" t="str">
        <f>IF(I386="CSS",IF(RELLENAR!$F$6="PEM",IF(OR(T386&lt;(Q386),Q386=0),1,""),IF(OR(T386*(1+$T$11+$T$9)&lt;(Q386*(1+$O$9+$O$11)),Q386=0),1,"")),"")</f>
        <v/>
      </c>
      <c r="AB386" s="93" t="str">
        <f t="shared" si="92"/>
        <v/>
      </c>
      <c r="AC386" s="56" t="str">
        <f t="shared" si="93"/>
        <v/>
      </c>
      <c r="AD386" s="94" t="str">
        <f t="shared" si="94"/>
        <v/>
      </c>
      <c r="AE386" s="56" t="str">
        <f t="shared" si="95"/>
        <v/>
      </c>
      <c r="AF386" s="78" t="str">
        <f t="shared" si="96"/>
        <v/>
      </c>
    </row>
    <row r="387" spans="1:32" s="74" customFormat="1" x14ac:dyDescent="0.2">
      <c r="A387" s="74" t="str">
        <f>IF(EXPORTADO!I369&lt;&gt;"",EXPORTADO!I369,"")</f>
        <v/>
      </c>
      <c r="B387" s="74" t="str">
        <f t="shared" si="81"/>
        <v/>
      </c>
      <c r="C387" s="86" t="str">
        <f t="shared" si="82"/>
        <v/>
      </c>
      <c r="D387" s="86" t="str">
        <f t="shared" si="83"/>
        <v/>
      </c>
      <c r="E387" s="86" t="str">
        <f t="shared" si="84"/>
        <v/>
      </c>
      <c r="F387" s="86" t="str">
        <f t="shared" si="85"/>
        <v/>
      </c>
      <c r="G387" s="86" t="str">
        <f t="shared" si="86"/>
        <v/>
      </c>
      <c r="H387" s="87" t="str">
        <f>IF(EXPORTADO!B369&lt;&gt;"",EXPORTADO!B369,"")</f>
        <v/>
      </c>
      <c r="I387" s="78" t="str">
        <f t="shared" si="87"/>
        <v/>
      </c>
      <c r="J387" s="78"/>
      <c r="K387" s="88" t="str">
        <f>IF(EXPORTADO!A369&lt;&gt;"",TRIM(EXPORTADO!A369),"")</f>
        <v/>
      </c>
      <c r="L387" s="50" t="str">
        <f>IF(K387&lt;&gt;"",EXPORTADO!D369,"")</f>
        <v/>
      </c>
      <c r="M387" s="50"/>
      <c r="N387" s="78" t="str">
        <f>IF(K387&lt;&gt;"",EXPORTADO!C369,"")</f>
        <v/>
      </c>
      <c r="O387" s="89" t="str">
        <f>IF(G387&lt;&gt;"",EXPORTADO!E369,"")</f>
        <v/>
      </c>
      <c r="P387" s="90" t="str">
        <f>IF(G387&lt;&gt;"",EXPORTADO!F369,"")</f>
        <v/>
      </c>
      <c r="Q387" s="90" t="str">
        <f>IF($G387&lt;&gt;"",$O387*P387,IF(OR($I387="c",$I387="css"),SUMIF($G$22:G$2999,$K387,Q$22:Q$2999),IF($I387="c1",SUMIF($F$22:F$2999,$K387,Q$22:Q$2999),IF($I387="c2",SUMIF($E$22:E$2999,$K387,Q$22:Q$2999),IF($I387="c3",SUMIF($D$22:D$2999,$K387,Q$22:Q$2999),IF($I387="c4",SUMIF($C$22:C$2999,$K387,Q$22:Q$2999),""))))))</f>
        <v/>
      </c>
      <c r="S387" s="90"/>
      <c r="T387" s="90" t="str">
        <f>IF(G387&lt;&gt;"",IF(S387&lt;&gt;"",O387*S387,"Celda Vacia"),IF($G387&lt;&gt;"",$O387*S387,IF(OR($I387="c",$I387="css"),SUMIF($G$22:G$2999,$K387,T$22:T$2999),IF($I387="c1",SUMIF($F$22:F$2999,$K387,T$22:T$2999),IF($I387="c2",SUMIF($E$22:E$2999,$K387,T$22:T$2999),IF($I387="c3",SUMIF($D$22:D$2999,$K387,T$22:T$2999),IF($I387="c4",SUMIF($C$22:C$2999,$K387,T$22:T$2999),"")))))))</f>
        <v/>
      </c>
      <c r="U387" s="91" t="str">
        <f t="shared" si="88"/>
        <v/>
      </c>
      <c r="V387" s="45"/>
      <c r="X387" s="50" t="str">
        <f t="shared" si="89"/>
        <v/>
      </c>
      <c r="Y387" s="69" t="str">
        <f t="shared" si="90"/>
        <v/>
      </c>
      <c r="Z387" s="69" t="str">
        <f t="shared" si="91"/>
        <v/>
      </c>
      <c r="AA387" s="69" t="str">
        <f>IF(I387="CSS",IF(RELLENAR!$F$6="PEM",IF(OR(T387&lt;(Q387),Q387=0),1,""),IF(OR(T387*(1+$T$11+$T$9)&lt;(Q387*(1+$O$9+$O$11)),Q387=0),1,"")),"")</f>
        <v/>
      </c>
      <c r="AB387" s="93" t="str">
        <f t="shared" si="92"/>
        <v/>
      </c>
      <c r="AC387" s="56" t="str">
        <f t="shared" si="93"/>
        <v/>
      </c>
      <c r="AD387" s="94" t="str">
        <f t="shared" si="94"/>
        <v/>
      </c>
      <c r="AE387" s="56" t="str">
        <f t="shared" si="95"/>
        <v/>
      </c>
      <c r="AF387" s="78" t="str">
        <f t="shared" si="96"/>
        <v/>
      </c>
    </row>
    <row r="388" spans="1:32" s="74" customFormat="1" x14ac:dyDescent="0.2">
      <c r="A388" s="74" t="str">
        <f>IF(EXPORTADO!I370&lt;&gt;"",EXPORTADO!I370,"")</f>
        <v/>
      </c>
      <c r="B388" s="74" t="str">
        <f t="shared" si="81"/>
        <v/>
      </c>
      <c r="C388" s="86" t="str">
        <f t="shared" si="82"/>
        <v/>
      </c>
      <c r="D388" s="86" t="str">
        <f t="shared" si="83"/>
        <v/>
      </c>
      <c r="E388" s="86" t="str">
        <f t="shared" si="84"/>
        <v/>
      </c>
      <c r="F388" s="86" t="str">
        <f t="shared" si="85"/>
        <v/>
      </c>
      <c r="G388" s="86" t="str">
        <f t="shared" si="86"/>
        <v/>
      </c>
      <c r="H388" s="87" t="str">
        <f>IF(EXPORTADO!B370&lt;&gt;"",EXPORTADO!B370,"")</f>
        <v/>
      </c>
      <c r="I388" s="78" t="str">
        <f t="shared" si="87"/>
        <v/>
      </c>
      <c r="J388" s="78"/>
      <c r="K388" s="88" t="str">
        <f>IF(EXPORTADO!A370&lt;&gt;"",TRIM(EXPORTADO!A370),"")</f>
        <v/>
      </c>
      <c r="L388" s="50" t="str">
        <f>IF(K388&lt;&gt;"",EXPORTADO!D370,"")</f>
        <v/>
      </c>
      <c r="M388" s="50"/>
      <c r="N388" s="78" t="str">
        <f>IF(K388&lt;&gt;"",EXPORTADO!C370,"")</f>
        <v/>
      </c>
      <c r="O388" s="89" t="str">
        <f>IF(G388&lt;&gt;"",EXPORTADO!E370,"")</f>
        <v/>
      </c>
      <c r="P388" s="90" t="str">
        <f>IF(G388&lt;&gt;"",EXPORTADO!F370,"")</f>
        <v/>
      </c>
      <c r="Q388" s="90" t="str">
        <f>IF($G388&lt;&gt;"",$O388*P388,IF(OR($I388="c",$I388="css"),SUMIF($G$22:G$2999,$K388,Q$22:Q$2999),IF($I388="c1",SUMIF($F$22:F$2999,$K388,Q$22:Q$2999),IF($I388="c2",SUMIF($E$22:E$2999,$K388,Q$22:Q$2999),IF($I388="c3",SUMIF($D$22:D$2999,$K388,Q$22:Q$2999),IF($I388="c4",SUMIF($C$22:C$2999,$K388,Q$22:Q$2999),""))))))</f>
        <v/>
      </c>
      <c r="S388" s="90"/>
      <c r="T388" s="90" t="str">
        <f>IF(G388&lt;&gt;"",IF(S388&lt;&gt;"",O388*S388,"Celda Vacia"),IF($G388&lt;&gt;"",$O388*S388,IF(OR($I388="c",$I388="css"),SUMIF($G$22:G$2999,$K388,T$22:T$2999),IF($I388="c1",SUMIF($F$22:F$2999,$K388,T$22:T$2999),IF($I388="c2",SUMIF($E$22:E$2999,$K388,T$22:T$2999),IF($I388="c3",SUMIF($D$22:D$2999,$K388,T$22:T$2999),IF($I388="c4",SUMIF($C$22:C$2999,$K388,T$22:T$2999),"")))))))</f>
        <v/>
      </c>
      <c r="U388" s="91" t="str">
        <f t="shared" si="88"/>
        <v/>
      </c>
      <c r="V388" s="45"/>
      <c r="X388" s="50" t="str">
        <f t="shared" si="89"/>
        <v/>
      </c>
      <c r="Y388" s="69" t="str">
        <f t="shared" si="90"/>
        <v/>
      </c>
      <c r="Z388" s="69" t="str">
        <f t="shared" si="91"/>
        <v/>
      </c>
      <c r="AA388" s="69" t="str">
        <f>IF(I388="CSS",IF(RELLENAR!$F$6="PEM",IF(OR(T388&lt;(Q388),Q388=0),1,""),IF(OR(T388*(1+$T$11+$T$9)&lt;(Q388*(1+$O$9+$O$11)),Q388=0),1,"")),"")</f>
        <v/>
      </c>
      <c r="AB388" s="93" t="str">
        <f t="shared" si="92"/>
        <v/>
      </c>
      <c r="AC388" s="56" t="str">
        <f t="shared" si="93"/>
        <v/>
      </c>
      <c r="AD388" s="94" t="str">
        <f t="shared" si="94"/>
        <v/>
      </c>
      <c r="AE388" s="56" t="str">
        <f t="shared" si="95"/>
        <v/>
      </c>
      <c r="AF388" s="78" t="str">
        <f t="shared" si="96"/>
        <v/>
      </c>
    </row>
    <row r="389" spans="1:32" s="74" customFormat="1" x14ac:dyDescent="0.2">
      <c r="A389" s="74" t="str">
        <f>IF(EXPORTADO!I371&lt;&gt;"",EXPORTADO!I371,"")</f>
        <v/>
      </c>
      <c r="B389" s="74" t="str">
        <f t="shared" si="81"/>
        <v/>
      </c>
      <c r="C389" s="86" t="str">
        <f t="shared" si="82"/>
        <v/>
      </c>
      <c r="D389" s="86" t="str">
        <f t="shared" si="83"/>
        <v/>
      </c>
      <c r="E389" s="86" t="str">
        <f t="shared" si="84"/>
        <v/>
      </c>
      <c r="F389" s="86" t="str">
        <f t="shared" si="85"/>
        <v/>
      </c>
      <c r="G389" s="86" t="str">
        <f t="shared" si="86"/>
        <v/>
      </c>
      <c r="H389" s="87" t="str">
        <f>IF(EXPORTADO!B371&lt;&gt;"",EXPORTADO!B371,"")</f>
        <v/>
      </c>
      <c r="I389" s="78" t="str">
        <f t="shared" si="87"/>
        <v/>
      </c>
      <c r="J389" s="78"/>
      <c r="K389" s="88" t="str">
        <f>IF(EXPORTADO!A371&lt;&gt;"",TRIM(EXPORTADO!A371),"")</f>
        <v/>
      </c>
      <c r="L389" s="50" t="str">
        <f>IF(K389&lt;&gt;"",EXPORTADO!D371,"")</f>
        <v/>
      </c>
      <c r="M389" s="50"/>
      <c r="N389" s="78" t="str">
        <f>IF(K389&lt;&gt;"",EXPORTADO!C371,"")</f>
        <v/>
      </c>
      <c r="O389" s="89" t="str">
        <f>IF(G389&lt;&gt;"",EXPORTADO!E371,"")</f>
        <v/>
      </c>
      <c r="P389" s="90" t="str">
        <f>IF(G389&lt;&gt;"",EXPORTADO!F371,"")</f>
        <v/>
      </c>
      <c r="Q389" s="90" t="str">
        <f>IF($G389&lt;&gt;"",$O389*P389,IF(OR($I389="c",$I389="css"),SUMIF($G$22:G$2999,$K389,Q$22:Q$2999),IF($I389="c1",SUMIF($F$22:F$2999,$K389,Q$22:Q$2999),IF($I389="c2",SUMIF($E$22:E$2999,$K389,Q$22:Q$2999),IF($I389="c3",SUMIF($D$22:D$2999,$K389,Q$22:Q$2999),IF($I389="c4",SUMIF($C$22:C$2999,$K389,Q$22:Q$2999),""))))))</f>
        <v/>
      </c>
      <c r="S389" s="90" t="s">
        <v>17</v>
      </c>
      <c r="T389" s="90" t="str">
        <f>IF(G389&lt;&gt;"",IF(S389&lt;&gt;"",O389*S389,"Celda Vacia"),IF($G389&lt;&gt;"",$O389*S389,IF(OR($I389="c",$I389="css"),SUMIF($G$22:G$2999,$K389,T$22:T$2999),IF($I389="c1",SUMIF($F$22:F$2999,$K389,T$22:T$2999),IF($I389="c2",SUMIF($E$22:E$2999,$K389,T$22:T$2999),IF($I389="c3",SUMIF($D$22:D$2999,$K389,T$22:T$2999),IF($I389="c4",SUMIF($C$22:C$2999,$K389,T$22:T$2999),"")))))))</f>
        <v/>
      </c>
      <c r="U389" s="91" t="str">
        <f t="shared" si="88"/>
        <v/>
      </c>
      <c r="V389" s="45"/>
      <c r="X389" s="50" t="str">
        <f t="shared" si="89"/>
        <v/>
      </c>
      <c r="Y389" s="69" t="str">
        <f t="shared" si="90"/>
        <v/>
      </c>
      <c r="Z389" s="69" t="str">
        <f t="shared" si="91"/>
        <v/>
      </c>
      <c r="AA389" s="69" t="str">
        <f>IF(I389="CSS",IF(RELLENAR!$F$6="PEM",IF(OR(T389&lt;(Q389),Q389=0),1,""),IF(OR(T389*(1+$T$11+$T$9)&lt;(Q389*(1+$O$9+$O$11)),Q389=0),1,"")),"")</f>
        <v/>
      </c>
      <c r="AB389" s="93" t="str">
        <f t="shared" si="92"/>
        <v/>
      </c>
      <c r="AC389" s="56" t="str">
        <f t="shared" si="93"/>
        <v/>
      </c>
      <c r="AD389" s="94" t="str">
        <f t="shared" si="94"/>
        <v/>
      </c>
      <c r="AE389" s="56" t="str">
        <f t="shared" si="95"/>
        <v/>
      </c>
      <c r="AF389" s="78" t="str">
        <f t="shared" si="96"/>
        <v/>
      </c>
    </row>
    <row r="390" spans="1:32" s="74" customFormat="1" x14ac:dyDescent="0.2">
      <c r="A390" s="74" t="str">
        <f>IF(EXPORTADO!I372&lt;&gt;"",EXPORTADO!I372,"")</f>
        <v/>
      </c>
      <c r="B390" s="74" t="str">
        <f t="shared" si="81"/>
        <v/>
      </c>
      <c r="C390" s="86" t="str">
        <f t="shared" si="82"/>
        <v/>
      </c>
      <c r="D390" s="86" t="str">
        <f t="shared" si="83"/>
        <v/>
      </c>
      <c r="E390" s="86" t="str">
        <f t="shared" si="84"/>
        <v/>
      </c>
      <c r="F390" s="86" t="str">
        <f t="shared" si="85"/>
        <v/>
      </c>
      <c r="G390" s="86" t="str">
        <f t="shared" si="86"/>
        <v/>
      </c>
      <c r="H390" s="87" t="str">
        <f>IF(EXPORTADO!B372&lt;&gt;"",EXPORTADO!B372,"")</f>
        <v/>
      </c>
      <c r="I390" s="78" t="str">
        <f t="shared" si="87"/>
        <v/>
      </c>
      <c r="J390" s="78"/>
      <c r="K390" s="88" t="str">
        <f>IF(EXPORTADO!A372&lt;&gt;"",TRIM(EXPORTADO!A372),"")</f>
        <v/>
      </c>
      <c r="L390" s="50" t="str">
        <f>IF(K390&lt;&gt;"",EXPORTADO!D372,"")</f>
        <v/>
      </c>
      <c r="M390" s="50"/>
      <c r="N390" s="78" t="str">
        <f>IF(K390&lt;&gt;"",EXPORTADO!C372,"")</f>
        <v/>
      </c>
      <c r="O390" s="89" t="str">
        <f>IF(G390&lt;&gt;"",EXPORTADO!E372,"")</f>
        <v/>
      </c>
      <c r="P390" s="90" t="str">
        <f>IF(G390&lt;&gt;"",EXPORTADO!F372,"")</f>
        <v/>
      </c>
      <c r="Q390" s="90" t="str">
        <f>IF($G390&lt;&gt;"",$O390*P390,IF(OR($I390="c",$I390="css"),SUMIF($G$22:G$2999,$K390,Q$22:Q$2999),IF($I390="c1",SUMIF($F$22:F$2999,$K390,Q$22:Q$2999),IF($I390="c2",SUMIF($E$22:E$2999,$K390,Q$22:Q$2999),IF($I390="c3",SUMIF($D$22:D$2999,$K390,Q$22:Q$2999),IF($I390="c4",SUMIF($C$22:C$2999,$K390,Q$22:Q$2999),""))))))</f>
        <v/>
      </c>
      <c r="S390" s="90"/>
      <c r="T390" s="90" t="str">
        <f>IF(G390&lt;&gt;"",IF(S390&lt;&gt;"",O390*S390,"Celda Vacia"),IF($G390&lt;&gt;"",$O390*S390,IF(OR($I390="c",$I390="css"),SUMIF($G$22:G$2999,$K390,T$22:T$2999),IF($I390="c1",SUMIF($F$22:F$2999,$K390,T$22:T$2999),IF($I390="c2",SUMIF($E$22:E$2999,$K390,T$22:T$2999),IF($I390="c3",SUMIF($D$22:D$2999,$K390,T$22:T$2999),IF($I390="c4",SUMIF($C$22:C$2999,$K390,T$22:T$2999),"")))))))</f>
        <v/>
      </c>
      <c r="U390" s="91" t="str">
        <f t="shared" si="88"/>
        <v/>
      </c>
      <c r="V390" s="45"/>
      <c r="X390" s="50" t="str">
        <f t="shared" si="89"/>
        <v/>
      </c>
      <c r="Y390" s="69" t="str">
        <f t="shared" si="90"/>
        <v/>
      </c>
      <c r="Z390" s="69" t="str">
        <f t="shared" si="91"/>
        <v/>
      </c>
      <c r="AA390" s="69" t="str">
        <f>IF(I390="CSS",IF(RELLENAR!$F$6="PEM",IF(OR(T390&lt;(Q390),Q390=0),1,""),IF(OR(T390*(1+$T$11+$T$9)&lt;(Q390*(1+$O$9+$O$11)),Q390=0),1,"")),"")</f>
        <v/>
      </c>
      <c r="AB390" s="93" t="str">
        <f t="shared" si="92"/>
        <v/>
      </c>
      <c r="AC390" s="56" t="str">
        <f t="shared" si="93"/>
        <v/>
      </c>
      <c r="AD390" s="94" t="str">
        <f t="shared" si="94"/>
        <v/>
      </c>
      <c r="AE390" s="56" t="str">
        <f t="shared" si="95"/>
        <v/>
      </c>
      <c r="AF390" s="78" t="str">
        <f t="shared" si="96"/>
        <v/>
      </c>
    </row>
    <row r="391" spans="1:32" s="74" customFormat="1" x14ac:dyDescent="0.2">
      <c r="A391" s="74" t="str">
        <f>IF(EXPORTADO!I373&lt;&gt;"",EXPORTADO!I373,"")</f>
        <v/>
      </c>
      <c r="B391" s="74" t="str">
        <f t="shared" si="81"/>
        <v/>
      </c>
      <c r="C391" s="86" t="str">
        <f t="shared" si="82"/>
        <v/>
      </c>
      <c r="D391" s="86" t="str">
        <f t="shared" si="83"/>
        <v/>
      </c>
      <c r="E391" s="86" t="str">
        <f t="shared" si="84"/>
        <v/>
      </c>
      <c r="F391" s="86" t="str">
        <f t="shared" si="85"/>
        <v/>
      </c>
      <c r="G391" s="86" t="str">
        <f t="shared" si="86"/>
        <v/>
      </c>
      <c r="H391" s="87" t="str">
        <f>IF(EXPORTADO!B373&lt;&gt;"",EXPORTADO!B373,"")</f>
        <v/>
      </c>
      <c r="I391" s="78" t="str">
        <f t="shared" si="87"/>
        <v/>
      </c>
      <c r="J391" s="78"/>
      <c r="K391" s="88" t="str">
        <f>IF(EXPORTADO!A373&lt;&gt;"",TRIM(EXPORTADO!A373),"")</f>
        <v/>
      </c>
      <c r="L391" s="50" t="str">
        <f>IF(K391&lt;&gt;"",EXPORTADO!D373,"")</f>
        <v/>
      </c>
      <c r="M391" s="50"/>
      <c r="N391" s="78" t="str">
        <f>IF(K391&lt;&gt;"",EXPORTADO!C373,"")</f>
        <v/>
      </c>
      <c r="O391" s="89" t="str">
        <f>IF(G391&lt;&gt;"",EXPORTADO!E373,"")</f>
        <v/>
      </c>
      <c r="P391" s="90" t="str">
        <f>IF(G391&lt;&gt;"",EXPORTADO!F373,"")</f>
        <v/>
      </c>
      <c r="Q391" s="90" t="str">
        <f>IF($G391&lt;&gt;"",$O391*P391,IF(OR($I391="c",$I391="css"),SUMIF($G$22:G$2999,$K391,Q$22:Q$2999),IF($I391="c1",SUMIF($F$22:F$2999,$K391,Q$22:Q$2999),IF($I391="c2",SUMIF($E$22:E$2999,$K391,Q$22:Q$2999),IF($I391="c3",SUMIF($D$22:D$2999,$K391,Q$22:Q$2999),IF($I391="c4",SUMIF($C$22:C$2999,$K391,Q$22:Q$2999),""))))))</f>
        <v/>
      </c>
      <c r="S391" s="90"/>
      <c r="T391" s="90" t="str">
        <f>IF(G391&lt;&gt;"",IF(S391&lt;&gt;"",O391*S391,"Celda Vacia"),IF($G391&lt;&gt;"",$O391*S391,IF(OR($I391="c",$I391="css"),SUMIF($G$22:G$2999,$K391,T$22:T$2999),IF($I391="c1",SUMIF($F$22:F$2999,$K391,T$22:T$2999),IF($I391="c2",SUMIF($E$22:E$2999,$K391,T$22:T$2999),IF($I391="c3",SUMIF($D$22:D$2999,$K391,T$22:T$2999),IF($I391="c4",SUMIF($C$22:C$2999,$K391,T$22:T$2999),"")))))))</f>
        <v/>
      </c>
      <c r="U391" s="91" t="str">
        <f t="shared" si="88"/>
        <v/>
      </c>
      <c r="V391" s="45"/>
      <c r="X391" s="50" t="str">
        <f t="shared" si="89"/>
        <v/>
      </c>
      <c r="Y391" s="69" t="str">
        <f t="shared" si="90"/>
        <v/>
      </c>
      <c r="Z391" s="69" t="str">
        <f t="shared" si="91"/>
        <v/>
      </c>
      <c r="AA391" s="69" t="str">
        <f>IF(I391="CSS",IF(RELLENAR!$F$6="PEM",IF(OR(T391&lt;(Q391),Q391=0),1,""),IF(OR(T391*(1+$T$11+$T$9)&lt;(Q391*(1+$O$9+$O$11)),Q391=0),1,"")),"")</f>
        <v/>
      </c>
      <c r="AB391" s="93" t="str">
        <f t="shared" si="92"/>
        <v/>
      </c>
      <c r="AC391" s="56" t="str">
        <f t="shared" si="93"/>
        <v/>
      </c>
      <c r="AD391" s="94" t="str">
        <f t="shared" si="94"/>
        <v/>
      </c>
      <c r="AE391" s="56" t="str">
        <f t="shared" si="95"/>
        <v/>
      </c>
      <c r="AF391" s="78" t="str">
        <f t="shared" si="96"/>
        <v/>
      </c>
    </row>
    <row r="392" spans="1:32" s="74" customFormat="1" x14ac:dyDescent="0.2">
      <c r="A392" s="74" t="str">
        <f>IF(EXPORTADO!I374&lt;&gt;"",EXPORTADO!I374,"")</f>
        <v/>
      </c>
      <c r="B392" s="74" t="str">
        <f t="shared" si="81"/>
        <v/>
      </c>
      <c r="C392" s="86" t="str">
        <f t="shared" si="82"/>
        <v/>
      </c>
      <c r="D392" s="86" t="str">
        <f t="shared" si="83"/>
        <v/>
      </c>
      <c r="E392" s="86" t="str">
        <f t="shared" si="84"/>
        <v/>
      </c>
      <c r="F392" s="86" t="str">
        <f t="shared" si="85"/>
        <v/>
      </c>
      <c r="G392" s="86" t="str">
        <f t="shared" si="86"/>
        <v/>
      </c>
      <c r="H392" s="87" t="str">
        <f>IF(EXPORTADO!B374&lt;&gt;"",EXPORTADO!B374,"")</f>
        <v/>
      </c>
      <c r="I392" s="78" t="str">
        <f t="shared" si="87"/>
        <v/>
      </c>
      <c r="J392" s="78"/>
      <c r="K392" s="88" t="str">
        <f>IF(EXPORTADO!A374&lt;&gt;"",TRIM(EXPORTADO!A374),"")</f>
        <v/>
      </c>
      <c r="L392" s="50" t="str">
        <f>IF(K392&lt;&gt;"",EXPORTADO!D374,"")</f>
        <v/>
      </c>
      <c r="M392" s="50"/>
      <c r="N392" s="78" t="str">
        <f>IF(K392&lt;&gt;"",EXPORTADO!C374,"")</f>
        <v/>
      </c>
      <c r="O392" s="89" t="str">
        <f>IF(G392&lt;&gt;"",EXPORTADO!E374,"")</f>
        <v/>
      </c>
      <c r="P392" s="90" t="str">
        <f>IF(G392&lt;&gt;"",EXPORTADO!F374,"")</f>
        <v/>
      </c>
      <c r="Q392" s="90" t="str">
        <f>IF($G392&lt;&gt;"",$O392*P392,IF(OR($I392="c",$I392="css"),SUMIF($G$22:G$2999,$K392,Q$22:Q$2999),IF($I392="c1",SUMIF($F$22:F$2999,$K392,Q$22:Q$2999),IF($I392="c2",SUMIF($E$22:E$2999,$K392,Q$22:Q$2999),IF($I392="c3",SUMIF($D$22:D$2999,$K392,Q$22:Q$2999),IF($I392="c4",SUMIF($C$22:C$2999,$K392,Q$22:Q$2999),""))))))</f>
        <v/>
      </c>
      <c r="S392" s="90"/>
      <c r="T392" s="90" t="str">
        <f>IF(G392&lt;&gt;"",IF(S392&lt;&gt;"",O392*S392,"Celda Vacia"),IF($G392&lt;&gt;"",$O392*S392,IF(OR($I392="c",$I392="css"),SUMIF($G$22:G$2999,$K392,T$22:T$2999),IF($I392="c1",SUMIF($F$22:F$2999,$K392,T$22:T$2999),IF($I392="c2",SUMIF($E$22:E$2999,$K392,T$22:T$2999),IF($I392="c3",SUMIF($D$22:D$2999,$K392,T$22:T$2999),IF($I392="c4",SUMIF($C$22:C$2999,$K392,T$22:T$2999),"")))))))</f>
        <v/>
      </c>
      <c r="U392" s="91" t="str">
        <f t="shared" si="88"/>
        <v/>
      </c>
      <c r="V392" s="45"/>
      <c r="X392" s="50" t="str">
        <f t="shared" si="89"/>
        <v/>
      </c>
      <c r="Y392" s="69" t="str">
        <f t="shared" si="90"/>
        <v/>
      </c>
      <c r="Z392" s="69" t="str">
        <f t="shared" si="91"/>
        <v/>
      </c>
      <c r="AA392" s="69" t="str">
        <f>IF(I392="CSS",IF(RELLENAR!$F$6="PEM",IF(OR(T392&lt;(Q392),Q392=0),1,""),IF(OR(T392*(1+$T$11+$T$9)&lt;(Q392*(1+$O$9+$O$11)),Q392=0),1,"")),"")</f>
        <v/>
      </c>
      <c r="AB392" s="93" t="str">
        <f t="shared" si="92"/>
        <v/>
      </c>
      <c r="AC392" s="56" t="str">
        <f t="shared" si="93"/>
        <v/>
      </c>
      <c r="AD392" s="94" t="str">
        <f t="shared" si="94"/>
        <v/>
      </c>
      <c r="AE392" s="56" t="str">
        <f t="shared" si="95"/>
        <v/>
      </c>
      <c r="AF392" s="78" t="str">
        <f t="shared" si="96"/>
        <v/>
      </c>
    </row>
    <row r="393" spans="1:32" s="74" customFormat="1" x14ac:dyDescent="0.2">
      <c r="A393" s="74" t="str">
        <f>IF(EXPORTADO!I375&lt;&gt;"",EXPORTADO!I375,"")</f>
        <v/>
      </c>
      <c r="B393" s="74" t="str">
        <f t="shared" si="81"/>
        <v/>
      </c>
      <c r="C393" s="86" t="str">
        <f t="shared" si="82"/>
        <v/>
      </c>
      <c r="D393" s="86" t="str">
        <f t="shared" si="83"/>
        <v/>
      </c>
      <c r="E393" s="86" t="str">
        <f t="shared" si="84"/>
        <v/>
      </c>
      <c r="F393" s="86" t="str">
        <f t="shared" si="85"/>
        <v/>
      </c>
      <c r="G393" s="86" t="str">
        <f t="shared" si="86"/>
        <v/>
      </c>
      <c r="H393" s="87" t="str">
        <f>IF(EXPORTADO!B375&lt;&gt;"",EXPORTADO!B375,"")</f>
        <v/>
      </c>
      <c r="I393" s="78" t="str">
        <f t="shared" si="87"/>
        <v/>
      </c>
      <c r="J393" s="78"/>
      <c r="K393" s="88" t="str">
        <f>IF(EXPORTADO!A375&lt;&gt;"",TRIM(EXPORTADO!A375),"")</f>
        <v/>
      </c>
      <c r="L393" s="50" t="str">
        <f>IF(K393&lt;&gt;"",EXPORTADO!D375,"")</f>
        <v/>
      </c>
      <c r="M393" s="50"/>
      <c r="N393" s="78" t="str">
        <f>IF(K393&lt;&gt;"",EXPORTADO!C375,"")</f>
        <v/>
      </c>
      <c r="O393" s="89" t="str">
        <f>IF(G393&lt;&gt;"",EXPORTADO!E375,"")</f>
        <v/>
      </c>
      <c r="P393" s="90" t="str">
        <f>IF(G393&lt;&gt;"",EXPORTADO!F375,"")</f>
        <v/>
      </c>
      <c r="Q393" s="90" t="str">
        <f>IF($G393&lt;&gt;"",$O393*P393,IF(OR($I393="c",$I393="css"),SUMIF($G$22:G$2999,$K393,Q$22:Q$2999),IF($I393="c1",SUMIF($F$22:F$2999,$K393,Q$22:Q$2999),IF($I393="c2",SUMIF($E$22:E$2999,$K393,Q$22:Q$2999),IF($I393="c3",SUMIF($D$22:D$2999,$K393,Q$22:Q$2999),IF($I393="c4",SUMIF($C$22:C$2999,$K393,Q$22:Q$2999),""))))))</f>
        <v/>
      </c>
      <c r="S393" s="90"/>
      <c r="T393" s="90" t="str">
        <f>IF(G393&lt;&gt;"",IF(S393&lt;&gt;"",O393*S393,"Celda Vacia"),IF($G393&lt;&gt;"",$O393*S393,IF(OR($I393="c",$I393="css"),SUMIF($G$22:G$2999,$K393,T$22:T$2999),IF($I393="c1",SUMIF($F$22:F$2999,$K393,T$22:T$2999),IF($I393="c2",SUMIF($E$22:E$2999,$K393,T$22:T$2999),IF($I393="c3",SUMIF($D$22:D$2999,$K393,T$22:T$2999),IF($I393="c4",SUMIF($C$22:C$2999,$K393,T$22:T$2999),"")))))))</f>
        <v/>
      </c>
      <c r="U393" s="91" t="str">
        <f t="shared" si="88"/>
        <v/>
      </c>
      <c r="V393" s="45"/>
      <c r="X393" s="50" t="str">
        <f t="shared" si="89"/>
        <v/>
      </c>
      <c r="Y393" s="69" t="str">
        <f t="shared" si="90"/>
        <v/>
      </c>
      <c r="Z393" s="69" t="str">
        <f t="shared" si="91"/>
        <v/>
      </c>
      <c r="AA393" s="69" t="str">
        <f>IF(I393="CSS",IF(RELLENAR!$F$6="PEM",IF(OR(T393&lt;(Q393),Q393=0),1,""),IF(OR(T393*(1+$T$11+$T$9)&lt;(Q393*(1+$O$9+$O$11)),Q393=0),1,"")),"")</f>
        <v/>
      </c>
      <c r="AB393" s="93" t="str">
        <f t="shared" si="92"/>
        <v/>
      </c>
      <c r="AC393" s="56" t="str">
        <f t="shared" si="93"/>
        <v/>
      </c>
      <c r="AD393" s="94" t="str">
        <f t="shared" si="94"/>
        <v/>
      </c>
      <c r="AE393" s="56" t="str">
        <f t="shared" si="95"/>
        <v/>
      </c>
      <c r="AF393" s="78" t="str">
        <f t="shared" si="96"/>
        <v/>
      </c>
    </row>
    <row r="394" spans="1:32" s="74" customFormat="1" x14ac:dyDescent="0.2">
      <c r="A394" s="74" t="str">
        <f>IF(EXPORTADO!I376&lt;&gt;"",EXPORTADO!I376,"")</f>
        <v/>
      </c>
      <c r="B394" s="74" t="str">
        <f t="shared" si="81"/>
        <v/>
      </c>
      <c r="C394" s="86" t="str">
        <f t="shared" si="82"/>
        <v/>
      </c>
      <c r="D394" s="86" t="str">
        <f t="shared" si="83"/>
        <v/>
      </c>
      <c r="E394" s="86" t="str">
        <f t="shared" si="84"/>
        <v/>
      </c>
      <c r="F394" s="86" t="str">
        <f t="shared" si="85"/>
        <v/>
      </c>
      <c r="G394" s="86" t="str">
        <f t="shared" si="86"/>
        <v/>
      </c>
      <c r="H394" s="87" t="str">
        <f>IF(EXPORTADO!B376&lt;&gt;"",EXPORTADO!B376,"")</f>
        <v/>
      </c>
      <c r="I394" s="78" t="str">
        <f t="shared" si="87"/>
        <v/>
      </c>
      <c r="J394" s="78"/>
      <c r="K394" s="88" t="str">
        <f>IF(EXPORTADO!A376&lt;&gt;"",TRIM(EXPORTADO!A376),"")</f>
        <v/>
      </c>
      <c r="L394" s="50" t="str">
        <f>IF(K394&lt;&gt;"",EXPORTADO!D376,"")</f>
        <v/>
      </c>
      <c r="M394" s="50"/>
      <c r="N394" s="78" t="str">
        <f>IF(K394&lt;&gt;"",EXPORTADO!C376,"")</f>
        <v/>
      </c>
      <c r="O394" s="89" t="str">
        <f>IF(G394&lt;&gt;"",EXPORTADO!E376,"")</f>
        <v/>
      </c>
      <c r="P394" s="90" t="str">
        <f>IF(G394&lt;&gt;"",EXPORTADO!F376,"")</f>
        <v/>
      </c>
      <c r="Q394" s="90" t="str">
        <f>IF($G394&lt;&gt;"",$O394*P394,IF(OR($I394="c",$I394="css"),SUMIF($G$22:G$2999,$K394,Q$22:Q$2999),IF($I394="c1",SUMIF($F$22:F$2999,$K394,Q$22:Q$2999),IF($I394="c2",SUMIF($E$22:E$2999,$K394,Q$22:Q$2999),IF($I394="c3",SUMIF($D$22:D$2999,$K394,Q$22:Q$2999),IF($I394="c4",SUMIF($C$22:C$2999,$K394,Q$22:Q$2999),""))))))</f>
        <v/>
      </c>
      <c r="S394" s="90"/>
      <c r="T394" s="90" t="str">
        <f>IF(G394&lt;&gt;"",IF(S394&lt;&gt;"",O394*S394,"Celda Vacia"),IF($G394&lt;&gt;"",$O394*S394,IF(OR($I394="c",$I394="css"),SUMIF($G$22:G$2999,$K394,T$22:T$2999),IF($I394="c1",SUMIF($F$22:F$2999,$K394,T$22:T$2999),IF($I394="c2",SUMIF($E$22:E$2999,$K394,T$22:T$2999),IF($I394="c3",SUMIF($D$22:D$2999,$K394,T$22:T$2999),IF($I394="c4",SUMIF($C$22:C$2999,$K394,T$22:T$2999),"")))))))</f>
        <v/>
      </c>
      <c r="U394" s="91" t="str">
        <f t="shared" si="88"/>
        <v/>
      </c>
      <c r="V394" s="45"/>
      <c r="X394" s="50" t="str">
        <f t="shared" si="89"/>
        <v/>
      </c>
      <c r="Y394" s="69" t="str">
        <f t="shared" si="90"/>
        <v/>
      </c>
      <c r="Z394" s="69" t="str">
        <f t="shared" si="91"/>
        <v/>
      </c>
      <c r="AA394" s="69" t="str">
        <f>IF(I394="CSS",IF(RELLENAR!$F$6="PEM",IF(OR(T394&lt;(Q394),Q394=0),1,""),IF(OR(T394*(1+$T$11+$T$9)&lt;(Q394*(1+$O$9+$O$11)),Q394=0),1,"")),"")</f>
        <v/>
      </c>
      <c r="AB394" s="93" t="str">
        <f t="shared" si="92"/>
        <v/>
      </c>
      <c r="AC394" s="56" t="str">
        <f t="shared" si="93"/>
        <v/>
      </c>
      <c r="AD394" s="94" t="str">
        <f t="shared" si="94"/>
        <v/>
      </c>
      <c r="AE394" s="56" t="str">
        <f t="shared" si="95"/>
        <v/>
      </c>
      <c r="AF394" s="78" t="str">
        <f t="shared" si="96"/>
        <v/>
      </c>
    </row>
    <row r="395" spans="1:32" s="74" customFormat="1" x14ac:dyDescent="0.2">
      <c r="A395" s="74" t="str">
        <f>IF(EXPORTADO!I377&lt;&gt;"",EXPORTADO!I377,"")</f>
        <v/>
      </c>
      <c r="B395" s="74" t="str">
        <f t="shared" si="81"/>
        <v/>
      </c>
      <c r="C395" s="86" t="str">
        <f t="shared" si="82"/>
        <v/>
      </c>
      <c r="D395" s="86" t="str">
        <f t="shared" si="83"/>
        <v/>
      </c>
      <c r="E395" s="86" t="str">
        <f t="shared" si="84"/>
        <v/>
      </c>
      <c r="F395" s="86" t="str">
        <f t="shared" si="85"/>
        <v/>
      </c>
      <c r="G395" s="86" t="str">
        <f t="shared" si="86"/>
        <v/>
      </c>
      <c r="H395" s="87" t="str">
        <f>IF(EXPORTADO!B377&lt;&gt;"",EXPORTADO!B377,"")</f>
        <v/>
      </c>
      <c r="I395" s="78" t="str">
        <f t="shared" si="87"/>
        <v/>
      </c>
      <c r="J395" s="78"/>
      <c r="K395" s="88" t="str">
        <f>IF(EXPORTADO!A377&lt;&gt;"",TRIM(EXPORTADO!A377),"")</f>
        <v/>
      </c>
      <c r="L395" s="50" t="str">
        <f>IF(K395&lt;&gt;"",EXPORTADO!D377,"")</f>
        <v/>
      </c>
      <c r="M395" s="50"/>
      <c r="N395" s="78" t="str">
        <f>IF(K395&lt;&gt;"",EXPORTADO!C377,"")</f>
        <v/>
      </c>
      <c r="O395" s="89" t="str">
        <f>IF(G395&lt;&gt;"",EXPORTADO!E377,"")</f>
        <v/>
      </c>
      <c r="P395" s="90" t="str">
        <f>IF(G395&lt;&gt;"",EXPORTADO!F377,"")</f>
        <v/>
      </c>
      <c r="Q395" s="90" t="str">
        <f>IF($G395&lt;&gt;"",$O395*P395,IF(OR($I395="c",$I395="css"),SUMIF($G$22:G$2999,$K395,Q$22:Q$2999),IF($I395="c1",SUMIF($F$22:F$2999,$K395,Q$22:Q$2999),IF($I395="c2",SUMIF($E$22:E$2999,$K395,Q$22:Q$2999),IF($I395="c3",SUMIF($D$22:D$2999,$K395,Q$22:Q$2999),IF($I395="c4",SUMIF($C$22:C$2999,$K395,Q$22:Q$2999),""))))))</f>
        <v/>
      </c>
      <c r="S395" s="90" t="s">
        <v>17</v>
      </c>
      <c r="T395" s="90" t="str">
        <f>IF(G395&lt;&gt;"",IF(S395&lt;&gt;"",O395*S395,"Celda Vacia"),IF($G395&lt;&gt;"",$O395*S395,IF(OR($I395="c",$I395="css"),SUMIF($G$22:G$2999,$K395,T$22:T$2999),IF($I395="c1",SUMIF($F$22:F$2999,$K395,T$22:T$2999),IF($I395="c2",SUMIF($E$22:E$2999,$K395,T$22:T$2999),IF($I395="c3",SUMIF($D$22:D$2999,$K395,T$22:T$2999),IF($I395="c4",SUMIF($C$22:C$2999,$K395,T$22:T$2999),"")))))))</f>
        <v/>
      </c>
      <c r="U395" s="91" t="str">
        <f t="shared" si="88"/>
        <v/>
      </c>
      <c r="V395" s="45"/>
      <c r="X395" s="50" t="str">
        <f t="shared" si="89"/>
        <v/>
      </c>
      <c r="Y395" s="69" t="str">
        <f t="shared" si="90"/>
        <v/>
      </c>
      <c r="Z395" s="69" t="str">
        <f t="shared" si="91"/>
        <v/>
      </c>
      <c r="AA395" s="69" t="str">
        <f>IF(I395="CSS",IF(RELLENAR!$F$6="PEM",IF(OR(T395&lt;(Q395),Q395=0),1,""),IF(OR(T395*(1+$T$11+$T$9)&lt;(Q395*(1+$O$9+$O$11)),Q395=0),1,"")),"")</f>
        <v/>
      </c>
      <c r="AB395" s="93" t="str">
        <f t="shared" si="92"/>
        <v/>
      </c>
      <c r="AC395" s="56" t="str">
        <f t="shared" si="93"/>
        <v/>
      </c>
      <c r="AD395" s="94" t="str">
        <f t="shared" si="94"/>
        <v/>
      </c>
      <c r="AE395" s="56" t="str">
        <f t="shared" si="95"/>
        <v/>
      </c>
      <c r="AF395" s="78" t="str">
        <f t="shared" si="96"/>
        <v/>
      </c>
    </row>
    <row r="396" spans="1:32" s="74" customFormat="1" x14ac:dyDescent="0.2">
      <c r="A396" s="74" t="str">
        <f>IF(EXPORTADO!I378&lt;&gt;"",EXPORTADO!I378,"")</f>
        <v/>
      </c>
      <c r="B396" s="74" t="str">
        <f t="shared" si="81"/>
        <v/>
      </c>
      <c r="C396" s="86" t="str">
        <f t="shared" si="82"/>
        <v/>
      </c>
      <c r="D396" s="86" t="str">
        <f t="shared" si="83"/>
        <v/>
      </c>
      <c r="E396" s="86" t="str">
        <f t="shared" si="84"/>
        <v/>
      </c>
      <c r="F396" s="86" t="str">
        <f t="shared" si="85"/>
        <v/>
      </c>
      <c r="G396" s="86" t="str">
        <f t="shared" si="86"/>
        <v/>
      </c>
      <c r="H396" s="87" t="str">
        <f>IF(EXPORTADO!B378&lt;&gt;"",EXPORTADO!B378,"")</f>
        <v/>
      </c>
      <c r="I396" s="78" t="str">
        <f t="shared" si="87"/>
        <v/>
      </c>
      <c r="J396" s="78"/>
      <c r="K396" s="88" t="str">
        <f>IF(EXPORTADO!A378&lt;&gt;"",TRIM(EXPORTADO!A378),"")</f>
        <v/>
      </c>
      <c r="L396" s="50" t="str">
        <f>IF(K396&lt;&gt;"",EXPORTADO!D378,"")</f>
        <v/>
      </c>
      <c r="M396" s="50"/>
      <c r="N396" s="78" t="str">
        <f>IF(K396&lt;&gt;"",EXPORTADO!C378,"")</f>
        <v/>
      </c>
      <c r="O396" s="89" t="str">
        <f>IF(G396&lt;&gt;"",EXPORTADO!E378,"")</f>
        <v/>
      </c>
      <c r="P396" s="90" t="str">
        <f>IF(G396&lt;&gt;"",EXPORTADO!F378,"")</f>
        <v/>
      </c>
      <c r="Q396" s="90" t="str">
        <f>IF($G396&lt;&gt;"",$O396*P396,IF(OR($I396="c",$I396="css"),SUMIF($G$22:G$2999,$K396,Q$22:Q$2999),IF($I396="c1",SUMIF($F$22:F$2999,$K396,Q$22:Q$2999),IF($I396="c2",SUMIF($E$22:E$2999,$K396,Q$22:Q$2999),IF($I396="c3",SUMIF($D$22:D$2999,$K396,Q$22:Q$2999),IF($I396="c4",SUMIF($C$22:C$2999,$K396,Q$22:Q$2999),""))))))</f>
        <v/>
      </c>
      <c r="S396" s="90"/>
      <c r="T396" s="90" t="str">
        <f>IF(G396&lt;&gt;"",IF(S396&lt;&gt;"",O396*S396,"Celda Vacia"),IF($G396&lt;&gt;"",$O396*S396,IF(OR($I396="c",$I396="css"),SUMIF($G$22:G$2999,$K396,T$22:T$2999),IF($I396="c1",SUMIF($F$22:F$2999,$K396,T$22:T$2999),IF($I396="c2",SUMIF($E$22:E$2999,$K396,T$22:T$2999),IF($I396="c3",SUMIF($D$22:D$2999,$K396,T$22:T$2999),IF($I396="c4",SUMIF($C$22:C$2999,$K396,T$22:T$2999),"")))))))</f>
        <v/>
      </c>
      <c r="U396" s="91" t="str">
        <f t="shared" si="88"/>
        <v/>
      </c>
      <c r="V396" s="45"/>
      <c r="X396" s="50" t="str">
        <f t="shared" si="89"/>
        <v/>
      </c>
      <c r="Y396" s="69" t="str">
        <f t="shared" si="90"/>
        <v/>
      </c>
      <c r="Z396" s="69" t="str">
        <f t="shared" si="91"/>
        <v/>
      </c>
      <c r="AA396" s="69" t="str">
        <f>IF(I396="CSS",IF(RELLENAR!$F$6="PEM",IF(OR(T396&lt;(Q396),Q396=0),1,""),IF(OR(T396*(1+$T$11+$T$9)&lt;(Q396*(1+$O$9+$O$11)),Q396=0),1,"")),"")</f>
        <v/>
      </c>
      <c r="AB396" s="93" t="str">
        <f t="shared" si="92"/>
        <v/>
      </c>
      <c r="AC396" s="56" t="str">
        <f t="shared" si="93"/>
        <v/>
      </c>
      <c r="AD396" s="94" t="str">
        <f t="shared" si="94"/>
        <v/>
      </c>
      <c r="AE396" s="56" t="str">
        <f t="shared" si="95"/>
        <v/>
      </c>
      <c r="AF396" s="78" t="str">
        <f t="shared" si="96"/>
        <v/>
      </c>
    </row>
    <row r="397" spans="1:32" s="74" customFormat="1" x14ac:dyDescent="0.2">
      <c r="A397" s="74" t="str">
        <f>IF(EXPORTADO!I379&lt;&gt;"",EXPORTADO!I379,"")</f>
        <v/>
      </c>
      <c r="B397" s="74" t="str">
        <f t="shared" si="81"/>
        <v/>
      </c>
      <c r="C397" s="86" t="str">
        <f t="shared" si="82"/>
        <v/>
      </c>
      <c r="D397" s="86" t="str">
        <f t="shared" si="83"/>
        <v/>
      </c>
      <c r="E397" s="86" t="str">
        <f t="shared" si="84"/>
        <v/>
      </c>
      <c r="F397" s="86" t="str">
        <f t="shared" si="85"/>
        <v/>
      </c>
      <c r="G397" s="86" t="str">
        <f t="shared" si="86"/>
        <v/>
      </c>
      <c r="H397" s="87" t="str">
        <f>IF(EXPORTADO!B379&lt;&gt;"",EXPORTADO!B379,"")</f>
        <v/>
      </c>
      <c r="I397" s="78" t="str">
        <f t="shared" si="87"/>
        <v/>
      </c>
      <c r="J397" s="78"/>
      <c r="K397" s="88" t="str">
        <f>IF(EXPORTADO!A379&lt;&gt;"",TRIM(EXPORTADO!A379),"")</f>
        <v/>
      </c>
      <c r="L397" s="50" t="str">
        <f>IF(K397&lt;&gt;"",EXPORTADO!D379,"")</f>
        <v/>
      </c>
      <c r="M397" s="50"/>
      <c r="N397" s="78" t="str">
        <f>IF(K397&lt;&gt;"",EXPORTADO!C379,"")</f>
        <v/>
      </c>
      <c r="O397" s="89" t="str">
        <f>IF(G397&lt;&gt;"",EXPORTADO!E379,"")</f>
        <v/>
      </c>
      <c r="P397" s="90" t="str">
        <f>IF(G397&lt;&gt;"",EXPORTADO!F379,"")</f>
        <v/>
      </c>
      <c r="Q397" s="90" t="str">
        <f>IF($G397&lt;&gt;"",$O397*P397,IF(OR($I397="c",$I397="css"),SUMIF($G$22:G$2999,$K397,Q$22:Q$2999),IF($I397="c1",SUMIF($F$22:F$2999,$K397,Q$22:Q$2999),IF($I397="c2",SUMIF($E$22:E$2999,$K397,Q$22:Q$2999),IF($I397="c3",SUMIF($D$22:D$2999,$K397,Q$22:Q$2999),IF($I397="c4",SUMIF($C$22:C$2999,$K397,Q$22:Q$2999),""))))))</f>
        <v/>
      </c>
      <c r="S397" s="90"/>
      <c r="T397" s="90" t="str">
        <f>IF(G397&lt;&gt;"",IF(S397&lt;&gt;"",O397*S397,"Celda Vacia"),IF($G397&lt;&gt;"",$O397*S397,IF(OR($I397="c",$I397="css"),SUMIF($G$22:G$2999,$K397,T$22:T$2999),IF($I397="c1",SUMIF($F$22:F$2999,$K397,T$22:T$2999),IF($I397="c2",SUMIF($E$22:E$2999,$K397,T$22:T$2999),IF($I397="c3",SUMIF($D$22:D$2999,$K397,T$22:T$2999),IF($I397="c4",SUMIF($C$22:C$2999,$K397,T$22:T$2999),"")))))))</f>
        <v/>
      </c>
      <c r="U397" s="91" t="str">
        <f t="shared" si="88"/>
        <v/>
      </c>
      <c r="V397" s="45"/>
      <c r="X397" s="50" t="str">
        <f t="shared" si="89"/>
        <v/>
      </c>
      <c r="Y397" s="69" t="str">
        <f t="shared" si="90"/>
        <v/>
      </c>
      <c r="Z397" s="69" t="str">
        <f t="shared" si="91"/>
        <v/>
      </c>
      <c r="AA397" s="69" t="str">
        <f>IF(I397="CSS",IF(RELLENAR!$F$6="PEM",IF(OR(T397&lt;(Q397),Q397=0),1,""),IF(OR(T397*(1+$T$11+$T$9)&lt;(Q397*(1+$O$9+$O$11)),Q397=0),1,"")),"")</f>
        <v/>
      </c>
      <c r="AB397" s="93" t="str">
        <f t="shared" si="92"/>
        <v/>
      </c>
      <c r="AC397" s="56" t="str">
        <f t="shared" si="93"/>
        <v/>
      </c>
      <c r="AD397" s="94" t="str">
        <f t="shared" si="94"/>
        <v/>
      </c>
      <c r="AE397" s="56" t="str">
        <f t="shared" si="95"/>
        <v/>
      </c>
      <c r="AF397" s="78" t="str">
        <f t="shared" si="96"/>
        <v/>
      </c>
    </row>
    <row r="398" spans="1:32" s="74" customFormat="1" x14ac:dyDescent="0.2">
      <c r="A398" s="74" t="str">
        <f>IF(EXPORTADO!I380&lt;&gt;"",EXPORTADO!I380,"")</f>
        <v/>
      </c>
      <c r="B398" s="74" t="str">
        <f t="shared" si="81"/>
        <v/>
      </c>
      <c r="C398" s="86" t="str">
        <f t="shared" si="82"/>
        <v/>
      </c>
      <c r="D398" s="86" t="str">
        <f t="shared" si="83"/>
        <v/>
      </c>
      <c r="E398" s="86" t="str">
        <f t="shared" si="84"/>
        <v/>
      </c>
      <c r="F398" s="86" t="str">
        <f t="shared" si="85"/>
        <v/>
      </c>
      <c r="G398" s="86" t="str">
        <f t="shared" si="86"/>
        <v/>
      </c>
      <c r="H398" s="87" t="str">
        <f>IF(EXPORTADO!B380&lt;&gt;"",EXPORTADO!B380,"")</f>
        <v/>
      </c>
      <c r="I398" s="78" t="str">
        <f t="shared" si="87"/>
        <v/>
      </c>
      <c r="J398" s="78"/>
      <c r="K398" s="88" t="str">
        <f>IF(EXPORTADO!A380&lt;&gt;"",TRIM(EXPORTADO!A380),"")</f>
        <v/>
      </c>
      <c r="L398" s="50" t="str">
        <f>IF(K398&lt;&gt;"",EXPORTADO!D380,"")</f>
        <v/>
      </c>
      <c r="M398" s="50"/>
      <c r="N398" s="78" t="str">
        <f>IF(K398&lt;&gt;"",EXPORTADO!C380,"")</f>
        <v/>
      </c>
      <c r="O398" s="89" t="str">
        <f>IF(G398&lt;&gt;"",EXPORTADO!E380,"")</f>
        <v/>
      </c>
      <c r="P398" s="90" t="str">
        <f>IF(G398&lt;&gt;"",EXPORTADO!F380,"")</f>
        <v/>
      </c>
      <c r="Q398" s="90" t="str">
        <f>IF($G398&lt;&gt;"",$O398*P398,IF(OR($I398="c",$I398="css"),SUMIF($G$22:G$2999,$K398,Q$22:Q$2999),IF($I398="c1",SUMIF($F$22:F$2999,$K398,Q$22:Q$2999),IF($I398="c2",SUMIF($E$22:E$2999,$K398,Q$22:Q$2999),IF($I398="c3",SUMIF($D$22:D$2999,$K398,Q$22:Q$2999),IF($I398="c4",SUMIF($C$22:C$2999,$K398,Q$22:Q$2999),""))))))</f>
        <v/>
      </c>
      <c r="S398" s="90"/>
      <c r="T398" s="90" t="str">
        <f>IF(G398&lt;&gt;"",IF(S398&lt;&gt;"",O398*S398,"Celda Vacia"),IF($G398&lt;&gt;"",$O398*S398,IF(OR($I398="c",$I398="css"),SUMIF($G$22:G$2999,$K398,T$22:T$2999),IF($I398="c1",SUMIF($F$22:F$2999,$K398,T$22:T$2999),IF($I398="c2",SUMIF($E$22:E$2999,$K398,T$22:T$2999),IF($I398="c3",SUMIF($D$22:D$2999,$K398,T$22:T$2999),IF($I398="c4",SUMIF($C$22:C$2999,$K398,T$22:T$2999),"")))))))</f>
        <v/>
      </c>
      <c r="U398" s="91" t="str">
        <f t="shared" si="88"/>
        <v/>
      </c>
      <c r="V398" s="45"/>
      <c r="X398" s="50" t="str">
        <f t="shared" si="89"/>
        <v/>
      </c>
      <c r="Y398" s="69" t="str">
        <f t="shared" si="90"/>
        <v/>
      </c>
      <c r="Z398" s="69" t="str">
        <f t="shared" si="91"/>
        <v/>
      </c>
      <c r="AA398" s="69" t="str">
        <f>IF(I398="CSS",IF(RELLENAR!$F$6="PEM",IF(OR(T398&lt;(Q398),Q398=0),1,""),IF(OR(T398*(1+$T$11+$T$9)&lt;(Q398*(1+$O$9+$O$11)),Q398=0),1,"")),"")</f>
        <v/>
      </c>
      <c r="AB398" s="93" t="str">
        <f t="shared" si="92"/>
        <v/>
      </c>
      <c r="AC398" s="56" t="str">
        <f t="shared" si="93"/>
        <v/>
      </c>
      <c r="AD398" s="94" t="str">
        <f t="shared" si="94"/>
        <v/>
      </c>
      <c r="AE398" s="56" t="str">
        <f t="shared" si="95"/>
        <v/>
      </c>
      <c r="AF398" s="78" t="str">
        <f t="shared" si="96"/>
        <v/>
      </c>
    </row>
    <row r="399" spans="1:32" s="74" customFormat="1" x14ac:dyDescent="0.2">
      <c r="A399" s="74" t="str">
        <f>IF(EXPORTADO!I381&lt;&gt;"",EXPORTADO!I381,"")</f>
        <v/>
      </c>
      <c r="B399" s="74" t="str">
        <f t="shared" si="81"/>
        <v/>
      </c>
      <c r="C399" s="86" t="str">
        <f t="shared" si="82"/>
        <v/>
      </c>
      <c r="D399" s="86" t="str">
        <f t="shared" si="83"/>
        <v/>
      </c>
      <c r="E399" s="86" t="str">
        <f t="shared" si="84"/>
        <v/>
      </c>
      <c r="F399" s="86" t="str">
        <f t="shared" si="85"/>
        <v/>
      </c>
      <c r="G399" s="86" t="str">
        <f t="shared" si="86"/>
        <v/>
      </c>
      <c r="H399" s="87" t="str">
        <f>IF(EXPORTADO!B381&lt;&gt;"",EXPORTADO!B381,"")</f>
        <v/>
      </c>
      <c r="I399" s="78" t="str">
        <f t="shared" si="87"/>
        <v/>
      </c>
      <c r="J399" s="78"/>
      <c r="K399" s="88" t="str">
        <f>IF(EXPORTADO!A381&lt;&gt;"",TRIM(EXPORTADO!A381),"")</f>
        <v/>
      </c>
      <c r="L399" s="50" t="str">
        <f>IF(K399&lt;&gt;"",EXPORTADO!D381,"")</f>
        <v/>
      </c>
      <c r="M399" s="50"/>
      <c r="N399" s="78" t="str">
        <f>IF(K399&lt;&gt;"",EXPORTADO!C381,"")</f>
        <v/>
      </c>
      <c r="O399" s="89" t="str">
        <f>IF(G399&lt;&gt;"",EXPORTADO!E381,"")</f>
        <v/>
      </c>
      <c r="P399" s="90" t="str">
        <f>IF(G399&lt;&gt;"",EXPORTADO!F381,"")</f>
        <v/>
      </c>
      <c r="Q399" s="90" t="str">
        <f>IF($G399&lt;&gt;"",$O399*P399,IF(OR($I399="c",$I399="css"),SUMIF($G$22:G$2999,$K399,Q$22:Q$2999),IF($I399="c1",SUMIF($F$22:F$2999,$K399,Q$22:Q$2999),IF($I399="c2",SUMIF($E$22:E$2999,$K399,Q$22:Q$2999),IF($I399="c3",SUMIF($D$22:D$2999,$K399,Q$22:Q$2999),IF($I399="c4",SUMIF($C$22:C$2999,$K399,Q$22:Q$2999),""))))))</f>
        <v/>
      </c>
      <c r="S399" s="90" t="s">
        <v>17</v>
      </c>
      <c r="T399" s="90" t="str">
        <f>IF(G399&lt;&gt;"",IF(S399&lt;&gt;"",O399*S399,"Celda Vacia"),IF($G399&lt;&gt;"",$O399*S399,IF(OR($I399="c",$I399="css"),SUMIF($G$22:G$2999,$K399,T$22:T$2999),IF($I399="c1",SUMIF($F$22:F$2999,$K399,T$22:T$2999),IF($I399="c2",SUMIF($E$22:E$2999,$K399,T$22:T$2999),IF($I399="c3",SUMIF($D$22:D$2999,$K399,T$22:T$2999),IF($I399="c4",SUMIF($C$22:C$2999,$K399,T$22:T$2999),"")))))))</f>
        <v/>
      </c>
      <c r="U399" s="91" t="str">
        <f t="shared" si="88"/>
        <v/>
      </c>
      <c r="V399" s="45"/>
      <c r="X399" s="50" t="str">
        <f t="shared" si="89"/>
        <v/>
      </c>
      <c r="Y399" s="69" t="str">
        <f t="shared" si="90"/>
        <v/>
      </c>
      <c r="Z399" s="69" t="str">
        <f t="shared" si="91"/>
        <v/>
      </c>
      <c r="AA399" s="69" t="str">
        <f>IF(I399="CSS",IF(RELLENAR!$F$6="PEM",IF(OR(T399&lt;(Q399),Q399=0),1,""),IF(OR(T399*(1+$T$11+$T$9)&lt;(Q399*(1+$O$9+$O$11)),Q399=0),1,"")),"")</f>
        <v/>
      </c>
      <c r="AB399" s="93" t="str">
        <f t="shared" si="92"/>
        <v/>
      </c>
      <c r="AC399" s="56" t="str">
        <f t="shared" si="93"/>
        <v/>
      </c>
      <c r="AD399" s="94" t="str">
        <f t="shared" si="94"/>
        <v/>
      </c>
      <c r="AE399" s="56" t="str">
        <f t="shared" si="95"/>
        <v/>
      </c>
      <c r="AF399" s="78" t="str">
        <f t="shared" si="96"/>
        <v/>
      </c>
    </row>
    <row r="400" spans="1:32" s="74" customFormat="1" x14ac:dyDescent="0.2">
      <c r="A400" s="74" t="str">
        <f>IF(EXPORTADO!I382&lt;&gt;"",EXPORTADO!I382,"")</f>
        <v/>
      </c>
      <c r="B400" s="74" t="str">
        <f t="shared" si="81"/>
        <v/>
      </c>
      <c r="C400" s="86" t="str">
        <f t="shared" si="82"/>
        <v/>
      </c>
      <c r="D400" s="86" t="str">
        <f t="shared" si="83"/>
        <v/>
      </c>
      <c r="E400" s="86" t="str">
        <f t="shared" si="84"/>
        <v/>
      </c>
      <c r="F400" s="86" t="str">
        <f t="shared" si="85"/>
        <v/>
      </c>
      <c r="G400" s="86" t="str">
        <f t="shared" si="86"/>
        <v/>
      </c>
      <c r="H400" s="87" t="str">
        <f>IF(EXPORTADO!B382&lt;&gt;"",EXPORTADO!B382,"")</f>
        <v/>
      </c>
      <c r="I400" s="78" t="str">
        <f t="shared" si="87"/>
        <v/>
      </c>
      <c r="J400" s="78"/>
      <c r="K400" s="88" t="str">
        <f>IF(EXPORTADO!A382&lt;&gt;"",TRIM(EXPORTADO!A382),"")</f>
        <v/>
      </c>
      <c r="L400" s="50" t="str">
        <f>IF(K400&lt;&gt;"",EXPORTADO!D382,"")</f>
        <v/>
      </c>
      <c r="M400" s="50"/>
      <c r="N400" s="78" t="str">
        <f>IF(K400&lt;&gt;"",EXPORTADO!C382,"")</f>
        <v/>
      </c>
      <c r="O400" s="89" t="str">
        <f>IF(G400&lt;&gt;"",EXPORTADO!E382,"")</f>
        <v/>
      </c>
      <c r="P400" s="90" t="str">
        <f>IF(G400&lt;&gt;"",EXPORTADO!F382,"")</f>
        <v/>
      </c>
      <c r="Q400" s="90" t="str">
        <f>IF($G400&lt;&gt;"",$O400*P400,IF(OR($I400="c",$I400="css"),SUMIF($G$22:G$2999,$K400,Q$22:Q$2999),IF($I400="c1",SUMIF($F$22:F$2999,$K400,Q$22:Q$2999),IF($I400="c2",SUMIF($E$22:E$2999,$K400,Q$22:Q$2999),IF($I400="c3",SUMIF($D$22:D$2999,$K400,Q$22:Q$2999),IF($I400="c4",SUMIF($C$22:C$2999,$K400,Q$22:Q$2999),""))))))</f>
        <v/>
      </c>
      <c r="S400" s="90"/>
      <c r="T400" s="90" t="str">
        <f>IF(G400&lt;&gt;"",IF(S400&lt;&gt;"",O400*S400,"Celda Vacia"),IF($G400&lt;&gt;"",$O400*S400,IF(OR($I400="c",$I400="css"),SUMIF($G$22:G$2999,$K400,T$22:T$2999),IF($I400="c1",SUMIF($F$22:F$2999,$K400,T$22:T$2999),IF($I400="c2",SUMIF($E$22:E$2999,$K400,T$22:T$2999),IF($I400="c3",SUMIF($D$22:D$2999,$K400,T$22:T$2999),IF($I400="c4",SUMIF($C$22:C$2999,$K400,T$22:T$2999),"")))))))</f>
        <v/>
      </c>
      <c r="U400" s="91" t="str">
        <f t="shared" si="88"/>
        <v/>
      </c>
      <c r="V400" s="45"/>
      <c r="X400" s="50" t="str">
        <f t="shared" si="89"/>
        <v/>
      </c>
      <c r="Y400" s="69" t="str">
        <f t="shared" si="90"/>
        <v/>
      </c>
      <c r="Z400" s="69" t="str">
        <f t="shared" si="91"/>
        <v/>
      </c>
      <c r="AA400" s="69" t="str">
        <f>IF(I400="CSS",IF(RELLENAR!$F$6="PEM",IF(OR(T400&lt;(Q400),Q400=0),1,""),IF(OR(T400*(1+$T$11+$T$9)&lt;(Q400*(1+$O$9+$O$11)),Q400=0),1,"")),"")</f>
        <v/>
      </c>
      <c r="AB400" s="93" t="str">
        <f t="shared" si="92"/>
        <v/>
      </c>
      <c r="AC400" s="56" t="str">
        <f t="shared" si="93"/>
        <v/>
      </c>
      <c r="AD400" s="94" t="str">
        <f t="shared" si="94"/>
        <v/>
      </c>
      <c r="AE400" s="56" t="str">
        <f t="shared" si="95"/>
        <v/>
      </c>
      <c r="AF400" s="78" t="str">
        <f t="shared" si="96"/>
        <v/>
      </c>
    </row>
    <row r="401" spans="1:32" s="74" customFormat="1" x14ac:dyDescent="0.2">
      <c r="A401" s="74" t="str">
        <f>IF(EXPORTADO!I383&lt;&gt;"",EXPORTADO!I383,"")</f>
        <v/>
      </c>
      <c r="B401" s="74" t="str">
        <f t="shared" si="81"/>
        <v/>
      </c>
      <c r="C401" s="86" t="str">
        <f t="shared" si="82"/>
        <v/>
      </c>
      <c r="D401" s="86" t="str">
        <f t="shared" si="83"/>
        <v/>
      </c>
      <c r="E401" s="86" t="str">
        <f t="shared" si="84"/>
        <v/>
      </c>
      <c r="F401" s="86" t="str">
        <f t="shared" si="85"/>
        <v/>
      </c>
      <c r="G401" s="86" t="str">
        <f t="shared" si="86"/>
        <v/>
      </c>
      <c r="H401" s="87" t="str">
        <f>IF(EXPORTADO!B383&lt;&gt;"",EXPORTADO!B383,"")</f>
        <v/>
      </c>
      <c r="I401" s="78" t="str">
        <f t="shared" si="87"/>
        <v/>
      </c>
      <c r="J401" s="78"/>
      <c r="K401" s="88" t="str">
        <f>IF(EXPORTADO!A383&lt;&gt;"",TRIM(EXPORTADO!A383),"")</f>
        <v/>
      </c>
      <c r="L401" s="50" t="str">
        <f>IF(K401&lt;&gt;"",EXPORTADO!D383,"")</f>
        <v/>
      </c>
      <c r="M401" s="50"/>
      <c r="N401" s="78" t="str">
        <f>IF(K401&lt;&gt;"",EXPORTADO!C383,"")</f>
        <v/>
      </c>
      <c r="O401" s="89" t="str">
        <f>IF(G401&lt;&gt;"",EXPORTADO!E383,"")</f>
        <v/>
      </c>
      <c r="P401" s="90" t="str">
        <f>IF(G401&lt;&gt;"",EXPORTADO!F383,"")</f>
        <v/>
      </c>
      <c r="Q401" s="90" t="str">
        <f>IF($G401&lt;&gt;"",$O401*P401,IF(OR($I401="c",$I401="css"),SUMIF($G$22:G$2999,$K401,Q$22:Q$2999),IF($I401="c1",SUMIF($F$22:F$2999,$K401,Q$22:Q$2999),IF($I401="c2",SUMIF($E$22:E$2999,$K401,Q$22:Q$2999),IF($I401="c3",SUMIF($D$22:D$2999,$K401,Q$22:Q$2999),IF($I401="c4",SUMIF($C$22:C$2999,$K401,Q$22:Q$2999),""))))))</f>
        <v/>
      </c>
      <c r="S401" s="90"/>
      <c r="T401" s="90" t="str">
        <f>IF(G401&lt;&gt;"",IF(S401&lt;&gt;"",O401*S401,"Celda Vacia"),IF($G401&lt;&gt;"",$O401*S401,IF(OR($I401="c",$I401="css"),SUMIF($G$22:G$2999,$K401,T$22:T$2999),IF($I401="c1",SUMIF($F$22:F$2999,$K401,T$22:T$2999),IF($I401="c2",SUMIF($E$22:E$2999,$K401,T$22:T$2999),IF($I401="c3",SUMIF($D$22:D$2999,$K401,T$22:T$2999),IF($I401="c4",SUMIF($C$22:C$2999,$K401,T$22:T$2999),"")))))))</f>
        <v/>
      </c>
      <c r="U401" s="91" t="str">
        <f t="shared" si="88"/>
        <v/>
      </c>
      <c r="V401" s="45"/>
      <c r="X401" s="50" t="str">
        <f t="shared" si="89"/>
        <v/>
      </c>
      <c r="Y401" s="69" t="str">
        <f t="shared" si="90"/>
        <v/>
      </c>
      <c r="Z401" s="69" t="str">
        <f t="shared" si="91"/>
        <v/>
      </c>
      <c r="AA401" s="69" t="str">
        <f>IF(I401="CSS",IF(RELLENAR!$F$6="PEM",IF(OR(T401&lt;(Q401),Q401=0),1,""),IF(OR(T401*(1+$T$11+$T$9)&lt;(Q401*(1+$O$9+$O$11)),Q401=0),1,"")),"")</f>
        <v/>
      </c>
      <c r="AB401" s="93" t="str">
        <f t="shared" si="92"/>
        <v/>
      </c>
      <c r="AC401" s="56" t="str">
        <f t="shared" si="93"/>
        <v/>
      </c>
      <c r="AD401" s="94" t="str">
        <f t="shared" si="94"/>
        <v/>
      </c>
      <c r="AE401" s="56" t="str">
        <f t="shared" si="95"/>
        <v/>
      </c>
      <c r="AF401" s="78" t="str">
        <f t="shared" si="96"/>
        <v/>
      </c>
    </row>
    <row r="402" spans="1:32" s="74" customFormat="1" x14ac:dyDescent="0.2">
      <c r="A402" s="74" t="str">
        <f>IF(EXPORTADO!I384&lt;&gt;"",EXPORTADO!I384,"")</f>
        <v/>
      </c>
      <c r="B402" s="74" t="str">
        <f t="shared" si="81"/>
        <v/>
      </c>
      <c r="C402" s="86" t="str">
        <f t="shared" si="82"/>
        <v/>
      </c>
      <c r="D402" s="86" t="str">
        <f t="shared" si="83"/>
        <v/>
      </c>
      <c r="E402" s="86" t="str">
        <f t="shared" si="84"/>
        <v/>
      </c>
      <c r="F402" s="86" t="str">
        <f t="shared" si="85"/>
        <v/>
      </c>
      <c r="G402" s="86" t="str">
        <f t="shared" si="86"/>
        <v/>
      </c>
      <c r="H402" s="87" t="str">
        <f>IF(EXPORTADO!B384&lt;&gt;"",EXPORTADO!B384,"")</f>
        <v/>
      </c>
      <c r="I402" s="78" t="str">
        <f t="shared" si="87"/>
        <v/>
      </c>
      <c r="J402" s="78"/>
      <c r="K402" s="88" t="str">
        <f>IF(EXPORTADO!A384&lt;&gt;"",TRIM(EXPORTADO!A384),"")</f>
        <v/>
      </c>
      <c r="L402" s="50" t="str">
        <f>IF(K402&lt;&gt;"",EXPORTADO!D384,"")</f>
        <v/>
      </c>
      <c r="M402" s="50"/>
      <c r="N402" s="78" t="str">
        <f>IF(K402&lt;&gt;"",EXPORTADO!C384,"")</f>
        <v/>
      </c>
      <c r="O402" s="89" t="str">
        <f>IF(G402&lt;&gt;"",EXPORTADO!E384,"")</f>
        <v/>
      </c>
      <c r="P402" s="90" t="str">
        <f>IF(G402&lt;&gt;"",EXPORTADO!F384,"")</f>
        <v/>
      </c>
      <c r="Q402" s="90" t="str">
        <f>IF($G402&lt;&gt;"",$O402*P402,IF(OR($I402="c",$I402="css"),SUMIF($G$22:G$2999,$K402,Q$22:Q$2999),IF($I402="c1",SUMIF($F$22:F$2999,$K402,Q$22:Q$2999),IF($I402="c2",SUMIF($E$22:E$2999,$K402,Q$22:Q$2999),IF($I402="c3",SUMIF($D$22:D$2999,$K402,Q$22:Q$2999),IF($I402="c4",SUMIF($C$22:C$2999,$K402,Q$22:Q$2999),""))))))</f>
        <v/>
      </c>
      <c r="S402" s="90"/>
      <c r="T402" s="90" t="str">
        <f>IF(G402&lt;&gt;"",IF(S402&lt;&gt;"",O402*S402,"Celda Vacia"),IF($G402&lt;&gt;"",$O402*S402,IF(OR($I402="c",$I402="css"),SUMIF($G$22:G$2999,$K402,T$22:T$2999),IF($I402="c1",SUMIF($F$22:F$2999,$K402,T$22:T$2999),IF($I402="c2",SUMIF($E$22:E$2999,$K402,T$22:T$2999),IF($I402="c3",SUMIF($D$22:D$2999,$K402,T$22:T$2999),IF($I402="c4",SUMIF($C$22:C$2999,$K402,T$22:T$2999),"")))))))</f>
        <v/>
      </c>
      <c r="U402" s="91" t="str">
        <f t="shared" si="88"/>
        <v/>
      </c>
      <c r="V402" s="45"/>
      <c r="X402" s="50" t="str">
        <f t="shared" si="89"/>
        <v/>
      </c>
      <c r="Y402" s="69" t="str">
        <f t="shared" si="90"/>
        <v/>
      </c>
      <c r="Z402" s="69" t="str">
        <f t="shared" si="91"/>
        <v/>
      </c>
      <c r="AA402" s="69" t="str">
        <f>IF(I402="CSS",IF(RELLENAR!$F$6="PEM",IF(OR(T402&lt;(Q402),Q402=0),1,""),IF(OR(T402*(1+$T$11+$T$9)&lt;(Q402*(1+$O$9+$O$11)),Q402=0),1,"")),"")</f>
        <v/>
      </c>
      <c r="AB402" s="93" t="str">
        <f t="shared" si="92"/>
        <v/>
      </c>
      <c r="AC402" s="56" t="str">
        <f t="shared" si="93"/>
        <v/>
      </c>
      <c r="AD402" s="94" t="str">
        <f t="shared" si="94"/>
        <v/>
      </c>
      <c r="AE402" s="56" t="str">
        <f t="shared" si="95"/>
        <v/>
      </c>
      <c r="AF402" s="78" t="str">
        <f t="shared" si="96"/>
        <v/>
      </c>
    </row>
    <row r="403" spans="1:32" s="74" customFormat="1" x14ac:dyDescent="0.2">
      <c r="A403" s="74" t="str">
        <f>IF(EXPORTADO!I385&lt;&gt;"",EXPORTADO!I385,"")</f>
        <v/>
      </c>
      <c r="B403" s="74" t="str">
        <f t="shared" si="81"/>
        <v/>
      </c>
      <c r="C403" s="86" t="str">
        <f t="shared" si="82"/>
        <v/>
      </c>
      <c r="D403" s="86" t="str">
        <f t="shared" si="83"/>
        <v/>
      </c>
      <c r="E403" s="86" t="str">
        <f t="shared" si="84"/>
        <v/>
      </c>
      <c r="F403" s="86" t="str">
        <f t="shared" si="85"/>
        <v/>
      </c>
      <c r="G403" s="86" t="str">
        <f t="shared" si="86"/>
        <v/>
      </c>
      <c r="H403" s="87" t="str">
        <f>IF(EXPORTADO!B385&lt;&gt;"",EXPORTADO!B385,"")</f>
        <v/>
      </c>
      <c r="I403" s="78" t="str">
        <f t="shared" si="87"/>
        <v/>
      </c>
      <c r="J403" s="78"/>
      <c r="K403" s="88" t="str">
        <f>IF(EXPORTADO!A385&lt;&gt;"",TRIM(EXPORTADO!A385),"")</f>
        <v/>
      </c>
      <c r="L403" s="50" t="str">
        <f>IF(K403&lt;&gt;"",EXPORTADO!D385,"")</f>
        <v/>
      </c>
      <c r="M403" s="50"/>
      <c r="N403" s="78" t="str">
        <f>IF(K403&lt;&gt;"",EXPORTADO!C385,"")</f>
        <v/>
      </c>
      <c r="O403" s="89" t="str">
        <f>IF(G403&lt;&gt;"",EXPORTADO!E385,"")</f>
        <v/>
      </c>
      <c r="P403" s="90" t="str">
        <f>IF(G403&lt;&gt;"",EXPORTADO!F385,"")</f>
        <v/>
      </c>
      <c r="Q403" s="90" t="str">
        <f>IF($G403&lt;&gt;"",$O403*P403,IF(OR($I403="c",$I403="css"),SUMIF($G$22:G$2999,$K403,Q$22:Q$2999),IF($I403="c1",SUMIF($F$22:F$2999,$K403,Q$22:Q$2999),IF($I403="c2",SUMIF($E$22:E$2999,$K403,Q$22:Q$2999),IF($I403="c3",SUMIF($D$22:D$2999,$K403,Q$22:Q$2999),IF($I403="c4",SUMIF($C$22:C$2999,$K403,Q$22:Q$2999),""))))))</f>
        <v/>
      </c>
      <c r="S403" s="90"/>
      <c r="T403" s="90" t="str">
        <f>IF(G403&lt;&gt;"",IF(S403&lt;&gt;"",O403*S403,"Celda Vacia"),IF($G403&lt;&gt;"",$O403*S403,IF(OR($I403="c",$I403="css"),SUMIF($G$22:G$2999,$K403,T$22:T$2999),IF($I403="c1",SUMIF($F$22:F$2999,$K403,T$22:T$2999),IF($I403="c2",SUMIF($E$22:E$2999,$K403,T$22:T$2999),IF($I403="c3",SUMIF($D$22:D$2999,$K403,T$22:T$2999),IF($I403="c4",SUMIF($C$22:C$2999,$K403,T$22:T$2999),"")))))))</f>
        <v/>
      </c>
      <c r="U403" s="91" t="str">
        <f t="shared" si="88"/>
        <v/>
      </c>
      <c r="V403" s="45"/>
      <c r="X403" s="50" t="str">
        <f t="shared" si="89"/>
        <v/>
      </c>
      <c r="Y403" s="69" t="str">
        <f t="shared" si="90"/>
        <v/>
      </c>
      <c r="Z403" s="69" t="str">
        <f t="shared" si="91"/>
        <v/>
      </c>
      <c r="AA403" s="69" t="str">
        <f>IF(I403="CSS",IF(RELLENAR!$F$6="PEM",IF(OR(T403&lt;(Q403),Q403=0),1,""),IF(OR(T403*(1+$T$11+$T$9)&lt;(Q403*(1+$O$9+$O$11)),Q403=0),1,"")),"")</f>
        <v/>
      </c>
      <c r="AB403" s="93" t="str">
        <f t="shared" si="92"/>
        <v/>
      </c>
      <c r="AC403" s="56" t="str">
        <f t="shared" si="93"/>
        <v/>
      </c>
      <c r="AD403" s="94" t="str">
        <f t="shared" si="94"/>
        <v/>
      </c>
      <c r="AE403" s="56" t="str">
        <f t="shared" si="95"/>
        <v/>
      </c>
      <c r="AF403" s="78" t="str">
        <f t="shared" si="96"/>
        <v/>
      </c>
    </row>
    <row r="404" spans="1:32" s="74" customFormat="1" x14ac:dyDescent="0.2">
      <c r="A404" s="74" t="str">
        <f>IF(EXPORTADO!I386&lt;&gt;"",EXPORTADO!I386,"")</f>
        <v/>
      </c>
      <c r="B404" s="74" t="str">
        <f t="shared" si="81"/>
        <v/>
      </c>
      <c r="C404" s="86" t="str">
        <f t="shared" si="82"/>
        <v/>
      </c>
      <c r="D404" s="86" t="str">
        <f t="shared" si="83"/>
        <v/>
      </c>
      <c r="E404" s="86" t="str">
        <f t="shared" si="84"/>
        <v/>
      </c>
      <c r="F404" s="86" t="str">
        <f t="shared" si="85"/>
        <v/>
      </c>
      <c r="G404" s="86" t="str">
        <f t="shared" si="86"/>
        <v/>
      </c>
      <c r="H404" s="87" t="str">
        <f>IF(EXPORTADO!B386&lt;&gt;"",EXPORTADO!B386,"")</f>
        <v/>
      </c>
      <c r="I404" s="78" t="str">
        <f t="shared" si="87"/>
        <v/>
      </c>
      <c r="J404" s="78"/>
      <c r="K404" s="88" t="str">
        <f>IF(EXPORTADO!A386&lt;&gt;"",TRIM(EXPORTADO!A386),"")</f>
        <v/>
      </c>
      <c r="L404" s="50" t="str">
        <f>IF(K404&lt;&gt;"",EXPORTADO!D386,"")</f>
        <v/>
      </c>
      <c r="M404" s="50"/>
      <c r="N404" s="78" t="str">
        <f>IF(K404&lt;&gt;"",EXPORTADO!C386,"")</f>
        <v/>
      </c>
      <c r="O404" s="89" t="str">
        <f>IF(G404&lt;&gt;"",EXPORTADO!E386,"")</f>
        <v/>
      </c>
      <c r="P404" s="90" t="str">
        <f>IF(G404&lt;&gt;"",EXPORTADO!F386,"")</f>
        <v/>
      </c>
      <c r="Q404" s="90" t="str">
        <f>IF($G404&lt;&gt;"",$O404*P404,IF(OR($I404="c",$I404="css"),SUMIF($G$22:G$2999,$K404,Q$22:Q$2999),IF($I404="c1",SUMIF($F$22:F$2999,$K404,Q$22:Q$2999),IF($I404="c2",SUMIF($E$22:E$2999,$K404,Q$22:Q$2999),IF($I404="c3",SUMIF($D$22:D$2999,$K404,Q$22:Q$2999),IF($I404="c4",SUMIF($C$22:C$2999,$K404,Q$22:Q$2999),""))))))</f>
        <v/>
      </c>
      <c r="S404" s="90"/>
      <c r="T404" s="90" t="str">
        <f>IF(G404&lt;&gt;"",IF(S404&lt;&gt;"",O404*S404,"Celda Vacia"),IF($G404&lt;&gt;"",$O404*S404,IF(OR($I404="c",$I404="css"),SUMIF($G$22:G$2999,$K404,T$22:T$2999),IF($I404="c1",SUMIF($F$22:F$2999,$K404,T$22:T$2999),IF($I404="c2",SUMIF($E$22:E$2999,$K404,T$22:T$2999),IF($I404="c3",SUMIF($D$22:D$2999,$K404,T$22:T$2999),IF($I404="c4",SUMIF($C$22:C$2999,$K404,T$22:T$2999),"")))))))</f>
        <v/>
      </c>
      <c r="U404" s="91" t="str">
        <f t="shared" si="88"/>
        <v/>
      </c>
      <c r="V404" s="45"/>
      <c r="X404" s="50" t="str">
        <f t="shared" si="89"/>
        <v/>
      </c>
      <c r="Y404" s="69" t="str">
        <f t="shared" si="90"/>
        <v/>
      </c>
      <c r="Z404" s="69" t="str">
        <f t="shared" si="91"/>
        <v/>
      </c>
      <c r="AA404" s="69" t="str">
        <f>IF(I404="CSS",IF(RELLENAR!$F$6="PEM",IF(OR(T404&lt;(Q404),Q404=0),1,""),IF(OR(T404*(1+$T$11+$T$9)&lt;(Q404*(1+$O$9+$O$11)),Q404=0),1,"")),"")</f>
        <v/>
      </c>
      <c r="AB404" s="93" t="str">
        <f t="shared" si="92"/>
        <v/>
      </c>
      <c r="AC404" s="56" t="str">
        <f t="shared" si="93"/>
        <v/>
      </c>
      <c r="AD404" s="94" t="str">
        <f t="shared" si="94"/>
        <v/>
      </c>
      <c r="AE404" s="56" t="str">
        <f t="shared" si="95"/>
        <v/>
      </c>
      <c r="AF404" s="78" t="str">
        <f t="shared" si="96"/>
        <v/>
      </c>
    </row>
    <row r="405" spans="1:32" s="74" customFormat="1" x14ac:dyDescent="0.2">
      <c r="A405" s="74" t="str">
        <f>IF(EXPORTADO!I387&lt;&gt;"",EXPORTADO!I387,"")</f>
        <v/>
      </c>
      <c r="B405" s="74" t="str">
        <f t="shared" si="81"/>
        <v/>
      </c>
      <c r="C405" s="86" t="str">
        <f t="shared" si="82"/>
        <v/>
      </c>
      <c r="D405" s="86" t="str">
        <f t="shared" si="83"/>
        <v/>
      </c>
      <c r="E405" s="86" t="str">
        <f t="shared" si="84"/>
        <v/>
      </c>
      <c r="F405" s="86" t="str">
        <f t="shared" si="85"/>
        <v/>
      </c>
      <c r="G405" s="86" t="str">
        <f t="shared" si="86"/>
        <v/>
      </c>
      <c r="H405" s="87" t="str">
        <f>IF(EXPORTADO!B387&lt;&gt;"",EXPORTADO!B387,"")</f>
        <v/>
      </c>
      <c r="I405" s="78" t="str">
        <f t="shared" si="87"/>
        <v/>
      </c>
      <c r="J405" s="78"/>
      <c r="K405" s="88" t="str">
        <f>IF(EXPORTADO!A387&lt;&gt;"",TRIM(EXPORTADO!A387),"")</f>
        <v/>
      </c>
      <c r="L405" s="50" t="str">
        <f>IF(K405&lt;&gt;"",EXPORTADO!D387,"")</f>
        <v/>
      </c>
      <c r="M405" s="50"/>
      <c r="N405" s="78" t="str">
        <f>IF(K405&lt;&gt;"",EXPORTADO!C387,"")</f>
        <v/>
      </c>
      <c r="O405" s="89" t="str">
        <f>IF(G405&lt;&gt;"",EXPORTADO!E387,"")</f>
        <v/>
      </c>
      <c r="P405" s="90" t="str">
        <f>IF(G405&lt;&gt;"",EXPORTADO!F387,"")</f>
        <v/>
      </c>
      <c r="Q405" s="90" t="str">
        <f>IF($G405&lt;&gt;"",$O405*P405,IF(OR($I405="c",$I405="css"),SUMIF($G$22:G$2999,$K405,Q$22:Q$2999),IF($I405="c1",SUMIF($F$22:F$2999,$K405,Q$22:Q$2999),IF($I405="c2",SUMIF($E$22:E$2999,$K405,Q$22:Q$2999),IF($I405="c3",SUMIF($D$22:D$2999,$K405,Q$22:Q$2999),IF($I405="c4",SUMIF($C$22:C$2999,$K405,Q$22:Q$2999),""))))))</f>
        <v/>
      </c>
      <c r="S405" s="90" t="s">
        <v>17</v>
      </c>
      <c r="T405" s="90" t="str">
        <f>IF(G405&lt;&gt;"",IF(S405&lt;&gt;"",O405*S405,"Celda Vacia"),IF($G405&lt;&gt;"",$O405*S405,IF(OR($I405="c",$I405="css"),SUMIF($G$22:G$2999,$K405,T$22:T$2999),IF($I405="c1",SUMIF($F$22:F$2999,$K405,T$22:T$2999),IF($I405="c2",SUMIF($E$22:E$2999,$K405,T$22:T$2999),IF($I405="c3",SUMIF($D$22:D$2999,$K405,T$22:T$2999),IF($I405="c4",SUMIF($C$22:C$2999,$K405,T$22:T$2999),"")))))))</f>
        <v/>
      </c>
      <c r="U405" s="91" t="str">
        <f t="shared" si="88"/>
        <v/>
      </c>
      <c r="V405" s="45"/>
      <c r="X405" s="50" t="str">
        <f t="shared" si="89"/>
        <v/>
      </c>
      <c r="Y405" s="69" t="str">
        <f t="shared" si="90"/>
        <v/>
      </c>
      <c r="Z405" s="69" t="str">
        <f t="shared" si="91"/>
        <v/>
      </c>
      <c r="AA405" s="69" t="str">
        <f>IF(I405="CSS",IF(RELLENAR!$F$6="PEM",IF(OR(T405&lt;(Q405),Q405=0),1,""),IF(OR(T405*(1+$T$11+$T$9)&lt;(Q405*(1+$O$9+$O$11)),Q405=0),1,"")),"")</f>
        <v/>
      </c>
      <c r="AB405" s="93" t="str">
        <f t="shared" si="92"/>
        <v/>
      </c>
      <c r="AC405" s="56" t="str">
        <f t="shared" si="93"/>
        <v/>
      </c>
      <c r="AD405" s="94" t="str">
        <f t="shared" si="94"/>
        <v/>
      </c>
      <c r="AE405" s="56" t="str">
        <f t="shared" si="95"/>
        <v/>
      </c>
      <c r="AF405" s="78" t="str">
        <f t="shared" si="96"/>
        <v/>
      </c>
    </row>
    <row r="406" spans="1:32" s="74" customFormat="1" x14ac:dyDescent="0.2">
      <c r="A406" s="74" t="str">
        <f>IF(EXPORTADO!I388&lt;&gt;"",EXPORTADO!I388,"")</f>
        <v/>
      </c>
      <c r="B406" s="74" t="str">
        <f t="shared" ref="B406:B469" si="97">IF(K406&lt;&gt;"",LEN(K406),"")</f>
        <v/>
      </c>
      <c r="C406" s="86" t="str">
        <f t="shared" ref="C406:C469" si="98">IF($I406="P5",MID($K406,1,14),"")</f>
        <v/>
      </c>
      <c r="D406" s="86" t="str">
        <f t="shared" ref="D406:D469" si="99">IF(OR($I406="P4",$I406="P5",$I406="P5"),MID($K406,1,11),"")</f>
        <v/>
      </c>
      <c r="E406" s="86" t="str">
        <f t="shared" ref="E406:E469" si="100">IF(OR($I406="P3",$I406="P4",$I406="P5"),MID($K406,1,8),"")</f>
        <v/>
      </c>
      <c r="F406" s="86" t="str">
        <f t="shared" ref="F406:F469" si="101">IF(OR($I406="P2",$I406="P3",$I406="P4",$I406="P5"),MID($K406,1,5),"")</f>
        <v/>
      </c>
      <c r="G406" s="86" t="str">
        <f t="shared" ref="G406:G469" si="102">IF(OR($I406="P1",$I406="P2",$I406="P3",$I406="P4",$I406="P5"),MID($K406,1,2),"")</f>
        <v/>
      </c>
      <c r="H406" s="87" t="str">
        <f>IF(EXPORTADO!B388&lt;&gt;"",EXPORTADO!B388,"")</f>
        <v/>
      </c>
      <c r="I406" s="78" t="str">
        <f t="shared" ref="I406:I469" si="103">IF(K406&lt;&gt;"",IF(OR(K406=CSS.1,K406=CSS.2,K406=CSS.3),"CSS",IF(B406=17,IF(H406="capítulo","c5","p5"),IF(B406=14,IF(H406="capítulo","c4","p4"),IF(B406=11,IF(H406="capítulo","c3","p3"),IF(B406=8,IF(H406="capítulo","c2","p2"),IF(B406=5,IF(H406="capítulo","c1","p1"),IF(B406=2,"c"))))))),"")</f>
        <v/>
      </c>
      <c r="J406" s="78"/>
      <c r="K406" s="88" t="str">
        <f>IF(EXPORTADO!A388&lt;&gt;"",TRIM(EXPORTADO!A388),"")</f>
        <v/>
      </c>
      <c r="L406" s="50" t="str">
        <f>IF(K406&lt;&gt;"",EXPORTADO!D388,"")</f>
        <v/>
      </c>
      <c r="M406" s="50"/>
      <c r="N406" s="78" t="str">
        <f>IF(K406&lt;&gt;"",EXPORTADO!C388,"")</f>
        <v/>
      </c>
      <c r="O406" s="89" t="str">
        <f>IF(G406&lt;&gt;"",EXPORTADO!E388,"")</f>
        <v/>
      </c>
      <c r="P406" s="90" t="str">
        <f>IF(G406&lt;&gt;"",EXPORTADO!F388,"")</f>
        <v/>
      </c>
      <c r="Q406" s="90" t="str">
        <f>IF($G406&lt;&gt;"",$O406*P406,IF(OR($I406="c",$I406="css"),SUMIF($G$22:G$2999,$K406,Q$22:Q$2999),IF($I406="c1",SUMIF($F$22:F$2999,$K406,Q$22:Q$2999),IF($I406="c2",SUMIF($E$22:E$2999,$K406,Q$22:Q$2999),IF($I406="c3",SUMIF($D$22:D$2999,$K406,Q$22:Q$2999),IF($I406="c4",SUMIF($C$22:C$2999,$K406,Q$22:Q$2999),""))))))</f>
        <v/>
      </c>
      <c r="S406" s="90"/>
      <c r="T406" s="90" t="str">
        <f>IF(G406&lt;&gt;"",IF(S406&lt;&gt;"",O406*S406,"Celda Vacia"),IF($G406&lt;&gt;"",$O406*S406,IF(OR($I406="c",$I406="css"),SUMIF($G$22:G$2999,$K406,T$22:T$2999),IF($I406="c1",SUMIF($F$22:F$2999,$K406,T$22:T$2999),IF($I406="c2",SUMIF($E$22:E$2999,$K406,T$22:T$2999),IF($I406="c3",SUMIF($D$22:D$2999,$K406,T$22:T$2999),IF($I406="c4",SUMIF($C$22:C$2999,$K406,T$22:T$2999),"")))))))</f>
        <v/>
      </c>
      <c r="U406" s="91" t="str">
        <f t="shared" ref="U406:U469" si="104">IF(T406&lt;&gt;"Celda Vacia",IF($T$7&lt;&gt;0,IF(AND(T406&lt;&gt;0,T406&lt;&gt;"",Q406&lt;&gt;0,Q406&lt;&gt;""),-(1-(T406*($Z$3+1))/(Q406*($Z$2+1))),IF(AND(S406&lt;&gt;"",S406&lt;&gt;0,P406&lt;&gt;"",P406&lt;&gt;0),-(1-(S406/P406)),"")),""),"")</f>
        <v/>
      </c>
      <c r="V406" s="45"/>
      <c r="X406" s="50" t="str">
        <f t="shared" ref="X406:X469" si="105">IF(Y406&lt;&gt;"",$X$7,IF(Z406&lt;&gt;"",$X$9,IF(AND(AA406&lt;&gt;"",AA406&lt;&gt;0),$X$11,IF(AND(AE406&lt;&gt;"",AE406&lt;&gt;0),$X$13,""))))</f>
        <v/>
      </c>
      <c r="Y406" s="69" t="str">
        <f t="shared" ref="Y406:Y469" si="106">IF(G406&lt;&gt;"",IF(S406="",1,""),"")</f>
        <v/>
      </c>
      <c r="Z406" s="69" t="str">
        <f t="shared" ref="Z406:Z469" si="107">IF(G406&lt;&gt;"",IF(S406&lt;&gt;"",IF(S406=0,1,""),""),"")</f>
        <v/>
      </c>
      <c r="AA406" s="69" t="str">
        <f>IF(I406="CSS",IF(RELLENAR!$F$6="PEM",IF(OR(T406&lt;(Q406),Q406=0),1,""),IF(OR(T406*(1+$T$11+$T$9)&lt;(Q406*(1+$O$9+$O$11)),Q406=0),1,"")),"")</f>
        <v/>
      </c>
      <c r="AB406" s="93" t="str">
        <f t="shared" ref="AB406:AB469" si="108">IF(G406&lt;&gt;"",IF(U406&lt;&gt;"",U406,""),"")</f>
        <v/>
      </c>
      <c r="AC406" s="56" t="str">
        <f t="shared" ref="AC406:AC469" si="109">IF(G406&lt;&gt;"",IF(AB406&lt;&gt;"",COUNTIF($AB$22:$AB$2999,AB406),""),"")</f>
        <v/>
      </c>
      <c r="AD406" s="94" t="str">
        <f t="shared" ref="AD406:AD469" si="110">IF(AND(I406="C",T406&lt;&gt;0),-(1-(T406*($T$11+$T$9)+T406)/(Q406*($O$9+$O$11)+Q406)),"")</f>
        <v/>
      </c>
      <c r="AE406" s="56" t="str">
        <f t="shared" ref="AE406:AE469" si="111">IF(AD406&lt;&gt;"",IF(A406="OB",IF(ABS(AD406)&gt;PD.OC,1,""),IF(A406="VEC",IF(ABS(AD406)&gt;PD.VEC,1,""),IF(A406="CI",IF(ABS(AD406)&gt;PD.IC,1,""),IF(A406="EIM",IF(ABS(AD406)&gt;PD.EIM,1,""),"")))),"")</f>
        <v/>
      </c>
      <c r="AF406" s="78" t="str">
        <f t="shared" ref="AF406:AF469" si="112">IF(T406="celda vacia",1,"")</f>
        <v/>
      </c>
    </row>
    <row r="407" spans="1:32" s="74" customFormat="1" x14ac:dyDescent="0.2">
      <c r="A407" s="74" t="str">
        <f>IF(EXPORTADO!I389&lt;&gt;"",EXPORTADO!I389,"")</f>
        <v/>
      </c>
      <c r="B407" s="74" t="str">
        <f t="shared" si="97"/>
        <v/>
      </c>
      <c r="C407" s="86" t="str">
        <f t="shared" si="98"/>
        <v/>
      </c>
      <c r="D407" s="86" t="str">
        <f t="shared" si="99"/>
        <v/>
      </c>
      <c r="E407" s="86" t="str">
        <f t="shared" si="100"/>
        <v/>
      </c>
      <c r="F407" s="86" t="str">
        <f t="shared" si="101"/>
        <v/>
      </c>
      <c r="G407" s="86" t="str">
        <f t="shared" si="102"/>
        <v/>
      </c>
      <c r="H407" s="87" t="str">
        <f>IF(EXPORTADO!B389&lt;&gt;"",EXPORTADO!B389,"")</f>
        <v/>
      </c>
      <c r="I407" s="78" t="str">
        <f t="shared" si="103"/>
        <v/>
      </c>
      <c r="J407" s="78"/>
      <c r="K407" s="88" t="str">
        <f>IF(EXPORTADO!A389&lt;&gt;"",TRIM(EXPORTADO!A389),"")</f>
        <v/>
      </c>
      <c r="L407" s="50" t="str">
        <f>IF(K407&lt;&gt;"",EXPORTADO!D389,"")</f>
        <v/>
      </c>
      <c r="M407" s="50"/>
      <c r="N407" s="78" t="str">
        <f>IF(K407&lt;&gt;"",EXPORTADO!C389,"")</f>
        <v/>
      </c>
      <c r="O407" s="89" t="str">
        <f>IF(G407&lt;&gt;"",EXPORTADO!E389,"")</f>
        <v/>
      </c>
      <c r="P407" s="90" t="str">
        <f>IF(G407&lt;&gt;"",EXPORTADO!F389,"")</f>
        <v/>
      </c>
      <c r="Q407" s="90" t="str">
        <f>IF($G407&lt;&gt;"",$O407*P407,IF(OR($I407="c",$I407="css"),SUMIF($G$22:G$2999,$K407,Q$22:Q$2999),IF($I407="c1",SUMIF($F$22:F$2999,$K407,Q$22:Q$2999),IF($I407="c2",SUMIF($E$22:E$2999,$K407,Q$22:Q$2999),IF($I407="c3",SUMIF($D$22:D$2999,$K407,Q$22:Q$2999),IF($I407="c4",SUMIF($C$22:C$2999,$K407,Q$22:Q$2999),""))))))</f>
        <v/>
      </c>
      <c r="S407" s="90"/>
      <c r="T407" s="90" t="str">
        <f>IF(G407&lt;&gt;"",IF(S407&lt;&gt;"",O407*S407,"Celda Vacia"),IF($G407&lt;&gt;"",$O407*S407,IF(OR($I407="c",$I407="css"),SUMIF($G$22:G$2999,$K407,T$22:T$2999),IF($I407="c1",SUMIF($F$22:F$2999,$K407,T$22:T$2999),IF($I407="c2",SUMIF($E$22:E$2999,$K407,T$22:T$2999),IF($I407="c3",SUMIF($D$22:D$2999,$K407,T$22:T$2999),IF($I407="c4",SUMIF($C$22:C$2999,$K407,T$22:T$2999),"")))))))</f>
        <v/>
      </c>
      <c r="U407" s="91" t="str">
        <f t="shared" si="104"/>
        <v/>
      </c>
      <c r="V407" s="45"/>
      <c r="X407" s="50" t="str">
        <f t="shared" si="105"/>
        <v/>
      </c>
      <c r="Y407" s="69" t="str">
        <f t="shared" si="106"/>
        <v/>
      </c>
      <c r="Z407" s="69" t="str">
        <f t="shared" si="107"/>
        <v/>
      </c>
      <c r="AA407" s="69" t="str">
        <f>IF(I407="CSS",IF(RELLENAR!$F$6="PEM",IF(OR(T407&lt;(Q407),Q407=0),1,""),IF(OR(T407*(1+$T$11+$T$9)&lt;(Q407*(1+$O$9+$O$11)),Q407=0),1,"")),"")</f>
        <v/>
      </c>
      <c r="AB407" s="93" t="str">
        <f t="shared" si="108"/>
        <v/>
      </c>
      <c r="AC407" s="56" t="str">
        <f t="shared" si="109"/>
        <v/>
      </c>
      <c r="AD407" s="94" t="str">
        <f t="shared" si="110"/>
        <v/>
      </c>
      <c r="AE407" s="56" t="str">
        <f t="shared" si="111"/>
        <v/>
      </c>
      <c r="AF407" s="78" t="str">
        <f t="shared" si="112"/>
        <v/>
      </c>
    </row>
    <row r="408" spans="1:32" s="74" customFormat="1" x14ac:dyDescent="0.2">
      <c r="A408" s="74" t="str">
        <f>IF(EXPORTADO!I390&lt;&gt;"",EXPORTADO!I390,"")</f>
        <v/>
      </c>
      <c r="B408" s="74" t="str">
        <f t="shared" si="97"/>
        <v/>
      </c>
      <c r="C408" s="86" t="str">
        <f t="shared" si="98"/>
        <v/>
      </c>
      <c r="D408" s="86" t="str">
        <f t="shared" si="99"/>
        <v/>
      </c>
      <c r="E408" s="86" t="str">
        <f t="shared" si="100"/>
        <v/>
      </c>
      <c r="F408" s="86" t="str">
        <f t="shared" si="101"/>
        <v/>
      </c>
      <c r="G408" s="86" t="str">
        <f t="shared" si="102"/>
        <v/>
      </c>
      <c r="H408" s="87" t="str">
        <f>IF(EXPORTADO!B390&lt;&gt;"",EXPORTADO!B390,"")</f>
        <v/>
      </c>
      <c r="I408" s="78" t="str">
        <f t="shared" si="103"/>
        <v/>
      </c>
      <c r="J408" s="78"/>
      <c r="K408" s="88" t="str">
        <f>IF(EXPORTADO!A390&lt;&gt;"",TRIM(EXPORTADO!A390),"")</f>
        <v/>
      </c>
      <c r="L408" s="50" t="str">
        <f>IF(K408&lt;&gt;"",EXPORTADO!D390,"")</f>
        <v/>
      </c>
      <c r="M408" s="50"/>
      <c r="N408" s="78" t="str">
        <f>IF(K408&lt;&gt;"",EXPORTADO!C390,"")</f>
        <v/>
      </c>
      <c r="O408" s="89" t="str">
        <f>IF(G408&lt;&gt;"",EXPORTADO!E390,"")</f>
        <v/>
      </c>
      <c r="P408" s="90" t="str">
        <f>IF(G408&lt;&gt;"",EXPORTADO!F390,"")</f>
        <v/>
      </c>
      <c r="Q408" s="90" t="str">
        <f>IF($G408&lt;&gt;"",$O408*P408,IF(OR($I408="c",$I408="css"),SUMIF($G$22:G$2999,$K408,Q$22:Q$2999),IF($I408="c1",SUMIF($F$22:F$2999,$K408,Q$22:Q$2999),IF($I408="c2",SUMIF($E$22:E$2999,$K408,Q$22:Q$2999),IF($I408="c3",SUMIF($D$22:D$2999,$K408,Q$22:Q$2999),IF($I408="c4",SUMIF($C$22:C$2999,$K408,Q$22:Q$2999),""))))))</f>
        <v/>
      </c>
      <c r="S408" s="90"/>
      <c r="T408" s="90" t="str">
        <f>IF(G408&lt;&gt;"",IF(S408&lt;&gt;"",O408*S408,"Celda Vacia"),IF($G408&lt;&gt;"",$O408*S408,IF(OR($I408="c",$I408="css"),SUMIF($G$22:G$2999,$K408,T$22:T$2999),IF($I408="c1",SUMIF($F$22:F$2999,$K408,T$22:T$2999),IF($I408="c2",SUMIF($E$22:E$2999,$K408,T$22:T$2999),IF($I408="c3",SUMIF($D$22:D$2999,$K408,T$22:T$2999),IF($I408="c4",SUMIF($C$22:C$2999,$K408,T$22:T$2999),"")))))))</f>
        <v/>
      </c>
      <c r="U408" s="91" t="str">
        <f t="shared" si="104"/>
        <v/>
      </c>
      <c r="V408" s="45"/>
      <c r="X408" s="50" t="str">
        <f t="shared" si="105"/>
        <v/>
      </c>
      <c r="Y408" s="69" t="str">
        <f t="shared" si="106"/>
        <v/>
      </c>
      <c r="Z408" s="69" t="str">
        <f t="shared" si="107"/>
        <v/>
      </c>
      <c r="AA408" s="69" t="str">
        <f>IF(I408="CSS",IF(RELLENAR!$F$6="PEM",IF(OR(T408&lt;(Q408),Q408=0),1,""),IF(OR(T408*(1+$T$11+$T$9)&lt;(Q408*(1+$O$9+$O$11)),Q408=0),1,"")),"")</f>
        <v/>
      </c>
      <c r="AB408" s="93" t="str">
        <f t="shared" si="108"/>
        <v/>
      </c>
      <c r="AC408" s="56" t="str">
        <f t="shared" si="109"/>
        <v/>
      </c>
      <c r="AD408" s="94" t="str">
        <f t="shared" si="110"/>
        <v/>
      </c>
      <c r="AE408" s="56" t="str">
        <f t="shared" si="111"/>
        <v/>
      </c>
      <c r="AF408" s="78" t="str">
        <f t="shared" si="112"/>
        <v/>
      </c>
    </row>
    <row r="409" spans="1:32" s="74" customFormat="1" x14ac:dyDescent="0.2">
      <c r="A409" s="74" t="str">
        <f>IF(EXPORTADO!I391&lt;&gt;"",EXPORTADO!I391,"")</f>
        <v/>
      </c>
      <c r="B409" s="74" t="str">
        <f t="shared" si="97"/>
        <v/>
      </c>
      <c r="C409" s="86" t="str">
        <f t="shared" si="98"/>
        <v/>
      </c>
      <c r="D409" s="86" t="str">
        <f t="shared" si="99"/>
        <v/>
      </c>
      <c r="E409" s="86" t="str">
        <f t="shared" si="100"/>
        <v/>
      </c>
      <c r="F409" s="86" t="str">
        <f t="shared" si="101"/>
        <v/>
      </c>
      <c r="G409" s="86" t="str">
        <f t="shared" si="102"/>
        <v/>
      </c>
      <c r="H409" s="87" t="str">
        <f>IF(EXPORTADO!B391&lt;&gt;"",EXPORTADO!B391,"")</f>
        <v/>
      </c>
      <c r="I409" s="78" t="str">
        <f t="shared" si="103"/>
        <v/>
      </c>
      <c r="J409" s="78"/>
      <c r="K409" s="88" t="str">
        <f>IF(EXPORTADO!A391&lt;&gt;"",TRIM(EXPORTADO!A391),"")</f>
        <v/>
      </c>
      <c r="L409" s="50" t="str">
        <f>IF(K409&lt;&gt;"",EXPORTADO!D391,"")</f>
        <v/>
      </c>
      <c r="M409" s="50"/>
      <c r="N409" s="78" t="str">
        <f>IF(K409&lt;&gt;"",EXPORTADO!C391,"")</f>
        <v/>
      </c>
      <c r="O409" s="89" t="str">
        <f>IF(G409&lt;&gt;"",EXPORTADO!E391,"")</f>
        <v/>
      </c>
      <c r="P409" s="90" t="str">
        <f>IF(G409&lt;&gt;"",EXPORTADO!F391,"")</f>
        <v/>
      </c>
      <c r="Q409" s="90" t="str">
        <f>IF($G409&lt;&gt;"",$O409*P409,IF(OR($I409="c",$I409="css"),SUMIF($G$22:G$2999,$K409,Q$22:Q$2999),IF($I409="c1",SUMIF($F$22:F$2999,$K409,Q$22:Q$2999),IF($I409="c2",SUMIF($E$22:E$2999,$K409,Q$22:Q$2999),IF($I409="c3",SUMIF($D$22:D$2999,$K409,Q$22:Q$2999),IF($I409="c4",SUMIF($C$22:C$2999,$K409,Q$22:Q$2999),""))))))</f>
        <v/>
      </c>
      <c r="S409" s="90"/>
      <c r="T409" s="90" t="str">
        <f>IF(G409&lt;&gt;"",IF(S409&lt;&gt;"",O409*S409,"Celda Vacia"),IF($G409&lt;&gt;"",$O409*S409,IF(OR($I409="c",$I409="css"),SUMIF($G$22:G$2999,$K409,T$22:T$2999),IF($I409="c1",SUMIF($F$22:F$2999,$K409,T$22:T$2999),IF($I409="c2",SUMIF($E$22:E$2999,$K409,T$22:T$2999),IF($I409="c3",SUMIF($D$22:D$2999,$K409,T$22:T$2999),IF($I409="c4",SUMIF($C$22:C$2999,$K409,T$22:T$2999),"")))))))</f>
        <v/>
      </c>
      <c r="U409" s="91" t="str">
        <f t="shared" si="104"/>
        <v/>
      </c>
      <c r="V409" s="45"/>
      <c r="X409" s="50" t="str">
        <f t="shared" si="105"/>
        <v/>
      </c>
      <c r="Y409" s="69" t="str">
        <f t="shared" si="106"/>
        <v/>
      </c>
      <c r="Z409" s="69" t="str">
        <f t="shared" si="107"/>
        <v/>
      </c>
      <c r="AA409" s="69" t="str">
        <f>IF(I409="CSS",IF(RELLENAR!$F$6="PEM",IF(OR(T409&lt;(Q409),Q409=0),1,""),IF(OR(T409*(1+$T$11+$T$9)&lt;(Q409*(1+$O$9+$O$11)),Q409=0),1,"")),"")</f>
        <v/>
      </c>
      <c r="AB409" s="93" t="str">
        <f t="shared" si="108"/>
        <v/>
      </c>
      <c r="AC409" s="56" t="str">
        <f t="shared" si="109"/>
        <v/>
      </c>
      <c r="AD409" s="94" t="str">
        <f t="shared" si="110"/>
        <v/>
      </c>
      <c r="AE409" s="56" t="str">
        <f t="shared" si="111"/>
        <v/>
      </c>
      <c r="AF409" s="78" t="str">
        <f t="shared" si="112"/>
        <v/>
      </c>
    </row>
    <row r="410" spans="1:32" s="74" customFormat="1" x14ac:dyDescent="0.2">
      <c r="A410" s="74" t="str">
        <f>IF(EXPORTADO!I392&lt;&gt;"",EXPORTADO!I392,"")</f>
        <v/>
      </c>
      <c r="B410" s="74" t="str">
        <f t="shared" si="97"/>
        <v/>
      </c>
      <c r="C410" s="86" t="str">
        <f t="shared" si="98"/>
        <v/>
      </c>
      <c r="D410" s="86" t="str">
        <f t="shared" si="99"/>
        <v/>
      </c>
      <c r="E410" s="86" t="str">
        <f t="shared" si="100"/>
        <v/>
      </c>
      <c r="F410" s="86" t="str">
        <f t="shared" si="101"/>
        <v/>
      </c>
      <c r="G410" s="86" t="str">
        <f t="shared" si="102"/>
        <v/>
      </c>
      <c r="H410" s="87" t="str">
        <f>IF(EXPORTADO!B392&lt;&gt;"",EXPORTADO!B392,"")</f>
        <v/>
      </c>
      <c r="I410" s="78" t="str">
        <f t="shared" si="103"/>
        <v/>
      </c>
      <c r="J410" s="78"/>
      <c r="K410" s="88" t="str">
        <f>IF(EXPORTADO!A392&lt;&gt;"",TRIM(EXPORTADO!A392),"")</f>
        <v/>
      </c>
      <c r="L410" s="50" t="str">
        <f>IF(K410&lt;&gt;"",EXPORTADO!D392,"")</f>
        <v/>
      </c>
      <c r="M410" s="50"/>
      <c r="N410" s="78" t="str">
        <f>IF(K410&lt;&gt;"",EXPORTADO!C392,"")</f>
        <v/>
      </c>
      <c r="O410" s="89" t="str">
        <f>IF(G410&lt;&gt;"",EXPORTADO!E392,"")</f>
        <v/>
      </c>
      <c r="P410" s="90" t="str">
        <f>IF(G410&lt;&gt;"",EXPORTADO!F392,"")</f>
        <v/>
      </c>
      <c r="Q410" s="90" t="str">
        <f>IF($G410&lt;&gt;"",$O410*P410,IF(OR($I410="c",$I410="css"),SUMIF($G$22:G$2999,$K410,Q$22:Q$2999),IF($I410="c1",SUMIF($F$22:F$2999,$K410,Q$22:Q$2999),IF($I410="c2",SUMIF($E$22:E$2999,$K410,Q$22:Q$2999),IF($I410="c3",SUMIF($D$22:D$2999,$K410,Q$22:Q$2999),IF($I410="c4",SUMIF($C$22:C$2999,$K410,Q$22:Q$2999),""))))))</f>
        <v/>
      </c>
      <c r="S410" s="90" t="s">
        <v>17</v>
      </c>
      <c r="T410" s="90" t="str">
        <f>IF(G410&lt;&gt;"",IF(S410&lt;&gt;"",O410*S410,"Celda Vacia"),IF($G410&lt;&gt;"",$O410*S410,IF(OR($I410="c",$I410="css"),SUMIF($G$22:G$2999,$K410,T$22:T$2999),IF($I410="c1",SUMIF($F$22:F$2999,$K410,T$22:T$2999),IF($I410="c2",SUMIF($E$22:E$2999,$K410,T$22:T$2999),IF($I410="c3",SUMIF($D$22:D$2999,$K410,T$22:T$2999),IF($I410="c4",SUMIF($C$22:C$2999,$K410,T$22:T$2999),"")))))))</f>
        <v/>
      </c>
      <c r="U410" s="91" t="str">
        <f t="shared" si="104"/>
        <v/>
      </c>
      <c r="V410" s="45"/>
      <c r="X410" s="50" t="str">
        <f t="shared" si="105"/>
        <v/>
      </c>
      <c r="Y410" s="69" t="str">
        <f t="shared" si="106"/>
        <v/>
      </c>
      <c r="Z410" s="69" t="str">
        <f t="shared" si="107"/>
        <v/>
      </c>
      <c r="AA410" s="69" t="str">
        <f>IF(I410="CSS",IF(RELLENAR!$F$6="PEM",IF(OR(T410&lt;(Q410),Q410=0),1,""),IF(OR(T410*(1+$T$11+$T$9)&lt;(Q410*(1+$O$9+$O$11)),Q410=0),1,"")),"")</f>
        <v/>
      </c>
      <c r="AB410" s="93" t="str">
        <f t="shared" si="108"/>
        <v/>
      </c>
      <c r="AC410" s="56" t="str">
        <f t="shared" si="109"/>
        <v/>
      </c>
      <c r="AD410" s="94" t="str">
        <f t="shared" si="110"/>
        <v/>
      </c>
      <c r="AE410" s="56" t="str">
        <f t="shared" si="111"/>
        <v/>
      </c>
      <c r="AF410" s="78" t="str">
        <f t="shared" si="112"/>
        <v/>
      </c>
    </row>
    <row r="411" spans="1:32" s="74" customFormat="1" x14ac:dyDescent="0.2">
      <c r="A411" s="74" t="str">
        <f>IF(EXPORTADO!I393&lt;&gt;"",EXPORTADO!I393,"")</f>
        <v/>
      </c>
      <c r="B411" s="74" t="str">
        <f t="shared" si="97"/>
        <v/>
      </c>
      <c r="C411" s="86" t="str">
        <f t="shared" si="98"/>
        <v/>
      </c>
      <c r="D411" s="86" t="str">
        <f t="shared" si="99"/>
        <v/>
      </c>
      <c r="E411" s="86" t="str">
        <f t="shared" si="100"/>
        <v/>
      </c>
      <c r="F411" s="86" t="str">
        <f t="shared" si="101"/>
        <v/>
      </c>
      <c r="G411" s="86" t="str">
        <f t="shared" si="102"/>
        <v/>
      </c>
      <c r="H411" s="87" t="str">
        <f>IF(EXPORTADO!B393&lt;&gt;"",EXPORTADO!B393,"")</f>
        <v/>
      </c>
      <c r="I411" s="78" t="str">
        <f t="shared" si="103"/>
        <v/>
      </c>
      <c r="J411" s="78"/>
      <c r="K411" s="88" t="str">
        <f>IF(EXPORTADO!A393&lt;&gt;"",TRIM(EXPORTADO!A393),"")</f>
        <v/>
      </c>
      <c r="L411" s="50" t="str">
        <f>IF(K411&lt;&gt;"",EXPORTADO!D393,"")</f>
        <v/>
      </c>
      <c r="M411" s="50"/>
      <c r="N411" s="78" t="str">
        <f>IF(K411&lt;&gt;"",EXPORTADO!C393,"")</f>
        <v/>
      </c>
      <c r="O411" s="89" t="str">
        <f>IF(G411&lt;&gt;"",EXPORTADO!E393,"")</f>
        <v/>
      </c>
      <c r="P411" s="90" t="str">
        <f>IF(G411&lt;&gt;"",EXPORTADO!F393,"")</f>
        <v/>
      </c>
      <c r="Q411" s="90" t="str">
        <f>IF($G411&lt;&gt;"",$O411*P411,IF(OR($I411="c",$I411="css"),SUMIF($G$22:G$2999,$K411,Q$22:Q$2999),IF($I411="c1",SUMIF($F$22:F$2999,$K411,Q$22:Q$2999),IF($I411="c2",SUMIF($E$22:E$2999,$K411,Q$22:Q$2999),IF($I411="c3",SUMIF($D$22:D$2999,$K411,Q$22:Q$2999),IF($I411="c4",SUMIF($C$22:C$2999,$K411,Q$22:Q$2999),""))))))</f>
        <v/>
      </c>
      <c r="S411" s="90"/>
      <c r="T411" s="90" t="str">
        <f>IF(G411&lt;&gt;"",IF(S411&lt;&gt;"",O411*S411,"Celda Vacia"),IF($G411&lt;&gt;"",$O411*S411,IF(OR($I411="c",$I411="css"),SUMIF($G$22:G$2999,$K411,T$22:T$2999),IF($I411="c1",SUMIF($F$22:F$2999,$K411,T$22:T$2999),IF($I411="c2",SUMIF($E$22:E$2999,$K411,T$22:T$2999),IF($I411="c3",SUMIF($D$22:D$2999,$K411,T$22:T$2999),IF($I411="c4",SUMIF($C$22:C$2999,$K411,T$22:T$2999),"")))))))</f>
        <v/>
      </c>
      <c r="U411" s="91" t="str">
        <f t="shared" si="104"/>
        <v/>
      </c>
      <c r="V411" s="45"/>
      <c r="X411" s="50" t="str">
        <f t="shared" si="105"/>
        <v/>
      </c>
      <c r="Y411" s="69" t="str">
        <f t="shared" si="106"/>
        <v/>
      </c>
      <c r="Z411" s="69" t="str">
        <f t="shared" si="107"/>
        <v/>
      </c>
      <c r="AA411" s="69" t="str">
        <f>IF(I411="CSS",IF(RELLENAR!$F$6="PEM",IF(OR(T411&lt;(Q411),Q411=0),1,""),IF(OR(T411*(1+$T$11+$T$9)&lt;(Q411*(1+$O$9+$O$11)),Q411=0),1,"")),"")</f>
        <v/>
      </c>
      <c r="AB411" s="93" t="str">
        <f t="shared" si="108"/>
        <v/>
      </c>
      <c r="AC411" s="56" t="str">
        <f t="shared" si="109"/>
        <v/>
      </c>
      <c r="AD411" s="94" t="str">
        <f t="shared" si="110"/>
        <v/>
      </c>
      <c r="AE411" s="56" t="str">
        <f t="shared" si="111"/>
        <v/>
      </c>
      <c r="AF411" s="78" t="str">
        <f t="shared" si="112"/>
        <v/>
      </c>
    </row>
    <row r="412" spans="1:32" s="74" customFormat="1" x14ac:dyDescent="0.2">
      <c r="A412" s="74" t="str">
        <f>IF(EXPORTADO!I394&lt;&gt;"",EXPORTADO!I394,"")</f>
        <v/>
      </c>
      <c r="B412" s="74" t="str">
        <f t="shared" si="97"/>
        <v/>
      </c>
      <c r="C412" s="86" t="str">
        <f t="shared" si="98"/>
        <v/>
      </c>
      <c r="D412" s="86" t="str">
        <f t="shared" si="99"/>
        <v/>
      </c>
      <c r="E412" s="86" t="str">
        <f t="shared" si="100"/>
        <v/>
      </c>
      <c r="F412" s="86" t="str">
        <f t="shared" si="101"/>
        <v/>
      </c>
      <c r="G412" s="86" t="str">
        <f t="shared" si="102"/>
        <v/>
      </c>
      <c r="H412" s="87" t="str">
        <f>IF(EXPORTADO!B394&lt;&gt;"",EXPORTADO!B394,"")</f>
        <v/>
      </c>
      <c r="I412" s="78" t="str">
        <f t="shared" si="103"/>
        <v/>
      </c>
      <c r="J412" s="78"/>
      <c r="K412" s="88" t="str">
        <f>IF(EXPORTADO!A394&lt;&gt;"",TRIM(EXPORTADO!A394),"")</f>
        <v/>
      </c>
      <c r="L412" s="50" t="str">
        <f>IF(K412&lt;&gt;"",EXPORTADO!D394,"")</f>
        <v/>
      </c>
      <c r="M412" s="50"/>
      <c r="N412" s="78" t="str">
        <f>IF(K412&lt;&gt;"",EXPORTADO!C394,"")</f>
        <v/>
      </c>
      <c r="O412" s="89" t="str">
        <f>IF(G412&lt;&gt;"",EXPORTADO!E394,"")</f>
        <v/>
      </c>
      <c r="P412" s="90" t="str">
        <f>IF(G412&lt;&gt;"",EXPORTADO!F394,"")</f>
        <v/>
      </c>
      <c r="Q412" s="90" t="str">
        <f>IF($G412&lt;&gt;"",$O412*P412,IF(OR($I412="c",$I412="css"),SUMIF($G$22:G$2999,$K412,Q$22:Q$2999),IF($I412="c1",SUMIF($F$22:F$2999,$K412,Q$22:Q$2999),IF($I412="c2",SUMIF($E$22:E$2999,$K412,Q$22:Q$2999),IF($I412="c3",SUMIF($D$22:D$2999,$K412,Q$22:Q$2999),IF($I412="c4",SUMIF($C$22:C$2999,$K412,Q$22:Q$2999),""))))))</f>
        <v/>
      </c>
      <c r="S412" s="90"/>
      <c r="T412" s="90" t="str">
        <f>IF(G412&lt;&gt;"",IF(S412&lt;&gt;"",O412*S412,"Celda Vacia"),IF($G412&lt;&gt;"",$O412*S412,IF(OR($I412="c",$I412="css"),SUMIF($G$22:G$2999,$K412,T$22:T$2999),IF($I412="c1",SUMIF($F$22:F$2999,$K412,T$22:T$2999),IF($I412="c2",SUMIF($E$22:E$2999,$K412,T$22:T$2999),IF($I412="c3",SUMIF($D$22:D$2999,$K412,T$22:T$2999),IF($I412="c4",SUMIF($C$22:C$2999,$K412,T$22:T$2999),"")))))))</f>
        <v/>
      </c>
      <c r="U412" s="91" t="str">
        <f t="shared" si="104"/>
        <v/>
      </c>
      <c r="V412" s="45"/>
      <c r="X412" s="50" t="str">
        <f t="shared" si="105"/>
        <v/>
      </c>
      <c r="Y412" s="69" t="str">
        <f t="shared" si="106"/>
        <v/>
      </c>
      <c r="Z412" s="69" t="str">
        <f t="shared" si="107"/>
        <v/>
      </c>
      <c r="AA412" s="69" t="str">
        <f>IF(I412="CSS",IF(RELLENAR!$F$6="PEM",IF(OR(T412&lt;(Q412),Q412=0),1,""),IF(OR(T412*(1+$T$11+$T$9)&lt;(Q412*(1+$O$9+$O$11)),Q412=0),1,"")),"")</f>
        <v/>
      </c>
      <c r="AB412" s="93" t="str">
        <f t="shared" si="108"/>
        <v/>
      </c>
      <c r="AC412" s="56" t="str">
        <f t="shared" si="109"/>
        <v/>
      </c>
      <c r="AD412" s="94" t="str">
        <f t="shared" si="110"/>
        <v/>
      </c>
      <c r="AE412" s="56" t="str">
        <f t="shared" si="111"/>
        <v/>
      </c>
      <c r="AF412" s="78" t="str">
        <f t="shared" si="112"/>
        <v/>
      </c>
    </row>
    <row r="413" spans="1:32" s="74" customFormat="1" x14ac:dyDescent="0.2">
      <c r="A413" s="74" t="str">
        <f>IF(EXPORTADO!I395&lt;&gt;"",EXPORTADO!I395,"")</f>
        <v/>
      </c>
      <c r="B413" s="74" t="str">
        <f t="shared" si="97"/>
        <v/>
      </c>
      <c r="C413" s="86" t="str">
        <f t="shared" si="98"/>
        <v/>
      </c>
      <c r="D413" s="86" t="str">
        <f t="shared" si="99"/>
        <v/>
      </c>
      <c r="E413" s="86" t="str">
        <f t="shared" si="100"/>
        <v/>
      </c>
      <c r="F413" s="86" t="str">
        <f t="shared" si="101"/>
        <v/>
      </c>
      <c r="G413" s="86" t="str">
        <f t="shared" si="102"/>
        <v/>
      </c>
      <c r="H413" s="87" t="str">
        <f>IF(EXPORTADO!B395&lt;&gt;"",EXPORTADO!B395,"")</f>
        <v/>
      </c>
      <c r="I413" s="78" t="str">
        <f t="shared" si="103"/>
        <v/>
      </c>
      <c r="J413" s="78"/>
      <c r="K413" s="88" t="str">
        <f>IF(EXPORTADO!A395&lt;&gt;"",TRIM(EXPORTADO!A395),"")</f>
        <v/>
      </c>
      <c r="L413" s="50" t="str">
        <f>IF(K413&lt;&gt;"",EXPORTADO!D395,"")</f>
        <v/>
      </c>
      <c r="M413" s="50"/>
      <c r="N413" s="78" t="str">
        <f>IF(K413&lt;&gt;"",EXPORTADO!C395,"")</f>
        <v/>
      </c>
      <c r="O413" s="89" t="str">
        <f>IF(G413&lt;&gt;"",EXPORTADO!E395,"")</f>
        <v/>
      </c>
      <c r="P413" s="90" t="str">
        <f>IF(G413&lt;&gt;"",EXPORTADO!F395,"")</f>
        <v/>
      </c>
      <c r="Q413" s="90" t="str">
        <f>IF($G413&lt;&gt;"",$O413*P413,IF(OR($I413="c",$I413="css"),SUMIF($G$22:G$2999,$K413,Q$22:Q$2999),IF($I413="c1",SUMIF($F$22:F$2999,$K413,Q$22:Q$2999),IF($I413="c2",SUMIF($E$22:E$2999,$K413,Q$22:Q$2999),IF($I413="c3",SUMIF($D$22:D$2999,$K413,Q$22:Q$2999),IF($I413="c4",SUMIF($C$22:C$2999,$K413,Q$22:Q$2999),""))))))</f>
        <v/>
      </c>
      <c r="S413" s="90"/>
      <c r="T413" s="90" t="str">
        <f>IF(G413&lt;&gt;"",IF(S413&lt;&gt;"",O413*S413,"Celda Vacia"),IF($G413&lt;&gt;"",$O413*S413,IF(OR($I413="c",$I413="css"),SUMIF($G$22:G$2999,$K413,T$22:T$2999),IF($I413="c1",SUMIF($F$22:F$2999,$K413,T$22:T$2999),IF($I413="c2",SUMIF($E$22:E$2999,$K413,T$22:T$2999),IF($I413="c3",SUMIF($D$22:D$2999,$K413,T$22:T$2999),IF($I413="c4",SUMIF($C$22:C$2999,$K413,T$22:T$2999),"")))))))</f>
        <v/>
      </c>
      <c r="U413" s="91" t="str">
        <f t="shared" si="104"/>
        <v/>
      </c>
      <c r="V413" s="45"/>
      <c r="X413" s="50" t="str">
        <f t="shared" si="105"/>
        <v/>
      </c>
      <c r="Y413" s="69" t="str">
        <f t="shared" si="106"/>
        <v/>
      </c>
      <c r="Z413" s="69" t="str">
        <f t="shared" si="107"/>
        <v/>
      </c>
      <c r="AA413" s="69" t="str">
        <f>IF(I413="CSS",IF(RELLENAR!$F$6="PEM",IF(OR(T413&lt;(Q413),Q413=0),1,""),IF(OR(T413*(1+$T$11+$T$9)&lt;(Q413*(1+$O$9+$O$11)),Q413=0),1,"")),"")</f>
        <v/>
      </c>
      <c r="AB413" s="93" t="str">
        <f t="shared" si="108"/>
        <v/>
      </c>
      <c r="AC413" s="56" t="str">
        <f t="shared" si="109"/>
        <v/>
      </c>
      <c r="AD413" s="94" t="str">
        <f t="shared" si="110"/>
        <v/>
      </c>
      <c r="AE413" s="56" t="str">
        <f t="shared" si="111"/>
        <v/>
      </c>
      <c r="AF413" s="78" t="str">
        <f t="shared" si="112"/>
        <v/>
      </c>
    </row>
    <row r="414" spans="1:32" s="74" customFormat="1" x14ac:dyDescent="0.2">
      <c r="A414" s="74" t="str">
        <f>IF(EXPORTADO!I396&lt;&gt;"",EXPORTADO!I396,"")</f>
        <v/>
      </c>
      <c r="B414" s="74" t="str">
        <f t="shared" si="97"/>
        <v/>
      </c>
      <c r="C414" s="86" t="str">
        <f t="shared" si="98"/>
        <v/>
      </c>
      <c r="D414" s="86" t="str">
        <f t="shared" si="99"/>
        <v/>
      </c>
      <c r="E414" s="86" t="str">
        <f t="shared" si="100"/>
        <v/>
      </c>
      <c r="F414" s="86" t="str">
        <f t="shared" si="101"/>
        <v/>
      </c>
      <c r="G414" s="86" t="str">
        <f t="shared" si="102"/>
        <v/>
      </c>
      <c r="H414" s="87" t="str">
        <f>IF(EXPORTADO!B396&lt;&gt;"",EXPORTADO!B396,"")</f>
        <v/>
      </c>
      <c r="I414" s="78" t="str">
        <f t="shared" si="103"/>
        <v/>
      </c>
      <c r="J414" s="78"/>
      <c r="K414" s="88" t="str">
        <f>IF(EXPORTADO!A396&lt;&gt;"",TRIM(EXPORTADO!A396),"")</f>
        <v/>
      </c>
      <c r="L414" s="50" t="str">
        <f>IF(K414&lt;&gt;"",EXPORTADO!D396,"")</f>
        <v/>
      </c>
      <c r="M414" s="50"/>
      <c r="N414" s="78" t="str">
        <f>IF(K414&lt;&gt;"",EXPORTADO!C396,"")</f>
        <v/>
      </c>
      <c r="O414" s="89" t="str">
        <f>IF(G414&lt;&gt;"",EXPORTADO!E396,"")</f>
        <v/>
      </c>
      <c r="P414" s="90" t="str">
        <f>IF(G414&lt;&gt;"",EXPORTADO!F396,"")</f>
        <v/>
      </c>
      <c r="Q414" s="90" t="str">
        <f>IF($G414&lt;&gt;"",$O414*P414,IF(OR($I414="c",$I414="css"),SUMIF($G$22:G$2999,$K414,Q$22:Q$2999),IF($I414="c1",SUMIF($F$22:F$2999,$K414,Q$22:Q$2999),IF($I414="c2",SUMIF($E$22:E$2999,$K414,Q$22:Q$2999),IF($I414="c3",SUMIF($D$22:D$2999,$K414,Q$22:Q$2999),IF($I414="c4",SUMIF($C$22:C$2999,$K414,Q$22:Q$2999),""))))))</f>
        <v/>
      </c>
      <c r="S414" s="90" t="s">
        <v>17</v>
      </c>
      <c r="T414" s="90" t="str">
        <f>IF(G414&lt;&gt;"",IF(S414&lt;&gt;"",O414*S414,"Celda Vacia"),IF($G414&lt;&gt;"",$O414*S414,IF(OR($I414="c",$I414="css"),SUMIF($G$22:G$2999,$K414,T$22:T$2999),IF($I414="c1",SUMIF($F$22:F$2999,$K414,T$22:T$2999),IF($I414="c2",SUMIF($E$22:E$2999,$K414,T$22:T$2999),IF($I414="c3",SUMIF($D$22:D$2999,$K414,T$22:T$2999),IF($I414="c4",SUMIF($C$22:C$2999,$K414,T$22:T$2999),"")))))))</f>
        <v/>
      </c>
      <c r="U414" s="91" t="str">
        <f t="shared" si="104"/>
        <v/>
      </c>
      <c r="V414" s="45"/>
      <c r="X414" s="50" t="str">
        <f t="shared" si="105"/>
        <v/>
      </c>
      <c r="Y414" s="69" t="str">
        <f t="shared" si="106"/>
        <v/>
      </c>
      <c r="Z414" s="69" t="str">
        <f t="shared" si="107"/>
        <v/>
      </c>
      <c r="AA414" s="69" t="str">
        <f>IF(I414="CSS",IF(RELLENAR!$F$6="PEM",IF(OR(T414&lt;(Q414),Q414=0),1,""),IF(OR(T414*(1+$T$11+$T$9)&lt;(Q414*(1+$O$9+$O$11)),Q414=0),1,"")),"")</f>
        <v/>
      </c>
      <c r="AB414" s="93" t="str">
        <f t="shared" si="108"/>
        <v/>
      </c>
      <c r="AC414" s="56" t="str">
        <f t="shared" si="109"/>
        <v/>
      </c>
      <c r="AD414" s="94" t="str">
        <f t="shared" si="110"/>
        <v/>
      </c>
      <c r="AE414" s="56" t="str">
        <f t="shared" si="111"/>
        <v/>
      </c>
      <c r="AF414" s="78" t="str">
        <f t="shared" si="112"/>
        <v/>
      </c>
    </row>
    <row r="415" spans="1:32" s="74" customFormat="1" x14ac:dyDescent="0.2">
      <c r="A415" s="74" t="str">
        <f>IF(EXPORTADO!I397&lt;&gt;"",EXPORTADO!I397,"")</f>
        <v/>
      </c>
      <c r="B415" s="74" t="str">
        <f t="shared" si="97"/>
        <v/>
      </c>
      <c r="C415" s="86" t="str">
        <f t="shared" si="98"/>
        <v/>
      </c>
      <c r="D415" s="86" t="str">
        <f t="shared" si="99"/>
        <v/>
      </c>
      <c r="E415" s="86" t="str">
        <f t="shared" si="100"/>
        <v/>
      </c>
      <c r="F415" s="86" t="str">
        <f t="shared" si="101"/>
        <v/>
      </c>
      <c r="G415" s="86" t="str">
        <f t="shared" si="102"/>
        <v/>
      </c>
      <c r="H415" s="87" t="str">
        <f>IF(EXPORTADO!B397&lt;&gt;"",EXPORTADO!B397,"")</f>
        <v/>
      </c>
      <c r="I415" s="78" t="str">
        <f t="shared" si="103"/>
        <v/>
      </c>
      <c r="J415" s="78"/>
      <c r="K415" s="88" t="str">
        <f>IF(EXPORTADO!A397&lt;&gt;"",TRIM(EXPORTADO!A397),"")</f>
        <v/>
      </c>
      <c r="L415" s="50" t="str">
        <f>IF(K415&lt;&gt;"",EXPORTADO!D397,"")</f>
        <v/>
      </c>
      <c r="M415" s="50"/>
      <c r="N415" s="78" t="str">
        <f>IF(K415&lt;&gt;"",EXPORTADO!C397,"")</f>
        <v/>
      </c>
      <c r="O415" s="89" t="str">
        <f>IF(G415&lt;&gt;"",EXPORTADO!E397,"")</f>
        <v/>
      </c>
      <c r="P415" s="90" t="str">
        <f>IF(G415&lt;&gt;"",EXPORTADO!F397,"")</f>
        <v/>
      </c>
      <c r="Q415" s="90" t="str">
        <f>IF($G415&lt;&gt;"",$O415*P415,IF(OR($I415="c",$I415="css"),SUMIF($G$22:G$2999,$K415,Q$22:Q$2999),IF($I415="c1",SUMIF($F$22:F$2999,$K415,Q$22:Q$2999),IF($I415="c2",SUMIF($E$22:E$2999,$K415,Q$22:Q$2999),IF($I415="c3",SUMIF($D$22:D$2999,$K415,Q$22:Q$2999),IF($I415="c4",SUMIF($C$22:C$2999,$K415,Q$22:Q$2999),""))))))</f>
        <v/>
      </c>
      <c r="S415" s="90"/>
      <c r="T415" s="90" t="str">
        <f>IF(G415&lt;&gt;"",IF(S415&lt;&gt;"",O415*S415,"Celda Vacia"),IF($G415&lt;&gt;"",$O415*S415,IF(OR($I415="c",$I415="css"),SUMIF($G$22:G$2999,$K415,T$22:T$2999),IF($I415="c1",SUMIF($F$22:F$2999,$K415,T$22:T$2999),IF($I415="c2",SUMIF($E$22:E$2999,$K415,T$22:T$2999),IF($I415="c3",SUMIF($D$22:D$2999,$K415,T$22:T$2999),IF($I415="c4",SUMIF($C$22:C$2999,$K415,T$22:T$2999),"")))))))</f>
        <v/>
      </c>
      <c r="U415" s="91" t="str">
        <f t="shared" si="104"/>
        <v/>
      </c>
      <c r="V415" s="45"/>
      <c r="X415" s="50" t="str">
        <f t="shared" si="105"/>
        <v/>
      </c>
      <c r="Y415" s="69" t="str">
        <f t="shared" si="106"/>
        <v/>
      </c>
      <c r="Z415" s="69" t="str">
        <f t="shared" si="107"/>
        <v/>
      </c>
      <c r="AA415" s="69" t="str">
        <f>IF(I415="CSS",IF(RELLENAR!$F$6="PEM",IF(OR(T415&lt;(Q415),Q415=0),1,""),IF(OR(T415*(1+$T$11+$T$9)&lt;(Q415*(1+$O$9+$O$11)),Q415=0),1,"")),"")</f>
        <v/>
      </c>
      <c r="AB415" s="93" t="str">
        <f t="shared" si="108"/>
        <v/>
      </c>
      <c r="AC415" s="56" t="str">
        <f t="shared" si="109"/>
        <v/>
      </c>
      <c r="AD415" s="94" t="str">
        <f t="shared" si="110"/>
        <v/>
      </c>
      <c r="AE415" s="56" t="str">
        <f t="shared" si="111"/>
        <v/>
      </c>
      <c r="AF415" s="78" t="str">
        <f t="shared" si="112"/>
        <v/>
      </c>
    </row>
    <row r="416" spans="1:32" s="74" customFormat="1" x14ac:dyDescent="0.2">
      <c r="A416" s="74" t="str">
        <f>IF(EXPORTADO!I398&lt;&gt;"",EXPORTADO!I398,"")</f>
        <v/>
      </c>
      <c r="B416" s="74" t="str">
        <f t="shared" si="97"/>
        <v/>
      </c>
      <c r="C416" s="86" t="str">
        <f t="shared" si="98"/>
        <v/>
      </c>
      <c r="D416" s="86" t="str">
        <f t="shared" si="99"/>
        <v/>
      </c>
      <c r="E416" s="86" t="str">
        <f t="shared" si="100"/>
        <v/>
      </c>
      <c r="F416" s="86" t="str">
        <f t="shared" si="101"/>
        <v/>
      </c>
      <c r="G416" s="86" t="str">
        <f t="shared" si="102"/>
        <v/>
      </c>
      <c r="H416" s="87" t="str">
        <f>IF(EXPORTADO!B398&lt;&gt;"",EXPORTADO!B398,"")</f>
        <v/>
      </c>
      <c r="I416" s="78" t="str">
        <f t="shared" si="103"/>
        <v/>
      </c>
      <c r="J416" s="78"/>
      <c r="K416" s="88" t="str">
        <f>IF(EXPORTADO!A398&lt;&gt;"",TRIM(EXPORTADO!A398),"")</f>
        <v/>
      </c>
      <c r="L416" s="50" t="str">
        <f>IF(K416&lt;&gt;"",EXPORTADO!D398,"")</f>
        <v/>
      </c>
      <c r="M416" s="50"/>
      <c r="N416" s="78" t="str">
        <f>IF(K416&lt;&gt;"",EXPORTADO!C398,"")</f>
        <v/>
      </c>
      <c r="O416" s="89" t="str">
        <f>IF(G416&lt;&gt;"",EXPORTADO!E398,"")</f>
        <v/>
      </c>
      <c r="P416" s="90" t="str">
        <f>IF(G416&lt;&gt;"",EXPORTADO!F398,"")</f>
        <v/>
      </c>
      <c r="Q416" s="90" t="str">
        <f>IF($G416&lt;&gt;"",$O416*P416,IF(OR($I416="c",$I416="css"),SUMIF($G$22:G$2999,$K416,Q$22:Q$2999),IF($I416="c1",SUMIF($F$22:F$2999,$K416,Q$22:Q$2999),IF($I416="c2",SUMIF($E$22:E$2999,$K416,Q$22:Q$2999),IF($I416="c3",SUMIF($D$22:D$2999,$K416,Q$22:Q$2999),IF($I416="c4",SUMIF($C$22:C$2999,$K416,Q$22:Q$2999),""))))))</f>
        <v/>
      </c>
      <c r="S416" s="90"/>
      <c r="T416" s="90" t="str">
        <f>IF(G416&lt;&gt;"",IF(S416&lt;&gt;"",O416*S416,"Celda Vacia"),IF($G416&lt;&gt;"",$O416*S416,IF(OR($I416="c",$I416="css"),SUMIF($G$22:G$2999,$K416,T$22:T$2999),IF($I416="c1",SUMIF($F$22:F$2999,$K416,T$22:T$2999),IF($I416="c2",SUMIF($E$22:E$2999,$K416,T$22:T$2999),IF($I416="c3",SUMIF($D$22:D$2999,$K416,T$22:T$2999),IF($I416="c4",SUMIF($C$22:C$2999,$K416,T$22:T$2999),"")))))))</f>
        <v/>
      </c>
      <c r="U416" s="91" t="str">
        <f t="shared" si="104"/>
        <v/>
      </c>
      <c r="V416" s="45"/>
      <c r="X416" s="50" t="str">
        <f t="shared" si="105"/>
        <v/>
      </c>
      <c r="Y416" s="69" t="str">
        <f t="shared" si="106"/>
        <v/>
      </c>
      <c r="Z416" s="69" t="str">
        <f t="shared" si="107"/>
        <v/>
      </c>
      <c r="AA416" s="69" t="str">
        <f>IF(I416="CSS",IF(RELLENAR!$F$6="PEM",IF(OR(T416&lt;(Q416),Q416=0),1,""),IF(OR(T416*(1+$T$11+$T$9)&lt;(Q416*(1+$O$9+$O$11)),Q416=0),1,"")),"")</f>
        <v/>
      </c>
      <c r="AB416" s="93" t="str">
        <f t="shared" si="108"/>
        <v/>
      </c>
      <c r="AC416" s="56" t="str">
        <f t="shared" si="109"/>
        <v/>
      </c>
      <c r="AD416" s="94" t="str">
        <f t="shared" si="110"/>
        <v/>
      </c>
      <c r="AE416" s="56" t="str">
        <f t="shared" si="111"/>
        <v/>
      </c>
      <c r="AF416" s="78" t="str">
        <f t="shared" si="112"/>
        <v/>
      </c>
    </row>
    <row r="417" spans="1:32" s="74" customFormat="1" x14ac:dyDescent="0.2">
      <c r="A417" s="74" t="str">
        <f>IF(EXPORTADO!I399&lt;&gt;"",EXPORTADO!I399,"")</f>
        <v/>
      </c>
      <c r="B417" s="74" t="str">
        <f t="shared" si="97"/>
        <v/>
      </c>
      <c r="C417" s="86" t="str">
        <f t="shared" si="98"/>
        <v/>
      </c>
      <c r="D417" s="86" t="str">
        <f t="shared" si="99"/>
        <v/>
      </c>
      <c r="E417" s="86" t="str">
        <f t="shared" si="100"/>
        <v/>
      </c>
      <c r="F417" s="86" t="str">
        <f t="shared" si="101"/>
        <v/>
      </c>
      <c r="G417" s="86" t="str">
        <f t="shared" si="102"/>
        <v/>
      </c>
      <c r="H417" s="87" t="str">
        <f>IF(EXPORTADO!B399&lt;&gt;"",EXPORTADO!B399,"")</f>
        <v/>
      </c>
      <c r="I417" s="78" t="str">
        <f t="shared" si="103"/>
        <v/>
      </c>
      <c r="J417" s="78"/>
      <c r="K417" s="88" t="str">
        <f>IF(EXPORTADO!A399&lt;&gt;"",TRIM(EXPORTADO!A399),"")</f>
        <v/>
      </c>
      <c r="L417" s="50" t="str">
        <f>IF(K417&lt;&gt;"",EXPORTADO!D399,"")</f>
        <v/>
      </c>
      <c r="M417" s="50"/>
      <c r="N417" s="78" t="str">
        <f>IF(K417&lt;&gt;"",EXPORTADO!C399,"")</f>
        <v/>
      </c>
      <c r="O417" s="89" t="str">
        <f>IF(G417&lt;&gt;"",EXPORTADO!E399,"")</f>
        <v/>
      </c>
      <c r="P417" s="90" t="str">
        <f>IF(G417&lt;&gt;"",EXPORTADO!F399,"")</f>
        <v/>
      </c>
      <c r="Q417" s="90" t="str">
        <f>IF($G417&lt;&gt;"",$O417*P417,IF(OR($I417="c",$I417="css"),SUMIF($G$22:G$2999,$K417,Q$22:Q$2999),IF($I417="c1",SUMIF($F$22:F$2999,$K417,Q$22:Q$2999),IF($I417="c2",SUMIF($E$22:E$2999,$K417,Q$22:Q$2999),IF($I417="c3",SUMIF($D$22:D$2999,$K417,Q$22:Q$2999),IF($I417="c4",SUMIF($C$22:C$2999,$K417,Q$22:Q$2999),""))))))</f>
        <v/>
      </c>
      <c r="S417" s="90"/>
      <c r="T417" s="90" t="str">
        <f>IF(G417&lt;&gt;"",IF(S417&lt;&gt;"",O417*S417,"Celda Vacia"),IF($G417&lt;&gt;"",$O417*S417,IF(OR($I417="c",$I417="css"),SUMIF($G$22:G$2999,$K417,T$22:T$2999),IF($I417="c1",SUMIF($F$22:F$2999,$K417,T$22:T$2999),IF($I417="c2",SUMIF($E$22:E$2999,$K417,T$22:T$2999),IF($I417="c3",SUMIF($D$22:D$2999,$K417,T$22:T$2999),IF($I417="c4",SUMIF($C$22:C$2999,$K417,T$22:T$2999),"")))))))</f>
        <v/>
      </c>
      <c r="U417" s="91" t="str">
        <f t="shared" si="104"/>
        <v/>
      </c>
      <c r="V417" s="45"/>
      <c r="X417" s="50" t="str">
        <f t="shared" si="105"/>
        <v/>
      </c>
      <c r="Y417" s="69" t="str">
        <f t="shared" si="106"/>
        <v/>
      </c>
      <c r="Z417" s="69" t="str">
        <f t="shared" si="107"/>
        <v/>
      </c>
      <c r="AA417" s="69" t="str">
        <f>IF(I417="CSS",IF(RELLENAR!$F$6="PEM",IF(OR(T417&lt;(Q417),Q417=0),1,""),IF(OR(T417*(1+$T$11+$T$9)&lt;(Q417*(1+$O$9+$O$11)),Q417=0),1,"")),"")</f>
        <v/>
      </c>
      <c r="AB417" s="93" t="str">
        <f t="shared" si="108"/>
        <v/>
      </c>
      <c r="AC417" s="56" t="str">
        <f t="shared" si="109"/>
        <v/>
      </c>
      <c r="AD417" s="94" t="str">
        <f t="shared" si="110"/>
        <v/>
      </c>
      <c r="AE417" s="56" t="str">
        <f t="shared" si="111"/>
        <v/>
      </c>
      <c r="AF417" s="78" t="str">
        <f t="shared" si="112"/>
        <v/>
      </c>
    </row>
    <row r="418" spans="1:32" s="74" customFormat="1" x14ac:dyDescent="0.2">
      <c r="A418" s="74" t="str">
        <f>IF(EXPORTADO!I400&lt;&gt;"",EXPORTADO!I400,"")</f>
        <v/>
      </c>
      <c r="B418" s="74" t="str">
        <f t="shared" si="97"/>
        <v/>
      </c>
      <c r="C418" s="86" t="str">
        <f t="shared" si="98"/>
        <v/>
      </c>
      <c r="D418" s="86" t="str">
        <f t="shared" si="99"/>
        <v/>
      </c>
      <c r="E418" s="86" t="str">
        <f t="shared" si="100"/>
        <v/>
      </c>
      <c r="F418" s="86" t="str">
        <f t="shared" si="101"/>
        <v/>
      </c>
      <c r="G418" s="86" t="str">
        <f t="shared" si="102"/>
        <v/>
      </c>
      <c r="H418" s="87" t="str">
        <f>IF(EXPORTADO!B400&lt;&gt;"",EXPORTADO!B400,"")</f>
        <v/>
      </c>
      <c r="I418" s="78" t="str">
        <f t="shared" si="103"/>
        <v/>
      </c>
      <c r="J418" s="78"/>
      <c r="K418" s="88" t="str">
        <f>IF(EXPORTADO!A400&lt;&gt;"",TRIM(EXPORTADO!A400),"")</f>
        <v/>
      </c>
      <c r="L418" s="50" t="str">
        <f>IF(K418&lt;&gt;"",EXPORTADO!D400,"")</f>
        <v/>
      </c>
      <c r="M418" s="50"/>
      <c r="N418" s="78" t="str">
        <f>IF(K418&lt;&gt;"",EXPORTADO!C400,"")</f>
        <v/>
      </c>
      <c r="O418" s="89" t="str">
        <f>IF(G418&lt;&gt;"",EXPORTADO!E400,"")</f>
        <v/>
      </c>
      <c r="P418" s="90" t="str">
        <f>IF(G418&lt;&gt;"",EXPORTADO!F400,"")</f>
        <v/>
      </c>
      <c r="Q418" s="90" t="str">
        <f>IF($G418&lt;&gt;"",$O418*P418,IF(OR($I418="c",$I418="css"),SUMIF($G$22:G$2999,$K418,Q$22:Q$2999),IF($I418="c1",SUMIF($F$22:F$2999,$K418,Q$22:Q$2999),IF($I418="c2",SUMIF($E$22:E$2999,$K418,Q$22:Q$2999),IF($I418="c3",SUMIF($D$22:D$2999,$K418,Q$22:Q$2999),IF($I418="c4",SUMIF($C$22:C$2999,$K418,Q$22:Q$2999),""))))))</f>
        <v/>
      </c>
      <c r="S418" s="90"/>
      <c r="T418" s="90" t="str">
        <f>IF(G418&lt;&gt;"",IF(S418&lt;&gt;"",O418*S418,"Celda Vacia"),IF($G418&lt;&gt;"",$O418*S418,IF(OR($I418="c",$I418="css"),SUMIF($G$22:G$2999,$K418,T$22:T$2999),IF($I418="c1",SUMIF($F$22:F$2999,$K418,T$22:T$2999),IF($I418="c2",SUMIF($E$22:E$2999,$K418,T$22:T$2999),IF($I418="c3",SUMIF($D$22:D$2999,$K418,T$22:T$2999),IF($I418="c4",SUMIF($C$22:C$2999,$K418,T$22:T$2999),"")))))))</f>
        <v/>
      </c>
      <c r="U418" s="91" t="str">
        <f t="shared" si="104"/>
        <v/>
      </c>
      <c r="V418" s="45"/>
      <c r="X418" s="50" t="str">
        <f t="shared" si="105"/>
        <v/>
      </c>
      <c r="Y418" s="69" t="str">
        <f t="shared" si="106"/>
        <v/>
      </c>
      <c r="Z418" s="69" t="str">
        <f t="shared" si="107"/>
        <v/>
      </c>
      <c r="AA418" s="69" t="str">
        <f>IF(I418="CSS",IF(RELLENAR!$F$6="PEM",IF(OR(T418&lt;(Q418),Q418=0),1,""),IF(OR(T418*(1+$T$11+$T$9)&lt;(Q418*(1+$O$9+$O$11)),Q418=0),1,"")),"")</f>
        <v/>
      </c>
      <c r="AB418" s="93" t="str">
        <f t="shared" si="108"/>
        <v/>
      </c>
      <c r="AC418" s="56" t="str">
        <f t="shared" si="109"/>
        <v/>
      </c>
      <c r="AD418" s="94" t="str">
        <f t="shared" si="110"/>
        <v/>
      </c>
      <c r="AE418" s="56" t="str">
        <f t="shared" si="111"/>
        <v/>
      </c>
      <c r="AF418" s="78" t="str">
        <f t="shared" si="112"/>
        <v/>
      </c>
    </row>
    <row r="419" spans="1:32" s="74" customFormat="1" x14ac:dyDescent="0.2">
      <c r="A419" s="74" t="str">
        <f>IF(EXPORTADO!I401&lt;&gt;"",EXPORTADO!I401,"")</f>
        <v/>
      </c>
      <c r="B419" s="74" t="str">
        <f t="shared" si="97"/>
        <v/>
      </c>
      <c r="C419" s="86" t="str">
        <f t="shared" si="98"/>
        <v/>
      </c>
      <c r="D419" s="86" t="str">
        <f t="shared" si="99"/>
        <v/>
      </c>
      <c r="E419" s="86" t="str">
        <f t="shared" si="100"/>
        <v/>
      </c>
      <c r="F419" s="86" t="str">
        <f t="shared" si="101"/>
        <v/>
      </c>
      <c r="G419" s="86" t="str">
        <f t="shared" si="102"/>
        <v/>
      </c>
      <c r="H419" s="87" t="str">
        <f>IF(EXPORTADO!B401&lt;&gt;"",EXPORTADO!B401,"")</f>
        <v/>
      </c>
      <c r="I419" s="78" t="str">
        <f t="shared" si="103"/>
        <v/>
      </c>
      <c r="J419" s="78"/>
      <c r="K419" s="88" t="str">
        <f>IF(EXPORTADO!A401&lt;&gt;"",TRIM(EXPORTADO!A401),"")</f>
        <v/>
      </c>
      <c r="L419" s="50" t="str">
        <f>IF(K419&lt;&gt;"",EXPORTADO!D401,"")</f>
        <v/>
      </c>
      <c r="M419" s="50"/>
      <c r="N419" s="78" t="str">
        <f>IF(K419&lt;&gt;"",EXPORTADO!C401,"")</f>
        <v/>
      </c>
      <c r="O419" s="89" t="str">
        <f>IF(G419&lt;&gt;"",EXPORTADO!E401,"")</f>
        <v/>
      </c>
      <c r="P419" s="90" t="str">
        <f>IF(G419&lt;&gt;"",EXPORTADO!F401,"")</f>
        <v/>
      </c>
      <c r="Q419" s="90" t="str">
        <f>IF($G419&lt;&gt;"",$O419*P419,IF(OR($I419="c",$I419="css"),SUMIF($G$22:G$2999,$K419,Q$22:Q$2999),IF($I419="c1",SUMIF($F$22:F$2999,$K419,Q$22:Q$2999),IF($I419="c2",SUMIF($E$22:E$2999,$K419,Q$22:Q$2999),IF($I419="c3",SUMIF($D$22:D$2999,$K419,Q$22:Q$2999),IF($I419="c4",SUMIF($C$22:C$2999,$K419,Q$22:Q$2999),""))))))</f>
        <v/>
      </c>
      <c r="S419" s="90"/>
      <c r="T419" s="90" t="str">
        <f>IF(G419&lt;&gt;"",IF(S419&lt;&gt;"",O419*S419,"Celda Vacia"),IF($G419&lt;&gt;"",$O419*S419,IF(OR($I419="c",$I419="css"),SUMIF($G$22:G$2999,$K419,T$22:T$2999),IF($I419="c1",SUMIF($F$22:F$2999,$K419,T$22:T$2999),IF($I419="c2",SUMIF($E$22:E$2999,$K419,T$22:T$2999),IF($I419="c3",SUMIF($D$22:D$2999,$K419,T$22:T$2999),IF($I419="c4",SUMIF($C$22:C$2999,$K419,T$22:T$2999),"")))))))</f>
        <v/>
      </c>
      <c r="U419" s="91" t="str">
        <f t="shared" si="104"/>
        <v/>
      </c>
      <c r="V419" s="45"/>
      <c r="X419" s="50" t="str">
        <f t="shared" si="105"/>
        <v/>
      </c>
      <c r="Y419" s="69" t="str">
        <f t="shared" si="106"/>
        <v/>
      </c>
      <c r="Z419" s="69" t="str">
        <f t="shared" si="107"/>
        <v/>
      </c>
      <c r="AA419" s="69" t="str">
        <f>IF(I419="CSS",IF(RELLENAR!$F$6="PEM",IF(OR(T419&lt;(Q419),Q419=0),1,""),IF(OR(T419*(1+$T$11+$T$9)&lt;(Q419*(1+$O$9+$O$11)),Q419=0),1,"")),"")</f>
        <v/>
      </c>
      <c r="AB419" s="93" t="str">
        <f t="shared" si="108"/>
        <v/>
      </c>
      <c r="AC419" s="56" t="str">
        <f t="shared" si="109"/>
        <v/>
      </c>
      <c r="AD419" s="94" t="str">
        <f t="shared" si="110"/>
        <v/>
      </c>
      <c r="AE419" s="56" t="str">
        <f t="shared" si="111"/>
        <v/>
      </c>
      <c r="AF419" s="78" t="str">
        <f t="shared" si="112"/>
        <v/>
      </c>
    </row>
    <row r="420" spans="1:32" s="74" customFormat="1" x14ac:dyDescent="0.2">
      <c r="A420" s="74" t="str">
        <f>IF(EXPORTADO!I402&lt;&gt;"",EXPORTADO!I402,"")</f>
        <v/>
      </c>
      <c r="B420" s="74" t="str">
        <f t="shared" si="97"/>
        <v/>
      </c>
      <c r="C420" s="86" t="str">
        <f t="shared" si="98"/>
        <v/>
      </c>
      <c r="D420" s="86" t="str">
        <f t="shared" si="99"/>
        <v/>
      </c>
      <c r="E420" s="86" t="str">
        <f t="shared" si="100"/>
        <v/>
      </c>
      <c r="F420" s="86" t="str">
        <f t="shared" si="101"/>
        <v/>
      </c>
      <c r="G420" s="86" t="str">
        <f t="shared" si="102"/>
        <v/>
      </c>
      <c r="H420" s="87" t="str">
        <f>IF(EXPORTADO!B402&lt;&gt;"",EXPORTADO!B402,"")</f>
        <v/>
      </c>
      <c r="I420" s="78" t="str">
        <f t="shared" si="103"/>
        <v/>
      </c>
      <c r="J420" s="78"/>
      <c r="K420" s="88" t="str">
        <f>IF(EXPORTADO!A402&lt;&gt;"",TRIM(EXPORTADO!A402),"")</f>
        <v/>
      </c>
      <c r="L420" s="50" t="str">
        <f>IF(K420&lt;&gt;"",EXPORTADO!D402,"")</f>
        <v/>
      </c>
      <c r="M420" s="50"/>
      <c r="N420" s="78" t="str">
        <f>IF(K420&lt;&gt;"",EXPORTADO!C402,"")</f>
        <v/>
      </c>
      <c r="O420" s="89" t="str">
        <f>IF(G420&lt;&gt;"",EXPORTADO!E402,"")</f>
        <v/>
      </c>
      <c r="P420" s="90" t="str">
        <f>IF(G420&lt;&gt;"",EXPORTADO!F402,"")</f>
        <v/>
      </c>
      <c r="Q420" s="90" t="str">
        <f>IF($G420&lt;&gt;"",$O420*P420,IF(OR($I420="c",$I420="css"),SUMIF($G$22:G$2999,$K420,Q$22:Q$2999),IF($I420="c1",SUMIF($F$22:F$2999,$K420,Q$22:Q$2999),IF($I420="c2",SUMIF($E$22:E$2999,$K420,Q$22:Q$2999),IF($I420="c3",SUMIF($D$22:D$2999,$K420,Q$22:Q$2999),IF($I420="c4",SUMIF($C$22:C$2999,$K420,Q$22:Q$2999),""))))))</f>
        <v/>
      </c>
      <c r="S420" s="90"/>
      <c r="T420" s="90" t="str">
        <f>IF(G420&lt;&gt;"",IF(S420&lt;&gt;"",O420*S420,"Celda Vacia"),IF($G420&lt;&gt;"",$O420*S420,IF(OR($I420="c",$I420="css"),SUMIF($G$22:G$2999,$K420,T$22:T$2999),IF($I420="c1",SUMIF($F$22:F$2999,$K420,T$22:T$2999),IF($I420="c2",SUMIF($E$22:E$2999,$K420,T$22:T$2999),IF($I420="c3",SUMIF($D$22:D$2999,$K420,T$22:T$2999),IF($I420="c4",SUMIF($C$22:C$2999,$K420,T$22:T$2999),"")))))))</f>
        <v/>
      </c>
      <c r="U420" s="91" t="str">
        <f t="shared" si="104"/>
        <v/>
      </c>
      <c r="V420" s="45"/>
      <c r="X420" s="50" t="str">
        <f t="shared" si="105"/>
        <v/>
      </c>
      <c r="Y420" s="69" t="str">
        <f t="shared" si="106"/>
        <v/>
      </c>
      <c r="Z420" s="69" t="str">
        <f t="shared" si="107"/>
        <v/>
      </c>
      <c r="AA420" s="69" t="str">
        <f>IF(I420="CSS",IF(RELLENAR!$F$6="PEM",IF(OR(T420&lt;(Q420),Q420=0),1,""),IF(OR(T420*(1+$T$11+$T$9)&lt;(Q420*(1+$O$9+$O$11)),Q420=0),1,"")),"")</f>
        <v/>
      </c>
      <c r="AB420" s="93" t="str">
        <f t="shared" si="108"/>
        <v/>
      </c>
      <c r="AC420" s="56" t="str">
        <f t="shared" si="109"/>
        <v/>
      </c>
      <c r="AD420" s="94" t="str">
        <f t="shared" si="110"/>
        <v/>
      </c>
      <c r="AE420" s="56" t="str">
        <f t="shared" si="111"/>
        <v/>
      </c>
      <c r="AF420" s="78" t="str">
        <f t="shared" si="112"/>
        <v/>
      </c>
    </row>
    <row r="421" spans="1:32" s="74" customFormat="1" x14ac:dyDescent="0.2">
      <c r="A421" s="74" t="str">
        <f>IF(EXPORTADO!I403&lt;&gt;"",EXPORTADO!I403,"")</f>
        <v/>
      </c>
      <c r="B421" s="74" t="str">
        <f t="shared" si="97"/>
        <v/>
      </c>
      <c r="C421" s="86" t="str">
        <f t="shared" si="98"/>
        <v/>
      </c>
      <c r="D421" s="86" t="str">
        <f t="shared" si="99"/>
        <v/>
      </c>
      <c r="E421" s="86" t="str">
        <f t="shared" si="100"/>
        <v/>
      </c>
      <c r="F421" s="86" t="str">
        <f t="shared" si="101"/>
        <v/>
      </c>
      <c r="G421" s="86" t="str">
        <f t="shared" si="102"/>
        <v/>
      </c>
      <c r="H421" s="87" t="str">
        <f>IF(EXPORTADO!B403&lt;&gt;"",EXPORTADO!B403,"")</f>
        <v/>
      </c>
      <c r="I421" s="78" t="str">
        <f t="shared" si="103"/>
        <v/>
      </c>
      <c r="J421" s="78"/>
      <c r="K421" s="88" t="str">
        <f>IF(EXPORTADO!A403&lt;&gt;"",TRIM(EXPORTADO!A403),"")</f>
        <v/>
      </c>
      <c r="L421" s="50" t="str">
        <f>IF(K421&lt;&gt;"",EXPORTADO!D403,"")</f>
        <v/>
      </c>
      <c r="M421" s="50"/>
      <c r="N421" s="78" t="str">
        <f>IF(K421&lt;&gt;"",EXPORTADO!C403,"")</f>
        <v/>
      </c>
      <c r="O421" s="89" t="str">
        <f>IF(G421&lt;&gt;"",EXPORTADO!E403,"")</f>
        <v/>
      </c>
      <c r="P421" s="90" t="str">
        <f>IF(G421&lt;&gt;"",EXPORTADO!F403,"")</f>
        <v/>
      </c>
      <c r="Q421" s="90" t="str">
        <f>IF($G421&lt;&gt;"",$O421*P421,IF(OR($I421="c",$I421="css"),SUMIF($G$22:G$2999,$K421,Q$22:Q$2999),IF($I421="c1",SUMIF($F$22:F$2999,$K421,Q$22:Q$2999),IF($I421="c2",SUMIF($E$22:E$2999,$K421,Q$22:Q$2999),IF($I421="c3",SUMIF($D$22:D$2999,$K421,Q$22:Q$2999),IF($I421="c4",SUMIF($C$22:C$2999,$K421,Q$22:Q$2999),""))))))</f>
        <v/>
      </c>
      <c r="S421" s="90"/>
      <c r="T421" s="90" t="str">
        <f>IF(G421&lt;&gt;"",IF(S421&lt;&gt;"",O421*S421,"Celda Vacia"),IF($G421&lt;&gt;"",$O421*S421,IF(OR($I421="c",$I421="css"),SUMIF($G$22:G$2999,$K421,T$22:T$2999),IF($I421="c1",SUMIF($F$22:F$2999,$K421,T$22:T$2999),IF($I421="c2",SUMIF($E$22:E$2999,$K421,T$22:T$2999),IF($I421="c3",SUMIF($D$22:D$2999,$K421,T$22:T$2999),IF($I421="c4",SUMIF($C$22:C$2999,$K421,T$22:T$2999),"")))))))</f>
        <v/>
      </c>
      <c r="U421" s="91" t="str">
        <f t="shared" si="104"/>
        <v/>
      </c>
      <c r="V421" s="45"/>
      <c r="X421" s="50" t="str">
        <f t="shared" si="105"/>
        <v/>
      </c>
      <c r="Y421" s="69" t="str">
        <f t="shared" si="106"/>
        <v/>
      </c>
      <c r="Z421" s="69" t="str">
        <f t="shared" si="107"/>
        <v/>
      </c>
      <c r="AA421" s="69" t="str">
        <f>IF(I421="CSS",IF(RELLENAR!$F$6="PEM",IF(OR(T421&lt;(Q421),Q421=0),1,""),IF(OR(T421*(1+$T$11+$T$9)&lt;(Q421*(1+$O$9+$O$11)),Q421=0),1,"")),"")</f>
        <v/>
      </c>
      <c r="AB421" s="93" t="str">
        <f t="shared" si="108"/>
        <v/>
      </c>
      <c r="AC421" s="56" t="str">
        <f t="shared" si="109"/>
        <v/>
      </c>
      <c r="AD421" s="94" t="str">
        <f t="shared" si="110"/>
        <v/>
      </c>
      <c r="AE421" s="56" t="str">
        <f t="shared" si="111"/>
        <v/>
      </c>
      <c r="AF421" s="78" t="str">
        <f t="shared" si="112"/>
        <v/>
      </c>
    </row>
    <row r="422" spans="1:32" s="74" customFormat="1" x14ac:dyDescent="0.2">
      <c r="A422" s="74" t="str">
        <f>IF(EXPORTADO!I404&lt;&gt;"",EXPORTADO!I404,"")</f>
        <v/>
      </c>
      <c r="B422" s="74" t="str">
        <f t="shared" si="97"/>
        <v/>
      </c>
      <c r="C422" s="86" t="str">
        <f t="shared" si="98"/>
        <v/>
      </c>
      <c r="D422" s="86" t="str">
        <f t="shared" si="99"/>
        <v/>
      </c>
      <c r="E422" s="86" t="str">
        <f t="shared" si="100"/>
        <v/>
      </c>
      <c r="F422" s="86" t="str">
        <f t="shared" si="101"/>
        <v/>
      </c>
      <c r="G422" s="86" t="str">
        <f t="shared" si="102"/>
        <v/>
      </c>
      <c r="H422" s="87" t="str">
        <f>IF(EXPORTADO!B404&lt;&gt;"",EXPORTADO!B404,"")</f>
        <v/>
      </c>
      <c r="I422" s="78" t="str">
        <f t="shared" si="103"/>
        <v/>
      </c>
      <c r="J422" s="78"/>
      <c r="K422" s="88" t="str">
        <f>IF(EXPORTADO!A404&lt;&gt;"",TRIM(EXPORTADO!A404),"")</f>
        <v/>
      </c>
      <c r="L422" s="50" t="str">
        <f>IF(K422&lt;&gt;"",EXPORTADO!D404,"")</f>
        <v/>
      </c>
      <c r="M422" s="50"/>
      <c r="N422" s="78" t="str">
        <f>IF(K422&lt;&gt;"",EXPORTADO!C404,"")</f>
        <v/>
      </c>
      <c r="O422" s="89" t="str">
        <f>IF(G422&lt;&gt;"",EXPORTADO!E404,"")</f>
        <v/>
      </c>
      <c r="P422" s="90" t="str">
        <f>IF(G422&lt;&gt;"",EXPORTADO!F404,"")</f>
        <v/>
      </c>
      <c r="Q422" s="90" t="str">
        <f>IF($G422&lt;&gt;"",$O422*P422,IF(OR($I422="c",$I422="css"),SUMIF($G$22:G$2999,$K422,Q$22:Q$2999),IF($I422="c1",SUMIF($F$22:F$2999,$K422,Q$22:Q$2999),IF($I422="c2",SUMIF($E$22:E$2999,$K422,Q$22:Q$2999),IF($I422="c3",SUMIF($D$22:D$2999,$K422,Q$22:Q$2999),IF($I422="c4",SUMIF($C$22:C$2999,$K422,Q$22:Q$2999),""))))))</f>
        <v/>
      </c>
      <c r="S422" s="90"/>
      <c r="T422" s="90" t="str">
        <f>IF(G422&lt;&gt;"",IF(S422&lt;&gt;"",O422*S422,"Celda Vacia"),IF($G422&lt;&gt;"",$O422*S422,IF(OR($I422="c",$I422="css"),SUMIF($G$22:G$2999,$K422,T$22:T$2999),IF($I422="c1",SUMIF($F$22:F$2999,$K422,T$22:T$2999),IF($I422="c2",SUMIF($E$22:E$2999,$K422,T$22:T$2999),IF($I422="c3",SUMIF($D$22:D$2999,$K422,T$22:T$2999),IF($I422="c4",SUMIF($C$22:C$2999,$K422,T$22:T$2999),"")))))))</f>
        <v/>
      </c>
      <c r="U422" s="91" t="str">
        <f t="shared" si="104"/>
        <v/>
      </c>
      <c r="V422" s="45"/>
      <c r="X422" s="50" t="str">
        <f t="shared" si="105"/>
        <v/>
      </c>
      <c r="Y422" s="69" t="str">
        <f t="shared" si="106"/>
        <v/>
      </c>
      <c r="Z422" s="69" t="str">
        <f t="shared" si="107"/>
        <v/>
      </c>
      <c r="AA422" s="69" t="str">
        <f>IF(I422="CSS",IF(RELLENAR!$F$6="PEM",IF(OR(T422&lt;(Q422),Q422=0),1,""),IF(OR(T422*(1+$T$11+$T$9)&lt;(Q422*(1+$O$9+$O$11)),Q422=0),1,"")),"")</f>
        <v/>
      </c>
      <c r="AB422" s="93" t="str">
        <f t="shared" si="108"/>
        <v/>
      </c>
      <c r="AC422" s="56" t="str">
        <f t="shared" si="109"/>
        <v/>
      </c>
      <c r="AD422" s="94" t="str">
        <f t="shared" si="110"/>
        <v/>
      </c>
      <c r="AE422" s="56" t="str">
        <f t="shared" si="111"/>
        <v/>
      </c>
      <c r="AF422" s="78" t="str">
        <f t="shared" si="112"/>
        <v/>
      </c>
    </row>
    <row r="423" spans="1:32" s="74" customFormat="1" x14ac:dyDescent="0.2">
      <c r="A423" s="74" t="str">
        <f>IF(EXPORTADO!I405&lt;&gt;"",EXPORTADO!I405,"")</f>
        <v/>
      </c>
      <c r="B423" s="74" t="str">
        <f t="shared" si="97"/>
        <v/>
      </c>
      <c r="C423" s="86" t="str">
        <f t="shared" si="98"/>
        <v/>
      </c>
      <c r="D423" s="86" t="str">
        <f t="shared" si="99"/>
        <v/>
      </c>
      <c r="E423" s="86" t="str">
        <f t="shared" si="100"/>
        <v/>
      </c>
      <c r="F423" s="86" t="str">
        <f t="shared" si="101"/>
        <v/>
      </c>
      <c r="G423" s="86" t="str">
        <f t="shared" si="102"/>
        <v/>
      </c>
      <c r="H423" s="87" t="str">
        <f>IF(EXPORTADO!B405&lt;&gt;"",EXPORTADO!B405,"")</f>
        <v/>
      </c>
      <c r="I423" s="78" t="str">
        <f t="shared" si="103"/>
        <v/>
      </c>
      <c r="J423" s="78"/>
      <c r="K423" s="88" t="str">
        <f>IF(EXPORTADO!A405&lt;&gt;"",TRIM(EXPORTADO!A405),"")</f>
        <v/>
      </c>
      <c r="L423" s="50" t="str">
        <f>IF(K423&lt;&gt;"",EXPORTADO!D405,"")</f>
        <v/>
      </c>
      <c r="M423" s="50"/>
      <c r="N423" s="78" t="str">
        <f>IF(K423&lt;&gt;"",EXPORTADO!C405,"")</f>
        <v/>
      </c>
      <c r="O423" s="89" t="str">
        <f>IF(G423&lt;&gt;"",EXPORTADO!E405,"")</f>
        <v/>
      </c>
      <c r="P423" s="90" t="str">
        <f>IF(G423&lt;&gt;"",EXPORTADO!F405,"")</f>
        <v/>
      </c>
      <c r="Q423" s="90" t="str">
        <f>IF($G423&lt;&gt;"",$O423*P423,IF(OR($I423="c",$I423="css"),SUMIF($G$22:G$2999,$K423,Q$22:Q$2999),IF($I423="c1",SUMIF($F$22:F$2999,$K423,Q$22:Q$2999),IF($I423="c2",SUMIF($E$22:E$2999,$K423,Q$22:Q$2999),IF($I423="c3",SUMIF($D$22:D$2999,$K423,Q$22:Q$2999),IF($I423="c4",SUMIF($C$22:C$2999,$K423,Q$22:Q$2999),""))))))</f>
        <v/>
      </c>
      <c r="S423" s="90"/>
      <c r="T423" s="90" t="str">
        <f>IF(G423&lt;&gt;"",IF(S423&lt;&gt;"",O423*S423,"Celda Vacia"),IF($G423&lt;&gt;"",$O423*S423,IF(OR($I423="c",$I423="css"),SUMIF($G$22:G$2999,$K423,T$22:T$2999),IF($I423="c1",SUMIF($F$22:F$2999,$K423,T$22:T$2999),IF($I423="c2",SUMIF($E$22:E$2999,$K423,T$22:T$2999),IF($I423="c3",SUMIF($D$22:D$2999,$K423,T$22:T$2999),IF($I423="c4",SUMIF($C$22:C$2999,$K423,T$22:T$2999),"")))))))</f>
        <v/>
      </c>
      <c r="U423" s="91" t="str">
        <f t="shared" si="104"/>
        <v/>
      </c>
      <c r="V423" s="45"/>
      <c r="X423" s="50" t="str">
        <f t="shared" si="105"/>
        <v/>
      </c>
      <c r="Y423" s="69" t="str">
        <f t="shared" si="106"/>
        <v/>
      </c>
      <c r="Z423" s="69" t="str">
        <f t="shared" si="107"/>
        <v/>
      </c>
      <c r="AA423" s="69" t="str">
        <f>IF(I423="CSS",IF(RELLENAR!$F$6="PEM",IF(OR(T423&lt;(Q423),Q423=0),1,""),IF(OR(T423*(1+$T$11+$T$9)&lt;(Q423*(1+$O$9+$O$11)),Q423=0),1,"")),"")</f>
        <v/>
      </c>
      <c r="AB423" s="93" t="str">
        <f t="shared" si="108"/>
        <v/>
      </c>
      <c r="AC423" s="56" t="str">
        <f t="shared" si="109"/>
        <v/>
      </c>
      <c r="AD423" s="94" t="str">
        <f t="shared" si="110"/>
        <v/>
      </c>
      <c r="AE423" s="56" t="str">
        <f t="shared" si="111"/>
        <v/>
      </c>
      <c r="AF423" s="78" t="str">
        <f t="shared" si="112"/>
        <v/>
      </c>
    </row>
    <row r="424" spans="1:32" s="74" customFormat="1" x14ac:dyDescent="0.2">
      <c r="A424" s="74" t="str">
        <f>IF(EXPORTADO!I406&lt;&gt;"",EXPORTADO!I406,"")</f>
        <v/>
      </c>
      <c r="B424" s="74" t="str">
        <f t="shared" si="97"/>
        <v/>
      </c>
      <c r="C424" s="86" t="str">
        <f t="shared" si="98"/>
        <v/>
      </c>
      <c r="D424" s="86" t="str">
        <f t="shared" si="99"/>
        <v/>
      </c>
      <c r="E424" s="86" t="str">
        <f t="shared" si="100"/>
        <v/>
      </c>
      <c r="F424" s="86" t="str">
        <f t="shared" si="101"/>
        <v/>
      </c>
      <c r="G424" s="86" t="str">
        <f t="shared" si="102"/>
        <v/>
      </c>
      <c r="H424" s="87" t="str">
        <f>IF(EXPORTADO!B406&lt;&gt;"",EXPORTADO!B406,"")</f>
        <v/>
      </c>
      <c r="I424" s="78" t="str">
        <f t="shared" si="103"/>
        <v/>
      </c>
      <c r="J424" s="78"/>
      <c r="K424" s="88" t="str">
        <f>IF(EXPORTADO!A406&lt;&gt;"",TRIM(EXPORTADO!A406),"")</f>
        <v/>
      </c>
      <c r="L424" s="50" t="str">
        <f>IF(K424&lt;&gt;"",EXPORTADO!D406,"")</f>
        <v/>
      </c>
      <c r="M424" s="50"/>
      <c r="N424" s="78" t="str">
        <f>IF(K424&lt;&gt;"",EXPORTADO!C406,"")</f>
        <v/>
      </c>
      <c r="O424" s="89" t="str">
        <f>IF(G424&lt;&gt;"",EXPORTADO!E406,"")</f>
        <v/>
      </c>
      <c r="P424" s="90" t="str">
        <f>IF(G424&lt;&gt;"",EXPORTADO!F406,"")</f>
        <v/>
      </c>
      <c r="Q424" s="90" t="str">
        <f>IF($G424&lt;&gt;"",$O424*P424,IF(OR($I424="c",$I424="css"),SUMIF($G$22:G$2999,$K424,Q$22:Q$2999),IF($I424="c1",SUMIF($F$22:F$2999,$K424,Q$22:Q$2999),IF($I424="c2",SUMIF($E$22:E$2999,$K424,Q$22:Q$2999),IF($I424="c3",SUMIF($D$22:D$2999,$K424,Q$22:Q$2999),IF($I424="c4",SUMIF($C$22:C$2999,$K424,Q$22:Q$2999),""))))))</f>
        <v/>
      </c>
      <c r="S424" s="90"/>
      <c r="T424" s="90" t="str">
        <f>IF(G424&lt;&gt;"",IF(S424&lt;&gt;"",O424*S424,"Celda Vacia"),IF($G424&lt;&gt;"",$O424*S424,IF(OR($I424="c",$I424="css"),SUMIF($G$22:G$2999,$K424,T$22:T$2999),IF($I424="c1",SUMIF($F$22:F$2999,$K424,T$22:T$2999),IF($I424="c2",SUMIF($E$22:E$2999,$K424,T$22:T$2999),IF($I424="c3",SUMIF($D$22:D$2999,$K424,T$22:T$2999),IF($I424="c4",SUMIF($C$22:C$2999,$K424,T$22:T$2999),"")))))))</f>
        <v/>
      </c>
      <c r="U424" s="91" t="str">
        <f t="shared" si="104"/>
        <v/>
      </c>
      <c r="V424" s="45"/>
      <c r="X424" s="50" t="str">
        <f t="shared" si="105"/>
        <v/>
      </c>
      <c r="Y424" s="69" t="str">
        <f t="shared" si="106"/>
        <v/>
      </c>
      <c r="Z424" s="69" t="str">
        <f t="shared" si="107"/>
        <v/>
      </c>
      <c r="AA424" s="69" t="str">
        <f>IF(I424="CSS",IF(RELLENAR!$F$6="PEM",IF(OR(T424&lt;(Q424),Q424=0),1,""),IF(OR(T424*(1+$T$11+$T$9)&lt;(Q424*(1+$O$9+$O$11)),Q424=0),1,"")),"")</f>
        <v/>
      </c>
      <c r="AB424" s="93" t="str">
        <f t="shared" si="108"/>
        <v/>
      </c>
      <c r="AC424" s="56" t="str">
        <f t="shared" si="109"/>
        <v/>
      </c>
      <c r="AD424" s="94" t="str">
        <f t="shared" si="110"/>
        <v/>
      </c>
      <c r="AE424" s="56" t="str">
        <f t="shared" si="111"/>
        <v/>
      </c>
      <c r="AF424" s="78" t="str">
        <f t="shared" si="112"/>
        <v/>
      </c>
    </row>
    <row r="425" spans="1:32" s="74" customFormat="1" x14ac:dyDescent="0.2">
      <c r="A425" s="74" t="str">
        <f>IF(EXPORTADO!I407&lt;&gt;"",EXPORTADO!I407,"")</f>
        <v/>
      </c>
      <c r="B425" s="74" t="str">
        <f t="shared" si="97"/>
        <v/>
      </c>
      <c r="C425" s="86" t="str">
        <f t="shared" si="98"/>
        <v/>
      </c>
      <c r="D425" s="86" t="str">
        <f t="shared" si="99"/>
        <v/>
      </c>
      <c r="E425" s="86" t="str">
        <f t="shared" si="100"/>
        <v/>
      </c>
      <c r="F425" s="86" t="str">
        <f t="shared" si="101"/>
        <v/>
      </c>
      <c r="G425" s="86" t="str">
        <f t="shared" si="102"/>
        <v/>
      </c>
      <c r="H425" s="87" t="str">
        <f>IF(EXPORTADO!B407&lt;&gt;"",EXPORTADO!B407,"")</f>
        <v/>
      </c>
      <c r="I425" s="78" t="str">
        <f t="shared" si="103"/>
        <v/>
      </c>
      <c r="J425" s="78"/>
      <c r="K425" s="88" t="str">
        <f>IF(EXPORTADO!A407&lt;&gt;"",TRIM(EXPORTADO!A407),"")</f>
        <v/>
      </c>
      <c r="L425" s="50" t="str">
        <f>IF(K425&lt;&gt;"",EXPORTADO!D407,"")</f>
        <v/>
      </c>
      <c r="M425" s="50"/>
      <c r="N425" s="78" t="str">
        <f>IF(K425&lt;&gt;"",EXPORTADO!C407,"")</f>
        <v/>
      </c>
      <c r="O425" s="89" t="str">
        <f>IF(G425&lt;&gt;"",EXPORTADO!E407,"")</f>
        <v/>
      </c>
      <c r="P425" s="90" t="str">
        <f>IF(G425&lt;&gt;"",EXPORTADO!F407,"")</f>
        <v/>
      </c>
      <c r="Q425" s="90" t="str">
        <f>IF($G425&lt;&gt;"",$O425*P425,IF(OR($I425="c",$I425="css"),SUMIF($G$22:G$2999,$K425,Q$22:Q$2999),IF($I425="c1",SUMIF($F$22:F$2999,$K425,Q$22:Q$2999),IF($I425="c2",SUMIF($E$22:E$2999,$K425,Q$22:Q$2999),IF($I425="c3",SUMIF($D$22:D$2999,$K425,Q$22:Q$2999),IF($I425="c4",SUMIF($C$22:C$2999,$K425,Q$22:Q$2999),""))))))</f>
        <v/>
      </c>
      <c r="S425" s="90" t="s">
        <v>17</v>
      </c>
      <c r="T425" s="90" t="str">
        <f>IF(G425&lt;&gt;"",IF(S425&lt;&gt;"",O425*S425,"Celda Vacia"),IF($G425&lt;&gt;"",$O425*S425,IF(OR($I425="c",$I425="css"),SUMIF($G$22:G$2999,$K425,T$22:T$2999),IF($I425="c1",SUMIF($F$22:F$2999,$K425,T$22:T$2999),IF($I425="c2",SUMIF($E$22:E$2999,$K425,T$22:T$2999),IF($I425="c3",SUMIF($D$22:D$2999,$K425,T$22:T$2999),IF($I425="c4",SUMIF($C$22:C$2999,$K425,T$22:T$2999),"")))))))</f>
        <v/>
      </c>
      <c r="U425" s="91" t="str">
        <f t="shared" si="104"/>
        <v/>
      </c>
      <c r="V425" s="45"/>
      <c r="X425" s="50" t="str">
        <f t="shared" si="105"/>
        <v/>
      </c>
      <c r="Y425" s="69" t="str">
        <f t="shared" si="106"/>
        <v/>
      </c>
      <c r="Z425" s="69" t="str">
        <f t="shared" si="107"/>
        <v/>
      </c>
      <c r="AA425" s="69" t="str">
        <f>IF(I425="CSS",IF(RELLENAR!$F$6="PEM",IF(OR(T425&lt;(Q425),Q425=0),1,""),IF(OR(T425*(1+$T$11+$T$9)&lt;(Q425*(1+$O$9+$O$11)),Q425=0),1,"")),"")</f>
        <v/>
      </c>
      <c r="AB425" s="93" t="str">
        <f t="shared" si="108"/>
        <v/>
      </c>
      <c r="AC425" s="56" t="str">
        <f t="shared" si="109"/>
        <v/>
      </c>
      <c r="AD425" s="94" t="str">
        <f t="shared" si="110"/>
        <v/>
      </c>
      <c r="AE425" s="56" t="str">
        <f t="shared" si="111"/>
        <v/>
      </c>
      <c r="AF425" s="78" t="str">
        <f t="shared" si="112"/>
        <v/>
      </c>
    </row>
    <row r="426" spans="1:32" s="74" customFormat="1" x14ac:dyDescent="0.2">
      <c r="A426" s="74" t="str">
        <f>IF(EXPORTADO!I408&lt;&gt;"",EXPORTADO!I408,"")</f>
        <v/>
      </c>
      <c r="B426" s="74" t="str">
        <f t="shared" si="97"/>
        <v/>
      </c>
      <c r="C426" s="86" t="str">
        <f t="shared" si="98"/>
        <v/>
      </c>
      <c r="D426" s="86" t="str">
        <f t="shared" si="99"/>
        <v/>
      </c>
      <c r="E426" s="86" t="str">
        <f t="shared" si="100"/>
        <v/>
      </c>
      <c r="F426" s="86" t="str">
        <f t="shared" si="101"/>
        <v/>
      </c>
      <c r="G426" s="86" t="str">
        <f t="shared" si="102"/>
        <v/>
      </c>
      <c r="H426" s="87" t="str">
        <f>IF(EXPORTADO!B408&lt;&gt;"",EXPORTADO!B408,"")</f>
        <v/>
      </c>
      <c r="I426" s="78" t="str">
        <f t="shared" si="103"/>
        <v/>
      </c>
      <c r="J426" s="78"/>
      <c r="K426" s="88" t="str">
        <f>IF(EXPORTADO!A408&lt;&gt;"",TRIM(EXPORTADO!A408),"")</f>
        <v/>
      </c>
      <c r="L426" s="50" t="str">
        <f>IF(K426&lt;&gt;"",EXPORTADO!D408,"")</f>
        <v/>
      </c>
      <c r="M426" s="50"/>
      <c r="N426" s="78" t="str">
        <f>IF(K426&lt;&gt;"",EXPORTADO!C408,"")</f>
        <v/>
      </c>
      <c r="O426" s="89" t="str">
        <f>IF(G426&lt;&gt;"",EXPORTADO!E408,"")</f>
        <v/>
      </c>
      <c r="P426" s="90" t="str">
        <f>IF(G426&lt;&gt;"",EXPORTADO!F408,"")</f>
        <v/>
      </c>
      <c r="Q426" s="90" t="str">
        <f>IF($G426&lt;&gt;"",$O426*P426,IF(OR($I426="c",$I426="css"),SUMIF($G$22:G$2999,$K426,Q$22:Q$2999),IF($I426="c1",SUMIF($F$22:F$2999,$K426,Q$22:Q$2999),IF($I426="c2",SUMIF($E$22:E$2999,$K426,Q$22:Q$2999),IF($I426="c3",SUMIF($D$22:D$2999,$K426,Q$22:Q$2999),IF($I426="c4",SUMIF($C$22:C$2999,$K426,Q$22:Q$2999),""))))))</f>
        <v/>
      </c>
      <c r="S426" s="90"/>
      <c r="T426" s="90" t="str">
        <f>IF(G426&lt;&gt;"",IF(S426&lt;&gt;"",O426*S426,"Celda Vacia"),IF($G426&lt;&gt;"",$O426*S426,IF(OR($I426="c",$I426="css"),SUMIF($G$22:G$2999,$K426,T$22:T$2999),IF($I426="c1",SUMIF($F$22:F$2999,$K426,T$22:T$2999),IF($I426="c2",SUMIF($E$22:E$2999,$K426,T$22:T$2999),IF($I426="c3",SUMIF($D$22:D$2999,$K426,T$22:T$2999),IF($I426="c4",SUMIF($C$22:C$2999,$K426,T$22:T$2999),"")))))))</f>
        <v/>
      </c>
      <c r="U426" s="91" t="str">
        <f t="shared" si="104"/>
        <v/>
      </c>
      <c r="V426" s="45"/>
      <c r="X426" s="50" t="str">
        <f t="shared" si="105"/>
        <v/>
      </c>
      <c r="Y426" s="69" t="str">
        <f t="shared" si="106"/>
        <v/>
      </c>
      <c r="Z426" s="69" t="str">
        <f t="shared" si="107"/>
        <v/>
      </c>
      <c r="AA426" s="69" t="str">
        <f>IF(I426="CSS",IF(RELLENAR!$F$6="PEM",IF(OR(T426&lt;(Q426),Q426=0),1,""),IF(OR(T426*(1+$T$11+$T$9)&lt;(Q426*(1+$O$9+$O$11)),Q426=0),1,"")),"")</f>
        <v/>
      </c>
      <c r="AB426" s="93" t="str">
        <f t="shared" si="108"/>
        <v/>
      </c>
      <c r="AC426" s="56" t="str">
        <f t="shared" si="109"/>
        <v/>
      </c>
      <c r="AD426" s="94" t="str">
        <f t="shared" si="110"/>
        <v/>
      </c>
      <c r="AE426" s="56" t="str">
        <f t="shared" si="111"/>
        <v/>
      </c>
      <c r="AF426" s="78" t="str">
        <f t="shared" si="112"/>
        <v/>
      </c>
    </row>
    <row r="427" spans="1:32" s="74" customFormat="1" x14ac:dyDescent="0.2">
      <c r="A427" s="74" t="str">
        <f>IF(EXPORTADO!I409&lt;&gt;"",EXPORTADO!I409,"")</f>
        <v/>
      </c>
      <c r="B427" s="74" t="str">
        <f t="shared" si="97"/>
        <v/>
      </c>
      <c r="C427" s="86" t="str">
        <f t="shared" si="98"/>
        <v/>
      </c>
      <c r="D427" s="86" t="str">
        <f t="shared" si="99"/>
        <v/>
      </c>
      <c r="E427" s="86" t="str">
        <f t="shared" si="100"/>
        <v/>
      </c>
      <c r="F427" s="86" t="str">
        <f t="shared" si="101"/>
        <v/>
      </c>
      <c r="G427" s="86" t="str">
        <f t="shared" si="102"/>
        <v/>
      </c>
      <c r="H427" s="87" t="str">
        <f>IF(EXPORTADO!B409&lt;&gt;"",EXPORTADO!B409,"")</f>
        <v/>
      </c>
      <c r="I427" s="78" t="str">
        <f t="shared" si="103"/>
        <v/>
      </c>
      <c r="J427" s="78"/>
      <c r="K427" s="88" t="str">
        <f>IF(EXPORTADO!A409&lt;&gt;"",TRIM(EXPORTADO!A409),"")</f>
        <v/>
      </c>
      <c r="L427" s="50" t="str">
        <f>IF(K427&lt;&gt;"",EXPORTADO!D409,"")</f>
        <v/>
      </c>
      <c r="M427" s="50"/>
      <c r="N427" s="78" t="str">
        <f>IF(K427&lt;&gt;"",EXPORTADO!C409,"")</f>
        <v/>
      </c>
      <c r="O427" s="89" t="str">
        <f>IF(G427&lt;&gt;"",EXPORTADO!E409,"")</f>
        <v/>
      </c>
      <c r="P427" s="90" t="str">
        <f>IF(G427&lt;&gt;"",EXPORTADO!F409,"")</f>
        <v/>
      </c>
      <c r="Q427" s="90" t="str">
        <f>IF($G427&lt;&gt;"",$O427*P427,IF(OR($I427="c",$I427="css"),SUMIF($G$22:G$2999,$K427,Q$22:Q$2999),IF($I427="c1",SUMIF($F$22:F$2999,$K427,Q$22:Q$2999),IF($I427="c2",SUMIF($E$22:E$2999,$K427,Q$22:Q$2999),IF($I427="c3",SUMIF($D$22:D$2999,$K427,Q$22:Q$2999),IF($I427="c4",SUMIF($C$22:C$2999,$K427,Q$22:Q$2999),""))))))</f>
        <v/>
      </c>
      <c r="S427" s="90"/>
      <c r="T427" s="90" t="str">
        <f>IF(G427&lt;&gt;"",IF(S427&lt;&gt;"",O427*S427,"Celda Vacia"),IF($G427&lt;&gt;"",$O427*S427,IF(OR($I427="c",$I427="css"),SUMIF($G$22:G$2999,$K427,T$22:T$2999),IF($I427="c1",SUMIF($F$22:F$2999,$K427,T$22:T$2999),IF($I427="c2",SUMIF($E$22:E$2999,$K427,T$22:T$2999),IF($I427="c3",SUMIF($D$22:D$2999,$K427,T$22:T$2999),IF($I427="c4",SUMIF($C$22:C$2999,$K427,T$22:T$2999),"")))))))</f>
        <v/>
      </c>
      <c r="U427" s="91" t="str">
        <f t="shared" si="104"/>
        <v/>
      </c>
      <c r="V427" s="45"/>
      <c r="X427" s="50" t="str">
        <f t="shared" si="105"/>
        <v/>
      </c>
      <c r="Y427" s="69" t="str">
        <f t="shared" si="106"/>
        <v/>
      </c>
      <c r="Z427" s="69" t="str">
        <f t="shared" si="107"/>
        <v/>
      </c>
      <c r="AA427" s="69" t="str">
        <f>IF(I427="CSS",IF(RELLENAR!$F$6="PEM",IF(OR(T427&lt;(Q427),Q427=0),1,""),IF(OR(T427*(1+$T$11+$T$9)&lt;(Q427*(1+$O$9+$O$11)),Q427=0),1,"")),"")</f>
        <v/>
      </c>
      <c r="AB427" s="93" t="str">
        <f t="shared" si="108"/>
        <v/>
      </c>
      <c r="AC427" s="56" t="str">
        <f t="shared" si="109"/>
        <v/>
      </c>
      <c r="AD427" s="94" t="str">
        <f t="shared" si="110"/>
        <v/>
      </c>
      <c r="AE427" s="56" t="str">
        <f t="shared" si="111"/>
        <v/>
      </c>
      <c r="AF427" s="78" t="str">
        <f t="shared" si="112"/>
        <v/>
      </c>
    </row>
    <row r="428" spans="1:32" s="74" customFormat="1" x14ac:dyDescent="0.2">
      <c r="A428" s="74" t="str">
        <f>IF(EXPORTADO!I410&lt;&gt;"",EXPORTADO!I410,"")</f>
        <v/>
      </c>
      <c r="B428" s="74" t="str">
        <f t="shared" si="97"/>
        <v/>
      </c>
      <c r="C428" s="86" t="str">
        <f t="shared" si="98"/>
        <v/>
      </c>
      <c r="D428" s="86" t="str">
        <f t="shared" si="99"/>
        <v/>
      </c>
      <c r="E428" s="86" t="str">
        <f t="shared" si="100"/>
        <v/>
      </c>
      <c r="F428" s="86" t="str">
        <f t="shared" si="101"/>
        <v/>
      </c>
      <c r="G428" s="86" t="str">
        <f t="shared" si="102"/>
        <v/>
      </c>
      <c r="H428" s="87" t="str">
        <f>IF(EXPORTADO!B410&lt;&gt;"",EXPORTADO!B410,"")</f>
        <v/>
      </c>
      <c r="I428" s="78" t="str">
        <f t="shared" si="103"/>
        <v/>
      </c>
      <c r="J428" s="78"/>
      <c r="K428" s="88" t="str">
        <f>IF(EXPORTADO!A410&lt;&gt;"",TRIM(EXPORTADO!A410),"")</f>
        <v/>
      </c>
      <c r="L428" s="50" t="str">
        <f>IF(K428&lt;&gt;"",EXPORTADO!D410,"")</f>
        <v/>
      </c>
      <c r="M428" s="50"/>
      <c r="N428" s="78" t="str">
        <f>IF(K428&lt;&gt;"",EXPORTADO!C410,"")</f>
        <v/>
      </c>
      <c r="O428" s="89" t="str">
        <f>IF(G428&lt;&gt;"",EXPORTADO!E410,"")</f>
        <v/>
      </c>
      <c r="P428" s="90" t="str">
        <f>IF(G428&lt;&gt;"",EXPORTADO!F410,"")</f>
        <v/>
      </c>
      <c r="Q428" s="90" t="str">
        <f>IF($G428&lt;&gt;"",$O428*P428,IF(OR($I428="c",$I428="css"),SUMIF($G$22:G$2999,$K428,Q$22:Q$2999),IF($I428="c1",SUMIF($F$22:F$2999,$K428,Q$22:Q$2999),IF($I428="c2",SUMIF($E$22:E$2999,$K428,Q$22:Q$2999),IF($I428="c3",SUMIF($D$22:D$2999,$K428,Q$22:Q$2999),IF($I428="c4",SUMIF($C$22:C$2999,$K428,Q$22:Q$2999),""))))))</f>
        <v/>
      </c>
      <c r="S428" s="90"/>
      <c r="T428" s="90" t="str">
        <f>IF(G428&lt;&gt;"",IF(S428&lt;&gt;"",O428*S428,"Celda Vacia"),IF($G428&lt;&gt;"",$O428*S428,IF(OR($I428="c",$I428="css"),SUMIF($G$22:G$2999,$K428,T$22:T$2999),IF($I428="c1",SUMIF($F$22:F$2999,$K428,T$22:T$2999),IF($I428="c2",SUMIF($E$22:E$2999,$K428,T$22:T$2999),IF($I428="c3",SUMIF($D$22:D$2999,$K428,T$22:T$2999),IF($I428="c4",SUMIF($C$22:C$2999,$K428,T$22:T$2999),"")))))))</f>
        <v/>
      </c>
      <c r="U428" s="91" t="str">
        <f t="shared" si="104"/>
        <v/>
      </c>
      <c r="V428" s="45"/>
      <c r="X428" s="50" t="str">
        <f t="shared" si="105"/>
        <v/>
      </c>
      <c r="Y428" s="69" t="str">
        <f t="shared" si="106"/>
        <v/>
      </c>
      <c r="Z428" s="69" t="str">
        <f t="shared" si="107"/>
        <v/>
      </c>
      <c r="AA428" s="69" t="str">
        <f>IF(I428="CSS",IF(RELLENAR!$F$6="PEM",IF(OR(T428&lt;(Q428),Q428=0),1,""),IF(OR(T428*(1+$T$11+$T$9)&lt;(Q428*(1+$O$9+$O$11)),Q428=0),1,"")),"")</f>
        <v/>
      </c>
      <c r="AB428" s="93" t="str">
        <f t="shared" si="108"/>
        <v/>
      </c>
      <c r="AC428" s="56" t="str">
        <f t="shared" si="109"/>
        <v/>
      </c>
      <c r="AD428" s="94" t="str">
        <f t="shared" si="110"/>
        <v/>
      </c>
      <c r="AE428" s="56" t="str">
        <f t="shared" si="111"/>
        <v/>
      </c>
      <c r="AF428" s="78" t="str">
        <f t="shared" si="112"/>
        <v/>
      </c>
    </row>
    <row r="429" spans="1:32" s="74" customFormat="1" x14ac:dyDescent="0.2">
      <c r="A429" s="74" t="str">
        <f>IF(EXPORTADO!I411&lt;&gt;"",EXPORTADO!I411,"")</f>
        <v/>
      </c>
      <c r="B429" s="74" t="str">
        <f t="shared" si="97"/>
        <v/>
      </c>
      <c r="C429" s="86" t="str">
        <f t="shared" si="98"/>
        <v/>
      </c>
      <c r="D429" s="86" t="str">
        <f t="shared" si="99"/>
        <v/>
      </c>
      <c r="E429" s="86" t="str">
        <f t="shared" si="100"/>
        <v/>
      </c>
      <c r="F429" s="86" t="str">
        <f t="shared" si="101"/>
        <v/>
      </c>
      <c r="G429" s="86" t="str">
        <f t="shared" si="102"/>
        <v/>
      </c>
      <c r="H429" s="87" t="str">
        <f>IF(EXPORTADO!B411&lt;&gt;"",EXPORTADO!B411,"")</f>
        <v/>
      </c>
      <c r="I429" s="78" t="str">
        <f t="shared" si="103"/>
        <v/>
      </c>
      <c r="J429" s="78"/>
      <c r="K429" s="88" t="str">
        <f>IF(EXPORTADO!A411&lt;&gt;"",TRIM(EXPORTADO!A411),"")</f>
        <v/>
      </c>
      <c r="L429" s="50" t="str">
        <f>IF(K429&lt;&gt;"",EXPORTADO!D411,"")</f>
        <v/>
      </c>
      <c r="M429" s="50"/>
      <c r="N429" s="78" t="str">
        <f>IF(K429&lt;&gt;"",EXPORTADO!C411,"")</f>
        <v/>
      </c>
      <c r="O429" s="89" t="str">
        <f>IF(G429&lt;&gt;"",EXPORTADO!E411,"")</f>
        <v/>
      </c>
      <c r="P429" s="90" t="str">
        <f>IF(G429&lt;&gt;"",EXPORTADO!F411,"")</f>
        <v/>
      </c>
      <c r="Q429" s="90" t="str">
        <f>IF($G429&lt;&gt;"",$O429*P429,IF(OR($I429="c",$I429="css"),SUMIF($G$22:G$2999,$K429,Q$22:Q$2999),IF($I429="c1",SUMIF($F$22:F$2999,$K429,Q$22:Q$2999),IF($I429="c2",SUMIF($E$22:E$2999,$K429,Q$22:Q$2999),IF($I429="c3",SUMIF($D$22:D$2999,$K429,Q$22:Q$2999),IF($I429="c4",SUMIF($C$22:C$2999,$K429,Q$22:Q$2999),""))))))</f>
        <v/>
      </c>
      <c r="S429" s="90"/>
      <c r="T429" s="90" t="str">
        <f>IF(G429&lt;&gt;"",IF(S429&lt;&gt;"",O429*S429,"Celda Vacia"),IF($G429&lt;&gt;"",$O429*S429,IF(OR($I429="c",$I429="css"),SUMIF($G$22:G$2999,$K429,T$22:T$2999),IF($I429="c1",SUMIF($F$22:F$2999,$K429,T$22:T$2999),IF($I429="c2",SUMIF($E$22:E$2999,$K429,T$22:T$2999),IF($I429="c3",SUMIF($D$22:D$2999,$K429,T$22:T$2999),IF($I429="c4",SUMIF($C$22:C$2999,$K429,T$22:T$2999),"")))))))</f>
        <v/>
      </c>
      <c r="U429" s="91" t="str">
        <f t="shared" si="104"/>
        <v/>
      </c>
      <c r="V429" s="45"/>
      <c r="X429" s="50" t="str">
        <f t="shared" si="105"/>
        <v/>
      </c>
      <c r="Y429" s="69" t="str">
        <f t="shared" si="106"/>
        <v/>
      </c>
      <c r="Z429" s="69" t="str">
        <f t="shared" si="107"/>
        <v/>
      </c>
      <c r="AA429" s="69" t="str">
        <f>IF(I429="CSS",IF(RELLENAR!$F$6="PEM",IF(OR(T429&lt;(Q429),Q429=0),1,""),IF(OR(T429*(1+$T$11+$T$9)&lt;(Q429*(1+$O$9+$O$11)),Q429=0),1,"")),"")</f>
        <v/>
      </c>
      <c r="AB429" s="93" t="str">
        <f t="shared" si="108"/>
        <v/>
      </c>
      <c r="AC429" s="56" t="str">
        <f t="shared" si="109"/>
        <v/>
      </c>
      <c r="AD429" s="94" t="str">
        <f t="shared" si="110"/>
        <v/>
      </c>
      <c r="AE429" s="56" t="str">
        <f t="shared" si="111"/>
        <v/>
      </c>
      <c r="AF429" s="78" t="str">
        <f t="shared" si="112"/>
        <v/>
      </c>
    </row>
    <row r="430" spans="1:32" s="74" customFormat="1" x14ac:dyDescent="0.2">
      <c r="A430" s="74" t="str">
        <f>IF(EXPORTADO!I412&lt;&gt;"",EXPORTADO!I412,"")</f>
        <v/>
      </c>
      <c r="B430" s="74" t="str">
        <f t="shared" si="97"/>
        <v/>
      </c>
      <c r="C430" s="86" t="str">
        <f t="shared" si="98"/>
        <v/>
      </c>
      <c r="D430" s="86" t="str">
        <f t="shared" si="99"/>
        <v/>
      </c>
      <c r="E430" s="86" t="str">
        <f t="shared" si="100"/>
        <v/>
      </c>
      <c r="F430" s="86" t="str">
        <f t="shared" si="101"/>
        <v/>
      </c>
      <c r="G430" s="86" t="str">
        <f t="shared" si="102"/>
        <v/>
      </c>
      <c r="H430" s="87" t="str">
        <f>IF(EXPORTADO!B412&lt;&gt;"",EXPORTADO!B412,"")</f>
        <v/>
      </c>
      <c r="I430" s="78" t="str">
        <f t="shared" si="103"/>
        <v/>
      </c>
      <c r="J430" s="78"/>
      <c r="K430" s="88" t="str">
        <f>IF(EXPORTADO!A412&lt;&gt;"",TRIM(EXPORTADO!A412),"")</f>
        <v/>
      </c>
      <c r="L430" s="50" t="str">
        <f>IF(K430&lt;&gt;"",EXPORTADO!D412,"")</f>
        <v/>
      </c>
      <c r="M430" s="50"/>
      <c r="N430" s="78" t="str">
        <f>IF(K430&lt;&gt;"",EXPORTADO!C412,"")</f>
        <v/>
      </c>
      <c r="O430" s="89" t="str">
        <f>IF(G430&lt;&gt;"",EXPORTADO!E412,"")</f>
        <v/>
      </c>
      <c r="P430" s="90" t="str">
        <f>IF(G430&lt;&gt;"",EXPORTADO!F412,"")</f>
        <v/>
      </c>
      <c r="Q430" s="90" t="str">
        <f>IF($G430&lt;&gt;"",$O430*P430,IF(OR($I430="c",$I430="css"),SUMIF($G$22:G$2999,$K430,Q$22:Q$2999),IF($I430="c1",SUMIF($F$22:F$2999,$K430,Q$22:Q$2999),IF($I430="c2",SUMIF($E$22:E$2999,$K430,Q$22:Q$2999),IF($I430="c3",SUMIF($D$22:D$2999,$K430,Q$22:Q$2999),IF($I430="c4",SUMIF($C$22:C$2999,$K430,Q$22:Q$2999),""))))))</f>
        <v/>
      </c>
      <c r="S430" s="90"/>
      <c r="T430" s="90" t="str">
        <f>IF(G430&lt;&gt;"",IF(S430&lt;&gt;"",O430*S430,"Celda Vacia"),IF($G430&lt;&gt;"",$O430*S430,IF(OR($I430="c",$I430="css"),SUMIF($G$22:G$2999,$K430,T$22:T$2999),IF($I430="c1",SUMIF($F$22:F$2999,$K430,T$22:T$2999),IF($I430="c2",SUMIF($E$22:E$2999,$K430,T$22:T$2999),IF($I430="c3",SUMIF($D$22:D$2999,$K430,T$22:T$2999),IF($I430="c4",SUMIF($C$22:C$2999,$K430,T$22:T$2999),"")))))))</f>
        <v/>
      </c>
      <c r="U430" s="91" t="str">
        <f t="shared" si="104"/>
        <v/>
      </c>
      <c r="V430" s="45"/>
      <c r="X430" s="50" t="str">
        <f t="shared" si="105"/>
        <v/>
      </c>
      <c r="Y430" s="69" t="str">
        <f t="shared" si="106"/>
        <v/>
      </c>
      <c r="Z430" s="69" t="str">
        <f t="shared" si="107"/>
        <v/>
      </c>
      <c r="AA430" s="69" t="str">
        <f>IF(I430="CSS",IF(RELLENAR!$F$6="PEM",IF(OR(T430&lt;(Q430),Q430=0),1,""),IF(OR(T430*(1+$T$11+$T$9)&lt;(Q430*(1+$O$9+$O$11)),Q430=0),1,"")),"")</f>
        <v/>
      </c>
      <c r="AB430" s="93" t="str">
        <f t="shared" si="108"/>
        <v/>
      </c>
      <c r="AC430" s="56" t="str">
        <f t="shared" si="109"/>
        <v/>
      </c>
      <c r="AD430" s="94" t="str">
        <f t="shared" si="110"/>
        <v/>
      </c>
      <c r="AE430" s="56" t="str">
        <f t="shared" si="111"/>
        <v/>
      </c>
      <c r="AF430" s="78" t="str">
        <f t="shared" si="112"/>
        <v/>
      </c>
    </row>
    <row r="431" spans="1:32" s="74" customFormat="1" x14ac:dyDescent="0.2">
      <c r="A431" s="74" t="str">
        <f>IF(EXPORTADO!I413&lt;&gt;"",EXPORTADO!I413,"")</f>
        <v/>
      </c>
      <c r="B431" s="74" t="str">
        <f t="shared" si="97"/>
        <v/>
      </c>
      <c r="C431" s="86" t="str">
        <f t="shared" si="98"/>
        <v/>
      </c>
      <c r="D431" s="86" t="str">
        <f t="shared" si="99"/>
        <v/>
      </c>
      <c r="E431" s="86" t="str">
        <f t="shared" si="100"/>
        <v/>
      </c>
      <c r="F431" s="86" t="str">
        <f t="shared" si="101"/>
        <v/>
      </c>
      <c r="G431" s="86" t="str">
        <f t="shared" si="102"/>
        <v/>
      </c>
      <c r="H431" s="87" t="str">
        <f>IF(EXPORTADO!B413&lt;&gt;"",EXPORTADO!B413,"")</f>
        <v/>
      </c>
      <c r="I431" s="78" t="str">
        <f t="shared" si="103"/>
        <v/>
      </c>
      <c r="J431" s="78"/>
      <c r="K431" s="88" t="str">
        <f>IF(EXPORTADO!A413&lt;&gt;"",TRIM(EXPORTADO!A413),"")</f>
        <v/>
      </c>
      <c r="L431" s="50" t="str">
        <f>IF(K431&lt;&gt;"",EXPORTADO!D413,"")</f>
        <v/>
      </c>
      <c r="M431" s="50"/>
      <c r="N431" s="78" t="str">
        <f>IF(K431&lt;&gt;"",EXPORTADO!C413,"")</f>
        <v/>
      </c>
      <c r="O431" s="89" t="str">
        <f>IF(G431&lt;&gt;"",EXPORTADO!E413,"")</f>
        <v/>
      </c>
      <c r="P431" s="90" t="str">
        <f>IF(G431&lt;&gt;"",EXPORTADO!F413,"")</f>
        <v/>
      </c>
      <c r="Q431" s="90" t="str">
        <f>IF($G431&lt;&gt;"",$O431*P431,IF(OR($I431="c",$I431="css"),SUMIF($G$22:G$2999,$K431,Q$22:Q$2999),IF($I431="c1",SUMIF($F$22:F$2999,$K431,Q$22:Q$2999),IF($I431="c2",SUMIF($E$22:E$2999,$K431,Q$22:Q$2999),IF($I431="c3",SUMIF($D$22:D$2999,$K431,Q$22:Q$2999),IF($I431="c4",SUMIF($C$22:C$2999,$K431,Q$22:Q$2999),""))))))</f>
        <v/>
      </c>
      <c r="S431" s="90"/>
      <c r="T431" s="90" t="str">
        <f>IF(G431&lt;&gt;"",IF(S431&lt;&gt;"",O431*S431,"Celda Vacia"),IF($G431&lt;&gt;"",$O431*S431,IF(OR($I431="c",$I431="css"),SUMIF($G$22:G$2999,$K431,T$22:T$2999),IF($I431="c1",SUMIF($F$22:F$2999,$K431,T$22:T$2999),IF($I431="c2",SUMIF($E$22:E$2999,$K431,T$22:T$2999),IF($I431="c3",SUMIF($D$22:D$2999,$K431,T$22:T$2999),IF($I431="c4",SUMIF($C$22:C$2999,$K431,T$22:T$2999),"")))))))</f>
        <v/>
      </c>
      <c r="U431" s="91" t="str">
        <f t="shared" si="104"/>
        <v/>
      </c>
      <c r="V431" s="45"/>
      <c r="X431" s="50" t="str">
        <f t="shared" si="105"/>
        <v/>
      </c>
      <c r="Y431" s="69" t="str">
        <f t="shared" si="106"/>
        <v/>
      </c>
      <c r="Z431" s="69" t="str">
        <f t="shared" si="107"/>
        <v/>
      </c>
      <c r="AA431" s="69" t="str">
        <f>IF(I431="CSS",IF(RELLENAR!$F$6="PEM",IF(OR(T431&lt;(Q431),Q431=0),1,""),IF(OR(T431*(1+$T$11+$T$9)&lt;(Q431*(1+$O$9+$O$11)),Q431=0),1,"")),"")</f>
        <v/>
      </c>
      <c r="AB431" s="93" t="str">
        <f t="shared" si="108"/>
        <v/>
      </c>
      <c r="AC431" s="56" t="str">
        <f t="shared" si="109"/>
        <v/>
      </c>
      <c r="AD431" s="94" t="str">
        <f t="shared" si="110"/>
        <v/>
      </c>
      <c r="AE431" s="56" t="str">
        <f t="shared" si="111"/>
        <v/>
      </c>
      <c r="AF431" s="78" t="str">
        <f t="shared" si="112"/>
        <v/>
      </c>
    </row>
    <row r="432" spans="1:32" s="74" customFormat="1" x14ac:dyDescent="0.2">
      <c r="A432" s="74" t="str">
        <f>IF(EXPORTADO!I414&lt;&gt;"",EXPORTADO!I414,"")</f>
        <v/>
      </c>
      <c r="B432" s="74" t="str">
        <f t="shared" si="97"/>
        <v/>
      </c>
      <c r="C432" s="86" t="str">
        <f t="shared" si="98"/>
        <v/>
      </c>
      <c r="D432" s="86" t="str">
        <f t="shared" si="99"/>
        <v/>
      </c>
      <c r="E432" s="86" t="str">
        <f t="shared" si="100"/>
        <v/>
      </c>
      <c r="F432" s="86" t="str">
        <f t="shared" si="101"/>
        <v/>
      </c>
      <c r="G432" s="86" t="str">
        <f t="shared" si="102"/>
        <v/>
      </c>
      <c r="H432" s="87" t="str">
        <f>IF(EXPORTADO!B414&lt;&gt;"",EXPORTADO!B414,"")</f>
        <v/>
      </c>
      <c r="I432" s="78" t="str">
        <f t="shared" si="103"/>
        <v/>
      </c>
      <c r="J432" s="78"/>
      <c r="K432" s="88" t="str">
        <f>IF(EXPORTADO!A414&lt;&gt;"",TRIM(EXPORTADO!A414),"")</f>
        <v/>
      </c>
      <c r="L432" s="50" t="str">
        <f>IF(K432&lt;&gt;"",EXPORTADO!D414,"")</f>
        <v/>
      </c>
      <c r="M432" s="50"/>
      <c r="N432" s="78" t="str">
        <f>IF(K432&lt;&gt;"",EXPORTADO!C414,"")</f>
        <v/>
      </c>
      <c r="O432" s="89" t="str">
        <f>IF(G432&lt;&gt;"",EXPORTADO!E414,"")</f>
        <v/>
      </c>
      <c r="P432" s="90" t="str">
        <f>IF(G432&lt;&gt;"",EXPORTADO!F414,"")</f>
        <v/>
      </c>
      <c r="Q432" s="90" t="str">
        <f>IF($G432&lt;&gt;"",$O432*P432,IF(OR($I432="c",$I432="css"),SUMIF($G$22:G$2999,$K432,Q$22:Q$2999),IF($I432="c1",SUMIF($F$22:F$2999,$K432,Q$22:Q$2999),IF($I432="c2",SUMIF($E$22:E$2999,$K432,Q$22:Q$2999),IF($I432="c3",SUMIF($D$22:D$2999,$K432,Q$22:Q$2999),IF($I432="c4",SUMIF($C$22:C$2999,$K432,Q$22:Q$2999),""))))))</f>
        <v/>
      </c>
      <c r="S432" s="90"/>
      <c r="T432" s="90" t="str">
        <f>IF(G432&lt;&gt;"",IF(S432&lt;&gt;"",O432*S432,"Celda Vacia"),IF($G432&lt;&gt;"",$O432*S432,IF(OR($I432="c",$I432="css"),SUMIF($G$22:G$2999,$K432,T$22:T$2999),IF($I432="c1",SUMIF($F$22:F$2999,$K432,T$22:T$2999),IF($I432="c2",SUMIF($E$22:E$2999,$K432,T$22:T$2999),IF($I432="c3",SUMIF($D$22:D$2999,$K432,T$22:T$2999),IF($I432="c4",SUMIF($C$22:C$2999,$K432,T$22:T$2999),"")))))))</f>
        <v/>
      </c>
      <c r="U432" s="91" t="str">
        <f t="shared" si="104"/>
        <v/>
      </c>
      <c r="V432" s="45"/>
      <c r="X432" s="50" t="str">
        <f t="shared" si="105"/>
        <v/>
      </c>
      <c r="Y432" s="69" t="str">
        <f t="shared" si="106"/>
        <v/>
      </c>
      <c r="Z432" s="69" t="str">
        <f t="shared" si="107"/>
        <v/>
      </c>
      <c r="AA432" s="69" t="str">
        <f>IF(I432="CSS",IF(RELLENAR!$F$6="PEM",IF(OR(T432&lt;(Q432),Q432=0),1,""),IF(OR(T432*(1+$T$11+$T$9)&lt;(Q432*(1+$O$9+$O$11)),Q432=0),1,"")),"")</f>
        <v/>
      </c>
      <c r="AB432" s="93" t="str">
        <f t="shared" si="108"/>
        <v/>
      </c>
      <c r="AC432" s="56" t="str">
        <f t="shared" si="109"/>
        <v/>
      </c>
      <c r="AD432" s="94" t="str">
        <f t="shared" si="110"/>
        <v/>
      </c>
      <c r="AE432" s="56" t="str">
        <f t="shared" si="111"/>
        <v/>
      </c>
      <c r="AF432" s="78" t="str">
        <f t="shared" si="112"/>
        <v/>
      </c>
    </row>
    <row r="433" spans="1:32" s="74" customFormat="1" x14ac:dyDescent="0.2">
      <c r="A433" s="74" t="str">
        <f>IF(EXPORTADO!I415&lt;&gt;"",EXPORTADO!I415,"")</f>
        <v/>
      </c>
      <c r="B433" s="74" t="str">
        <f t="shared" si="97"/>
        <v/>
      </c>
      <c r="C433" s="86" t="str">
        <f t="shared" si="98"/>
        <v/>
      </c>
      <c r="D433" s="86" t="str">
        <f t="shared" si="99"/>
        <v/>
      </c>
      <c r="E433" s="86" t="str">
        <f t="shared" si="100"/>
        <v/>
      </c>
      <c r="F433" s="86" t="str">
        <f t="shared" si="101"/>
        <v/>
      </c>
      <c r="G433" s="86" t="str">
        <f t="shared" si="102"/>
        <v/>
      </c>
      <c r="H433" s="87" t="str">
        <f>IF(EXPORTADO!B415&lt;&gt;"",EXPORTADO!B415,"")</f>
        <v/>
      </c>
      <c r="I433" s="78" t="str">
        <f t="shared" si="103"/>
        <v/>
      </c>
      <c r="J433" s="78"/>
      <c r="K433" s="88" t="str">
        <f>IF(EXPORTADO!A415&lt;&gt;"",TRIM(EXPORTADO!A415),"")</f>
        <v/>
      </c>
      <c r="L433" s="50" t="str">
        <f>IF(K433&lt;&gt;"",EXPORTADO!D415,"")</f>
        <v/>
      </c>
      <c r="M433" s="50"/>
      <c r="N433" s="78" t="str">
        <f>IF(K433&lt;&gt;"",EXPORTADO!C415,"")</f>
        <v/>
      </c>
      <c r="O433" s="89" t="str">
        <f>IF(G433&lt;&gt;"",EXPORTADO!E415,"")</f>
        <v/>
      </c>
      <c r="P433" s="90" t="str">
        <f>IF(G433&lt;&gt;"",EXPORTADO!F415,"")</f>
        <v/>
      </c>
      <c r="Q433" s="90" t="str">
        <f>IF($G433&lt;&gt;"",$O433*P433,IF(OR($I433="c",$I433="css"),SUMIF($G$22:G$2999,$K433,Q$22:Q$2999),IF($I433="c1",SUMIF($F$22:F$2999,$K433,Q$22:Q$2999),IF($I433="c2",SUMIF($E$22:E$2999,$K433,Q$22:Q$2999),IF($I433="c3",SUMIF($D$22:D$2999,$K433,Q$22:Q$2999),IF($I433="c4",SUMIF($C$22:C$2999,$K433,Q$22:Q$2999),""))))))</f>
        <v/>
      </c>
      <c r="S433" s="90"/>
      <c r="T433" s="90" t="str">
        <f>IF(G433&lt;&gt;"",IF(S433&lt;&gt;"",O433*S433,"Celda Vacia"),IF($G433&lt;&gt;"",$O433*S433,IF(OR($I433="c",$I433="css"),SUMIF($G$22:G$2999,$K433,T$22:T$2999),IF($I433="c1",SUMIF($F$22:F$2999,$K433,T$22:T$2999),IF($I433="c2",SUMIF($E$22:E$2999,$K433,T$22:T$2999),IF($I433="c3",SUMIF($D$22:D$2999,$K433,T$22:T$2999),IF($I433="c4",SUMIF($C$22:C$2999,$K433,T$22:T$2999),"")))))))</f>
        <v/>
      </c>
      <c r="U433" s="91" t="str">
        <f t="shared" si="104"/>
        <v/>
      </c>
      <c r="V433" s="45"/>
      <c r="X433" s="50" t="str">
        <f t="shared" si="105"/>
        <v/>
      </c>
      <c r="Y433" s="69" t="str">
        <f t="shared" si="106"/>
        <v/>
      </c>
      <c r="Z433" s="69" t="str">
        <f t="shared" si="107"/>
        <v/>
      </c>
      <c r="AA433" s="69" t="str">
        <f>IF(I433="CSS",IF(RELLENAR!$F$6="PEM",IF(OR(T433&lt;(Q433),Q433=0),1,""),IF(OR(T433*(1+$T$11+$T$9)&lt;(Q433*(1+$O$9+$O$11)),Q433=0),1,"")),"")</f>
        <v/>
      </c>
      <c r="AB433" s="93" t="str">
        <f t="shared" si="108"/>
        <v/>
      </c>
      <c r="AC433" s="56" t="str">
        <f t="shared" si="109"/>
        <v/>
      </c>
      <c r="AD433" s="94" t="str">
        <f t="shared" si="110"/>
        <v/>
      </c>
      <c r="AE433" s="56" t="str">
        <f t="shared" si="111"/>
        <v/>
      </c>
      <c r="AF433" s="78" t="str">
        <f t="shared" si="112"/>
        <v/>
      </c>
    </row>
    <row r="434" spans="1:32" s="74" customFormat="1" x14ac:dyDescent="0.2">
      <c r="A434" s="74" t="str">
        <f>IF(EXPORTADO!I416&lt;&gt;"",EXPORTADO!I416,"")</f>
        <v/>
      </c>
      <c r="B434" s="74" t="str">
        <f t="shared" si="97"/>
        <v/>
      </c>
      <c r="C434" s="86" t="str">
        <f t="shared" si="98"/>
        <v/>
      </c>
      <c r="D434" s="86" t="str">
        <f t="shared" si="99"/>
        <v/>
      </c>
      <c r="E434" s="86" t="str">
        <f t="shared" si="100"/>
        <v/>
      </c>
      <c r="F434" s="86" t="str">
        <f t="shared" si="101"/>
        <v/>
      </c>
      <c r="G434" s="86" t="str">
        <f t="shared" si="102"/>
        <v/>
      </c>
      <c r="H434" s="87" t="str">
        <f>IF(EXPORTADO!B416&lt;&gt;"",EXPORTADO!B416,"")</f>
        <v/>
      </c>
      <c r="I434" s="78" t="str">
        <f t="shared" si="103"/>
        <v/>
      </c>
      <c r="J434" s="78"/>
      <c r="K434" s="88" t="str">
        <f>IF(EXPORTADO!A416&lt;&gt;"",TRIM(EXPORTADO!A416),"")</f>
        <v/>
      </c>
      <c r="L434" s="50" t="str">
        <f>IF(K434&lt;&gt;"",EXPORTADO!D416,"")</f>
        <v/>
      </c>
      <c r="M434" s="50"/>
      <c r="N434" s="78" t="str">
        <f>IF(K434&lt;&gt;"",EXPORTADO!C416,"")</f>
        <v/>
      </c>
      <c r="O434" s="89" t="str">
        <f>IF(G434&lt;&gt;"",EXPORTADO!E416,"")</f>
        <v/>
      </c>
      <c r="P434" s="90" t="str">
        <f>IF(G434&lt;&gt;"",EXPORTADO!F416,"")</f>
        <v/>
      </c>
      <c r="Q434" s="90" t="str">
        <f>IF($G434&lt;&gt;"",$O434*P434,IF(OR($I434="c",$I434="css"),SUMIF($G$22:G$2999,$K434,Q$22:Q$2999),IF($I434="c1",SUMIF($F$22:F$2999,$K434,Q$22:Q$2999),IF($I434="c2",SUMIF($E$22:E$2999,$K434,Q$22:Q$2999),IF($I434="c3",SUMIF($D$22:D$2999,$K434,Q$22:Q$2999),IF($I434="c4",SUMIF($C$22:C$2999,$K434,Q$22:Q$2999),""))))))</f>
        <v/>
      </c>
      <c r="S434" s="90"/>
      <c r="T434" s="90" t="str">
        <f>IF(G434&lt;&gt;"",IF(S434&lt;&gt;"",O434*S434,"Celda Vacia"),IF($G434&lt;&gt;"",$O434*S434,IF(OR($I434="c",$I434="css"),SUMIF($G$22:G$2999,$K434,T$22:T$2999),IF($I434="c1",SUMIF($F$22:F$2999,$K434,T$22:T$2999),IF($I434="c2",SUMIF($E$22:E$2999,$K434,T$22:T$2999),IF($I434="c3",SUMIF($D$22:D$2999,$K434,T$22:T$2999),IF($I434="c4",SUMIF($C$22:C$2999,$K434,T$22:T$2999),"")))))))</f>
        <v/>
      </c>
      <c r="U434" s="91" t="str">
        <f t="shared" si="104"/>
        <v/>
      </c>
      <c r="V434" s="45"/>
      <c r="X434" s="50" t="str">
        <f t="shared" si="105"/>
        <v/>
      </c>
      <c r="Y434" s="69" t="str">
        <f t="shared" si="106"/>
        <v/>
      </c>
      <c r="Z434" s="69" t="str">
        <f t="shared" si="107"/>
        <v/>
      </c>
      <c r="AA434" s="69" t="str">
        <f>IF(I434="CSS",IF(RELLENAR!$F$6="PEM",IF(OR(T434&lt;(Q434),Q434=0),1,""),IF(OR(T434*(1+$T$11+$T$9)&lt;(Q434*(1+$O$9+$O$11)),Q434=0),1,"")),"")</f>
        <v/>
      </c>
      <c r="AB434" s="93" t="str">
        <f t="shared" si="108"/>
        <v/>
      </c>
      <c r="AC434" s="56" t="str">
        <f t="shared" si="109"/>
        <v/>
      </c>
      <c r="AD434" s="94" t="str">
        <f t="shared" si="110"/>
        <v/>
      </c>
      <c r="AE434" s="56" t="str">
        <f t="shared" si="111"/>
        <v/>
      </c>
      <c r="AF434" s="78" t="str">
        <f t="shared" si="112"/>
        <v/>
      </c>
    </row>
    <row r="435" spans="1:32" s="74" customFormat="1" x14ac:dyDescent="0.2">
      <c r="A435" s="74" t="str">
        <f>IF(EXPORTADO!I417&lt;&gt;"",EXPORTADO!I417,"")</f>
        <v/>
      </c>
      <c r="B435" s="74" t="str">
        <f t="shared" si="97"/>
        <v/>
      </c>
      <c r="C435" s="86" t="str">
        <f t="shared" si="98"/>
        <v/>
      </c>
      <c r="D435" s="86" t="str">
        <f t="shared" si="99"/>
        <v/>
      </c>
      <c r="E435" s="86" t="str">
        <f t="shared" si="100"/>
        <v/>
      </c>
      <c r="F435" s="86" t="str">
        <f t="shared" si="101"/>
        <v/>
      </c>
      <c r="G435" s="86" t="str">
        <f t="shared" si="102"/>
        <v/>
      </c>
      <c r="H435" s="87" t="str">
        <f>IF(EXPORTADO!B417&lt;&gt;"",EXPORTADO!B417,"")</f>
        <v/>
      </c>
      <c r="I435" s="78" t="str">
        <f t="shared" si="103"/>
        <v/>
      </c>
      <c r="J435" s="78"/>
      <c r="K435" s="88" t="str">
        <f>IF(EXPORTADO!A417&lt;&gt;"",TRIM(EXPORTADO!A417),"")</f>
        <v/>
      </c>
      <c r="L435" s="50" t="str">
        <f>IF(K435&lt;&gt;"",EXPORTADO!D417,"")</f>
        <v/>
      </c>
      <c r="M435" s="50"/>
      <c r="N435" s="78" t="str">
        <f>IF(K435&lt;&gt;"",EXPORTADO!C417,"")</f>
        <v/>
      </c>
      <c r="O435" s="89" t="str">
        <f>IF(G435&lt;&gt;"",EXPORTADO!E417,"")</f>
        <v/>
      </c>
      <c r="P435" s="90" t="str">
        <f>IF(G435&lt;&gt;"",EXPORTADO!F417,"")</f>
        <v/>
      </c>
      <c r="Q435" s="90" t="str">
        <f>IF($G435&lt;&gt;"",$O435*P435,IF(OR($I435="c",$I435="css"),SUMIF($G$22:G$2999,$K435,Q$22:Q$2999),IF($I435="c1",SUMIF($F$22:F$2999,$K435,Q$22:Q$2999),IF($I435="c2",SUMIF($E$22:E$2999,$K435,Q$22:Q$2999),IF($I435="c3",SUMIF($D$22:D$2999,$K435,Q$22:Q$2999),IF($I435="c4",SUMIF($C$22:C$2999,$K435,Q$22:Q$2999),""))))))</f>
        <v/>
      </c>
      <c r="S435" s="90"/>
      <c r="T435" s="90" t="str">
        <f>IF(G435&lt;&gt;"",IF(S435&lt;&gt;"",O435*S435,"Celda Vacia"),IF($G435&lt;&gt;"",$O435*S435,IF(OR($I435="c",$I435="css"),SUMIF($G$22:G$2999,$K435,T$22:T$2999),IF($I435="c1",SUMIF($F$22:F$2999,$K435,T$22:T$2999),IF($I435="c2",SUMIF($E$22:E$2999,$K435,T$22:T$2999),IF($I435="c3",SUMIF($D$22:D$2999,$K435,T$22:T$2999),IF($I435="c4",SUMIF($C$22:C$2999,$K435,T$22:T$2999),"")))))))</f>
        <v/>
      </c>
      <c r="U435" s="91" t="str">
        <f t="shared" si="104"/>
        <v/>
      </c>
      <c r="V435" s="45"/>
      <c r="X435" s="50" t="str">
        <f t="shared" si="105"/>
        <v/>
      </c>
      <c r="Y435" s="69" t="str">
        <f t="shared" si="106"/>
        <v/>
      </c>
      <c r="Z435" s="69" t="str">
        <f t="shared" si="107"/>
        <v/>
      </c>
      <c r="AA435" s="69" t="str">
        <f>IF(I435="CSS",IF(RELLENAR!$F$6="PEM",IF(OR(T435&lt;(Q435),Q435=0),1,""),IF(OR(T435*(1+$T$11+$T$9)&lt;(Q435*(1+$O$9+$O$11)),Q435=0),1,"")),"")</f>
        <v/>
      </c>
      <c r="AB435" s="93" t="str">
        <f t="shared" si="108"/>
        <v/>
      </c>
      <c r="AC435" s="56" t="str">
        <f t="shared" si="109"/>
        <v/>
      </c>
      <c r="AD435" s="94" t="str">
        <f t="shared" si="110"/>
        <v/>
      </c>
      <c r="AE435" s="56" t="str">
        <f t="shared" si="111"/>
        <v/>
      </c>
      <c r="AF435" s="78" t="str">
        <f t="shared" si="112"/>
        <v/>
      </c>
    </row>
    <row r="436" spans="1:32" s="74" customFormat="1" x14ac:dyDescent="0.2">
      <c r="A436" s="74" t="str">
        <f>IF(EXPORTADO!I418&lt;&gt;"",EXPORTADO!I418,"")</f>
        <v/>
      </c>
      <c r="B436" s="74" t="str">
        <f t="shared" si="97"/>
        <v/>
      </c>
      <c r="C436" s="86" t="str">
        <f t="shared" si="98"/>
        <v/>
      </c>
      <c r="D436" s="86" t="str">
        <f t="shared" si="99"/>
        <v/>
      </c>
      <c r="E436" s="86" t="str">
        <f t="shared" si="100"/>
        <v/>
      </c>
      <c r="F436" s="86" t="str">
        <f t="shared" si="101"/>
        <v/>
      </c>
      <c r="G436" s="86" t="str">
        <f t="shared" si="102"/>
        <v/>
      </c>
      <c r="H436" s="87" t="str">
        <f>IF(EXPORTADO!B418&lt;&gt;"",EXPORTADO!B418,"")</f>
        <v/>
      </c>
      <c r="I436" s="78" t="str">
        <f t="shared" si="103"/>
        <v/>
      </c>
      <c r="J436" s="78"/>
      <c r="K436" s="88" t="str">
        <f>IF(EXPORTADO!A418&lt;&gt;"",TRIM(EXPORTADO!A418),"")</f>
        <v/>
      </c>
      <c r="L436" s="50" t="str">
        <f>IF(K436&lt;&gt;"",EXPORTADO!D418,"")</f>
        <v/>
      </c>
      <c r="M436" s="50"/>
      <c r="N436" s="78" t="str">
        <f>IF(K436&lt;&gt;"",EXPORTADO!C418,"")</f>
        <v/>
      </c>
      <c r="O436" s="89" t="str">
        <f>IF(G436&lt;&gt;"",EXPORTADO!E418,"")</f>
        <v/>
      </c>
      <c r="P436" s="90" t="str">
        <f>IF(G436&lt;&gt;"",EXPORTADO!F418,"")</f>
        <v/>
      </c>
      <c r="Q436" s="90" t="str">
        <f>IF($G436&lt;&gt;"",$O436*P436,IF(OR($I436="c",$I436="css"),SUMIF($G$22:G$2999,$K436,Q$22:Q$2999),IF($I436="c1",SUMIF($F$22:F$2999,$K436,Q$22:Q$2999),IF($I436="c2",SUMIF($E$22:E$2999,$K436,Q$22:Q$2999),IF($I436="c3",SUMIF($D$22:D$2999,$K436,Q$22:Q$2999),IF($I436="c4",SUMIF($C$22:C$2999,$K436,Q$22:Q$2999),""))))))</f>
        <v/>
      </c>
      <c r="S436" s="90"/>
      <c r="T436" s="90" t="str">
        <f>IF(G436&lt;&gt;"",IF(S436&lt;&gt;"",O436*S436,"Celda Vacia"),IF($G436&lt;&gt;"",$O436*S436,IF(OR($I436="c",$I436="css"),SUMIF($G$22:G$2999,$K436,T$22:T$2999),IF($I436="c1",SUMIF($F$22:F$2999,$K436,T$22:T$2999),IF($I436="c2",SUMIF($E$22:E$2999,$K436,T$22:T$2999),IF($I436="c3",SUMIF($D$22:D$2999,$K436,T$22:T$2999),IF($I436="c4",SUMIF($C$22:C$2999,$K436,T$22:T$2999),"")))))))</f>
        <v/>
      </c>
      <c r="U436" s="91" t="str">
        <f t="shared" si="104"/>
        <v/>
      </c>
      <c r="V436" s="45"/>
      <c r="X436" s="50" t="str">
        <f t="shared" si="105"/>
        <v/>
      </c>
      <c r="Y436" s="69" t="str">
        <f t="shared" si="106"/>
        <v/>
      </c>
      <c r="Z436" s="69" t="str">
        <f t="shared" si="107"/>
        <v/>
      </c>
      <c r="AA436" s="69" t="str">
        <f>IF(I436="CSS",IF(RELLENAR!$F$6="PEM",IF(OR(T436&lt;(Q436),Q436=0),1,""),IF(OR(T436*(1+$T$11+$T$9)&lt;(Q436*(1+$O$9+$O$11)),Q436=0),1,"")),"")</f>
        <v/>
      </c>
      <c r="AB436" s="93" t="str">
        <f t="shared" si="108"/>
        <v/>
      </c>
      <c r="AC436" s="56" t="str">
        <f t="shared" si="109"/>
        <v/>
      </c>
      <c r="AD436" s="94" t="str">
        <f t="shared" si="110"/>
        <v/>
      </c>
      <c r="AE436" s="56" t="str">
        <f t="shared" si="111"/>
        <v/>
      </c>
      <c r="AF436" s="78" t="str">
        <f t="shared" si="112"/>
        <v/>
      </c>
    </row>
    <row r="437" spans="1:32" s="74" customFormat="1" x14ac:dyDescent="0.2">
      <c r="A437" s="74" t="str">
        <f>IF(EXPORTADO!I419&lt;&gt;"",EXPORTADO!I419,"")</f>
        <v/>
      </c>
      <c r="B437" s="74" t="str">
        <f t="shared" si="97"/>
        <v/>
      </c>
      <c r="C437" s="86" t="str">
        <f t="shared" si="98"/>
        <v/>
      </c>
      <c r="D437" s="86" t="str">
        <f t="shared" si="99"/>
        <v/>
      </c>
      <c r="E437" s="86" t="str">
        <f t="shared" si="100"/>
        <v/>
      </c>
      <c r="F437" s="86" t="str">
        <f t="shared" si="101"/>
        <v/>
      </c>
      <c r="G437" s="86" t="str">
        <f t="shared" si="102"/>
        <v/>
      </c>
      <c r="H437" s="87" t="str">
        <f>IF(EXPORTADO!B419&lt;&gt;"",EXPORTADO!B419,"")</f>
        <v/>
      </c>
      <c r="I437" s="78" t="str">
        <f t="shared" si="103"/>
        <v/>
      </c>
      <c r="J437" s="78"/>
      <c r="K437" s="88" t="str">
        <f>IF(EXPORTADO!A419&lt;&gt;"",TRIM(EXPORTADO!A419),"")</f>
        <v/>
      </c>
      <c r="L437" s="50" t="str">
        <f>IF(K437&lt;&gt;"",EXPORTADO!D419,"")</f>
        <v/>
      </c>
      <c r="M437" s="50"/>
      <c r="N437" s="78" t="str">
        <f>IF(K437&lt;&gt;"",EXPORTADO!C419,"")</f>
        <v/>
      </c>
      <c r="O437" s="89" t="str">
        <f>IF(G437&lt;&gt;"",EXPORTADO!E419,"")</f>
        <v/>
      </c>
      <c r="P437" s="90" t="str">
        <f>IF(G437&lt;&gt;"",EXPORTADO!F419,"")</f>
        <v/>
      </c>
      <c r="Q437" s="90" t="str">
        <f>IF($G437&lt;&gt;"",$O437*P437,IF(OR($I437="c",$I437="css"),SUMIF($G$22:G$2999,$K437,Q$22:Q$2999),IF($I437="c1",SUMIF($F$22:F$2999,$K437,Q$22:Q$2999),IF($I437="c2",SUMIF($E$22:E$2999,$K437,Q$22:Q$2999),IF($I437="c3",SUMIF($D$22:D$2999,$K437,Q$22:Q$2999),IF($I437="c4",SUMIF($C$22:C$2999,$K437,Q$22:Q$2999),""))))))</f>
        <v/>
      </c>
      <c r="S437" s="90"/>
      <c r="T437" s="90" t="str">
        <f>IF(G437&lt;&gt;"",IF(S437&lt;&gt;"",O437*S437,"Celda Vacia"),IF($G437&lt;&gt;"",$O437*S437,IF(OR($I437="c",$I437="css"),SUMIF($G$22:G$2999,$K437,T$22:T$2999),IF($I437="c1",SUMIF($F$22:F$2999,$K437,T$22:T$2999),IF($I437="c2",SUMIF($E$22:E$2999,$K437,T$22:T$2999),IF($I437="c3",SUMIF($D$22:D$2999,$K437,T$22:T$2999),IF($I437="c4",SUMIF($C$22:C$2999,$K437,T$22:T$2999),"")))))))</f>
        <v/>
      </c>
      <c r="U437" s="91" t="str">
        <f t="shared" si="104"/>
        <v/>
      </c>
      <c r="V437" s="45"/>
      <c r="X437" s="50" t="str">
        <f t="shared" si="105"/>
        <v/>
      </c>
      <c r="Y437" s="69" t="str">
        <f t="shared" si="106"/>
        <v/>
      </c>
      <c r="Z437" s="69" t="str">
        <f t="shared" si="107"/>
        <v/>
      </c>
      <c r="AA437" s="69" t="str">
        <f>IF(I437="CSS",IF(RELLENAR!$F$6="PEM",IF(OR(T437&lt;(Q437),Q437=0),1,""),IF(OR(T437*(1+$T$11+$T$9)&lt;(Q437*(1+$O$9+$O$11)),Q437=0),1,"")),"")</f>
        <v/>
      </c>
      <c r="AB437" s="93" t="str">
        <f t="shared" si="108"/>
        <v/>
      </c>
      <c r="AC437" s="56" t="str">
        <f t="shared" si="109"/>
        <v/>
      </c>
      <c r="AD437" s="94" t="str">
        <f t="shared" si="110"/>
        <v/>
      </c>
      <c r="AE437" s="56" t="str">
        <f t="shared" si="111"/>
        <v/>
      </c>
      <c r="AF437" s="78" t="str">
        <f t="shared" si="112"/>
        <v/>
      </c>
    </row>
    <row r="438" spans="1:32" s="74" customFormat="1" x14ac:dyDescent="0.2">
      <c r="A438" s="74" t="str">
        <f>IF(EXPORTADO!I420&lt;&gt;"",EXPORTADO!I420,"")</f>
        <v/>
      </c>
      <c r="B438" s="74" t="str">
        <f t="shared" si="97"/>
        <v/>
      </c>
      <c r="C438" s="86" t="str">
        <f t="shared" si="98"/>
        <v/>
      </c>
      <c r="D438" s="86" t="str">
        <f t="shared" si="99"/>
        <v/>
      </c>
      <c r="E438" s="86" t="str">
        <f t="shared" si="100"/>
        <v/>
      </c>
      <c r="F438" s="86" t="str">
        <f t="shared" si="101"/>
        <v/>
      </c>
      <c r="G438" s="86" t="str">
        <f t="shared" si="102"/>
        <v/>
      </c>
      <c r="H438" s="87" t="str">
        <f>IF(EXPORTADO!B420&lt;&gt;"",EXPORTADO!B420,"")</f>
        <v/>
      </c>
      <c r="I438" s="78" t="str">
        <f t="shared" si="103"/>
        <v/>
      </c>
      <c r="J438" s="78"/>
      <c r="K438" s="88" t="str">
        <f>IF(EXPORTADO!A420&lt;&gt;"",TRIM(EXPORTADO!A420),"")</f>
        <v/>
      </c>
      <c r="L438" s="50" t="str">
        <f>IF(K438&lt;&gt;"",EXPORTADO!D420,"")</f>
        <v/>
      </c>
      <c r="M438" s="50"/>
      <c r="N438" s="78" t="str">
        <f>IF(K438&lt;&gt;"",EXPORTADO!C420,"")</f>
        <v/>
      </c>
      <c r="O438" s="89" t="str">
        <f>IF(G438&lt;&gt;"",EXPORTADO!E420,"")</f>
        <v/>
      </c>
      <c r="P438" s="90" t="str">
        <f>IF(G438&lt;&gt;"",EXPORTADO!F420,"")</f>
        <v/>
      </c>
      <c r="Q438" s="90" t="str">
        <f>IF($G438&lt;&gt;"",$O438*P438,IF(OR($I438="c",$I438="css"),SUMIF($G$22:G$2999,$K438,Q$22:Q$2999),IF($I438="c1",SUMIF($F$22:F$2999,$K438,Q$22:Q$2999),IF($I438="c2",SUMIF($E$22:E$2999,$K438,Q$22:Q$2999),IF($I438="c3",SUMIF($D$22:D$2999,$K438,Q$22:Q$2999),IF($I438="c4",SUMIF($C$22:C$2999,$K438,Q$22:Q$2999),""))))))</f>
        <v/>
      </c>
      <c r="S438" s="90"/>
      <c r="T438" s="90" t="str">
        <f>IF(G438&lt;&gt;"",IF(S438&lt;&gt;"",O438*S438,"Celda Vacia"),IF($G438&lt;&gt;"",$O438*S438,IF(OR($I438="c",$I438="css"),SUMIF($G$22:G$2999,$K438,T$22:T$2999),IF($I438="c1",SUMIF($F$22:F$2999,$K438,T$22:T$2999),IF($I438="c2",SUMIF($E$22:E$2999,$K438,T$22:T$2999),IF($I438="c3",SUMIF($D$22:D$2999,$K438,T$22:T$2999),IF($I438="c4",SUMIF($C$22:C$2999,$K438,T$22:T$2999),"")))))))</f>
        <v/>
      </c>
      <c r="U438" s="91" t="str">
        <f t="shared" si="104"/>
        <v/>
      </c>
      <c r="V438" s="45"/>
      <c r="X438" s="50" t="str">
        <f t="shared" si="105"/>
        <v/>
      </c>
      <c r="Y438" s="69" t="str">
        <f t="shared" si="106"/>
        <v/>
      </c>
      <c r="Z438" s="69" t="str">
        <f t="shared" si="107"/>
        <v/>
      </c>
      <c r="AA438" s="69" t="str">
        <f>IF(I438="CSS",IF(RELLENAR!$F$6="PEM",IF(OR(T438&lt;(Q438),Q438=0),1,""),IF(OR(T438*(1+$T$11+$T$9)&lt;(Q438*(1+$O$9+$O$11)),Q438=0),1,"")),"")</f>
        <v/>
      </c>
      <c r="AB438" s="93" t="str">
        <f t="shared" si="108"/>
        <v/>
      </c>
      <c r="AC438" s="56" t="str">
        <f t="shared" si="109"/>
        <v/>
      </c>
      <c r="AD438" s="94" t="str">
        <f t="shared" si="110"/>
        <v/>
      </c>
      <c r="AE438" s="56" t="str">
        <f t="shared" si="111"/>
        <v/>
      </c>
      <c r="AF438" s="78" t="str">
        <f t="shared" si="112"/>
        <v/>
      </c>
    </row>
    <row r="439" spans="1:32" s="74" customFormat="1" x14ac:dyDescent="0.2">
      <c r="A439" s="74" t="str">
        <f>IF(EXPORTADO!I421&lt;&gt;"",EXPORTADO!I421,"")</f>
        <v/>
      </c>
      <c r="B439" s="74" t="str">
        <f t="shared" si="97"/>
        <v/>
      </c>
      <c r="C439" s="86" t="str">
        <f t="shared" si="98"/>
        <v/>
      </c>
      <c r="D439" s="86" t="str">
        <f t="shared" si="99"/>
        <v/>
      </c>
      <c r="E439" s="86" t="str">
        <f t="shared" si="100"/>
        <v/>
      </c>
      <c r="F439" s="86" t="str">
        <f t="shared" si="101"/>
        <v/>
      </c>
      <c r="G439" s="86" t="str">
        <f t="shared" si="102"/>
        <v/>
      </c>
      <c r="H439" s="87" t="str">
        <f>IF(EXPORTADO!B421&lt;&gt;"",EXPORTADO!B421,"")</f>
        <v/>
      </c>
      <c r="I439" s="78" t="str">
        <f t="shared" si="103"/>
        <v/>
      </c>
      <c r="J439" s="78"/>
      <c r="K439" s="88" t="str">
        <f>IF(EXPORTADO!A421&lt;&gt;"",TRIM(EXPORTADO!A421),"")</f>
        <v/>
      </c>
      <c r="L439" s="50" t="str">
        <f>IF(K439&lt;&gt;"",EXPORTADO!D421,"")</f>
        <v/>
      </c>
      <c r="M439" s="50"/>
      <c r="N439" s="78" t="str">
        <f>IF(K439&lt;&gt;"",EXPORTADO!C421,"")</f>
        <v/>
      </c>
      <c r="O439" s="89" t="str">
        <f>IF(G439&lt;&gt;"",EXPORTADO!E421,"")</f>
        <v/>
      </c>
      <c r="P439" s="90" t="str">
        <f>IF(G439&lt;&gt;"",EXPORTADO!F421,"")</f>
        <v/>
      </c>
      <c r="Q439" s="90" t="str">
        <f>IF($G439&lt;&gt;"",$O439*P439,IF(OR($I439="c",$I439="css"),SUMIF($G$22:G$2999,$K439,Q$22:Q$2999),IF($I439="c1",SUMIF($F$22:F$2999,$K439,Q$22:Q$2999),IF($I439="c2",SUMIF($E$22:E$2999,$K439,Q$22:Q$2999),IF($I439="c3",SUMIF($D$22:D$2999,$K439,Q$22:Q$2999),IF($I439="c4",SUMIF($C$22:C$2999,$K439,Q$22:Q$2999),""))))))</f>
        <v/>
      </c>
      <c r="S439" s="90"/>
      <c r="T439" s="90" t="str">
        <f>IF(G439&lt;&gt;"",IF(S439&lt;&gt;"",O439*S439,"Celda Vacia"),IF($G439&lt;&gt;"",$O439*S439,IF(OR($I439="c",$I439="css"),SUMIF($G$22:G$2999,$K439,T$22:T$2999),IF($I439="c1",SUMIF($F$22:F$2999,$K439,T$22:T$2999),IF($I439="c2",SUMIF($E$22:E$2999,$K439,T$22:T$2999),IF($I439="c3",SUMIF($D$22:D$2999,$K439,T$22:T$2999),IF($I439="c4",SUMIF($C$22:C$2999,$K439,T$22:T$2999),"")))))))</f>
        <v/>
      </c>
      <c r="U439" s="91" t="str">
        <f t="shared" si="104"/>
        <v/>
      </c>
      <c r="V439" s="45"/>
      <c r="X439" s="50" t="str">
        <f t="shared" si="105"/>
        <v/>
      </c>
      <c r="Y439" s="69" t="str">
        <f t="shared" si="106"/>
        <v/>
      </c>
      <c r="Z439" s="69" t="str">
        <f t="shared" si="107"/>
        <v/>
      </c>
      <c r="AA439" s="69" t="str">
        <f>IF(I439="CSS",IF(RELLENAR!$F$6="PEM",IF(OR(T439&lt;(Q439),Q439=0),1,""),IF(OR(T439*(1+$T$11+$T$9)&lt;(Q439*(1+$O$9+$O$11)),Q439=0),1,"")),"")</f>
        <v/>
      </c>
      <c r="AB439" s="93" t="str">
        <f t="shared" si="108"/>
        <v/>
      </c>
      <c r="AC439" s="56" t="str">
        <f t="shared" si="109"/>
        <v/>
      </c>
      <c r="AD439" s="94" t="str">
        <f t="shared" si="110"/>
        <v/>
      </c>
      <c r="AE439" s="56" t="str">
        <f t="shared" si="111"/>
        <v/>
      </c>
      <c r="AF439" s="78" t="str">
        <f t="shared" si="112"/>
        <v/>
      </c>
    </row>
    <row r="440" spans="1:32" s="74" customFormat="1" x14ac:dyDescent="0.2">
      <c r="A440" s="74" t="str">
        <f>IF(EXPORTADO!I422&lt;&gt;"",EXPORTADO!I422,"")</f>
        <v/>
      </c>
      <c r="B440" s="74" t="str">
        <f t="shared" si="97"/>
        <v/>
      </c>
      <c r="C440" s="86" t="str">
        <f t="shared" si="98"/>
        <v/>
      </c>
      <c r="D440" s="86" t="str">
        <f t="shared" si="99"/>
        <v/>
      </c>
      <c r="E440" s="86" t="str">
        <f t="shared" si="100"/>
        <v/>
      </c>
      <c r="F440" s="86" t="str">
        <f t="shared" si="101"/>
        <v/>
      </c>
      <c r="G440" s="86" t="str">
        <f t="shared" si="102"/>
        <v/>
      </c>
      <c r="H440" s="87" t="str">
        <f>IF(EXPORTADO!B422&lt;&gt;"",EXPORTADO!B422,"")</f>
        <v/>
      </c>
      <c r="I440" s="78" t="str">
        <f t="shared" si="103"/>
        <v/>
      </c>
      <c r="J440" s="78"/>
      <c r="K440" s="88" t="str">
        <f>IF(EXPORTADO!A422&lt;&gt;"",TRIM(EXPORTADO!A422),"")</f>
        <v/>
      </c>
      <c r="L440" s="50" t="str">
        <f>IF(K440&lt;&gt;"",EXPORTADO!D422,"")</f>
        <v/>
      </c>
      <c r="M440" s="50"/>
      <c r="N440" s="78" t="str">
        <f>IF(K440&lt;&gt;"",EXPORTADO!C422,"")</f>
        <v/>
      </c>
      <c r="O440" s="89" t="str">
        <f>IF(G440&lt;&gt;"",EXPORTADO!E422,"")</f>
        <v/>
      </c>
      <c r="P440" s="90" t="str">
        <f>IF(G440&lt;&gt;"",EXPORTADO!F422,"")</f>
        <v/>
      </c>
      <c r="Q440" s="90" t="str">
        <f>IF($G440&lt;&gt;"",$O440*P440,IF(OR($I440="c",$I440="css"),SUMIF($G$22:G$2999,$K440,Q$22:Q$2999),IF($I440="c1",SUMIF($F$22:F$2999,$K440,Q$22:Q$2999),IF($I440="c2",SUMIF($E$22:E$2999,$K440,Q$22:Q$2999),IF($I440="c3",SUMIF($D$22:D$2999,$K440,Q$22:Q$2999),IF($I440="c4",SUMIF($C$22:C$2999,$K440,Q$22:Q$2999),""))))))</f>
        <v/>
      </c>
      <c r="S440" s="90"/>
      <c r="T440" s="90" t="str">
        <f>IF(G440&lt;&gt;"",IF(S440&lt;&gt;"",O440*S440,"Celda Vacia"),IF($G440&lt;&gt;"",$O440*S440,IF(OR($I440="c",$I440="css"),SUMIF($G$22:G$2999,$K440,T$22:T$2999),IF($I440="c1",SUMIF($F$22:F$2999,$K440,T$22:T$2999),IF($I440="c2",SUMIF($E$22:E$2999,$K440,T$22:T$2999),IF($I440="c3",SUMIF($D$22:D$2999,$K440,T$22:T$2999),IF($I440="c4",SUMIF($C$22:C$2999,$K440,T$22:T$2999),"")))))))</f>
        <v/>
      </c>
      <c r="U440" s="91" t="str">
        <f t="shared" si="104"/>
        <v/>
      </c>
      <c r="V440" s="45"/>
      <c r="X440" s="50" t="str">
        <f t="shared" si="105"/>
        <v/>
      </c>
      <c r="Y440" s="69" t="str">
        <f t="shared" si="106"/>
        <v/>
      </c>
      <c r="Z440" s="69" t="str">
        <f t="shared" si="107"/>
        <v/>
      </c>
      <c r="AA440" s="69" t="str">
        <f>IF(I440="CSS",IF(RELLENAR!$F$6="PEM",IF(OR(T440&lt;(Q440),Q440=0),1,""),IF(OR(T440*(1+$T$11+$T$9)&lt;(Q440*(1+$O$9+$O$11)),Q440=0),1,"")),"")</f>
        <v/>
      </c>
      <c r="AB440" s="93" t="str">
        <f t="shared" si="108"/>
        <v/>
      </c>
      <c r="AC440" s="56" t="str">
        <f t="shared" si="109"/>
        <v/>
      </c>
      <c r="AD440" s="94" t="str">
        <f t="shared" si="110"/>
        <v/>
      </c>
      <c r="AE440" s="56" t="str">
        <f t="shared" si="111"/>
        <v/>
      </c>
      <c r="AF440" s="78" t="str">
        <f t="shared" si="112"/>
        <v/>
      </c>
    </row>
    <row r="441" spans="1:32" s="74" customFormat="1" x14ac:dyDescent="0.2">
      <c r="A441" s="74" t="str">
        <f>IF(EXPORTADO!I423&lt;&gt;"",EXPORTADO!I423,"")</f>
        <v/>
      </c>
      <c r="B441" s="74" t="str">
        <f t="shared" si="97"/>
        <v/>
      </c>
      <c r="C441" s="86" t="str">
        <f t="shared" si="98"/>
        <v/>
      </c>
      <c r="D441" s="86" t="str">
        <f t="shared" si="99"/>
        <v/>
      </c>
      <c r="E441" s="86" t="str">
        <f t="shared" si="100"/>
        <v/>
      </c>
      <c r="F441" s="86" t="str">
        <f t="shared" si="101"/>
        <v/>
      </c>
      <c r="G441" s="86" t="str">
        <f t="shared" si="102"/>
        <v/>
      </c>
      <c r="H441" s="87" t="str">
        <f>IF(EXPORTADO!B423&lt;&gt;"",EXPORTADO!B423,"")</f>
        <v/>
      </c>
      <c r="I441" s="78" t="str">
        <f t="shared" si="103"/>
        <v/>
      </c>
      <c r="J441" s="78"/>
      <c r="K441" s="88" t="str">
        <f>IF(EXPORTADO!A423&lt;&gt;"",TRIM(EXPORTADO!A423),"")</f>
        <v/>
      </c>
      <c r="L441" s="50" t="str">
        <f>IF(K441&lt;&gt;"",EXPORTADO!D423,"")</f>
        <v/>
      </c>
      <c r="M441" s="50"/>
      <c r="N441" s="78" t="str">
        <f>IF(K441&lt;&gt;"",EXPORTADO!C423,"")</f>
        <v/>
      </c>
      <c r="O441" s="89" t="str">
        <f>IF(G441&lt;&gt;"",EXPORTADO!E423,"")</f>
        <v/>
      </c>
      <c r="P441" s="90" t="str">
        <f>IF(G441&lt;&gt;"",EXPORTADO!F423,"")</f>
        <v/>
      </c>
      <c r="Q441" s="90" t="str">
        <f>IF($G441&lt;&gt;"",$O441*P441,IF(OR($I441="c",$I441="css"),SUMIF($G$22:G$2999,$K441,Q$22:Q$2999),IF($I441="c1",SUMIF($F$22:F$2999,$K441,Q$22:Q$2999),IF($I441="c2",SUMIF($E$22:E$2999,$K441,Q$22:Q$2999),IF($I441="c3",SUMIF($D$22:D$2999,$K441,Q$22:Q$2999),IF($I441="c4",SUMIF($C$22:C$2999,$K441,Q$22:Q$2999),""))))))</f>
        <v/>
      </c>
      <c r="S441" s="90"/>
      <c r="T441" s="90" t="str">
        <f>IF(G441&lt;&gt;"",IF(S441&lt;&gt;"",O441*S441,"Celda Vacia"),IF($G441&lt;&gt;"",$O441*S441,IF(OR($I441="c",$I441="css"),SUMIF($G$22:G$2999,$K441,T$22:T$2999),IF($I441="c1",SUMIF($F$22:F$2999,$K441,T$22:T$2999),IF($I441="c2",SUMIF($E$22:E$2999,$K441,T$22:T$2999),IF($I441="c3",SUMIF($D$22:D$2999,$K441,T$22:T$2999),IF($I441="c4",SUMIF($C$22:C$2999,$K441,T$22:T$2999),"")))))))</f>
        <v/>
      </c>
      <c r="U441" s="91" t="str">
        <f t="shared" si="104"/>
        <v/>
      </c>
      <c r="V441" s="45"/>
      <c r="X441" s="50" t="str">
        <f t="shared" si="105"/>
        <v/>
      </c>
      <c r="Y441" s="69" t="str">
        <f t="shared" si="106"/>
        <v/>
      </c>
      <c r="Z441" s="69" t="str">
        <f t="shared" si="107"/>
        <v/>
      </c>
      <c r="AA441" s="69" t="str">
        <f>IF(I441="CSS",IF(RELLENAR!$F$6="PEM",IF(OR(T441&lt;(Q441),Q441=0),1,""),IF(OR(T441*(1+$T$11+$T$9)&lt;(Q441*(1+$O$9+$O$11)),Q441=0),1,"")),"")</f>
        <v/>
      </c>
      <c r="AB441" s="93" t="str">
        <f t="shared" si="108"/>
        <v/>
      </c>
      <c r="AC441" s="56" t="str">
        <f t="shared" si="109"/>
        <v/>
      </c>
      <c r="AD441" s="94" t="str">
        <f t="shared" si="110"/>
        <v/>
      </c>
      <c r="AE441" s="56" t="str">
        <f t="shared" si="111"/>
        <v/>
      </c>
      <c r="AF441" s="78" t="str">
        <f t="shared" si="112"/>
        <v/>
      </c>
    </row>
    <row r="442" spans="1:32" s="74" customFormat="1" x14ac:dyDescent="0.2">
      <c r="A442" s="74" t="str">
        <f>IF(EXPORTADO!I424&lt;&gt;"",EXPORTADO!I424,"")</f>
        <v/>
      </c>
      <c r="B442" s="74" t="str">
        <f t="shared" si="97"/>
        <v/>
      </c>
      <c r="C442" s="86" t="str">
        <f t="shared" si="98"/>
        <v/>
      </c>
      <c r="D442" s="86" t="str">
        <f t="shared" si="99"/>
        <v/>
      </c>
      <c r="E442" s="86" t="str">
        <f t="shared" si="100"/>
        <v/>
      </c>
      <c r="F442" s="86" t="str">
        <f t="shared" si="101"/>
        <v/>
      </c>
      <c r="G442" s="86" t="str">
        <f t="shared" si="102"/>
        <v/>
      </c>
      <c r="H442" s="87" t="str">
        <f>IF(EXPORTADO!B424&lt;&gt;"",EXPORTADO!B424,"")</f>
        <v/>
      </c>
      <c r="I442" s="78" t="str">
        <f t="shared" si="103"/>
        <v/>
      </c>
      <c r="J442" s="78"/>
      <c r="K442" s="88" t="str">
        <f>IF(EXPORTADO!A424&lt;&gt;"",TRIM(EXPORTADO!A424),"")</f>
        <v/>
      </c>
      <c r="L442" s="50" t="str">
        <f>IF(K442&lt;&gt;"",EXPORTADO!D424,"")</f>
        <v/>
      </c>
      <c r="M442" s="50"/>
      <c r="N442" s="78" t="str">
        <f>IF(K442&lt;&gt;"",EXPORTADO!C424,"")</f>
        <v/>
      </c>
      <c r="O442" s="89" t="str">
        <f>IF(G442&lt;&gt;"",EXPORTADO!E424,"")</f>
        <v/>
      </c>
      <c r="P442" s="90" t="str">
        <f>IF(G442&lt;&gt;"",EXPORTADO!F424,"")</f>
        <v/>
      </c>
      <c r="Q442" s="90" t="str">
        <f>IF($G442&lt;&gt;"",$O442*P442,IF(OR($I442="c",$I442="css"),SUMIF($G$22:G$2999,$K442,Q$22:Q$2999),IF($I442="c1",SUMIF($F$22:F$2999,$K442,Q$22:Q$2999),IF($I442="c2",SUMIF($E$22:E$2999,$K442,Q$22:Q$2999),IF($I442="c3",SUMIF($D$22:D$2999,$K442,Q$22:Q$2999),IF($I442="c4",SUMIF($C$22:C$2999,$K442,Q$22:Q$2999),""))))))</f>
        <v/>
      </c>
      <c r="S442" s="90"/>
      <c r="T442" s="90" t="str">
        <f>IF(G442&lt;&gt;"",IF(S442&lt;&gt;"",O442*S442,"Celda Vacia"),IF($G442&lt;&gt;"",$O442*S442,IF(OR($I442="c",$I442="css"),SUMIF($G$22:G$2999,$K442,T$22:T$2999),IF($I442="c1",SUMIF($F$22:F$2999,$K442,T$22:T$2999),IF($I442="c2",SUMIF($E$22:E$2999,$K442,T$22:T$2999),IF($I442="c3",SUMIF($D$22:D$2999,$K442,T$22:T$2999),IF($I442="c4",SUMIF($C$22:C$2999,$K442,T$22:T$2999),"")))))))</f>
        <v/>
      </c>
      <c r="U442" s="91" t="str">
        <f t="shared" si="104"/>
        <v/>
      </c>
      <c r="V442" s="45"/>
      <c r="X442" s="50" t="str">
        <f t="shared" si="105"/>
        <v/>
      </c>
      <c r="Y442" s="69" t="str">
        <f t="shared" si="106"/>
        <v/>
      </c>
      <c r="Z442" s="69" t="str">
        <f t="shared" si="107"/>
        <v/>
      </c>
      <c r="AA442" s="69" t="str">
        <f>IF(I442="CSS",IF(RELLENAR!$F$6="PEM",IF(OR(T442&lt;(Q442),Q442=0),1,""),IF(OR(T442*(1+$T$11+$T$9)&lt;(Q442*(1+$O$9+$O$11)),Q442=0),1,"")),"")</f>
        <v/>
      </c>
      <c r="AB442" s="93" t="str">
        <f t="shared" si="108"/>
        <v/>
      </c>
      <c r="AC442" s="56" t="str">
        <f t="shared" si="109"/>
        <v/>
      </c>
      <c r="AD442" s="94" t="str">
        <f t="shared" si="110"/>
        <v/>
      </c>
      <c r="AE442" s="56" t="str">
        <f t="shared" si="111"/>
        <v/>
      </c>
      <c r="AF442" s="78" t="str">
        <f t="shared" si="112"/>
        <v/>
      </c>
    </row>
    <row r="443" spans="1:32" s="74" customFormat="1" x14ac:dyDescent="0.2">
      <c r="A443" s="74" t="str">
        <f>IF(EXPORTADO!I425&lt;&gt;"",EXPORTADO!I425,"")</f>
        <v/>
      </c>
      <c r="B443" s="74" t="str">
        <f t="shared" si="97"/>
        <v/>
      </c>
      <c r="C443" s="86" t="str">
        <f t="shared" si="98"/>
        <v/>
      </c>
      <c r="D443" s="86" t="str">
        <f t="shared" si="99"/>
        <v/>
      </c>
      <c r="E443" s="86" t="str">
        <f t="shared" si="100"/>
        <v/>
      </c>
      <c r="F443" s="86" t="str">
        <f t="shared" si="101"/>
        <v/>
      </c>
      <c r="G443" s="86" t="str">
        <f t="shared" si="102"/>
        <v/>
      </c>
      <c r="H443" s="87" t="str">
        <f>IF(EXPORTADO!B425&lt;&gt;"",EXPORTADO!B425,"")</f>
        <v/>
      </c>
      <c r="I443" s="78" t="str">
        <f t="shared" si="103"/>
        <v/>
      </c>
      <c r="J443" s="78"/>
      <c r="K443" s="88" t="str">
        <f>IF(EXPORTADO!A425&lt;&gt;"",TRIM(EXPORTADO!A425),"")</f>
        <v/>
      </c>
      <c r="L443" s="50" t="str">
        <f>IF(K443&lt;&gt;"",EXPORTADO!D425,"")</f>
        <v/>
      </c>
      <c r="M443" s="50"/>
      <c r="N443" s="78" t="str">
        <f>IF(K443&lt;&gt;"",EXPORTADO!C425,"")</f>
        <v/>
      </c>
      <c r="O443" s="89" t="str">
        <f>IF(G443&lt;&gt;"",EXPORTADO!E425,"")</f>
        <v/>
      </c>
      <c r="P443" s="90" t="str">
        <f>IF(G443&lt;&gt;"",EXPORTADO!F425,"")</f>
        <v/>
      </c>
      <c r="Q443" s="90" t="str">
        <f>IF($G443&lt;&gt;"",$O443*P443,IF(OR($I443="c",$I443="css"),SUMIF($G$22:G$2999,$K443,Q$22:Q$2999),IF($I443="c1",SUMIF($F$22:F$2999,$K443,Q$22:Q$2999),IF($I443="c2",SUMIF($E$22:E$2999,$K443,Q$22:Q$2999),IF($I443="c3",SUMIF($D$22:D$2999,$K443,Q$22:Q$2999),IF($I443="c4",SUMIF($C$22:C$2999,$K443,Q$22:Q$2999),""))))))</f>
        <v/>
      </c>
      <c r="S443" s="90"/>
      <c r="T443" s="90" t="str">
        <f>IF(G443&lt;&gt;"",IF(S443&lt;&gt;"",O443*S443,"Celda Vacia"),IF($G443&lt;&gt;"",$O443*S443,IF(OR($I443="c",$I443="css"),SUMIF($G$22:G$2999,$K443,T$22:T$2999),IF($I443="c1",SUMIF($F$22:F$2999,$K443,T$22:T$2999),IF($I443="c2",SUMIF($E$22:E$2999,$K443,T$22:T$2999),IF($I443="c3",SUMIF($D$22:D$2999,$K443,T$22:T$2999),IF($I443="c4",SUMIF($C$22:C$2999,$K443,T$22:T$2999),"")))))))</f>
        <v/>
      </c>
      <c r="U443" s="91" t="str">
        <f t="shared" si="104"/>
        <v/>
      </c>
      <c r="V443" s="45"/>
      <c r="X443" s="50" t="str">
        <f t="shared" si="105"/>
        <v/>
      </c>
      <c r="Y443" s="69" t="str">
        <f t="shared" si="106"/>
        <v/>
      </c>
      <c r="Z443" s="69" t="str">
        <f t="shared" si="107"/>
        <v/>
      </c>
      <c r="AA443" s="69" t="str">
        <f>IF(I443="CSS",IF(RELLENAR!$F$6="PEM",IF(OR(T443&lt;(Q443),Q443=0),1,""),IF(OR(T443*(1+$T$11+$T$9)&lt;(Q443*(1+$O$9+$O$11)),Q443=0),1,"")),"")</f>
        <v/>
      </c>
      <c r="AB443" s="93" t="str">
        <f t="shared" si="108"/>
        <v/>
      </c>
      <c r="AC443" s="56" t="str">
        <f t="shared" si="109"/>
        <v/>
      </c>
      <c r="AD443" s="94" t="str">
        <f t="shared" si="110"/>
        <v/>
      </c>
      <c r="AE443" s="56" t="str">
        <f t="shared" si="111"/>
        <v/>
      </c>
      <c r="AF443" s="78" t="str">
        <f t="shared" si="112"/>
        <v/>
      </c>
    </row>
    <row r="444" spans="1:32" s="74" customFormat="1" x14ac:dyDescent="0.2">
      <c r="A444" s="74" t="str">
        <f>IF(EXPORTADO!I426&lt;&gt;"",EXPORTADO!I426,"")</f>
        <v/>
      </c>
      <c r="B444" s="74" t="str">
        <f t="shared" si="97"/>
        <v/>
      </c>
      <c r="C444" s="86" t="str">
        <f t="shared" si="98"/>
        <v/>
      </c>
      <c r="D444" s="86" t="str">
        <f t="shared" si="99"/>
        <v/>
      </c>
      <c r="E444" s="86" t="str">
        <f t="shared" si="100"/>
        <v/>
      </c>
      <c r="F444" s="86" t="str">
        <f t="shared" si="101"/>
        <v/>
      </c>
      <c r="G444" s="86" t="str">
        <f t="shared" si="102"/>
        <v/>
      </c>
      <c r="H444" s="87" t="str">
        <f>IF(EXPORTADO!B426&lt;&gt;"",EXPORTADO!B426,"")</f>
        <v/>
      </c>
      <c r="I444" s="78" t="str">
        <f t="shared" si="103"/>
        <v/>
      </c>
      <c r="J444" s="78"/>
      <c r="K444" s="88" t="str">
        <f>IF(EXPORTADO!A426&lt;&gt;"",TRIM(EXPORTADO!A426),"")</f>
        <v/>
      </c>
      <c r="L444" s="50" t="str">
        <f>IF(K444&lt;&gt;"",EXPORTADO!D426,"")</f>
        <v/>
      </c>
      <c r="M444" s="50"/>
      <c r="N444" s="78" t="str">
        <f>IF(K444&lt;&gt;"",EXPORTADO!C426,"")</f>
        <v/>
      </c>
      <c r="O444" s="89" t="str">
        <f>IF(G444&lt;&gt;"",EXPORTADO!E426,"")</f>
        <v/>
      </c>
      <c r="P444" s="90" t="str">
        <f>IF(G444&lt;&gt;"",EXPORTADO!F426,"")</f>
        <v/>
      </c>
      <c r="Q444" s="90" t="str">
        <f>IF($G444&lt;&gt;"",$O444*P444,IF(OR($I444="c",$I444="css"),SUMIF($G$22:G$2999,$K444,Q$22:Q$2999),IF($I444="c1",SUMIF($F$22:F$2999,$K444,Q$22:Q$2999),IF($I444="c2",SUMIF($E$22:E$2999,$K444,Q$22:Q$2999),IF($I444="c3",SUMIF($D$22:D$2999,$K444,Q$22:Q$2999),IF($I444="c4",SUMIF($C$22:C$2999,$K444,Q$22:Q$2999),""))))))</f>
        <v/>
      </c>
      <c r="S444" s="90"/>
      <c r="T444" s="90" t="str">
        <f>IF(G444&lt;&gt;"",IF(S444&lt;&gt;"",O444*S444,"Celda Vacia"),IF($G444&lt;&gt;"",$O444*S444,IF(OR($I444="c",$I444="css"),SUMIF($G$22:G$2999,$K444,T$22:T$2999),IF($I444="c1",SUMIF($F$22:F$2999,$K444,T$22:T$2999),IF($I444="c2",SUMIF($E$22:E$2999,$K444,T$22:T$2999),IF($I444="c3",SUMIF($D$22:D$2999,$K444,T$22:T$2999),IF($I444="c4",SUMIF($C$22:C$2999,$K444,T$22:T$2999),"")))))))</f>
        <v/>
      </c>
      <c r="U444" s="91" t="str">
        <f t="shared" si="104"/>
        <v/>
      </c>
      <c r="V444" s="45"/>
      <c r="X444" s="50" t="str">
        <f t="shared" si="105"/>
        <v/>
      </c>
      <c r="Y444" s="69" t="str">
        <f t="shared" si="106"/>
        <v/>
      </c>
      <c r="Z444" s="69" t="str">
        <f t="shared" si="107"/>
        <v/>
      </c>
      <c r="AA444" s="69" t="str">
        <f>IF(I444="CSS",IF(RELLENAR!$F$6="PEM",IF(OR(T444&lt;(Q444),Q444=0),1,""),IF(OR(T444*(1+$T$11+$T$9)&lt;(Q444*(1+$O$9+$O$11)),Q444=0),1,"")),"")</f>
        <v/>
      </c>
      <c r="AB444" s="93" t="str">
        <f t="shared" si="108"/>
        <v/>
      </c>
      <c r="AC444" s="56" t="str">
        <f t="shared" si="109"/>
        <v/>
      </c>
      <c r="AD444" s="94" t="str">
        <f t="shared" si="110"/>
        <v/>
      </c>
      <c r="AE444" s="56" t="str">
        <f t="shared" si="111"/>
        <v/>
      </c>
      <c r="AF444" s="78" t="str">
        <f t="shared" si="112"/>
        <v/>
      </c>
    </row>
    <row r="445" spans="1:32" s="74" customFormat="1" x14ac:dyDescent="0.2">
      <c r="A445" s="74" t="str">
        <f>IF(EXPORTADO!I427&lt;&gt;"",EXPORTADO!I427,"")</f>
        <v/>
      </c>
      <c r="B445" s="74" t="str">
        <f t="shared" si="97"/>
        <v/>
      </c>
      <c r="C445" s="86" t="str">
        <f t="shared" si="98"/>
        <v/>
      </c>
      <c r="D445" s="86" t="str">
        <f t="shared" si="99"/>
        <v/>
      </c>
      <c r="E445" s="86" t="str">
        <f t="shared" si="100"/>
        <v/>
      </c>
      <c r="F445" s="86" t="str">
        <f t="shared" si="101"/>
        <v/>
      </c>
      <c r="G445" s="86" t="str">
        <f t="shared" si="102"/>
        <v/>
      </c>
      <c r="H445" s="87" t="str">
        <f>IF(EXPORTADO!B427&lt;&gt;"",EXPORTADO!B427,"")</f>
        <v/>
      </c>
      <c r="I445" s="78" t="str">
        <f t="shared" si="103"/>
        <v/>
      </c>
      <c r="J445" s="78"/>
      <c r="K445" s="88" t="str">
        <f>IF(EXPORTADO!A427&lt;&gt;"",TRIM(EXPORTADO!A427),"")</f>
        <v/>
      </c>
      <c r="L445" s="50" t="str">
        <f>IF(K445&lt;&gt;"",EXPORTADO!D427,"")</f>
        <v/>
      </c>
      <c r="M445" s="50"/>
      <c r="N445" s="78" t="str">
        <f>IF(K445&lt;&gt;"",EXPORTADO!C427,"")</f>
        <v/>
      </c>
      <c r="O445" s="89" t="str">
        <f>IF(G445&lt;&gt;"",EXPORTADO!E427,"")</f>
        <v/>
      </c>
      <c r="P445" s="90" t="str">
        <f>IF(G445&lt;&gt;"",EXPORTADO!F427,"")</f>
        <v/>
      </c>
      <c r="Q445" s="90" t="str">
        <f>IF($G445&lt;&gt;"",$O445*P445,IF(OR($I445="c",$I445="css"),SUMIF($G$22:G$2999,$K445,Q$22:Q$2999),IF($I445="c1",SUMIF($F$22:F$2999,$K445,Q$22:Q$2999),IF($I445="c2",SUMIF($E$22:E$2999,$K445,Q$22:Q$2999),IF($I445="c3",SUMIF($D$22:D$2999,$K445,Q$22:Q$2999),IF($I445="c4",SUMIF($C$22:C$2999,$K445,Q$22:Q$2999),""))))))</f>
        <v/>
      </c>
      <c r="S445" s="90"/>
      <c r="T445" s="90" t="str">
        <f>IF(G445&lt;&gt;"",IF(S445&lt;&gt;"",O445*S445,"Celda Vacia"),IF($G445&lt;&gt;"",$O445*S445,IF(OR($I445="c",$I445="css"),SUMIF($G$22:G$2999,$K445,T$22:T$2999),IF($I445="c1",SUMIF($F$22:F$2999,$K445,T$22:T$2999),IF($I445="c2",SUMIF($E$22:E$2999,$K445,T$22:T$2999),IF($I445="c3",SUMIF($D$22:D$2999,$K445,T$22:T$2999),IF($I445="c4",SUMIF($C$22:C$2999,$K445,T$22:T$2999),"")))))))</f>
        <v/>
      </c>
      <c r="U445" s="91" t="str">
        <f t="shared" si="104"/>
        <v/>
      </c>
      <c r="V445" s="45"/>
      <c r="X445" s="50" t="str">
        <f t="shared" si="105"/>
        <v/>
      </c>
      <c r="Y445" s="69" t="str">
        <f t="shared" si="106"/>
        <v/>
      </c>
      <c r="Z445" s="69" t="str">
        <f t="shared" si="107"/>
        <v/>
      </c>
      <c r="AA445" s="69" t="str">
        <f>IF(I445="CSS",IF(RELLENAR!$F$6="PEM",IF(OR(T445&lt;(Q445),Q445=0),1,""),IF(OR(T445*(1+$T$11+$T$9)&lt;(Q445*(1+$O$9+$O$11)),Q445=0),1,"")),"")</f>
        <v/>
      </c>
      <c r="AB445" s="93" t="str">
        <f t="shared" si="108"/>
        <v/>
      </c>
      <c r="AC445" s="56" t="str">
        <f t="shared" si="109"/>
        <v/>
      </c>
      <c r="AD445" s="94" t="str">
        <f t="shared" si="110"/>
        <v/>
      </c>
      <c r="AE445" s="56" t="str">
        <f t="shared" si="111"/>
        <v/>
      </c>
      <c r="AF445" s="78" t="str">
        <f t="shared" si="112"/>
        <v/>
      </c>
    </row>
    <row r="446" spans="1:32" s="74" customFormat="1" x14ac:dyDescent="0.2">
      <c r="A446" s="74" t="str">
        <f>IF(EXPORTADO!I428&lt;&gt;"",EXPORTADO!I428,"")</f>
        <v/>
      </c>
      <c r="B446" s="74" t="str">
        <f t="shared" si="97"/>
        <v/>
      </c>
      <c r="C446" s="86" t="str">
        <f t="shared" si="98"/>
        <v/>
      </c>
      <c r="D446" s="86" t="str">
        <f t="shared" si="99"/>
        <v/>
      </c>
      <c r="E446" s="86" t="str">
        <f t="shared" si="100"/>
        <v/>
      </c>
      <c r="F446" s="86" t="str">
        <f t="shared" si="101"/>
        <v/>
      </c>
      <c r="G446" s="86" t="str">
        <f t="shared" si="102"/>
        <v/>
      </c>
      <c r="H446" s="87" t="str">
        <f>IF(EXPORTADO!B428&lt;&gt;"",EXPORTADO!B428,"")</f>
        <v/>
      </c>
      <c r="I446" s="78" t="str">
        <f t="shared" si="103"/>
        <v/>
      </c>
      <c r="J446" s="78"/>
      <c r="K446" s="88" t="str">
        <f>IF(EXPORTADO!A428&lt;&gt;"",TRIM(EXPORTADO!A428),"")</f>
        <v/>
      </c>
      <c r="L446" s="50" t="str">
        <f>IF(K446&lt;&gt;"",EXPORTADO!D428,"")</f>
        <v/>
      </c>
      <c r="M446" s="50"/>
      <c r="N446" s="78" t="str">
        <f>IF(K446&lt;&gt;"",EXPORTADO!C428,"")</f>
        <v/>
      </c>
      <c r="O446" s="89" t="str">
        <f>IF(G446&lt;&gt;"",EXPORTADO!E428,"")</f>
        <v/>
      </c>
      <c r="P446" s="90" t="str">
        <f>IF(G446&lt;&gt;"",EXPORTADO!F428,"")</f>
        <v/>
      </c>
      <c r="Q446" s="90" t="str">
        <f>IF($G446&lt;&gt;"",$O446*P446,IF(OR($I446="c",$I446="css"),SUMIF($G$22:G$2999,$K446,Q$22:Q$2999),IF($I446="c1",SUMIF($F$22:F$2999,$K446,Q$22:Q$2999),IF($I446="c2",SUMIF($E$22:E$2999,$K446,Q$22:Q$2999),IF($I446="c3",SUMIF($D$22:D$2999,$K446,Q$22:Q$2999),IF($I446="c4",SUMIF($C$22:C$2999,$K446,Q$22:Q$2999),""))))))</f>
        <v/>
      </c>
      <c r="S446" s="90"/>
      <c r="T446" s="90" t="str">
        <f>IF(G446&lt;&gt;"",IF(S446&lt;&gt;"",O446*S446,"Celda Vacia"),IF($G446&lt;&gt;"",$O446*S446,IF(OR($I446="c",$I446="css"),SUMIF($G$22:G$2999,$K446,T$22:T$2999),IF($I446="c1",SUMIF($F$22:F$2999,$K446,T$22:T$2999),IF($I446="c2",SUMIF($E$22:E$2999,$K446,T$22:T$2999),IF($I446="c3",SUMIF($D$22:D$2999,$K446,T$22:T$2999),IF($I446="c4",SUMIF($C$22:C$2999,$K446,T$22:T$2999),"")))))))</f>
        <v/>
      </c>
      <c r="U446" s="91" t="str">
        <f t="shared" si="104"/>
        <v/>
      </c>
      <c r="V446" s="45"/>
      <c r="X446" s="50" t="str">
        <f t="shared" si="105"/>
        <v/>
      </c>
      <c r="Y446" s="69" t="str">
        <f t="shared" si="106"/>
        <v/>
      </c>
      <c r="Z446" s="69" t="str">
        <f t="shared" si="107"/>
        <v/>
      </c>
      <c r="AA446" s="69" t="str">
        <f>IF(I446="CSS",IF(RELLENAR!$F$6="PEM",IF(OR(T446&lt;(Q446),Q446=0),1,""),IF(OR(T446*(1+$T$11+$T$9)&lt;(Q446*(1+$O$9+$O$11)),Q446=0),1,"")),"")</f>
        <v/>
      </c>
      <c r="AB446" s="93" t="str">
        <f t="shared" si="108"/>
        <v/>
      </c>
      <c r="AC446" s="56" t="str">
        <f t="shared" si="109"/>
        <v/>
      </c>
      <c r="AD446" s="94" t="str">
        <f t="shared" si="110"/>
        <v/>
      </c>
      <c r="AE446" s="56" t="str">
        <f t="shared" si="111"/>
        <v/>
      </c>
      <c r="AF446" s="78" t="str">
        <f t="shared" si="112"/>
        <v/>
      </c>
    </row>
    <row r="447" spans="1:32" s="74" customFormat="1" x14ac:dyDescent="0.2">
      <c r="A447" s="74" t="str">
        <f>IF(EXPORTADO!I429&lt;&gt;"",EXPORTADO!I429,"")</f>
        <v/>
      </c>
      <c r="B447" s="74" t="str">
        <f t="shared" si="97"/>
        <v/>
      </c>
      <c r="C447" s="86" t="str">
        <f t="shared" si="98"/>
        <v/>
      </c>
      <c r="D447" s="86" t="str">
        <f t="shared" si="99"/>
        <v/>
      </c>
      <c r="E447" s="86" t="str">
        <f t="shared" si="100"/>
        <v/>
      </c>
      <c r="F447" s="86" t="str">
        <f t="shared" si="101"/>
        <v/>
      </c>
      <c r="G447" s="86" t="str">
        <f t="shared" si="102"/>
        <v/>
      </c>
      <c r="H447" s="87" t="str">
        <f>IF(EXPORTADO!B429&lt;&gt;"",EXPORTADO!B429,"")</f>
        <v/>
      </c>
      <c r="I447" s="78" t="str">
        <f t="shared" si="103"/>
        <v/>
      </c>
      <c r="J447" s="78"/>
      <c r="K447" s="88" t="str">
        <f>IF(EXPORTADO!A429&lt;&gt;"",TRIM(EXPORTADO!A429),"")</f>
        <v/>
      </c>
      <c r="L447" s="50" t="str">
        <f>IF(K447&lt;&gt;"",EXPORTADO!D429,"")</f>
        <v/>
      </c>
      <c r="M447" s="50"/>
      <c r="N447" s="78" t="str">
        <f>IF(K447&lt;&gt;"",EXPORTADO!C429,"")</f>
        <v/>
      </c>
      <c r="O447" s="89" t="str">
        <f>IF(G447&lt;&gt;"",EXPORTADO!E429,"")</f>
        <v/>
      </c>
      <c r="P447" s="90" t="str">
        <f>IF(G447&lt;&gt;"",EXPORTADO!F429,"")</f>
        <v/>
      </c>
      <c r="Q447" s="90" t="str">
        <f>IF($G447&lt;&gt;"",$O447*P447,IF(OR($I447="c",$I447="css"),SUMIF($G$22:G$2999,$K447,Q$22:Q$2999),IF($I447="c1",SUMIF($F$22:F$2999,$K447,Q$22:Q$2999),IF($I447="c2",SUMIF($E$22:E$2999,$K447,Q$22:Q$2999),IF($I447="c3",SUMIF($D$22:D$2999,$K447,Q$22:Q$2999),IF($I447="c4",SUMIF($C$22:C$2999,$K447,Q$22:Q$2999),""))))))</f>
        <v/>
      </c>
      <c r="S447" s="90"/>
      <c r="T447" s="90" t="str">
        <f>IF(G447&lt;&gt;"",IF(S447&lt;&gt;"",O447*S447,"Celda Vacia"),IF($G447&lt;&gt;"",$O447*S447,IF(OR($I447="c",$I447="css"),SUMIF($G$22:G$2999,$K447,T$22:T$2999),IF($I447="c1",SUMIF($F$22:F$2999,$K447,T$22:T$2999),IF($I447="c2",SUMIF($E$22:E$2999,$K447,T$22:T$2999),IF($I447="c3",SUMIF($D$22:D$2999,$K447,T$22:T$2999),IF($I447="c4",SUMIF($C$22:C$2999,$K447,T$22:T$2999),"")))))))</f>
        <v/>
      </c>
      <c r="U447" s="91" t="str">
        <f t="shared" si="104"/>
        <v/>
      </c>
      <c r="V447" s="45"/>
      <c r="X447" s="50" t="str">
        <f t="shared" si="105"/>
        <v/>
      </c>
      <c r="Y447" s="69" t="str">
        <f t="shared" si="106"/>
        <v/>
      </c>
      <c r="Z447" s="69" t="str">
        <f t="shared" si="107"/>
        <v/>
      </c>
      <c r="AA447" s="69" t="str">
        <f>IF(I447="CSS",IF(RELLENAR!$F$6="PEM",IF(OR(T447&lt;(Q447),Q447=0),1,""),IF(OR(T447*(1+$T$11+$T$9)&lt;(Q447*(1+$O$9+$O$11)),Q447=0),1,"")),"")</f>
        <v/>
      </c>
      <c r="AB447" s="93" t="str">
        <f t="shared" si="108"/>
        <v/>
      </c>
      <c r="AC447" s="56" t="str">
        <f t="shared" si="109"/>
        <v/>
      </c>
      <c r="AD447" s="94" t="str">
        <f t="shared" si="110"/>
        <v/>
      </c>
      <c r="AE447" s="56" t="str">
        <f t="shared" si="111"/>
        <v/>
      </c>
      <c r="AF447" s="78" t="str">
        <f t="shared" si="112"/>
        <v/>
      </c>
    </row>
    <row r="448" spans="1:32" s="74" customFormat="1" x14ac:dyDescent="0.2">
      <c r="A448" s="74" t="str">
        <f>IF(EXPORTADO!I430&lt;&gt;"",EXPORTADO!I430,"")</f>
        <v/>
      </c>
      <c r="B448" s="74" t="str">
        <f t="shared" si="97"/>
        <v/>
      </c>
      <c r="C448" s="86" t="str">
        <f t="shared" si="98"/>
        <v/>
      </c>
      <c r="D448" s="86" t="str">
        <f t="shared" si="99"/>
        <v/>
      </c>
      <c r="E448" s="86" t="str">
        <f t="shared" si="100"/>
        <v/>
      </c>
      <c r="F448" s="86" t="str">
        <f t="shared" si="101"/>
        <v/>
      </c>
      <c r="G448" s="86" t="str">
        <f t="shared" si="102"/>
        <v/>
      </c>
      <c r="H448" s="87" t="str">
        <f>IF(EXPORTADO!B430&lt;&gt;"",EXPORTADO!B430,"")</f>
        <v/>
      </c>
      <c r="I448" s="78" t="str">
        <f t="shared" si="103"/>
        <v/>
      </c>
      <c r="J448" s="78"/>
      <c r="K448" s="88" t="str">
        <f>IF(EXPORTADO!A430&lt;&gt;"",TRIM(EXPORTADO!A430),"")</f>
        <v/>
      </c>
      <c r="L448" s="50" t="str">
        <f>IF(K448&lt;&gt;"",EXPORTADO!D430,"")</f>
        <v/>
      </c>
      <c r="M448" s="50"/>
      <c r="N448" s="78" t="str">
        <f>IF(K448&lt;&gt;"",EXPORTADO!C430,"")</f>
        <v/>
      </c>
      <c r="O448" s="89" t="str">
        <f>IF(G448&lt;&gt;"",EXPORTADO!E430,"")</f>
        <v/>
      </c>
      <c r="P448" s="90" t="str">
        <f>IF(G448&lt;&gt;"",EXPORTADO!F430,"")</f>
        <v/>
      </c>
      <c r="Q448" s="90" t="str">
        <f>IF($G448&lt;&gt;"",$O448*P448,IF(OR($I448="c",$I448="css"),SUMIF($G$22:G$2999,$K448,Q$22:Q$2999),IF($I448="c1",SUMIF($F$22:F$2999,$K448,Q$22:Q$2999),IF($I448="c2",SUMIF($E$22:E$2999,$K448,Q$22:Q$2999),IF($I448="c3",SUMIF($D$22:D$2999,$K448,Q$22:Q$2999),IF($I448="c4",SUMIF($C$22:C$2999,$K448,Q$22:Q$2999),""))))))</f>
        <v/>
      </c>
      <c r="S448" s="90"/>
      <c r="T448" s="90" t="str">
        <f>IF(G448&lt;&gt;"",IF(S448&lt;&gt;"",O448*S448,"Celda Vacia"),IF($G448&lt;&gt;"",$O448*S448,IF(OR($I448="c",$I448="css"),SUMIF($G$22:G$2999,$K448,T$22:T$2999),IF($I448="c1",SUMIF($F$22:F$2999,$K448,T$22:T$2999),IF($I448="c2",SUMIF($E$22:E$2999,$K448,T$22:T$2999),IF($I448="c3",SUMIF($D$22:D$2999,$K448,T$22:T$2999),IF($I448="c4",SUMIF($C$22:C$2999,$K448,T$22:T$2999),"")))))))</f>
        <v/>
      </c>
      <c r="U448" s="91" t="str">
        <f t="shared" si="104"/>
        <v/>
      </c>
      <c r="V448" s="45"/>
      <c r="X448" s="50" t="str">
        <f t="shared" si="105"/>
        <v/>
      </c>
      <c r="Y448" s="69" t="str">
        <f t="shared" si="106"/>
        <v/>
      </c>
      <c r="Z448" s="69" t="str">
        <f t="shared" si="107"/>
        <v/>
      </c>
      <c r="AA448" s="69" t="str">
        <f>IF(I448="CSS",IF(RELLENAR!$F$6="PEM",IF(OR(T448&lt;(Q448),Q448=0),1,""),IF(OR(T448*(1+$T$11+$T$9)&lt;(Q448*(1+$O$9+$O$11)),Q448=0),1,"")),"")</f>
        <v/>
      </c>
      <c r="AB448" s="93" t="str">
        <f t="shared" si="108"/>
        <v/>
      </c>
      <c r="AC448" s="56" t="str">
        <f t="shared" si="109"/>
        <v/>
      </c>
      <c r="AD448" s="94" t="str">
        <f t="shared" si="110"/>
        <v/>
      </c>
      <c r="AE448" s="56" t="str">
        <f t="shared" si="111"/>
        <v/>
      </c>
      <c r="AF448" s="78" t="str">
        <f t="shared" si="112"/>
        <v/>
      </c>
    </row>
    <row r="449" spans="1:32" s="74" customFormat="1" x14ac:dyDescent="0.2">
      <c r="A449" s="74" t="str">
        <f>IF(EXPORTADO!I431&lt;&gt;"",EXPORTADO!I431,"")</f>
        <v/>
      </c>
      <c r="B449" s="74" t="str">
        <f t="shared" si="97"/>
        <v/>
      </c>
      <c r="C449" s="86" t="str">
        <f t="shared" si="98"/>
        <v/>
      </c>
      <c r="D449" s="86" t="str">
        <f t="shared" si="99"/>
        <v/>
      </c>
      <c r="E449" s="86" t="str">
        <f t="shared" si="100"/>
        <v/>
      </c>
      <c r="F449" s="86" t="str">
        <f t="shared" si="101"/>
        <v/>
      </c>
      <c r="G449" s="86" t="str">
        <f t="shared" si="102"/>
        <v/>
      </c>
      <c r="H449" s="87" t="str">
        <f>IF(EXPORTADO!B431&lt;&gt;"",EXPORTADO!B431,"")</f>
        <v/>
      </c>
      <c r="I449" s="78" t="str">
        <f t="shared" si="103"/>
        <v/>
      </c>
      <c r="J449" s="78"/>
      <c r="K449" s="88" t="str">
        <f>IF(EXPORTADO!A431&lt;&gt;"",TRIM(EXPORTADO!A431),"")</f>
        <v/>
      </c>
      <c r="L449" s="50" t="str">
        <f>IF(K449&lt;&gt;"",EXPORTADO!D431,"")</f>
        <v/>
      </c>
      <c r="M449" s="50"/>
      <c r="N449" s="78" t="str">
        <f>IF(K449&lt;&gt;"",EXPORTADO!C431,"")</f>
        <v/>
      </c>
      <c r="O449" s="89" t="str">
        <f>IF(G449&lt;&gt;"",EXPORTADO!E431,"")</f>
        <v/>
      </c>
      <c r="P449" s="90" t="str">
        <f>IF(G449&lt;&gt;"",EXPORTADO!F431,"")</f>
        <v/>
      </c>
      <c r="Q449" s="90" t="str">
        <f>IF($G449&lt;&gt;"",$O449*P449,IF(OR($I449="c",$I449="css"),SUMIF($G$22:G$2999,$K449,Q$22:Q$2999),IF($I449="c1",SUMIF($F$22:F$2999,$K449,Q$22:Q$2999),IF($I449="c2",SUMIF($E$22:E$2999,$K449,Q$22:Q$2999),IF($I449="c3",SUMIF($D$22:D$2999,$K449,Q$22:Q$2999),IF($I449="c4",SUMIF($C$22:C$2999,$K449,Q$22:Q$2999),""))))))</f>
        <v/>
      </c>
      <c r="S449" s="90"/>
      <c r="T449" s="90" t="str">
        <f>IF(G449&lt;&gt;"",IF(S449&lt;&gt;"",O449*S449,"Celda Vacia"),IF($G449&lt;&gt;"",$O449*S449,IF(OR($I449="c",$I449="css"),SUMIF($G$22:G$2999,$K449,T$22:T$2999),IF($I449="c1",SUMIF($F$22:F$2999,$K449,T$22:T$2999),IF($I449="c2",SUMIF($E$22:E$2999,$K449,T$22:T$2999),IF($I449="c3",SUMIF($D$22:D$2999,$K449,T$22:T$2999),IF($I449="c4",SUMIF($C$22:C$2999,$K449,T$22:T$2999),"")))))))</f>
        <v/>
      </c>
      <c r="U449" s="91" t="str">
        <f t="shared" si="104"/>
        <v/>
      </c>
      <c r="V449" s="45"/>
      <c r="X449" s="50" t="str">
        <f t="shared" si="105"/>
        <v/>
      </c>
      <c r="Y449" s="69" t="str">
        <f t="shared" si="106"/>
        <v/>
      </c>
      <c r="Z449" s="69" t="str">
        <f t="shared" si="107"/>
        <v/>
      </c>
      <c r="AA449" s="69" t="str">
        <f>IF(I449="CSS",IF(RELLENAR!$F$6="PEM",IF(OR(T449&lt;(Q449),Q449=0),1,""),IF(OR(T449*(1+$T$11+$T$9)&lt;(Q449*(1+$O$9+$O$11)),Q449=0),1,"")),"")</f>
        <v/>
      </c>
      <c r="AB449" s="93" t="str">
        <f t="shared" si="108"/>
        <v/>
      </c>
      <c r="AC449" s="56" t="str">
        <f t="shared" si="109"/>
        <v/>
      </c>
      <c r="AD449" s="94" t="str">
        <f t="shared" si="110"/>
        <v/>
      </c>
      <c r="AE449" s="56" t="str">
        <f t="shared" si="111"/>
        <v/>
      </c>
      <c r="AF449" s="78" t="str">
        <f t="shared" si="112"/>
        <v/>
      </c>
    </row>
    <row r="450" spans="1:32" s="74" customFormat="1" x14ac:dyDescent="0.2">
      <c r="A450" s="74" t="str">
        <f>IF(EXPORTADO!I432&lt;&gt;"",EXPORTADO!I432,"")</f>
        <v/>
      </c>
      <c r="B450" s="74" t="str">
        <f t="shared" si="97"/>
        <v/>
      </c>
      <c r="C450" s="86" t="str">
        <f t="shared" si="98"/>
        <v/>
      </c>
      <c r="D450" s="86" t="str">
        <f t="shared" si="99"/>
        <v/>
      </c>
      <c r="E450" s="86" t="str">
        <f t="shared" si="100"/>
        <v/>
      </c>
      <c r="F450" s="86" t="str">
        <f t="shared" si="101"/>
        <v/>
      </c>
      <c r="G450" s="86" t="str">
        <f t="shared" si="102"/>
        <v/>
      </c>
      <c r="H450" s="87" t="str">
        <f>IF(EXPORTADO!B432&lt;&gt;"",EXPORTADO!B432,"")</f>
        <v/>
      </c>
      <c r="I450" s="78" t="str">
        <f t="shared" si="103"/>
        <v/>
      </c>
      <c r="J450" s="78"/>
      <c r="K450" s="88" t="str">
        <f>IF(EXPORTADO!A432&lt;&gt;"",TRIM(EXPORTADO!A432),"")</f>
        <v/>
      </c>
      <c r="L450" s="50" t="str">
        <f>IF(K450&lt;&gt;"",EXPORTADO!D432,"")</f>
        <v/>
      </c>
      <c r="M450" s="50"/>
      <c r="N450" s="78" t="str">
        <f>IF(K450&lt;&gt;"",EXPORTADO!C432,"")</f>
        <v/>
      </c>
      <c r="O450" s="89" t="str">
        <f>IF(G450&lt;&gt;"",EXPORTADO!E432,"")</f>
        <v/>
      </c>
      <c r="P450" s="90" t="str">
        <f>IF(G450&lt;&gt;"",EXPORTADO!F432,"")</f>
        <v/>
      </c>
      <c r="Q450" s="90" t="str">
        <f>IF($G450&lt;&gt;"",$O450*P450,IF(OR($I450="c",$I450="css"),SUMIF($G$22:G$2999,$K450,Q$22:Q$2999),IF($I450="c1",SUMIF($F$22:F$2999,$K450,Q$22:Q$2999),IF($I450="c2",SUMIF($E$22:E$2999,$K450,Q$22:Q$2999),IF($I450="c3",SUMIF($D$22:D$2999,$K450,Q$22:Q$2999),IF($I450="c4",SUMIF($C$22:C$2999,$K450,Q$22:Q$2999),""))))))</f>
        <v/>
      </c>
      <c r="S450" s="90"/>
      <c r="T450" s="90" t="str">
        <f>IF(G450&lt;&gt;"",IF(S450&lt;&gt;"",O450*S450,"Celda Vacia"),IF($G450&lt;&gt;"",$O450*S450,IF(OR($I450="c",$I450="css"),SUMIF($G$22:G$2999,$K450,T$22:T$2999),IF($I450="c1",SUMIF($F$22:F$2999,$K450,T$22:T$2999),IF($I450="c2",SUMIF($E$22:E$2999,$K450,T$22:T$2999),IF($I450="c3",SUMIF($D$22:D$2999,$K450,T$22:T$2999),IF($I450="c4",SUMIF($C$22:C$2999,$K450,T$22:T$2999),"")))))))</f>
        <v/>
      </c>
      <c r="U450" s="91" t="str">
        <f t="shared" si="104"/>
        <v/>
      </c>
      <c r="V450" s="45"/>
      <c r="X450" s="50" t="str">
        <f t="shared" si="105"/>
        <v/>
      </c>
      <c r="Y450" s="69" t="str">
        <f t="shared" si="106"/>
        <v/>
      </c>
      <c r="Z450" s="69" t="str">
        <f t="shared" si="107"/>
        <v/>
      </c>
      <c r="AA450" s="69" t="str">
        <f>IF(I450="CSS",IF(RELLENAR!$F$6="PEM",IF(OR(T450&lt;(Q450),Q450=0),1,""),IF(OR(T450*(1+$T$11+$T$9)&lt;(Q450*(1+$O$9+$O$11)),Q450=0),1,"")),"")</f>
        <v/>
      </c>
      <c r="AB450" s="93" t="str">
        <f t="shared" si="108"/>
        <v/>
      </c>
      <c r="AC450" s="56" t="str">
        <f t="shared" si="109"/>
        <v/>
      </c>
      <c r="AD450" s="94" t="str">
        <f t="shared" si="110"/>
        <v/>
      </c>
      <c r="AE450" s="56" t="str">
        <f t="shared" si="111"/>
        <v/>
      </c>
      <c r="AF450" s="78" t="str">
        <f t="shared" si="112"/>
        <v/>
      </c>
    </row>
    <row r="451" spans="1:32" s="74" customFormat="1" x14ac:dyDescent="0.2">
      <c r="A451" s="74" t="str">
        <f>IF(EXPORTADO!I433&lt;&gt;"",EXPORTADO!I433,"")</f>
        <v/>
      </c>
      <c r="B451" s="74" t="str">
        <f t="shared" si="97"/>
        <v/>
      </c>
      <c r="C451" s="86" t="str">
        <f t="shared" si="98"/>
        <v/>
      </c>
      <c r="D451" s="86" t="str">
        <f t="shared" si="99"/>
        <v/>
      </c>
      <c r="E451" s="86" t="str">
        <f t="shared" si="100"/>
        <v/>
      </c>
      <c r="F451" s="86" t="str">
        <f t="shared" si="101"/>
        <v/>
      </c>
      <c r="G451" s="86" t="str">
        <f t="shared" si="102"/>
        <v/>
      </c>
      <c r="H451" s="87" t="str">
        <f>IF(EXPORTADO!B433&lt;&gt;"",EXPORTADO!B433,"")</f>
        <v/>
      </c>
      <c r="I451" s="78" t="str">
        <f t="shared" si="103"/>
        <v/>
      </c>
      <c r="J451" s="78"/>
      <c r="K451" s="88" t="str">
        <f>IF(EXPORTADO!A433&lt;&gt;"",TRIM(EXPORTADO!A433),"")</f>
        <v/>
      </c>
      <c r="L451" s="50" t="str">
        <f>IF(K451&lt;&gt;"",EXPORTADO!D433,"")</f>
        <v/>
      </c>
      <c r="M451" s="50"/>
      <c r="N451" s="78" t="str">
        <f>IF(K451&lt;&gt;"",EXPORTADO!C433,"")</f>
        <v/>
      </c>
      <c r="O451" s="89" t="str">
        <f>IF(G451&lt;&gt;"",EXPORTADO!E433,"")</f>
        <v/>
      </c>
      <c r="P451" s="90" t="str">
        <f>IF(G451&lt;&gt;"",EXPORTADO!F433,"")</f>
        <v/>
      </c>
      <c r="Q451" s="90" t="str">
        <f>IF($G451&lt;&gt;"",$O451*P451,IF(OR($I451="c",$I451="css"),SUMIF($G$22:G$2999,$K451,Q$22:Q$2999),IF($I451="c1",SUMIF($F$22:F$2999,$K451,Q$22:Q$2999),IF($I451="c2",SUMIF($E$22:E$2999,$K451,Q$22:Q$2999),IF($I451="c3",SUMIF($D$22:D$2999,$K451,Q$22:Q$2999),IF($I451="c4",SUMIF($C$22:C$2999,$K451,Q$22:Q$2999),""))))))</f>
        <v/>
      </c>
      <c r="S451" s="90" t="s">
        <v>17</v>
      </c>
      <c r="T451" s="90" t="str">
        <f>IF(G451&lt;&gt;"",IF(S451&lt;&gt;"",O451*S451,"Celda Vacia"),IF($G451&lt;&gt;"",$O451*S451,IF(OR($I451="c",$I451="css"),SUMIF($G$22:G$2999,$K451,T$22:T$2999),IF($I451="c1",SUMIF($F$22:F$2999,$K451,T$22:T$2999),IF($I451="c2",SUMIF($E$22:E$2999,$K451,T$22:T$2999),IF($I451="c3",SUMIF($D$22:D$2999,$K451,T$22:T$2999),IF($I451="c4",SUMIF($C$22:C$2999,$K451,T$22:T$2999),"")))))))</f>
        <v/>
      </c>
      <c r="U451" s="91" t="str">
        <f t="shared" si="104"/>
        <v/>
      </c>
      <c r="V451" s="45"/>
      <c r="X451" s="50" t="str">
        <f t="shared" si="105"/>
        <v/>
      </c>
      <c r="Y451" s="69" t="str">
        <f t="shared" si="106"/>
        <v/>
      </c>
      <c r="Z451" s="69" t="str">
        <f t="shared" si="107"/>
        <v/>
      </c>
      <c r="AA451" s="69" t="str">
        <f>IF(I451="CSS",IF(RELLENAR!$F$6="PEM",IF(OR(T451&lt;(Q451),Q451=0),1,""),IF(OR(T451*(1+$T$11+$T$9)&lt;(Q451*(1+$O$9+$O$11)),Q451=0),1,"")),"")</f>
        <v/>
      </c>
      <c r="AB451" s="93" t="str">
        <f t="shared" si="108"/>
        <v/>
      </c>
      <c r="AC451" s="56" t="str">
        <f t="shared" si="109"/>
        <v/>
      </c>
      <c r="AD451" s="94" t="str">
        <f t="shared" si="110"/>
        <v/>
      </c>
      <c r="AE451" s="56" t="str">
        <f t="shared" si="111"/>
        <v/>
      </c>
      <c r="AF451" s="78" t="str">
        <f t="shared" si="112"/>
        <v/>
      </c>
    </row>
    <row r="452" spans="1:32" s="74" customFormat="1" x14ac:dyDescent="0.2">
      <c r="A452" s="74" t="str">
        <f>IF(EXPORTADO!I434&lt;&gt;"",EXPORTADO!I434,"")</f>
        <v/>
      </c>
      <c r="B452" s="74" t="str">
        <f t="shared" si="97"/>
        <v/>
      </c>
      <c r="C452" s="86" t="str">
        <f t="shared" si="98"/>
        <v/>
      </c>
      <c r="D452" s="86" t="str">
        <f t="shared" si="99"/>
        <v/>
      </c>
      <c r="E452" s="86" t="str">
        <f t="shared" si="100"/>
        <v/>
      </c>
      <c r="F452" s="86" t="str">
        <f t="shared" si="101"/>
        <v/>
      </c>
      <c r="G452" s="86" t="str">
        <f t="shared" si="102"/>
        <v/>
      </c>
      <c r="H452" s="87" t="str">
        <f>IF(EXPORTADO!B434&lt;&gt;"",EXPORTADO!B434,"")</f>
        <v/>
      </c>
      <c r="I452" s="78" t="str">
        <f t="shared" si="103"/>
        <v/>
      </c>
      <c r="J452" s="78"/>
      <c r="K452" s="88" t="str">
        <f>IF(EXPORTADO!A434&lt;&gt;"",TRIM(EXPORTADO!A434),"")</f>
        <v/>
      </c>
      <c r="L452" s="50" t="str">
        <f>IF(K452&lt;&gt;"",EXPORTADO!D434,"")</f>
        <v/>
      </c>
      <c r="M452" s="50"/>
      <c r="N452" s="78" t="str">
        <f>IF(K452&lt;&gt;"",EXPORTADO!C434,"")</f>
        <v/>
      </c>
      <c r="O452" s="89" t="str">
        <f>IF(G452&lt;&gt;"",EXPORTADO!E434,"")</f>
        <v/>
      </c>
      <c r="P452" s="90" t="str">
        <f>IF(G452&lt;&gt;"",EXPORTADO!F434,"")</f>
        <v/>
      </c>
      <c r="Q452" s="90" t="str">
        <f>IF($G452&lt;&gt;"",$O452*P452,IF(OR($I452="c",$I452="css"),SUMIF($G$22:G$2999,$K452,Q$22:Q$2999),IF($I452="c1",SUMIF($F$22:F$2999,$K452,Q$22:Q$2999),IF($I452="c2",SUMIF($E$22:E$2999,$K452,Q$22:Q$2999),IF($I452="c3",SUMIF($D$22:D$2999,$K452,Q$22:Q$2999),IF($I452="c4",SUMIF($C$22:C$2999,$K452,Q$22:Q$2999),""))))))</f>
        <v/>
      </c>
      <c r="S452" s="90"/>
      <c r="T452" s="90" t="str">
        <f>IF(G452&lt;&gt;"",IF(S452&lt;&gt;"",O452*S452,"Celda Vacia"),IF($G452&lt;&gt;"",$O452*S452,IF(OR($I452="c",$I452="css"),SUMIF($G$22:G$2999,$K452,T$22:T$2999),IF($I452="c1",SUMIF($F$22:F$2999,$K452,T$22:T$2999),IF($I452="c2",SUMIF($E$22:E$2999,$K452,T$22:T$2999),IF($I452="c3",SUMIF($D$22:D$2999,$K452,T$22:T$2999),IF($I452="c4",SUMIF($C$22:C$2999,$K452,T$22:T$2999),"")))))))</f>
        <v/>
      </c>
      <c r="U452" s="91" t="str">
        <f t="shared" si="104"/>
        <v/>
      </c>
      <c r="V452" s="45"/>
      <c r="X452" s="50" t="str">
        <f t="shared" si="105"/>
        <v/>
      </c>
      <c r="Y452" s="69" t="str">
        <f t="shared" si="106"/>
        <v/>
      </c>
      <c r="Z452" s="69" t="str">
        <f t="shared" si="107"/>
        <v/>
      </c>
      <c r="AA452" s="69" t="str">
        <f>IF(I452="CSS",IF(RELLENAR!$F$6="PEM",IF(OR(T452&lt;(Q452),Q452=0),1,""),IF(OR(T452*(1+$T$11+$T$9)&lt;(Q452*(1+$O$9+$O$11)),Q452=0),1,"")),"")</f>
        <v/>
      </c>
      <c r="AB452" s="93" t="str">
        <f t="shared" si="108"/>
        <v/>
      </c>
      <c r="AC452" s="56" t="str">
        <f t="shared" si="109"/>
        <v/>
      </c>
      <c r="AD452" s="94" t="str">
        <f t="shared" si="110"/>
        <v/>
      </c>
      <c r="AE452" s="56" t="str">
        <f t="shared" si="111"/>
        <v/>
      </c>
      <c r="AF452" s="78" t="str">
        <f t="shared" si="112"/>
        <v/>
      </c>
    </row>
    <row r="453" spans="1:32" s="74" customFormat="1" x14ac:dyDescent="0.2">
      <c r="A453" s="74" t="str">
        <f>IF(EXPORTADO!I435&lt;&gt;"",EXPORTADO!I435,"")</f>
        <v/>
      </c>
      <c r="B453" s="74" t="str">
        <f t="shared" si="97"/>
        <v/>
      </c>
      <c r="C453" s="86" t="str">
        <f t="shared" si="98"/>
        <v/>
      </c>
      <c r="D453" s="86" t="str">
        <f t="shared" si="99"/>
        <v/>
      </c>
      <c r="E453" s="86" t="str">
        <f t="shared" si="100"/>
        <v/>
      </c>
      <c r="F453" s="86" t="str">
        <f t="shared" si="101"/>
        <v/>
      </c>
      <c r="G453" s="86" t="str">
        <f t="shared" si="102"/>
        <v/>
      </c>
      <c r="H453" s="87" t="str">
        <f>IF(EXPORTADO!B435&lt;&gt;"",EXPORTADO!B435,"")</f>
        <v/>
      </c>
      <c r="I453" s="78" t="str">
        <f t="shared" si="103"/>
        <v/>
      </c>
      <c r="J453" s="78"/>
      <c r="K453" s="88" t="str">
        <f>IF(EXPORTADO!A435&lt;&gt;"",TRIM(EXPORTADO!A435),"")</f>
        <v/>
      </c>
      <c r="L453" s="50" t="str">
        <f>IF(K453&lt;&gt;"",EXPORTADO!D435,"")</f>
        <v/>
      </c>
      <c r="M453" s="50"/>
      <c r="N453" s="78" t="str">
        <f>IF(K453&lt;&gt;"",EXPORTADO!C435,"")</f>
        <v/>
      </c>
      <c r="O453" s="89" t="str">
        <f>IF(G453&lt;&gt;"",EXPORTADO!E435,"")</f>
        <v/>
      </c>
      <c r="P453" s="90" t="str">
        <f>IF(G453&lt;&gt;"",EXPORTADO!F435,"")</f>
        <v/>
      </c>
      <c r="Q453" s="90" t="str">
        <f>IF($G453&lt;&gt;"",$O453*P453,IF(OR($I453="c",$I453="css"),SUMIF($G$22:G$2999,$K453,Q$22:Q$2999),IF($I453="c1",SUMIF($F$22:F$2999,$K453,Q$22:Q$2999),IF($I453="c2",SUMIF($E$22:E$2999,$K453,Q$22:Q$2999),IF($I453="c3",SUMIF($D$22:D$2999,$K453,Q$22:Q$2999),IF($I453="c4",SUMIF($C$22:C$2999,$K453,Q$22:Q$2999),""))))))</f>
        <v/>
      </c>
      <c r="S453" s="90"/>
      <c r="T453" s="90" t="str">
        <f>IF(G453&lt;&gt;"",IF(S453&lt;&gt;"",O453*S453,"Celda Vacia"),IF($G453&lt;&gt;"",$O453*S453,IF(OR($I453="c",$I453="css"),SUMIF($G$22:G$2999,$K453,T$22:T$2999),IF($I453="c1",SUMIF($F$22:F$2999,$K453,T$22:T$2999),IF($I453="c2",SUMIF($E$22:E$2999,$K453,T$22:T$2999),IF($I453="c3",SUMIF($D$22:D$2999,$K453,T$22:T$2999),IF($I453="c4",SUMIF($C$22:C$2999,$K453,T$22:T$2999),"")))))))</f>
        <v/>
      </c>
      <c r="U453" s="91" t="str">
        <f t="shared" si="104"/>
        <v/>
      </c>
      <c r="V453" s="45"/>
      <c r="X453" s="50" t="str">
        <f t="shared" si="105"/>
        <v/>
      </c>
      <c r="Y453" s="69" t="str">
        <f t="shared" si="106"/>
        <v/>
      </c>
      <c r="Z453" s="69" t="str">
        <f t="shared" si="107"/>
        <v/>
      </c>
      <c r="AA453" s="69" t="str">
        <f>IF(I453="CSS",IF(RELLENAR!$F$6="PEM",IF(OR(T453&lt;(Q453),Q453=0),1,""),IF(OR(T453*(1+$T$11+$T$9)&lt;(Q453*(1+$O$9+$O$11)),Q453=0),1,"")),"")</f>
        <v/>
      </c>
      <c r="AB453" s="93" t="str">
        <f t="shared" si="108"/>
        <v/>
      </c>
      <c r="AC453" s="56" t="str">
        <f t="shared" si="109"/>
        <v/>
      </c>
      <c r="AD453" s="94" t="str">
        <f t="shared" si="110"/>
        <v/>
      </c>
      <c r="AE453" s="56" t="str">
        <f t="shared" si="111"/>
        <v/>
      </c>
      <c r="AF453" s="78" t="str">
        <f t="shared" si="112"/>
        <v/>
      </c>
    </row>
    <row r="454" spans="1:32" s="74" customFormat="1" x14ac:dyDescent="0.2">
      <c r="A454" s="74" t="str">
        <f>IF(EXPORTADO!I436&lt;&gt;"",EXPORTADO!I436,"")</f>
        <v/>
      </c>
      <c r="B454" s="74" t="str">
        <f t="shared" si="97"/>
        <v/>
      </c>
      <c r="C454" s="86" t="str">
        <f t="shared" si="98"/>
        <v/>
      </c>
      <c r="D454" s="86" t="str">
        <f t="shared" si="99"/>
        <v/>
      </c>
      <c r="E454" s="86" t="str">
        <f t="shared" si="100"/>
        <v/>
      </c>
      <c r="F454" s="86" t="str">
        <f t="shared" si="101"/>
        <v/>
      </c>
      <c r="G454" s="86" t="str">
        <f t="shared" si="102"/>
        <v/>
      </c>
      <c r="H454" s="87" t="str">
        <f>IF(EXPORTADO!B436&lt;&gt;"",EXPORTADO!B436,"")</f>
        <v/>
      </c>
      <c r="I454" s="78" t="str">
        <f t="shared" si="103"/>
        <v/>
      </c>
      <c r="J454" s="78"/>
      <c r="K454" s="88" t="str">
        <f>IF(EXPORTADO!A436&lt;&gt;"",TRIM(EXPORTADO!A436),"")</f>
        <v/>
      </c>
      <c r="L454" s="50" t="str">
        <f>IF(K454&lt;&gt;"",EXPORTADO!D436,"")</f>
        <v/>
      </c>
      <c r="M454" s="50"/>
      <c r="N454" s="78" t="str">
        <f>IF(K454&lt;&gt;"",EXPORTADO!C436,"")</f>
        <v/>
      </c>
      <c r="O454" s="89" t="str">
        <f>IF(G454&lt;&gt;"",EXPORTADO!E436,"")</f>
        <v/>
      </c>
      <c r="P454" s="90" t="str">
        <f>IF(G454&lt;&gt;"",EXPORTADO!F436,"")</f>
        <v/>
      </c>
      <c r="Q454" s="90" t="str">
        <f>IF($G454&lt;&gt;"",$O454*P454,IF(OR($I454="c",$I454="css"),SUMIF($G$22:G$2999,$K454,Q$22:Q$2999),IF($I454="c1",SUMIF($F$22:F$2999,$K454,Q$22:Q$2999),IF($I454="c2",SUMIF($E$22:E$2999,$K454,Q$22:Q$2999),IF($I454="c3",SUMIF($D$22:D$2999,$K454,Q$22:Q$2999),IF($I454="c4",SUMIF($C$22:C$2999,$K454,Q$22:Q$2999),""))))))</f>
        <v/>
      </c>
      <c r="S454" s="90"/>
      <c r="T454" s="90" t="str">
        <f>IF(G454&lt;&gt;"",IF(S454&lt;&gt;"",O454*S454,"Celda Vacia"),IF($G454&lt;&gt;"",$O454*S454,IF(OR($I454="c",$I454="css"),SUMIF($G$22:G$2999,$K454,T$22:T$2999),IF($I454="c1",SUMIF($F$22:F$2999,$K454,T$22:T$2999),IF($I454="c2",SUMIF($E$22:E$2999,$K454,T$22:T$2999),IF($I454="c3",SUMIF($D$22:D$2999,$K454,T$22:T$2999),IF($I454="c4",SUMIF($C$22:C$2999,$K454,T$22:T$2999),"")))))))</f>
        <v/>
      </c>
      <c r="U454" s="91" t="str">
        <f t="shared" si="104"/>
        <v/>
      </c>
      <c r="V454" s="45"/>
      <c r="X454" s="50" t="str">
        <f t="shared" si="105"/>
        <v/>
      </c>
      <c r="Y454" s="69" t="str">
        <f t="shared" si="106"/>
        <v/>
      </c>
      <c r="Z454" s="69" t="str">
        <f t="shared" si="107"/>
        <v/>
      </c>
      <c r="AA454" s="69" t="str">
        <f>IF(I454="CSS",IF(RELLENAR!$F$6="PEM",IF(OR(T454&lt;(Q454),Q454=0),1,""),IF(OR(T454*(1+$T$11+$T$9)&lt;(Q454*(1+$O$9+$O$11)),Q454=0),1,"")),"")</f>
        <v/>
      </c>
      <c r="AB454" s="93" t="str">
        <f t="shared" si="108"/>
        <v/>
      </c>
      <c r="AC454" s="56" t="str">
        <f t="shared" si="109"/>
        <v/>
      </c>
      <c r="AD454" s="94" t="str">
        <f t="shared" si="110"/>
        <v/>
      </c>
      <c r="AE454" s="56" t="str">
        <f t="shared" si="111"/>
        <v/>
      </c>
      <c r="AF454" s="78" t="str">
        <f t="shared" si="112"/>
        <v/>
      </c>
    </row>
    <row r="455" spans="1:32" s="74" customFormat="1" x14ac:dyDescent="0.2">
      <c r="A455" s="74" t="str">
        <f>IF(EXPORTADO!I437&lt;&gt;"",EXPORTADO!I437,"")</f>
        <v/>
      </c>
      <c r="B455" s="74" t="str">
        <f t="shared" si="97"/>
        <v/>
      </c>
      <c r="C455" s="86" t="str">
        <f t="shared" si="98"/>
        <v/>
      </c>
      <c r="D455" s="86" t="str">
        <f t="shared" si="99"/>
        <v/>
      </c>
      <c r="E455" s="86" t="str">
        <f t="shared" si="100"/>
        <v/>
      </c>
      <c r="F455" s="86" t="str">
        <f t="shared" si="101"/>
        <v/>
      </c>
      <c r="G455" s="86" t="str">
        <f t="shared" si="102"/>
        <v/>
      </c>
      <c r="H455" s="87" t="str">
        <f>IF(EXPORTADO!B437&lt;&gt;"",EXPORTADO!B437,"")</f>
        <v/>
      </c>
      <c r="I455" s="78" t="str">
        <f t="shared" si="103"/>
        <v/>
      </c>
      <c r="J455" s="78"/>
      <c r="K455" s="88" t="str">
        <f>IF(EXPORTADO!A437&lt;&gt;"",TRIM(EXPORTADO!A437),"")</f>
        <v/>
      </c>
      <c r="L455" s="50" t="str">
        <f>IF(K455&lt;&gt;"",EXPORTADO!D437,"")</f>
        <v/>
      </c>
      <c r="M455" s="50"/>
      <c r="N455" s="78" t="str">
        <f>IF(K455&lt;&gt;"",EXPORTADO!C437,"")</f>
        <v/>
      </c>
      <c r="O455" s="89" t="str">
        <f>IF(G455&lt;&gt;"",EXPORTADO!E437,"")</f>
        <v/>
      </c>
      <c r="P455" s="90" t="str">
        <f>IF(G455&lt;&gt;"",EXPORTADO!F437,"")</f>
        <v/>
      </c>
      <c r="Q455" s="90" t="str">
        <f>IF($G455&lt;&gt;"",$O455*P455,IF(OR($I455="c",$I455="css"),SUMIF($G$22:G$2999,$K455,Q$22:Q$2999),IF($I455="c1",SUMIF($F$22:F$2999,$K455,Q$22:Q$2999),IF($I455="c2",SUMIF($E$22:E$2999,$K455,Q$22:Q$2999),IF($I455="c3",SUMIF($D$22:D$2999,$K455,Q$22:Q$2999),IF($I455="c4",SUMIF($C$22:C$2999,$K455,Q$22:Q$2999),""))))))</f>
        <v/>
      </c>
      <c r="S455" s="90"/>
      <c r="T455" s="90" t="str">
        <f>IF(G455&lt;&gt;"",IF(S455&lt;&gt;"",O455*S455,"Celda Vacia"),IF($G455&lt;&gt;"",$O455*S455,IF(OR($I455="c",$I455="css"),SUMIF($G$22:G$2999,$K455,T$22:T$2999),IF($I455="c1",SUMIF($F$22:F$2999,$K455,T$22:T$2999),IF($I455="c2",SUMIF($E$22:E$2999,$K455,T$22:T$2999),IF($I455="c3",SUMIF($D$22:D$2999,$K455,T$22:T$2999),IF($I455="c4",SUMIF($C$22:C$2999,$K455,T$22:T$2999),"")))))))</f>
        <v/>
      </c>
      <c r="U455" s="91" t="str">
        <f t="shared" si="104"/>
        <v/>
      </c>
      <c r="V455" s="45"/>
      <c r="X455" s="50" t="str">
        <f t="shared" si="105"/>
        <v/>
      </c>
      <c r="Y455" s="69" t="str">
        <f t="shared" si="106"/>
        <v/>
      </c>
      <c r="Z455" s="69" t="str">
        <f t="shared" si="107"/>
        <v/>
      </c>
      <c r="AA455" s="69" t="str">
        <f>IF(I455="CSS",IF(RELLENAR!$F$6="PEM",IF(OR(T455&lt;(Q455),Q455=0),1,""),IF(OR(T455*(1+$T$11+$T$9)&lt;(Q455*(1+$O$9+$O$11)),Q455=0),1,"")),"")</f>
        <v/>
      </c>
      <c r="AB455" s="93" t="str">
        <f t="shared" si="108"/>
        <v/>
      </c>
      <c r="AC455" s="56" t="str">
        <f t="shared" si="109"/>
        <v/>
      </c>
      <c r="AD455" s="94" t="str">
        <f t="shared" si="110"/>
        <v/>
      </c>
      <c r="AE455" s="56" t="str">
        <f t="shared" si="111"/>
        <v/>
      </c>
      <c r="AF455" s="78" t="str">
        <f t="shared" si="112"/>
        <v/>
      </c>
    </row>
    <row r="456" spans="1:32" s="74" customFormat="1" x14ac:dyDescent="0.2">
      <c r="A456" s="74" t="str">
        <f>IF(EXPORTADO!I438&lt;&gt;"",EXPORTADO!I438,"")</f>
        <v/>
      </c>
      <c r="B456" s="74" t="str">
        <f t="shared" si="97"/>
        <v/>
      </c>
      <c r="C456" s="86" t="str">
        <f t="shared" si="98"/>
        <v/>
      </c>
      <c r="D456" s="86" t="str">
        <f t="shared" si="99"/>
        <v/>
      </c>
      <c r="E456" s="86" t="str">
        <f t="shared" si="100"/>
        <v/>
      </c>
      <c r="F456" s="86" t="str">
        <f t="shared" si="101"/>
        <v/>
      </c>
      <c r="G456" s="86" t="str">
        <f t="shared" si="102"/>
        <v/>
      </c>
      <c r="H456" s="87" t="str">
        <f>IF(EXPORTADO!B438&lt;&gt;"",EXPORTADO!B438,"")</f>
        <v/>
      </c>
      <c r="I456" s="78" t="str">
        <f t="shared" si="103"/>
        <v/>
      </c>
      <c r="J456" s="78"/>
      <c r="K456" s="88" t="str">
        <f>IF(EXPORTADO!A438&lt;&gt;"",TRIM(EXPORTADO!A438),"")</f>
        <v/>
      </c>
      <c r="L456" s="50" t="str">
        <f>IF(K456&lt;&gt;"",EXPORTADO!D438,"")</f>
        <v/>
      </c>
      <c r="M456" s="50"/>
      <c r="N456" s="78" t="str">
        <f>IF(K456&lt;&gt;"",EXPORTADO!C438,"")</f>
        <v/>
      </c>
      <c r="O456" s="89" t="str">
        <f>IF(G456&lt;&gt;"",EXPORTADO!E438,"")</f>
        <v/>
      </c>
      <c r="P456" s="90" t="str">
        <f>IF(G456&lt;&gt;"",EXPORTADO!F438,"")</f>
        <v/>
      </c>
      <c r="Q456" s="90" t="str">
        <f>IF($G456&lt;&gt;"",$O456*P456,IF(OR($I456="c",$I456="css"),SUMIF($G$22:G$2999,$K456,Q$22:Q$2999),IF($I456="c1",SUMIF($F$22:F$2999,$K456,Q$22:Q$2999),IF($I456="c2",SUMIF($E$22:E$2999,$K456,Q$22:Q$2999),IF($I456="c3",SUMIF($D$22:D$2999,$K456,Q$22:Q$2999),IF($I456="c4",SUMIF($C$22:C$2999,$K456,Q$22:Q$2999),""))))))</f>
        <v/>
      </c>
      <c r="S456" s="90" t="s">
        <v>17</v>
      </c>
      <c r="T456" s="90" t="str">
        <f>IF(G456&lt;&gt;"",IF(S456&lt;&gt;"",O456*S456,"Celda Vacia"),IF($G456&lt;&gt;"",$O456*S456,IF(OR($I456="c",$I456="css"),SUMIF($G$22:G$2999,$K456,T$22:T$2999),IF($I456="c1",SUMIF($F$22:F$2999,$K456,T$22:T$2999),IF($I456="c2",SUMIF($E$22:E$2999,$K456,T$22:T$2999),IF($I456="c3",SUMIF($D$22:D$2999,$K456,T$22:T$2999),IF($I456="c4",SUMIF($C$22:C$2999,$K456,T$22:T$2999),"")))))))</f>
        <v/>
      </c>
      <c r="U456" s="91" t="str">
        <f t="shared" si="104"/>
        <v/>
      </c>
      <c r="V456" s="45"/>
      <c r="X456" s="50" t="str">
        <f t="shared" si="105"/>
        <v/>
      </c>
      <c r="Y456" s="69" t="str">
        <f t="shared" si="106"/>
        <v/>
      </c>
      <c r="Z456" s="69" t="str">
        <f t="shared" si="107"/>
        <v/>
      </c>
      <c r="AA456" s="69" t="str">
        <f>IF(I456="CSS",IF(RELLENAR!$F$6="PEM",IF(OR(T456&lt;(Q456),Q456=0),1,""),IF(OR(T456*(1+$T$11+$T$9)&lt;(Q456*(1+$O$9+$O$11)),Q456=0),1,"")),"")</f>
        <v/>
      </c>
      <c r="AB456" s="93" t="str">
        <f t="shared" si="108"/>
        <v/>
      </c>
      <c r="AC456" s="56" t="str">
        <f t="shared" si="109"/>
        <v/>
      </c>
      <c r="AD456" s="94" t="str">
        <f t="shared" si="110"/>
        <v/>
      </c>
      <c r="AE456" s="56" t="str">
        <f t="shared" si="111"/>
        <v/>
      </c>
      <c r="AF456" s="78" t="str">
        <f t="shared" si="112"/>
        <v/>
      </c>
    </row>
    <row r="457" spans="1:32" s="74" customFormat="1" x14ac:dyDescent="0.2">
      <c r="A457" s="74" t="str">
        <f>IF(EXPORTADO!I439&lt;&gt;"",EXPORTADO!I439,"")</f>
        <v/>
      </c>
      <c r="B457" s="74" t="str">
        <f t="shared" si="97"/>
        <v/>
      </c>
      <c r="C457" s="86" t="str">
        <f t="shared" si="98"/>
        <v/>
      </c>
      <c r="D457" s="86" t="str">
        <f t="shared" si="99"/>
        <v/>
      </c>
      <c r="E457" s="86" t="str">
        <f t="shared" si="100"/>
        <v/>
      </c>
      <c r="F457" s="86" t="str">
        <f t="shared" si="101"/>
        <v/>
      </c>
      <c r="G457" s="86" t="str">
        <f t="shared" si="102"/>
        <v/>
      </c>
      <c r="H457" s="87" t="str">
        <f>IF(EXPORTADO!B439&lt;&gt;"",EXPORTADO!B439,"")</f>
        <v/>
      </c>
      <c r="I457" s="78" t="str">
        <f t="shared" si="103"/>
        <v/>
      </c>
      <c r="J457" s="78"/>
      <c r="K457" s="88" t="str">
        <f>IF(EXPORTADO!A439&lt;&gt;"",TRIM(EXPORTADO!A439),"")</f>
        <v/>
      </c>
      <c r="L457" s="50" t="str">
        <f>IF(K457&lt;&gt;"",EXPORTADO!D439,"")</f>
        <v/>
      </c>
      <c r="M457" s="50"/>
      <c r="N457" s="78" t="str">
        <f>IF(K457&lt;&gt;"",EXPORTADO!C439,"")</f>
        <v/>
      </c>
      <c r="O457" s="89" t="str">
        <f>IF(G457&lt;&gt;"",EXPORTADO!E439,"")</f>
        <v/>
      </c>
      <c r="P457" s="90" t="str">
        <f>IF(G457&lt;&gt;"",EXPORTADO!F439,"")</f>
        <v/>
      </c>
      <c r="Q457" s="90" t="str">
        <f>IF($G457&lt;&gt;"",$O457*P457,IF(OR($I457="c",$I457="css"),SUMIF($G$22:G$2999,$K457,Q$22:Q$2999),IF($I457="c1",SUMIF($F$22:F$2999,$K457,Q$22:Q$2999),IF($I457="c2",SUMIF($E$22:E$2999,$K457,Q$22:Q$2999),IF($I457="c3",SUMIF($D$22:D$2999,$K457,Q$22:Q$2999),IF($I457="c4",SUMIF($C$22:C$2999,$K457,Q$22:Q$2999),""))))))</f>
        <v/>
      </c>
      <c r="S457" s="90" t="s">
        <v>17</v>
      </c>
      <c r="T457" s="90" t="str">
        <f>IF(G457&lt;&gt;"",IF(S457&lt;&gt;"",O457*S457,"Celda Vacia"),IF($G457&lt;&gt;"",$O457*S457,IF(OR($I457="c",$I457="css"),SUMIF($G$22:G$2999,$K457,T$22:T$2999),IF($I457="c1",SUMIF($F$22:F$2999,$K457,T$22:T$2999),IF($I457="c2",SUMIF($E$22:E$2999,$K457,T$22:T$2999),IF($I457="c3",SUMIF($D$22:D$2999,$K457,T$22:T$2999),IF($I457="c4",SUMIF($C$22:C$2999,$K457,T$22:T$2999),"")))))))</f>
        <v/>
      </c>
      <c r="U457" s="91" t="str">
        <f t="shared" si="104"/>
        <v/>
      </c>
      <c r="V457" s="45"/>
      <c r="X457" s="50" t="str">
        <f t="shared" si="105"/>
        <v/>
      </c>
      <c r="Y457" s="69" t="str">
        <f t="shared" si="106"/>
        <v/>
      </c>
      <c r="Z457" s="69" t="str">
        <f t="shared" si="107"/>
        <v/>
      </c>
      <c r="AA457" s="69" t="str">
        <f>IF(I457="CSS",IF(RELLENAR!$F$6="PEM",IF(OR(T457&lt;(Q457),Q457=0),1,""),IF(OR(T457*(1+$T$11+$T$9)&lt;(Q457*(1+$O$9+$O$11)),Q457=0),1,"")),"")</f>
        <v/>
      </c>
      <c r="AB457" s="93" t="str">
        <f t="shared" si="108"/>
        <v/>
      </c>
      <c r="AC457" s="56" t="str">
        <f t="shared" si="109"/>
        <v/>
      </c>
      <c r="AD457" s="94" t="str">
        <f t="shared" si="110"/>
        <v/>
      </c>
      <c r="AE457" s="56" t="str">
        <f t="shared" si="111"/>
        <v/>
      </c>
      <c r="AF457" s="78" t="str">
        <f t="shared" si="112"/>
        <v/>
      </c>
    </row>
    <row r="458" spans="1:32" s="74" customFormat="1" x14ac:dyDescent="0.2">
      <c r="A458" s="74" t="str">
        <f>IF(EXPORTADO!I440&lt;&gt;"",EXPORTADO!I440,"")</f>
        <v/>
      </c>
      <c r="B458" s="74" t="str">
        <f t="shared" si="97"/>
        <v/>
      </c>
      <c r="C458" s="86" t="str">
        <f t="shared" si="98"/>
        <v/>
      </c>
      <c r="D458" s="86" t="str">
        <f t="shared" si="99"/>
        <v/>
      </c>
      <c r="E458" s="86" t="str">
        <f t="shared" si="100"/>
        <v/>
      </c>
      <c r="F458" s="86" t="str">
        <f t="shared" si="101"/>
        <v/>
      </c>
      <c r="G458" s="86" t="str">
        <f t="shared" si="102"/>
        <v/>
      </c>
      <c r="H458" s="87" t="str">
        <f>IF(EXPORTADO!B440&lt;&gt;"",EXPORTADO!B440,"")</f>
        <v/>
      </c>
      <c r="I458" s="78" t="str">
        <f t="shared" si="103"/>
        <v/>
      </c>
      <c r="J458" s="78"/>
      <c r="K458" s="88" t="str">
        <f>IF(EXPORTADO!A440&lt;&gt;"",TRIM(EXPORTADO!A440),"")</f>
        <v/>
      </c>
      <c r="L458" s="50" t="str">
        <f>IF(K458&lt;&gt;"",EXPORTADO!D440,"")</f>
        <v/>
      </c>
      <c r="M458" s="50"/>
      <c r="N458" s="78" t="str">
        <f>IF(K458&lt;&gt;"",EXPORTADO!C440,"")</f>
        <v/>
      </c>
      <c r="O458" s="89" t="str">
        <f>IF(G458&lt;&gt;"",EXPORTADO!E440,"")</f>
        <v/>
      </c>
      <c r="P458" s="90" t="str">
        <f>IF(G458&lt;&gt;"",EXPORTADO!F440,"")</f>
        <v/>
      </c>
      <c r="Q458" s="90" t="str">
        <f>IF($G458&lt;&gt;"",$O458*P458,IF(OR($I458="c",$I458="css"),SUMIF($G$22:G$2999,$K458,Q$22:Q$2999),IF($I458="c1",SUMIF($F$22:F$2999,$K458,Q$22:Q$2999),IF($I458="c2",SUMIF($E$22:E$2999,$K458,Q$22:Q$2999),IF($I458="c3",SUMIF($D$22:D$2999,$K458,Q$22:Q$2999),IF($I458="c4",SUMIF($C$22:C$2999,$K458,Q$22:Q$2999),""))))))</f>
        <v/>
      </c>
      <c r="S458" s="90"/>
      <c r="T458" s="90" t="str">
        <f>IF(G458&lt;&gt;"",IF(S458&lt;&gt;"",O458*S458,"Celda Vacia"),IF($G458&lt;&gt;"",$O458*S458,IF(OR($I458="c",$I458="css"),SUMIF($G$22:G$2999,$K458,T$22:T$2999),IF($I458="c1",SUMIF($F$22:F$2999,$K458,T$22:T$2999),IF($I458="c2",SUMIF($E$22:E$2999,$K458,T$22:T$2999),IF($I458="c3",SUMIF($D$22:D$2999,$K458,T$22:T$2999),IF($I458="c4",SUMIF($C$22:C$2999,$K458,T$22:T$2999),"")))))))</f>
        <v/>
      </c>
      <c r="U458" s="91" t="str">
        <f t="shared" si="104"/>
        <v/>
      </c>
      <c r="V458" s="45"/>
      <c r="X458" s="50" t="str">
        <f t="shared" si="105"/>
        <v/>
      </c>
      <c r="Y458" s="69" t="str">
        <f t="shared" si="106"/>
        <v/>
      </c>
      <c r="Z458" s="69" t="str">
        <f t="shared" si="107"/>
        <v/>
      </c>
      <c r="AA458" s="69" t="str">
        <f>IF(I458="CSS",IF(RELLENAR!$F$6="PEM",IF(OR(T458&lt;(Q458),Q458=0),1,""),IF(OR(T458*(1+$T$11+$T$9)&lt;(Q458*(1+$O$9+$O$11)),Q458=0),1,"")),"")</f>
        <v/>
      </c>
      <c r="AB458" s="93" t="str">
        <f t="shared" si="108"/>
        <v/>
      </c>
      <c r="AC458" s="56" t="str">
        <f t="shared" si="109"/>
        <v/>
      </c>
      <c r="AD458" s="94" t="str">
        <f t="shared" si="110"/>
        <v/>
      </c>
      <c r="AE458" s="56" t="str">
        <f t="shared" si="111"/>
        <v/>
      </c>
      <c r="AF458" s="78" t="str">
        <f t="shared" si="112"/>
        <v/>
      </c>
    </row>
    <row r="459" spans="1:32" s="74" customFormat="1" x14ac:dyDescent="0.2">
      <c r="A459" s="74" t="str">
        <f>IF(EXPORTADO!I441&lt;&gt;"",EXPORTADO!I441,"")</f>
        <v/>
      </c>
      <c r="B459" s="74" t="str">
        <f t="shared" si="97"/>
        <v/>
      </c>
      <c r="C459" s="86" t="str">
        <f t="shared" si="98"/>
        <v/>
      </c>
      <c r="D459" s="86" t="str">
        <f t="shared" si="99"/>
        <v/>
      </c>
      <c r="E459" s="86" t="str">
        <f t="shared" si="100"/>
        <v/>
      </c>
      <c r="F459" s="86" t="str">
        <f t="shared" si="101"/>
        <v/>
      </c>
      <c r="G459" s="86" t="str">
        <f t="shared" si="102"/>
        <v/>
      </c>
      <c r="H459" s="87" t="str">
        <f>IF(EXPORTADO!B441&lt;&gt;"",EXPORTADO!B441,"")</f>
        <v/>
      </c>
      <c r="I459" s="78" t="str">
        <f t="shared" si="103"/>
        <v/>
      </c>
      <c r="J459" s="78"/>
      <c r="K459" s="88" t="str">
        <f>IF(EXPORTADO!A441&lt;&gt;"",TRIM(EXPORTADO!A441),"")</f>
        <v/>
      </c>
      <c r="L459" s="50" t="str">
        <f>IF(K459&lt;&gt;"",EXPORTADO!D441,"")</f>
        <v/>
      </c>
      <c r="M459" s="50"/>
      <c r="N459" s="78" t="str">
        <f>IF(K459&lt;&gt;"",EXPORTADO!C441,"")</f>
        <v/>
      </c>
      <c r="O459" s="89" t="str">
        <f>IF(G459&lt;&gt;"",EXPORTADO!E441,"")</f>
        <v/>
      </c>
      <c r="P459" s="90" t="str">
        <f>IF(G459&lt;&gt;"",EXPORTADO!F441,"")</f>
        <v/>
      </c>
      <c r="Q459" s="90" t="str">
        <f>IF($G459&lt;&gt;"",$O459*P459,IF(OR($I459="c",$I459="css"),SUMIF($G$22:G$2999,$K459,Q$22:Q$2999),IF($I459="c1",SUMIF($F$22:F$2999,$K459,Q$22:Q$2999),IF($I459="c2",SUMIF($E$22:E$2999,$K459,Q$22:Q$2999),IF($I459="c3",SUMIF($D$22:D$2999,$K459,Q$22:Q$2999),IF($I459="c4",SUMIF($C$22:C$2999,$K459,Q$22:Q$2999),""))))))</f>
        <v/>
      </c>
      <c r="S459" s="90"/>
      <c r="T459" s="90" t="str">
        <f>IF(G459&lt;&gt;"",IF(S459&lt;&gt;"",O459*S459,"Celda Vacia"),IF($G459&lt;&gt;"",$O459*S459,IF(OR($I459="c",$I459="css"),SUMIF($G$22:G$2999,$K459,T$22:T$2999),IF($I459="c1",SUMIF($F$22:F$2999,$K459,T$22:T$2999),IF($I459="c2",SUMIF($E$22:E$2999,$K459,T$22:T$2999),IF($I459="c3",SUMIF($D$22:D$2999,$K459,T$22:T$2999),IF($I459="c4",SUMIF($C$22:C$2999,$K459,T$22:T$2999),"")))))))</f>
        <v/>
      </c>
      <c r="U459" s="91" t="str">
        <f t="shared" si="104"/>
        <v/>
      </c>
      <c r="V459" s="45"/>
      <c r="X459" s="50" t="str">
        <f t="shared" si="105"/>
        <v/>
      </c>
      <c r="Y459" s="69" t="str">
        <f t="shared" si="106"/>
        <v/>
      </c>
      <c r="Z459" s="69" t="str">
        <f t="shared" si="107"/>
        <v/>
      </c>
      <c r="AA459" s="69" t="str">
        <f>IF(I459="CSS",IF(RELLENAR!$F$6="PEM",IF(OR(T459&lt;(Q459),Q459=0),1,""),IF(OR(T459*(1+$T$11+$T$9)&lt;(Q459*(1+$O$9+$O$11)),Q459=0),1,"")),"")</f>
        <v/>
      </c>
      <c r="AB459" s="93" t="str">
        <f t="shared" si="108"/>
        <v/>
      </c>
      <c r="AC459" s="56" t="str">
        <f t="shared" si="109"/>
        <v/>
      </c>
      <c r="AD459" s="94" t="str">
        <f t="shared" si="110"/>
        <v/>
      </c>
      <c r="AE459" s="56" t="str">
        <f t="shared" si="111"/>
        <v/>
      </c>
      <c r="AF459" s="78" t="str">
        <f t="shared" si="112"/>
        <v/>
      </c>
    </row>
    <row r="460" spans="1:32" s="74" customFormat="1" x14ac:dyDescent="0.2">
      <c r="A460" s="74" t="str">
        <f>IF(EXPORTADO!I442&lt;&gt;"",EXPORTADO!I442,"")</f>
        <v/>
      </c>
      <c r="B460" s="74" t="str">
        <f t="shared" si="97"/>
        <v/>
      </c>
      <c r="C460" s="86" t="str">
        <f t="shared" si="98"/>
        <v/>
      </c>
      <c r="D460" s="86" t="str">
        <f t="shared" si="99"/>
        <v/>
      </c>
      <c r="E460" s="86" t="str">
        <f t="shared" si="100"/>
        <v/>
      </c>
      <c r="F460" s="86" t="str">
        <f t="shared" si="101"/>
        <v/>
      </c>
      <c r="G460" s="86" t="str">
        <f t="shared" si="102"/>
        <v/>
      </c>
      <c r="H460" s="87" t="str">
        <f>IF(EXPORTADO!B442&lt;&gt;"",EXPORTADO!B442,"")</f>
        <v/>
      </c>
      <c r="I460" s="78" t="str">
        <f t="shared" si="103"/>
        <v/>
      </c>
      <c r="J460" s="78"/>
      <c r="K460" s="88" t="str">
        <f>IF(EXPORTADO!A442&lt;&gt;"",TRIM(EXPORTADO!A442),"")</f>
        <v/>
      </c>
      <c r="L460" s="50" t="str">
        <f>IF(K460&lt;&gt;"",EXPORTADO!D442,"")</f>
        <v/>
      </c>
      <c r="M460" s="50"/>
      <c r="N460" s="78" t="str">
        <f>IF(K460&lt;&gt;"",EXPORTADO!C442,"")</f>
        <v/>
      </c>
      <c r="O460" s="89" t="str">
        <f>IF(G460&lt;&gt;"",EXPORTADO!E442,"")</f>
        <v/>
      </c>
      <c r="P460" s="90" t="str">
        <f>IF(G460&lt;&gt;"",EXPORTADO!F442,"")</f>
        <v/>
      </c>
      <c r="Q460" s="90" t="str">
        <f>IF($G460&lt;&gt;"",$O460*P460,IF(OR($I460="c",$I460="css"),SUMIF($G$22:G$2999,$K460,Q$22:Q$2999),IF($I460="c1",SUMIF($F$22:F$2999,$K460,Q$22:Q$2999),IF($I460="c2",SUMIF($E$22:E$2999,$K460,Q$22:Q$2999),IF($I460="c3",SUMIF($D$22:D$2999,$K460,Q$22:Q$2999),IF($I460="c4",SUMIF($C$22:C$2999,$K460,Q$22:Q$2999),""))))))</f>
        <v/>
      </c>
      <c r="S460" s="90"/>
      <c r="T460" s="90" t="str">
        <f>IF(G460&lt;&gt;"",IF(S460&lt;&gt;"",O460*S460,"Celda Vacia"),IF($G460&lt;&gt;"",$O460*S460,IF(OR($I460="c",$I460="css"),SUMIF($G$22:G$2999,$K460,T$22:T$2999),IF($I460="c1",SUMIF($F$22:F$2999,$K460,T$22:T$2999),IF($I460="c2",SUMIF($E$22:E$2999,$K460,T$22:T$2999),IF($I460="c3",SUMIF($D$22:D$2999,$K460,T$22:T$2999),IF($I460="c4",SUMIF($C$22:C$2999,$K460,T$22:T$2999),"")))))))</f>
        <v/>
      </c>
      <c r="U460" s="91" t="str">
        <f t="shared" si="104"/>
        <v/>
      </c>
      <c r="V460" s="45"/>
      <c r="X460" s="50" t="str">
        <f t="shared" si="105"/>
        <v/>
      </c>
      <c r="Y460" s="69" t="str">
        <f t="shared" si="106"/>
        <v/>
      </c>
      <c r="Z460" s="69" t="str">
        <f t="shared" si="107"/>
        <v/>
      </c>
      <c r="AA460" s="69" t="str">
        <f>IF(I460="CSS",IF(RELLENAR!$F$6="PEM",IF(OR(T460&lt;(Q460),Q460=0),1,""),IF(OR(T460*(1+$T$11+$T$9)&lt;(Q460*(1+$O$9+$O$11)),Q460=0),1,"")),"")</f>
        <v/>
      </c>
      <c r="AB460" s="93" t="str">
        <f t="shared" si="108"/>
        <v/>
      </c>
      <c r="AC460" s="56" t="str">
        <f t="shared" si="109"/>
        <v/>
      </c>
      <c r="AD460" s="94" t="str">
        <f t="shared" si="110"/>
        <v/>
      </c>
      <c r="AE460" s="56" t="str">
        <f t="shared" si="111"/>
        <v/>
      </c>
      <c r="AF460" s="78" t="str">
        <f t="shared" si="112"/>
        <v/>
      </c>
    </row>
    <row r="461" spans="1:32" s="74" customFormat="1" x14ac:dyDescent="0.2">
      <c r="A461" s="74" t="str">
        <f>IF(EXPORTADO!I443&lt;&gt;"",EXPORTADO!I443,"")</f>
        <v/>
      </c>
      <c r="B461" s="74" t="str">
        <f t="shared" si="97"/>
        <v/>
      </c>
      <c r="C461" s="86" t="str">
        <f t="shared" si="98"/>
        <v/>
      </c>
      <c r="D461" s="86" t="str">
        <f t="shared" si="99"/>
        <v/>
      </c>
      <c r="E461" s="86" t="str">
        <f t="shared" si="100"/>
        <v/>
      </c>
      <c r="F461" s="86" t="str">
        <f t="shared" si="101"/>
        <v/>
      </c>
      <c r="G461" s="86" t="str">
        <f t="shared" si="102"/>
        <v/>
      </c>
      <c r="H461" s="87" t="str">
        <f>IF(EXPORTADO!B443&lt;&gt;"",EXPORTADO!B443,"")</f>
        <v/>
      </c>
      <c r="I461" s="78" t="str">
        <f t="shared" si="103"/>
        <v/>
      </c>
      <c r="J461" s="78"/>
      <c r="K461" s="88" t="str">
        <f>IF(EXPORTADO!A443&lt;&gt;"",TRIM(EXPORTADO!A443),"")</f>
        <v/>
      </c>
      <c r="L461" s="50" t="str">
        <f>IF(K461&lt;&gt;"",EXPORTADO!D443,"")</f>
        <v/>
      </c>
      <c r="M461" s="50"/>
      <c r="N461" s="78" t="str">
        <f>IF(K461&lt;&gt;"",EXPORTADO!C443,"")</f>
        <v/>
      </c>
      <c r="O461" s="89" t="str">
        <f>IF(G461&lt;&gt;"",EXPORTADO!E443,"")</f>
        <v/>
      </c>
      <c r="P461" s="90" t="str">
        <f>IF(G461&lt;&gt;"",EXPORTADO!F443,"")</f>
        <v/>
      </c>
      <c r="Q461" s="90" t="str">
        <f>IF($G461&lt;&gt;"",$O461*P461,IF(OR($I461="c",$I461="css"),SUMIF($G$22:G$2999,$K461,Q$22:Q$2999),IF($I461="c1",SUMIF($F$22:F$2999,$K461,Q$22:Q$2999),IF($I461="c2",SUMIF($E$22:E$2999,$K461,Q$22:Q$2999),IF($I461="c3",SUMIF($D$22:D$2999,$K461,Q$22:Q$2999),IF($I461="c4",SUMIF($C$22:C$2999,$K461,Q$22:Q$2999),""))))))</f>
        <v/>
      </c>
      <c r="S461" s="90"/>
      <c r="T461" s="90" t="str">
        <f>IF(G461&lt;&gt;"",IF(S461&lt;&gt;"",O461*S461,"Celda Vacia"),IF($G461&lt;&gt;"",$O461*S461,IF(OR($I461="c",$I461="css"),SUMIF($G$22:G$2999,$K461,T$22:T$2999),IF($I461="c1",SUMIF($F$22:F$2999,$K461,T$22:T$2999),IF($I461="c2",SUMIF($E$22:E$2999,$K461,T$22:T$2999),IF($I461="c3",SUMIF($D$22:D$2999,$K461,T$22:T$2999),IF($I461="c4",SUMIF($C$22:C$2999,$K461,T$22:T$2999),"")))))))</f>
        <v/>
      </c>
      <c r="U461" s="91" t="str">
        <f t="shared" si="104"/>
        <v/>
      </c>
      <c r="V461" s="45"/>
      <c r="X461" s="50" t="str">
        <f t="shared" si="105"/>
        <v/>
      </c>
      <c r="Y461" s="69" t="str">
        <f t="shared" si="106"/>
        <v/>
      </c>
      <c r="Z461" s="69" t="str">
        <f t="shared" si="107"/>
        <v/>
      </c>
      <c r="AA461" s="69" t="str">
        <f>IF(I461="CSS",IF(RELLENAR!$F$6="PEM",IF(OR(T461&lt;(Q461),Q461=0),1,""),IF(OR(T461*(1+$T$11+$T$9)&lt;(Q461*(1+$O$9+$O$11)),Q461=0),1,"")),"")</f>
        <v/>
      </c>
      <c r="AB461" s="93" t="str">
        <f t="shared" si="108"/>
        <v/>
      </c>
      <c r="AC461" s="56" t="str">
        <f t="shared" si="109"/>
        <v/>
      </c>
      <c r="AD461" s="94" t="str">
        <f t="shared" si="110"/>
        <v/>
      </c>
      <c r="AE461" s="56" t="str">
        <f t="shared" si="111"/>
        <v/>
      </c>
      <c r="AF461" s="78" t="str">
        <f t="shared" si="112"/>
        <v/>
      </c>
    </row>
    <row r="462" spans="1:32" s="74" customFormat="1" x14ac:dyDescent="0.2">
      <c r="A462" s="74" t="str">
        <f>IF(EXPORTADO!I444&lt;&gt;"",EXPORTADO!I444,"")</f>
        <v/>
      </c>
      <c r="B462" s="74" t="str">
        <f t="shared" si="97"/>
        <v/>
      </c>
      <c r="C462" s="86" t="str">
        <f t="shared" si="98"/>
        <v/>
      </c>
      <c r="D462" s="86" t="str">
        <f t="shared" si="99"/>
        <v/>
      </c>
      <c r="E462" s="86" t="str">
        <f t="shared" si="100"/>
        <v/>
      </c>
      <c r="F462" s="86" t="str">
        <f t="shared" si="101"/>
        <v/>
      </c>
      <c r="G462" s="86" t="str">
        <f t="shared" si="102"/>
        <v/>
      </c>
      <c r="H462" s="87" t="str">
        <f>IF(EXPORTADO!B444&lt;&gt;"",EXPORTADO!B444,"")</f>
        <v/>
      </c>
      <c r="I462" s="78" t="str">
        <f t="shared" si="103"/>
        <v/>
      </c>
      <c r="J462" s="78"/>
      <c r="K462" s="88" t="str">
        <f>IF(EXPORTADO!A444&lt;&gt;"",TRIM(EXPORTADO!A444),"")</f>
        <v/>
      </c>
      <c r="L462" s="50" t="str">
        <f>IF(K462&lt;&gt;"",EXPORTADO!D444,"")</f>
        <v/>
      </c>
      <c r="M462" s="50"/>
      <c r="N462" s="78" t="str">
        <f>IF(K462&lt;&gt;"",EXPORTADO!C444,"")</f>
        <v/>
      </c>
      <c r="O462" s="89" t="str">
        <f>IF(G462&lt;&gt;"",EXPORTADO!E444,"")</f>
        <v/>
      </c>
      <c r="P462" s="90" t="str">
        <f>IF(G462&lt;&gt;"",EXPORTADO!F444,"")</f>
        <v/>
      </c>
      <c r="Q462" s="90" t="str">
        <f>IF($G462&lt;&gt;"",$O462*P462,IF(OR($I462="c",$I462="css"),SUMIF($G$22:G$2999,$K462,Q$22:Q$2999),IF($I462="c1",SUMIF($F$22:F$2999,$K462,Q$22:Q$2999),IF($I462="c2",SUMIF($E$22:E$2999,$K462,Q$22:Q$2999),IF($I462="c3",SUMIF($D$22:D$2999,$K462,Q$22:Q$2999),IF($I462="c4",SUMIF($C$22:C$2999,$K462,Q$22:Q$2999),""))))))</f>
        <v/>
      </c>
      <c r="S462" s="90"/>
      <c r="T462" s="90" t="str">
        <f>IF(G462&lt;&gt;"",IF(S462&lt;&gt;"",O462*S462,"Celda Vacia"),IF($G462&lt;&gt;"",$O462*S462,IF(OR($I462="c",$I462="css"),SUMIF($G$22:G$2999,$K462,T$22:T$2999),IF($I462="c1",SUMIF($F$22:F$2999,$K462,T$22:T$2999),IF($I462="c2",SUMIF($E$22:E$2999,$K462,T$22:T$2999),IF($I462="c3",SUMIF($D$22:D$2999,$K462,T$22:T$2999),IF($I462="c4",SUMIF($C$22:C$2999,$K462,T$22:T$2999),"")))))))</f>
        <v/>
      </c>
      <c r="U462" s="91" t="str">
        <f t="shared" si="104"/>
        <v/>
      </c>
      <c r="V462" s="45"/>
      <c r="X462" s="50" t="str">
        <f t="shared" si="105"/>
        <v/>
      </c>
      <c r="Y462" s="69" t="str">
        <f t="shared" si="106"/>
        <v/>
      </c>
      <c r="Z462" s="69" t="str">
        <f t="shared" si="107"/>
        <v/>
      </c>
      <c r="AA462" s="69" t="str">
        <f>IF(I462="CSS",IF(RELLENAR!$F$6="PEM",IF(OR(T462&lt;(Q462),Q462=0),1,""),IF(OR(T462*(1+$T$11+$T$9)&lt;(Q462*(1+$O$9+$O$11)),Q462=0),1,"")),"")</f>
        <v/>
      </c>
      <c r="AB462" s="93" t="str">
        <f t="shared" si="108"/>
        <v/>
      </c>
      <c r="AC462" s="56" t="str">
        <f t="shared" si="109"/>
        <v/>
      </c>
      <c r="AD462" s="94" t="str">
        <f t="shared" si="110"/>
        <v/>
      </c>
      <c r="AE462" s="56" t="str">
        <f t="shared" si="111"/>
        <v/>
      </c>
      <c r="AF462" s="78" t="str">
        <f t="shared" si="112"/>
        <v/>
      </c>
    </row>
    <row r="463" spans="1:32" s="74" customFormat="1" x14ac:dyDescent="0.2">
      <c r="A463" s="74" t="str">
        <f>IF(EXPORTADO!I445&lt;&gt;"",EXPORTADO!I445,"")</f>
        <v/>
      </c>
      <c r="B463" s="74" t="str">
        <f t="shared" si="97"/>
        <v/>
      </c>
      <c r="C463" s="86" t="str">
        <f t="shared" si="98"/>
        <v/>
      </c>
      <c r="D463" s="86" t="str">
        <f t="shared" si="99"/>
        <v/>
      </c>
      <c r="E463" s="86" t="str">
        <f t="shared" si="100"/>
        <v/>
      </c>
      <c r="F463" s="86" t="str">
        <f t="shared" si="101"/>
        <v/>
      </c>
      <c r="G463" s="86" t="str">
        <f t="shared" si="102"/>
        <v/>
      </c>
      <c r="H463" s="87" t="str">
        <f>IF(EXPORTADO!B445&lt;&gt;"",EXPORTADO!B445,"")</f>
        <v/>
      </c>
      <c r="I463" s="78" t="str">
        <f t="shared" si="103"/>
        <v/>
      </c>
      <c r="J463" s="78"/>
      <c r="K463" s="88" t="str">
        <f>IF(EXPORTADO!A445&lt;&gt;"",TRIM(EXPORTADO!A445),"")</f>
        <v/>
      </c>
      <c r="L463" s="50" t="str">
        <f>IF(K463&lt;&gt;"",EXPORTADO!D445,"")</f>
        <v/>
      </c>
      <c r="M463" s="50"/>
      <c r="N463" s="78" t="str">
        <f>IF(K463&lt;&gt;"",EXPORTADO!C445,"")</f>
        <v/>
      </c>
      <c r="O463" s="89" t="str">
        <f>IF(G463&lt;&gt;"",EXPORTADO!E445,"")</f>
        <v/>
      </c>
      <c r="P463" s="90" t="str">
        <f>IF(G463&lt;&gt;"",EXPORTADO!F445,"")</f>
        <v/>
      </c>
      <c r="Q463" s="90" t="str">
        <f>IF($G463&lt;&gt;"",$O463*P463,IF(OR($I463="c",$I463="css"),SUMIF($G$22:G$2999,$K463,Q$22:Q$2999),IF($I463="c1",SUMIF($F$22:F$2999,$K463,Q$22:Q$2999),IF($I463="c2",SUMIF($E$22:E$2999,$K463,Q$22:Q$2999),IF($I463="c3",SUMIF($D$22:D$2999,$K463,Q$22:Q$2999),IF($I463="c4",SUMIF($C$22:C$2999,$K463,Q$22:Q$2999),""))))))</f>
        <v/>
      </c>
      <c r="S463" s="90"/>
      <c r="T463" s="90" t="str">
        <f>IF(G463&lt;&gt;"",IF(S463&lt;&gt;"",O463*S463,"Celda Vacia"),IF($G463&lt;&gt;"",$O463*S463,IF(OR($I463="c",$I463="css"),SUMIF($G$22:G$2999,$K463,T$22:T$2999),IF($I463="c1",SUMIF($F$22:F$2999,$K463,T$22:T$2999),IF($I463="c2",SUMIF($E$22:E$2999,$K463,T$22:T$2999),IF($I463="c3",SUMIF($D$22:D$2999,$K463,T$22:T$2999),IF($I463="c4",SUMIF($C$22:C$2999,$K463,T$22:T$2999),"")))))))</f>
        <v/>
      </c>
      <c r="U463" s="91" t="str">
        <f t="shared" si="104"/>
        <v/>
      </c>
      <c r="V463" s="45"/>
      <c r="X463" s="50" t="str">
        <f t="shared" si="105"/>
        <v/>
      </c>
      <c r="Y463" s="69" t="str">
        <f t="shared" si="106"/>
        <v/>
      </c>
      <c r="Z463" s="69" t="str">
        <f t="shared" si="107"/>
        <v/>
      </c>
      <c r="AA463" s="69" t="str">
        <f>IF(I463="CSS",IF(RELLENAR!$F$6="PEM",IF(OR(T463&lt;(Q463),Q463=0),1,""),IF(OR(T463*(1+$T$11+$T$9)&lt;(Q463*(1+$O$9+$O$11)),Q463=0),1,"")),"")</f>
        <v/>
      </c>
      <c r="AB463" s="93" t="str">
        <f t="shared" si="108"/>
        <v/>
      </c>
      <c r="AC463" s="56" t="str">
        <f t="shared" si="109"/>
        <v/>
      </c>
      <c r="AD463" s="94" t="str">
        <f t="shared" si="110"/>
        <v/>
      </c>
      <c r="AE463" s="56" t="str">
        <f t="shared" si="111"/>
        <v/>
      </c>
      <c r="AF463" s="78" t="str">
        <f t="shared" si="112"/>
        <v/>
      </c>
    </row>
    <row r="464" spans="1:32" s="74" customFormat="1" x14ac:dyDescent="0.2">
      <c r="A464" s="74" t="str">
        <f>IF(EXPORTADO!I446&lt;&gt;"",EXPORTADO!I446,"")</f>
        <v/>
      </c>
      <c r="B464" s="74" t="str">
        <f t="shared" si="97"/>
        <v/>
      </c>
      <c r="C464" s="86" t="str">
        <f t="shared" si="98"/>
        <v/>
      </c>
      <c r="D464" s="86" t="str">
        <f t="shared" si="99"/>
        <v/>
      </c>
      <c r="E464" s="86" t="str">
        <f t="shared" si="100"/>
        <v/>
      </c>
      <c r="F464" s="86" t="str">
        <f t="shared" si="101"/>
        <v/>
      </c>
      <c r="G464" s="86" t="str">
        <f t="shared" si="102"/>
        <v/>
      </c>
      <c r="H464" s="87" t="str">
        <f>IF(EXPORTADO!B446&lt;&gt;"",EXPORTADO!B446,"")</f>
        <v/>
      </c>
      <c r="I464" s="78" t="str">
        <f t="shared" si="103"/>
        <v/>
      </c>
      <c r="J464" s="78"/>
      <c r="K464" s="88" t="str">
        <f>IF(EXPORTADO!A446&lt;&gt;"",TRIM(EXPORTADO!A446),"")</f>
        <v/>
      </c>
      <c r="L464" s="50" t="str">
        <f>IF(K464&lt;&gt;"",EXPORTADO!D446,"")</f>
        <v/>
      </c>
      <c r="M464" s="50"/>
      <c r="N464" s="78" t="str">
        <f>IF(K464&lt;&gt;"",EXPORTADO!C446,"")</f>
        <v/>
      </c>
      <c r="O464" s="89" t="str">
        <f>IF(G464&lt;&gt;"",EXPORTADO!E446,"")</f>
        <v/>
      </c>
      <c r="P464" s="90" t="str">
        <f>IF(G464&lt;&gt;"",EXPORTADO!F446,"")</f>
        <v/>
      </c>
      <c r="Q464" s="90" t="str">
        <f>IF($G464&lt;&gt;"",$O464*P464,IF(OR($I464="c",$I464="css"),SUMIF($G$22:G$2999,$K464,Q$22:Q$2999),IF($I464="c1",SUMIF($F$22:F$2999,$K464,Q$22:Q$2999),IF($I464="c2",SUMIF($E$22:E$2999,$K464,Q$22:Q$2999),IF($I464="c3",SUMIF($D$22:D$2999,$K464,Q$22:Q$2999),IF($I464="c4",SUMIF($C$22:C$2999,$K464,Q$22:Q$2999),""))))))</f>
        <v/>
      </c>
      <c r="S464" s="90"/>
      <c r="T464" s="90" t="str">
        <f>IF(G464&lt;&gt;"",IF(S464&lt;&gt;"",O464*S464,"Celda Vacia"),IF($G464&lt;&gt;"",$O464*S464,IF(OR($I464="c",$I464="css"),SUMIF($G$22:G$2999,$K464,T$22:T$2999),IF($I464="c1",SUMIF($F$22:F$2999,$K464,T$22:T$2999),IF($I464="c2",SUMIF($E$22:E$2999,$K464,T$22:T$2999),IF($I464="c3",SUMIF($D$22:D$2999,$K464,T$22:T$2999),IF($I464="c4",SUMIF($C$22:C$2999,$K464,T$22:T$2999),"")))))))</f>
        <v/>
      </c>
      <c r="U464" s="91" t="str">
        <f t="shared" si="104"/>
        <v/>
      </c>
      <c r="V464" s="45"/>
      <c r="X464" s="50" t="str">
        <f t="shared" si="105"/>
        <v/>
      </c>
      <c r="Y464" s="69" t="str">
        <f t="shared" si="106"/>
        <v/>
      </c>
      <c r="Z464" s="69" t="str">
        <f t="shared" si="107"/>
        <v/>
      </c>
      <c r="AA464" s="69" t="str">
        <f>IF(I464="CSS",IF(RELLENAR!$F$6="PEM",IF(OR(T464&lt;(Q464),Q464=0),1,""),IF(OR(T464*(1+$T$11+$T$9)&lt;(Q464*(1+$O$9+$O$11)),Q464=0),1,"")),"")</f>
        <v/>
      </c>
      <c r="AB464" s="93" t="str">
        <f t="shared" si="108"/>
        <v/>
      </c>
      <c r="AC464" s="56" t="str">
        <f t="shared" si="109"/>
        <v/>
      </c>
      <c r="AD464" s="94" t="str">
        <f t="shared" si="110"/>
        <v/>
      </c>
      <c r="AE464" s="56" t="str">
        <f t="shared" si="111"/>
        <v/>
      </c>
      <c r="AF464" s="78" t="str">
        <f t="shared" si="112"/>
        <v/>
      </c>
    </row>
    <row r="465" spans="1:32" s="74" customFormat="1" x14ac:dyDescent="0.2">
      <c r="A465" s="74" t="str">
        <f>IF(EXPORTADO!I447&lt;&gt;"",EXPORTADO!I447,"")</f>
        <v/>
      </c>
      <c r="B465" s="74" t="str">
        <f t="shared" si="97"/>
        <v/>
      </c>
      <c r="C465" s="86" t="str">
        <f t="shared" si="98"/>
        <v/>
      </c>
      <c r="D465" s="86" t="str">
        <f t="shared" si="99"/>
        <v/>
      </c>
      <c r="E465" s="86" t="str">
        <f t="shared" si="100"/>
        <v/>
      </c>
      <c r="F465" s="86" t="str">
        <f t="shared" si="101"/>
        <v/>
      </c>
      <c r="G465" s="86" t="str">
        <f t="shared" si="102"/>
        <v/>
      </c>
      <c r="H465" s="87" t="str">
        <f>IF(EXPORTADO!B447&lt;&gt;"",EXPORTADO!B447,"")</f>
        <v/>
      </c>
      <c r="I465" s="78" t="str">
        <f t="shared" si="103"/>
        <v/>
      </c>
      <c r="J465" s="78"/>
      <c r="K465" s="88" t="str">
        <f>IF(EXPORTADO!A447&lt;&gt;"",TRIM(EXPORTADO!A447),"")</f>
        <v/>
      </c>
      <c r="L465" s="50" t="str">
        <f>IF(K465&lt;&gt;"",EXPORTADO!D447,"")</f>
        <v/>
      </c>
      <c r="M465" s="50"/>
      <c r="N465" s="78" t="str">
        <f>IF(K465&lt;&gt;"",EXPORTADO!C447,"")</f>
        <v/>
      </c>
      <c r="O465" s="89" t="str">
        <f>IF(G465&lt;&gt;"",EXPORTADO!E447,"")</f>
        <v/>
      </c>
      <c r="P465" s="90" t="str">
        <f>IF(G465&lt;&gt;"",EXPORTADO!F447,"")</f>
        <v/>
      </c>
      <c r="Q465" s="90" t="str">
        <f>IF($G465&lt;&gt;"",$O465*P465,IF(OR($I465="c",$I465="css"),SUMIF($G$22:G$2999,$K465,Q$22:Q$2999),IF($I465="c1",SUMIF($F$22:F$2999,$K465,Q$22:Q$2999),IF($I465="c2",SUMIF($E$22:E$2999,$K465,Q$22:Q$2999),IF($I465="c3",SUMIF($D$22:D$2999,$K465,Q$22:Q$2999),IF($I465="c4",SUMIF($C$22:C$2999,$K465,Q$22:Q$2999),""))))))</f>
        <v/>
      </c>
      <c r="S465" s="90"/>
      <c r="T465" s="90" t="str">
        <f>IF(G465&lt;&gt;"",IF(S465&lt;&gt;"",O465*S465,"Celda Vacia"),IF($G465&lt;&gt;"",$O465*S465,IF(OR($I465="c",$I465="css"),SUMIF($G$22:G$2999,$K465,T$22:T$2999),IF($I465="c1",SUMIF($F$22:F$2999,$K465,T$22:T$2999),IF($I465="c2",SUMIF($E$22:E$2999,$K465,T$22:T$2999),IF($I465="c3",SUMIF($D$22:D$2999,$K465,T$22:T$2999),IF($I465="c4",SUMIF($C$22:C$2999,$K465,T$22:T$2999),"")))))))</f>
        <v/>
      </c>
      <c r="U465" s="91" t="str">
        <f t="shared" si="104"/>
        <v/>
      </c>
      <c r="V465" s="45"/>
      <c r="X465" s="50" t="str">
        <f t="shared" si="105"/>
        <v/>
      </c>
      <c r="Y465" s="69" t="str">
        <f t="shared" si="106"/>
        <v/>
      </c>
      <c r="Z465" s="69" t="str">
        <f t="shared" si="107"/>
        <v/>
      </c>
      <c r="AA465" s="69" t="str">
        <f>IF(I465="CSS",IF(RELLENAR!$F$6="PEM",IF(OR(T465&lt;(Q465),Q465=0),1,""),IF(OR(T465*(1+$T$11+$T$9)&lt;(Q465*(1+$O$9+$O$11)),Q465=0),1,"")),"")</f>
        <v/>
      </c>
      <c r="AB465" s="93" t="str">
        <f t="shared" si="108"/>
        <v/>
      </c>
      <c r="AC465" s="56" t="str">
        <f t="shared" si="109"/>
        <v/>
      </c>
      <c r="AD465" s="94" t="str">
        <f t="shared" si="110"/>
        <v/>
      </c>
      <c r="AE465" s="56" t="str">
        <f t="shared" si="111"/>
        <v/>
      </c>
      <c r="AF465" s="78" t="str">
        <f t="shared" si="112"/>
        <v/>
      </c>
    </row>
    <row r="466" spans="1:32" s="74" customFormat="1" x14ac:dyDescent="0.2">
      <c r="A466" s="74" t="str">
        <f>IF(EXPORTADO!I448&lt;&gt;"",EXPORTADO!I448,"")</f>
        <v/>
      </c>
      <c r="B466" s="74" t="str">
        <f t="shared" si="97"/>
        <v/>
      </c>
      <c r="C466" s="86" t="str">
        <f t="shared" si="98"/>
        <v/>
      </c>
      <c r="D466" s="86" t="str">
        <f t="shared" si="99"/>
        <v/>
      </c>
      <c r="E466" s="86" t="str">
        <f t="shared" si="100"/>
        <v/>
      </c>
      <c r="F466" s="86" t="str">
        <f t="shared" si="101"/>
        <v/>
      </c>
      <c r="G466" s="86" t="str">
        <f t="shared" si="102"/>
        <v/>
      </c>
      <c r="H466" s="87" t="str">
        <f>IF(EXPORTADO!B448&lt;&gt;"",EXPORTADO!B448,"")</f>
        <v/>
      </c>
      <c r="I466" s="78" t="str">
        <f t="shared" si="103"/>
        <v/>
      </c>
      <c r="J466" s="78"/>
      <c r="K466" s="88" t="str">
        <f>IF(EXPORTADO!A448&lt;&gt;"",TRIM(EXPORTADO!A448),"")</f>
        <v/>
      </c>
      <c r="L466" s="50" t="str">
        <f>IF(K466&lt;&gt;"",EXPORTADO!D448,"")</f>
        <v/>
      </c>
      <c r="M466" s="50"/>
      <c r="N466" s="78" t="str">
        <f>IF(K466&lt;&gt;"",EXPORTADO!C448,"")</f>
        <v/>
      </c>
      <c r="O466" s="89" t="str">
        <f>IF(G466&lt;&gt;"",EXPORTADO!E448,"")</f>
        <v/>
      </c>
      <c r="P466" s="90" t="str">
        <f>IF(G466&lt;&gt;"",EXPORTADO!F448,"")</f>
        <v/>
      </c>
      <c r="Q466" s="90" t="str">
        <f>IF($G466&lt;&gt;"",$O466*P466,IF(OR($I466="c",$I466="css"),SUMIF($G$22:G$2999,$K466,Q$22:Q$2999),IF($I466="c1",SUMIF($F$22:F$2999,$K466,Q$22:Q$2999),IF($I466="c2",SUMIF($E$22:E$2999,$K466,Q$22:Q$2999),IF($I466="c3",SUMIF($D$22:D$2999,$K466,Q$22:Q$2999),IF($I466="c4",SUMIF($C$22:C$2999,$K466,Q$22:Q$2999),""))))))</f>
        <v/>
      </c>
      <c r="S466" s="90" t="s">
        <v>17</v>
      </c>
      <c r="T466" s="90" t="str">
        <f>IF(G466&lt;&gt;"",IF(S466&lt;&gt;"",O466*S466,"Celda Vacia"),IF($G466&lt;&gt;"",$O466*S466,IF(OR($I466="c",$I466="css"),SUMIF($G$22:G$2999,$K466,T$22:T$2999),IF($I466="c1",SUMIF($F$22:F$2999,$K466,T$22:T$2999),IF($I466="c2",SUMIF($E$22:E$2999,$K466,T$22:T$2999),IF($I466="c3",SUMIF($D$22:D$2999,$K466,T$22:T$2999),IF($I466="c4",SUMIF($C$22:C$2999,$K466,T$22:T$2999),"")))))))</f>
        <v/>
      </c>
      <c r="U466" s="91" t="str">
        <f t="shared" si="104"/>
        <v/>
      </c>
      <c r="V466" s="45"/>
      <c r="X466" s="50" t="str">
        <f t="shared" si="105"/>
        <v/>
      </c>
      <c r="Y466" s="69" t="str">
        <f t="shared" si="106"/>
        <v/>
      </c>
      <c r="Z466" s="69" t="str">
        <f t="shared" si="107"/>
        <v/>
      </c>
      <c r="AA466" s="69" t="str">
        <f>IF(I466="CSS",IF(RELLENAR!$F$6="PEM",IF(OR(T466&lt;(Q466),Q466=0),1,""),IF(OR(T466*(1+$T$11+$T$9)&lt;(Q466*(1+$O$9+$O$11)),Q466=0),1,"")),"")</f>
        <v/>
      </c>
      <c r="AB466" s="93" t="str">
        <f t="shared" si="108"/>
        <v/>
      </c>
      <c r="AC466" s="56" t="str">
        <f t="shared" si="109"/>
        <v/>
      </c>
      <c r="AD466" s="94" t="str">
        <f t="shared" si="110"/>
        <v/>
      </c>
      <c r="AE466" s="56" t="str">
        <f t="shared" si="111"/>
        <v/>
      </c>
      <c r="AF466" s="78" t="str">
        <f t="shared" si="112"/>
        <v/>
      </c>
    </row>
    <row r="467" spans="1:32" s="74" customFormat="1" x14ac:dyDescent="0.2">
      <c r="A467" s="74" t="str">
        <f>IF(EXPORTADO!I449&lt;&gt;"",EXPORTADO!I449,"")</f>
        <v/>
      </c>
      <c r="B467" s="74" t="str">
        <f t="shared" si="97"/>
        <v/>
      </c>
      <c r="C467" s="86" t="str">
        <f t="shared" si="98"/>
        <v/>
      </c>
      <c r="D467" s="86" t="str">
        <f t="shared" si="99"/>
        <v/>
      </c>
      <c r="E467" s="86" t="str">
        <f t="shared" si="100"/>
        <v/>
      </c>
      <c r="F467" s="86" t="str">
        <f t="shared" si="101"/>
        <v/>
      </c>
      <c r="G467" s="86" t="str">
        <f t="shared" si="102"/>
        <v/>
      </c>
      <c r="H467" s="87" t="str">
        <f>IF(EXPORTADO!B449&lt;&gt;"",EXPORTADO!B449,"")</f>
        <v/>
      </c>
      <c r="I467" s="78" t="str">
        <f t="shared" si="103"/>
        <v/>
      </c>
      <c r="J467" s="78"/>
      <c r="K467" s="88" t="str">
        <f>IF(EXPORTADO!A449&lt;&gt;"",TRIM(EXPORTADO!A449),"")</f>
        <v/>
      </c>
      <c r="L467" s="50" t="str">
        <f>IF(K467&lt;&gt;"",EXPORTADO!D449,"")</f>
        <v/>
      </c>
      <c r="M467" s="50"/>
      <c r="N467" s="78" t="str">
        <f>IF(K467&lt;&gt;"",EXPORTADO!C449,"")</f>
        <v/>
      </c>
      <c r="O467" s="89" t="str">
        <f>IF(G467&lt;&gt;"",EXPORTADO!E449,"")</f>
        <v/>
      </c>
      <c r="P467" s="90" t="str">
        <f>IF(G467&lt;&gt;"",EXPORTADO!F449,"")</f>
        <v/>
      </c>
      <c r="Q467" s="90" t="str">
        <f>IF($G467&lt;&gt;"",$O467*P467,IF(OR($I467="c",$I467="css"),SUMIF($G$22:G$2999,$K467,Q$22:Q$2999),IF($I467="c1",SUMIF($F$22:F$2999,$K467,Q$22:Q$2999),IF($I467="c2",SUMIF($E$22:E$2999,$K467,Q$22:Q$2999),IF($I467="c3",SUMIF($D$22:D$2999,$K467,Q$22:Q$2999),IF($I467="c4",SUMIF($C$22:C$2999,$K467,Q$22:Q$2999),""))))))</f>
        <v/>
      </c>
      <c r="S467" s="90"/>
      <c r="T467" s="90" t="str">
        <f>IF(G467&lt;&gt;"",IF(S467&lt;&gt;"",O467*S467,"Celda Vacia"),IF($G467&lt;&gt;"",$O467*S467,IF(OR($I467="c",$I467="css"),SUMIF($G$22:G$2999,$K467,T$22:T$2999),IF($I467="c1",SUMIF($F$22:F$2999,$K467,T$22:T$2999),IF($I467="c2",SUMIF($E$22:E$2999,$K467,T$22:T$2999),IF($I467="c3",SUMIF($D$22:D$2999,$K467,T$22:T$2999),IF($I467="c4",SUMIF($C$22:C$2999,$K467,T$22:T$2999),"")))))))</f>
        <v/>
      </c>
      <c r="U467" s="91" t="str">
        <f t="shared" si="104"/>
        <v/>
      </c>
      <c r="V467" s="45"/>
      <c r="X467" s="50" t="str">
        <f t="shared" si="105"/>
        <v/>
      </c>
      <c r="Y467" s="69" t="str">
        <f t="shared" si="106"/>
        <v/>
      </c>
      <c r="Z467" s="69" t="str">
        <f t="shared" si="107"/>
        <v/>
      </c>
      <c r="AA467" s="69" t="str">
        <f>IF(I467="CSS",IF(RELLENAR!$F$6="PEM",IF(OR(T467&lt;(Q467),Q467=0),1,""),IF(OR(T467*(1+$T$11+$T$9)&lt;(Q467*(1+$O$9+$O$11)),Q467=0),1,"")),"")</f>
        <v/>
      </c>
      <c r="AB467" s="93" t="str">
        <f t="shared" si="108"/>
        <v/>
      </c>
      <c r="AC467" s="56" t="str">
        <f t="shared" si="109"/>
        <v/>
      </c>
      <c r="AD467" s="94" t="str">
        <f t="shared" si="110"/>
        <v/>
      </c>
      <c r="AE467" s="56" t="str">
        <f t="shared" si="111"/>
        <v/>
      </c>
      <c r="AF467" s="78" t="str">
        <f t="shared" si="112"/>
        <v/>
      </c>
    </row>
    <row r="468" spans="1:32" s="74" customFormat="1" x14ac:dyDescent="0.2">
      <c r="A468" s="74" t="str">
        <f>IF(EXPORTADO!I450&lt;&gt;"",EXPORTADO!I450,"")</f>
        <v/>
      </c>
      <c r="B468" s="74" t="str">
        <f t="shared" si="97"/>
        <v/>
      </c>
      <c r="C468" s="86" t="str">
        <f t="shared" si="98"/>
        <v/>
      </c>
      <c r="D468" s="86" t="str">
        <f t="shared" si="99"/>
        <v/>
      </c>
      <c r="E468" s="86" t="str">
        <f t="shared" si="100"/>
        <v/>
      </c>
      <c r="F468" s="86" t="str">
        <f t="shared" si="101"/>
        <v/>
      </c>
      <c r="G468" s="86" t="str">
        <f t="shared" si="102"/>
        <v/>
      </c>
      <c r="H468" s="87" t="str">
        <f>IF(EXPORTADO!B450&lt;&gt;"",EXPORTADO!B450,"")</f>
        <v/>
      </c>
      <c r="I468" s="78" t="str">
        <f t="shared" si="103"/>
        <v/>
      </c>
      <c r="J468" s="78"/>
      <c r="K468" s="88" t="str">
        <f>IF(EXPORTADO!A450&lt;&gt;"",TRIM(EXPORTADO!A450),"")</f>
        <v/>
      </c>
      <c r="L468" s="50" t="str">
        <f>IF(K468&lt;&gt;"",EXPORTADO!D450,"")</f>
        <v/>
      </c>
      <c r="M468" s="50"/>
      <c r="N468" s="78" t="str">
        <f>IF(K468&lt;&gt;"",EXPORTADO!C450,"")</f>
        <v/>
      </c>
      <c r="O468" s="89" t="str">
        <f>IF(G468&lt;&gt;"",EXPORTADO!E450,"")</f>
        <v/>
      </c>
      <c r="P468" s="90" t="str">
        <f>IF(G468&lt;&gt;"",EXPORTADO!F450,"")</f>
        <v/>
      </c>
      <c r="Q468" s="90" t="str">
        <f>IF($G468&lt;&gt;"",$O468*P468,IF(OR($I468="c",$I468="css"),SUMIF($G$22:G$2999,$K468,Q$22:Q$2999),IF($I468="c1",SUMIF($F$22:F$2999,$K468,Q$22:Q$2999),IF($I468="c2",SUMIF($E$22:E$2999,$K468,Q$22:Q$2999),IF($I468="c3",SUMIF($D$22:D$2999,$K468,Q$22:Q$2999),IF($I468="c4",SUMIF($C$22:C$2999,$K468,Q$22:Q$2999),""))))))</f>
        <v/>
      </c>
      <c r="S468" s="90"/>
      <c r="T468" s="90" t="str">
        <f>IF(G468&lt;&gt;"",IF(S468&lt;&gt;"",O468*S468,"Celda Vacia"),IF($G468&lt;&gt;"",$O468*S468,IF(OR($I468="c",$I468="css"),SUMIF($G$22:G$2999,$K468,T$22:T$2999),IF($I468="c1",SUMIF($F$22:F$2999,$K468,T$22:T$2999),IF($I468="c2",SUMIF($E$22:E$2999,$K468,T$22:T$2999),IF($I468="c3",SUMIF($D$22:D$2999,$K468,T$22:T$2999),IF($I468="c4",SUMIF($C$22:C$2999,$K468,T$22:T$2999),"")))))))</f>
        <v/>
      </c>
      <c r="U468" s="91" t="str">
        <f t="shared" si="104"/>
        <v/>
      </c>
      <c r="V468" s="45"/>
      <c r="X468" s="50" t="str">
        <f t="shared" si="105"/>
        <v/>
      </c>
      <c r="Y468" s="69" t="str">
        <f t="shared" si="106"/>
        <v/>
      </c>
      <c r="Z468" s="69" t="str">
        <f t="shared" si="107"/>
        <v/>
      </c>
      <c r="AA468" s="69" t="str">
        <f>IF(I468="CSS",IF(RELLENAR!$F$6="PEM",IF(OR(T468&lt;(Q468),Q468=0),1,""),IF(OR(T468*(1+$T$11+$T$9)&lt;(Q468*(1+$O$9+$O$11)),Q468=0),1,"")),"")</f>
        <v/>
      </c>
      <c r="AB468" s="93" t="str">
        <f t="shared" si="108"/>
        <v/>
      </c>
      <c r="AC468" s="56" t="str">
        <f t="shared" si="109"/>
        <v/>
      </c>
      <c r="AD468" s="94" t="str">
        <f t="shared" si="110"/>
        <v/>
      </c>
      <c r="AE468" s="56" t="str">
        <f t="shared" si="111"/>
        <v/>
      </c>
      <c r="AF468" s="78" t="str">
        <f t="shared" si="112"/>
        <v/>
      </c>
    </row>
    <row r="469" spans="1:32" s="74" customFormat="1" x14ac:dyDescent="0.2">
      <c r="A469" s="74" t="str">
        <f>IF(EXPORTADO!I451&lt;&gt;"",EXPORTADO!I451,"")</f>
        <v/>
      </c>
      <c r="B469" s="74" t="str">
        <f t="shared" si="97"/>
        <v/>
      </c>
      <c r="C469" s="86" t="str">
        <f t="shared" si="98"/>
        <v/>
      </c>
      <c r="D469" s="86" t="str">
        <f t="shared" si="99"/>
        <v/>
      </c>
      <c r="E469" s="86" t="str">
        <f t="shared" si="100"/>
        <v/>
      </c>
      <c r="F469" s="86" t="str">
        <f t="shared" si="101"/>
        <v/>
      </c>
      <c r="G469" s="86" t="str">
        <f t="shared" si="102"/>
        <v/>
      </c>
      <c r="H469" s="87" t="str">
        <f>IF(EXPORTADO!B451&lt;&gt;"",EXPORTADO!B451,"")</f>
        <v/>
      </c>
      <c r="I469" s="78" t="str">
        <f t="shared" si="103"/>
        <v/>
      </c>
      <c r="J469" s="78"/>
      <c r="K469" s="88" t="str">
        <f>IF(EXPORTADO!A451&lt;&gt;"",TRIM(EXPORTADO!A451),"")</f>
        <v/>
      </c>
      <c r="L469" s="50" t="str">
        <f>IF(K469&lt;&gt;"",EXPORTADO!D451,"")</f>
        <v/>
      </c>
      <c r="M469" s="50"/>
      <c r="N469" s="78" t="str">
        <f>IF(K469&lt;&gt;"",EXPORTADO!C451,"")</f>
        <v/>
      </c>
      <c r="O469" s="89" t="str">
        <f>IF(G469&lt;&gt;"",EXPORTADO!E451,"")</f>
        <v/>
      </c>
      <c r="P469" s="90" t="str">
        <f>IF(G469&lt;&gt;"",EXPORTADO!F451,"")</f>
        <v/>
      </c>
      <c r="Q469" s="90" t="str">
        <f>IF($G469&lt;&gt;"",$O469*P469,IF(OR($I469="c",$I469="css"),SUMIF($G$22:G$2999,$K469,Q$22:Q$2999),IF($I469="c1",SUMIF($F$22:F$2999,$K469,Q$22:Q$2999),IF($I469="c2",SUMIF($E$22:E$2999,$K469,Q$22:Q$2999),IF($I469="c3",SUMIF($D$22:D$2999,$K469,Q$22:Q$2999),IF($I469="c4",SUMIF($C$22:C$2999,$K469,Q$22:Q$2999),""))))))</f>
        <v/>
      </c>
      <c r="S469" s="90"/>
      <c r="T469" s="90" t="str">
        <f>IF(G469&lt;&gt;"",IF(S469&lt;&gt;"",O469*S469,"Celda Vacia"),IF($G469&lt;&gt;"",$O469*S469,IF(OR($I469="c",$I469="css"),SUMIF($G$22:G$2999,$K469,T$22:T$2999),IF($I469="c1",SUMIF($F$22:F$2999,$K469,T$22:T$2999),IF($I469="c2",SUMIF($E$22:E$2999,$K469,T$22:T$2999),IF($I469="c3",SUMIF($D$22:D$2999,$K469,T$22:T$2999),IF($I469="c4",SUMIF($C$22:C$2999,$K469,T$22:T$2999),"")))))))</f>
        <v/>
      </c>
      <c r="U469" s="91" t="str">
        <f t="shared" si="104"/>
        <v/>
      </c>
      <c r="V469" s="45"/>
      <c r="X469" s="50" t="str">
        <f t="shared" si="105"/>
        <v/>
      </c>
      <c r="Y469" s="69" t="str">
        <f t="shared" si="106"/>
        <v/>
      </c>
      <c r="Z469" s="69" t="str">
        <f t="shared" si="107"/>
        <v/>
      </c>
      <c r="AA469" s="69" t="str">
        <f>IF(I469="CSS",IF(RELLENAR!$F$6="PEM",IF(OR(T469&lt;(Q469),Q469=0),1,""),IF(OR(T469*(1+$T$11+$T$9)&lt;(Q469*(1+$O$9+$O$11)),Q469=0),1,"")),"")</f>
        <v/>
      </c>
      <c r="AB469" s="93" t="str">
        <f t="shared" si="108"/>
        <v/>
      </c>
      <c r="AC469" s="56" t="str">
        <f t="shared" si="109"/>
        <v/>
      </c>
      <c r="AD469" s="94" t="str">
        <f t="shared" si="110"/>
        <v/>
      </c>
      <c r="AE469" s="56" t="str">
        <f t="shared" si="111"/>
        <v/>
      </c>
      <c r="AF469" s="78" t="str">
        <f t="shared" si="112"/>
        <v/>
      </c>
    </row>
    <row r="470" spans="1:32" s="74" customFormat="1" x14ac:dyDescent="0.2">
      <c r="A470" s="74" t="str">
        <f>IF(EXPORTADO!I452&lt;&gt;"",EXPORTADO!I452,"")</f>
        <v/>
      </c>
      <c r="B470" s="74" t="str">
        <f t="shared" ref="B470:B533" si="113">IF(K470&lt;&gt;"",LEN(K470),"")</f>
        <v/>
      </c>
      <c r="C470" s="86" t="str">
        <f t="shared" ref="C470:C533" si="114">IF($I470="P5",MID($K470,1,14),"")</f>
        <v/>
      </c>
      <c r="D470" s="86" t="str">
        <f t="shared" ref="D470:D533" si="115">IF(OR($I470="P4",$I470="P5",$I470="P5"),MID($K470,1,11),"")</f>
        <v/>
      </c>
      <c r="E470" s="86" t="str">
        <f t="shared" ref="E470:E533" si="116">IF(OR($I470="P3",$I470="P4",$I470="P5"),MID($K470,1,8),"")</f>
        <v/>
      </c>
      <c r="F470" s="86" t="str">
        <f t="shared" ref="F470:F533" si="117">IF(OR($I470="P2",$I470="P3",$I470="P4",$I470="P5"),MID($K470,1,5),"")</f>
        <v/>
      </c>
      <c r="G470" s="86" t="str">
        <f t="shared" ref="G470:G533" si="118">IF(OR($I470="P1",$I470="P2",$I470="P3",$I470="P4",$I470="P5"),MID($K470,1,2),"")</f>
        <v/>
      </c>
      <c r="H470" s="87" t="str">
        <f>IF(EXPORTADO!B452&lt;&gt;"",EXPORTADO!B452,"")</f>
        <v/>
      </c>
      <c r="I470" s="78" t="str">
        <f t="shared" ref="I470:I533" si="119">IF(K470&lt;&gt;"",IF(OR(K470=CSS.1,K470=CSS.2,K470=CSS.3),"CSS",IF(B470=17,IF(H470="capítulo","c5","p5"),IF(B470=14,IF(H470="capítulo","c4","p4"),IF(B470=11,IF(H470="capítulo","c3","p3"),IF(B470=8,IF(H470="capítulo","c2","p2"),IF(B470=5,IF(H470="capítulo","c1","p1"),IF(B470=2,"c"))))))),"")</f>
        <v/>
      </c>
      <c r="J470" s="78"/>
      <c r="K470" s="88" t="str">
        <f>IF(EXPORTADO!A452&lt;&gt;"",TRIM(EXPORTADO!A452),"")</f>
        <v/>
      </c>
      <c r="L470" s="50" t="str">
        <f>IF(K470&lt;&gt;"",EXPORTADO!D452,"")</f>
        <v/>
      </c>
      <c r="M470" s="50"/>
      <c r="N470" s="78" t="str">
        <f>IF(K470&lt;&gt;"",EXPORTADO!C452,"")</f>
        <v/>
      </c>
      <c r="O470" s="89" t="str">
        <f>IF(G470&lt;&gt;"",EXPORTADO!E452,"")</f>
        <v/>
      </c>
      <c r="P470" s="90" t="str">
        <f>IF(G470&lt;&gt;"",EXPORTADO!F452,"")</f>
        <v/>
      </c>
      <c r="Q470" s="90" t="str">
        <f>IF($G470&lt;&gt;"",$O470*P470,IF(OR($I470="c",$I470="css"),SUMIF($G$22:G$2999,$K470,Q$22:Q$2999),IF($I470="c1",SUMIF($F$22:F$2999,$K470,Q$22:Q$2999),IF($I470="c2",SUMIF($E$22:E$2999,$K470,Q$22:Q$2999),IF($I470="c3",SUMIF($D$22:D$2999,$K470,Q$22:Q$2999),IF($I470="c4",SUMIF($C$22:C$2999,$K470,Q$22:Q$2999),""))))))</f>
        <v/>
      </c>
      <c r="S470" s="90"/>
      <c r="T470" s="90" t="str">
        <f>IF(G470&lt;&gt;"",IF(S470&lt;&gt;"",O470*S470,"Celda Vacia"),IF($G470&lt;&gt;"",$O470*S470,IF(OR($I470="c",$I470="css"),SUMIF($G$22:G$2999,$K470,T$22:T$2999),IF($I470="c1",SUMIF($F$22:F$2999,$K470,T$22:T$2999),IF($I470="c2",SUMIF($E$22:E$2999,$K470,T$22:T$2999),IF($I470="c3",SUMIF($D$22:D$2999,$K470,T$22:T$2999),IF($I470="c4",SUMIF($C$22:C$2999,$K470,T$22:T$2999),"")))))))</f>
        <v/>
      </c>
      <c r="U470" s="91" t="str">
        <f t="shared" ref="U470:U533" si="120">IF(T470&lt;&gt;"Celda Vacia",IF($T$7&lt;&gt;0,IF(AND(T470&lt;&gt;0,T470&lt;&gt;"",Q470&lt;&gt;0,Q470&lt;&gt;""),-(1-(T470*($Z$3+1))/(Q470*($Z$2+1))),IF(AND(S470&lt;&gt;"",S470&lt;&gt;0,P470&lt;&gt;"",P470&lt;&gt;0),-(1-(S470/P470)),"")),""),"")</f>
        <v/>
      </c>
      <c r="V470" s="45"/>
      <c r="X470" s="50" t="str">
        <f t="shared" ref="X470:X533" si="121">IF(Y470&lt;&gt;"",$X$7,IF(Z470&lt;&gt;"",$X$9,IF(AND(AA470&lt;&gt;"",AA470&lt;&gt;0),$X$11,IF(AND(AE470&lt;&gt;"",AE470&lt;&gt;0),$X$13,""))))</f>
        <v/>
      </c>
      <c r="Y470" s="69" t="str">
        <f t="shared" ref="Y470:Y533" si="122">IF(G470&lt;&gt;"",IF(S470="",1,""),"")</f>
        <v/>
      </c>
      <c r="Z470" s="69" t="str">
        <f t="shared" ref="Z470:Z533" si="123">IF(G470&lt;&gt;"",IF(S470&lt;&gt;"",IF(S470=0,1,""),""),"")</f>
        <v/>
      </c>
      <c r="AA470" s="69" t="str">
        <f>IF(I470="CSS",IF(RELLENAR!$F$6="PEM",IF(OR(T470&lt;(Q470),Q470=0),1,""),IF(OR(T470*(1+$T$11+$T$9)&lt;(Q470*(1+$O$9+$O$11)),Q470=0),1,"")),"")</f>
        <v/>
      </c>
      <c r="AB470" s="93" t="str">
        <f t="shared" ref="AB470:AB533" si="124">IF(G470&lt;&gt;"",IF(U470&lt;&gt;"",U470,""),"")</f>
        <v/>
      </c>
      <c r="AC470" s="56" t="str">
        <f t="shared" ref="AC470:AC533" si="125">IF(G470&lt;&gt;"",IF(AB470&lt;&gt;"",COUNTIF($AB$22:$AB$2999,AB470),""),"")</f>
        <v/>
      </c>
      <c r="AD470" s="94" t="str">
        <f t="shared" ref="AD470:AD533" si="126">IF(AND(I470="C",T470&lt;&gt;0),-(1-(T470*($T$11+$T$9)+T470)/(Q470*($O$9+$O$11)+Q470)),"")</f>
        <v/>
      </c>
      <c r="AE470" s="56" t="str">
        <f t="shared" ref="AE470:AE533" si="127">IF(AD470&lt;&gt;"",IF(A470="OB",IF(ABS(AD470)&gt;PD.OC,1,""),IF(A470="VEC",IF(ABS(AD470)&gt;PD.VEC,1,""),IF(A470="CI",IF(ABS(AD470)&gt;PD.IC,1,""),IF(A470="EIM",IF(ABS(AD470)&gt;PD.EIM,1,""),"")))),"")</f>
        <v/>
      </c>
      <c r="AF470" s="78" t="str">
        <f t="shared" ref="AF470:AF533" si="128">IF(T470="celda vacia",1,"")</f>
        <v/>
      </c>
    </row>
    <row r="471" spans="1:32" s="74" customFormat="1" x14ac:dyDescent="0.2">
      <c r="A471" s="74" t="str">
        <f>IF(EXPORTADO!I453&lt;&gt;"",EXPORTADO!I453,"")</f>
        <v/>
      </c>
      <c r="B471" s="74" t="str">
        <f t="shared" si="113"/>
        <v/>
      </c>
      <c r="C471" s="86" t="str">
        <f t="shared" si="114"/>
        <v/>
      </c>
      <c r="D471" s="86" t="str">
        <f t="shared" si="115"/>
        <v/>
      </c>
      <c r="E471" s="86" t="str">
        <f t="shared" si="116"/>
        <v/>
      </c>
      <c r="F471" s="86" t="str">
        <f t="shared" si="117"/>
        <v/>
      </c>
      <c r="G471" s="86" t="str">
        <f t="shared" si="118"/>
        <v/>
      </c>
      <c r="H471" s="87" t="str">
        <f>IF(EXPORTADO!B453&lt;&gt;"",EXPORTADO!B453,"")</f>
        <v/>
      </c>
      <c r="I471" s="78" t="str">
        <f t="shared" si="119"/>
        <v/>
      </c>
      <c r="J471" s="78"/>
      <c r="K471" s="88" t="str">
        <f>IF(EXPORTADO!A453&lt;&gt;"",TRIM(EXPORTADO!A453),"")</f>
        <v/>
      </c>
      <c r="L471" s="50" t="str">
        <f>IF(K471&lt;&gt;"",EXPORTADO!D453,"")</f>
        <v/>
      </c>
      <c r="M471" s="50"/>
      <c r="N471" s="78" t="str">
        <f>IF(K471&lt;&gt;"",EXPORTADO!C453,"")</f>
        <v/>
      </c>
      <c r="O471" s="89" t="str">
        <f>IF(G471&lt;&gt;"",EXPORTADO!E453,"")</f>
        <v/>
      </c>
      <c r="P471" s="90" t="str">
        <f>IF(G471&lt;&gt;"",EXPORTADO!F453,"")</f>
        <v/>
      </c>
      <c r="Q471" s="90" t="str">
        <f>IF($G471&lt;&gt;"",$O471*P471,IF(OR($I471="c",$I471="css"),SUMIF($G$22:G$2999,$K471,Q$22:Q$2999),IF($I471="c1",SUMIF($F$22:F$2999,$K471,Q$22:Q$2999),IF($I471="c2",SUMIF($E$22:E$2999,$K471,Q$22:Q$2999),IF($I471="c3",SUMIF($D$22:D$2999,$K471,Q$22:Q$2999),IF($I471="c4",SUMIF($C$22:C$2999,$K471,Q$22:Q$2999),""))))))</f>
        <v/>
      </c>
      <c r="S471" s="90"/>
      <c r="T471" s="90" t="str">
        <f>IF(G471&lt;&gt;"",IF(S471&lt;&gt;"",O471*S471,"Celda Vacia"),IF($G471&lt;&gt;"",$O471*S471,IF(OR($I471="c",$I471="css"),SUMIF($G$22:G$2999,$K471,T$22:T$2999),IF($I471="c1",SUMIF($F$22:F$2999,$K471,T$22:T$2999),IF($I471="c2",SUMIF($E$22:E$2999,$K471,T$22:T$2999),IF($I471="c3",SUMIF($D$22:D$2999,$K471,T$22:T$2999),IF($I471="c4",SUMIF($C$22:C$2999,$K471,T$22:T$2999),"")))))))</f>
        <v/>
      </c>
      <c r="U471" s="91" t="str">
        <f t="shared" si="120"/>
        <v/>
      </c>
      <c r="V471" s="45"/>
      <c r="X471" s="50" t="str">
        <f t="shared" si="121"/>
        <v/>
      </c>
      <c r="Y471" s="69" t="str">
        <f t="shared" si="122"/>
        <v/>
      </c>
      <c r="Z471" s="69" t="str">
        <f t="shared" si="123"/>
        <v/>
      </c>
      <c r="AA471" s="69" t="str">
        <f>IF(I471="CSS",IF(RELLENAR!$F$6="PEM",IF(OR(T471&lt;(Q471),Q471=0),1,""),IF(OR(T471*(1+$T$11+$T$9)&lt;(Q471*(1+$O$9+$O$11)),Q471=0),1,"")),"")</f>
        <v/>
      </c>
      <c r="AB471" s="93" t="str">
        <f t="shared" si="124"/>
        <v/>
      </c>
      <c r="AC471" s="56" t="str">
        <f t="shared" si="125"/>
        <v/>
      </c>
      <c r="AD471" s="94" t="str">
        <f t="shared" si="126"/>
        <v/>
      </c>
      <c r="AE471" s="56" t="str">
        <f t="shared" si="127"/>
        <v/>
      </c>
      <c r="AF471" s="78" t="str">
        <f t="shared" si="128"/>
        <v/>
      </c>
    </row>
    <row r="472" spans="1:32" s="74" customFormat="1" x14ac:dyDescent="0.2">
      <c r="A472" s="74" t="str">
        <f>IF(EXPORTADO!I454&lt;&gt;"",EXPORTADO!I454,"")</f>
        <v/>
      </c>
      <c r="B472" s="74" t="str">
        <f t="shared" si="113"/>
        <v/>
      </c>
      <c r="C472" s="86" t="str">
        <f t="shared" si="114"/>
        <v/>
      </c>
      <c r="D472" s="86" t="str">
        <f t="shared" si="115"/>
        <v/>
      </c>
      <c r="E472" s="86" t="str">
        <f t="shared" si="116"/>
        <v/>
      </c>
      <c r="F472" s="86" t="str">
        <f t="shared" si="117"/>
        <v/>
      </c>
      <c r="G472" s="86" t="str">
        <f t="shared" si="118"/>
        <v/>
      </c>
      <c r="H472" s="87" t="str">
        <f>IF(EXPORTADO!B454&lt;&gt;"",EXPORTADO!B454,"")</f>
        <v/>
      </c>
      <c r="I472" s="78" t="str">
        <f t="shared" si="119"/>
        <v/>
      </c>
      <c r="J472" s="78"/>
      <c r="K472" s="88" t="str">
        <f>IF(EXPORTADO!A454&lt;&gt;"",TRIM(EXPORTADO!A454),"")</f>
        <v/>
      </c>
      <c r="L472" s="50" t="str">
        <f>IF(K472&lt;&gt;"",EXPORTADO!D454,"")</f>
        <v/>
      </c>
      <c r="M472" s="50"/>
      <c r="N472" s="78" t="str">
        <f>IF(K472&lt;&gt;"",EXPORTADO!C454,"")</f>
        <v/>
      </c>
      <c r="O472" s="89" t="str">
        <f>IF(G472&lt;&gt;"",EXPORTADO!E454,"")</f>
        <v/>
      </c>
      <c r="P472" s="90" t="str">
        <f>IF(G472&lt;&gt;"",EXPORTADO!F454,"")</f>
        <v/>
      </c>
      <c r="Q472" s="90" t="str">
        <f>IF($G472&lt;&gt;"",$O472*P472,IF(OR($I472="c",$I472="css"),SUMIF($G$22:G$2999,$K472,Q$22:Q$2999),IF($I472="c1",SUMIF($F$22:F$2999,$K472,Q$22:Q$2999),IF($I472="c2",SUMIF($E$22:E$2999,$K472,Q$22:Q$2999),IF($I472="c3",SUMIF($D$22:D$2999,$K472,Q$22:Q$2999),IF($I472="c4",SUMIF($C$22:C$2999,$K472,Q$22:Q$2999),""))))))</f>
        <v/>
      </c>
      <c r="S472" s="90"/>
      <c r="T472" s="90" t="str">
        <f>IF(G472&lt;&gt;"",IF(S472&lt;&gt;"",O472*S472,"Celda Vacia"),IF($G472&lt;&gt;"",$O472*S472,IF(OR($I472="c",$I472="css"),SUMIF($G$22:G$2999,$K472,T$22:T$2999),IF($I472="c1",SUMIF($F$22:F$2999,$K472,T$22:T$2999),IF($I472="c2",SUMIF($E$22:E$2999,$K472,T$22:T$2999),IF($I472="c3",SUMIF($D$22:D$2999,$K472,T$22:T$2999),IF($I472="c4",SUMIF($C$22:C$2999,$K472,T$22:T$2999),"")))))))</f>
        <v/>
      </c>
      <c r="U472" s="91" t="str">
        <f t="shared" si="120"/>
        <v/>
      </c>
      <c r="V472" s="45"/>
      <c r="X472" s="50" t="str">
        <f t="shared" si="121"/>
        <v/>
      </c>
      <c r="Y472" s="69" t="str">
        <f t="shared" si="122"/>
        <v/>
      </c>
      <c r="Z472" s="69" t="str">
        <f t="shared" si="123"/>
        <v/>
      </c>
      <c r="AA472" s="69" t="str">
        <f>IF(I472="CSS",IF(RELLENAR!$F$6="PEM",IF(OR(T472&lt;(Q472),Q472=0),1,""),IF(OR(T472*(1+$T$11+$T$9)&lt;(Q472*(1+$O$9+$O$11)),Q472=0),1,"")),"")</f>
        <v/>
      </c>
      <c r="AB472" s="93" t="str">
        <f t="shared" si="124"/>
        <v/>
      </c>
      <c r="AC472" s="56" t="str">
        <f t="shared" si="125"/>
        <v/>
      </c>
      <c r="AD472" s="94" t="str">
        <f t="shared" si="126"/>
        <v/>
      </c>
      <c r="AE472" s="56" t="str">
        <f t="shared" si="127"/>
        <v/>
      </c>
      <c r="AF472" s="78" t="str">
        <f t="shared" si="128"/>
        <v/>
      </c>
    </row>
    <row r="473" spans="1:32" s="74" customFormat="1" x14ac:dyDescent="0.2">
      <c r="A473" s="74" t="str">
        <f>IF(EXPORTADO!I455&lt;&gt;"",EXPORTADO!I455,"")</f>
        <v/>
      </c>
      <c r="B473" s="74" t="str">
        <f t="shared" si="113"/>
        <v/>
      </c>
      <c r="C473" s="86" t="str">
        <f t="shared" si="114"/>
        <v/>
      </c>
      <c r="D473" s="86" t="str">
        <f t="shared" si="115"/>
        <v/>
      </c>
      <c r="E473" s="86" t="str">
        <f t="shared" si="116"/>
        <v/>
      </c>
      <c r="F473" s="86" t="str">
        <f t="shared" si="117"/>
        <v/>
      </c>
      <c r="G473" s="86" t="str">
        <f t="shared" si="118"/>
        <v/>
      </c>
      <c r="H473" s="87" t="str">
        <f>IF(EXPORTADO!B455&lt;&gt;"",EXPORTADO!B455,"")</f>
        <v/>
      </c>
      <c r="I473" s="78" t="str">
        <f t="shared" si="119"/>
        <v/>
      </c>
      <c r="J473" s="78"/>
      <c r="K473" s="88" t="str">
        <f>IF(EXPORTADO!A455&lt;&gt;"",TRIM(EXPORTADO!A455),"")</f>
        <v/>
      </c>
      <c r="L473" s="50" t="str">
        <f>IF(K473&lt;&gt;"",EXPORTADO!D455,"")</f>
        <v/>
      </c>
      <c r="M473" s="50"/>
      <c r="N473" s="78" t="str">
        <f>IF(K473&lt;&gt;"",EXPORTADO!C455,"")</f>
        <v/>
      </c>
      <c r="O473" s="89" t="str">
        <f>IF(G473&lt;&gt;"",EXPORTADO!E455,"")</f>
        <v/>
      </c>
      <c r="P473" s="90" t="str">
        <f>IF(G473&lt;&gt;"",EXPORTADO!F455,"")</f>
        <v/>
      </c>
      <c r="Q473" s="90" t="str">
        <f>IF($G473&lt;&gt;"",$O473*P473,IF(OR($I473="c",$I473="css"),SUMIF($G$22:G$2999,$K473,Q$22:Q$2999),IF($I473="c1",SUMIF($F$22:F$2999,$K473,Q$22:Q$2999),IF($I473="c2",SUMIF($E$22:E$2999,$K473,Q$22:Q$2999),IF($I473="c3",SUMIF($D$22:D$2999,$K473,Q$22:Q$2999),IF($I473="c4",SUMIF($C$22:C$2999,$K473,Q$22:Q$2999),""))))))</f>
        <v/>
      </c>
      <c r="S473" s="90"/>
      <c r="T473" s="90" t="str">
        <f>IF(G473&lt;&gt;"",IF(S473&lt;&gt;"",O473*S473,"Celda Vacia"),IF($G473&lt;&gt;"",$O473*S473,IF(OR($I473="c",$I473="css"),SUMIF($G$22:G$2999,$K473,T$22:T$2999),IF($I473="c1",SUMIF($F$22:F$2999,$K473,T$22:T$2999),IF($I473="c2",SUMIF($E$22:E$2999,$K473,T$22:T$2999),IF($I473="c3",SUMIF($D$22:D$2999,$K473,T$22:T$2999),IF($I473="c4",SUMIF($C$22:C$2999,$K473,T$22:T$2999),"")))))))</f>
        <v/>
      </c>
      <c r="U473" s="91" t="str">
        <f t="shared" si="120"/>
        <v/>
      </c>
      <c r="V473" s="45"/>
      <c r="X473" s="50" t="str">
        <f t="shared" si="121"/>
        <v/>
      </c>
      <c r="Y473" s="69" t="str">
        <f t="shared" si="122"/>
        <v/>
      </c>
      <c r="Z473" s="69" t="str">
        <f t="shared" si="123"/>
        <v/>
      </c>
      <c r="AA473" s="69" t="str">
        <f>IF(I473="CSS",IF(RELLENAR!$F$6="PEM",IF(OR(T473&lt;(Q473),Q473=0),1,""),IF(OR(T473*(1+$T$11+$T$9)&lt;(Q473*(1+$O$9+$O$11)),Q473=0),1,"")),"")</f>
        <v/>
      </c>
      <c r="AB473" s="93" t="str">
        <f t="shared" si="124"/>
        <v/>
      </c>
      <c r="AC473" s="56" t="str">
        <f t="shared" si="125"/>
        <v/>
      </c>
      <c r="AD473" s="94" t="str">
        <f t="shared" si="126"/>
        <v/>
      </c>
      <c r="AE473" s="56" t="str">
        <f t="shared" si="127"/>
        <v/>
      </c>
      <c r="AF473" s="78" t="str">
        <f t="shared" si="128"/>
        <v/>
      </c>
    </row>
    <row r="474" spans="1:32" s="74" customFormat="1" x14ac:dyDescent="0.2">
      <c r="A474" s="74" t="str">
        <f>IF(EXPORTADO!I456&lt;&gt;"",EXPORTADO!I456,"")</f>
        <v/>
      </c>
      <c r="B474" s="74" t="str">
        <f t="shared" si="113"/>
        <v/>
      </c>
      <c r="C474" s="86" t="str">
        <f t="shared" si="114"/>
        <v/>
      </c>
      <c r="D474" s="86" t="str">
        <f t="shared" si="115"/>
        <v/>
      </c>
      <c r="E474" s="86" t="str">
        <f t="shared" si="116"/>
        <v/>
      </c>
      <c r="F474" s="86" t="str">
        <f t="shared" si="117"/>
        <v/>
      </c>
      <c r="G474" s="86" t="str">
        <f t="shared" si="118"/>
        <v/>
      </c>
      <c r="H474" s="87" t="str">
        <f>IF(EXPORTADO!B456&lt;&gt;"",EXPORTADO!B456,"")</f>
        <v/>
      </c>
      <c r="I474" s="78" t="str">
        <f t="shared" si="119"/>
        <v/>
      </c>
      <c r="J474" s="78"/>
      <c r="K474" s="88" t="str">
        <f>IF(EXPORTADO!A456&lt;&gt;"",TRIM(EXPORTADO!A456),"")</f>
        <v/>
      </c>
      <c r="L474" s="50" t="str">
        <f>IF(K474&lt;&gt;"",EXPORTADO!D456,"")</f>
        <v/>
      </c>
      <c r="M474" s="50"/>
      <c r="N474" s="78" t="str">
        <f>IF(K474&lt;&gt;"",EXPORTADO!C456,"")</f>
        <v/>
      </c>
      <c r="O474" s="89" t="str">
        <f>IF(G474&lt;&gt;"",EXPORTADO!E456,"")</f>
        <v/>
      </c>
      <c r="P474" s="90" t="str">
        <f>IF(G474&lt;&gt;"",EXPORTADO!F456,"")</f>
        <v/>
      </c>
      <c r="Q474" s="90" t="str">
        <f>IF($G474&lt;&gt;"",$O474*P474,IF(OR($I474="c",$I474="css"),SUMIF($G$22:G$2999,$K474,Q$22:Q$2999),IF($I474="c1",SUMIF($F$22:F$2999,$K474,Q$22:Q$2999),IF($I474="c2",SUMIF($E$22:E$2999,$K474,Q$22:Q$2999),IF($I474="c3",SUMIF($D$22:D$2999,$K474,Q$22:Q$2999),IF($I474="c4",SUMIF($C$22:C$2999,$K474,Q$22:Q$2999),""))))))</f>
        <v/>
      </c>
      <c r="S474" s="90" t="s">
        <v>17</v>
      </c>
      <c r="T474" s="90" t="str">
        <f>IF(G474&lt;&gt;"",IF(S474&lt;&gt;"",O474*S474,"Celda Vacia"),IF($G474&lt;&gt;"",$O474*S474,IF(OR($I474="c",$I474="css"),SUMIF($G$22:G$2999,$K474,T$22:T$2999),IF($I474="c1",SUMIF($F$22:F$2999,$K474,T$22:T$2999),IF($I474="c2",SUMIF($E$22:E$2999,$K474,T$22:T$2999),IF($I474="c3",SUMIF($D$22:D$2999,$K474,T$22:T$2999),IF($I474="c4",SUMIF($C$22:C$2999,$K474,T$22:T$2999),"")))))))</f>
        <v/>
      </c>
      <c r="U474" s="91" t="str">
        <f t="shared" si="120"/>
        <v/>
      </c>
      <c r="V474" s="45"/>
      <c r="X474" s="50" t="str">
        <f t="shared" si="121"/>
        <v/>
      </c>
      <c r="Y474" s="69" t="str">
        <f t="shared" si="122"/>
        <v/>
      </c>
      <c r="Z474" s="69" t="str">
        <f t="shared" si="123"/>
        <v/>
      </c>
      <c r="AA474" s="69" t="str">
        <f>IF(I474="CSS",IF(RELLENAR!$F$6="PEM",IF(OR(T474&lt;(Q474),Q474=0),1,""),IF(OR(T474*(1+$T$11+$T$9)&lt;(Q474*(1+$O$9+$O$11)),Q474=0),1,"")),"")</f>
        <v/>
      </c>
      <c r="AB474" s="93" t="str">
        <f t="shared" si="124"/>
        <v/>
      </c>
      <c r="AC474" s="56" t="str">
        <f t="shared" si="125"/>
        <v/>
      </c>
      <c r="AD474" s="94" t="str">
        <f t="shared" si="126"/>
        <v/>
      </c>
      <c r="AE474" s="56" t="str">
        <f t="shared" si="127"/>
        <v/>
      </c>
      <c r="AF474" s="78" t="str">
        <f t="shared" si="128"/>
        <v/>
      </c>
    </row>
    <row r="475" spans="1:32" s="74" customFormat="1" x14ac:dyDescent="0.2">
      <c r="A475" s="74" t="str">
        <f>IF(EXPORTADO!I457&lt;&gt;"",EXPORTADO!I457,"")</f>
        <v/>
      </c>
      <c r="B475" s="74" t="str">
        <f t="shared" si="113"/>
        <v/>
      </c>
      <c r="C475" s="86" t="str">
        <f t="shared" si="114"/>
        <v/>
      </c>
      <c r="D475" s="86" t="str">
        <f t="shared" si="115"/>
        <v/>
      </c>
      <c r="E475" s="86" t="str">
        <f t="shared" si="116"/>
        <v/>
      </c>
      <c r="F475" s="86" t="str">
        <f t="shared" si="117"/>
        <v/>
      </c>
      <c r="G475" s="86" t="str">
        <f t="shared" si="118"/>
        <v/>
      </c>
      <c r="H475" s="87" t="str">
        <f>IF(EXPORTADO!B457&lt;&gt;"",EXPORTADO!B457,"")</f>
        <v/>
      </c>
      <c r="I475" s="78" t="str">
        <f t="shared" si="119"/>
        <v/>
      </c>
      <c r="J475" s="78"/>
      <c r="K475" s="88" t="str">
        <f>IF(EXPORTADO!A457&lt;&gt;"",TRIM(EXPORTADO!A457),"")</f>
        <v/>
      </c>
      <c r="L475" s="50" t="str">
        <f>IF(K475&lt;&gt;"",EXPORTADO!D457,"")</f>
        <v/>
      </c>
      <c r="M475" s="50"/>
      <c r="N475" s="78" t="str">
        <f>IF(K475&lt;&gt;"",EXPORTADO!C457,"")</f>
        <v/>
      </c>
      <c r="O475" s="89" t="str">
        <f>IF(G475&lt;&gt;"",EXPORTADO!E457,"")</f>
        <v/>
      </c>
      <c r="P475" s="90" t="str">
        <f>IF(G475&lt;&gt;"",EXPORTADO!F457,"")</f>
        <v/>
      </c>
      <c r="Q475" s="90" t="str">
        <f>IF($G475&lt;&gt;"",$O475*P475,IF(OR($I475="c",$I475="css"),SUMIF($G$22:G$2999,$K475,Q$22:Q$2999),IF($I475="c1",SUMIF($F$22:F$2999,$K475,Q$22:Q$2999),IF($I475="c2",SUMIF($E$22:E$2999,$K475,Q$22:Q$2999),IF($I475="c3",SUMIF($D$22:D$2999,$K475,Q$22:Q$2999),IF($I475="c4",SUMIF($C$22:C$2999,$K475,Q$22:Q$2999),""))))))</f>
        <v/>
      </c>
      <c r="S475" s="90"/>
      <c r="T475" s="90" t="str">
        <f>IF(G475&lt;&gt;"",IF(S475&lt;&gt;"",O475*S475,"Celda Vacia"),IF($G475&lt;&gt;"",$O475*S475,IF(OR($I475="c",$I475="css"),SUMIF($G$22:G$2999,$K475,T$22:T$2999),IF($I475="c1",SUMIF($F$22:F$2999,$K475,T$22:T$2999),IF($I475="c2",SUMIF($E$22:E$2999,$K475,T$22:T$2999),IF($I475="c3",SUMIF($D$22:D$2999,$K475,T$22:T$2999),IF($I475="c4",SUMIF($C$22:C$2999,$K475,T$22:T$2999),"")))))))</f>
        <v/>
      </c>
      <c r="U475" s="91" t="str">
        <f t="shared" si="120"/>
        <v/>
      </c>
      <c r="V475" s="45"/>
      <c r="X475" s="50" t="str">
        <f t="shared" si="121"/>
        <v/>
      </c>
      <c r="Y475" s="69" t="str">
        <f t="shared" si="122"/>
        <v/>
      </c>
      <c r="Z475" s="69" t="str">
        <f t="shared" si="123"/>
        <v/>
      </c>
      <c r="AA475" s="69" t="str">
        <f>IF(I475="CSS",IF(RELLENAR!$F$6="PEM",IF(OR(T475&lt;(Q475),Q475=0),1,""),IF(OR(T475*(1+$T$11+$T$9)&lt;(Q475*(1+$O$9+$O$11)),Q475=0),1,"")),"")</f>
        <v/>
      </c>
      <c r="AB475" s="93" t="str">
        <f t="shared" si="124"/>
        <v/>
      </c>
      <c r="AC475" s="56" t="str">
        <f t="shared" si="125"/>
        <v/>
      </c>
      <c r="AD475" s="94" t="str">
        <f t="shared" si="126"/>
        <v/>
      </c>
      <c r="AE475" s="56" t="str">
        <f t="shared" si="127"/>
        <v/>
      </c>
      <c r="AF475" s="78" t="str">
        <f t="shared" si="128"/>
        <v/>
      </c>
    </row>
    <row r="476" spans="1:32" s="74" customFormat="1" x14ac:dyDescent="0.2">
      <c r="A476" s="74" t="str">
        <f>IF(EXPORTADO!I458&lt;&gt;"",EXPORTADO!I458,"")</f>
        <v/>
      </c>
      <c r="B476" s="74" t="str">
        <f t="shared" si="113"/>
        <v/>
      </c>
      <c r="C476" s="86" t="str">
        <f t="shared" si="114"/>
        <v/>
      </c>
      <c r="D476" s="86" t="str">
        <f t="shared" si="115"/>
        <v/>
      </c>
      <c r="E476" s="86" t="str">
        <f t="shared" si="116"/>
        <v/>
      </c>
      <c r="F476" s="86" t="str">
        <f t="shared" si="117"/>
        <v/>
      </c>
      <c r="G476" s="86" t="str">
        <f t="shared" si="118"/>
        <v/>
      </c>
      <c r="H476" s="87" t="str">
        <f>IF(EXPORTADO!B458&lt;&gt;"",EXPORTADO!B458,"")</f>
        <v/>
      </c>
      <c r="I476" s="78" t="str">
        <f t="shared" si="119"/>
        <v/>
      </c>
      <c r="J476" s="78"/>
      <c r="K476" s="88" t="str">
        <f>IF(EXPORTADO!A458&lt;&gt;"",TRIM(EXPORTADO!A458),"")</f>
        <v/>
      </c>
      <c r="L476" s="50" t="str">
        <f>IF(K476&lt;&gt;"",EXPORTADO!D458,"")</f>
        <v/>
      </c>
      <c r="M476" s="50"/>
      <c r="N476" s="78" t="str">
        <f>IF(K476&lt;&gt;"",EXPORTADO!C458,"")</f>
        <v/>
      </c>
      <c r="O476" s="89" t="str">
        <f>IF(G476&lt;&gt;"",EXPORTADO!E458,"")</f>
        <v/>
      </c>
      <c r="P476" s="90" t="str">
        <f>IF(G476&lt;&gt;"",EXPORTADO!F458,"")</f>
        <v/>
      </c>
      <c r="Q476" s="90" t="str">
        <f>IF($G476&lt;&gt;"",$O476*P476,IF(OR($I476="c",$I476="css"),SUMIF($G$22:G$2999,$K476,Q$22:Q$2999),IF($I476="c1",SUMIF($F$22:F$2999,$K476,Q$22:Q$2999),IF($I476="c2",SUMIF($E$22:E$2999,$K476,Q$22:Q$2999),IF($I476="c3",SUMIF($D$22:D$2999,$K476,Q$22:Q$2999),IF($I476="c4",SUMIF($C$22:C$2999,$K476,Q$22:Q$2999),""))))))</f>
        <v/>
      </c>
      <c r="S476" s="90"/>
      <c r="T476" s="90" t="str">
        <f>IF(G476&lt;&gt;"",IF(S476&lt;&gt;"",O476*S476,"Celda Vacia"),IF($G476&lt;&gt;"",$O476*S476,IF(OR($I476="c",$I476="css"),SUMIF($G$22:G$2999,$K476,T$22:T$2999),IF($I476="c1",SUMIF($F$22:F$2999,$K476,T$22:T$2999),IF($I476="c2",SUMIF($E$22:E$2999,$K476,T$22:T$2999),IF($I476="c3",SUMIF($D$22:D$2999,$K476,T$22:T$2999),IF($I476="c4",SUMIF($C$22:C$2999,$K476,T$22:T$2999),"")))))))</f>
        <v/>
      </c>
      <c r="U476" s="91" t="str">
        <f t="shared" si="120"/>
        <v/>
      </c>
      <c r="V476" s="45"/>
      <c r="X476" s="50" t="str">
        <f t="shared" si="121"/>
        <v/>
      </c>
      <c r="Y476" s="69" t="str">
        <f t="shared" si="122"/>
        <v/>
      </c>
      <c r="Z476" s="69" t="str">
        <f t="shared" si="123"/>
        <v/>
      </c>
      <c r="AA476" s="69" t="str">
        <f>IF(I476="CSS",IF(RELLENAR!$F$6="PEM",IF(OR(T476&lt;(Q476),Q476=0),1,""),IF(OR(T476*(1+$T$11+$T$9)&lt;(Q476*(1+$O$9+$O$11)),Q476=0),1,"")),"")</f>
        <v/>
      </c>
      <c r="AB476" s="93" t="str">
        <f t="shared" si="124"/>
        <v/>
      </c>
      <c r="AC476" s="56" t="str">
        <f t="shared" si="125"/>
        <v/>
      </c>
      <c r="AD476" s="94" t="str">
        <f t="shared" si="126"/>
        <v/>
      </c>
      <c r="AE476" s="56" t="str">
        <f t="shared" si="127"/>
        <v/>
      </c>
      <c r="AF476" s="78" t="str">
        <f t="shared" si="128"/>
        <v/>
      </c>
    </row>
    <row r="477" spans="1:32" s="74" customFormat="1" x14ac:dyDescent="0.2">
      <c r="A477" s="74" t="str">
        <f>IF(EXPORTADO!I459&lt;&gt;"",EXPORTADO!I459,"")</f>
        <v/>
      </c>
      <c r="B477" s="74" t="str">
        <f t="shared" si="113"/>
        <v/>
      </c>
      <c r="C477" s="86" t="str">
        <f t="shared" si="114"/>
        <v/>
      </c>
      <c r="D477" s="86" t="str">
        <f t="shared" si="115"/>
        <v/>
      </c>
      <c r="E477" s="86" t="str">
        <f t="shared" si="116"/>
        <v/>
      </c>
      <c r="F477" s="86" t="str">
        <f t="shared" si="117"/>
        <v/>
      </c>
      <c r="G477" s="86" t="str">
        <f t="shared" si="118"/>
        <v/>
      </c>
      <c r="H477" s="87" t="str">
        <f>IF(EXPORTADO!B459&lt;&gt;"",EXPORTADO!B459,"")</f>
        <v/>
      </c>
      <c r="I477" s="78" t="str">
        <f t="shared" si="119"/>
        <v/>
      </c>
      <c r="J477" s="78"/>
      <c r="K477" s="88" t="str">
        <f>IF(EXPORTADO!A459&lt;&gt;"",TRIM(EXPORTADO!A459),"")</f>
        <v/>
      </c>
      <c r="L477" s="50" t="str">
        <f>IF(K477&lt;&gt;"",EXPORTADO!D459,"")</f>
        <v/>
      </c>
      <c r="M477" s="50"/>
      <c r="N477" s="78" t="str">
        <f>IF(K477&lt;&gt;"",EXPORTADO!C459,"")</f>
        <v/>
      </c>
      <c r="O477" s="89" t="str">
        <f>IF(G477&lt;&gt;"",EXPORTADO!E459,"")</f>
        <v/>
      </c>
      <c r="P477" s="90" t="str">
        <f>IF(G477&lt;&gt;"",EXPORTADO!F459,"")</f>
        <v/>
      </c>
      <c r="Q477" s="90" t="str">
        <f>IF($G477&lt;&gt;"",$O477*P477,IF(OR($I477="c",$I477="css"),SUMIF($G$22:G$2999,$K477,Q$22:Q$2999),IF($I477="c1",SUMIF($F$22:F$2999,$K477,Q$22:Q$2999),IF($I477="c2",SUMIF($E$22:E$2999,$K477,Q$22:Q$2999),IF($I477="c3",SUMIF($D$22:D$2999,$K477,Q$22:Q$2999),IF($I477="c4",SUMIF($C$22:C$2999,$K477,Q$22:Q$2999),""))))))</f>
        <v/>
      </c>
      <c r="S477" s="90"/>
      <c r="T477" s="90" t="str">
        <f>IF(G477&lt;&gt;"",IF(S477&lt;&gt;"",O477*S477,"Celda Vacia"),IF($G477&lt;&gt;"",$O477*S477,IF(OR($I477="c",$I477="css"),SUMIF($G$22:G$2999,$K477,T$22:T$2999),IF($I477="c1",SUMIF($F$22:F$2999,$K477,T$22:T$2999),IF($I477="c2",SUMIF($E$22:E$2999,$K477,T$22:T$2999),IF($I477="c3",SUMIF($D$22:D$2999,$K477,T$22:T$2999),IF($I477="c4",SUMIF($C$22:C$2999,$K477,T$22:T$2999),"")))))))</f>
        <v/>
      </c>
      <c r="U477" s="91" t="str">
        <f t="shared" si="120"/>
        <v/>
      </c>
      <c r="V477" s="45"/>
      <c r="X477" s="50" t="str">
        <f t="shared" si="121"/>
        <v/>
      </c>
      <c r="Y477" s="69" t="str">
        <f t="shared" si="122"/>
        <v/>
      </c>
      <c r="Z477" s="69" t="str">
        <f t="shared" si="123"/>
        <v/>
      </c>
      <c r="AA477" s="69" t="str">
        <f>IF(I477="CSS",IF(RELLENAR!$F$6="PEM",IF(OR(T477&lt;(Q477),Q477=0),1,""),IF(OR(T477*(1+$T$11+$T$9)&lt;(Q477*(1+$O$9+$O$11)),Q477=0),1,"")),"")</f>
        <v/>
      </c>
      <c r="AB477" s="93" t="str">
        <f t="shared" si="124"/>
        <v/>
      </c>
      <c r="AC477" s="56" t="str">
        <f t="shared" si="125"/>
        <v/>
      </c>
      <c r="AD477" s="94" t="str">
        <f t="shared" si="126"/>
        <v/>
      </c>
      <c r="AE477" s="56" t="str">
        <f t="shared" si="127"/>
        <v/>
      </c>
      <c r="AF477" s="78" t="str">
        <f t="shared" si="128"/>
        <v/>
      </c>
    </row>
    <row r="478" spans="1:32" s="74" customFormat="1" x14ac:dyDescent="0.2">
      <c r="A478" s="74" t="str">
        <f>IF(EXPORTADO!I460&lt;&gt;"",EXPORTADO!I460,"")</f>
        <v/>
      </c>
      <c r="B478" s="74" t="str">
        <f t="shared" si="113"/>
        <v/>
      </c>
      <c r="C478" s="86" t="str">
        <f t="shared" si="114"/>
        <v/>
      </c>
      <c r="D478" s="86" t="str">
        <f t="shared" si="115"/>
        <v/>
      </c>
      <c r="E478" s="86" t="str">
        <f t="shared" si="116"/>
        <v/>
      </c>
      <c r="F478" s="86" t="str">
        <f t="shared" si="117"/>
        <v/>
      </c>
      <c r="G478" s="86" t="str">
        <f t="shared" si="118"/>
        <v/>
      </c>
      <c r="H478" s="87" t="str">
        <f>IF(EXPORTADO!B460&lt;&gt;"",EXPORTADO!B460,"")</f>
        <v/>
      </c>
      <c r="I478" s="78" t="str">
        <f t="shared" si="119"/>
        <v/>
      </c>
      <c r="J478" s="78"/>
      <c r="K478" s="88" t="str">
        <f>IF(EXPORTADO!A460&lt;&gt;"",TRIM(EXPORTADO!A460),"")</f>
        <v/>
      </c>
      <c r="L478" s="50" t="str">
        <f>IF(K478&lt;&gt;"",EXPORTADO!D460,"")</f>
        <v/>
      </c>
      <c r="M478" s="50"/>
      <c r="N478" s="78" t="str">
        <f>IF(K478&lt;&gt;"",EXPORTADO!C460,"")</f>
        <v/>
      </c>
      <c r="O478" s="89" t="str">
        <f>IF(G478&lt;&gt;"",EXPORTADO!E460,"")</f>
        <v/>
      </c>
      <c r="P478" s="90" t="str">
        <f>IF(G478&lt;&gt;"",EXPORTADO!F460,"")</f>
        <v/>
      </c>
      <c r="Q478" s="90" t="str">
        <f>IF($G478&lt;&gt;"",$O478*P478,IF(OR($I478="c",$I478="css"),SUMIF($G$22:G$2999,$K478,Q$22:Q$2999),IF($I478="c1",SUMIF($F$22:F$2999,$K478,Q$22:Q$2999),IF($I478="c2",SUMIF($E$22:E$2999,$K478,Q$22:Q$2999),IF($I478="c3",SUMIF($D$22:D$2999,$K478,Q$22:Q$2999),IF($I478="c4",SUMIF($C$22:C$2999,$K478,Q$22:Q$2999),""))))))</f>
        <v/>
      </c>
      <c r="S478" s="90"/>
      <c r="T478" s="90" t="str">
        <f>IF(G478&lt;&gt;"",IF(S478&lt;&gt;"",O478*S478,"Celda Vacia"),IF($G478&lt;&gt;"",$O478*S478,IF(OR($I478="c",$I478="css"),SUMIF($G$22:G$2999,$K478,T$22:T$2999),IF($I478="c1",SUMIF($F$22:F$2999,$K478,T$22:T$2999),IF($I478="c2",SUMIF($E$22:E$2999,$K478,T$22:T$2999),IF($I478="c3",SUMIF($D$22:D$2999,$K478,T$22:T$2999),IF($I478="c4",SUMIF($C$22:C$2999,$K478,T$22:T$2999),"")))))))</f>
        <v/>
      </c>
      <c r="U478" s="91" t="str">
        <f t="shared" si="120"/>
        <v/>
      </c>
      <c r="V478" s="45"/>
      <c r="X478" s="50" t="str">
        <f t="shared" si="121"/>
        <v/>
      </c>
      <c r="Y478" s="69" t="str">
        <f t="shared" si="122"/>
        <v/>
      </c>
      <c r="Z478" s="69" t="str">
        <f t="shared" si="123"/>
        <v/>
      </c>
      <c r="AA478" s="69" t="str">
        <f>IF(I478="CSS",IF(RELLENAR!$F$6="PEM",IF(OR(T478&lt;(Q478),Q478=0),1,""),IF(OR(T478*(1+$T$11+$T$9)&lt;(Q478*(1+$O$9+$O$11)),Q478=0),1,"")),"")</f>
        <v/>
      </c>
      <c r="AB478" s="93" t="str">
        <f t="shared" si="124"/>
        <v/>
      </c>
      <c r="AC478" s="56" t="str">
        <f t="shared" si="125"/>
        <v/>
      </c>
      <c r="AD478" s="94" t="str">
        <f t="shared" si="126"/>
        <v/>
      </c>
      <c r="AE478" s="56" t="str">
        <f t="shared" si="127"/>
        <v/>
      </c>
      <c r="AF478" s="78" t="str">
        <f t="shared" si="128"/>
        <v/>
      </c>
    </row>
    <row r="479" spans="1:32" s="74" customFormat="1" x14ac:dyDescent="0.2">
      <c r="A479" s="74" t="str">
        <f>IF(EXPORTADO!I461&lt;&gt;"",EXPORTADO!I461,"")</f>
        <v/>
      </c>
      <c r="B479" s="74" t="str">
        <f t="shared" si="113"/>
        <v/>
      </c>
      <c r="C479" s="86" t="str">
        <f t="shared" si="114"/>
        <v/>
      </c>
      <c r="D479" s="86" t="str">
        <f t="shared" si="115"/>
        <v/>
      </c>
      <c r="E479" s="86" t="str">
        <f t="shared" si="116"/>
        <v/>
      </c>
      <c r="F479" s="86" t="str">
        <f t="shared" si="117"/>
        <v/>
      </c>
      <c r="G479" s="86" t="str">
        <f t="shared" si="118"/>
        <v/>
      </c>
      <c r="H479" s="87" t="str">
        <f>IF(EXPORTADO!B461&lt;&gt;"",EXPORTADO!B461,"")</f>
        <v/>
      </c>
      <c r="I479" s="78" t="str">
        <f t="shared" si="119"/>
        <v/>
      </c>
      <c r="J479" s="78"/>
      <c r="K479" s="88" t="str">
        <f>IF(EXPORTADO!A461&lt;&gt;"",TRIM(EXPORTADO!A461),"")</f>
        <v/>
      </c>
      <c r="L479" s="50" t="str">
        <f>IF(K479&lt;&gt;"",EXPORTADO!D461,"")</f>
        <v/>
      </c>
      <c r="M479" s="50"/>
      <c r="N479" s="78" t="str">
        <f>IF(K479&lt;&gt;"",EXPORTADO!C461,"")</f>
        <v/>
      </c>
      <c r="O479" s="89" t="str">
        <f>IF(G479&lt;&gt;"",EXPORTADO!E461,"")</f>
        <v/>
      </c>
      <c r="P479" s="90" t="str">
        <f>IF(G479&lt;&gt;"",EXPORTADO!F461,"")</f>
        <v/>
      </c>
      <c r="Q479" s="90" t="str">
        <f>IF($G479&lt;&gt;"",$O479*P479,IF(OR($I479="c",$I479="css"),SUMIF($G$22:G$2999,$K479,Q$22:Q$2999),IF($I479="c1",SUMIF($F$22:F$2999,$K479,Q$22:Q$2999),IF($I479="c2",SUMIF($E$22:E$2999,$K479,Q$22:Q$2999),IF($I479="c3",SUMIF($D$22:D$2999,$K479,Q$22:Q$2999),IF($I479="c4",SUMIF($C$22:C$2999,$K479,Q$22:Q$2999),""))))))</f>
        <v/>
      </c>
      <c r="S479" s="90"/>
      <c r="T479" s="90" t="str">
        <f>IF(G479&lt;&gt;"",IF(S479&lt;&gt;"",O479*S479,"Celda Vacia"),IF($G479&lt;&gt;"",$O479*S479,IF(OR($I479="c",$I479="css"),SUMIF($G$22:G$2999,$K479,T$22:T$2999),IF($I479="c1",SUMIF($F$22:F$2999,$K479,T$22:T$2999),IF($I479="c2",SUMIF($E$22:E$2999,$K479,T$22:T$2999),IF($I479="c3",SUMIF($D$22:D$2999,$K479,T$22:T$2999),IF($I479="c4",SUMIF($C$22:C$2999,$K479,T$22:T$2999),"")))))))</f>
        <v/>
      </c>
      <c r="U479" s="91" t="str">
        <f t="shared" si="120"/>
        <v/>
      </c>
      <c r="V479" s="45"/>
      <c r="X479" s="50" t="str">
        <f t="shared" si="121"/>
        <v/>
      </c>
      <c r="Y479" s="69" t="str">
        <f t="shared" si="122"/>
        <v/>
      </c>
      <c r="Z479" s="69" t="str">
        <f t="shared" si="123"/>
        <v/>
      </c>
      <c r="AA479" s="69" t="str">
        <f>IF(I479="CSS",IF(RELLENAR!$F$6="PEM",IF(OR(T479&lt;(Q479),Q479=0),1,""),IF(OR(T479*(1+$T$11+$T$9)&lt;(Q479*(1+$O$9+$O$11)),Q479=0),1,"")),"")</f>
        <v/>
      </c>
      <c r="AB479" s="93" t="str">
        <f t="shared" si="124"/>
        <v/>
      </c>
      <c r="AC479" s="56" t="str">
        <f t="shared" si="125"/>
        <v/>
      </c>
      <c r="AD479" s="94" t="str">
        <f t="shared" si="126"/>
        <v/>
      </c>
      <c r="AE479" s="56" t="str">
        <f t="shared" si="127"/>
        <v/>
      </c>
      <c r="AF479" s="78" t="str">
        <f t="shared" si="128"/>
        <v/>
      </c>
    </row>
    <row r="480" spans="1:32" s="74" customFormat="1" x14ac:dyDescent="0.2">
      <c r="A480" s="74" t="str">
        <f>IF(EXPORTADO!I462&lt;&gt;"",EXPORTADO!I462,"")</f>
        <v/>
      </c>
      <c r="B480" s="74" t="str">
        <f t="shared" si="113"/>
        <v/>
      </c>
      <c r="C480" s="86" t="str">
        <f t="shared" si="114"/>
        <v/>
      </c>
      <c r="D480" s="86" t="str">
        <f t="shared" si="115"/>
        <v/>
      </c>
      <c r="E480" s="86" t="str">
        <f t="shared" si="116"/>
        <v/>
      </c>
      <c r="F480" s="86" t="str">
        <f t="shared" si="117"/>
        <v/>
      </c>
      <c r="G480" s="86" t="str">
        <f t="shared" si="118"/>
        <v/>
      </c>
      <c r="H480" s="87" t="str">
        <f>IF(EXPORTADO!B462&lt;&gt;"",EXPORTADO!B462,"")</f>
        <v/>
      </c>
      <c r="I480" s="78" t="str">
        <f t="shared" si="119"/>
        <v/>
      </c>
      <c r="J480" s="78"/>
      <c r="K480" s="88" t="str">
        <f>IF(EXPORTADO!A462&lt;&gt;"",TRIM(EXPORTADO!A462),"")</f>
        <v/>
      </c>
      <c r="L480" s="50" t="str">
        <f>IF(K480&lt;&gt;"",EXPORTADO!D462,"")</f>
        <v/>
      </c>
      <c r="M480" s="50"/>
      <c r="N480" s="78" t="str">
        <f>IF(K480&lt;&gt;"",EXPORTADO!C462,"")</f>
        <v/>
      </c>
      <c r="O480" s="89" t="str">
        <f>IF(G480&lt;&gt;"",EXPORTADO!E462,"")</f>
        <v/>
      </c>
      <c r="P480" s="90" t="str">
        <f>IF(G480&lt;&gt;"",EXPORTADO!F462,"")</f>
        <v/>
      </c>
      <c r="Q480" s="90" t="str">
        <f>IF($G480&lt;&gt;"",$O480*P480,IF(OR($I480="c",$I480="css"),SUMIF($G$22:G$2999,$K480,Q$22:Q$2999),IF($I480="c1",SUMIF($F$22:F$2999,$K480,Q$22:Q$2999),IF($I480="c2",SUMIF($E$22:E$2999,$K480,Q$22:Q$2999),IF($I480="c3",SUMIF($D$22:D$2999,$K480,Q$22:Q$2999),IF($I480="c4",SUMIF($C$22:C$2999,$K480,Q$22:Q$2999),""))))))</f>
        <v/>
      </c>
      <c r="S480" s="90"/>
      <c r="T480" s="90" t="str">
        <f>IF(G480&lt;&gt;"",IF(S480&lt;&gt;"",O480*S480,"Celda Vacia"),IF($G480&lt;&gt;"",$O480*S480,IF(OR($I480="c",$I480="css"),SUMIF($G$22:G$2999,$K480,T$22:T$2999),IF($I480="c1",SUMIF($F$22:F$2999,$K480,T$22:T$2999),IF($I480="c2",SUMIF($E$22:E$2999,$K480,T$22:T$2999),IF($I480="c3",SUMIF($D$22:D$2999,$K480,T$22:T$2999),IF($I480="c4",SUMIF($C$22:C$2999,$K480,T$22:T$2999),"")))))))</f>
        <v/>
      </c>
      <c r="U480" s="91" t="str">
        <f t="shared" si="120"/>
        <v/>
      </c>
      <c r="V480" s="45"/>
      <c r="X480" s="50" t="str">
        <f t="shared" si="121"/>
        <v/>
      </c>
      <c r="Y480" s="69" t="str">
        <f t="shared" si="122"/>
        <v/>
      </c>
      <c r="Z480" s="69" t="str">
        <f t="shared" si="123"/>
        <v/>
      </c>
      <c r="AA480" s="69" t="str">
        <f>IF(I480="CSS",IF(RELLENAR!$F$6="PEM",IF(OR(T480&lt;(Q480),Q480=0),1,""),IF(OR(T480*(1+$T$11+$T$9)&lt;(Q480*(1+$O$9+$O$11)),Q480=0),1,"")),"")</f>
        <v/>
      </c>
      <c r="AB480" s="93" t="str">
        <f t="shared" si="124"/>
        <v/>
      </c>
      <c r="AC480" s="56" t="str">
        <f t="shared" si="125"/>
        <v/>
      </c>
      <c r="AD480" s="94" t="str">
        <f t="shared" si="126"/>
        <v/>
      </c>
      <c r="AE480" s="56" t="str">
        <f t="shared" si="127"/>
        <v/>
      </c>
      <c r="AF480" s="78" t="str">
        <f t="shared" si="128"/>
        <v/>
      </c>
    </row>
    <row r="481" spans="1:32" s="74" customFormat="1" x14ac:dyDescent="0.2">
      <c r="A481" s="74" t="str">
        <f>IF(EXPORTADO!I463&lt;&gt;"",EXPORTADO!I463,"")</f>
        <v/>
      </c>
      <c r="B481" s="74" t="str">
        <f t="shared" si="113"/>
        <v/>
      </c>
      <c r="C481" s="86" t="str">
        <f t="shared" si="114"/>
        <v/>
      </c>
      <c r="D481" s="86" t="str">
        <f t="shared" si="115"/>
        <v/>
      </c>
      <c r="E481" s="86" t="str">
        <f t="shared" si="116"/>
        <v/>
      </c>
      <c r="F481" s="86" t="str">
        <f t="shared" si="117"/>
        <v/>
      </c>
      <c r="G481" s="86" t="str">
        <f t="shared" si="118"/>
        <v/>
      </c>
      <c r="H481" s="87" t="str">
        <f>IF(EXPORTADO!B463&lt;&gt;"",EXPORTADO!B463,"")</f>
        <v/>
      </c>
      <c r="I481" s="78" t="str">
        <f t="shared" si="119"/>
        <v/>
      </c>
      <c r="J481" s="78"/>
      <c r="K481" s="88" t="str">
        <f>IF(EXPORTADO!A463&lt;&gt;"",TRIM(EXPORTADO!A463),"")</f>
        <v/>
      </c>
      <c r="L481" s="50" t="str">
        <f>IF(K481&lt;&gt;"",EXPORTADO!D463,"")</f>
        <v/>
      </c>
      <c r="M481" s="50"/>
      <c r="N481" s="78" t="str">
        <f>IF(K481&lt;&gt;"",EXPORTADO!C463,"")</f>
        <v/>
      </c>
      <c r="O481" s="89" t="str">
        <f>IF(G481&lt;&gt;"",EXPORTADO!E463,"")</f>
        <v/>
      </c>
      <c r="P481" s="90" t="str">
        <f>IF(G481&lt;&gt;"",EXPORTADO!F463,"")</f>
        <v/>
      </c>
      <c r="Q481" s="90" t="str">
        <f>IF($G481&lt;&gt;"",$O481*P481,IF(OR($I481="c",$I481="css"),SUMIF($G$22:G$2999,$K481,Q$22:Q$2999),IF($I481="c1",SUMIF($F$22:F$2999,$K481,Q$22:Q$2999),IF($I481="c2",SUMIF($E$22:E$2999,$K481,Q$22:Q$2999),IF($I481="c3",SUMIF($D$22:D$2999,$K481,Q$22:Q$2999),IF($I481="c4",SUMIF($C$22:C$2999,$K481,Q$22:Q$2999),""))))))</f>
        <v/>
      </c>
      <c r="S481" s="90"/>
      <c r="T481" s="90" t="str">
        <f>IF(G481&lt;&gt;"",IF(S481&lt;&gt;"",O481*S481,"Celda Vacia"),IF($G481&lt;&gt;"",$O481*S481,IF(OR($I481="c",$I481="css"),SUMIF($G$22:G$2999,$K481,T$22:T$2999),IF($I481="c1",SUMIF($F$22:F$2999,$K481,T$22:T$2999),IF($I481="c2",SUMIF($E$22:E$2999,$K481,T$22:T$2999),IF($I481="c3",SUMIF($D$22:D$2999,$K481,T$22:T$2999),IF($I481="c4",SUMIF($C$22:C$2999,$K481,T$22:T$2999),"")))))))</f>
        <v/>
      </c>
      <c r="U481" s="91" t="str">
        <f t="shared" si="120"/>
        <v/>
      </c>
      <c r="V481" s="45"/>
      <c r="X481" s="50" t="str">
        <f t="shared" si="121"/>
        <v/>
      </c>
      <c r="Y481" s="69" t="str">
        <f t="shared" si="122"/>
        <v/>
      </c>
      <c r="Z481" s="69" t="str">
        <f t="shared" si="123"/>
        <v/>
      </c>
      <c r="AA481" s="69" t="str">
        <f>IF(I481="CSS",IF(RELLENAR!$F$6="PEM",IF(OR(T481&lt;(Q481),Q481=0),1,""),IF(OR(T481*(1+$T$11+$T$9)&lt;(Q481*(1+$O$9+$O$11)),Q481=0),1,"")),"")</f>
        <v/>
      </c>
      <c r="AB481" s="93" t="str">
        <f t="shared" si="124"/>
        <v/>
      </c>
      <c r="AC481" s="56" t="str">
        <f t="shared" si="125"/>
        <v/>
      </c>
      <c r="AD481" s="94" t="str">
        <f t="shared" si="126"/>
        <v/>
      </c>
      <c r="AE481" s="56" t="str">
        <f t="shared" si="127"/>
        <v/>
      </c>
      <c r="AF481" s="78" t="str">
        <f t="shared" si="128"/>
        <v/>
      </c>
    </row>
    <row r="482" spans="1:32" s="74" customFormat="1" x14ac:dyDescent="0.2">
      <c r="A482" s="74" t="str">
        <f>IF(EXPORTADO!I464&lt;&gt;"",EXPORTADO!I464,"")</f>
        <v/>
      </c>
      <c r="B482" s="74" t="str">
        <f t="shared" si="113"/>
        <v/>
      </c>
      <c r="C482" s="86" t="str">
        <f t="shared" si="114"/>
        <v/>
      </c>
      <c r="D482" s="86" t="str">
        <f t="shared" si="115"/>
        <v/>
      </c>
      <c r="E482" s="86" t="str">
        <f t="shared" si="116"/>
        <v/>
      </c>
      <c r="F482" s="86" t="str">
        <f t="shared" si="117"/>
        <v/>
      </c>
      <c r="G482" s="86" t="str">
        <f t="shared" si="118"/>
        <v/>
      </c>
      <c r="H482" s="87" t="str">
        <f>IF(EXPORTADO!B464&lt;&gt;"",EXPORTADO!B464,"")</f>
        <v/>
      </c>
      <c r="I482" s="78" t="str">
        <f t="shared" si="119"/>
        <v/>
      </c>
      <c r="J482" s="78"/>
      <c r="K482" s="88" t="str">
        <f>IF(EXPORTADO!A464&lt;&gt;"",TRIM(EXPORTADO!A464),"")</f>
        <v/>
      </c>
      <c r="L482" s="50" t="str">
        <f>IF(K482&lt;&gt;"",EXPORTADO!D464,"")</f>
        <v/>
      </c>
      <c r="M482" s="50"/>
      <c r="N482" s="78" t="str">
        <f>IF(K482&lt;&gt;"",EXPORTADO!C464,"")</f>
        <v/>
      </c>
      <c r="O482" s="89" t="str">
        <f>IF(G482&lt;&gt;"",EXPORTADO!E464,"")</f>
        <v/>
      </c>
      <c r="P482" s="90" t="str">
        <f>IF(G482&lt;&gt;"",EXPORTADO!F464,"")</f>
        <v/>
      </c>
      <c r="Q482" s="90" t="str">
        <f>IF($G482&lt;&gt;"",$O482*P482,IF(OR($I482="c",$I482="css"),SUMIF($G$22:G$2999,$K482,Q$22:Q$2999),IF($I482="c1",SUMIF($F$22:F$2999,$K482,Q$22:Q$2999),IF($I482="c2",SUMIF($E$22:E$2999,$K482,Q$22:Q$2999),IF($I482="c3",SUMIF($D$22:D$2999,$K482,Q$22:Q$2999),IF($I482="c4",SUMIF($C$22:C$2999,$K482,Q$22:Q$2999),""))))))</f>
        <v/>
      </c>
      <c r="S482" s="90"/>
      <c r="T482" s="90" t="str">
        <f>IF(G482&lt;&gt;"",IF(S482&lt;&gt;"",O482*S482,"Celda Vacia"),IF($G482&lt;&gt;"",$O482*S482,IF(OR($I482="c",$I482="css"),SUMIF($G$22:G$2999,$K482,T$22:T$2999),IF($I482="c1",SUMIF($F$22:F$2999,$K482,T$22:T$2999),IF($I482="c2",SUMIF($E$22:E$2999,$K482,T$22:T$2999),IF($I482="c3",SUMIF($D$22:D$2999,$K482,T$22:T$2999),IF($I482="c4",SUMIF($C$22:C$2999,$K482,T$22:T$2999),"")))))))</f>
        <v/>
      </c>
      <c r="U482" s="91" t="str">
        <f t="shared" si="120"/>
        <v/>
      </c>
      <c r="V482" s="45"/>
      <c r="X482" s="50" t="str">
        <f t="shared" si="121"/>
        <v/>
      </c>
      <c r="Y482" s="69" t="str">
        <f t="shared" si="122"/>
        <v/>
      </c>
      <c r="Z482" s="69" t="str">
        <f t="shared" si="123"/>
        <v/>
      </c>
      <c r="AA482" s="69" t="str">
        <f>IF(I482="CSS",IF(RELLENAR!$F$6="PEM",IF(OR(T482&lt;(Q482),Q482=0),1,""),IF(OR(T482*(1+$T$11+$T$9)&lt;(Q482*(1+$O$9+$O$11)),Q482=0),1,"")),"")</f>
        <v/>
      </c>
      <c r="AB482" s="93" t="str">
        <f t="shared" si="124"/>
        <v/>
      </c>
      <c r="AC482" s="56" t="str">
        <f t="shared" si="125"/>
        <v/>
      </c>
      <c r="AD482" s="94" t="str">
        <f t="shared" si="126"/>
        <v/>
      </c>
      <c r="AE482" s="56" t="str">
        <f t="shared" si="127"/>
        <v/>
      </c>
      <c r="AF482" s="78" t="str">
        <f t="shared" si="128"/>
        <v/>
      </c>
    </row>
    <row r="483" spans="1:32" s="74" customFormat="1" x14ac:dyDescent="0.2">
      <c r="A483" s="74" t="str">
        <f>IF(EXPORTADO!I465&lt;&gt;"",EXPORTADO!I465,"")</f>
        <v/>
      </c>
      <c r="B483" s="74" t="str">
        <f t="shared" si="113"/>
        <v/>
      </c>
      <c r="C483" s="86" t="str">
        <f t="shared" si="114"/>
        <v/>
      </c>
      <c r="D483" s="86" t="str">
        <f t="shared" si="115"/>
        <v/>
      </c>
      <c r="E483" s="86" t="str">
        <f t="shared" si="116"/>
        <v/>
      </c>
      <c r="F483" s="86" t="str">
        <f t="shared" si="117"/>
        <v/>
      </c>
      <c r="G483" s="86" t="str">
        <f t="shared" si="118"/>
        <v/>
      </c>
      <c r="H483" s="87" t="str">
        <f>IF(EXPORTADO!B465&lt;&gt;"",EXPORTADO!B465,"")</f>
        <v/>
      </c>
      <c r="I483" s="78" t="str">
        <f t="shared" si="119"/>
        <v/>
      </c>
      <c r="J483" s="78"/>
      <c r="K483" s="88" t="str">
        <f>IF(EXPORTADO!A465&lt;&gt;"",TRIM(EXPORTADO!A465),"")</f>
        <v/>
      </c>
      <c r="L483" s="50" t="str">
        <f>IF(K483&lt;&gt;"",EXPORTADO!D465,"")</f>
        <v/>
      </c>
      <c r="M483" s="50"/>
      <c r="N483" s="78" t="str">
        <f>IF(K483&lt;&gt;"",EXPORTADO!C465,"")</f>
        <v/>
      </c>
      <c r="O483" s="89" t="str">
        <f>IF(G483&lt;&gt;"",EXPORTADO!E465,"")</f>
        <v/>
      </c>
      <c r="P483" s="90" t="str">
        <f>IF(G483&lt;&gt;"",EXPORTADO!F465,"")</f>
        <v/>
      </c>
      <c r="Q483" s="90" t="str">
        <f>IF($G483&lt;&gt;"",$O483*P483,IF(OR($I483="c",$I483="css"),SUMIF($G$22:G$2999,$K483,Q$22:Q$2999),IF($I483="c1",SUMIF($F$22:F$2999,$K483,Q$22:Q$2999),IF($I483="c2",SUMIF($E$22:E$2999,$K483,Q$22:Q$2999),IF($I483="c3",SUMIF($D$22:D$2999,$K483,Q$22:Q$2999),IF($I483="c4",SUMIF($C$22:C$2999,$K483,Q$22:Q$2999),""))))))</f>
        <v/>
      </c>
      <c r="S483" s="90" t="s">
        <v>17</v>
      </c>
      <c r="T483" s="90" t="str">
        <f>IF(G483&lt;&gt;"",IF(S483&lt;&gt;"",O483*S483,"Celda Vacia"),IF($G483&lt;&gt;"",$O483*S483,IF(OR($I483="c",$I483="css"),SUMIF($G$22:G$2999,$K483,T$22:T$2999),IF($I483="c1",SUMIF($F$22:F$2999,$K483,T$22:T$2999),IF($I483="c2",SUMIF($E$22:E$2999,$K483,T$22:T$2999),IF($I483="c3",SUMIF($D$22:D$2999,$K483,T$22:T$2999),IF($I483="c4",SUMIF($C$22:C$2999,$K483,T$22:T$2999),"")))))))</f>
        <v/>
      </c>
      <c r="U483" s="91" t="str">
        <f t="shared" si="120"/>
        <v/>
      </c>
      <c r="V483" s="45"/>
      <c r="X483" s="50" t="str">
        <f t="shared" si="121"/>
        <v/>
      </c>
      <c r="Y483" s="69" t="str">
        <f t="shared" si="122"/>
        <v/>
      </c>
      <c r="Z483" s="69" t="str">
        <f t="shared" si="123"/>
        <v/>
      </c>
      <c r="AA483" s="69" t="str">
        <f>IF(I483="CSS",IF(RELLENAR!$F$6="PEM",IF(OR(T483&lt;(Q483),Q483=0),1,""),IF(OR(T483*(1+$T$11+$T$9)&lt;(Q483*(1+$O$9+$O$11)),Q483=0),1,"")),"")</f>
        <v/>
      </c>
      <c r="AB483" s="93" t="str">
        <f t="shared" si="124"/>
        <v/>
      </c>
      <c r="AC483" s="56" t="str">
        <f t="shared" si="125"/>
        <v/>
      </c>
      <c r="AD483" s="94" t="str">
        <f t="shared" si="126"/>
        <v/>
      </c>
      <c r="AE483" s="56" t="str">
        <f t="shared" si="127"/>
        <v/>
      </c>
      <c r="AF483" s="78" t="str">
        <f t="shared" si="128"/>
        <v/>
      </c>
    </row>
    <row r="484" spans="1:32" s="74" customFormat="1" x14ac:dyDescent="0.2">
      <c r="A484" s="74" t="str">
        <f>IF(EXPORTADO!I466&lt;&gt;"",EXPORTADO!I466,"")</f>
        <v/>
      </c>
      <c r="B484" s="74" t="str">
        <f t="shared" si="113"/>
        <v/>
      </c>
      <c r="C484" s="86" t="str">
        <f t="shared" si="114"/>
        <v/>
      </c>
      <c r="D484" s="86" t="str">
        <f t="shared" si="115"/>
        <v/>
      </c>
      <c r="E484" s="86" t="str">
        <f t="shared" si="116"/>
        <v/>
      </c>
      <c r="F484" s="86" t="str">
        <f t="shared" si="117"/>
        <v/>
      </c>
      <c r="G484" s="86" t="str">
        <f t="shared" si="118"/>
        <v/>
      </c>
      <c r="H484" s="87" t="str">
        <f>IF(EXPORTADO!B466&lt;&gt;"",EXPORTADO!B466,"")</f>
        <v/>
      </c>
      <c r="I484" s="78" t="str">
        <f t="shared" si="119"/>
        <v/>
      </c>
      <c r="J484" s="78"/>
      <c r="K484" s="88" t="str">
        <f>IF(EXPORTADO!A466&lt;&gt;"",TRIM(EXPORTADO!A466),"")</f>
        <v/>
      </c>
      <c r="L484" s="50" t="str">
        <f>IF(K484&lt;&gt;"",EXPORTADO!D466,"")</f>
        <v/>
      </c>
      <c r="M484" s="50"/>
      <c r="N484" s="78" t="str">
        <f>IF(K484&lt;&gt;"",EXPORTADO!C466,"")</f>
        <v/>
      </c>
      <c r="O484" s="89" t="str">
        <f>IF(G484&lt;&gt;"",EXPORTADO!E466,"")</f>
        <v/>
      </c>
      <c r="P484" s="90" t="str">
        <f>IF(G484&lt;&gt;"",EXPORTADO!F466,"")</f>
        <v/>
      </c>
      <c r="Q484" s="90" t="str">
        <f>IF($G484&lt;&gt;"",$O484*P484,IF(OR($I484="c",$I484="css"),SUMIF($G$22:G$2999,$K484,Q$22:Q$2999),IF($I484="c1",SUMIF($F$22:F$2999,$K484,Q$22:Q$2999),IF($I484="c2",SUMIF($E$22:E$2999,$K484,Q$22:Q$2999),IF($I484="c3",SUMIF($D$22:D$2999,$K484,Q$22:Q$2999),IF($I484="c4",SUMIF($C$22:C$2999,$K484,Q$22:Q$2999),""))))))</f>
        <v/>
      </c>
      <c r="S484" s="90" t="s">
        <v>17</v>
      </c>
      <c r="T484" s="90" t="str">
        <f>IF(G484&lt;&gt;"",IF(S484&lt;&gt;"",O484*S484,"Celda Vacia"),IF($G484&lt;&gt;"",$O484*S484,IF(OR($I484="c",$I484="css"),SUMIF($G$22:G$2999,$K484,T$22:T$2999),IF($I484="c1",SUMIF($F$22:F$2999,$K484,T$22:T$2999),IF($I484="c2",SUMIF($E$22:E$2999,$K484,T$22:T$2999),IF($I484="c3",SUMIF($D$22:D$2999,$K484,T$22:T$2999),IF($I484="c4",SUMIF($C$22:C$2999,$K484,T$22:T$2999),"")))))))</f>
        <v/>
      </c>
      <c r="U484" s="91" t="str">
        <f t="shared" si="120"/>
        <v/>
      </c>
      <c r="V484" s="45"/>
      <c r="X484" s="50" t="str">
        <f t="shared" si="121"/>
        <v/>
      </c>
      <c r="Y484" s="69" t="str">
        <f t="shared" si="122"/>
        <v/>
      </c>
      <c r="Z484" s="69" t="str">
        <f t="shared" si="123"/>
        <v/>
      </c>
      <c r="AA484" s="69" t="str">
        <f>IF(I484="CSS",IF(RELLENAR!$F$6="PEM",IF(OR(T484&lt;(Q484),Q484=0),1,""),IF(OR(T484*(1+$T$11+$T$9)&lt;(Q484*(1+$O$9+$O$11)),Q484=0),1,"")),"")</f>
        <v/>
      </c>
      <c r="AB484" s="93" t="str">
        <f t="shared" si="124"/>
        <v/>
      </c>
      <c r="AC484" s="56" t="str">
        <f t="shared" si="125"/>
        <v/>
      </c>
      <c r="AD484" s="94" t="str">
        <f t="shared" si="126"/>
        <v/>
      </c>
      <c r="AE484" s="56" t="str">
        <f t="shared" si="127"/>
        <v/>
      </c>
      <c r="AF484" s="78" t="str">
        <f t="shared" si="128"/>
        <v/>
      </c>
    </row>
    <row r="485" spans="1:32" s="74" customFormat="1" x14ac:dyDescent="0.2">
      <c r="A485" s="74" t="str">
        <f>IF(EXPORTADO!I467&lt;&gt;"",EXPORTADO!I467,"")</f>
        <v/>
      </c>
      <c r="B485" s="74" t="str">
        <f t="shared" si="113"/>
        <v/>
      </c>
      <c r="C485" s="86" t="str">
        <f t="shared" si="114"/>
        <v/>
      </c>
      <c r="D485" s="86" t="str">
        <f t="shared" si="115"/>
        <v/>
      </c>
      <c r="E485" s="86" t="str">
        <f t="shared" si="116"/>
        <v/>
      </c>
      <c r="F485" s="86" t="str">
        <f t="shared" si="117"/>
        <v/>
      </c>
      <c r="G485" s="86" t="str">
        <f t="shared" si="118"/>
        <v/>
      </c>
      <c r="H485" s="87" t="str">
        <f>IF(EXPORTADO!B467&lt;&gt;"",EXPORTADO!B467,"")</f>
        <v/>
      </c>
      <c r="I485" s="78" t="str">
        <f t="shared" si="119"/>
        <v/>
      </c>
      <c r="J485" s="78"/>
      <c r="K485" s="88" t="str">
        <f>IF(EXPORTADO!A467&lt;&gt;"",TRIM(EXPORTADO!A467),"")</f>
        <v/>
      </c>
      <c r="L485" s="50" t="str">
        <f>IF(K485&lt;&gt;"",EXPORTADO!D467,"")</f>
        <v/>
      </c>
      <c r="M485" s="50"/>
      <c r="N485" s="78" t="str">
        <f>IF(K485&lt;&gt;"",EXPORTADO!C467,"")</f>
        <v/>
      </c>
      <c r="O485" s="89" t="str">
        <f>IF(G485&lt;&gt;"",EXPORTADO!E467,"")</f>
        <v/>
      </c>
      <c r="P485" s="90" t="str">
        <f>IF(G485&lt;&gt;"",EXPORTADO!F467,"")</f>
        <v/>
      </c>
      <c r="Q485" s="90" t="str">
        <f>IF($G485&lt;&gt;"",$O485*P485,IF(OR($I485="c",$I485="css"),SUMIF($G$22:G$2999,$K485,Q$22:Q$2999),IF($I485="c1",SUMIF($F$22:F$2999,$K485,Q$22:Q$2999),IF($I485="c2",SUMIF($E$22:E$2999,$K485,Q$22:Q$2999),IF($I485="c3",SUMIF($D$22:D$2999,$K485,Q$22:Q$2999),IF($I485="c4",SUMIF($C$22:C$2999,$K485,Q$22:Q$2999),""))))))</f>
        <v/>
      </c>
      <c r="S485" s="90"/>
      <c r="T485" s="90" t="str">
        <f>IF(G485&lt;&gt;"",IF(S485&lt;&gt;"",O485*S485,"Celda Vacia"),IF($G485&lt;&gt;"",$O485*S485,IF(OR($I485="c",$I485="css"),SUMIF($G$22:G$2999,$K485,T$22:T$2999),IF($I485="c1",SUMIF($F$22:F$2999,$K485,T$22:T$2999),IF($I485="c2",SUMIF($E$22:E$2999,$K485,T$22:T$2999),IF($I485="c3",SUMIF($D$22:D$2999,$K485,T$22:T$2999),IF($I485="c4",SUMIF($C$22:C$2999,$K485,T$22:T$2999),"")))))))</f>
        <v/>
      </c>
      <c r="U485" s="91" t="str">
        <f t="shared" si="120"/>
        <v/>
      </c>
      <c r="V485" s="45"/>
      <c r="X485" s="50" t="str">
        <f t="shared" si="121"/>
        <v/>
      </c>
      <c r="Y485" s="69" t="str">
        <f t="shared" si="122"/>
        <v/>
      </c>
      <c r="Z485" s="69" t="str">
        <f t="shared" si="123"/>
        <v/>
      </c>
      <c r="AA485" s="69" t="str">
        <f>IF(I485="CSS",IF(RELLENAR!$F$6="PEM",IF(OR(T485&lt;(Q485),Q485=0),1,""),IF(OR(T485*(1+$T$11+$T$9)&lt;(Q485*(1+$O$9+$O$11)),Q485=0),1,"")),"")</f>
        <v/>
      </c>
      <c r="AB485" s="93" t="str">
        <f t="shared" si="124"/>
        <v/>
      </c>
      <c r="AC485" s="56" t="str">
        <f t="shared" si="125"/>
        <v/>
      </c>
      <c r="AD485" s="94" t="str">
        <f t="shared" si="126"/>
        <v/>
      </c>
      <c r="AE485" s="56" t="str">
        <f t="shared" si="127"/>
        <v/>
      </c>
      <c r="AF485" s="78" t="str">
        <f t="shared" si="128"/>
        <v/>
      </c>
    </row>
    <row r="486" spans="1:32" s="74" customFormat="1" x14ac:dyDescent="0.2">
      <c r="A486" s="74" t="str">
        <f>IF(EXPORTADO!I468&lt;&gt;"",EXPORTADO!I468,"")</f>
        <v/>
      </c>
      <c r="B486" s="74" t="str">
        <f t="shared" si="113"/>
        <v/>
      </c>
      <c r="C486" s="86" t="str">
        <f t="shared" si="114"/>
        <v/>
      </c>
      <c r="D486" s="86" t="str">
        <f t="shared" si="115"/>
        <v/>
      </c>
      <c r="E486" s="86" t="str">
        <f t="shared" si="116"/>
        <v/>
      </c>
      <c r="F486" s="86" t="str">
        <f t="shared" si="117"/>
        <v/>
      </c>
      <c r="G486" s="86" t="str">
        <f t="shared" si="118"/>
        <v/>
      </c>
      <c r="H486" s="87" t="str">
        <f>IF(EXPORTADO!B468&lt;&gt;"",EXPORTADO!B468,"")</f>
        <v/>
      </c>
      <c r="I486" s="78" t="str">
        <f t="shared" si="119"/>
        <v/>
      </c>
      <c r="J486" s="78"/>
      <c r="K486" s="88" t="str">
        <f>IF(EXPORTADO!A468&lt;&gt;"",TRIM(EXPORTADO!A468),"")</f>
        <v/>
      </c>
      <c r="L486" s="50" t="str">
        <f>IF(K486&lt;&gt;"",EXPORTADO!D468,"")</f>
        <v/>
      </c>
      <c r="M486" s="50"/>
      <c r="N486" s="78" t="str">
        <f>IF(K486&lt;&gt;"",EXPORTADO!C468,"")</f>
        <v/>
      </c>
      <c r="O486" s="89" t="str">
        <f>IF(G486&lt;&gt;"",EXPORTADO!E468,"")</f>
        <v/>
      </c>
      <c r="P486" s="90" t="str">
        <f>IF(G486&lt;&gt;"",EXPORTADO!F468,"")</f>
        <v/>
      </c>
      <c r="Q486" s="90" t="str">
        <f>IF($G486&lt;&gt;"",$O486*P486,IF(OR($I486="c",$I486="css"),SUMIF($G$22:G$2999,$K486,Q$22:Q$2999),IF($I486="c1",SUMIF($F$22:F$2999,$K486,Q$22:Q$2999),IF($I486="c2",SUMIF($E$22:E$2999,$K486,Q$22:Q$2999),IF($I486="c3",SUMIF($D$22:D$2999,$K486,Q$22:Q$2999),IF($I486="c4",SUMIF($C$22:C$2999,$K486,Q$22:Q$2999),""))))))</f>
        <v/>
      </c>
      <c r="S486" s="90"/>
      <c r="T486" s="90" t="str">
        <f>IF(G486&lt;&gt;"",IF(S486&lt;&gt;"",O486*S486,"Celda Vacia"),IF($G486&lt;&gt;"",$O486*S486,IF(OR($I486="c",$I486="css"),SUMIF($G$22:G$2999,$K486,T$22:T$2999),IF($I486="c1",SUMIF($F$22:F$2999,$K486,T$22:T$2999),IF($I486="c2",SUMIF($E$22:E$2999,$K486,T$22:T$2999),IF($I486="c3",SUMIF($D$22:D$2999,$K486,T$22:T$2999),IF($I486="c4",SUMIF($C$22:C$2999,$K486,T$22:T$2999),"")))))))</f>
        <v/>
      </c>
      <c r="U486" s="91" t="str">
        <f t="shared" si="120"/>
        <v/>
      </c>
      <c r="V486" s="45"/>
      <c r="X486" s="50" t="str">
        <f t="shared" si="121"/>
        <v/>
      </c>
      <c r="Y486" s="69" t="str">
        <f t="shared" si="122"/>
        <v/>
      </c>
      <c r="Z486" s="69" t="str">
        <f t="shared" si="123"/>
        <v/>
      </c>
      <c r="AA486" s="69" t="str">
        <f>IF(I486="CSS",IF(RELLENAR!$F$6="PEM",IF(OR(T486&lt;(Q486),Q486=0),1,""),IF(OR(T486*(1+$T$11+$T$9)&lt;(Q486*(1+$O$9+$O$11)),Q486=0),1,"")),"")</f>
        <v/>
      </c>
      <c r="AB486" s="93" t="str">
        <f t="shared" si="124"/>
        <v/>
      </c>
      <c r="AC486" s="56" t="str">
        <f t="shared" si="125"/>
        <v/>
      </c>
      <c r="AD486" s="94" t="str">
        <f t="shared" si="126"/>
        <v/>
      </c>
      <c r="AE486" s="56" t="str">
        <f t="shared" si="127"/>
        <v/>
      </c>
      <c r="AF486" s="78" t="str">
        <f t="shared" si="128"/>
        <v/>
      </c>
    </row>
    <row r="487" spans="1:32" s="74" customFormat="1" x14ac:dyDescent="0.2">
      <c r="A487" s="74" t="str">
        <f>IF(EXPORTADO!I469&lt;&gt;"",EXPORTADO!I469,"")</f>
        <v/>
      </c>
      <c r="B487" s="74" t="str">
        <f t="shared" si="113"/>
        <v/>
      </c>
      <c r="C487" s="86" t="str">
        <f t="shared" si="114"/>
        <v/>
      </c>
      <c r="D487" s="86" t="str">
        <f t="shared" si="115"/>
        <v/>
      </c>
      <c r="E487" s="86" t="str">
        <f t="shared" si="116"/>
        <v/>
      </c>
      <c r="F487" s="86" t="str">
        <f t="shared" si="117"/>
        <v/>
      </c>
      <c r="G487" s="86" t="str">
        <f t="shared" si="118"/>
        <v/>
      </c>
      <c r="H487" s="87" t="str">
        <f>IF(EXPORTADO!B469&lt;&gt;"",EXPORTADO!B469,"")</f>
        <v/>
      </c>
      <c r="I487" s="78" t="str">
        <f t="shared" si="119"/>
        <v/>
      </c>
      <c r="J487" s="78"/>
      <c r="K487" s="88" t="str">
        <f>IF(EXPORTADO!A469&lt;&gt;"",TRIM(EXPORTADO!A469),"")</f>
        <v/>
      </c>
      <c r="L487" s="50" t="str">
        <f>IF(K487&lt;&gt;"",EXPORTADO!D469,"")</f>
        <v/>
      </c>
      <c r="M487" s="50"/>
      <c r="N487" s="78" t="str">
        <f>IF(K487&lt;&gt;"",EXPORTADO!C469,"")</f>
        <v/>
      </c>
      <c r="O487" s="89" t="str">
        <f>IF(G487&lt;&gt;"",EXPORTADO!E469,"")</f>
        <v/>
      </c>
      <c r="P487" s="90" t="str">
        <f>IF(G487&lt;&gt;"",EXPORTADO!F469,"")</f>
        <v/>
      </c>
      <c r="Q487" s="90" t="str">
        <f>IF($G487&lt;&gt;"",$O487*P487,IF(OR($I487="c",$I487="css"),SUMIF($G$22:G$2999,$K487,Q$22:Q$2999),IF($I487="c1",SUMIF($F$22:F$2999,$K487,Q$22:Q$2999),IF($I487="c2",SUMIF($E$22:E$2999,$K487,Q$22:Q$2999),IF($I487="c3",SUMIF($D$22:D$2999,$K487,Q$22:Q$2999),IF($I487="c4",SUMIF($C$22:C$2999,$K487,Q$22:Q$2999),""))))))</f>
        <v/>
      </c>
      <c r="S487" s="90" t="s">
        <v>17</v>
      </c>
      <c r="T487" s="90" t="str">
        <f>IF(G487&lt;&gt;"",IF(S487&lt;&gt;"",O487*S487,"Celda Vacia"),IF($G487&lt;&gt;"",$O487*S487,IF(OR($I487="c",$I487="css"),SUMIF($G$22:G$2999,$K487,T$22:T$2999),IF($I487="c1",SUMIF($F$22:F$2999,$K487,T$22:T$2999),IF($I487="c2",SUMIF($E$22:E$2999,$K487,T$22:T$2999),IF($I487="c3",SUMIF($D$22:D$2999,$K487,T$22:T$2999),IF($I487="c4",SUMIF($C$22:C$2999,$K487,T$22:T$2999),"")))))))</f>
        <v/>
      </c>
      <c r="U487" s="91" t="str">
        <f t="shared" si="120"/>
        <v/>
      </c>
      <c r="V487" s="45"/>
      <c r="X487" s="50" t="str">
        <f t="shared" si="121"/>
        <v/>
      </c>
      <c r="Y487" s="69" t="str">
        <f t="shared" si="122"/>
        <v/>
      </c>
      <c r="Z487" s="69" t="str">
        <f t="shared" si="123"/>
        <v/>
      </c>
      <c r="AA487" s="69" t="str">
        <f>IF(I487="CSS",IF(RELLENAR!$F$6="PEM",IF(OR(T487&lt;(Q487),Q487=0),1,""),IF(OR(T487*(1+$T$11+$T$9)&lt;(Q487*(1+$O$9+$O$11)),Q487=0),1,"")),"")</f>
        <v/>
      </c>
      <c r="AB487" s="93" t="str">
        <f t="shared" si="124"/>
        <v/>
      </c>
      <c r="AC487" s="56" t="str">
        <f t="shared" si="125"/>
        <v/>
      </c>
      <c r="AD487" s="94" t="str">
        <f t="shared" si="126"/>
        <v/>
      </c>
      <c r="AE487" s="56" t="str">
        <f t="shared" si="127"/>
        <v/>
      </c>
      <c r="AF487" s="78" t="str">
        <f t="shared" si="128"/>
        <v/>
      </c>
    </row>
    <row r="488" spans="1:32" s="74" customFormat="1" x14ac:dyDescent="0.2">
      <c r="A488" s="74" t="str">
        <f>IF(EXPORTADO!I470&lt;&gt;"",EXPORTADO!I470,"")</f>
        <v/>
      </c>
      <c r="B488" s="74" t="str">
        <f t="shared" si="113"/>
        <v/>
      </c>
      <c r="C488" s="86" t="str">
        <f t="shared" si="114"/>
        <v/>
      </c>
      <c r="D488" s="86" t="str">
        <f t="shared" si="115"/>
        <v/>
      </c>
      <c r="E488" s="86" t="str">
        <f t="shared" si="116"/>
        <v/>
      </c>
      <c r="F488" s="86" t="str">
        <f t="shared" si="117"/>
        <v/>
      </c>
      <c r="G488" s="86" t="str">
        <f t="shared" si="118"/>
        <v/>
      </c>
      <c r="H488" s="87" t="str">
        <f>IF(EXPORTADO!B470&lt;&gt;"",EXPORTADO!B470,"")</f>
        <v/>
      </c>
      <c r="I488" s="78" t="str">
        <f t="shared" si="119"/>
        <v/>
      </c>
      <c r="J488" s="78"/>
      <c r="K488" s="88" t="str">
        <f>IF(EXPORTADO!A470&lt;&gt;"",TRIM(EXPORTADO!A470),"")</f>
        <v/>
      </c>
      <c r="L488" s="50" t="str">
        <f>IF(K488&lt;&gt;"",EXPORTADO!D470,"")</f>
        <v/>
      </c>
      <c r="M488" s="50"/>
      <c r="N488" s="78" t="str">
        <f>IF(K488&lt;&gt;"",EXPORTADO!C470,"")</f>
        <v/>
      </c>
      <c r="O488" s="89" t="str">
        <f>IF(G488&lt;&gt;"",EXPORTADO!E470,"")</f>
        <v/>
      </c>
      <c r="P488" s="90" t="str">
        <f>IF(G488&lt;&gt;"",EXPORTADO!F470,"")</f>
        <v/>
      </c>
      <c r="Q488" s="90" t="str">
        <f>IF($G488&lt;&gt;"",$O488*P488,IF(OR($I488="c",$I488="css"),SUMIF($G$22:G$2999,$K488,Q$22:Q$2999),IF($I488="c1",SUMIF($F$22:F$2999,$K488,Q$22:Q$2999),IF($I488="c2",SUMIF($E$22:E$2999,$K488,Q$22:Q$2999),IF($I488="c3",SUMIF($D$22:D$2999,$K488,Q$22:Q$2999),IF($I488="c4",SUMIF($C$22:C$2999,$K488,Q$22:Q$2999),""))))))</f>
        <v/>
      </c>
      <c r="S488" s="90"/>
      <c r="T488" s="90" t="str">
        <f>IF(G488&lt;&gt;"",IF(S488&lt;&gt;"",O488*S488,"Celda Vacia"),IF($G488&lt;&gt;"",$O488*S488,IF(OR($I488="c",$I488="css"),SUMIF($G$22:G$2999,$K488,T$22:T$2999),IF($I488="c1",SUMIF($F$22:F$2999,$K488,T$22:T$2999),IF($I488="c2",SUMIF($E$22:E$2999,$K488,T$22:T$2999),IF($I488="c3",SUMIF($D$22:D$2999,$K488,T$22:T$2999),IF($I488="c4",SUMIF($C$22:C$2999,$K488,T$22:T$2999),"")))))))</f>
        <v/>
      </c>
      <c r="U488" s="91" t="str">
        <f t="shared" si="120"/>
        <v/>
      </c>
      <c r="V488" s="45"/>
      <c r="X488" s="50" t="str">
        <f t="shared" si="121"/>
        <v/>
      </c>
      <c r="Y488" s="69" t="str">
        <f t="shared" si="122"/>
        <v/>
      </c>
      <c r="Z488" s="69" t="str">
        <f t="shared" si="123"/>
        <v/>
      </c>
      <c r="AA488" s="69" t="str">
        <f>IF(I488="CSS",IF(RELLENAR!$F$6="PEM",IF(OR(T488&lt;(Q488),Q488=0),1,""),IF(OR(T488*(1+$T$11+$T$9)&lt;(Q488*(1+$O$9+$O$11)),Q488=0),1,"")),"")</f>
        <v/>
      </c>
      <c r="AB488" s="93" t="str">
        <f t="shared" si="124"/>
        <v/>
      </c>
      <c r="AC488" s="56" t="str">
        <f t="shared" si="125"/>
        <v/>
      </c>
      <c r="AD488" s="94" t="str">
        <f t="shared" si="126"/>
        <v/>
      </c>
      <c r="AE488" s="56" t="str">
        <f t="shared" si="127"/>
        <v/>
      </c>
      <c r="AF488" s="78" t="str">
        <f t="shared" si="128"/>
        <v/>
      </c>
    </row>
    <row r="489" spans="1:32" s="74" customFormat="1" x14ac:dyDescent="0.2">
      <c r="A489" s="74" t="str">
        <f>IF(EXPORTADO!I471&lt;&gt;"",EXPORTADO!I471,"")</f>
        <v/>
      </c>
      <c r="B489" s="74" t="str">
        <f t="shared" si="113"/>
        <v/>
      </c>
      <c r="C489" s="86" t="str">
        <f t="shared" si="114"/>
        <v/>
      </c>
      <c r="D489" s="86" t="str">
        <f t="shared" si="115"/>
        <v/>
      </c>
      <c r="E489" s="86" t="str">
        <f t="shared" si="116"/>
        <v/>
      </c>
      <c r="F489" s="86" t="str">
        <f t="shared" si="117"/>
        <v/>
      </c>
      <c r="G489" s="86" t="str">
        <f t="shared" si="118"/>
        <v/>
      </c>
      <c r="H489" s="87" t="str">
        <f>IF(EXPORTADO!B471&lt;&gt;"",EXPORTADO!B471,"")</f>
        <v/>
      </c>
      <c r="I489" s="78" t="str">
        <f t="shared" si="119"/>
        <v/>
      </c>
      <c r="J489" s="78"/>
      <c r="K489" s="88" t="str">
        <f>IF(EXPORTADO!A471&lt;&gt;"",TRIM(EXPORTADO!A471),"")</f>
        <v/>
      </c>
      <c r="L489" s="50" t="str">
        <f>IF(K489&lt;&gt;"",EXPORTADO!D471,"")</f>
        <v/>
      </c>
      <c r="M489" s="50"/>
      <c r="N489" s="78" t="str">
        <f>IF(K489&lt;&gt;"",EXPORTADO!C471,"")</f>
        <v/>
      </c>
      <c r="O489" s="89" t="str">
        <f>IF(G489&lt;&gt;"",EXPORTADO!E471,"")</f>
        <v/>
      </c>
      <c r="P489" s="90" t="str">
        <f>IF(G489&lt;&gt;"",EXPORTADO!F471,"")</f>
        <v/>
      </c>
      <c r="Q489" s="90" t="str">
        <f>IF($G489&lt;&gt;"",$O489*P489,IF(OR($I489="c",$I489="css"),SUMIF($G$22:G$2999,$K489,Q$22:Q$2999),IF($I489="c1",SUMIF($F$22:F$2999,$K489,Q$22:Q$2999),IF($I489="c2",SUMIF($E$22:E$2999,$K489,Q$22:Q$2999),IF($I489="c3",SUMIF($D$22:D$2999,$K489,Q$22:Q$2999),IF($I489="c4",SUMIF($C$22:C$2999,$K489,Q$22:Q$2999),""))))))</f>
        <v/>
      </c>
      <c r="S489" s="90"/>
      <c r="T489" s="90" t="str">
        <f>IF(G489&lt;&gt;"",IF(S489&lt;&gt;"",O489*S489,"Celda Vacia"),IF($G489&lt;&gt;"",$O489*S489,IF(OR($I489="c",$I489="css"),SUMIF($G$22:G$2999,$K489,T$22:T$2999),IF($I489="c1",SUMIF($F$22:F$2999,$K489,T$22:T$2999),IF($I489="c2",SUMIF($E$22:E$2999,$K489,T$22:T$2999),IF($I489="c3",SUMIF($D$22:D$2999,$K489,T$22:T$2999),IF($I489="c4",SUMIF($C$22:C$2999,$K489,T$22:T$2999),"")))))))</f>
        <v/>
      </c>
      <c r="U489" s="91" t="str">
        <f t="shared" si="120"/>
        <v/>
      </c>
      <c r="V489" s="45"/>
      <c r="X489" s="50" t="str">
        <f t="shared" si="121"/>
        <v/>
      </c>
      <c r="Y489" s="69" t="str">
        <f t="shared" si="122"/>
        <v/>
      </c>
      <c r="Z489" s="69" t="str">
        <f t="shared" si="123"/>
        <v/>
      </c>
      <c r="AA489" s="69" t="str">
        <f>IF(I489="CSS",IF(RELLENAR!$F$6="PEM",IF(OR(T489&lt;(Q489),Q489=0),1,""),IF(OR(T489*(1+$T$11+$T$9)&lt;(Q489*(1+$O$9+$O$11)),Q489=0),1,"")),"")</f>
        <v/>
      </c>
      <c r="AB489" s="93" t="str">
        <f t="shared" si="124"/>
        <v/>
      </c>
      <c r="AC489" s="56" t="str">
        <f t="shared" si="125"/>
        <v/>
      </c>
      <c r="AD489" s="94" t="str">
        <f t="shared" si="126"/>
        <v/>
      </c>
      <c r="AE489" s="56" t="str">
        <f t="shared" si="127"/>
        <v/>
      </c>
      <c r="AF489" s="78" t="str">
        <f t="shared" si="128"/>
        <v/>
      </c>
    </row>
    <row r="490" spans="1:32" s="74" customFormat="1" x14ac:dyDescent="0.2">
      <c r="A490" s="74" t="str">
        <f>IF(EXPORTADO!I472&lt;&gt;"",EXPORTADO!I472,"")</f>
        <v/>
      </c>
      <c r="B490" s="74" t="str">
        <f t="shared" si="113"/>
        <v/>
      </c>
      <c r="C490" s="86" t="str">
        <f t="shared" si="114"/>
        <v/>
      </c>
      <c r="D490" s="86" t="str">
        <f t="shared" si="115"/>
        <v/>
      </c>
      <c r="E490" s="86" t="str">
        <f t="shared" si="116"/>
        <v/>
      </c>
      <c r="F490" s="86" t="str">
        <f t="shared" si="117"/>
        <v/>
      </c>
      <c r="G490" s="86" t="str">
        <f t="shared" si="118"/>
        <v/>
      </c>
      <c r="H490" s="87" t="str">
        <f>IF(EXPORTADO!B472&lt;&gt;"",EXPORTADO!B472,"")</f>
        <v/>
      </c>
      <c r="I490" s="78" t="str">
        <f t="shared" si="119"/>
        <v/>
      </c>
      <c r="J490" s="78"/>
      <c r="K490" s="88" t="str">
        <f>IF(EXPORTADO!A472&lt;&gt;"",TRIM(EXPORTADO!A472),"")</f>
        <v/>
      </c>
      <c r="L490" s="50" t="str">
        <f>IF(K490&lt;&gt;"",EXPORTADO!D472,"")</f>
        <v/>
      </c>
      <c r="M490" s="50"/>
      <c r="N490" s="78" t="str">
        <f>IF(K490&lt;&gt;"",EXPORTADO!C472,"")</f>
        <v/>
      </c>
      <c r="O490" s="89" t="str">
        <f>IF(G490&lt;&gt;"",EXPORTADO!E472,"")</f>
        <v/>
      </c>
      <c r="P490" s="90" t="str">
        <f>IF(G490&lt;&gt;"",EXPORTADO!F472,"")</f>
        <v/>
      </c>
      <c r="Q490" s="90" t="str">
        <f>IF($G490&lt;&gt;"",$O490*P490,IF(OR($I490="c",$I490="css"),SUMIF($G$22:G$2999,$K490,Q$22:Q$2999),IF($I490="c1",SUMIF($F$22:F$2999,$K490,Q$22:Q$2999),IF($I490="c2",SUMIF($E$22:E$2999,$K490,Q$22:Q$2999),IF($I490="c3",SUMIF($D$22:D$2999,$K490,Q$22:Q$2999),IF($I490="c4",SUMIF($C$22:C$2999,$K490,Q$22:Q$2999),""))))))</f>
        <v/>
      </c>
      <c r="S490" s="90" t="s">
        <v>17</v>
      </c>
      <c r="T490" s="90" t="str">
        <f>IF(G490&lt;&gt;"",IF(S490&lt;&gt;"",O490*S490,"Celda Vacia"),IF($G490&lt;&gt;"",$O490*S490,IF(OR($I490="c",$I490="css"),SUMIF($G$22:G$2999,$K490,T$22:T$2999),IF($I490="c1",SUMIF($F$22:F$2999,$K490,T$22:T$2999),IF($I490="c2",SUMIF($E$22:E$2999,$K490,T$22:T$2999),IF($I490="c3",SUMIF($D$22:D$2999,$K490,T$22:T$2999),IF($I490="c4",SUMIF($C$22:C$2999,$K490,T$22:T$2999),"")))))))</f>
        <v/>
      </c>
      <c r="U490" s="91" t="str">
        <f t="shared" si="120"/>
        <v/>
      </c>
      <c r="V490" s="45"/>
      <c r="X490" s="50" t="str">
        <f t="shared" si="121"/>
        <v/>
      </c>
      <c r="Y490" s="69" t="str">
        <f t="shared" si="122"/>
        <v/>
      </c>
      <c r="Z490" s="69" t="str">
        <f t="shared" si="123"/>
        <v/>
      </c>
      <c r="AA490" s="69" t="str">
        <f>IF(I490="CSS",IF(RELLENAR!$F$6="PEM",IF(OR(T490&lt;(Q490),Q490=0),1,""),IF(OR(T490*(1+$T$11+$T$9)&lt;(Q490*(1+$O$9+$O$11)),Q490=0),1,"")),"")</f>
        <v/>
      </c>
      <c r="AB490" s="93" t="str">
        <f t="shared" si="124"/>
        <v/>
      </c>
      <c r="AC490" s="56" t="str">
        <f t="shared" si="125"/>
        <v/>
      </c>
      <c r="AD490" s="94" t="str">
        <f t="shared" si="126"/>
        <v/>
      </c>
      <c r="AE490" s="56" t="str">
        <f t="shared" si="127"/>
        <v/>
      </c>
      <c r="AF490" s="78" t="str">
        <f t="shared" si="128"/>
        <v/>
      </c>
    </row>
    <row r="491" spans="1:32" s="74" customFormat="1" x14ac:dyDescent="0.2">
      <c r="A491" s="74" t="str">
        <f>IF(EXPORTADO!I473&lt;&gt;"",EXPORTADO!I473,"")</f>
        <v/>
      </c>
      <c r="B491" s="74" t="str">
        <f t="shared" si="113"/>
        <v/>
      </c>
      <c r="C491" s="86" t="str">
        <f t="shared" si="114"/>
        <v/>
      </c>
      <c r="D491" s="86" t="str">
        <f t="shared" si="115"/>
        <v/>
      </c>
      <c r="E491" s="86" t="str">
        <f t="shared" si="116"/>
        <v/>
      </c>
      <c r="F491" s="86" t="str">
        <f t="shared" si="117"/>
        <v/>
      </c>
      <c r="G491" s="86" t="str">
        <f t="shared" si="118"/>
        <v/>
      </c>
      <c r="H491" s="87" t="str">
        <f>IF(EXPORTADO!B473&lt;&gt;"",EXPORTADO!B473,"")</f>
        <v/>
      </c>
      <c r="I491" s="78" t="str">
        <f t="shared" si="119"/>
        <v/>
      </c>
      <c r="J491" s="78"/>
      <c r="K491" s="88" t="str">
        <f>IF(EXPORTADO!A473&lt;&gt;"",TRIM(EXPORTADO!A473),"")</f>
        <v/>
      </c>
      <c r="L491" s="50" t="str">
        <f>IF(K491&lt;&gt;"",EXPORTADO!D473,"")</f>
        <v/>
      </c>
      <c r="M491" s="50"/>
      <c r="N491" s="78" t="str">
        <f>IF(K491&lt;&gt;"",EXPORTADO!C473,"")</f>
        <v/>
      </c>
      <c r="O491" s="89" t="str">
        <f>IF(G491&lt;&gt;"",EXPORTADO!E473,"")</f>
        <v/>
      </c>
      <c r="P491" s="90" t="str">
        <f>IF(G491&lt;&gt;"",EXPORTADO!F473,"")</f>
        <v/>
      </c>
      <c r="Q491" s="90" t="str">
        <f>IF($G491&lt;&gt;"",$O491*P491,IF(OR($I491="c",$I491="css"),SUMIF($G$22:G$2999,$K491,Q$22:Q$2999),IF($I491="c1",SUMIF($F$22:F$2999,$K491,Q$22:Q$2999),IF($I491="c2",SUMIF($E$22:E$2999,$K491,Q$22:Q$2999),IF($I491="c3",SUMIF($D$22:D$2999,$K491,Q$22:Q$2999),IF($I491="c4",SUMIF($C$22:C$2999,$K491,Q$22:Q$2999),""))))))</f>
        <v/>
      </c>
      <c r="S491" s="90"/>
      <c r="T491" s="90" t="str">
        <f>IF(G491&lt;&gt;"",IF(S491&lt;&gt;"",O491*S491,"Celda Vacia"),IF($G491&lt;&gt;"",$O491*S491,IF(OR($I491="c",$I491="css"),SUMIF($G$22:G$2999,$K491,T$22:T$2999),IF($I491="c1",SUMIF($F$22:F$2999,$K491,T$22:T$2999),IF($I491="c2",SUMIF($E$22:E$2999,$K491,T$22:T$2999),IF($I491="c3",SUMIF($D$22:D$2999,$K491,T$22:T$2999),IF($I491="c4",SUMIF($C$22:C$2999,$K491,T$22:T$2999),"")))))))</f>
        <v/>
      </c>
      <c r="U491" s="91" t="str">
        <f t="shared" si="120"/>
        <v/>
      </c>
      <c r="V491" s="45"/>
      <c r="X491" s="50" t="str">
        <f t="shared" si="121"/>
        <v/>
      </c>
      <c r="Y491" s="69" t="str">
        <f t="shared" si="122"/>
        <v/>
      </c>
      <c r="Z491" s="69" t="str">
        <f t="shared" si="123"/>
        <v/>
      </c>
      <c r="AA491" s="69" t="str">
        <f>IF(I491="CSS",IF(RELLENAR!$F$6="PEM",IF(OR(T491&lt;(Q491),Q491=0),1,""),IF(OR(T491*(1+$T$11+$T$9)&lt;(Q491*(1+$O$9+$O$11)),Q491=0),1,"")),"")</f>
        <v/>
      </c>
      <c r="AB491" s="93" t="str">
        <f t="shared" si="124"/>
        <v/>
      </c>
      <c r="AC491" s="56" t="str">
        <f t="shared" si="125"/>
        <v/>
      </c>
      <c r="AD491" s="94" t="str">
        <f t="shared" si="126"/>
        <v/>
      </c>
      <c r="AE491" s="56" t="str">
        <f t="shared" si="127"/>
        <v/>
      </c>
      <c r="AF491" s="78" t="str">
        <f t="shared" si="128"/>
        <v/>
      </c>
    </row>
    <row r="492" spans="1:32" s="74" customFormat="1" x14ac:dyDescent="0.2">
      <c r="A492" s="74" t="str">
        <f>IF(EXPORTADO!I474&lt;&gt;"",EXPORTADO!I474,"")</f>
        <v/>
      </c>
      <c r="B492" s="74" t="str">
        <f t="shared" si="113"/>
        <v/>
      </c>
      <c r="C492" s="86" t="str">
        <f t="shared" si="114"/>
        <v/>
      </c>
      <c r="D492" s="86" t="str">
        <f t="shared" si="115"/>
        <v/>
      </c>
      <c r="E492" s="86" t="str">
        <f t="shared" si="116"/>
        <v/>
      </c>
      <c r="F492" s="86" t="str">
        <f t="shared" si="117"/>
        <v/>
      </c>
      <c r="G492" s="86" t="str">
        <f t="shared" si="118"/>
        <v/>
      </c>
      <c r="H492" s="87" t="str">
        <f>IF(EXPORTADO!B474&lt;&gt;"",EXPORTADO!B474,"")</f>
        <v/>
      </c>
      <c r="I492" s="78" t="str">
        <f t="shared" si="119"/>
        <v/>
      </c>
      <c r="J492" s="78"/>
      <c r="K492" s="88" t="str">
        <f>IF(EXPORTADO!A474&lt;&gt;"",TRIM(EXPORTADO!A474),"")</f>
        <v/>
      </c>
      <c r="L492" s="50" t="str">
        <f>IF(K492&lt;&gt;"",EXPORTADO!D474,"")</f>
        <v/>
      </c>
      <c r="M492" s="50"/>
      <c r="N492" s="78" t="str">
        <f>IF(K492&lt;&gt;"",EXPORTADO!C474,"")</f>
        <v/>
      </c>
      <c r="O492" s="89" t="str">
        <f>IF(G492&lt;&gt;"",EXPORTADO!E474,"")</f>
        <v/>
      </c>
      <c r="P492" s="90" t="str">
        <f>IF(G492&lt;&gt;"",EXPORTADO!F474,"")</f>
        <v/>
      </c>
      <c r="Q492" s="90" t="str">
        <f>IF($G492&lt;&gt;"",$O492*P492,IF(OR($I492="c",$I492="css"),SUMIF($G$22:G$2999,$K492,Q$22:Q$2999),IF($I492="c1",SUMIF($F$22:F$2999,$K492,Q$22:Q$2999),IF($I492="c2",SUMIF($E$22:E$2999,$K492,Q$22:Q$2999),IF($I492="c3",SUMIF($D$22:D$2999,$K492,Q$22:Q$2999),IF($I492="c4",SUMIF($C$22:C$2999,$K492,Q$22:Q$2999),""))))))</f>
        <v/>
      </c>
      <c r="S492" s="90"/>
      <c r="T492" s="90" t="str">
        <f>IF(G492&lt;&gt;"",IF(S492&lt;&gt;"",O492*S492,"Celda Vacia"),IF($G492&lt;&gt;"",$O492*S492,IF(OR($I492="c",$I492="css"),SUMIF($G$22:G$2999,$K492,T$22:T$2999),IF($I492="c1",SUMIF($F$22:F$2999,$K492,T$22:T$2999),IF($I492="c2",SUMIF($E$22:E$2999,$K492,T$22:T$2999),IF($I492="c3",SUMIF($D$22:D$2999,$K492,T$22:T$2999),IF($I492="c4",SUMIF($C$22:C$2999,$K492,T$22:T$2999),"")))))))</f>
        <v/>
      </c>
      <c r="U492" s="91" t="str">
        <f t="shared" si="120"/>
        <v/>
      </c>
      <c r="V492" s="45"/>
      <c r="X492" s="50" t="str">
        <f t="shared" si="121"/>
        <v/>
      </c>
      <c r="Y492" s="69" t="str">
        <f t="shared" si="122"/>
        <v/>
      </c>
      <c r="Z492" s="69" t="str">
        <f t="shared" si="123"/>
        <v/>
      </c>
      <c r="AA492" s="69" t="str">
        <f>IF(I492="CSS",IF(RELLENAR!$F$6="PEM",IF(OR(T492&lt;(Q492),Q492=0),1,""),IF(OR(T492*(1+$T$11+$T$9)&lt;(Q492*(1+$O$9+$O$11)),Q492=0),1,"")),"")</f>
        <v/>
      </c>
      <c r="AB492" s="93" t="str">
        <f t="shared" si="124"/>
        <v/>
      </c>
      <c r="AC492" s="56" t="str">
        <f t="shared" si="125"/>
        <v/>
      </c>
      <c r="AD492" s="94" t="str">
        <f t="shared" si="126"/>
        <v/>
      </c>
      <c r="AE492" s="56" t="str">
        <f t="shared" si="127"/>
        <v/>
      </c>
      <c r="AF492" s="78" t="str">
        <f t="shared" si="128"/>
        <v/>
      </c>
    </row>
    <row r="493" spans="1:32" s="74" customFormat="1" x14ac:dyDescent="0.2">
      <c r="A493" s="74" t="str">
        <f>IF(EXPORTADO!I475&lt;&gt;"",EXPORTADO!I475,"")</f>
        <v/>
      </c>
      <c r="B493" s="74" t="str">
        <f t="shared" si="113"/>
        <v/>
      </c>
      <c r="C493" s="86" t="str">
        <f t="shared" si="114"/>
        <v/>
      </c>
      <c r="D493" s="86" t="str">
        <f t="shared" si="115"/>
        <v/>
      </c>
      <c r="E493" s="86" t="str">
        <f t="shared" si="116"/>
        <v/>
      </c>
      <c r="F493" s="86" t="str">
        <f t="shared" si="117"/>
        <v/>
      </c>
      <c r="G493" s="86" t="str">
        <f t="shared" si="118"/>
        <v/>
      </c>
      <c r="H493" s="87" t="str">
        <f>IF(EXPORTADO!B475&lt;&gt;"",EXPORTADO!B475,"")</f>
        <v/>
      </c>
      <c r="I493" s="78" t="str">
        <f t="shared" si="119"/>
        <v/>
      </c>
      <c r="J493" s="78"/>
      <c r="K493" s="88" t="str">
        <f>IF(EXPORTADO!A475&lt;&gt;"",TRIM(EXPORTADO!A475),"")</f>
        <v/>
      </c>
      <c r="L493" s="50" t="str">
        <f>IF(K493&lt;&gt;"",EXPORTADO!D475,"")</f>
        <v/>
      </c>
      <c r="M493" s="50"/>
      <c r="N493" s="78" t="str">
        <f>IF(K493&lt;&gt;"",EXPORTADO!C475,"")</f>
        <v/>
      </c>
      <c r="O493" s="89" t="str">
        <f>IF(G493&lt;&gt;"",EXPORTADO!E475,"")</f>
        <v/>
      </c>
      <c r="P493" s="90" t="str">
        <f>IF(G493&lt;&gt;"",EXPORTADO!F475,"")</f>
        <v/>
      </c>
      <c r="Q493" s="90" t="str">
        <f>IF($G493&lt;&gt;"",$O493*P493,IF(OR($I493="c",$I493="css"),SUMIF($G$22:G$2999,$K493,Q$22:Q$2999),IF($I493="c1",SUMIF($F$22:F$2999,$K493,Q$22:Q$2999),IF($I493="c2",SUMIF($E$22:E$2999,$K493,Q$22:Q$2999),IF($I493="c3",SUMIF($D$22:D$2999,$K493,Q$22:Q$2999),IF($I493="c4",SUMIF($C$22:C$2999,$K493,Q$22:Q$2999),""))))))</f>
        <v/>
      </c>
      <c r="S493" s="90"/>
      <c r="T493" s="90" t="str">
        <f>IF(G493&lt;&gt;"",IF(S493&lt;&gt;"",O493*S493,"Celda Vacia"),IF($G493&lt;&gt;"",$O493*S493,IF(OR($I493="c",$I493="css"),SUMIF($G$22:G$2999,$K493,T$22:T$2999),IF($I493="c1",SUMIF($F$22:F$2999,$K493,T$22:T$2999),IF($I493="c2",SUMIF($E$22:E$2999,$K493,T$22:T$2999),IF($I493="c3",SUMIF($D$22:D$2999,$K493,T$22:T$2999),IF($I493="c4",SUMIF($C$22:C$2999,$K493,T$22:T$2999),"")))))))</f>
        <v/>
      </c>
      <c r="U493" s="91" t="str">
        <f t="shared" si="120"/>
        <v/>
      </c>
      <c r="V493" s="45"/>
      <c r="X493" s="50" t="str">
        <f t="shared" si="121"/>
        <v/>
      </c>
      <c r="Y493" s="69" t="str">
        <f t="shared" si="122"/>
        <v/>
      </c>
      <c r="Z493" s="69" t="str">
        <f t="shared" si="123"/>
        <v/>
      </c>
      <c r="AA493" s="69" t="str">
        <f>IF(I493="CSS",IF(RELLENAR!$F$6="PEM",IF(OR(T493&lt;(Q493),Q493=0),1,""),IF(OR(T493*(1+$T$11+$T$9)&lt;(Q493*(1+$O$9+$O$11)),Q493=0),1,"")),"")</f>
        <v/>
      </c>
      <c r="AB493" s="93" t="str">
        <f t="shared" si="124"/>
        <v/>
      </c>
      <c r="AC493" s="56" t="str">
        <f t="shared" si="125"/>
        <v/>
      </c>
      <c r="AD493" s="94" t="str">
        <f t="shared" si="126"/>
        <v/>
      </c>
      <c r="AE493" s="56" t="str">
        <f t="shared" si="127"/>
        <v/>
      </c>
      <c r="AF493" s="78" t="str">
        <f t="shared" si="128"/>
        <v/>
      </c>
    </row>
    <row r="494" spans="1:32" s="74" customFormat="1" x14ac:dyDescent="0.2">
      <c r="A494" s="74" t="str">
        <f>IF(EXPORTADO!I476&lt;&gt;"",EXPORTADO!I476,"")</f>
        <v/>
      </c>
      <c r="B494" s="74" t="str">
        <f t="shared" si="113"/>
        <v/>
      </c>
      <c r="C494" s="86" t="str">
        <f t="shared" si="114"/>
        <v/>
      </c>
      <c r="D494" s="86" t="str">
        <f t="shared" si="115"/>
        <v/>
      </c>
      <c r="E494" s="86" t="str">
        <f t="shared" si="116"/>
        <v/>
      </c>
      <c r="F494" s="86" t="str">
        <f t="shared" si="117"/>
        <v/>
      </c>
      <c r="G494" s="86" t="str">
        <f t="shared" si="118"/>
        <v/>
      </c>
      <c r="H494" s="87" t="str">
        <f>IF(EXPORTADO!B476&lt;&gt;"",EXPORTADO!B476,"")</f>
        <v/>
      </c>
      <c r="I494" s="78" t="str">
        <f t="shared" si="119"/>
        <v/>
      </c>
      <c r="J494" s="78"/>
      <c r="K494" s="88" t="str">
        <f>IF(EXPORTADO!A476&lt;&gt;"",TRIM(EXPORTADO!A476),"")</f>
        <v/>
      </c>
      <c r="L494" s="50" t="str">
        <f>IF(K494&lt;&gt;"",EXPORTADO!D476,"")</f>
        <v/>
      </c>
      <c r="M494" s="50"/>
      <c r="N494" s="78" t="str">
        <f>IF(K494&lt;&gt;"",EXPORTADO!C476,"")</f>
        <v/>
      </c>
      <c r="O494" s="89" t="str">
        <f>IF(G494&lt;&gt;"",EXPORTADO!E476,"")</f>
        <v/>
      </c>
      <c r="P494" s="90" t="str">
        <f>IF(G494&lt;&gt;"",EXPORTADO!F476,"")</f>
        <v/>
      </c>
      <c r="Q494" s="90" t="str">
        <f>IF($G494&lt;&gt;"",$O494*P494,IF(OR($I494="c",$I494="css"),SUMIF($G$22:G$2999,$K494,Q$22:Q$2999),IF($I494="c1",SUMIF($F$22:F$2999,$K494,Q$22:Q$2999),IF($I494="c2",SUMIF($E$22:E$2999,$K494,Q$22:Q$2999),IF($I494="c3",SUMIF($D$22:D$2999,$K494,Q$22:Q$2999),IF($I494="c4",SUMIF($C$22:C$2999,$K494,Q$22:Q$2999),""))))))</f>
        <v/>
      </c>
      <c r="S494" s="90"/>
      <c r="T494" s="90" t="str">
        <f>IF(G494&lt;&gt;"",IF(S494&lt;&gt;"",O494*S494,"Celda Vacia"),IF($G494&lt;&gt;"",$O494*S494,IF(OR($I494="c",$I494="css"),SUMIF($G$22:G$2999,$K494,T$22:T$2999),IF($I494="c1",SUMIF($F$22:F$2999,$K494,T$22:T$2999),IF($I494="c2",SUMIF($E$22:E$2999,$K494,T$22:T$2999),IF($I494="c3",SUMIF($D$22:D$2999,$K494,T$22:T$2999),IF($I494="c4",SUMIF($C$22:C$2999,$K494,T$22:T$2999),"")))))))</f>
        <v/>
      </c>
      <c r="U494" s="91" t="str">
        <f t="shared" si="120"/>
        <v/>
      </c>
      <c r="V494" s="45"/>
      <c r="X494" s="50" t="str">
        <f t="shared" si="121"/>
        <v/>
      </c>
      <c r="Y494" s="69" t="str">
        <f t="shared" si="122"/>
        <v/>
      </c>
      <c r="Z494" s="69" t="str">
        <f t="shared" si="123"/>
        <v/>
      </c>
      <c r="AA494" s="69" t="str">
        <f>IF(I494="CSS",IF(RELLENAR!$F$6="PEM",IF(OR(T494&lt;(Q494),Q494=0),1,""),IF(OR(T494*(1+$T$11+$T$9)&lt;(Q494*(1+$O$9+$O$11)),Q494=0),1,"")),"")</f>
        <v/>
      </c>
      <c r="AB494" s="93" t="str">
        <f t="shared" si="124"/>
        <v/>
      </c>
      <c r="AC494" s="56" t="str">
        <f t="shared" si="125"/>
        <v/>
      </c>
      <c r="AD494" s="94" t="str">
        <f t="shared" si="126"/>
        <v/>
      </c>
      <c r="AE494" s="56" t="str">
        <f t="shared" si="127"/>
        <v/>
      </c>
      <c r="AF494" s="78" t="str">
        <f t="shared" si="128"/>
        <v/>
      </c>
    </row>
    <row r="495" spans="1:32" s="74" customFormat="1" x14ac:dyDescent="0.2">
      <c r="A495" s="74" t="str">
        <f>IF(EXPORTADO!I477&lt;&gt;"",EXPORTADO!I477,"")</f>
        <v/>
      </c>
      <c r="B495" s="74" t="str">
        <f t="shared" si="113"/>
        <v/>
      </c>
      <c r="C495" s="86" t="str">
        <f t="shared" si="114"/>
        <v/>
      </c>
      <c r="D495" s="86" t="str">
        <f t="shared" si="115"/>
        <v/>
      </c>
      <c r="E495" s="86" t="str">
        <f t="shared" si="116"/>
        <v/>
      </c>
      <c r="F495" s="86" t="str">
        <f t="shared" si="117"/>
        <v/>
      </c>
      <c r="G495" s="86" t="str">
        <f t="shared" si="118"/>
        <v/>
      </c>
      <c r="H495" s="87" t="str">
        <f>IF(EXPORTADO!B477&lt;&gt;"",EXPORTADO!B477,"")</f>
        <v/>
      </c>
      <c r="I495" s="78" t="str">
        <f t="shared" si="119"/>
        <v/>
      </c>
      <c r="J495" s="78"/>
      <c r="K495" s="88" t="str">
        <f>IF(EXPORTADO!A477&lt;&gt;"",TRIM(EXPORTADO!A477),"")</f>
        <v/>
      </c>
      <c r="L495" s="50" t="str">
        <f>IF(K495&lt;&gt;"",EXPORTADO!D477,"")</f>
        <v/>
      </c>
      <c r="M495" s="50"/>
      <c r="N495" s="78" t="str">
        <f>IF(K495&lt;&gt;"",EXPORTADO!C477,"")</f>
        <v/>
      </c>
      <c r="O495" s="89" t="str">
        <f>IF(G495&lt;&gt;"",EXPORTADO!E477,"")</f>
        <v/>
      </c>
      <c r="P495" s="90" t="str">
        <f>IF(G495&lt;&gt;"",EXPORTADO!F477,"")</f>
        <v/>
      </c>
      <c r="Q495" s="90" t="str">
        <f>IF($G495&lt;&gt;"",$O495*P495,IF(OR($I495="c",$I495="css"),SUMIF($G$22:G$2999,$K495,Q$22:Q$2999),IF($I495="c1",SUMIF($F$22:F$2999,$K495,Q$22:Q$2999),IF($I495="c2",SUMIF($E$22:E$2999,$K495,Q$22:Q$2999),IF($I495="c3",SUMIF($D$22:D$2999,$K495,Q$22:Q$2999),IF($I495="c4",SUMIF($C$22:C$2999,$K495,Q$22:Q$2999),""))))))</f>
        <v/>
      </c>
      <c r="S495" s="90"/>
      <c r="T495" s="90" t="str">
        <f>IF(G495&lt;&gt;"",IF(S495&lt;&gt;"",O495*S495,"Celda Vacia"),IF($G495&lt;&gt;"",$O495*S495,IF(OR($I495="c",$I495="css"),SUMIF($G$22:G$2999,$K495,T$22:T$2999),IF($I495="c1",SUMIF($F$22:F$2999,$K495,T$22:T$2999),IF($I495="c2",SUMIF($E$22:E$2999,$K495,T$22:T$2999),IF($I495="c3",SUMIF($D$22:D$2999,$K495,T$22:T$2999),IF($I495="c4",SUMIF($C$22:C$2999,$K495,T$22:T$2999),"")))))))</f>
        <v/>
      </c>
      <c r="U495" s="91" t="str">
        <f t="shared" si="120"/>
        <v/>
      </c>
      <c r="V495" s="45"/>
      <c r="X495" s="50" t="str">
        <f t="shared" si="121"/>
        <v/>
      </c>
      <c r="Y495" s="69" t="str">
        <f t="shared" si="122"/>
        <v/>
      </c>
      <c r="Z495" s="69" t="str">
        <f t="shared" si="123"/>
        <v/>
      </c>
      <c r="AA495" s="69" t="str">
        <f>IF(I495="CSS",IF(RELLENAR!$F$6="PEM",IF(OR(T495&lt;(Q495),Q495=0),1,""),IF(OR(T495*(1+$T$11+$T$9)&lt;(Q495*(1+$O$9+$O$11)),Q495=0),1,"")),"")</f>
        <v/>
      </c>
      <c r="AB495" s="93" t="str">
        <f t="shared" si="124"/>
        <v/>
      </c>
      <c r="AC495" s="56" t="str">
        <f t="shared" si="125"/>
        <v/>
      </c>
      <c r="AD495" s="94" t="str">
        <f t="shared" si="126"/>
        <v/>
      </c>
      <c r="AE495" s="56" t="str">
        <f t="shared" si="127"/>
        <v/>
      </c>
      <c r="AF495" s="78" t="str">
        <f t="shared" si="128"/>
        <v/>
      </c>
    </row>
    <row r="496" spans="1:32" s="74" customFormat="1" x14ac:dyDescent="0.2">
      <c r="A496" s="74" t="str">
        <f>IF(EXPORTADO!I478&lt;&gt;"",EXPORTADO!I478,"")</f>
        <v/>
      </c>
      <c r="B496" s="74" t="str">
        <f t="shared" si="113"/>
        <v/>
      </c>
      <c r="C496" s="86" t="str">
        <f t="shared" si="114"/>
        <v/>
      </c>
      <c r="D496" s="86" t="str">
        <f t="shared" si="115"/>
        <v/>
      </c>
      <c r="E496" s="86" t="str">
        <f t="shared" si="116"/>
        <v/>
      </c>
      <c r="F496" s="86" t="str">
        <f t="shared" si="117"/>
        <v/>
      </c>
      <c r="G496" s="86" t="str">
        <f t="shared" si="118"/>
        <v/>
      </c>
      <c r="H496" s="87" t="str">
        <f>IF(EXPORTADO!B478&lt;&gt;"",EXPORTADO!B478,"")</f>
        <v/>
      </c>
      <c r="I496" s="78" t="str">
        <f t="shared" si="119"/>
        <v/>
      </c>
      <c r="J496" s="78"/>
      <c r="K496" s="88" t="str">
        <f>IF(EXPORTADO!A478&lt;&gt;"",TRIM(EXPORTADO!A478),"")</f>
        <v/>
      </c>
      <c r="L496" s="50" t="str">
        <f>IF(K496&lt;&gt;"",EXPORTADO!D478,"")</f>
        <v/>
      </c>
      <c r="M496" s="50"/>
      <c r="N496" s="78" t="str">
        <f>IF(K496&lt;&gt;"",EXPORTADO!C478,"")</f>
        <v/>
      </c>
      <c r="O496" s="89" t="str">
        <f>IF(G496&lt;&gt;"",EXPORTADO!E478,"")</f>
        <v/>
      </c>
      <c r="P496" s="90" t="str">
        <f>IF(G496&lt;&gt;"",EXPORTADO!F478,"")</f>
        <v/>
      </c>
      <c r="Q496" s="90" t="str">
        <f>IF($G496&lt;&gt;"",$O496*P496,IF(OR($I496="c",$I496="css"),SUMIF($G$22:G$2999,$K496,Q$22:Q$2999),IF($I496="c1",SUMIF($F$22:F$2999,$K496,Q$22:Q$2999),IF($I496="c2",SUMIF($E$22:E$2999,$K496,Q$22:Q$2999),IF($I496="c3",SUMIF($D$22:D$2999,$K496,Q$22:Q$2999),IF($I496="c4",SUMIF($C$22:C$2999,$K496,Q$22:Q$2999),""))))))</f>
        <v/>
      </c>
      <c r="S496" s="90"/>
      <c r="T496" s="90" t="str">
        <f>IF(G496&lt;&gt;"",IF(S496&lt;&gt;"",O496*S496,"Celda Vacia"),IF($G496&lt;&gt;"",$O496*S496,IF(OR($I496="c",$I496="css"),SUMIF($G$22:G$2999,$K496,T$22:T$2999),IF($I496="c1",SUMIF($F$22:F$2999,$K496,T$22:T$2999),IF($I496="c2",SUMIF($E$22:E$2999,$K496,T$22:T$2999),IF($I496="c3",SUMIF($D$22:D$2999,$K496,T$22:T$2999),IF($I496="c4",SUMIF($C$22:C$2999,$K496,T$22:T$2999),"")))))))</f>
        <v/>
      </c>
      <c r="U496" s="91" t="str">
        <f t="shared" si="120"/>
        <v/>
      </c>
      <c r="V496" s="45"/>
      <c r="X496" s="50" t="str">
        <f t="shared" si="121"/>
        <v/>
      </c>
      <c r="Y496" s="69" t="str">
        <f t="shared" si="122"/>
        <v/>
      </c>
      <c r="Z496" s="69" t="str">
        <f t="shared" si="123"/>
        <v/>
      </c>
      <c r="AA496" s="69" t="str">
        <f>IF(I496="CSS",IF(RELLENAR!$F$6="PEM",IF(OR(T496&lt;(Q496),Q496=0),1,""),IF(OR(T496*(1+$T$11+$T$9)&lt;(Q496*(1+$O$9+$O$11)),Q496=0),1,"")),"")</f>
        <v/>
      </c>
      <c r="AB496" s="93" t="str">
        <f t="shared" si="124"/>
        <v/>
      </c>
      <c r="AC496" s="56" t="str">
        <f t="shared" si="125"/>
        <v/>
      </c>
      <c r="AD496" s="94" t="str">
        <f t="shared" si="126"/>
        <v/>
      </c>
      <c r="AE496" s="56" t="str">
        <f t="shared" si="127"/>
        <v/>
      </c>
      <c r="AF496" s="78" t="str">
        <f t="shared" si="128"/>
        <v/>
      </c>
    </row>
    <row r="497" spans="1:32" s="74" customFormat="1" x14ac:dyDescent="0.2">
      <c r="A497" s="74" t="str">
        <f>IF(EXPORTADO!I479&lt;&gt;"",EXPORTADO!I479,"")</f>
        <v/>
      </c>
      <c r="B497" s="74" t="str">
        <f t="shared" si="113"/>
        <v/>
      </c>
      <c r="C497" s="86" t="str">
        <f t="shared" si="114"/>
        <v/>
      </c>
      <c r="D497" s="86" t="str">
        <f t="shared" si="115"/>
        <v/>
      </c>
      <c r="E497" s="86" t="str">
        <f t="shared" si="116"/>
        <v/>
      </c>
      <c r="F497" s="86" t="str">
        <f t="shared" si="117"/>
        <v/>
      </c>
      <c r="G497" s="86" t="str">
        <f t="shared" si="118"/>
        <v/>
      </c>
      <c r="H497" s="87" t="str">
        <f>IF(EXPORTADO!B479&lt;&gt;"",EXPORTADO!B479,"")</f>
        <v/>
      </c>
      <c r="I497" s="78" t="str">
        <f t="shared" si="119"/>
        <v/>
      </c>
      <c r="J497" s="78"/>
      <c r="K497" s="88" t="str">
        <f>IF(EXPORTADO!A479&lt;&gt;"",TRIM(EXPORTADO!A479),"")</f>
        <v/>
      </c>
      <c r="L497" s="50" t="str">
        <f>IF(K497&lt;&gt;"",EXPORTADO!D479,"")</f>
        <v/>
      </c>
      <c r="M497" s="50"/>
      <c r="N497" s="78" t="str">
        <f>IF(K497&lt;&gt;"",EXPORTADO!C479,"")</f>
        <v/>
      </c>
      <c r="O497" s="89" t="str">
        <f>IF(G497&lt;&gt;"",EXPORTADO!E479,"")</f>
        <v/>
      </c>
      <c r="P497" s="90" t="str">
        <f>IF(G497&lt;&gt;"",EXPORTADO!F479,"")</f>
        <v/>
      </c>
      <c r="Q497" s="90" t="str">
        <f>IF($G497&lt;&gt;"",$O497*P497,IF(OR($I497="c",$I497="css"),SUMIF($G$22:G$2999,$K497,Q$22:Q$2999),IF($I497="c1",SUMIF($F$22:F$2999,$K497,Q$22:Q$2999),IF($I497="c2",SUMIF($E$22:E$2999,$K497,Q$22:Q$2999),IF($I497="c3",SUMIF($D$22:D$2999,$K497,Q$22:Q$2999),IF($I497="c4",SUMIF($C$22:C$2999,$K497,Q$22:Q$2999),""))))))</f>
        <v/>
      </c>
      <c r="S497" s="90"/>
      <c r="T497" s="90" t="str">
        <f>IF(G497&lt;&gt;"",IF(S497&lt;&gt;"",O497*S497,"Celda Vacia"),IF($G497&lt;&gt;"",$O497*S497,IF(OR($I497="c",$I497="css"),SUMIF($G$22:G$2999,$K497,T$22:T$2999),IF($I497="c1",SUMIF($F$22:F$2999,$K497,T$22:T$2999),IF($I497="c2",SUMIF($E$22:E$2999,$K497,T$22:T$2999),IF($I497="c3",SUMIF($D$22:D$2999,$K497,T$22:T$2999),IF($I497="c4",SUMIF($C$22:C$2999,$K497,T$22:T$2999),"")))))))</f>
        <v/>
      </c>
      <c r="U497" s="91" t="str">
        <f t="shared" si="120"/>
        <v/>
      </c>
      <c r="V497" s="45"/>
      <c r="X497" s="50" t="str">
        <f t="shared" si="121"/>
        <v/>
      </c>
      <c r="Y497" s="69" t="str">
        <f t="shared" si="122"/>
        <v/>
      </c>
      <c r="Z497" s="69" t="str">
        <f t="shared" si="123"/>
        <v/>
      </c>
      <c r="AA497" s="69" t="str">
        <f>IF(I497="CSS",IF(RELLENAR!$F$6="PEM",IF(OR(T497&lt;(Q497),Q497=0),1,""),IF(OR(T497*(1+$T$11+$T$9)&lt;(Q497*(1+$O$9+$O$11)),Q497=0),1,"")),"")</f>
        <v/>
      </c>
      <c r="AB497" s="93" t="str">
        <f t="shared" si="124"/>
        <v/>
      </c>
      <c r="AC497" s="56" t="str">
        <f t="shared" si="125"/>
        <v/>
      </c>
      <c r="AD497" s="94" t="str">
        <f t="shared" si="126"/>
        <v/>
      </c>
      <c r="AE497" s="56" t="str">
        <f t="shared" si="127"/>
        <v/>
      </c>
      <c r="AF497" s="78" t="str">
        <f t="shared" si="128"/>
        <v/>
      </c>
    </row>
    <row r="498" spans="1:32" s="74" customFormat="1" x14ac:dyDescent="0.2">
      <c r="A498" s="74" t="str">
        <f>IF(EXPORTADO!I480&lt;&gt;"",EXPORTADO!I480,"")</f>
        <v/>
      </c>
      <c r="B498" s="74" t="str">
        <f t="shared" si="113"/>
        <v/>
      </c>
      <c r="C498" s="86" t="str">
        <f t="shared" si="114"/>
        <v/>
      </c>
      <c r="D498" s="86" t="str">
        <f t="shared" si="115"/>
        <v/>
      </c>
      <c r="E498" s="86" t="str">
        <f t="shared" si="116"/>
        <v/>
      </c>
      <c r="F498" s="86" t="str">
        <f t="shared" si="117"/>
        <v/>
      </c>
      <c r="G498" s="86" t="str">
        <f t="shared" si="118"/>
        <v/>
      </c>
      <c r="H498" s="87" t="str">
        <f>IF(EXPORTADO!B480&lt;&gt;"",EXPORTADO!B480,"")</f>
        <v/>
      </c>
      <c r="I498" s="78" t="str">
        <f t="shared" si="119"/>
        <v/>
      </c>
      <c r="J498" s="78"/>
      <c r="K498" s="88" t="str">
        <f>IF(EXPORTADO!A480&lt;&gt;"",TRIM(EXPORTADO!A480),"")</f>
        <v/>
      </c>
      <c r="L498" s="50" t="str">
        <f>IF(K498&lt;&gt;"",EXPORTADO!D480,"")</f>
        <v/>
      </c>
      <c r="M498" s="50"/>
      <c r="N498" s="78" t="str">
        <f>IF(K498&lt;&gt;"",EXPORTADO!C480,"")</f>
        <v/>
      </c>
      <c r="O498" s="89" t="str">
        <f>IF(G498&lt;&gt;"",EXPORTADO!E480,"")</f>
        <v/>
      </c>
      <c r="P498" s="90" t="str">
        <f>IF(G498&lt;&gt;"",EXPORTADO!F480,"")</f>
        <v/>
      </c>
      <c r="Q498" s="90" t="str">
        <f>IF($G498&lt;&gt;"",$O498*P498,IF(OR($I498="c",$I498="css"),SUMIF($G$22:G$2999,$K498,Q$22:Q$2999),IF($I498="c1",SUMIF($F$22:F$2999,$K498,Q$22:Q$2999),IF($I498="c2",SUMIF($E$22:E$2999,$K498,Q$22:Q$2999),IF($I498="c3",SUMIF($D$22:D$2999,$K498,Q$22:Q$2999),IF($I498="c4",SUMIF($C$22:C$2999,$K498,Q$22:Q$2999),""))))))</f>
        <v/>
      </c>
      <c r="S498" s="90"/>
      <c r="T498" s="90" t="str">
        <f>IF(G498&lt;&gt;"",IF(S498&lt;&gt;"",O498*S498,"Celda Vacia"),IF($G498&lt;&gt;"",$O498*S498,IF(OR($I498="c",$I498="css"),SUMIF($G$22:G$2999,$K498,T$22:T$2999),IF($I498="c1",SUMIF($F$22:F$2999,$K498,T$22:T$2999),IF($I498="c2",SUMIF($E$22:E$2999,$K498,T$22:T$2999),IF($I498="c3",SUMIF($D$22:D$2999,$K498,T$22:T$2999),IF($I498="c4",SUMIF($C$22:C$2999,$K498,T$22:T$2999),"")))))))</f>
        <v/>
      </c>
      <c r="U498" s="91" t="str">
        <f t="shared" si="120"/>
        <v/>
      </c>
      <c r="V498" s="45"/>
      <c r="X498" s="50" t="str">
        <f t="shared" si="121"/>
        <v/>
      </c>
      <c r="Y498" s="69" t="str">
        <f t="shared" si="122"/>
        <v/>
      </c>
      <c r="Z498" s="69" t="str">
        <f t="shared" si="123"/>
        <v/>
      </c>
      <c r="AA498" s="69" t="str">
        <f>IF(I498="CSS",IF(RELLENAR!$F$6="PEM",IF(OR(T498&lt;(Q498),Q498=0),1,""),IF(OR(T498*(1+$T$11+$T$9)&lt;(Q498*(1+$O$9+$O$11)),Q498=0),1,"")),"")</f>
        <v/>
      </c>
      <c r="AB498" s="93" t="str">
        <f t="shared" si="124"/>
        <v/>
      </c>
      <c r="AC498" s="56" t="str">
        <f t="shared" si="125"/>
        <v/>
      </c>
      <c r="AD498" s="94" t="str">
        <f t="shared" si="126"/>
        <v/>
      </c>
      <c r="AE498" s="56" t="str">
        <f t="shared" si="127"/>
        <v/>
      </c>
      <c r="AF498" s="78" t="str">
        <f t="shared" si="128"/>
        <v/>
      </c>
    </row>
    <row r="499" spans="1:32" s="74" customFormat="1" x14ac:dyDescent="0.2">
      <c r="A499" s="74" t="str">
        <f>IF(EXPORTADO!I481&lt;&gt;"",EXPORTADO!I481,"")</f>
        <v/>
      </c>
      <c r="B499" s="74" t="str">
        <f t="shared" si="113"/>
        <v/>
      </c>
      <c r="C499" s="86" t="str">
        <f t="shared" si="114"/>
        <v/>
      </c>
      <c r="D499" s="86" t="str">
        <f t="shared" si="115"/>
        <v/>
      </c>
      <c r="E499" s="86" t="str">
        <f t="shared" si="116"/>
        <v/>
      </c>
      <c r="F499" s="86" t="str">
        <f t="shared" si="117"/>
        <v/>
      </c>
      <c r="G499" s="86" t="str">
        <f t="shared" si="118"/>
        <v/>
      </c>
      <c r="H499" s="87" t="str">
        <f>IF(EXPORTADO!B481&lt;&gt;"",EXPORTADO!B481,"")</f>
        <v/>
      </c>
      <c r="I499" s="78" t="str">
        <f t="shared" si="119"/>
        <v/>
      </c>
      <c r="J499" s="78"/>
      <c r="K499" s="88" t="str">
        <f>IF(EXPORTADO!A481&lt;&gt;"",TRIM(EXPORTADO!A481),"")</f>
        <v/>
      </c>
      <c r="L499" s="50" t="str">
        <f>IF(K499&lt;&gt;"",EXPORTADO!D481,"")</f>
        <v/>
      </c>
      <c r="M499" s="50"/>
      <c r="N499" s="78" t="str">
        <f>IF(K499&lt;&gt;"",EXPORTADO!C481,"")</f>
        <v/>
      </c>
      <c r="O499" s="89" t="str">
        <f>IF(G499&lt;&gt;"",EXPORTADO!E481,"")</f>
        <v/>
      </c>
      <c r="P499" s="90" t="str">
        <f>IF(G499&lt;&gt;"",EXPORTADO!F481,"")</f>
        <v/>
      </c>
      <c r="Q499" s="90" t="str">
        <f>IF($G499&lt;&gt;"",$O499*P499,IF(OR($I499="c",$I499="css"),SUMIF($G$22:G$2999,$K499,Q$22:Q$2999),IF($I499="c1",SUMIF($F$22:F$2999,$K499,Q$22:Q$2999),IF($I499="c2",SUMIF($E$22:E$2999,$K499,Q$22:Q$2999),IF($I499="c3",SUMIF($D$22:D$2999,$K499,Q$22:Q$2999),IF($I499="c4",SUMIF($C$22:C$2999,$K499,Q$22:Q$2999),""))))))</f>
        <v/>
      </c>
      <c r="S499" s="90"/>
      <c r="T499" s="90" t="str">
        <f>IF(G499&lt;&gt;"",IF(S499&lt;&gt;"",O499*S499,"Celda Vacia"),IF($G499&lt;&gt;"",$O499*S499,IF(OR($I499="c",$I499="css"),SUMIF($G$22:G$2999,$K499,T$22:T$2999),IF($I499="c1",SUMIF($F$22:F$2999,$K499,T$22:T$2999),IF($I499="c2",SUMIF($E$22:E$2999,$K499,T$22:T$2999),IF($I499="c3",SUMIF($D$22:D$2999,$K499,T$22:T$2999),IF($I499="c4",SUMIF($C$22:C$2999,$K499,T$22:T$2999),"")))))))</f>
        <v/>
      </c>
      <c r="U499" s="91" t="str">
        <f t="shared" si="120"/>
        <v/>
      </c>
      <c r="V499" s="45"/>
      <c r="X499" s="50" t="str">
        <f t="shared" si="121"/>
        <v/>
      </c>
      <c r="Y499" s="69" t="str">
        <f t="shared" si="122"/>
        <v/>
      </c>
      <c r="Z499" s="69" t="str">
        <f t="shared" si="123"/>
        <v/>
      </c>
      <c r="AA499" s="69" t="str">
        <f>IF(I499="CSS",IF(RELLENAR!$F$6="PEM",IF(OR(T499&lt;(Q499),Q499=0),1,""),IF(OR(T499*(1+$T$11+$T$9)&lt;(Q499*(1+$O$9+$O$11)),Q499=0),1,"")),"")</f>
        <v/>
      </c>
      <c r="AB499" s="93" t="str">
        <f t="shared" si="124"/>
        <v/>
      </c>
      <c r="AC499" s="56" t="str">
        <f t="shared" si="125"/>
        <v/>
      </c>
      <c r="AD499" s="94" t="str">
        <f t="shared" si="126"/>
        <v/>
      </c>
      <c r="AE499" s="56" t="str">
        <f t="shared" si="127"/>
        <v/>
      </c>
      <c r="AF499" s="78" t="str">
        <f t="shared" si="128"/>
        <v/>
      </c>
    </row>
    <row r="500" spans="1:32" s="74" customFormat="1" x14ac:dyDescent="0.2">
      <c r="A500" s="74" t="str">
        <f>IF(EXPORTADO!I482&lt;&gt;"",EXPORTADO!I482,"")</f>
        <v/>
      </c>
      <c r="B500" s="74" t="str">
        <f t="shared" si="113"/>
        <v/>
      </c>
      <c r="C500" s="86" t="str">
        <f t="shared" si="114"/>
        <v/>
      </c>
      <c r="D500" s="86" t="str">
        <f t="shared" si="115"/>
        <v/>
      </c>
      <c r="E500" s="86" t="str">
        <f t="shared" si="116"/>
        <v/>
      </c>
      <c r="F500" s="86" t="str">
        <f t="shared" si="117"/>
        <v/>
      </c>
      <c r="G500" s="86" t="str">
        <f t="shared" si="118"/>
        <v/>
      </c>
      <c r="H500" s="87" t="str">
        <f>IF(EXPORTADO!B482&lt;&gt;"",EXPORTADO!B482,"")</f>
        <v/>
      </c>
      <c r="I500" s="78" t="str">
        <f t="shared" si="119"/>
        <v/>
      </c>
      <c r="J500" s="78"/>
      <c r="K500" s="88" t="str">
        <f>IF(EXPORTADO!A482&lt;&gt;"",TRIM(EXPORTADO!A482),"")</f>
        <v/>
      </c>
      <c r="L500" s="50" t="str">
        <f>IF(K500&lt;&gt;"",EXPORTADO!D482,"")</f>
        <v/>
      </c>
      <c r="M500" s="50"/>
      <c r="N500" s="78" t="str">
        <f>IF(K500&lt;&gt;"",EXPORTADO!C482,"")</f>
        <v/>
      </c>
      <c r="O500" s="89" t="str">
        <f>IF(G500&lt;&gt;"",EXPORTADO!E482,"")</f>
        <v/>
      </c>
      <c r="P500" s="90" t="str">
        <f>IF(G500&lt;&gt;"",EXPORTADO!F482,"")</f>
        <v/>
      </c>
      <c r="Q500" s="90" t="str">
        <f>IF($G500&lt;&gt;"",$O500*P500,IF(OR($I500="c",$I500="css"),SUMIF($G$22:G$2999,$K500,Q$22:Q$2999),IF($I500="c1",SUMIF($F$22:F$2999,$K500,Q$22:Q$2999),IF($I500="c2",SUMIF($E$22:E$2999,$K500,Q$22:Q$2999),IF($I500="c3",SUMIF($D$22:D$2999,$K500,Q$22:Q$2999),IF($I500="c4",SUMIF($C$22:C$2999,$K500,Q$22:Q$2999),""))))))</f>
        <v/>
      </c>
      <c r="S500" s="90"/>
      <c r="T500" s="90" t="str">
        <f>IF(G500&lt;&gt;"",IF(S500&lt;&gt;"",O500*S500,"Celda Vacia"),IF($G500&lt;&gt;"",$O500*S500,IF(OR($I500="c",$I500="css"),SUMIF($G$22:G$2999,$K500,T$22:T$2999),IF($I500="c1",SUMIF($F$22:F$2999,$K500,T$22:T$2999),IF($I500="c2",SUMIF($E$22:E$2999,$K500,T$22:T$2999),IF($I500="c3",SUMIF($D$22:D$2999,$K500,T$22:T$2999),IF($I500="c4",SUMIF($C$22:C$2999,$K500,T$22:T$2999),"")))))))</f>
        <v/>
      </c>
      <c r="U500" s="91" t="str">
        <f t="shared" si="120"/>
        <v/>
      </c>
      <c r="V500" s="45"/>
      <c r="X500" s="50" t="str">
        <f t="shared" si="121"/>
        <v/>
      </c>
      <c r="Y500" s="69" t="str">
        <f t="shared" si="122"/>
        <v/>
      </c>
      <c r="Z500" s="69" t="str">
        <f t="shared" si="123"/>
        <v/>
      </c>
      <c r="AA500" s="69" t="str">
        <f>IF(I500="CSS",IF(RELLENAR!$F$6="PEM",IF(OR(T500&lt;(Q500),Q500=0),1,""),IF(OR(T500*(1+$T$11+$T$9)&lt;(Q500*(1+$O$9+$O$11)),Q500=0),1,"")),"")</f>
        <v/>
      </c>
      <c r="AB500" s="93" t="str">
        <f t="shared" si="124"/>
        <v/>
      </c>
      <c r="AC500" s="56" t="str">
        <f t="shared" si="125"/>
        <v/>
      </c>
      <c r="AD500" s="94" t="str">
        <f t="shared" si="126"/>
        <v/>
      </c>
      <c r="AE500" s="56" t="str">
        <f t="shared" si="127"/>
        <v/>
      </c>
      <c r="AF500" s="78" t="str">
        <f t="shared" si="128"/>
        <v/>
      </c>
    </row>
    <row r="501" spans="1:32" s="74" customFormat="1" x14ac:dyDescent="0.2">
      <c r="A501" s="74" t="str">
        <f>IF(EXPORTADO!I483&lt;&gt;"",EXPORTADO!I483,"")</f>
        <v/>
      </c>
      <c r="B501" s="74" t="str">
        <f t="shared" si="113"/>
        <v/>
      </c>
      <c r="C501" s="86" t="str">
        <f t="shared" si="114"/>
        <v/>
      </c>
      <c r="D501" s="86" t="str">
        <f t="shared" si="115"/>
        <v/>
      </c>
      <c r="E501" s="86" t="str">
        <f t="shared" si="116"/>
        <v/>
      </c>
      <c r="F501" s="86" t="str">
        <f t="shared" si="117"/>
        <v/>
      </c>
      <c r="G501" s="86" t="str">
        <f t="shared" si="118"/>
        <v/>
      </c>
      <c r="H501" s="87" t="str">
        <f>IF(EXPORTADO!B483&lt;&gt;"",EXPORTADO!B483,"")</f>
        <v/>
      </c>
      <c r="I501" s="78" t="str">
        <f t="shared" si="119"/>
        <v/>
      </c>
      <c r="J501" s="78"/>
      <c r="K501" s="88" t="str">
        <f>IF(EXPORTADO!A483&lt;&gt;"",TRIM(EXPORTADO!A483),"")</f>
        <v/>
      </c>
      <c r="L501" s="50" t="str">
        <f>IF(K501&lt;&gt;"",EXPORTADO!D483,"")</f>
        <v/>
      </c>
      <c r="M501" s="50"/>
      <c r="N501" s="78" t="str">
        <f>IF(K501&lt;&gt;"",EXPORTADO!C483,"")</f>
        <v/>
      </c>
      <c r="O501" s="89" t="str">
        <f>IF(G501&lt;&gt;"",EXPORTADO!E483,"")</f>
        <v/>
      </c>
      <c r="P501" s="90" t="str">
        <f>IF(G501&lt;&gt;"",EXPORTADO!F483,"")</f>
        <v/>
      </c>
      <c r="Q501" s="90" t="str">
        <f>IF($G501&lt;&gt;"",$O501*P501,IF(OR($I501="c",$I501="css"),SUMIF($G$22:G$2999,$K501,Q$22:Q$2999),IF($I501="c1",SUMIF($F$22:F$2999,$K501,Q$22:Q$2999),IF($I501="c2",SUMIF($E$22:E$2999,$K501,Q$22:Q$2999),IF($I501="c3",SUMIF($D$22:D$2999,$K501,Q$22:Q$2999),IF($I501="c4",SUMIF($C$22:C$2999,$K501,Q$22:Q$2999),""))))))</f>
        <v/>
      </c>
      <c r="S501" s="90"/>
      <c r="T501" s="90" t="str">
        <f>IF(G501&lt;&gt;"",IF(S501&lt;&gt;"",O501*S501,"Celda Vacia"),IF($G501&lt;&gt;"",$O501*S501,IF(OR($I501="c",$I501="css"),SUMIF($G$22:G$2999,$K501,T$22:T$2999),IF($I501="c1",SUMIF($F$22:F$2999,$K501,T$22:T$2999),IF($I501="c2",SUMIF($E$22:E$2999,$K501,T$22:T$2999),IF($I501="c3",SUMIF($D$22:D$2999,$K501,T$22:T$2999),IF($I501="c4",SUMIF($C$22:C$2999,$K501,T$22:T$2999),"")))))))</f>
        <v/>
      </c>
      <c r="U501" s="91" t="str">
        <f t="shared" si="120"/>
        <v/>
      </c>
      <c r="V501" s="45"/>
      <c r="X501" s="50" t="str">
        <f t="shared" si="121"/>
        <v/>
      </c>
      <c r="Y501" s="69" t="str">
        <f t="shared" si="122"/>
        <v/>
      </c>
      <c r="Z501" s="69" t="str">
        <f t="shared" si="123"/>
        <v/>
      </c>
      <c r="AA501" s="69" t="str">
        <f>IF(I501="CSS",IF(RELLENAR!$F$6="PEM",IF(OR(T501&lt;(Q501),Q501=0),1,""),IF(OR(T501*(1+$T$11+$T$9)&lt;(Q501*(1+$O$9+$O$11)),Q501=0),1,"")),"")</f>
        <v/>
      </c>
      <c r="AB501" s="93" t="str">
        <f t="shared" si="124"/>
        <v/>
      </c>
      <c r="AC501" s="56" t="str">
        <f t="shared" si="125"/>
        <v/>
      </c>
      <c r="AD501" s="94" t="str">
        <f t="shared" si="126"/>
        <v/>
      </c>
      <c r="AE501" s="56" t="str">
        <f t="shared" si="127"/>
        <v/>
      </c>
      <c r="AF501" s="78" t="str">
        <f t="shared" si="128"/>
        <v/>
      </c>
    </row>
    <row r="502" spans="1:32" s="74" customFormat="1" x14ac:dyDescent="0.2">
      <c r="A502" s="74" t="str">
        <f>IF(EXPORTADO!I484&lt;&gt;"",EXPORTADO!I484,"")</f>
        <v/>
      </c>
      <c r="B502" s="74" t="str">
        <f t="shared" si="113"/>
        <v/>
      </c>
      <c r="C502" s="86" t="str">
        <f t="shared" si="114"/>
        <v/>
      </c>
      <c r="D502" s="86" t="str">
        <f t="shared" si="115"/>
        <v/>
      </c>
      <c r="E502" s="86" t="str">
        <f t="shared" si="116"/>
        <v/>
      </c>
      <c r="F502" s="86" t="str">
        <f t="shared" si="117"/>
        <v/>
      </c>
      <c r="G502" s="86" t="str">
        <f t="shared" si="118"/>
        <v/>
      </c>
      <c r="H502" s="87" t="str">
        <f>IF(EXPORTADO!B484&lt;&gt;"",EXPORTADO!B484,"")</f>
        <v/>
      </c>
      <c r="I502" s="78" t="str">
        <f t="shared" si="119"/>
        <v/>
      </c>
      <c r="J502" s="78"/>
      <c r="K502" s="88" t="str">
        <f>IF(EXPORTADO!A484&lt;&gt;"",TRIM(EXPORTADO!A484),"")</f>
        <v/>
      </c>
      <c r="L502" s="50" t="str">
        <f>IF(K502&lt;&gt;"",EXPORTADO!D484,"")</f>
        <v/>
      </c>
      <c r="M502" s="50"/>
      <c r="N502" s="78" t="str">
        <f>IF(K502&lt;&gt;"",EXPORTADO!C484,"")</f>
        <v/>
      </c>
      <c r="O502" s="89" t="str">
        <f>IF(G502&lt;&gt;"",EXPORTADO!E484,"")</f>
        <v/>
      </c>
      <c r="P502" s="90" t="str">
        <f>IF(G502&lt;&gt;"",EXPORTADO!F484,"")</f>
        <v/>
      </c>
      <c r="Q502" s="90" t="str">
        <f>IF($G502&lt;&gt;"",$O502*P502,IF(OR($I502="c",$I502="css"),SUMIF($G$22:G$2999,$K502,Q$22:Q$2999),IF($I502="c1",SUMIF($F$22:F$2999,$K502,Q$22:Q$2999),IF($I502="c2",SUMIF($E$22:E$2999,$K502,Q$22:Q$2999),IF($I502="c3",SUMIF($D$22:D$2999,$K502,Q$22:Q$2999),IF($I502="c4",SUMIF($C$22:C$2999,$K502,Q$22:Q$2999),""))))))</f>
        <v/>
      </c>
      <c r="S502" s="90"/>
      <c r="T502" s="90" t="str">
        <f>IF(G502&lt;&gt;"",IF(S502&lt;&gt;"",O502*S502,"Celda Vacia"),IF($G502&lt;&gt;"",$O502*S502,IF(OR($I502="c",$I502="css"),SUMIF($G$22:G$2999,$K502,T$22:T$2999),IF($I502="c1",SUMIF($F$22:F$2999,$K502,T$22:T$2999),IF($I502="c2",SUMIF($E$22:E$2999,$K502,T$22:T$2999),IF($I502="c3",SUMIF($D$22:D$2999,$K502,T$22:T$2999),IF($I502="c4",SUMIF($C$22:C$2999,$K502,T$22:T$2999),"")))))))</f>
        <v/>
      </c>
      <c r="U502" s="91" t="str">
        <f t="shared" si="120"/>
        <v/>
      </c>
      <c r="V502" s="45"/>
      <c r="X502" s="50" t="str">
        <f t="shared" si="121"/>
        <v/>
      </c>
      <c r="Y502" s="69" t="str">
        <f t="shared" si="122"/>
        <v/>
      </c>
      <c r="Z502" s="69" t="str">
        <f t="shared" si="123"/>
        <v/>
      </c>
      <c r="AA502" s="69" t="str">
        <f>IF(I502="CSS",IF(RELLENAR!$F$6="PEM",IF(OR(T502&lt;(Q502),Q502=0),1,""),IF(OR(T502*(1+$T$11+$T$9)&lt;(Q502*(1+$O$9+$O$11)),Q502=0),1,"")),"")</f>
        <v/>
      </c>
      <c r="AB502" s="93" t="str">
        <f t="shared" si="124"/>
        <v/>
      </c>
      <c r="AC502" s="56" t="str">
        <f t="shared" si="125"/>
        <v/>
      </c>
      <c r="AD502" s="94" t="str">
        <f t="shared" si="126"/>
        <v/>
      </c>
      <c r="AE502" s="56" t="str">
        <f t="shared" si="127"/>
        <v/>
      </c>
      <c r="AF502" s="78" t="str">
        <f t="shared" si="128"/>
        <v/>
      </c>
    </row>
    <row r="503" spans="1:32" s="74" customFormat="1" x14ac:dyDescent="0.2">
      <c r="A503" s="74" t="str">
        <f>IF(EXPORTADO!I485&lt;&gt;"",EXPORTADO!I485,"")</f>
        <v/>
      </c>
      <c r="B503" s="74" t="str">
        <f t="shared" si="113"/>
        <v/>
      </c>
      <c r="C503" s="86" t="str">
        <f t="shared" si="114"/>
        <v/>
      </c>
      <c r="D503" s="86" t="str">
        <f t="shared" si="115"/>
        <v/>
      </c>
      <c r="E503" s="86" t="str">
        <f t="shared" si="116"/>
        <v/>
      </c>
      <c r="F503" s="86" t="str">
        <f t="shared" si="117"/>
        <v/>
      </c>
      <c r="G503" s="86" t="str">
        <f t="shared" si="118"/>
        <v/>
      </c>
      <c r="H503" s="87" t="str">
        <f>IF(EXPORTADO!B485&lt;&gt;"",EXPORTADO!B485,"")</f>
        <v/>
      </c>
      <c r="I503" s="78" t="str">
        <f t="shared" si="119"/>
        <v/>
      </c>
      <c r="J503" s="78"/>
      <c r="K503" s="88" t="str">
        <f>IF(EXPORTADO!A485&lt;&gt;"",TRIM(EXPORTADO!A485),"")</f>
        <v/>
      </c>
      <c r="L503" s="50" t="str">
        <f>IF(K503&lt;&gt;"",EXPORTADO!D485,"")</f>
        <v/>
      </c>
      <c r="M503" s="50"/>
      <c r="N503" s="78" t="str">
        <f>IF(K503&lt;&gt;"",EXPORTADO!C485,"")</f>
        <v/>
      </c>
      <c r="O503" s="89" t="str">
        <f>IF(G503&lt;&gt;"",EXPORTADO!E485,"")</f>
        <v/>
      </c>
      <c r="P503" s="90" t="str">
        <f>IF(G503&lt;&gt;"",EXPORTADO!F485,"")</f>
        <v/>
      </c>
      <c r="Q503" s="90" t="str">
        <f>IF($G503&lt;&gt;"",$O503*P503,IF(OR($I503="c",$I503="css"),SUMIF($G$22:G$2999,$K503,Q$22:Q$2999),IF($I503="c1",SUMIF($F$22:F$2999,$K503,Q$22:Q$2999),IF($I503="c2",SUMIF($E$22:E$2999,$K503,Q$22:Q$2999),IF($I503="c3",SUMIF($D$22:D$2999,$K503,Q$22:Q$2999),IF($I503="c4",SUMIF($C$22:C$2999,$K503,Q$22:Q$2999),""))))))</f>
        <v/>
      </c>
      <c r="S503" s="90"/>
      <c r="T503" s="90" t="str">
        <f>IF(G503&lt;&gt;"",IF(S503&lt;&gt;"",O503*S503,"Celda Vacia"),IF($G503&lt;&gt;"",$O503*S503,IF(OR($I503="c",$I503="css"),SUMIF($G$22:G$2999,$K503,T$22:T$2999),IF($I503="c1",SUMIF($F$22:F$2999,$K503,T$22:T$2999),IF($I503="c2",SUMIF($E$22:E$2999,$K503,T$22:T$2999),IF($I503="c3",SUMIF($D$22:D$2999,$K503,T$22:T$2999),IF($I503="c4",SUMIF($C$22:C$2999,$K503,T$22:T$2999),"")))))))</f>
        <v/>
      </c>
      <c r="U503" s="91" t="str">
        <f t="shared" si="120"/>
        <v/>
      </c>
      <c r="V503" s="45"/>
      <c r="X503" s="50" t="str">
        <f t="shared" si="121"/>
        <v/>
      </c>
      <c r="Y503" s="69" t="str">
        <f t="shared" si="122"/>
        <v/>
      </c>
      <c r="Z503" s="69" t="str">
        <f t="shared" si="123"/>
        <v/>
      </c>
      <c r="AA503" s="69" t="str">
        <f>IF(I503="CSS",IF(RELLENAR!$F$6="PEM",IF(OR(T503&lt;(Q503),Q503=0),1,""),IF(OR(T503*(1+$T$11+$T$9)&lt;(Q503*(1+$O$9+$O$11)),Q503=0),1,"")),"")</f>
        <v/>
      </c>
      <c r="AB503" s="93" t="str">
        <f t="shared" si="124"/>
        <v/>
      </c>
      <c r="AC503" s="56" t="str">
        <f t="shared" si="125"/>
        <v/>
      </c>
      <c r="AD503" s="94" t="str">
        <f t="shared" si="126"/>
        <v/>
      </c>
      <c r="AE503" s="56" t="str">
        <f t="shared" si="127"/>
        <v/>
      </c>
      <c r="AF503" s="78" t="str">
        <f t="shared" si="128"/>
        <v/>
      </c>
    </row>
    <row r="504" spans="1:32" s="74" customFormat="1" x14ac:dyDescent="0.2">
      <c r="A504" s="74" t="str">
        <f>IF(EXPORTADO!I486&lt;&gt;"",EXPORTADO!I486,"")</f>
        <v/>
      </c>
      <c r="B504" s="74" t="str">
        <f t="shared" si="113"/>
        <v/>
      </c>
      <c r="C504" s="86" t="str">
        <f t="shared" si="114"/>
        <v/>
      </c>
      <c r="D504" s="86" t="str">
        <f t="shared" si="115"/>
        <v/>
      </c>
      <c r="E504" s="86" t="str">
        <f t="shared" si="116"/>
        <v/>
      </c>
      <c r="F504" s="86" t="str">
        <f t="shared" si="117"/>
        <v/>
      </c>
      <c r="G504" s="86" t="str">
        <f t="shared" si="118"/>
        <v/>
      </c>
      <c r="H504" s="87" t="str">
        <f>IF(EXPORTADO!B486&lt;&gt;"",EXPORTADO!B486,"")</f>
        <v/>
      </c>
      <c r="I504" s="78" t="str">
        <f t="shared" si="119"/>
        <v/>
      </c>
      <c r="J504" s="78"/>
      <c r="K504" s="88" t="str">
        <f>IF(EXPORTADO!A486&lt;&gt;"",TRIM(EXPORTADO!A486),"")</f>
        <v/>
      </c>
      <c r="L504" s="50" t="str">
        <f>IF(K504&lt;&gt;"",EXPORTADO!D486,"")</f>
        <v/>
      </c>
      <c r="M504" s="50"/>
      <c r="N504" s="78" t="str">
        <f>IF(K504&lt;&gt;"",EXPORTADO!C486,"")</f>
        <v/>
      </c>
      <c r="O504" s="89" t="str">
        <f>IF(G504&lt;&gt;"",EXPORTADO!E486,"")</f>
        <v/>
      </c>
      <c r="P504" s="90" t="str">
        <f>IF(G504&lt;&gt;"",EXPORTADO!F486,"")</f>
        <v/>
      </c>
      <c r="Q504" s="90" t="str">
        <f>IF($G504&lt;&gt;"",$O504*P504,IF(OR($I504="c",$I504="css"),SUMIF($G$22:G$2999,$K504,Q$22:Q$2999),IF($I504="c1",SUMIF($F$22:F$2999,$K504,Q$22:Q$2999),IF($I504="c2",SUMIF($E$22:E$2999,$K504,Q$22:Q$2999),IF($I504="c3",SUMIF($D$22:D$2999,$K504,Q$22:Q$2999),IF($I504="c4",SUMIF($C$22:C$2999,$K504,Q$22:Q$2999),""))))))</f>
        <v/>
      </c>
      <c r="S504" s="90" t="s">
        <v>17</v>
      </c>
      <c r="T504" s="90" t="str">
        <f>IF(G504&lt;&gt;"",IF(S504&lt;&gt;"",O504*S504,"Celda Vacia"),IF($G504&lt;&gt;"",$O504*S504,IF(OR($I504="c",$I504="css"),SUMIF($G$22:G$2999,$K504,T$22:T$2999),IF($I504="c1",SUMIF($F$22:F$2999,$K504,T$22:T$2999),IF($I504="c2",SUMIF($E$22:E$2999,$K504,T$22:T$2999),IF($I504="c3",SUMIF($D$22:D$2999,$K504,T$22:T$2999),IF($I504="c4",SUMIF($C$22:C$2999,$K504,T$22:T$2999),"")))))))</f>
        <v/>
      </c>
      <c r="U504" s="91" t="str">
        <f t="shared" si="120"/>
        <v/>
      </c>
      <c r="V504" s="45"/>
      <c r="X504" s="50" t="str">
        <f t="shared" si="121"/>
        <v/>
      </c>
      <c r="Y504" s="69" t="str">
        <f t="shared" si="122"/>
        <v/>
      </c>
      <c r="Z504" s="69" t="str">
        <f t="shared" si="123"/>
        <v/>
      </c>
      <c r="AA504" s="69" t="str">
        <f>IF(I504="CSS",IF(RELLENAR!$F$6="PEM",IF(OR(T504&lt;(Q504),Q504=0),1,""),IF(OR(T504*(1+$T$11+$T$9)&lt;(Q504*(1+$O$9+$O$11)),Q504=0),1,"")),"")</f>
        <v/>
      </c>
      <c r="AB504" s="93" t="str">
        <f t="shared" si="124"/>
        <v/>
      </c>
      <c r="AC504" s="56" t="str">
        <f t="shared" si="125"/>
        <v/>
      </c>
      <c r="AD504" s="94" t="str">
        <f t="shared" si="126"/>
        <v/>
      </c>
      <c r="AE504" s="56" t="str">
        <f t="shared" si="127"/>
        <v/>
      </c>
      <c r="AF504" s="78" t="str">
        <f t="shared" si="128"/>
        <v/>
      </c>
    </row>
    <row r="505" spans="1:32" s="74" customFormat="1" x14ac:dyDescent="0.2">
      <c r="A505" s="74" t="str">
        <f>IF(EXPORTADO!I487&lt;&gt;"",EXPORTADO!I487,"")</f>
        <v/>
      </c>
      <c r="B505" s="74" t="str">
        <f t="shared" si="113"/>
        <v/>
      </c>
      <c r="C505" s="86" t="str">
        <f t="shared" si="114"/>
        <v/>
      </c>
      <c r="D505" s="86" t="str">
        <f t="shared" si="115"/>
        <v/>
      </c>
      <c r="E505" s="86" t="str">
        <f t="shared" si="116"/>
        <v/>
      </c>
      <c r="F505" s="86" t="str">
        <f t="shared" si="117"/>
        <v/>
      </c>
      <c r="G505" s="86" t="str">
        <f t="shared" si="118"/>
        <v/>
      </c>
      <c r="H505" s="87" t="str">
        <f>IF(EXPORTADO!B487&lt;&gt;"",EXPORTADO!B487,"")</f>
        <v/>
      </c>
      <c r="I505" s="78" t="str">
        <f t="shared" si="119"/>
        <v/>
      </c>
      <c r="J505" s="78"/>
      <c r="K505" s="88" t="str">
        <f>IF(EXPORTADO!A487&lt;&gt;"",TRIM(EXPORTADO!A487),"")</f>
        <v/>
      </c>
      <c r="L505" s="50" t="str">
        <f>IF(K505&lt;&gt;"",EXPORTADO!D487,"")</f>
        <v/>
      </c>
      <c r="M505" s="50"/>
      <c r="N505" s="78" t="str">
        <f>IF(K505&lt;&gt;"",EXPORTADO!C487,"")</f>
        <v/>
      </c>
      <c r="O505" s="89" t="str">
        <f>IF(G505&lt;&gt;"",EXPORTADO!E487,"")</f>
        <v/>
      </c>
      <c r="P505" s="90" t="str">
        <f>IF(G505&lt;&gt;"",EXPORTADO!F487,"")</f>
        <v/>
      </c>
      <c r="Q505" s="90" t="str">
        <f>IF($G505&lt;&gt;"",$O505*P505,IF(OR($I505="c",$I505="css"),SUMIF($G$22:G$2999,$K505,Q$22:Q$2999),IF($I505="c1",SUMIF($F$22:F$2999,$K505,Q$22:Q$2999),IF($I505="c2",SUMIF($E$22:E$2999,$K505,Q$22:Q$2999),IF($I505="c3",SUMIF($D$22:D$2999,$K505,Q$22:Q$2999),IF($I505="c4",SUMIF($C$22:C$2999,$K505,Q$22:Q$2999),""))))))</f>
        <v/>
      </c>
      <c r="S505" s="90"/>
      <c r="T505" s="90" t="str">
        <f>IF(G505&lt;&gt;"",IF(S505&lt;&gt;"",O505*S505,"Celda Vacia"),IF($G505&lt;&gt;"",$O505*S505,IF(OR($I505="c",$I505="css"),SUMIF($G$22:G$2999,$K505,T$22:T$2999),IF($I505="c1",SUMIF($F$22:F$2999,$K505,T$22:T$2999),IF($I505="c2",SUMIF($E$22:E$2999,$K505,T$22:T$2999),IF($I505="c3",SUMIF($D$22:D$2999,$K505,T$22:T$2999),IF($I505="c4",SUMIF($C$22:C$2999,$K505,T$22:T$2999),"")))))))</f>
        <v/>
      </c>
      <c r="U505" s="91" t="str">
        <f t="shared" si="120"/>
        <v/>
      </c>
      <c r="V505" s="45"/>
      <c r="X505" s="50" t="str">
        <f t="shared" si="121"/>
        <v/>
      </c>
      <c r="Y505" s="69" t="str">
        <f t="shared" si="122"/>
        <v/>
      </c>
      <c r="Z505" s="69" t="str">
        <f t="shared" si="123"/>
        <v/>
      </c>
      <c r="AA505" s="69" t="str">
        <f>IF(I505="CSS",IF(RELLENAR!$F$6="PEM",IF(OR(T505&lt;(Q505),Q505=0),1,""),IF(OR(T505*(1+$T$11+$T$9)&lt;(Q505*(1+$O$9+$O$11)),Q505=0),1,"")),"")</f>
        <v/>
      </c>
      <c r="AB505" s="93" t="str">
        <f t="shared" si="124"/>
        <v/>
      </c>
      <c r="AC505" s="56" t="str">
        <f t="shared" si="125"/>
        <v/>
      </c>
      <c r="AD505" s="94" t="str">
        <f t="shared" si="126"/>
        <v/>
      </c>
      <c r="AE505" s="56" t="str">
        <f t="shared" si="127"/>
        <v/>
      </c>
      <c r="AF505" s="78" t="str">
        <f t="shared" si="128"/>
        <v/>
      </c>
    </row>
    <row r="506" spans="1:32" s="74" customFormat="1" x14ac:dyDescent="0.2">
      <c r="A506" s="74" t="str">
        <f>IF(EXPORTADO!I488&lt;&gt;"",EXPORTADO!I488,"")</f>
        <v/>
      </c>
      <c r="B506" s="74" t="str">
        <f t="shared" si="113"/>
        <v/>
      </c>
      <c r="C506" s="86" t="str">
        <f t="shared" si="114"/>
        <v/>
      </c>
      <c r="D506" s="86" t="str">
        <f t="shared" si="115"/>
        <v/>
      </c>
      <c r="E506" s="86" t="str">
        <f t="shared" si="116"/>
        <v/>
      </c>
      <c r="F506" s="86" t="str">
        <f t="shared" si="117"/>
        <v/>
      </c>
      <c r="G506" s="86" t="str">
        <f t="shared" si="118"/>
        <v/>
      </c>
      <c r="H506" s="87" t="str">
        <f>IF(EXPORTADO!B488&lt;&gt;"",EXPORTADO!B488,"")</f>
        <v/>
      </c>
      <c r="I506" s="78" t="str">
        <f t="shared" si="119"/>
        <v/>
      </c>
      <c r="J506" s="78"/>
      <c r="K506" s="88" t="str">
        <f>IF(EXPORTADO!A488&lt;&gt;"",TRIM(EXPORTADO!A488),"")</f>
        <v/>
      </c>
      <c r="L506" s="50" t="str">
        <f>IF(K506&lt;&gt;"",EXPORTADO!D488,"")</f>
        <v/>
      </c>
      <c r="M506" s="50"/>
      <c r="N506" s="78" t="str">
        <f>IF(K506&lt;&gt;"",EXPORTADO!C488,"")</f>
        <v/>
      </c>
      <c r="O506" s="89" t="str">
        <f>IF(G506&lt;&gt;"",EXPORTADO!E488,"")</f>
        <v/>
      </c>
      <c r="P506" s="90" t="str">
        <f>IF(G506&lt;&gt;"",EXPORTADO!F488,"")</f>
        <v/>
      </c>
      <c r="Q506" s="90" t="str">
        <f>IF($G506&lt;&gt;"",$O506*P506,IF(OR($I506="c",$I506="css"),SUMIF($G$22:G$2999,$K506,Q$22:Q$2999),IF($I506="c1",SUMIF($F$22:F$2999,$K506,Q$22:Q$2999),IF($I506="c2",SUMIF($E$22:E$2999,$K506,Q$22:Q$2999),IF($I506="c3",SUMIF($D$22:D$2999,$K506,Q$22:Q$2999),IF($I506="c4",SUMIF($C$22:C$2999,$K506,Q$22:Q$2999),""))))))</f>
        <v/>
      </c>
      <c r="S506" s="90"/>
      <c r="T506" s="90" t="str">
        <f>IF(G506&lt;&gt;"",IF(S506&lt;&gt;"",O506*S506,"Celda Vacia"),IF($G506&lt;&gt;"",$O506*S506,IF(OR($I506="c",$I506="css"),SUMIF($G$22:G$2999,$K506,T$22:T$2999),IF($I506="c1",SUMIF($F$22:F$2999,$K506,T$22:T$2999),IF($I506="c2",SUMIF($E$22:E$2999,$K506,T$22:T$2999),IF($I506="c3",SUMIF($D$22:D$2999,$K506,T$22:T$2999),IF($I506="c4",SUMIF($C$22:C$2999,$K506,T$22:T$2999),"")))))))</f>
        <v/>
      </c>
      <c r="U506" s="91" t="str">
        <f t="shared" si="120"/>
        <v/>
      </c>
      <c r="V506" s="45"/>
      <c r="X506" s="50" t="str">
        <f t="shared" si="121"/>
        <v/>
      </c>
      <c r="Y506" s="69" t="str">
        <f t="shared" si="122"/>
        <v/>
      </c>
      <c r="Z506" s="69" t="str">
        <f t="shared" si="123"/>
        <v/>
      </c>
      <c r="AA506" s="69" t="str">
        <f>IF(I506="CSS",IF(RELLENAR!$F$6="PEM",IF(OR(T506&lt;(Q506),Q506=0),1,""),IF(OR(T506*(1+$T$11+$T$9)&lt;(Q506*(1+$O$9+$O$11)),Q506=0),1,"")),"")</f>
        <v/>
      </c>
      <c r="AB506" s="93" t="str">
        <f t="shared" si="124"/>
        <v/>
      </c>
      <c r="AC506" s="56" t="str">
        <f t="shared" si="125"/>
        <v/>
      </c>
      <c r="AD506" s="94" t="str">
        <f t="shared" si="126"/>
        <v/>
      </c>
      <c r="AE506" s="56" t="str">
        <f t="shared" si="127"/>
        <v/>
      </c>
      <c r="AF506" s="78" t="str">
        <f t="shared" si="128"/>
        <v/>
      </c>
    </row>
    <row r="507" spans="1:32" s="74" customFormat="1" x14ac:dyDescent="0.2">
      <c r="A507" s="74" t="str">
        <f>IF(EXPORTADO!I489&lt;&gt;"",EXPORTADO!I489,"")</f>
        <v/>
      </c>
      <c r="B507" s="74" t="str">
        <f t="shared" si="113"/>
        <v/>
      </c>
      <c r="C507" s="86" t="str">
        <f t="shared" si="114"/>
        <v/>
      </c>
      <c r="D507" s="86" t="str">
        <f t="shared" si="115"/>
        <v/>
      </c>
      <c r="E507" s="86" t="str">
        <f t="shared" si="116"/>
        <v/>
      </c>
      <c r="F507" s="86" t="str">
        <f t="shared" si="117"/>
        <v/>
      </c>
      <c r="G507" s="86" t="str">
        <f t="shared" si="118"/>
        <v/>
      </c>
      <c r="H507" s="87" t="str">
        <f>IF(EXPORTADO!B489&lt;&gt;"",EXPORTADO!B489,"")</f>
        <v/>
      </c>
      <c r="I507" s="78" t="str">
        <f t="shared" si="119"/>
        <v/>
      </c>
      <c r="J507" s="78"/>
      <c r="K507" s="88" t="str">
        <f>IF(EXPORTADO!A489&lt;&gt;"",TRIM(EXPORTADO!A489),"")</f>
        <v/>
      </c>
      <c r="L507" s="50" t="str">
        <f>IF(K507&lt;&gt;"",EXPORTADO!D489,"")</f>
        <v/>
      </c>
      <c r="M507" s="50"/>
      <c r="N507" s="78" t="str">
        <f>IF(K507&lt;&gt;"",EXPORTADO!C489,"")</f>
        <v/>
      </c>
      <c r="O507" s="89" t="str">
        <f>IF(G507&lt;&gt;"",EXPORTADO!E489,"")</f>
        <v/>
      </c>
      <c r="P507" s="90" t="str">
        <f>IF(G507&lt;&gt;"",EXPORTADO!F489,"")</f>
        <v/>
      </c>
      <c r="Q507" s="90" t="str">
        <f>IF($G507&lt;&gt;"",$O507*P507,IF(OR($I507="c",$I507="css"),SUMIF($G$22:G$2999,$K507,Q$22:Q$2999),IF($I507="c1",SUMIF($F$22:F$2999,$K507,Q$22:Q$2999),IF($I507="c2",SUMIF($E$22:E$2999,$K507,Q$22:Q$2999),IF($I507="c3",SUMIF($D$22:D$2999,$K507,Q$22:Q$2999),IF($I507="c4",SUMIF($C$22:C$2999,$K507,Q$22:Q$2999),""))))))</f>
        <v/>
      </c>
      <c r="S507" s="90" t="s">
        <v>17</v>
      </c>
      <c r="T507" s="90" t="str">
        <f>IF(G507&lt;&gt;"",IF(S507&lt;&gt;"",O507*S507,"Celda Vacia"),IF($G507&lt;&gt;"",$O507*S507,IF(OR($I507="c",$I507="css"),SUMIF($G$22:G$2999,$K507,T$22:T$2999),IF($I507="c1",SUMIF($F$22:F$2999,$K507,T$22:T$2999),IF($I507="c2",SUMIF($E$22:E$2999,$K507,T$22:T$2999),IF($I507="c3",SUMIF($D$22:D$2999,$K507,T$22:T$2999),IF($I507="c4",SUMIF($C$22:C$2999,$K507,T$22:T$2999),"")))))))</f>
        <v/>
      </c>
      <c r="U507" s="91" t="str">
        <f t="shared" si="120"/>
        <v/>
      </c>
      <c r="V507" s="45"/>
      <c r="X507" s="50" t="str">
        <f t="shared" si="121"/>
        <v/>
      </c>
      <c r="Y507" s="69" t="str">
        <f t="shared" si="122"/>
        <v/>
      </c>
      <c r="Z507" s="69" t="str">
        <f t="shared" si="123"/>
        <v/>
      </c>
      <c r="AA507" s="69" t="str">
        <f>IF(I507="CSS",IF(RELLENAR!$F$6="PEM",IF(OR(T507&lt;(Q507),Q507=0),1,""),IF(OR(T507*(1+$T$11+$T$9)&lt;(Q507*(1+$O$9+$O$11)),Q507=0),1,"")),"")</f>
        <v/>
      </c>
      <c r="AB507" s="93" t="str">
        <f t="shared" si="124"/>
        <v/>
      </c>
      <c r="AC507" s="56" t="str">
        <f t="shared" si="125"/>
        <v/>
      </c>
      <c r="AD507" s="94" t="str">
        <f t="shared" si="126"/>
        <v/>
      </c>
      <c r="AE507" s="56" t="str">
        <f t="shared" si="127"/>
        <v/>
      </c>
      <c r="AF507" s="78" t="str">
        <f t="shared" si="128"/>
        <v/>
      </c>
    </row>
    <row r="508" spans="1:32" s="74" customFormat="1" x14ac:dyDescent="0.2">
      <c r="A508" s="74" t="str">
        <f>IF(EXPORTADO!I490&lt;&gt;"",EXPORTADO!I490,"")</f>
        <v/>
      </c>
      <c r="B508" s="74" t="str">
        <f t="shared" si="113"/>
        <v/>
      </c>
      <c r="C508" s="86" t="str">
        <f t="shared" si="114"/>
        <v/>
      </c>
      <c r="D508" s="86" t="str">
        <f t="shared" si="115"/>
        <v/>
      </c>
      <c r="E508" s="86" t="str">
        <f t="shared" si="116"/>
        <v/>
      </c>
      <c r="F508" s="86" t="str">
        <f t="shared" si="117"/>
        <v/>
      </c>
      <c r="G508" s="86" t="str">
        <f t="shared" si="118"/>
        <v/>
      </c>
      <c r="H508" s="87" t="str">
        <f>IF(EXPORTADO!B490&lt;&gt;"",EXPORTADO!B490,"")</f>
        <v/>
      </c>
      <c r="I508" s="78" t="str">
        <f t="shared" si="119"/>
        <v/>
      </c>
      <c r="J508" s="78"/>
      <c r="K508" s="88" t="str">
        <f>IF(EXPORTADO!A490&lt;&gt;"",TRIM(EXPORTADO!A490),"")</f>
        <v/>
      </c>
      <c r="L508" s="50" t="str">
        <f>IF(K508&lt;&gt;"",EXPORTADO!D490,"")</f>
        <v/>
      </c>
      <c r="M508" s="50"/>
      <c r="N508" s="78" t="str">
        <f>IF(K508&lt;&gt;"",EXPORTADO!C490,"")</f>
        <v/>
      </c>
      <c r="O508" s="89" t="str">
        <f>IF(G508&lt;&gt;"",EXPORTADO!E490,"")</f>
        <v/>
      </c>
      <c r="P508" s="90" t="str">
        <f>IF(G508&lt;&gt;"",EXPORTADO!F490,"")</f>
        <v/>
      </c>
      <c r="Q508" s="90" t="str">
        <f>IF($G508&lt;&gt;"",$O508*P508,IF(OR($I508="c",$I508="css"),SUMIF($G$22:G$2999,$K508,Q$22:Q$2999),IF($I508="c1",SUMIF($F$22:F$2999,$K508,Q$22:Q$2999),IF($I508="c2",SUMIF($E$22:E$2999,$K508,Q$22:Q$2999),IF($I508="c3",SUMIF($D$22:D$2999,$K508,Q$22:Q$2999),IF($I508="c4",SUMIF($C$22:C$2999,$K508,Q$22:Q$2999),""))))))</f>
        <v/>
      </c>
      <c r="S508" s="90"/>
      <c r="T508" s="90" t="str">
        <f>IF(G508&lt;&gt;"",IF(S508&lt;&gt;"",O508*S508,"Celda Vacia"),IF($G508&lt;&gt;"",$O508*S508,IF(OR($I508="c",$I508="css"),SUMIF($G$22:G$2999,$K508,T$22:T$2999),IF($I508="c1",SUMIF($F$22:F$2999,$K508,T$22:T$2999),IF($I508="c2",SUMIF($E$22:E$2999,$K508,T$22:T$2999),IF($I508="c3",SUMIF($D$22:D$2999,$K508,T$22:T$2999),IF($I508="c4",SUMIF($C$22:C$2999,$K508,T$22:T$2999),"")))))))</f>
        <v/>
      </c>
      <c r="U508" s="91" t="str">
        <f t="shared" si="120"/>
        <v/>
      </c>
      <c r="V508" s="45"/>
      <c r="X508" s="50" t="str">
        <f t="shared" si="121"/>
        <v/>
      </c>
      <c r="Y508" s="69" t="str">
        <f t="shared" si="122"/>
        <v/>
      </c>
      <c r="Z508" s="69" t="str">
        <f t="shared" si="123"/>
        <v/>
      </c>
      <c r="AA508" s="69" t="str">
        <f>IF(I508="CSS",IF(RELLENAR!$F$6="PEM",IF(OR(T508&lt;(Q508),Q508=0),1,""),IF(OR(T508*(1+$T$11+$T$9)&lt;(Q508*(1+$O$9+$O$11)),Q508=0),1,"")),"")</f>
        <v/>
      </c>
      <c r="AB508" s="93" t="str">
        <f t="shared" si="124"/>
        <v/>
      </c>
      <c r="AC508" s="56" t="str">
        <f t="shared" si="125"/>
        <v/>
      </c>
      <c r="AD508" s="94" t="str">
        <f t="shared" si="126"/>
        <v/>
      </c>
      <c r="AE508" s="56" t="str">
        <f t="shared" si="127"/>
        <v/>
      </c>
      <c r="AF508" s="78" t="str">
        <f t="shared" si="128"/>
        <v/>
      </c>
    </row>
    <row r="509" spans="1:32" s="74" customFormat="1" x14ac:dyDescent="0.2">
      <c r="A509" s="74" t="str">
        <f>IF(EXPORTADO!I491&lt;&gt;"",EXPORTADO!I491,"")</f>
        <v/>
      </c>
      <c r="B509" s="74" t="str">
        <f t="shared" si="113"/>
        <v/>
      </c>
      <c r="C509" s="86" t="str">
        <f t="shared" si="114"/>
        <v/>
      </c>
      <c r="D509" s="86" t="str">
        <f t="shared" si="115"/>
        <v/>
      </c>
      <c r="E509" s="86" t="str">
        <f t="shared" si="116"/>
        <v/>
      </c>
      <c r="F509" s="86" t="str">
        <f t="shared" si="117"/>
        <v/>
      </c>
      <c r="G509" s="86" t="str">
        <f t="shared" si="118"/>
        <v/>
      </c>
      <c r="H509" s="87" t="str">
        <f>IF(EXPORTADO!B491&lt;&gt;"",EXPORTADO!B491,"")</f>
        <v/>
      </c>
      <c r="I509" s="78" t="str">
        <f t="shared" si="119"/>
        <v/>
      </c>
      <c r="J509" s="78"/>
      <c r="K509" s="88" t="str">
        <f>IF(EXPORTADO!A491&lt;&gt;"",TRIM(EXPORTADO!A491),"")</f>
        <v/>
      </c>
      <c r="L509" s="50" t="str">
        <f>IF(K509&lt;&gt;"",EXPORTADO!D491,"")</f>
        <v/>
      </c>
      <c r="M509" s="50"/>
      <c r="N509" s="78" t="str">
        <f>IF(K509&lt;&gt;"",EXPORTADO!C491,"")</f>
        <v/>
      </c>
      <c r="O509" s="89" t="str">
        <f>IF(G509&lt;&gt;"",EXPORTADO!E491,"")</f>
        <v/>
      </c>
      <c r="P509" s="90" t="str">
        <f>IF(G509&lt;&gt;"",EXPORTADO!F491,"")</f>
        <v/>
      </c>
      <c r="Q509" s="90" t="str">
        <f>IF($G509&lt;&gt;"",$O509*P509,IF(OR($I509="c",$I509="css"),SUMIF($G$22:G$2999,$K509,Q$22:Q$2999),IF($I509="c1",SUMIF($F$22:F$2999,$K509,Q$22:Q$2999),IF($I509="c2",SUMIF($E$22:E$2999,$K509,Q$22:Q$2999),IF($I509="c3",SUMIF($D$22:D$2999,$K509,Q$22:Q$2999),IF($I509="c4",SUMIF($C$22:C$2999,$K509,Q$22:Q$2999),""))))))</f>
        <v/>
      </c>
      <c r="S509" s="90"/>
      <c r="T509" s="90" t="str">
        <f>IF(G509&lt;&gt;"",IF(S509&lt;&gt;"",O509*S509,"Celda Vacia"),IF($G509&lt;&gt;"",$O509*S509,IF(OR($I509="c",$I509="css"),SUMIF($G$22:G$2999,$K509,T$22:T$2999),IF($I509="c1",SUMIF($F$22:F$2999,$K509,T$22:T$2999),IF($I509="c2",SUMIF($E$22:E$2999,$K509,T$22:T$2999),IF($I509="c3",SUMIF($D$22:D$2999,$K509,T$22:T$2999),IF($I509="c4",SUMIF($C$22:C$2999,$K509,T$22:T$2999),"")))))))</f>
        <v/>
      </c>
      <c r="U509" s="91" t="str">
        <f t="shared" si="120"/>
        <v/>
      </c>
      <c r="V509" s="45"/>
      <c r="X509" s="50" t="str">
        <f t="shared" si="121"/>
        <v/>
      </c>
      <c r="Y509" s="69" t="str">
        <f t="shared" si="122"/>
        <v/>
      </c>
      <c r="Z509" s="69" t="str">
        <f t="shared" si="123"/>
        <v/>
      </c>
      <c r="AA509" s="69" t="str">
        <f>IF(I509="CSS",IF(RELLENAR!$F$6="PEM",IF(OR(T509&lt;(Q509),Q509=0),1,""),IF(OR(T509*(1+$T$11+$T$9)&lt;(Q509*(1+$O$9+$O$11)),Q509=0),1,"")),"")</f>
        <v/>
      </c>
      <c r="AB509" s="93" t="str">
        <f t="shared" si="124"/>
        <v/>
      </c>
      <c r="AC509" s="56" t="str">
        <f t="shared" si="125"/>
        <v/>
      </c>
      <c r="AD509" s="94" t="str">
        <f t="shared" si="126"/>
        <v/>
      </c>
      <c r="AE509" s="56" t="str">
        <f t="shared" si="127"/>
        <v/>
      </c>
      <c r="AF509" s="78" t="str">
        <f t="shared" si="128"/>
        <v/>
      </c>
    </row>
    <row r="510" spans="1:32" s="74" customFormat="1" x14ac:dyDescent="0.2">
      <c r="A510" s="74" t="str">
        <f>IF(EXPORTADO!I492&lt;&gt;"",EXPORTADO!I492,"")</f>
        <v/>
      </c>
      <c r="B510" s="74" t="str">
        <f t="shared" si="113"/>
        <v/>
      </c>
      <c r="C510" s="86" t="str">
        <f t="shared" si="114"/>
        <v/>
      </c>
      <c r="D510" s="86" t="str">
        <f t="shared" si="115"/>
        <v/>
      </c>
      <c r="E510" s="86" t="str">
        <f t="shared" si="116"/>
        <v/>
      </c>
      <c r="F510" s="86" t="str">
        <f t="shared" si="117"/>
        <v/>
      </c>
      <c r="G510" s="86" t="str">
        <f t="shared" si="118"/>
        <v/>
      </c>
      <c r="H510" s="87" t="str">
        <f>IF(EXPORTADO!B492&lt;&gt;"",EXPORTADO!B492,"")</f>
        <v/>
      </c>
      <c r="I510" s="78" t="str">
        <f t="shared" si="119"/>
        <v/>
      </c>
      <c r="J510" s="78"/>
      <c r="K510" s="88" t="str">
        <f>IF(EXPORTADO!A492&lt;&gt;"",TRIM(EXPORTADO!A492),"")</f>
        <v/>
      </c>
      <c r="L510" s="50" t="str">
        <f>IF(K510&lt;&gt;"",EXPORTADO!D492,"")</f>
        <v/>
      </c>
      <c r="M510" s="50"/>
      <c r="N510" s="78" t="str">
        <f>IF(K510&lt;&gt;"",EXPORTADO!C492,"")</f>
        <v/>
      </c>
      <c r="O510" s="89" t="str">
        <f>IF(G510&lt;&gt;"",EXPORTADO!E492,"")</f>
        <v/>
      </c>
      <c r="P510" s="90" t="str">
        <f>IF(G510&lt;&gt;"",EXPORTADO!F492,"")</f>
        <v/>
      </c>
      <c r="Q510" s="90" t="str">
        <f>IF($G510&lt;&gt;"",$O510*P510,IF(OR($I510="c",$I510="css"),SUMIF($G$22:G$2999,$K510,Q$22:Q$2999),IF($I510="c1",SUMIF($F$22:F$2999,$K510,Q$22:Q$2999),IF($I510="c2",SUMIF($E$22:E$2999,$K510,Q$22:Q$2999),IF($I510="c3",SUMIF($D$22:D$2999,$K510,Q$22:Q$2999),IF($I510="c4",SUMIF($C$22:C$2999,$K510,Q$22:Q$2999),""))))))</f>
        <v/>
      </c>
      <c r="S510" s="90"/>
      <c r="T510" s="90" t="str">
        <f>IF(G510&lt;&gt;"",IF(S510&lt;&gt;"",O510*S510,"Celda Vacia"),IF($G510&lt;&gt;"",$O510*S510,IF(OR($I510="c",$I510="css"),SUMIF($G$22:G$2999,$K510,T$22:T$2999),IF($I510="c1",SUMIF($F$22:F$2999,$K510,T$22:T$2999),IF($I510="c2",SUMIF($E$22:E$2999,$K510,T$22:T$2999),IF($I510="c3",SUMIF($D$22:D$2999,$K510,T$22:T$2999),IF($I510="c4",SUMIF($C$22:C$2999,$K510,T$22:T$2999),"")))))))</f>
        <v/>
      </c>
      <c r="U510" s="91" t="str">
        <f t="shared" si="120"/>
        <v/>
      </c>
      <c r="V510" s="45"/>
      <c r="X510" s="50" t="str">
        <f t="shared" si="121"/>
        <v/>
      </c>
      <c r="Y510" s="69" t="str">
        <f t="shared" si="122"/>
        <v/>
      </c>
      <c r="Z510" s="69" t="str">
        <f t="shared" si="123"/>
        <v/>
      </c>
      <c r="AA510" s="69" t="str">
        <f>IF(I510="CSS",IF(RELLENAR!$F$6="PEM",IF(OR(T510&lt;(Q510),Q510=0),1,""),IF(OR(T510*(1+$T$11+$T$9)&lt;(Q510*(1+$O$9+$O$11)),Q510=0),1,"")),"")</f>
        <v/>
      </c>
      <c r="AB510" s="93" t="str">
        <f t="shared" si="124"/>
        <v/>
      </c>
      <c r="AC510" s="56" t="str">
        <f t="shared" si="125"/>
        <v/>
      </c>
      <c r="AD510" s="94" t="str">
        <f t="shared" si="126"/>
        <v/>
      </c>
      <c r="AE510" s="56" t="str">
        <f t="shared" si="127"/>
        <v/>
      </c>
      <c r="AF510" s="78" t="str">
        <f t="shared" si="128"/>
        <v/>
      </c>
    </row>
    <row r="511" spans="1:32" s="74" customFormat="1" x14ac:dyDescent="0.2">
      <c r="A511" s="74" t="str">
        <f>IF(EXPORTADO!I493&lt;&gt;"",EXPORTADO!I493,"")</f>
        <v/>
      </c>
      <c r="B511" s="74" t="str">
        <f t="shared" si="113"/>
        <v/>
      </c>
      <c r="C511" s="86" t="str">
        <f t="shared" si="114"/>
        <v/>
      </c>
      <c r="D511" s="86" t="str">
        <f t="shared" si="115"/>
        <v/>
      </c>
      <c r="E511" s="86" t="str">
        <f t="shared" si="116"/>
        <v/>
      </c>
      <c r="F511" s="86" t="str">
        <f t="shared" si="117"/>
        <v/>
      </c>
      <c r="G511" s="86" t="str">
        <f t="shared" si="118"/>
        <v/>
      </c>
      <c r="H511" s="87" t="str">
        <f>IF(EXPORTADO!B493&lt;&gt;"",EXPORTADO!B493,"")</f>
        <v/>
      </c>
      <c r="I511" s="78" t="str">
        <f t="shared" si="119"/>
        <v/>
      </c>
      <c r="J511" s="78"/>
      <c r="K511" s="88" t="str">
        <f>IF(EXPORTADO!A493&lt;&gt;"",TRIM(EXPORTADO!A493),"")</f>
        <v/>
      </c>
      <c r="L511" s="50" t="str">
        <f>IF(K511&lt;&gt;"",EXPORTADO!D493,"")</f>
        <v/>
      </c>
      <c r="M511" s="50"/>
      <c r="N511" s="78" t="str">
        <f>IF(K511&lt;&gt;"",EXPORTADO!C493,"")</f>
        <v/>
      </c>
      <c r="O511" s="89" t="str">
        <f>IF(G511&lt;&gt;"",EXPORTADO!E493,"")</f>
        <v/>
      </c>
      <c r="P511" s="90" t="str">
        <f>IF(G511&lt;&gt;"",EXPORTADO!F493,"")</f>
        <v/>
      </c>
      <c r="Q511" s="90" t="str">
        <f>IF($G511&lt;&gt;"",$O511*P511,IF(OR($I511="c",$I511="css"),SUMIF($G$22:G$2999,$K511,Q$22:Q$2999),IF($I511="c1",SUMIF($F$22:F$2999,$K511,Q$22:Q$2999),IF($I511="c2",SUMIF($E$22:E$2999,$K511,Q$22:Q$2999),IF($I511="c3",SUMIF($D$22:D$2999,$K511,Q$22:Q$2999),IF($I511="c4",SUMIF($C$22:C$2999,$K511,Q$22:Q$2999),""))))))</f>
        <v/>
      </c>
      <c r="S511" s="90"/>
      <c r="T511" s="90" t="str">
        <f>IF(G511&lt;&gt;"",IF(S511&lt;&gt;"",O511*S511,"Celda Vacia"),IF($G511&lt;&gt;"",$O511*S511,IF(OR($I511="c",$I511="css"),SUMIF($G$22:G$2999,$K511,T$22:T$2999),IF($I511="c1",SUMIF($F$22:F$2999,$K511,T$22:T$2999),IF($I511="c2",SUMIF($E$22:E$2999,$K511,T$22:T$2999),IF($I511="c3",SUMIF($D$22:D$2999,$K511,T$22:T$2999),IF($I511="c4",SUMIF($C$22:C$2999,$K511,T$22:T$2999),"")))))))</f>
        <v/>
      </c>
      <c r="U511" s="91" t="str">
        <f t="shared" si="120"/>
        <v/>
      </c>
      <c r="V511" s="45"/>
      <c r="X511" s="50" t="str">
        <f t="shared" si="121"/>
        <v/>
      </c>
      <c r="Y511" s="69" t="str">
        <f t="shared" si="122"/>
        <v/>
      </c>
      <c r="Z511" s="69" t="str">
        <f t="shared" si="123"/>
        <v/>
      </c>
      <c r="AA511" s="69" t="str">
        <f>IF(I511="CSS",IF(RELLENAR!$F$6="PEM",IF(OR(T511&lt;(Q511),Q511=0),1,""),IF(OR(T511*(1+$T$11+$T$9)&lt;(Q511*(1+$O$9+$O$11)),Q511=0),1,"")),"")</f>
        <v/>
      </c>
      <c r="AB511" s="93" t="str">
        <f t="shared" si="124"/>
        <v/>
      </c>
      <c r="AC511" s="56" t="str">
        <f t="shared" si="125"/>
        <v/>
      </c>
      <c r="AD511" s="94" t="str">
        <f t="shared" si="126"/>
        <v/>
      </c>
      <c r="AE511" s="56" t="str">
        <f t="shared" si="127"/>
        <v/>
      </c>
      <c r="AF511" s="78" t="str">
        <f t="shared" si="128"/>
        <v/>
      </c>
    </row>
    <row r="512" spans="1:32" s="74" customFormat="1" x14ac:dyDescent="0.2">
      <c r="A512" s="74" t="str">
        <f>IF(EXPORTADO!I494&lt;&gt;"",EXPORTADO!I494,"")</f>
        <v/>
      </c>
      <c r="B512" s="74" t="str">
        <f t="shared" si="113"/>
        <v/>
      </c>
      <c r="C512" s="86" t="str">
        <f t="shared" si="114"/>
        <v/>
      </c>
      <c r="D512" s="86" t="str">
        <f t="shared" si="115"/>
        <v/>
      </c>
      <c r="E512" s="86" t="str">
        <f t="shared" si="116"/>
        <v/>
      </c>
      <c r="F512" s="86" t="str">
        <f t="shared" si="117"/>
        <v/>
      </c>
      <c r="G512" s="86" t="str">
        <f t="shared" si="118"/>
        <v/>
      </c>
      <c r="H512" s="87" t="str">
        <f>IF(EXPORTADO!B494&lt;&gt;"",EXPORTADO!B494,"")</f>
        <v/>
      </c>
      <c r="I512" s="78" t="str">
        <f t="shared" si="119"/>
        <v/>
      </c>
      <c r="J512" s="78"/>
      <c r="K512" s="88" t="str">
        <f>IF(EXPORTADO!A494&lt;&gt;"",TRIM(EXPORTADO!A494),"")</f>
        <v/>
      </c>
      <c r="L512" s="50" t="str">
        <f>IF(K512&lt;&gt;"",EXPORTADO!D494,"")</f>
        <v/>
      </c>
      <c r="M512" s="50"/>
      <c r="N512" s="78" t="str">
        <f>IF(K512&lt;&gt;"",EXPORTADO!C494,"")</f>
        <v/>
      </c>
      <c r="O512" s="89" t="str">
        <f>IF(G512&lt;&gt;"",EXPORTADO!E494,"")</f>
        <v/>
      </c>
      <c r="P512" s="90" t="str">
        <f>IF(G512&lt;&gt;"",EXPORTADO!F494,"")</f>
        <v/>
      </c>
      <c r="Q512" s="90" t="str">
        <f>IF($G512&lt;&gt;"",$O512*P512,IF(OR($I512="c",$I512="css"),SUMIF($G$22:G$2999,$K512,Q$22:Q$2999),IF($I512="c1",SUMIF($F$22:F$2999,$K512,Q$22:Q$2999),IF($I512="c2",SUMIF($E$22:E$2999,$K512,Q$22:Q$2999),IF($I512="c3",SUMIF($D$22:D$2999,$K512,Q$22:Q$2999),IF($I512="c4",SUMIF($C$22:C$2999,$K512,Q$22:Q$2999),""))))))</f>
        <v/>
      </c>
      <c r="S512" s="90"/>
      <c r="T512" s="90" t="str">
        <f>IF(G512&lt;&gt;"",IF(S512&lt;&gt;"",O512*S512,"Celda Vacia"),IF($G512&lt;&gt;"",$O512*S512,IF(OR($I512="c",$I512="css"),SUMIF($G$22:G$2999,$K512,T$22:T$2999),IF($I512="c1",SUMIF($F$22:F$2999,$K512,T$22:T$2999),IF($I512="c2",SUMIF($E$22:E$2999,$K512,T$22:T$2999),IF($I512="c3",SUMIF($D$22:D$2999,$K512,T$22:T$2999),IF($I512="c4",SUMIF($C$22:C$2999,$K512,T$22:T$2999),"")))))))</f>
        <v/>
      </c>
      <c r="U512" s="91" t="str">
        <f t="shared" si="120"/>
        <v/>
      </c>
      <c r="V512" s="45"/>
      <c r="X512" s="50" t="str">
        <f t="shared" si="121"/>
        <v/>
      </c>
      <c r="Y512" s="69" t="str">
        <f t="shared" si="122"/>
        <v/>
      </c>
      <c r="Z512" s="69" t="str">
        <f t="shared" si="123"/>
        <v/>
      </c>
      <c r="AA512" s="69" t="str">
        <f>IF(I512="CSS",IF(RELLENAR!$F$6="PEM",IF(OR(T512&lt;(Q512),Q512=0),1,""),IF(OR(T512*(1+$T$11+$T$9)&lt;(Q512*(1+$O$9+$O$11)),Q512=0),1,"")),"")</f>
        <v/>
      </c>
      <c r="AB512" s="93" t="str">
        <f t="shared" si="124"/>
        <v/>
      </c>
      <c r="AC512" s="56" t="str">
        <f t="shared" si="125"/>
        <v/>
      </c>
      <c r="AD512" s="94" t="str">
        <f t="shared" si="126"/>
        <v/>
      </c>
      <c r="AE512" s="56" t="str">
        <f t="shared" si="127"/>
        <v/>
      </c>
      <c r="AF512" s="78" t="str">
        <f t="shared" si="128"/>
        <v/>
      </c>
    </row>
    <row r="513" spans="1:32" s="74" customFormat="1" x14ac:dyDescent="0.2">
      <c r="A513" s="74" t="str">
        <f>IF(EXPORTADO!I495&lt;&gt;"",EXPORTADO!I495,"")</f>
        <v/>
      </c>
      <c r="B513" s="74" t="str">
        <f t="shared" si="113"/>
        <v/>
      </c>
      <c r="C513" s="86" t="str">
        <f t="shared" si="114"/>
        <v/>
      </c>
      <c r="D513" s="86" t="str">
        <f t="shared" si="115"/>
        <v/>
      </c>
      <c r="E513" s="86" t="str">
        <f t="shared" si="116"/>
        <v/>
      </c>
      <c r="F513" s="86" t="str">
        <f t="shared" si="117"/>
        <v/>
      </c>
      <c r="G513" s="86" t="str">
        <f t="shared" si="118"/>
        <v/>
      </c>
      <c r="H513" s="87" t="str">
        <f>IF(EXPORTADO!B495&lt;&gt;"",EXPORTADO!B495,"")</f>
        <v/>
      </c>
      <c r="I513" s="78" t="str">
        <f t="shared" si="119"/>
        <v/>
      </c>
      <c r="J513" s="78"/>
      <c r="K513" s="88" t="str">
        <f>IF(EXPORTADO!A495&lt;&gt;"",TRIM(EXPORTADO!A495),"")</f>
        <v/>
      </c>
      <c r="L513" s="50" t="str">
        <f>IF(K513&lt;&gt;"",EXPORTADO!D495,"")</f>
        <v/>
      </c>
      <c r="M513" s="50"/>
      <c r="N513" s="78" t="str">
        <f>IF(K513&lt;&gt;"",EXPORTADO!C495,"")</f>
        <v/>
      </c>
      <c r="O513" s="89" t="str">
        <f>IF(G513&lt;&gt;"",EXPORTADO!E495,"")</f>
        <v/>
      </c>
      <c r="P513" s="90" t="str">
        <f>IF(G513&lt;&gt;"",EXPORTADO!F495,"")</f>
        <v/>
      </c>
      <c r="Q513" s="90" t="str">
        <f>IF($G513&lt;&gt;"",$O513*P513,IF(OR($I513="c",$I513="css"),SUMIF($G$22:G$2999,$K513,Q$22:Q$2999),IF($I513="c1",SUMIF($F$22:F$2999,$K513,Q$22:Q$2999),IF($I513="c2",SUMIF($E$22:E$2999,$K513,Q$22:Q$2999),IF($I513="c3",SUMIF($D$22:D$2999,$K513,Q$22:Q$2999),IF($I513="c4",SUMIF($C$22:C$2999,$K513,Q$22:Q$2999),""))))))</f>
        <v/>
      </c>
      <c r="S513" s="90" t="s">
        <v>17</v>
      </c>
      <c r="T513" s="90" t="str">
        <f>IF(G513&lt;&gt;"",IF(S513&lt;&gt;"",O513*S513,"Celda Vacia"),IF($G513&lt;&gt;"",$O513*S513,IF(OR($I513="c",$I513="css"),SUMIF($G$22:G$2999,$K513,T$22:T$2999),IF($I513="c1",SUMIF($F$22:F$2999,$K513,T$22:T$2999),IF($I513="c2",SUMIF($E$22:E$2999,$K513,T$22:T$2999),IF($I513="c3",SUMIF($D$22:D$2999,$K513,T$22:T$2999),IF($I513="c4",SUMIF($C$22:C$2999,$K513,T$22:T$2999),"")))))))</f>
        <v/>
      </c>
      <c r="U513" s="91" t="str">
        <f t="shared" si="120"/>
        <v/>
      </c>
      <c r="V513" s="45"/>
      <c r="X513" s="50" t="str">
        <f t="shared" si="121"/>
        <v/>
      </c>
      <c r="Y513" s="69" t="str">
        <f t="shared" si="122"/>
        <v/>
      </c>
      <c r="Z513" s="69" t="str">
        <f t="shared" si="123"/>
        <v/>
      </c>
      <c r="AA513" s="69" t="str">
        <f>IF(I513="CSS",IF(RELLENAR!$F$6="PEM",IF(OR(T513&lt;(Q513),Q513=0),1,""),IF(OR(T513*(1+$T$11+$T$9)&lt;(Q513*(1+$O$9+$O$11)),Q513=0),1,"")),"")</f>
        <v/>
      </c>
      <c r="AB513" s="93" t="str">
        <f t="shared" si="124"/>
        <v/>
      </c>
      <c r="AC513" s="56" t="str">
        <f t="shared" si="125"/>
        <v/>
      </c>
      <c r="AD513" s="94" t="str">
        <f t="shared" si="126"/>
        <v/>
      </c>
      <c r="AE513" s="56" t="str">
        <f t="shared" si="127"/>
        <v/>
      </c>
      <c r="AF513" s="78" t="str">
        <f t="shared" si="128"/>
        <v/>
      </c>
    </row>
    <row r="514" spans="1:32" s="74" customFormat="1" x14ac:dyDescent="0.2">
      <c r="A514" s="74" t="str">
        <f>IF(EXPORTADO!I496&lt;&gt;"",EXPORTADO!I496,"")</f>
        <v/>
      </c>
      <c r="B514" s="74" t="str">
        <f t="shared" si="113"/>
        <v/>
      </c>
      <c r="C514" s="86" t="str">
        <f t="shared" si="114"/>
        <v/>
      </c>
      <c r="D514" s="86" t="str">
        <f t="shared" si="115"/>
        <v/>
      </c>
      <c r="E514" s="86" t="str">
        <f t="shared" si="116"/>
        <v/>
      </c>
      <c r="F514" s="86" t="str">
        <f t="shared" si="117"/>
        <v/>
      </c>
      <c r="G514" s="86" t="str">
        <f t="shared" si="118"/>
        <v/>
      </c>
      <c r="H514" s="87" t="str">
        <f>IF(EXPORTADO!B496&lt;&gt;"",EXPORTADO!B496,"")</f>
        <v/>
      </c>
      <c r="I514" s="78" t="str">
        <f t="shared" si="119"/>
        <v/>
      </c>
      <c r="J514" s="78"/>
      <c r="K514" s="88" t="str">
        <f>IF(EXPORTADO!A496&lt;&gt;"",TRIM(EXPORTADO!A496),"")</f>
        <v/>
      </c>
      <c r="L514" s="50" t="str">
        <f>IF(K514&lt;&gt;"",EXPORTADO!D496,"")</f>
        <v/>
      </c>
      <c r="M514" s="50"/>
      <c r="N514" s="78" t="str">
        <f>IF(K514&lt;&gt;"",EXPORTADO!C496,"")</f>
        <v/>
      </c>
      <c r="O514" s="89" t="str">
        <f>IF(G514&lt;&gt;"",EXPORTADO!E496,"")</f>
        <v/>
      </c>
      <c r="P514" s="90" t="str">
        <f>IF(G514&lt;&gt;"",EXPORTADO!F496,"")</f>
        <v/>
      </c>
      <c r="Q514" s="90" t="str">
        <f>IF($G514&lt;&gt;"",$O514*P514,IF(OR($I514="c",$I514="css"),SUMIF($G$22:G$2999,$K514,Q$22:Q$2999),IF($I514="c1",SUMIF($F$22:F$2999,$K514,Q$22:Q$2999),IF($I514="c2",SUMIF($E$22:E$2999,$K514,Q$22:Q$2999),IF($I514="c3",SUMIF($D$22:D$2999,$K514,Q$22:Q$2999),IF($I514="c4",SUMIF($C$22:C$2999,$K514,Q$22:Q$2999),""))))))</f>
        <v/>
      </c>
      <c r="S514" s="90"/>
      <c r="T514" s="90" t="str">
        <f>IF(G514&lt;&gt;"",IF(S514&lt;&gt;"",O514*S514,"Celda Vacia"),IF($G514&lt;&gt;"",$O514*S514,IF(OR($I514="c",$I514="css"),SUMIF($G$22:G$2999,$K514,T$22:T$2999),IF($I514="c1",SUMIF($F$22:F$2999,$K514,T$22:T$2999),IF($I514="c2",SUMIF($E$22:E$2999,$K514,T$22:T$2999),IF($I514="c3",SUMIF($D$22:D$2999,$K514,T$22:T$2999),IF($I514="c4",SUMIF($C$22:C$2999,$K514,T$22:T$2999),"")))))))</f>
        <v/>
      </c>
      <c r="U514" s="91" t="str">
        <f t="shared" si="120"/>
        <v/>
      </c>
      <c r="V514" s="45"/>
      <c r="X514" s="50" t="str">
        <f t="shared" si="121"/>
        <v/>
      </c>
      <c r="Y514" s="69" t="str">
        <f t="shared" si="122"/>
        <v/>
      </c>
      <c r="Z514" s="69" t="str">
        <f t="shared" si="123"/>
        <v/>
      </c>
      <c r="AA514" s="69" t="str">
        <f>IF(I514="CSS",IF(RELLENAR!$F$6="PEM",IF(OR(T514&lt;(Q514),Q514=0),1,""),IF(OR(T514*(1+$T$11+$T$9)&lt;(Q514*(1+$O$9+$O$11)),Q514=0),1,"")),"")</f>
        <v/>
      </c>
      <c r="AB514" s="93" t="str">
        <f t="shared" si="124"/>
        <v/>
      </c>
      <c r="AC514" s="56" t="str">
        <f t="shared" si="125"/>
        <v/>
      </c>
      <c r="AD514" s="94" t="str">
        <f t="shared" si="126"/>
        <v/>
      </c>
      <c r="AE514" s="56" t="str">
        <f t="shared" si="127"/>
        <v/>
      </c>
      <c r="AF514" s="78" t="str">
        <f t="shared" si="128"/>
        <v/>
      </c>
    </row>
    <row r="515" spans="1:32" s="74" customFormat="1" x14ac:dyDescent="0.2">
      <c r="A515" s="74" t="str">
        <f>IF(EXPORTADO!I497&lt;&gt;"",EXPORTADO!I497,"")</f>
        <v/>
      </c>
      <c r="B515" s="74" t="str">
        <f t="shared" si="113"/>
        <v/>
      </c>
      <c r="C515" s="86" t="str">
        <f t="shared" si="114"/>
        <v/>
      </c>
      <c r="D515" s="86" t="str">
        <f t="shared" si="115"/>
        <v/>
      </c>
      <c r="E515" s="86" t="str">
        <f t="shared" si="116"/>
        <v/>
      </c>
      <c r="F515" s="86" t="str">
        <f t="shared" si="117"/>
        <v/>
      </c>
      <c r="G515" s="86" t="str">
        <f t="shared" si="118"/>
        <v/>
      </c>
      <c r="H515" s="87" t="str">
        <f>IF(EXPORTADO!B497&lt;&gt;"",EXPORTADO!B497,"")</f>
        <v/>
      </c>
      <c r="I515" s="78" t="str">
        <f t="shared" si="119"/>
        <v/>
      </c>
      <c r="J515" s="78"/>
      <c r="K515" s="88" t="str">
        <f>IF(EXPORTADO!A497&lt;&gt;"",TRIM(EXPORTADO!A497),"")</f>
        <v/>
      </c>
      <c r="L515" s="50" t="str">
        <f>IF(K515&lt;&gt;"",EXPORTADO!D497,"")</f>
        <v/>
      </c>
      <c r="M515" s="50"/>
      <c r="N515" s="78" t="str">
        <f>IF(K515&lt;&gt;"",EXPORTADO!C497,"")</f>
        <v/>
      </c>
      <c r="O515" s="89" t="str">
        <f>IF(G515&lt;&gt;"",EXPORTADO!E497,"")</f>
        <v/>
      </c>
      <c r="P515" s="90" t="str">
        <f>IF(G515&lt;&gt;"",EXPORTADO!F497,"")</f>
        <v/>
      </c>
      <c r="Q515" s="90" t="str">
        <f>IF($G515&lt;&gt;"",$O515*P515,IF(OR($I515="c",$I515="css"),SUMIF($G$22:G$2999,$K515,Q$22:Q$2999),IF($I515="c1",SUMIF($F$22:F$2999,$K515,Q$22:Q$2999),IF($I515="c2",SUMIF($E$22:E$2999,$K515,Q$22:Q$2999),IF($I515="c3",SUMIF($D$22:D$2999,$K515,Q$22:Q$2999),IF($I515="c4",SUMIF($C$22:C$2999,$K515,Q$22:Q$2999),""))))))</f>
        <v/>
      </c>
      <c r="S515" s="90"/>
      <c r="T515" s="90" t="str">
        <f>IF(G515&lt;&gt;"",IF(S515&lt;&gt;"",O515*S515,"Celda Vacia"),IF($G515&lt;&gt;"",$O515*S515,IF(OR($I515="c",$I515="css"),SUMIF($G$22:G$2999,$K515,T$22:T$2999),IF($I515="c1",SUMIF($F$22:F$2999,$K515,T$22:T$2999),IF($I515="c2",SUMIF($E$22:E$2999,$K515,T$22:T$2999),IF($I515="c3",SUMIF($D$22:D$2999,$K515,T$22:T$2999),IF($I515="c4",SUMIF($C$22:C$2999,$K515,T$22:T$2999),"")))))))</f>
        <v/>
      </c>
      <c r="U515" s="91" t="str">
        <f t="shared" si="120"/>
        <v/>
      </c>
      <c r="V515" s="45"/>
      <c r="X515" s="50" t="str">
        <f t="shared" si="121"/>
        <v/>
      </c>
      <c r="Y515" s="69" t="str">
        <f t="shared" si="122"/>
        <v/>
      </c>
      <c r="Z515" s="69" t="str">
        <f t="shared" si="123"/>
        <v/>
      </c>
      <c r="AA515" s="69" t="str">
        <f>IF(I515="CSS",IF(RELLENAR!$F$6="PEM",IF(OR(T515&lt;(Q515),Q515=0),1,""),IF(OR(T515*(1+$T$11+$T$9)&lt;(Q515*(1+$O$9+$O$11)),Q515=0),1,"")),"")</f>
        <v/>
      </c>
      <c r="AB515" s="93" t="str">
        <f t="shared" si="124"/>
        <v/>
      </c>
      <c r="AC515" s="56" t="str">
        <f t="shared" si="125"/>
        <v/>
      </c>
      <c r="AD515" s="94" t="str">
        <f t="shared" si="126"/>
        <v/>
      </c>
      <c r="AE515" s="56" t="str">
        <f t="shared" si="127"/>
        <v/>
      </c>
      <c r="AF515" s="78" t="str">
        <f t="shared" si="128"/>
        <v/>
      </c>
    </row>
    <row r="516" spans="1:32" s="74" customFormat="1" x14ac:dyDescent="0.2">
      <c r="A516" s="74" t="str">
        <f>IF(EXPORTADO!I498&lt;&gt;"",EXPORTADO!I498,"")</f>
        <v/>
      </c>
      <c r="B516" s="74" t="str">
        <f t="shared" si="113"/>
        <v/>
      </c>
      <c r="C516" s="86" t="str">
        <f t="shared" si="114"/>
        <v/>
      </c>
      <c r="D516" s="86" t="str">
        <f t="shared" si="115"/>
        <v/>
      </c>
      <c r="E516" s="86" t="str">
        <f t="shared" si="116"/>
        <v/>
      </c>
      <c r="F516" s="86" t="str">
        <f t="shared" si="117"/>
        <v/>
      </c>
      <c r="G516" s="86" t="str">
        <f t="shared" si="118"/>
        <v/>
      </c>
      <c r="H516" s="87" t="str">
        <f>IF(EXPORTADO!B498&lt;&gt;"",EXPORTADO!B498,"")</f>
        <v/>
      </c>
      <c r="I516" s="78" t="str">
        <f t="shared" si="119"/>
        <v/>
      </c>
      <c r="J516" s="78"/>
      <c r="K516" s="88" t="str">
        <f>IF(EXPORTADO!A498&lt;&gt;"",TRIM(EXPORTADO!A498),"")</f>
        <v/>
      </c>
      <c r="L516" s="50" t="str">
        <f>IF(K516&lt;&gt;"",EXPORTADO!D498,"")</f>
        <v/>
      </c>
      <c r="M516" s="50"/>
      <c r="N516" s="78" t="str">
        <f>IF(K516&lt;&gt;"",EXPORTADO!C498,"")</f>
        <v/>
      </c>
      <c r="O516" s="89" t="str">
        <f>IF(G516&lt;&gt;"",EXPORTADO!E498,"")</f>
        <v/>
      </c>
      <c r="P516" s="90" t="str">
        <f>IF(G516&lt;&gt;"",EXPORTADO!F498,"")</f>
        <v/>
      </c>
      <c r="Q516" s="90" t="str">
        <f>IF($G516&lt;&gt;"",$O516*P516,IF(OR($I516="c",$I516="css"),SUMIF($G$22:G$2999,$K516,Q$22:Q$2999),IF($I516="c1",SUMIF($F$22:F$2999,$K516,Q$22:Q$2999),IF($I516="c2",SUMIF($E$22:E$2999,$K516,Q$22:Q$2999),IF($I516="c3",SUMIF($D$22:D$2999,$K516,Q$22:Q$2999),IF($I516="c4",SUMIF($C$22:C$2999,$K516,Q$22:Q$2999),""))))))</f>
        <v/>
      </c>
      <c r="S516" s="90"/>
      <c r="T516" s="90" t="str">
        <f>IF(G516&lt;&gt;"",IF(S516&lt;&gt;"",O516*S516,"Celda Vacia"),IF($G516&lt;&gt;"",$O516*S516,IF(OR($I516="c",$I516="css"),SUMIF($G$22:G$2999,$K516,T$22:T$2999),IF($I516="c1",SUMIF($F$22:F$2999,$K516,T$22:T$2999),IF($I516="c2",SUMIF($E$22:E$2999,$K516,T$22:T$2999),IF($I516="c3",SUMIF($D$22:D$2999,$K516,T$22:T$2999),IF($I516="c4",SUMIF($C$22:C$2999,$K516,T$22:T$2999),"")))))))</f>
        <v/>
      </c>
      <c r="U516" s="91" t="str">
        <f t="shared" si="120"/>
        <v/>
      </c>
      <c r="V516" s="45"/>
      <c r="X516" s="50" t="str">
        <f t="shared" si="121"/>
        <v/>
      </c>
      <c r="Y516" s="69" t="str">
        <f t="shared" si="122"/>
        <v/>
      </c>
      <c r="Z516" s="69" t="str">
        <f t="shared" si="123"/>
        <v/>
      </c>
      <c r="AA516" s="69" t="str">
        <f>IF(I516="CSS",IF(RELLENAR!$F$6="PEM",IF(OR(T516&lt;(Q516),Q516=0),1,""),IF(OR(T516*(1+$T$11+$T$9)&lt;(Q516*(1+$O$9+$O$11)),Q516=0),1,"")),"")</f>
        <v/>
      </c>
      <c r="AB516" s="93" t="str">
        <f t="shared" si="124"/>
        <v/>
      </c>
      <c r="AC516" s="56" t="str">
        <f t="shared" si="125"/>
        <v/>
      </c>
      <c r="AD516" s="94" t="str">
        <f t="shared" si="126"/>
        <v/>
      </c>
      <c r="AE516" s="56" t="str">
        <f t="shared" si="127"/>
        <v/>
      </c>
      <c r="AF516" s="78" t="str">
        <f t="shared" si="128"/>
        <v/>
      </c>
    </row>
    <row r="517" spans="1:32" s="74" customFormat="1" x14ac:dyDescent="0.2">
      <c r="A517" s="74" t="str">
        <f>IF(EXPORTADO!I499&lt;&gt;"",EXPORTADO!I499,"")</f>
        <v/>
      </c>
      <c r="B517" s="74" t="str">
        <f t="shared" si="113"/>
        <v/>
      </c>
      <c r="C517" s="86" t="str">
        <f t="shared" si="114"/>
        <v/>
      </c>
      <c r="D517" s="86" t="str">
        <f t="shared" si="115"/>
        <v/>
      </c>
      <c r="E517" s="86" t="str">
        <f t="shared" si="116"/>
        <v/>
      </c>
      <c r="F517" s="86" t="str">
        <f t="shared" si="117"/>
        <v/>
      </c>
      <c r="G517" s="86" t="str">
        <f t="shared" si="118"/>
        <v/>
      </c>
      <c r="H517" s="87" t="str">
        <f>IF(EXPORTADO!B499&lt;&gt;"",EXPORTADO!B499,"")</f>
        <v/>
      </c>
      <c r="I517" s="78" t="str">
        <f t="shared" si="119"/>
        <v/>
      </c>
      <c r="J517" s="78"/>
      <c r="K517" s="88" t="str">
        <f>IF(EXPORTADO!A499&lt;&gt;"",TRIM(EXPORTADO!A499),"")</f>
        <v/>
      </c>
      <c r="L517" s="50" t="str">
        <f>IF(K517&lt;&gt;"",EXPORTADO!D499,"")</f>
        <v/>
      </c>
      <c r="M517" s="50"/>
      <c r="N517" s="78" t="str">
        <f>IF(K517&lt;&gt;"",EXPORTADO!C499,"")</f>
        <v/>
      </c>
      <c r="O517" s="89" t="str">
        <f>IF(G517&lt;&gt;"",EXPORTADO!E499,"")</f>
        <v/>
      </c>
      <c r="P517" s="90" t="str">
        <f>IF(G517&lt;&gt;"",EXPORTADO!F499,"")</f>
        <v/>
      </c>
      <c r="Q517" s="90" t="str">
        <f>IF($G517&lt;&gt;"",$O517*P517,IF(OR($I517="c",$I517="css"),SUMIF($G$22:G$2999,$K517,Q$22:Q$2999),IF($I517="c1",SUMIF($F$22:F$2999,$K517,Q$22:Q$2999),IF($I517="c2",SUMIF($E$22:E$2999,$K517,Q$22:Q$2999),IF($I517="c3",SUMIF($D$22:D$2999,$K517,Q$22:Q$2999),IF($I517="c4",SUMIF($C$22:C$2999,$K517,Q$22:Q$2999),""))))))</f>
        <v/>
      </c>
      <c r="S517" s="90"/>
      <c r="T517" s="90" t="str">
        <f>IF(G517&lt;&gt;"",IF(S517&lt;&gt;"",O517*S517,"Celda Vacia"),IF($G517&lt;&gt;"",$O517*S517,IF(OR($I517="c",$I517="css"),SUMIF($G$22:G$2999,$K517,T$22:T$2999),IF($I517="c1",SUMIF($F$22:F$2999,$K517,T$22:T$2999),IF($I517="c2",SUMIF($E$22:E$2999,$K517,T$22:T$2999),IF($I517="c3",SUMIF($D$22:D$2999,$K517,T$22:T$2999),IF($I517="c4",SUMIF($C$22:C$2999,$K517,T$22:T$2999),"")))))))</f>
        <v/>
      </c>
      <c r="U517" s="91" t="str">
        <f t="shared" si="120"/>
        <v/>
      </c>
      <c r="V517" s="45"/>
      <c r="X517" s="50" t="str">
        <f t="shared" si="121"/>
        <v/>
      </c>
      <c r="Y517" s="69" t="str">
        <f t="shared" si="122"/>
        <v/>
      </c>
      <c r="Z517" s="69" t="str">
        <f t="shared" si="123"/>
        <v/>
      </c>
      <c r="AA517" s="69" t="str">
        <f>IF(I517="CSS",IF(RELLENAR!$F$6="PEM",IF(OR(T517&lt;(Q517),Q517=0),1,""),IF(OR(T517*(1+$T$11+$T$9)&lt;(Q517*(1+$O$9+$O$11)),Q517=0),1,"")),"")</f>
        <v/>
      </c>
      <c r="AB517" s="93" t="str">
        <f t="shared" si="124"/>
        <v/>
      </c>
      <c r="AC517" s="56" t="str">
        <f t="shared" si="125"/>
        <v/>
      </c>
      <c r="AD517" s="94" t="str">
        <f t="shared" si="126"/>
        <v/>
      </c>
      <c r="AE517" s="56" t="str">
        <f t="shared" si="127"/>
        <v/>
      </c>
      <c r="AF517" s="78" t="str">
        <f t="shared" si="128"/>
        <v/>
      </c>
    </row>
    <row r="518" spans="1:32" s="74" customFormat="1" x14ac:dyDescent="0.2">
      <c r="A518" s="74" t="str">
        <f>IF(EXPORTADO!I500&lt;&gt;"",EXPORTADO!I500,"")</f>
        <v/>
      </c>
      <c r="B518" s="74" t="str">
        <f t="shared" si="113"/>
        <v/>
      </c>
      <c r="C518" s="86" t="str">
        <f t="shared" si="114"/>
        <v/>
      </c>
      <c r="D518" s="86" t="str">
        <f t="shared" si="115"/>
        <v/>
      </c>
      <c r="E518" s="86" t="str">
        <f t="shared" si="116"/>
        <v/>
      </c>
      <c r="F518" s="86" t="str">
        <f t="shared" si="117"/>
        <v/>
      </c>
      <c r="G518" s="86" t="str">
        <f t="shared" si="118"/>
        <v/>
      </c>
      <c r="H518" s="87" t="str">
        <f>IF(EXPORTADO!B500&lt;&gt;"",EXPORTADO!B500,"")</f>
        <v/>
      </c>
      <c r="I518" s="78" t="str">
        <f t="shared" si="119"/>
        <v/>
      </c>
      <c r="J518" s="78"/>
      <c r="K518" s="88" t="str">
        <f>IF(EXPORTADO!A500&lt;&gt;"",TRIM(EXPORTADO!A500),"")</f>
        <v/>
      </c>
      <c r="L518" s="50" t="str">
        <f>IF(K518&lt;&gt;"",EXPORTADO!D500,"")</f>
        <v/>
      </c>
      <c r="M518" s="50"/>
      <c r="N518" s="78" t="str">
        <f>IF(K518&lt;&gt;"",EXPORTADO!C500,"")</f>
        <v/>
      </c>
      <c r="O518" s="89" t="str">
        <f>IF(G518&lt;&gt;"",EXPORTADO!E500,"")</f>
        <v/>
      </c>
      <c r="P518" s="90" t="str">
        <f>IF(G518&lt;&gt;"",EXPORTADO!F500,"")</f>
        <v/>
      </c>
      <c r="Q518" s="90" t="str">
        <f>IF($G518&lt;&gt;"",$O518*P518,IF(OR($I518="c",$I518="css"),SUMIF($G$22:G$2999,$K518,Q$22:Q$2999),IF($I518="c1",SUMIF($F$22:F$2999,$K518,Q$22:Q$2999),IF($I518="c2",SUMIF($E$22:E$2999,$K518,Q$22:Q$2999),IF($I518="c3",SUMIF($D$22:D$2999,$K518,Q$22:Q$2999),IF($I518="c4",SUMIF($C$22:C$2999,$K518,Q$22:Q$2999),""))))))</f>
        <v/>
      </c>
      <c r="S518" s="90"/>
      <c r="T518" s="90" t="str">
        <f>IF(G518&lt;&gt;"",IF(S518&lt;&gt;"",O518*S518,"Celda Vacia"),IF($G518&lt;&gt;"",$O518*S518,IF(OR($I518="c",$I518="css"),SUMIF($G$22:G$2999,$K518,T$22:T$2999),IF($I518="c1",SUMIF($F$22:F$2999,$K518,T$22:T$2999),IF($I518="c2",SUMIF($E$22:E$2999,$K518,T$22:T$2999),IF($I518="c3",SUMIF($D$22:D$2999,$K518,T$22:T$2999),IF($I518="c4",SUMIF($C$22:C$2999,$K518,T$22:T$2999),"")))))))</f>
        <v/>
      </c>
      <c r="U518" s="91" t="str">
        <f t="shared" si="120"/>
        <v/>
      </c>
      <c r="V518" s="45"/>
      <c r="X518" s="50" t="str">
        <f t="shared" si="121"/>
        <v/>
      </c>
      <c r="Y518" s="69" t="str">
        <f t="shared" si="122"/>
        <v/>
      </c>
      <c r="Z518" s="69" t="str">
        <f t="shared" si="123"/>
        <v/>
      </c>
      <c r="AA518" s="69" t="str">
        <f>IF(I518="CSS",IF(RELLENAR!$F$6="PEM",IF(OR(T518&lt;(Q518),Q518=0),1,""),IF(OR(T518*(1+$T$11+$T$9)&lt;(Q518*(1+$O$9+$O$11)),Q518=0),1,"")),"")</f>
        <v/>
      </c>
      <c r="AB518" s="93" t="str">
        <f t="shared" si="124"/>
        <v/>
      </c>
      <c r="AC518" s="56" t="str">
        <f t="shared" si="125"/>
        <v/>
      </c>
      <c r="AD518" s="94" t="str">
        <f t="shared" si="126"/>
        <v/>
      </c>
      <c r="AE518" s="56" t="str">
        <f t="shared" si="127"/>
        <v/>
      </c>
      <c r="AF518" s="78" t="str">
        <f t="shared" si="128"/>
        <v/>
      </c>
    </row>
    <row r="519" spans="1:32" s="74" customFormat="1" x14ac:dyDescent="0.2">
      <c r="A519" s="74" t="str">
        <f>IF(EXPORTADO!I501&lt;&gt;"",EXPORTADO!I501,"")</f>
        <v/>
      </c>
      <c r="B519" s="74" t="str">
        <f t="shared" si="113"/>
        <v/>
      </c>
      <c r="C519" s="86" t="str">
        <f t="shared" si="114"/>
        <v/>
      </c>
      <c r="D519" s="86" t="str">
        <f t="shared" si="115"/>
        <v/>
      </c>
      <c r="E519" s="86" t="str">
        <f t="shared" si="116"/>
        <v/>
      </c>
      <c r="F519" s="86" t="str">
        <f t="shared" si="117"/>
        <v/>
      </c>
      <c r="G519" s="86" t="str">
        <f t="shared" si="118"/>
        <v/>
      </c>
      <c r="H519" s="87" t="str">
        <f>IF(EXPORTADO!B501&lt;&gt;"",EXPORTADO!B501,"")</f>
        <v/>
      </c>
      <c r="I519" s="78" t="str">
        <f t="shared" si="119"/>
        <v/>
      </c>
      <c r="J519" s="78"/>
      <c r="K519" s="88" t="str">
        <f>IF(EXPORTADO!A501&lt;&gt;"",TRIM(EXPORTADO!A501),"")</f>
        <v/>
      </c>
      <c r="L519" s="50" t="str">
        <f>IF(K519&lt;&gt;"",EXPORTADO!D501,"")</f>
        <v/>
      </c>
      <c r="M519" s="50"/>
      <c r="N519" s="78" t="str">
        <f>IF(K519&lt;&gt;"",EXPORTADO!C501,"")</f>
        <v/>
      </c>
      <c r="O519" s="89" t="str">
        <f>IF(G519&lt;&gt;"",EXPORTADO!E501,"")</f>
        <v/>
      </c>
      <c r="P519" s="90" t="str">
        <f>IF(G519&lt;&gt;"",EXPORTADO!F501,"")</f>
        <v/>
      </c>
      <c r="Q519" s="90" t="str">
        <f>IF($G519&lt;&gt;"",$O519*P519,IF(OR($I519="c",$I519="css"),SUMIF($G$22:G$2999,$K519,Q$22:Q$2999),IF($I519="c1",SUMIF($F$22:F$2999,$K519,Q$22:Q$2999),IF($I519="c2",SUMIF($E$22:E$2999,$K519,Q$22:Q$2999),IF($I519="c3",SUMIF($D$22:D$2999,$K519,Q$22:Q$2999),IF($I519="c4",SUMIF($C$22:C$2999,$K519,Q$22:Q$2999),""))))))</f>
        <v/>
      </c>
      <c r="S519" s="90"/>
      <c r="T519" s="90" t="str">
        <f>IF(G519&lt;&gt;"",IF(S519&lt;&gt;"",O519*S519,"Celda Vacia"),IF($G519&lt;&gt;"",$O519*S519,IF(OR($I519="c",$I519="css"),SUMIF($G$22:G$2999,$K519,T$22:T$2999),IF($I519="c1",SUMIF($F$22:F$2999,$K519,T$22:T$2999),IF($I519="c2",SUMIF($E$22:E$2999,$K519,T$22:T$2999),IF($I519="c3",SUMIF($D$22:D$2999,$K519,T$22:T$2999),IF($I519="c4",SUMIF($C$22:C$2999,$K519,T$22:T$2999),"")))))))</f>
        <v/>
      </c>
      <c r="U519" s="91" t="str">
        <f t="shared" si="120"/>
        <v/>
      </c>
      <c r="V519" s="45"/>
      <c r="X519" s="50" t="str">
        <f t="shared" si="121"/>
        <v/>
      </c>
      <c r="Y519" s="69" t="str">
        <f t="shared" si="122"/>
        <v/>
      </c>
      <c r="Z519" s="69" t="str">
        <f t="shared" si="123"/>
        <v/>
      </c>
      <c r="AA519" s="69" t="str">
        <f>IF(I519="CSS",IF(RELLENAR!$F$6="PEM",IF(OR(T519&lt;(Q519),Q519=0),1,""),IF(OR(T519*(1+$T$11+$T$9)&lt;(Q519*(1+$O$9+$O$11)),Q519=0),1,"")),"")</f>
        <v/>
      </c>
      <c r="AB519" s="93" t="str">
        <f t="shared" si="124"/>
        <v/>
      </c>
      <c r="AC519" s="56" t="str">
        <f t="shared" si="125"/>
        <v/>
      </c>
      <c r="AD519" s="94" t="str">
        <f t="shared" si="126"/>
        <v/>
      </c>
      <c r="AE519" s="56" t="str">
        <f t="shared" si="127"/>
        <v/>
      </c>
      <c r="AF519" s="78" t="str">
        <f t="shared" si="128"/>
        <v/>
      </c>
    </row>
    <row r="520" spans="1:32" s="74" customFormat="1" x14ac:dyDescent="0.2">
      <c r="A520" s="74" t="str">
        <f>IF(EXPORTADO!I502&lt;&gt;"",EXPORTADO!I502,"")</f>
        <v/>
      </c>
      <c r="B520" s="74" t="str">
        <f t="shared" si="113"/>
        <v/>
      </c>
      <c r="C520" s="86" t="str">
        <f t="shared" si="114"/>
        <v/>
      </c>
      <c r="D520" s="86" t="str">
        <f t="shared" si="115"/>
        <v/>
      </c>
      <c r="E520" s="86" t="str">
        <f t="shared" si="116"/>
        <v/>
      </c>
      <c r="F520" s="86" t="str">
        <f t="shared" si="117"/>
        <v/>
      </c>
      <c r="G520" s="86" t="str">
        <f t="shared" si="118"/>
        <v/>
      </c>
      <c r="H520" s="87" t="str">
        <f>IF(EXPORTADO!B502&lt;&gt;"",EXPORTADO!B502,"")</f>
        <v/>
      </c>
      <c r="I520" s="78" t="str">
        <f t="shared" si="119"/>
        <v/>
      </c>
      <c r="J520" s="78"/>
      <c r="K520" s="88" t="str">
        <f>IF(EXPORTADO!A502&lt;&gt;"",TRIM(EXPORTADO!A502),"")</f>
        <v/>
      </c>
      <c r="L520" s="50" t="str">
        <f>IF(K520&lt;&gt;"",EXPORTADO!D502,"")</f>
        <v/>
      </c>
      <c r="M520" s="50"/>
      <c r="N520" s="78" t="str">
        <f>IF(K520&lt;&gt;"",EXPORTADO!C502,"")</f>
        <v/>
      </c>
      <c r="O520" s="89" t="str">
        <f>IF(G520&lt;&gt;"",EXPORTADO!E502,"")</f>
        <v/>
      </c>
      <c r="P520" s="90" t="str">
        <f>IF(G520&lt;&gt;"",EXPORTADO!F502,"")</f>
        <v/>
      </c>
      <c r="Q520" s="90" t="str">
        <f>IF($G520&lt;&gt;"",$O520*P520,IF(OR($I520="c",$I520="css"),SUMIF($G$22:G$2999,$K520,Q$22:Q$2999),IF($I520="c1",SUMIF($F$22:F$2999,$K520,Q$22:Q$2999),IF($I520="c2",SUMIF($E$22:E$2999,$K520,Q$22:Q$2999),IF($I520="c3",SUMIF($D$22:D$2999,$K520,Q$22:Q$2999),IF($I520="c4",SUMIF($C$22:C$2999,$K520,Q$22:Q$2999),""))))))</f>
        <v/>
      </c>
      <c r="S520" s="90"/>
      <c r="T520" s="90" t="str">
        <f>IF(G520&lt;&gt;"",IF(S520&lt;&gt;"",O520*S520,"Celda Vacia"),IF($G520&lt;&gt;"",$O520*S520,IF(OR($I520="c",$I520="css"),SUMIF($G$22:G$2999,$K520,T$22:T$2999),IF($I520="c1",SUMIF($F$22:F$2999,$K520,T$22:T$2999),IF($I520="c2",SUMIF($E$22:E$2999,$K520,T$22:T$2999),IF($I520="c3",SUMIF($D$22:D$2999,$K520,T$22:T$2999),IF($I520="c4",SUMIF($C$22:C$2999,$K520,T$22:T$2999),"")))))))</f>
        <v/>
      </c>
      <c r="U520" s="91" t="str">
        <f t="shared" si="120"/>
        <v/>
      </c>
      <c r="V520" s="45"/>
      <c r="X520" s="50" t="str">
        <f t="shared" si="121"/>
        <v/>
      </c>
      <c r="Y520" s="69" t="str">
        <f t="shared" si="122"/>
        <v/>
      </c>
      <c r="Z520" s="69" t="str">
        <f t="shared" si="123"/>
        <v/>
      </c>
      <c r="AA520" s="69" t="str">
        <f>IF(I520="CSS",IF(RELLENAR!$F$6="PEM",IF(OR(T520&lt;(Q520),Q520=0),1,""),IF(OR(T520*(1+$T$11+$T$9)&lt;(Q520*(1+$O$9+$O$11)),Q520=0),1,"")),"")</f>
        <v/>
      </c>
      <c r="AB520" s="93" t="str">
        <f t="shared" si="124"/>
        <v/>
      </c>
      <c r="AC520" s="56" t="str">
        <f t="shared" si="125"/>
        <v/>
      </c>
      <c r="AD520" s="94" t="str">
        <f t="shared" si="126"/>
        <v/>
      </c>
      <c r="AE520" s="56" t="str">
        <f t="shared" si="127"/>
        <v/>
      </c>
      <c r="AF520" s="78" t="str">
        <f t="shared" si="128"/>
        <v/>
      </c>
    </row>
    <row r="521" spans="1:32" s="74" customFormat="1" x14ac:dyDescent="0.2">
      <c r="A521" s="74" t="str">
        <f>IF(EXPORTADO!I503&lt;&gt;"",EXPORTADO!I503,"")</f>
        <v/>
      </c>
      <c r="B521" s="74" t="str">
        <f t="shared" si="113"/>
        <v/>
      </c>
      <c r="C521" s="86" t="str">
        <f t="shared" si="114"/>
        <v/>
      </c>
      <c r="D521" s="86" t="str">
        <f t="shared" si="115"/>
        <v/>
      </c>
      <c r="E521" s="86" t="str">
        <f t="shared" si="116"/>
        <v/>
      </c>
      <c r="F521" s="86" t="str">
        <f t="shared" si="117"/>
        <v/>
      </c>
      <c r="G521" s="86" t="str">
        <f t="shared" si="118"/>
        <v/>
      </c>
      <c r="H521" s="87" t="str">
        <f>IF(EXPORTADO!B503&lt;&gt;"",EXPORTADO!B503,"")</f>
        <v/>
      </c>
      <c r="I521" s="78" t="str">
        <f t="shared" si="119"/>
        <v/>
      </c>
      <c r="J521" s="78"/>
      <c r="K521" s="88" t="str">
        <f>IF(EXPORTADO!A503&lt;&gt;"",TRIM(EXPORTADO!A503),"")</f>
        <v/>
      </c>
      <c r="L521" s="50" t="str">
        <f>IF(K521&lt;&gt;"",EXPORTADO!D503,"")</f>
        <v/>
      </c>
      <c r="M521" s="50"/>
      <c r="N521" s="78" t="str">
        <f>IF(K521&lt;&gt;"",EXPORTADO!C503,"")</f>
        <v/>
      </c>
      <c r="O521" s="89" t="str">
        <f>IF(G521&lt;&gt;"",EXPORTADO!E503,"")</f>
        <v/>
      </c>
      <c r="P521" s="90" t="str">
        <f>IF(G521&lt;&gt;"",EXPORTADO!F503,"")</f>
        <v/>
      </c>
      <c r="Q521" s="90" t="str">
        <f>IF($G521&lt;&gt;"",$O521*P521,IF(OR($I521="c",$I521="css"),SUMIF($G$22:G$2999,$K521,Q$22:Q$2999),IF($I521="c1",SUMIF($F$22:F$2999,$K521,Q$22:Q$2999),IF($I521="c2",SUMIF($E$22:E$2999,$K521,Q$22:Q$2999),IF($I521="c3",SUMIF($D$22:D$2999,$K521,Q$22:Q$2999),IF($I521="c4",SUMIF($C$22:C$2999,$K521,Q$22:Q$2999),""))))))</f>
        <v/>
      </c>
      <c r="S521" s="90"/>
      <c r="T521" s="90" t="str">
        <f>IF(G521&lt;&gt;"",IF(S521&lt;&gt;"",O521*S521,"Celda Vacia"),IF($G521&lt;&gt;"",$O521*S521,IF(OR($I521="c",$I521="css"),SUMIF($G$22:G$2999,$K521,T$22:T$2999),IF($I521="c1",SUMIF($F$22:F$2999,$K521,T$22:T$2999),IF($I521="c2",SUMIF($E$22:E$2999,$K521,T$22:T$2999),IF($I521="c3",SUMIF($D$22:D$2999,$K521,T$22:T$2999),IF($I521="c4",SUMIF($C$22:C$2999,$K521,T$22:T$2999),"")))))))</f>
        <v/>
      </c>
      <c r="U521" s="91" t="str">
        <f t="shared" si="120"/>
        <v/>
      </c>
      <c r="V521" s="45"/>
      <c r="X521" s="50" t="str">
        <f t="shared" si="121"/>
        <v/>
      </c>
      <c r="Y521" s="69" t="str">
        <f t="shared" si="122"/>
        <v/>
      </c>
      <c r="Z521" s="69" t="str">
        <f t="shared" si="123"/>
        <v/>
      </c>
      <c r="AA521" s="69" t="str">
        <f>IF(I521="CSS",IF(RELLENAR!$F$6="PEM",IF(OR(T521&lt;(Q521),Q521=0),1,""),IF(OR(T521*(1+$T$11+$T$9)&lt;(Q521*(1+$O$9+$O$11)),Q521=0),1,"")),"")</f>
        <v/>
      </c>
      <c r="AB521" s="93" t="str">
        <f t="shared" si="124"/>
        <v/>
      </c>
      <c r="AC521" s="56" t="str">
        <f t="shared" si="125"/>
        <v/>
      </c>
      <c r="AD521" s="94" t="str">
        <f t="shared" si="126"/>
        <v/>
      </c>
      <c r="AE521" s="56" t="str">
        <f t="shared" si="127"/>
        <v/>
      </c>
      <c r="AF521" s="78" t="str">
        <f t="shared" si="128"/>
        <v/>
      </c>
    </row>
    <row r="522" spans="1:32" s="74" customFormat="1" x14ac:dyDescent="0.2">
      <c r="A522" s="74" t="str">
        <f>IF(EXPORTADO!I504&lt;&gt;"",EXPORTADO!I504,"")</f>
        <v/>
      </c>
      <c r="B522" s="74" t="str">
        <f t="shared" si="113"/>
        <v/>
      </c>
      <c r="C522" s="86" t="str">
        <f t="shared" si="114"/>
        <v/>
      </c>
      <c r="D522" s="86" t="str">
        <f t="shared" si="115"/>
        <v/>
      </c>
      <c r="E522" s="86" t="str">
        <f t="shared" si="116"/>
        <v/>
      </c>
      <c r="F522" s="86" t="str">
        <f t="shared" si="117"/>
        <v/>
      </c>
      <c r="G522" s="86" t="str">
        <f t="shared" si="118"/>
        <v/>
      </c>
      <c r="H522" s="87" t="str">
        <f>IF(EXPORTADO!B504&lt;&gt;"",EXPORTADO!B504,"")</f>
        <v/>
      </c>
      <c r="I522" s="78" t="str">
        <f t="shared" si="119"/>
        <v/>
      </c>
      <c r="J522" s="78"/>
      <c r="K522" s="88" t="str">
        <f>IF(EXPORTADO!A504&lt;&gt;"",TRIM(EXPORTADO!A504),"")</f>
        <v/>
      </c>
      <c r="L522" s="50" t="str">
        <f>IF(K522&lt;&gt;"",EXPORTADO!D504,"")</f>
        <v/>
      </c>
      <c r="M522" s="50"/>
      <c r="N522" s="78" t="str">
        <f>IF(K522&lt;&gt;"",EXPORTADO!C504,"")</f>
        <v/>
      </c>
      <c r="O522" s="89" t="str">
        <f>IF(G522&lt;&gt;"",EXPORTADO!E504,"")</f>
        <v/>
      </c>
      <c r="P522" s="90" t="str">
        <f>IF(G522&lt;&gt;"",EXPORTADO!F504,"")</f>
        <v/>
      </c>
      <c r="Q522" s="90" t="str">
        <f>IF($G522&lt;&gt;"",$O522*P522,IF(OR($I522="c",$I522="css"),SUMIF($G$22:G$2999,$K522,Q$22:Q$2999),IF($I522="c1",SUMIF($F$22:F$2999,$K522,Q$22:Q$2999),IF($I522="c2",SUMIF($E$22:E$2999,$K522,Q$22:Q$2999),IF($I522="c3",SUMIF($D$22:D$2999,$K522,Q$22:Q$2999),IF($I522="c4",SUMIF($C$22:C$2999,$K522,Q$22:Q$2999),""))))))</f>
        <v/>
      </c>
      <c r="S522" s="90"/>
      <c r="T522" s="90" t="str">
        <f>IF(G522&lt;&gt;"",IF(S522&lt;&gt;"",O522*S522,"Celda Vacia"),IF($G522&lt;&gt;"",$O522*S522,IF(OR($I522="c",$I522="css"),SUMIF($G$22:G$2999,$K522,T$22:T$2999),IF($I522="c1",SUMIF($F$22:F$2999,$K522,T$22:T$2999),IF($I522="c2",SUMIF($E$22:E$2999,$K522,T$22:T$2999),IF($I522="c3",SUMIF($D$22:D$2999,$K522,T$22:T$2999),IF($I522="c4",SUMIF($C$22:C$2999,$K522,T$22:T$2999),"")))))))</f>
        <v/>
      </c>
      <c r="U522" s="91" t="str">
        <f t="shared" si="120"/>
        <v/>
      </c>
      <c r="V522" s="45"/>
      <c r="X522" s="50" t="str">
        <f t="shared" si="121"/>
        <v/>
      </c>
      <c r="Y522" s="69" t="str">
        <f t="shared" si="122"/>
        <v/>
      </c>
      <c r="Z522" s="69" t="str">
        <f t="shared" si="123"/>
        <v/>
      </c>
      <c r="AA522" s="69" t="str">
        <f>IF(I522="CSS",IF(RELLENAR!$F$6="PEM",IF(OR(T522&lt;(Q522),Q522=0),1,""),IF(OR(T522*(1+$T$11+$T$9)&lt;(Q522*(1+$O$9+$O$11)),Q522=0),1,"")),"")</f>
        <v/>
      </c>
      <c r="AB522" s="93" t="str">
        <f t="shared" si="124"/>
        <v/>
      </c>
      <c r="AC522" s="56" t="str">
        <f t="shared" si="125"/>
        <v/>
      </c>
      <c r="AD522" s="94" t="str">
        <f t="shared" si="126"/>
        <v/>
      </c>
      <c r="AE522" s="56" t="str">
        <f t="shared" si="127"/>
        <v/>
      </c>
      <c r="AF522" s="78" t="str">
        <f t="shared" si="128"/>
        <v/>
      </c>
    </row>
    <row r="523" spans="1:32" s="74" customFormat="1" x14ac:dyDescent="0.2">
      <c r="A523" s="74" t="str">
        <f>IF(EXPORTADO!I505&lt;&gt;"",EXPORTADO!I505,"")</f>
        <v/>
      </c>
      <c r="B523" s="74" t="str">
        <f t="shared" si="113"/>
        <v/>
      </c>
      <c r="C523" s="86" t="str">
        <f t="shared" si="114"/>
        <v/>
      </c>
      <c r="D523" s="86" t="str">
        <f t="shared" si="115"/>
        <v/>
      </c>
      <c r="E523" s="86" t="str">
        <f t="shared" si="116"/>
        <v/>
      </c>
      <c r="F523" s="86" t="str">
        <f t="shared" si="117"/>
        <v/>
      </c>
      <c r="G523" s="86" t="str">
        <f t="shared" si="118"/>
        <v/>
      </c>
      <c r="H523" s="87" t="str">
        <f>IF(EXPORTADO!B505&lt;&gt;"",EXPORTADO!B505,"")</f>
        <v/>
      </c>
      <c r="I523" s="78" t="str">
        <f t="shared" si="119"/>
        <v/>
      </c>
      <c r="J523" s="78"/>
      <c r="K523" s="88" t="str">
        <f>IF(EXPORTADO!A505&lt;&gt;"",TRIM(EXPORTADO!A505),"")</f>
        <v/>
      </c>
      <c r="L523" s="50" t="str">
        <f>IF(K523&lt;&gt;"",EXPORTADO!D505,"")</f>
        <v/>
      </c>
      <c r="M523" s="50"/>
      <c r="N523" s="78" t="str">
        <f>IF(K523&lt;&gt;"",EXPORTADO!C505,"")</f>
        <v/>
      </c>
      <c r="O523" s="89" t="str">
        <f>IF(G523&lt;&gt;"",EXPORTADO!E505,"")</f>
        <v/>
      </c>
      <c r="P523" s="90" t="str">
        <f>IF(G523&lt;&gt;"",EXPORTADO!F505,"")</f>
        <v/>
      </c>
      <c r="Q523" s="90" t="str">
        <f>IF($G523&lt;&gt;"",$O523*P523,IF(OR($I523="c",$I523="css"),SUMIF($G$22:G$2999,$K523,Q$22:Q$2999),IF($I523="c1",SUMIF($F$22:F$2999,$K523,Q$22:Q$2999),IF($I523="c2",SUMIF($E$22:E$2999,$K523,Q$22:Q$2999),IF($I523="c3",SUMIF($D$22:D$2999,$K523,Q$22:Q$2999),IF($I523="c4",SUMIF($C$22:C$2999,$K523,Q$22:Q$2999),""))))))</f>
        <v/>
      </c>
      <c r="S523" s="90"/>
      <c r="T523" s="90" t="str">
        <f>IF(G523&lt;&gt;"",IF(S523&lt;&gt;"",O523*S523,"Celda Vacia"),IF($G523&lt;&gt;"",$O523*S523,IF(OR($I523="c",$I523="css"),SUMIF($G$22:G$2999,$K523,T$22:T$2999),IF($I523="c1",SUMIF($F$22:F$2999,$K523,T$22:T$2999),IF($I523="c2",SUMIF($E$22:E$2999,$K523,T$22:T$2999),IF($I523="c3",SUMIF($D$22:D$2999,$K523,T$22:T$2999),IF($I523="c4",SUMIF($C$22:C$2999,$K523,T$22:T$2999),"")))))))</f>
        <v/>
      </c>
      <c r="U523" s="91" t="str">
        <f t="shared" si="120"/>
        <v/>
      </c>
      <c r="V523" s="45"/>
      <c r="X523" s="50" t="str">
        <f t="shared" si="121"/>
        <v/>
      </c>
      <c r="Y523" s="69" t="str">
        <f t="shared" si="122"/>
        <v/>
      </c>
      <c r="Z523" s="69" t="str">
        <f t="shared" si="123"/>
        <v/>
      </c>
      <c r="AA523" s="69" t="str">
        <f>IF(I523="CSS",IF(RELLENAR!$F$6="PEM",IF(OR(T523&lt;(Q523),Q523=0),1,""),IF(OR(T523*(1+$T$11+$T$9)&lt;(Q523*(1+$O$9+$O$11)),Q523=0),1,"")),"")</f>
        <v/>
      </c>
      <c r="AB523" s="93" t="str">
        <f t="shared" si="124"/>
        <v/>
      </c>
      <c r="AC523" s="56" t="str">
        <f t="shared" si="125"/>
        <v/>
      </c>
      <c r="AD523" s="94" t="str">
        <f t="shared" si="126"/>
        <v/>
      </c>
      <c r="AE523" s="56" t="str">
        <f t="shared" si="127"/>
        <v/>
      </c>
      <c r="AF523" s="78" t="str">
        <f t="shared" si="128"/>
        <v/>
      </c>
    </row>
    <row r="524" spans="1:32" s="74" customFormat="1" x14ac:dyDescent="0.2">
      <c r="A524" s="74" t="str">
        <f>IF(EXPORTADO!I506&lt;&gt;"",EXPORTADO!I506,"")</f>
        <v/>
      </c>
      <c r="B524" s="74" t="str">
        <f t="shared" si="113"/>
        <v/>
      </c>
      <c r="C524" s="86" t="str">
        <f t="shared" si="114"/>
        <v/>
      </c>
      <c r="D524" s="86" t="str">
        <f t="shared" si="115"/>
        <v/>
      </c>
      <c r="E524" s="86" t="str">
        <f t="shared" si="116"/>
        <v/>
      </c>
      <c r="F524" s="86" t="str">
        <f t="shared" si="117"/>
        <v/>
      </c>
      <c r="G524" s="86" t="str">
        <f t="shared" si="118"/>
        <v/>
      </c>
      <c r="H524" s="87" t="str">
        <f>IF(EXPORTADO!B506&lt;&gt;"",EXPORTADO!B506,"")</f>
        <v/>
      </c>
      <c r="I524" s="78" t="str">
        <f t="shared" si="119"/>
        <v/>
      </c>
      <c r="J524" s="78"/>
      <c r="K524" s="88" t="str">
        <f>IF(EXPORTADO!A506&lt;&gt;"",TRIM(EXPORTADO!A506),"")</f>
        <v/>
      </c>
      <c r="L524" s="50" t="str">
        <f>IF(K524&lt;&gt;"",EXPORTADO!D506,"")</f>
        <v/>
      </c>
      <c r="M524" s="50"/>
      <c r="N524" s="78" t="str">
        <f>IF(K524&lt;&gt;"",EXPORTADO!C506,"")</f>
        <v/>
      </c>
      <c r="O524" s="89" t="str">
        <f>IF(G524&lt;&gt;"",EXPORTADO!E506,"")</f>
        <v/>
      </c>
      <c r="P524" s="90" t="str">
        <f>IF(G524&lt;&gt;"",EXPORTADO!F506,"")</f>
        <v/>
      </c>
      <c r="Q524" s="90" t="str">
        <f>IF($G524&lt;&gt;"",$O524*P524,IF(OR($I524="c",$I524="css"),SUMIF($G$22:G$2999,$K524,Q$22:Q$2999),IF($I524="c1",SUMIF($F$22:F$2999,$K524,Q$22:Q$2999),IF($I524="c2",SUMIF($E$22:E$2999,$K524,Q$22:Q$2999),IF($I524="c3",SUMIF($D$22:D$2999,$K524,Q$22:Q$2999),IF($I524="c4",SUMIF($C$22:C$2999,$K524,Q$22:Q$2999),""))))))</f>
        <v/>
      </c>
      <c r="S524" s="90"/>
      <c r="T524" s="90" t="str">
        <f>IF(G524&lt;&gt;"",IF(S524&lt;&gt;"",O524*S524,"Celda Vacia"),IF($G524&lt;&gt;"",$O524*S524,IF(OR($I524="c",$I524="css"),SUMIF($G$22:G$2999,$K524,T$22:T$2999),IF($I524="c1",SUMIF($F$22:F$2999,$K524,T$22:T$2999),IF($I524="c2",SUMIF($E$22:E$2999,$K524,T$22:T$2999),IF($I524="c3",SUMIF($D$22:D$2999,$K524,T$22:T$2999),IF($I524="c4",SUMIF($C$22:C$2999,$K524,T$22:T$2999),"")))))))</f>
        <v/>
      </c>
      <c r="U524" s="91" t="str">
        <f t="shared" si="120"/>
        <v/>
      </c>
      <c r="V524" s="45"/>
      <c r="X524" s="50" t="str">
        <f t="shared" si="121"/>
        <v/>
      </c>
      <c r="Y524" s="69" t="str">
        <f t="shared" si="122"/>
        <v/>
      </c>
      <c r="Z524" s="69" t="str">
        <f t="shared" si="123"/>
        <v/>
      </c>
      <c r="AA524" s="69" t="str">
        <f>IF(I524="CSS",IF(RELLENAR!$F$6="PEM",IF(OR(T524&lt;(Q524),Q524=0),1,""),IF(OR(T524*(1+$T$11+$T$9)&lt;(Q524*(1+$O$9+$O$11)),Q524=0),1,"")),"")</f>
        <v/>
      </c>
      <c r="AB524" s="93" t="str">
        <f t="shared" si="124"/>
        <v/>
      </c>
      <c r="AC524" s="56" t="str">
        <f t="shared" si="125"/>
        <v/>
      </c>
      <c r="AD524" s="94" t="str">
        <f t="shared" si="126"/>
        <v/>
      </c>
      <c r="AE524" s="56" t="str">
        <f t="shared" si="127"/>
        <v/>
      </c>
      <c r="AF524" s="78" t="str">
        <f t="shared" si="128"/>
        <v/>
      </c>
    </row>
    <row r="525" spans="1:32" s="74" customFormat="1" x14ac:dyDescent="0.2">
      <c r="A525" s="74" t="str">
        <f>IF(EXPORTADO!I507&lt;&gt;"",EXPORTADO!I507,"")</f>
        <v/>
      </c>
      <c r="B525" s="74" t="str">
        <f t="shared" si="113"/>
        <v/>
      </c>
      <c r="C525" s="86" t="str">
        <f t="shared" si="114"/>
        <v/>
      </c>
      <c r="D525" s="86" t="str">
        <f t="shared" si="115"/>
        <v/>
      </c>
      <c r="E525" s="86" t="str">
        <f t="shared" si="116"/>
        <v/>
      </c>
      <c r="F525" s="86" t="str">
        <f t="shared" si="117"/>
        <v/>
      </c>
      <c r="G525" s="86" t="str">
        <f t="shared" si="118"/>
        <v/>
      </c>
      <c r="H525" s="87" t="str">
        <f>IF(EXPORTADO!B507&lt;&gt;"",EXPORTADO!B507,"")</f>
        <v/>
      </c>
      <c r="I525" s="78" t="str">
        <f t="shared" si="119"/>
        <v/>
      </c>
      <c r="J525" s="78"/>
      <c r="K525" s="88" t="str">
        <f>IF(EXPORTADO!A507&lt;&gt;"",TRIM(EXPORTADO!A507),"")</f>
        <v/>
      </c>
      <c r="L525" s="50" t="str">
        <f>IF(K525&lt;&gt;"",EXPORTADO!D507,"")</f>
        <v/>
      </c>
      <c r="M525" s="50"/>
      <c r="N525" s="78" t="str">
        <f>IF(K525&lt;&gt;"",EXPORTADO!C507,"")</f>
        <v/>
      </c>
      <c r="O525" s="89" t="str">
        <f>IF(G525&lt;&gt;"",EXPORTADO!E507,"")</f>
        <v/>
      </c>
      <c r="P525" s="90" t="str">
        <f>IF(G525&lt;&gt;"",EXPORTADO!F507,"")</f>
        <v/>
      </c>
      <c r="Q525" s="90" t="str">
        <f>IF($G525&lt;&gt;"",$O525*P525,IF(OR($I525="c",$I525="css"),SUMIF($G$22:G$2999,$K525,Q$22:Q$2999),IF($I525="c1",SUMIF($F$22:F$2999,$K525,Q$22:Q$2999),IF($I525="c2",SUMIF($E$22:E$2999,$K525,Q$22:Q$2999),IF($I525="c3",SUMIF($D$22:D$2999,$K525,Q$22:Q$2999),IF($I525="c4",SUMIF($C$22:C$2999,$K525,Q$22:Q$2999),""))))))</f>
        <v/>
      </c>
      <c r="S525" s="90"/>
      <c r="T525" s="90" t="str">
        <f>IF(G525&lt;&gt;"",IF(S525&lt;&gt;"",O525*S525,"Celda Vacia"),IF($G525&lt;&gt;"",$O525*S525,IF(OR($I525="c",$I525="css"),SUMIF($G$22:G$2999,$K525,T$22:T$2999),IF($I525="c1",SUMIF($F$22:F$2999,$K525,T$22:T$2999),IF($I525="c2",SUMIF($E$22:E$2999,$K525,T$22:T$2999),IF($I525="c3",SUMIF($D$22:D$2999,$K525,T$22:T$2999),IF($I525="c4",SUMIF($C$22:C$2999,$K525,T$22:T$2999),"")))))))</f>
        <v/>
      </c>
      <c r="U525" s="91" t="str">
        <f t="shared" si="120"/>
        <v/>
      </c>
      <c r="V525" s="45"/>
      <c r="X525" s="50" t="str">
        <f t="shared" si="121"/>
        <v/>
      </c>
      <c r="Y525" s="69" t="str">
        <f t="shared" si="122"/>
        <v/>
      </c>
      <c r="Z525" s="69" t="str">
        <f t="shared" si="123"/>
        <v/>
      </c>
      <c r="AA525" s="69" t="str">
        <f>IF(I525="CSS",IF(RELLENAR!$F$6="PEM",IF(OR(T525&lt;(Q525),Q525=0),1,""),IF(OR(T525*(1+$T$11+$T$9)&lt;(Q525*(1+$O$9+$O$11)),Q525=0),1,"")),"")</f>
        <v/>
      </c>
      <c r="AB525" s="93" t="str">
        <f t="shared" si="124"/>
        <v/>
      </c>
      <c r="AC525" s="56" t="str">
        <f t="shared" si="125"/>
        <v/>
      </c>
      <c r="AD525" s="94" t="str">
        <f t="shared" si="126"/>
        <v/>
      </c>
      <c r="AE525" s="56" t="str">
        <f t="shared" si="127"/>
        <v/>
      </c>
      <c r="AF525" s="78" t="str">
        <f t="shared" si="128"/>
        <v/>
      </c>
    </row>
    <row r="526" spans="1:32" s="74" customFormat="1" x14ac:dyDescent="0.2">
      <c r="A526" s="74" t="str">
        <f>IF(EXPORTADO!I508&lt;&gt;"",EXPORTADO!I508,"")</f>
        <v/>
      </c>
      <c r="B526" s="74" t="str">
        <f t="shared" si="113"/>
        <v/>
      </c>
      <c r="C526" s="86" t="str">
        <f t="shared" si="114"/>
        <v/>
      </c>
      <c r="D526" s="86" t="str">
        <f t="shared" si="115"/>
        <v/>
      </c>
      <c r="E526" s="86" t="str">
        <f t="shared" si="116"/>
        <v/>
      </c>
      <c r="F526" s="86" t="str">
        <f t="shared" si="117"/>
        <v/>
      </c>
      <c r="G526" s="86" t="str">
        <f t="shared" si="118"/>
        <v/>
      </c>
      <c r="H526" s="87" t="str">
        <f>IF(EXPORTADO!B508&lt;&gt;"",EXPORTADO!B508,"")</f>
        <v/>
      </c>
      <c r="I526" s="78" t="str">
        <f t="shared" si="119"/>
        <v/>
      </c>
      <c r="J526" s="78"/>
      <c r="K526" s="88" t="str">
        <f>IF(EXPORTADO!A508&lt;&gt;"",TRIM(EXPORTADO!A508),"")</f>
        <v/>
      </c>
      <c r="L526" s="50" t="str">
        <f>IF(K526&lt;&gt;"",EXPORTADO!D508,"")</f>
        <v/>
      </c>
      <c r="M526" s="50"/>
      <c r="N526" s="78" t="str">
        <f>IF(K526&lt;&gt;"",EXPORTADO!C508,"")</f>
        <v/>
      </c>
      <c r="O526" s="89" t="str">
        <f>IF(G526&lt;&gt;"",EXPORTADO!E508,"")</f>
        <v/>
      </c>
      <c r="P526" s="90" t="str">
        <f>IF(G526&lt;&gt;"",EXPORTADO!F508,"")</f>
        <v/>
      </c>
      <c r="Q526" s="90" t="str">
        <f>IF($G526&lt;&gt;"",$O526*P526,IF(OR($I526="c",$I526="css"),SUMIF($G$22:G$2999,$K526,Q$22:Q$2999),IF($I526="c1",SUMIF($F$22:F$2999,$K526,Q$22:Q$2999),IF($I526="c2",SUMIF($E$22:E$2999,$K526,Q$22:Q$2999),IF($I526="c3",SUMIF($D$22:D$2999,$K526,Q$22:Q$2999),IF($I526="c4",SUMIF($C$22:C$2999,$K526,Q$22:Q$2999),""))))))</f>
        <v/>
      </c>
      <c r="S526" s="90"/>
      <c r="T526" s="90" t="str">
        <f>IF(G526&lt;&gt;"",IF(S526&lt;&gt;"",O526*S526,"Celda Vacia"),IF($G526&lt;&gt;"",$O526*S526,IF(OR($I526="c",$I526="css"),SUMIF($G$22:G$2999,$K526,T$22:T$2999),IF($I526="c1",SUMIF($F$22:F$2999,$K526,T$22:T$2999),IF($I526="c2",SUMIF($E$22:E$2999,$K526,T$22:T$2999),IF($I526="c3",SUMIF($D$22:D$2999,$K526,T$22:T$2999),IF($I526="c4",SUMIF($C$22:C$2999,$K526,T$22:T$2999),"")))))))</f>
        <v/>
      </c>
      <c r="U526" s="91" t="str">
        <f t="shared" si="120"/>
        <v/>
      </c>
      <c r="V526" s="45"/>
      <c r="X526" s="50" t="str">
        <f t="shared" si="121"/>
        <v/>
      </c>
      <c r="Y526" s="69" t="str">
        <f t="shared" si="122"/>
        <v/>
      </c>
      <c r="Z526" s="69" t="str">
        <f t="shared" si="123"/>
        <v/>
      </c>
      <c r="AA526" s="69" t="str">
        <f>IF(I526="CSS",IF(RELLENAR!$F$6="PEM",IF(OR(T526&lt;(Q526),Q526=0),1,""),IF(OR(T526*(1+$T$11+$T$9)&lt;(Q526*(1+$O$9+$O$11)),Q526=0),1,"")),"")</f>
        <v/>
      </c>
      <c r="AB526" s="93" t="str">
        <f t="shared" si="124"/>
        <v/>
      </c>
      <c r="AC526" s="56" t="str">
        <f t="shared" si="125"/>
        <v/>
      </c>
      <c r="AD526" s="94" t="str">
        <f t="shared" si="126"/>
        <v/>
      </c>
      <c r="AE526" s="56" t="str">
        <f t="shared" si="127"/>
        <v/>
      </c>
      <c r="AF526" s="78" t="str">
        <f t="shared" si="128"/>
        <v/>
      </c>
    </row>
    <row r="527" spans="1:32" s="74" customFormat="1" x14ac:dyDescent="0.2">
      <c r="A527" s="74" t="str">
        <f>IF(EXPORTADO!I509&lt;&gt;"",EXPORTADO!I509,"")</f>
        <v/>
      </c>
      <c r="B527" s="74" t="str">
        <f t="shared" si="113"/>
        <v/>
      </c>
      <c r="C527" s="86" t="str">
        <f t="shared" si="114"/>
        <v/>
      </c>
      <c r="D527" s="86" t="str">
        <f t="shared" si="115"/>
        <v/>
      </c>
      <c r="E527" s="86" t="str">
        <f t="shared" si="116"/>
        <v/>
      </c>
      <c r="F527" s="86" t="str">
        <f t="shared" si="117"/>
        <v/>
      </c>
      <c r="G527" s="86" t="str">
        <f t="shared" si="118"/>
        <v/>
      </c>
      <c r="H527" s="87" t="str">
        <f>IF(EXPORTADO!B509&lt;&gt;"",EXPORTADO!B509,"")</f>
        <v/>
      </c>
      <c r="I527" s="78" t="str">
        <f t="shared" si="119"/>
        <v/>
      </c>
      <c r="J527" s="78"/>
      <c r="K527" s="88" t="str">
        <f>IF(EXPORTADO!A509&lt;&gt;"",TRIM(EXPORTADO!A509),"")</f>
        <v/>
      </c>
      <c r="L527" s="50" t="str">
        <f>IF(K527&lt;&gt;"",EXPORTADO!D509,"")</f>
        <v/>
      </c>
      <c r="M527" s="50"/>
      <c r="N527" s="78" t="str">
        <f>IF(K527&lt;&gt;"",EXPORTADO!C509,"")</f>
        <v/>
      </c>
      <c r="O527" s="89" t="str">
        <f>IF(G527&lt;&gt;"",EXPORTADO!E509,"")</f>
        <v/>
      </c>
      <c r="P527" s="90" t="str">
        <f>IF(G527&lt;&gt;"",EXPORTADO!F509,"")</f>
        <v/>
      </c>
      <c r="Q527" s="90" t="str">
        <f>IF($G527&lt;&gt;"",$O527*P527,IF(OR($I527="c",$I527="css"),SUMIF($G$22:G$2999,$K527,Q$22:Q$2999),IF($I527="c1",SUMIF($F$22:F$2999,$K527,Q$22:Q$2999),IF($I527="c2",SUMIF($E$22:E$2999,$K527,Q$22:Q$2999),IF($I527="c3",SUMIF($D$22:D$2999,$K527,Q$22:Q$2999),IF($I527="c4",SUMIF($C$22:C$2999,$K527,Q$22:Q$2999),""))))))</f>
        <v/>
      </c>
      <c r="S527" s="90"/>
      <c r="T527" s="90" t="str">
        <f>IF(G527&lt;&gt;"",IF(S527&lt;&gt;"",O527*S527,"Celda Vacia"),IF($G527&lt;&gt;"",$O527*S527,IF(OR($I527="c",$I527="css"),SUMIF($G$22:G$2999,$K527,T$22:T$2999),IF($I527="c1",SUMIF($F$22:F$2999,$K527,T$22:T$2999),IF($I527="c2",SUMIF($E$22:E$2999,$K527,T$22:T$2999),IF($I527="c3",SUMIF($D$22:D$2999,$K527,T$22:T$2999),IF($I527="c4",SUMIF($C$22:C$2999,$K527,T$22:T$2999),"")))))))</f>
        <v/>
      </c>
      <c r="U527" s="91" t="str">
        <f t="shared" si="120"/>
        <v/>
      </c>
      <c r="V527" s="45"/>
      <c r="X527" s="50" t="str">
        <f t="shared" si="121"/>
        <v/>
      </c>
      <c r="Y527" s="69" t="str">
        <f t="shared" si="122"/>
        <v/>
      </c>
      <c r="Z527" s="69" t="str">
        <f t="shared" si="123"/>
        <v/>
      </c>
      <c r="AA527" s="69" t="str">
        <f>IF(I527="CSS",IF(RELLENAR!$F$6="PEM",IF(OR(T527&lt;(Q527),Q527=0),1,""),IF(OR(T527*(1+$T$11+$T$9)&lt;(Q527*(1+$O$9+$O$11)),Q527=0),1,"")),"")</f>
        <v/>
      </c>
      <c r="AB527" s="93" t="str">
        <f t="shared" si="124"/>
        <v/>
      </c>
      <c r="AC527" s="56" t="str">
        <f t="shared" si="125"/>
        <v/>
      </c>
      <c r="AD527" s="94" t="str">
        <f t="shared" si="126"/>
        <v/>
      </c>
      <c r="AE527" s="56" t="str">
        <f t="shared" si="127"/>
        <v/>
      </c>
      <c r="AF527" s="78" t="str">
        <f t="shared" si="128"/>
        <v/>
      </c>
    </row>
    <row r="528" spans="1:32" s="74" customFormat="1" x14ac:dyDescent="0.2">
      <c r="A528" s="74" t="str">
        <f>IF(EXPORTADO!I510&lt;&gt;"",EXPORTADO!I510,"")</f>
        <v/>
      </c>
      <c r="B528" s="74" t="str">
        <f t="shared" si="113"/>
        <v/>
      </c>
      <c r="C528" s="86" t="str">
        <f t="shared" si="114"/>
        <v/>
      </c>
      <c r="D528" s="86" t="str">
        <f t="shared" si="115"/>
        <v/>
      </c>
      <c r="E528" s="86" t="str">
        <f t="shared" si="116"/>
        <v/>
      </c>
      <c r="F528" s="86" t="str">
        <f t="shared" si="117"/>
        <v/>
      </c>
      <c r="G528" s="86" t="str">
        <f t="shared" si="118"/>
        <v/>
      </c>
      <c r="H528" s="87" t="str">
        <f>IF(EXPORTADO!B510&lt;&gt;"",EXPORTADO!B510,"")</f>
        <v/>
      </c>
      <c r="I528" s="78" t="str">
        <f t="shared" si="119"/>
        <v/>
      </c>
      <c r="J528" s="78"/>
      <c r="K528" s="88" t="str">
        <f>IF(EXPORTADO!A510&lt;&gt;"",TRIM(EXPORTADO!A510),"")</f>
        <v/>
      </c>
      <c r="L528" s="50" t="str">
        <f>IF(K528&lt;&gt;"",EXPORTADO!D510,"")</f>
        <v/>
      </c>
      <c r="M528" s="50"/>
      <c r="N528" s="78" t="str">
        <f>IF(K528&lt;&gt;"",EXPORTADO!C510,"")</f>
        <v/>
      </c>
      <c r="O528" s="89" t="str">
        <f>IF(G528&lt;&gt;"",EXPORTADO!E510,"")</f>
        <v/>
      </c>
      <c r="P528" s="90" t="str">
        <f>IF(G528&lt;&gt;"",EXPORTADO!F510,"")</f>
        <v/>
      </c>
      <c r="Q528" s="90" t="str">
        <f>IF($G528&lt;&gt;"",$O528*P528,IF(OR($I528="c",$I528="css"),SUMIF($G$22:G$2999,$K528,Q$22:Q$2999),IF($I528="c1",SUMIF($F$22:F$2999,$K528,Q$22:Q$2999),IF($I528="c2",SUMIF($E$22:E$2999,$K528,Q$22:Q$2999),IF($I528="c3",SUMIF($D$22:D$2999,$K528,Q$22:Q$2999),IF($I528="c4",SUMIF($C$22:C$2999,$K528,Q$22:Q$2999),""))))))</f>
        <v/>
      </c>
      <c r="S528" s="90" t="s">
        <v>17</v>
      </c>
      <c r="T528" s="90" t="str">
        <f>IF(G528&lt;&gt;"",IF(S528&lt;&gt;"",O528*S528,"Celda Vacia"),IF($G528&lt;&gt;"",$O528*S528,IF(OR($I528="c",$I528="css"),SUMIF($G$22:G$2999,$K528,T$22:T$2999),IF($I528="c1",SUMIF($F$22:F$2999,$K528,T$22:T$2999),IF($I528="c2",SUMIF($E$22:E$2999,$K528,T$22:T$2999),IF($I528="c3",SUMIF($D$22:D$2999,$K528,T$22:T$2999),IF($I528="c4",SUMIF($C$22:C$2999,$K528,T$22:T$2999),"")))))))</f>
        <v/>
      </c>
      <c r="U528" s="91" t="str">
        <f t="shared" si="120"/>
        <v/>
      </c>
      <c r="V528" s="45"/>
      <c r="X528" s="50" t="str">
        <f t="shared" si="121"/>
        <v/>
      </c>
      <c r="Y528" s="69" t="str">
        <f t="shared" si="122"/>
        <v/>
      </c>
      <c r="Z528" s="69" t="str">
        <f t="shared" si="123"/>
        <v/>
      </c>
      <c r="AA528" s="69" t="str">
        <f>IF(I528="CSS",IF(RELLENAR!$F$6="PEM",IF(OR(T528&lt;(Q528),Q528=0),1,""),IF(OR(T528*(1+$T$11+$T$9)&lt;(Q528*(1+$O$9+$O$11)),Q528=0),1,"")),"")</f>
        <v/>
      </c>
      <c r="AB528" s="93" t="str">
        <f t="shared" si="124"/>
        <v/>
      </c>
      <c r="AC528" s="56" t="str">
        <f t="shared" si="125"/>
        <v/>
      </c>
      <c r="AD528" s="94" t="str">
        <f t="shared" si="126"/>
        <v/>
      </c>
      <c r="AE528" s="56" t="str">
        <f t="shared" si="127"/>
        <v/>
      </c>
      <c r="AF528" s="78" t="str">
        <f t="shared" si="128"/>
        <v/>
      </c>
    </row>
    <row r="529" spans="1:32" s="74" customFormat="1" x14ac:dyDescent="0.2">
      <c r="A529" s="74" t="str">
        <f>IF(EXPORTADO!I511&lt;&gt;"",EXPORTADO!I511,"")</f>
        <v/>
      </c>
      <c r="B529" s="74" t="str">
        <f t="shared" si="113"/>
        <v/>
      </c>
      <c r="C529" s="86" t="str">
        <f t="shared" si="114"/>
        <v/>
      </c>
      <c r="D529" s="86" t="str">
        <f t="shared" si="115"/>
        <v/>
      </c>
      <c r="E529" s="86" t="str">
        <f t="shared" si="116"/>
        <v/>
      </c>
      <c r="F529" s="86" t="str">
        <f t="shared" si="117"/>
        <v/>
      </c>
      <c r="G529" s="86" t="str">
        <f t="shared" si="118"/>
        <v/>
      </c>
      <c r="H529" s="87" t="str">
        <f>IF(EXPORTADO!B511&lt;&gt;"",EXPORTADO!B511,"")</f>
        <v/>
      </c>
      <c r="I529" s="78" t="str">
        <f t="shared" si="119"/>
        <v/>
      </c>
      <c r="J529" s="78"/>
      <c r="K529" s="88" t="str">
        <f>IF(EXPORTADO!A511&lt;&gt;"",TRIM(EXPORTADO!A511),"")</f>
        <v/>
      </c>
      <c r="L529" s="50" t="str">
        <f>IF(K529&lt;&gt;"",EXPORTADO!D511,"")</f>
        <v/>
      </c>
      <c r="M529" s="50"/>
      <c r="N529" s="78" t="str">
        <f>IF(K529&lt;&gt;"",EXPORTADO!C511,"")</f>
        <v/>
      </c>
      <c r="O529" s="89" t="str">
        <f>IF(G529&lt;&gt;"",EXPORTADO!E511,"")</f>
        <v/>
      </c>
      <c r="P529" s="90" t="str">
        <f>IF(G529&lt;&gt;"",EXPORTADO!F511,"")</f>
        <v/>
      </c>
      <c r="Q529" s="90" t="str">
        <f>IF($G529&lt;&gt;"",$O529*P529,IF(OR($I529="c",$I529="css"),SUMIF($G$22:G$2999,$K529,Q$22:Q$2999),IF($I529="c1",SUMIF($F$22:F$2999,$K529,Q$22:Q$2999),IF($I529="c2",SUMIF($E$22:E$2999,$K529,Q$22:Q$2999),IF($I529="c3",SUMIF($D$22:D$2999,$K529,Q$22:Q$2999),IF($I529="c4",SUMIF($C$22:C$2999,$K529,Q$22:Q$2999),""))))))</f>
        <v/>
      </c>
      <c r="S529" s="90"/>
      <c r="T529" s="90" t="str">
        <f>IF(G529&lt;&gt;"",IF(S529&lt;&gt;"",O529*S529,"Celda Vacia"),IF($G529&lt;&gt;"",$O529*S529,IF(OR($I529="c",$I529="css"),SUMIF($G$22:G$2999,$K529,T$22:T$2999),IF($I529="c1",SUMIF($F$22:F$2999,$K529,T$22:T$2999),IF($I529="c2",SUMIF($E$22:E$2999,$K529,T$22:T$2999),IF($I529="c3",SUMIF($D$22:D$2999,$K529,T$22:T$2999),IF($I529="c4",SUMIF($C$22:C$2999,$K529,T$22:T$2999),"")))))))</f>
        <v/>
      </c>
      <c r="U529" s="91" t="str">
        <f t="shared" si="120"/>
        <v/>
      </c>
      <c r="V529" s="45"/>
      <c r="X529" s="50" t="str">
        <f t="shared" si="121"/>
        <v/>
      </c>
      <c r="Y529" s="69" t="str">
        <f t="shared" si="122"/>
        <v/>
      </c>
      <c r="Z529" s="69" t="str">
        <f t="shared" si="123"/>
        <v/>
      </c>
      <c r="AA529" s="69" t="str">
        <f>IF(I529="CSS",IF(RELLENAR!$F$6="PEM",IF(OR(T529&lt;(Q529),Q529=0),1,""),IF(OR(T529*(1+$T$11+$T$9)&lt;(Q529*(1+$O$9+$O$11)),Q529=0),1,"")),"")</f>
        <v/>
      </c>
      <c r="AB529" s="93" t="str">
        <f t="shared" si="124"/>
        <v/>
      </c>
      <c r="AC529" s="56" t="str">
        <f t="shared" si="125"/>
        <v/>
      </c>
      <c r="AD529" s="94" t="str">
        <f t="shared" si="126"/>
        <v/>
      </c>
      <c r="AE529" s="56" t="str">
        <f t="shared" si="127"/>
        <v/>
      </c>
      <c r="AF529" s="78" t="str">
        <f t="shared" si="128"/>
        <v/>
      </c>
    </row>
    <row r="530" spans="1:32" s="74" customFormat="1" x14ac:dyDescent="0.2">
      <c r="A530" s="74" t="str">
        <f>IF(EXPORTADO!I512&lt;&gt;"",EXPORTADO!I512,"")</f>
        <v/>
      </c>
      <c r="B530" s="74" t="str">
        <f t="shared" si="113"/>
        <v/>
      </c>
      <c r="C530" s="86" t="str">
        <f t="shared" si="114"/>
        <v/>
      </c>
      <c r="D530" s="86" t="str">
        <f t="shared" si="115"/>
        <v/>
      </c>
      <c r="E530" s="86" t="str">
        <f t="shared" si="116"/>
        <v/>
      </c>
      <c r="F530" s="86" t="str">
        <f t="shared" si="117"/>
        <v/>
      </c>
      <c r="G530" s="86" t="str">
        <f t="shared" si="118"/>
        <v/>
      </c>
      <c r="H530" s="87" t="str">
        <f>IF(EXPORTADO!B512&lt;&gt;"",EXPORTADO!B512,"")</f>
        <v/>
      </c>
      <c r="I530" s="78" t="str">
        <f t="shared" si="119"/>
        <v/>
      </c>
      <c r="J530" s="78"/>
      <c r="K530" s="88" t="str">
        <f>IF(EXPORTADO!A512&lt;&gt;"",TRIM(EXPORTADO!A512),"")</f>
        <v/>
      </c>
      <c r="L530" s="50" t="str">
        <f>IF(K530&lt;&gt;"",EXPORTADO!D512,"")</f>
        <v/>
      </c>
      <c r="M530" s="50"/>
      <c r="N530" s="78" t="str">
        <f>IF(K530&lt;&gt;"",EXPORTADO!C512,"")</f>
        <v/>
      </c>
      <c r="O530" s="89" t="str">
        <f>IF(G530&lt;&gt;"",EXPORTADO!E512,"")</f>
        <v/>
      </c>
      <c r="P530" s="90" t="str">
        <f>IF(G530&lt;&gt;"",EXPORTADO!F512,"")</f>
        <v/>
      </c>
      <c r="Q530" s="90" t="str">
        <f>IF($G530&lt;&gt;"",$O530*P530,IF(OR($I530="c",$I530="css"),SUMIF($G$22:G$2999,$K530,Q$22:Q$2999),IF($I530="c1",SUMIF($F$22:F$2999,$K530,Q$22:Q$2999),IF($I530="c2",SUMIF($E$22:E$2999,$K530,Q$22:Q$2999),IF($I530="c3",SUMIF($D$22:D$2999,$K530,Q$22:Q$2999),IF($I530="c4",SUMIF($C$22:C$2999,$K530,Q$22:Q$2999),""))))))</f>
        <v/>
      </c>
      <c r="S530" s="90"/>
      <c r="T530" s="90" t="str">
        <f>IF(G530&lt;&gt;"",IF(S530&lt;&gt;"",O530*S530,"Celda Vacia"),IF($G530&lt;&gt;"",$O530*S530,IF(OR($I530="c",$I530="css"),SUMIF($G$22:G$2999,$K530,T$22:T$2999),IF($I530="c1",SUMIF($F$22:F$2999,$K530,T$22:T$2999),IF($I530="c2",SUMIF($E$22:E$2999,$K530,T$22:T$2999),IF($I530="c3",SUMIF($D$22:D$2999,$K530,T$22:T$2999),IF($I530="c4",SUMIF($C$22:C$2999,$K530,T$22:T$2999),"")))))))</f>
        <v/>
      </c>
      <c r="U530" s="91" t="str">
        <f t="shared" si="120"/>
        <v/>
      </c>
      <c r="V530" s="45"/>
      <c r="X530" s="50" t="str">
        <f t="shared" si="121"/>
        <v/>
      </c>
      <c r="Y530" s="69" t="str">
        <f t="shared" si="122"/>
        <v/>
      </c>
      <c r="Z530" s="69" t="str">
        <f t="shared" si="123"/>
        <v/>
      </c>
      <c r="AA530" s="69" t="str">
        <f>IF(I530="CSS",IF(RELLENAR!$F$6="PEM",IF(OR(T530&lt;(Q530),Q530=0),1,""),IF(OR(T530*(1+$T$11+$T$9)&lt;(Q530*(1+$O$9+$O$11)),Q530=0),1,"")),"")</f>
        <v/>
      </c>
      <c r="AB530" s="93" t="str">
        <f t="shared" si="124"/>
        <v/>
      </c>
      <c r="AC530" s="56" t="str">
        <f t="shared" si="125"/>
        <v/>
      </c>
      <c r="AD530" s="94" t="str">
        <f t="shared" si="126"/>
        <v/>
      </c>
      <c r="AE530" s="56" t="str">
        <f t="shared" si="127"/>
        <v/>
      </c>
      <c r="AF530" s="78" t="str">
        <f t="shared" si="128"/>
        <v/>
      </c>
    </row>
    <row r="531" spans="1:32" s="74" customFormat="1" x14ac:dyDescent="0.2">
      <c r="A531" s="74" t="str">
        <f>IF(EXPORTADO!I513&lt;&gt;"",EXPORTADO!I513,"")</f>
        <v/>
      </c>
      <c r="B531" s="74" t="str">
        <f t="shared" si="113"/>
        <v/>
      </c>
      <c r="C531" s="86" t="str">
        <f t="shared" si="114"/>
        <v/>
      </c>
      <c r="D531" s="86" t="str">
        <f t="shared" si="115"/>
        <v/>
      </c>
      <c r="E531" s="86" t="str">
        <f t="shared" si="116"/>
        <v/>
      </c>
      <c r="F531" s="86" t="str">
        <f t="shared" si="117"/>
        <v/>
      </c>
      <c r="G531" s="86" t="str">
        <f t="shared" si="118"/>
        <v/>
      </c>
      <c r="H531" s="87" t="str">
        <f>IF(EXPORTADO!B513&lt;&gt;"",EXPORTADO!B513,"")</f>
        <v/>
      </c>
      <c r="I531" s="78" t="str">
        <f t="shared" si="119"/>
        <v/>
      </c>
      <c r="J531" s="78"/>
      <c r="K531" s="88" t="str">
        <f>IF(EXPORTADO!A513&lt;&gt;"",TRIM(EXPORTADO!A513),"")</f>
        <v/>
      </c>
      <c r="L531" s="50" t="str">
        <f>IF(K531&lt;&gt;"",EXPORTADO!D513,"")</f>
        <v/>
      </c>
      <c r="M531" s="50"/>
      <c r="N531" s="78" t="str">
        <f>IF(K531&lt;&gt;"",EXPORTADO!C513,"")</f>
        <v/>
      </c>
      <c r="O531" s="89" t="str">
        <f>IF(G531&lt;&gt;"",EXPORTADO!E513,"")</f>
        <v/>
      </c>
      <c r="P531" s="90" t="str">
        <f>IF(G531&lt;&gt;"",EXPORTADO!F513,"")</f>
        <v/>
      </c>
      <c r="Q531" s="90" t="str">
        <f>IF($G531&lt;&gt;"",$O531*P531,IF(OR($I531="c",$I531="css"),SUMIF($G$22:G$2999,$K531,Q$22:Q$2999),IF($I531="c1",SUMIF($F$22:F$2999,$K531,Q$22:Q$2999),IF($I531="c2",SUMIF($E$22:E$2999,$K531,Q$22:Q$2999),IF($I531="c3",SUMIF($D$22:D$2999,$K531,Q$22:Q$2999),IF($I531="c4",SUMIF($C$22:C$2999,$K531,Q$22:Q$2999),""))))))</f>
        <v/>
      </c>
      <c r="S531" s="90"/>
      <c r="T531" s="90" t="str">
        <f>IF(G531&lt;&gt;"",IF(S531&lt;&gt;"",O531*S531,"Celda Vacia"),IF($G531&lt;&gt;"",$O531*S531,IF(OR($I531="c",$I531="css"),SUMIF($G$22:G$2999,$K531,T$22:T$2999),IF($I531="c1",SUMIF($F$22:F$2999,$K531,T$22:T$2999),IF($I531="c2",SUMIF($E$22:E$2999,$K531,T$22:T$2999),IF($I531="c3",SUMIF($D$22:D$2999,$K531,T$22:T$2999),IF($I531="c4",SUMIF($C$22:C$2999,$K531,T$22:T$2999),"")))))))</f>
        <v/>
      </c>
      <c r="U531" s="91" t="str">
        <f t="shared" si="120"/>
        <v/>
      </c>
      <c r="V531" s="45"/>
      <c r="X531" s="50" t="str">
        <f t="shared" si="121"/>
        <v/>
      </c>
      <c r="Y531" s="69" t="str">
        <f t="shared" si="122"/>
        <v/>
      </c>
      <c r="Z531" s="69" t="str">
        <f t="shared" si="123"/>
        <v/>
      </c>
      <c r="AA531" s="69" t="str">
        <f>IF(I531="CSS",IF(RELLENAR!$F$6="PEM",IF(OR(T531&lt;(Q531),Q531=0),1,""),IF(OR(T531*(1+$T$11+$T$9)&lt;(Q531*(1+$O$9+$O$11)),Q531=0),1,"")),"")</f>
        <v/>
      </c>
      <c r="AB531" s="93" t="str">
        <f t="shared" si="124"/>
        <v/>
      </c>
      <c r="AC531" s="56" t="str">
        <f t="shared" si="125"/>
        <v/>
      </c>
      <c r="AD531" s="94" t="str">
        <f t="shared" si="126"/>
        <v/>
      </c>
      <c r="AE531" s="56" t="str">
        <f t="shared" si="127"/>
        <v/>
      </c>
      <c r="AF531" s="78" t="str">
        <f t="shared" si="128"/>
        <v/>
      </c>
    </row>
    <row r="532" spans="1:32" s="74" customFormat="1" x14ac:dyDescent="0.2">
      <c r="A532" s="74" t="str">
        <f>IF(EXPORTADO!I514&lt;&gt;"",EXPORTADO!I514,"")</f>
        <v/>
      </c>
      <c r="B532" s="74" t="str">
        <f t="shared" si="113"/>
        <v/>
      </c>
      <c r="C532" s="86" t="str">
        <f t="shared" si="114"/>
        <v/>
      </c>
      <c r="D532" s="86" t="str">
        <f t="shared" si="115"/>
        <v/>
      </c>
      <c r="E532" s="86" t="str">
        <f t="shared" si="116"/>
        <v/>
      </c>
      <c r="F532" s="86" t="str">
        <f t="shared" si="117"/>
        <v/>
      </c>
      <c r="G532" s="86" t="str">
        <f t="shared" si="118"/>
        <v/>
      </c>
      <c r="H532" s="87" t="str">
        <f>IF(EXPORTADO!B514&lt;&gt;"",EXPORTADO!B514,"")</f>
        <v/>
      </c>
      <c r="I532" s="78" t="str">
        <f t="shared" si="119"/>
        <v/>
      </c>
      <c r="J532" s="78"/>
      <c r="K532" s="88" t="str">
        <f>IF(EXPORTADO!A514&lt;&gt;"",TRIM(EXPORTADO!A514),"")</f>
        <v/>
      </c>
      <c r="L532" s="50" t="str">
        <f>IF(K532&lt;&gt;"",EXPORTADO!D514,"")</f>
        <v/>
      </c>
      <c r="M532" s="50"/>
      <c r="N532" s="78" t="str">
        <f>IF(K532&lt;&gt;"",EXPORTADO!C514,"")</f>
        <v/>
      </c>
      <c r="O532" s="89" t="str">
        <f>IF(G532&lt;&gt;"",EXPORTADO!E514,"")</f>
        <v/>
      </c>
      <c r="P532" s="90" t="str">
        <f>IF(G532&lt;&gt;"",EXPORTADO!F514,"")</f>
        <v/>
      </c>
      <c r="Q532" s="90" t="str">
        <f>IF($G532&lt;&gt;"",$O532*P532,IF(OR($I532="c",$I532="css"),SUMIF($G$22:G$2999,$K532,Q$22:Q$2999),IF($I532="c1",SUMIF($F$22:F$2999,$K532,Q$22:Q$2999),IF($I532="c2",SUMIF($E$22:E$2999,$K532,Q$22:Q$2999),IF($I532="c3",SUMIF($D$22:D$2999,$K532,Q$22:Q$2999),IF($I532="c4",SUMIF($C$22:C$2999,$K532,Q$22:Q$2999),""))))))</f>
        <v/>
      </c>
      <c r="S532" s="90" t="s">
        <v>17</v>
      </c>
      <c r="T532" s="90" t="str">
        <f>IF(G532&lt;&gt;"",IF(S532&lt;&gt;"",O532*S532,"Celda Vacia"),IF($G532&lt;&gt;"",$O532*S532,IF(OR($I532="c",$I532="css"),SUMIF($G$22:G$2999,$K532,T$22:T$2999),IF($I532="c1",SUMIF($F$22:F$2999,$K532,T$22:T$2999),IF($I532="c2",SUMIF($E$22:E$2999,$K532,T$22:T$2999),IF($I532="c3",SUMIF($D$22:D$2999,$K532,T$22:T$2999),IF($I532="c4",SUMIF($C$22:C$2999,$K532,T$22:T$2999),"")))))))</f>
        <v/>
      </c>
      <c r="U532" s="91" t="str">
        <f t="shared" si="120"/>
        <v/>
      </c>
      <c r="V532" s="45"/>
      <c r="X532" s="50" t="str">
        <f t="shared" si="121"/>
        <v/>
      </c>
      <c r="Y532" s="69" t="str">
        <f t="shared" si="122"/>
        <v/>
      </c>
      <c r="Z532" s="69" t="str">
        <f t="shared" si="123"/>
        <v/>
      </c>
      <c r="AA532" s="69" t="str">
        <f>IF(I532="CSS",IF(RELLENAR!$F$6="PEM",IF(OR(T532&lt;(Q532),Q532=0),1,""),IF(OR(T532*(1+$T$11+$T$9)&lt;(Q532*(1+$O$9+$O$11)),Q532=0),1,"")),"")</f>
        <v/>
      </c>
      <c r="AB532" s="93" t="str">
        <f t="shared" si="124"/>
        <v/>
      </c>
      <c r="AC532" s="56" t="str">
        <f t="shared" si="125"/>
        <v/>
      </c>
      <c r="AD532" s="94" t="str">
        <f t="shared" si="126"/>
        <v/>
      </c>
      <c r="AE532" s="56" t="str">
        <f t="shared" si="127"/>
        <v/>
      </c>
      <c r="AF532" s="78" t="str">
        <f t="shared" si="128"/>
        <v/>
      </c>
    </row>
    <row r="533" spans="1:32" s="74" customFormat="1" x14ac:dyDescent="0.2">
      <c r="A533" s="74" t="str">
        <f>IF(EXPORTADO!I515&lt;&gt;"",EXPORTADO!I515,"")</f>
        <v/>
      </c>
      <c r="B533" s="74" t="str">
        <f t="shared" si="113"/>
        <v/>
      </c>
      <c r="C533" s="86" t="str">
        <f t="shared" si="114"/>
        <v/>
      </c>
      <c r="D533" s="86" t="str">
        <f t="shared" si="115"/>
        <v/>
      </c>
      <c r="E533" s="86" t="str">
        <f t="shared" si="116"/>
        <v/>
      </c>
      <c r="F533" s="86" t="str">
        <f t="shared" si="117"/>
        <v/>
      </c>
      <c r="G533" s="86" t="str">
        <f t="shared" si="118"/>
        <v/>
      </c>
      <c r="H533" s="87" t="str">
        <f>IF(EXPORTADO!B515&lt;&gt;"",EXPORTADO!B515,"")</f>
        <v/>
      </c>
      <c r="I533" s="78" t="str">
        <f t="shared" si="119"/>
        <v/>
      </c>
      <c r="J533" s="78"/>
      <c r="K533" s="88" t="str">
        <f>IF(EXPORTADO!A515&lt;&gt;"",TRIM(EXPORTADO!A515),"")</f>
        <v/>
      </c>
      <c r="L533" s="50" t="str">
        <f>IF(K533&lt;&gt;"",EXPORTADO!D515,"")</f>
        <v/>
      </c>
      <c r="M533" s="50"/>
      <c r="N533" s="78" t="str">
        <f>IF(K533&lt;&gt;"",EXPORTADO!C515,"")</f>
        <v/>
      </c>
      <c r="O533" s="89" t="str">
        <f>IF(G533&lt;&gt;"",EXPORTADO!E515,"")</f>
        <v/>
      </c>
      <c r="P533" s="90" t="str">
        <f>IF(G533&lt;&gt;"",EXPORTADO!F515,"")</f>
        <v/>
      </c>
      <c r="Q533" s="90" t="str">
        <f>IF($G533&lt;&gt;"",$O533*P533,IF(OR($I533="c",$I533="css"),SUMIF($G$22:G$2999,$K533,Q$22:Q$2999),IF($I533="c1",SUMIF($F$22:F$2999,$K533,Q$22:Q$2999),IF($I533="c2",SUMIF($E$22:E$2999,$K533,Q$22:Q$2999),IF($I533="c3",SUMIF($D$22:D$2999,$K533,Q$22:Q$2999),IF($I533="c4",SUMIF($C$22:C$2999,$K533,Q$22:Q$2999),""))))))</f>
        <v/>
      </c>
      <c r="S533" s="90"/>
      <c r="T533" s="90" t="str">
        <f>IF(G533&lt;&gt;"",IF(S533&lt;&gt;"",O533*S533,"Celda Vacia"),IF($G533&lt;&gt;"",$O533*S533,IF(OR($I533="c",$I533="css"),SUMIF($G$22:G$2999,$K533,T$22:T$2999),IF($I533="c1",SUMIF($F$22:F$2999,$K533,T$22:T$2999),IF($I533="c2",SUMIF($E$22:E$2999,$K533,T$22:T$2999),IF($I533="c3",SUMIF($D$22:D$2999,$K533,T$22:T$2999),IF($I533="c4",SUMIF($C$22:C$2999,$K533,T$22:T$2999),"")))))))</f>
        <v/>
      </c>
      <c r="U533" s="91" t="str">
        <f t="shared" si="120"/>
        <v/>
      </c>
      <c r="V533" s="45"/>
      <c r="X533" s="50" t="str">
        <f t="shared" si="121"/>
        <v/>
      </c>
      <c r="Y533" s="69" t="str">
        <f t="shared" si="122"/>
        <v/>
      </c>
      <c r="Z533" s="69" t="str">
        <f t="shared" si="123"/>
        <v/>
      </c>
      <c r="AA533" s="69" t="str">
        <f>IF(I533="CSS",IF(RELLENAR!$F$6="PEM",IF(OR(T533&lt;(Q533),Q533=0),1,""),IF(OR(T533*(1+$T$11+$T$9)&lt;(Q533*(1+$O$9+$O$11)),Q533=0),1,"")),"")</f>
        <v/>
      </c>
      <c r="AB533" s="93" t="str">
        <f t="shared" si="124"/>
        <v/>
      </c>
      <c r="AC533" s="56" t="str">
        <f t="shared" si="125"/>
        <v/>
      </c>
      <c r="AD533" s="94" t="str">
        <f t="shared" si="126"/>
        <v/>
      </c>
      <c r="AE533" s="56" t="str">
        <f t="shared" si="127"/>
        <v/>
      </c>
      <c r="AF533" s="78" t="str">
        <f t="shared" si="128"/>
        <v/>
      </c>
    </row>
    <row r="534" spans="1:32" s="74" customFormat="1" x14ac:dyDescent="0.2">
      <c r="A534" s="74" t="str">
        <f>IF(EXPORTADO!I516&lt;&gt;"",EXPORTADO!I516,"")</f>
        <v/>
      </c>
      <c r="B534" s="74" t="str">
        <f t="shared" ref="B534:B597" si="129">IF(K534&lt;&gt;"",LEN(K534),"")</f>
        <v/>
      </c>
      <c r="C534" s="86" t="str">
        <f t="shared" ref="C534:C597" si="130">IF($I534="P5",MID($K534,1,14),"")</f>
        <v/>
      </c>
      <c r="D534" s="86" t="str">
        <f t="shared" ref="D534:D597" si="131">IF(OR($I534="P4",$I534="P5",$I534="P5"),MID($K534,1,11),"")</f>
        <v/>
      </c>
      <c r="E534" s="86" t="str">
        <f t="shared" ref="E534:E597" si="132">IF(OR($I534="P3",$I534="P4",$I534="P5"),MID($K534,1,8),"")</f>
        <v/>
      </c>
      <c r="F534" s="86" t="str">
        <f t="shared" ref="F534:F597" si="133">IF(OR($I534="P2",$I534="P3",$I534="P4",$I534="P5"),MID($K534,1,5),"")</f>
        <v/>
      </c>
      <c r="G534" s="86" t="str">
        <f t="shared" ref="G534:G597" si="134">IF(OR($I534="P1",$I534="P2",$I534="P3",$I534="P4",$I534="P5"),MID($K534,1,2),"")</f>
        <v/>
      </c>
      <c r="H534" s="87" t="str">
        <f>IF(EXPORTADO!B516&lt;&gt;"",EXPORTADO!B516,"")</f>
        <v/>
      </c>
      <c r="I534" s="78" t="str">
        <f t="shared" ref="I534:I597" si="135">IF(K534&lt;&gt;"",IF(OR(K534=CSS.1,K534=CSS.2,K534=CSS.3),"CSS",IF(B534=17,IF(H534="capítulo","c5","p5"),IF(B534=14,IF(H534="capítulo","c4","p4"),IF(B534=11,IF(H534="capítulo","c3","p3"),IF(B534=8,IF(H534="capítulo","c2","p2"),IF(B534=5,IF(H534="capítulo","c1","p1"),IF(B534=2,"c"))))))),"")</f>
        <v/>
      </c>
      <c r="J534" s="78"/>
      <c r="K534" s="88" t="str">
        <f>IF(EXPORTADO!A516&lt;&gt;"",TRIM(EXPORTADO!A516),"")</f>
        <v/>
      </c>
      <c r="L534" s="50" t="str">
        <f>IF(K534&lt;&gt;"",EXPORTADO!D516,"")</f>
        <v/>
      </c>
      <c r="M534" s="50"/>
      <c r="N534" s="78" t="str">
        <f>IF(K534&lt;&gt;"",EXPORTADO!C516,"")</f>
        <v/>
      </c>
      <c r="O534" s="89" t="str">
        <f>IF(G534&lt;&gt;"",EXPORTADO!E516,"")</f>
        <v/>
      </c>
      <c r="P534" s="90" t="str">
        <f>IF(G534&lt;&gt;"",EXPORTADO!F516,"")</f>
        <v/>
      </c>
      <c r="Q534" s="90" t="str">
        <f>IF($G534&lt;&gt;"",$O534*P534,IF(OR($I534="c",$I534="css"),SUMIF($G$22:G$2999,$K534,Q$22:Q$2999),IF($I534="c1",SUMIF($F$22:F$2999,$K534,Q$22:Q$2999),IF($I534="c2",SUMIF($E$22:E$2999,$K534,Q$22:Q$2999),IF($I534="c3",SUMIF($D$22:D$2999,$K534,Q$22:Q$2999),IF($I534="c4",SUMIF($C$22:C$2999,$K534,Q$22:Q$2999),""))))))</f>
        <v/>
      </c>
      <c r="S534" s="90"/>
      <c r="T534" s="90" t="str">
        <f>IF(G534&lt;&gt;"",IF(S534&lt;&gt;"",O534*S534,"Celda Vacia"),IF($G534&lt;&gt;"",$O534*S534,IF(OR($I534="c",$I534="css"),SUMIF($G$22:G$2999,$K534,T$22:T$2999),IF($I534="c1",SUMIF($F$22:F$2999,$K534,T$22:T$2999),IF($I534="c2",SUMIF($E$22:E$2999,$K534,T$22:T$2999),IF($I534="c3",SUMIF($D$22:D$2999,$K534,T$22:T$2999),IF($I534="c4",SUMIF($C$22:C$2999,$K534,T$22:T$2999),"")))))))</f>
        <v/>
      </c>
      <c r="U534" s="91" t="str">
        <f t="shared" ref="U534:U597" si="136">IF(T534&lt;&gt;"Celda Vacia",IF($T$7&lt;&gt;0,IF(AND(T534&lt;&gt;0,T534&lt;&gt;"",Q534&lt;&gt;0,Q534&lt;&gt;""),-(1-(T534*($Z$3+1))/(Q534*($Z$2+1))),IF(AND(S534&lt;&gt;"",S534&lt;&gt;0,P534&lt;&gt;"",P534&lt;&gt;0),-(1-(S534/P534)),"")),""),"")</f>
        <v/>
      </c>
      <c r="V534" s="45"/>
      <c r="X534" s="50" t="str">
        <f t="shared" ref="X534:X597" si="137">IF(Y534&lt;&gt;"",$X$7,IF(Z534&lt;&gt;"",$X$9,IF(AND(AA534&lt;&gt;"",AA534&lt;&gt;0),$X$11,IF(AND(AE534&lt;&gt;"",AE534&lt;&gt;0),$X$13,""))))</f>
        <v/>
      </c>
      <c r="Y534" s="69" t="str">
        <f t="shared" ref="Y534:Y597" si="138">IF(G534&lt;&gt;"",IF(S534="",1,""),"")</f>
        <v/>
      </c>
      <c r="Z534" s="69" t="str">
        <f t="shared" ref="Z534:Z597" si="139">IF(G534&lt;&gt;"",IF(S534&lt;&gt;"",IF(S534=0,1,""),""),"")</f>
        <v/>
      </c>
      <c r="AA534" s="69" t="str">
        <f>IF(I534="CSS",IF(RELLENAR!$F$6="PEM",IF(OR(T534&lt;(Q534),Q534=0),1,""),IF(OR(T534*(1+$T$11+$T$9)&lt;(Q534*(1+$O$9+$O$11)),Q534=0),1,"")),"")</f>
        <v/>
      </c>
      <c r="AB534" s="93" t="str">
        <f t="shared" ref="AB534:AB597" si="140">IF(G534&lt;&gt;"",IF(U534&lt;&gt;"",U534,""),"")</f>
        <v/>
      </c>
      <c r="AC534" s="56" t="str">
        <f t="shared" ref="AC534:AC597" si="141">IF(G534&lt;&gt;"",IF(AB534&lt;&gt;"",COUNTIF($AB$22:$AB$2999,AB534),""),"")</f>
        <v/>
      </c>
      <c r="AD534" s="94" t="str">
        <f t="shared" ref="AD534:AD597" si="142">IF(AND(I534="C",T534&lt;&gt;0),-(1-(T534*($T$11+$T$9)+T534)/(Q534*($O$9+$O$11)+Q534)),"")</f>
        <v/>
      </c>
      <c r="AE534" s="56" t="str">
        <f t="shared" ref="AE534:AE597" si="143">IF(AD534&lt;&gt;"",IF(A534="OB",IF(ABS(AD534)&gt;PD.OC,1,""),IF(A534="VEC",IF(ABS(AD534)&gt;PD.VEC,1,""),IF(A534="CI",IF(ABS(AD534)&gt;PD.IC,1,""),IF(A534="EIM",IF(ABS(AD534)&gt;PD.EIM,1,""),"")))),"")</f>
        <v/>
      </c>
      <c r="AF534" s="78" t="str">
        <f t="shared" ref="AF534:AF597" si="144">IF(T534="celda vacia",1,"")</f>
        <v/>
      </c>
    </row>
    <row r="535" spans="1:32" s="74" customFormat="1" x14ac:dyDescent="0.2">
      <c r="A535" s="74" t="str">
        <f>IF(EXPORTADO!I517&lt;&gt;"",EXPORTADO!I517,"")</f>
        <v/>
      </c>
      <c r="B535" s="74" t="str">
        <f t="shared" si="129"/>
        <v/>
      </c>
      <c r="C535" s="86" t="str">
        <f t="shared" si="130"/>
        <v/>
      </c>
      <c r="D535" s="86" t="str">
        <f t="shared" si="131"/>
        <v/>
      </c>
      <c r="E535" s="86" t="str">
        <f t="shared" si="132"/>
        <v/>
      </c>
      <c r="F535" s="86" t="str">
        <f t="shared" si="133"/>
        <v/>
      </c>
      <c r="G535" s="86" t="str">
        <f t="shared" si="134"/>
        <v/>
      </c>
      <c r="H535" s="87" t="str">
        <f>IF(EXPORTADO!B517&lt;&gt;"",EXPORTADO!B517,"")</f>
        <v/>
      </c>
      <c r="I535" s="78" t="str">
        <f t="shared" si="135"/>
        <v/>
      </c>
      <c r="J535" s="78"/>
      <c r="K535" s="88" t="str">
        <f>IF(EXPORTADO!A517&lt;&gt;"",TRIM(EXPORTADO!A517),"")</f>
        <v/>
      </c>
      <c r="L535" s="50" t="str">
        <f>IF(K535&lt;&gt;"",EXPORTADO!D517,"")</f>
        <v/>
      </c>
      <c r="M535" s="50"/>
      <c r="N535" s="78" t="str">
        <f>IF(K535&lt;&gt;"",EXPORTADO!C517,"")</f>
        <v/>
      </c>
      <c r="O535" s="89" t="str">
        <f>IF(G535&lt;&gt;"",EXPORTADO!E517,"")</f>
        <v/>
      </c>
      <c r="P535" s="90" t="str">
        <f>IF(G535&lt;&gt;"",EXPORTADO!F517,"")</f>
        <v/>
      </c>
      <c r="Q535" s="90" t="str">
        <f>IF($G535&lt;&gt;"",$O535*P535,IF(OR($I535="c",$I535="css"),SUMIF($G$22:G$2999,$K535,Q$22:Q$2999),IF($I535="c1",SUMIF($F$22:F$2999,$K535,Q$22:Q$2999),IF($I535="c2",SUMIF($E$22:E$2999,$K535,Q$22:Q$2999),IF($I535="c3",SUMIF($D$22:D$2999,$K535,Q$22:Q$2999),IF($I535="c4",SUMIF($C$22:C$2999,$K535,Q$22:Q$2999),""))))))</f>
        <v/>
      </c>
      <c r="S535" s="90"/>
      <c r="T535" s="90" t="str">
        <f>IF(G535&lt;&gt;"",IF(S535&lt;&gt;"",O535*S535,"Celda Vacia"),IF($G535&lt;&gt;"",$O535*S535,IF(OR($I535="c",$I535="css"),SUMIF($G$22:G$2999,$K535,T$22:T$2999),IF($I535="c1",SUMIF($F$22:F$2999,$K535,T$22:T$2999),IF($I535="c2",SUMIF($E$22:E$2999,$K535,T$22:T$2999),IF($I535="c3",SUMIF($D$22:D$2999,$K535,T$22:T$2999),IF($I535="c4",SUMIF($C$22:C$2999,$K535,T$22:T$2999),"")))))))</f>
        <v/>
      </c>
      <c r="U535" s="91" t="str">
        <f t="shared" si="136"/>
        <v/>
      </c>
      <c r="V535" s="45"/>
      <c r="X535" s="50" t="str">
        <f t="shared" si="137"/>
        <v/>
      </c>
      <c r="Y535" s="69" t="str">
        <f t="shared" si="138"/>
        <v/>
      </c>
      <c r="Z535" s="69" t="str">
        <f t="shared" si="139"/>
        <v/>
      </c>
      <c r="AA535" s="69" t="str">
        <f>IF(I535="CSS",IF(RELLENAR!$F$6="PEM",IF(OR(T535&lt;(Q535),Q535=0),1,""),IF(OR(T535*(1+$T$11+$T$9)&lt;(Q535*(1+$O$9+$O$11)),Q535=0),1,"")),"")</f>
        <v/>
      </c>
      <c r="AB535" s="93" t="str">
        <f t="shared" si="140"/>
        <v/>
      </c>
      <c r="AC535" s="56" t="str">
        <f t="shared" si="141"/>
        <v/>
      </c>
      <c r="AD535" s="94" t="str">
        <f t="shared" si="142"/>
        <v/>
      </c>
      <c r="AE535" s="56" t="str">
        <f t="shared" si="143"/>
        <v/>
      </c>
      <c r="AF535" s="78" t="str">
        <f t="shared" si="144"/>
        <v/>
      </c>
    </row>
    <row r="536" spans="1:32" s="74" customFormat="1" x14ac:dyDescent="0.2">
      <c r="A536" s="74" t="str">
        <f>IF(EXPORTADO!I518&lt;&gt;"",EXPORTADO!I518,"")</f>
        <v/>
      </c>
      <c r="B536" s="74" t="str">
        <f t="shared" si="129"/>
        <v/>
      </c>
      <c r="C536" s="86" t="str">
        <f t="shared" si="130"/>
        <v/>
      </c>
      <c r="D536" s="86" t="str">
        <f t="shared" si="131"/>
        <v/>
      </c>
      <c r="E536" s="86" t="str">
        <f t="shared" si="132"/>
        <v/>
      </c>
      <c r="F536" s="86" t="str">
        <f t="shared" si="133"/>
        <v/>
      </c>
      <c r="G536" s="86" t="str">
        <f t="shared" si="134"/>
        <v/>
      </c>
      <c r="H536" s="87" t="str">
        <f>IF(EXPORTADO!B518&lt;&gt;"",EXPORTADO!B518,"")</f>
        <v/>
      </c>
      <c r="I536" s="78" t="str">
        <f t="shared" si="135"/>
        <v/>
      </c>
      <c r="J536" s="78"/>
      <c r="K536" s="88" t="str">
        <f>IF(EXPORTADO!A518&lt;&gt;"",TRIM(EXPORTADO!A518),"")</f>
        <v/>
      </c>
      <c r="L536" s="50" t="str">
        <f>IF(K536&lt;&gt;"",EXPORTADO!D518,"")</f>
        <v/>
      </c>
      <c r="M536" s="50"/>
      <c r="N536" s="78" t="str">
        <f>IF(K536&lt;&gt;"",EXPORTADO!C518,"")</f>
        <v/>
      </c>
      <c r="O536" s="89" t="str">
        <f>IF(G536&lt;&gt;"",EXPORTADO!E518,"")</f>
        <v/>
      </c>
      <c r="P536" s="90" t="str">
        <f>IF(G536&lt;&gt;"",EXPORTADO!F518,"")</f>
        <v/>
      </c>
      <c r="Q536" s="90" t="str">
        <f>IF($G536&lt;&gt;"",$O536*P536,IF(OR($I536="c",$I536="css"),SUMIF($G$22:G$2999,$K536,Q$22:Q$2999),IF($I536="c1",SUMIF($F$22:F$2999,$K536,Q$22:Q$2999),IF($I536="c2",SUMIF($E$22:E$2999,$K536,Q$22:Q$2999),IF($I536="c3",SUMIF($D$22:D$2999,$K536,Q$22:Q$2999),IF($I536="c4",SUMIF($C$22:C$2999,$K536,Q$22:Q$2999),""))))))</f>
        <v/>
      </c>
      <c r="S536" s="90"/>
      <c r="T536" s="90" t="str">
        <f>IF(G536&lt;&gt;"",IF(S536&lt;&gt;"",O536*S536,"Celda Vacia"),IF($G536&lt;&gt;"",$O536*S536,IF(OR($I536="c",$I536="css"),SUMIF($G$22:G$2999,$K536,T$22:T$2999),IF($I536="c1",SUMIF($F$22:F$2999,$K536,T$22:T$2999),IF($I536="c2",SUMIF($E$22:E$2999,$K536,T$22:T$2999),IF($I536="c3",SUMIF($D$22:D$2999,$K536,T$22:T$2999),IF($I536="c4",SUMIF($C$22:C$2999,$K536,T$22:T$2999),"")))))))</f>
        <v/>
      </c>
      <c r="U536" s="91" t="str">
        <f t="shared" si="136"/>
        <v/>
      </c>
      <c r="V536" s="45"/>
      <c r="X536" s="50" t="str">
        <f t="shared" si="137"/>
        <v/>
      </c>
      <c r="Y536" s="69" t="str">
        <f t="shared" si="138"/>
        <v/>
      </c>
      <c r="Z536" s="69" t="str">
        <f t="shared" si="139"/>
        <v/>
      </c>
      <c r="AA536" s="69" t="str">
        <f>IF(I536="CSS",IF(RELLENAR!$F$6="PEM",IF(OR(T536&lt;(Q536),Q536=0),1,""),IF(OR(T536*(1+$T$11+$T$9)&lt;(Q536*(1+$O$9+$O$11)),Q536=0),1,"")),"")</f>
        <v/>
      </c>
      <c r="AB536" s="93" t="str">
        <f t="shared" si="140"/>
        <v/>
      </c>
      <c r="AC536" s="56" t="str">
        <f t="shared" si="141"/>
        <v/>
      </c>
      <c r="AD536" s="94" t="str">
        <f t="shared" si="142"/>
        <v/>
      </c>
      <c r="AE536" s="56" t="str">
        <f t="shared" si="143"/>
        <v/>
      </c>
      <c r="AF536" s="78" t="str">
        <f t="shared" si="144"/>
        <v/>
      </c>
    </row>
    <row r="537" spans="1:32" s="74" customFormat="1" x14ac:dyDescent="0.2">
      <c r="A537" s="74" t="str">
        <f>IF(EXPORTADO!I519&lt;&gt;"",EXPORTADO!I519,"")</f>
        <v/>
      </c>
      <c r="B537" s="74" t="str">
        <f t="shared" si="129"/>
        <v/>
      </c>
      <c r="C537" s="86" t="str">
        <f t="shared" si="130"/>
        <v/>
      </c>
      <c r="D537" s="86" t="str">
        <f t="shared" si="131"/>
        <v/>
      </c>
      <c r="E537" s="86" t="str">
        <f t="shared" si="132"/>
        <v/>
      </c>
      <c r="F537" s="86" t="str">
        <f t="shared" si="133"/>
        <v/>
      </c>
      <c r="G537" s="86" t="str">
        <f t="shared" si="134"/>
        <v/>
      </c>
      <c r="H537" s="87" t="str">
        <f>IF(EXPORTADO!B519&lt;&gt;"",EXPORTADO!B519,"")</f>
        <v/>
      </c>
      <c r="I537" s="78" t="str">
        <f t="shared" si="135"/>
        <v/>
      </c>
      <c r="J537" s="78"/>
      <c r="K537" s="88" t="str">
        <f>IF(EXPORTADO!A519&lt;&gt;"",TRIM(EXPORTADO!A519),"")</f>
        <v/>
      </c>
      <c r="L537" s="50" t="str">
        <f>IF(K537&lt;&gt;"",EXPORTADO!D519,"")</f>
        <v/>
      </c>
      <c r="M537" s="50"/>
      <c r="N537" s="78" t="str">
        <f>IF(K537&lt;&gt;"",EXPORTADO!C519,"")</f>
        <v/>
      </c>
      <c r="O537" s="89" t="str">
        <f>IF(G537&lt;&gt;"",EXPORTADO!E519,"")</f>
        <v/>
      </c>
      <c r="P537" s="90" t="str">
        <f>IF(G537&lt;&gt;"",EXPORTADO!F519,"")</f>
        <v/>
      </c>
      <c r="Q537" s="90" t="str">
        <f>IF($G537&lt;&gt;"",$O537*P537,IF(OR($I537="c",$I537="css"),SUMIF($G$22:G$2999,$K537,Q$22:Q$2999),IF($I537="c1",SUMIF($F$22:F$2999,$K537,Q$22:Q$2999),IF($I537="c2",SUMIF($E$22:E$2999,$K537,Q$22:Q$2999),IF($I537="c3",SUMIF($D$22:D$2999,$K537,Q$22:Q$2999),IF($I537="c4",SUMIF($C$22:C$2999,$K537,Q$22:Q$2999),""))))))</f>
        <v/>
      </c>
      <c r="S537" s="90"/>
      <c r="T537" s="90" t="str">
        <f>IF(G537&lt;&gt;"",IF(S537&lt;&gt;"",O537*S537,"Celda Vacia"),IF($G537&lt;&gt;"",$O537*S537,IF(OR($I537="c",$I537="css"),SUMIF($G$22:G$2999,$K537,T$22:T$2999),IF($I537="c1",SUMIF($F$22:F$2999,$K537,T$22:T$2999),IF($I537="c2",SUMIF($E$22:E$2999,$K537,T$22:T$2999),IF($I537="c3",SUMIF($D$22:D$2999,$K537,T$22:T$2999),IF($I537="c4",SUMIF($C$22:C$2999,$K537,T$22:T$2999),"")))))))</f>
        <v/>
      </c>
      <c r="U537" s="91" t="str">
        <f t="shared" si="136"/>
        <v/>
      </c>
      <c r="V537" s="45"/>
      <c r="X537" s="50" t="str">
        <f t="shared" si="137"/>
        <v/>
      </c>
      <c r="Y537" s="69" t="str">
        <f t="shared" si="138"/>
        <v/>
      </c>
      <c r="Z537" s="69" t="str">
        <f t="shared" si="139"/>
        <v/>
      </c>
      <c r="AA537" s="69" t="str">
        <f>IF(I537="CSS",IF(RELLENAR!$F$6="PEM",IF(OR(T537&lt;(Q537),Q537=0),1,""),IF(OR(T537*(1+$T$11+$T$9)&lt;(Q537*(1+$O$9+$O$11)),Q537=0),1,"")),"")</f>
        <v/>
      </c>
      <c r="AB537" s="93" t="str">
        <f t="shared" si="140"/>
        <v/>
      </c>
      <c r="AC537" s="56" t="str">
        <f t="shared" si="141"/>
        <v/>
      </c>
      <c r="AD537" s="94" t="str">
        <f t="shared" si="142"/>
        <v/>
      </c>
      <c r="AE537" s="56" t="str">
        <f t="shared" si="143"/>
        <v/>
      </c>
      <c r="AF537" s="78" t="str">
        <f t="shared" si="144"/>
        <v/>
      </c>
    </row>
    <row r="538" spans="1:32" s="74" customFormat="1" x14ac:dyDescent="0.2">
      <c r="A538" s="74" t="str">
        <f>IF(EXPORTADO!I520&lt;&gt;"",EXPORTADO!I520,"")</f>
        <v/>
      </c>
      <c r="B538" s="74" t="str">
        <f t="shared" si="129"/>
        <v/>
      </c>
      <c r="C538" s="86" t="str">
        <f t="shared" si="130"/>
        <v/>
      </c>
      <c r="D538" s="86" t="str">
        <f t="shared" si="131"/>
        <v/>
      </c>
      <c r="E538" s="86" t="str">
        <f t="shared" si="132"/>
        <v/>
      </c>
      <c r="F538" s="86" t="str">
        <f t="shared" si="133"/>
        <v/>
      </c>
      <c r="G538" s="86" t="str">
        <f t="shared" si="134"/>
        <v/>
      </c>
      <c r="H538" s="87" t="str">
        <f>IF(EXPORTADO!B520&lt;&gt;"",EXPORTADO!B520,"")</f>
        <v/>
      </c>
      <c r="I538" s="78" t="str">
        <f t="shared" si="135"/>
        <v/>
      </c>
      <c r="J538" s="78"/>
      <c r="K538" s="88" t="str">
        <f>IF(EXPORTADO!A520&lt;&gt;"",TRIM(EXPORTADO!A520),"")</f>
        <v/>
      </c>
      <c r="L538" s="50" t="str">
        <f>IF(K538&lt;&gt;"",EXPORTADO!D520,"")</f>
        <v/>
      </c>
      <c r="M538" s="50"/>
      <c r="N538" s="78" t="str">
        <f>IF(K538&lt;&gt;"",EXPORTADO!C520,"")</f>
        <v/>
      </c>
      <c r="O538" s="89" t="str">
        <f>IF(G538&lt;&gt;"",EXPORTADO!E520,"")</f>
        <v/>
      </c>
      <c r="P538" s="90" t="str">
        <f>IF(G538&lt;&gt;"",EXPORTADO!F520,"")</f>
        <v/>
      </c>
      <c r="Q538" s="90" t="str">
        <f>IF($G538&lt;&gt;"",$O538*P538,IF(OR($I538="c",$I538="css"),SUMIF($G$22:G$2999,$K538,Q$22:Q$2999),IF($I538="c1",SUMIF($F$22:F$2999,$K538,Q$22:Q$2999),IF($I538="c2",SUMIF($E$22:E$2999,$K538,Q$22:Q$2999),IF($I538="c3",SUMIF($D$22:D$2999,$K538,Q$22:Q$2999),IF($I538="c4",SUMIF($C$22:C$2999,$K538,Q$22:Q$2999),""))))))</f>
        <v/>
      </c>
      <c r="S538" s="90" t="s">
        <v>17</v>
      </c>
      <c r="T538" s="90" t="str">
        <f>IF(G538&lt;&gt;"",IF(S538&lt;&gt;"",O538*S538,"Celda Vacia"),IF($G538&lt;&gt;"",$O538*S538,IF(OR($I538="c",$I538="css"),SUMIF($G$22:G$2999,$K538,T$22:T$2999),IF($I538="c1",SUMIF($F$22:F$2999,$K538,T$22:T$2999),IF($I538="c2",SUMIF($E$22:E$2999,$K538,T$22:T$2999),IF($I538="c3",SUMIF($D$22:D$2999,$K538,T$22:T$2999),IF($I538="c4",SUMIF($C$22:C$2999,$K538,T$22:T$2999),"")))))))</f>
        <v/>
      </c>
      <c r="U538" s="91" t="str">
        <f t="shared" si="136"/>
        <v/>
      </c>
      <c r="V538" s="45"/>
      <c r="X538" s="50" t="str">
        <f t="shared" si="137"/>
        <v/>
      </c>
      <c r="Y538" s="69" t="str">
        <f t="shared" si="138"/>
        <v/>
      </c>
      <c r="Z538" s="69" t="str">
        <f t="shared" si="139"/>
        <v/>
      </c>
      <c r="AA538" s="69" t="str">
        <f>IF(I538="CSS",IF(RELLENAR!$F$6="PEM",IF(OR(T538&lt;(Q538),Q538=0),1,""),IF(OR(T538*(1+$T$11+$T$9)&lt;(Q538*(1+$O$9+$O$11)),Q538=0),1,"")),"")</f>
        <v/>
      </c>
      <c r="AB538" s="93" t="str">
        <f t="shared" si="140"/>
        <v/>
      </c>
      <c r="AC538" s="56" t="str">
        <f t="shared" si="141"/>
        <v/>
      </c>
      <c r="AD538" s="94" t="str">
        <f t="shared" si="142"/>
        <v/>
      </c>
      <c r="AE538" s="56" t="str">
        <f t="shared" si="143"/>
        <v/>
      </c>
      <c r="AF538" s="78" t="str">
        <f t="shared" si="144"/>
        <v/>
      </c>
    </row>
    <row r="539" spans="1:32" s="74" customFormat="1" x14ac:dyDescent="0.2">
      <c r="A539" s="74" t="str">
        <f>IF(EXPORTADO!I521&lt;&gt;"",EXPORTADO!I521,"")</f>
        <v/>
      </c>
      <c r="B539" s="74" t="str">
        <f t="shared" si="129"/>
        <v/>
      </c>
      <c r="C539" s="86" t="str">
        <f t="shared" si="130"/>
        <v/>
      </c>
      <c r="D539" s="86" t="str">
        <f t="shared" si="131"/>
        <v/>
      </c>
      <c r="E539" s="86" t="str">
        <f t="shared" si="132"/>
        <v/>
      </c>
      <c r="F539" s="86" t="str">
        <f t="shared" si="133"/>
        <v/>
      </c>
      <c r="G539" s="86" t="str">
        <f t="shared" si="134"/>
        <v/>
      </c>
      <c r="H539" s="87" t="str">
        <f>IF(EXPORTADO!B521&lt;&gt;"",EXPORTADO!B521,"")</f>
        <v/>
      </c>
      <c r="I539" s="78" t="str">
        <f t="shared" si="135"/>
        <v/>
      </c>
      <c r="J539" s="78"/>
      <c r="K539" s="88" t="str">
        <f>IF(EXPORTADO!A521&lt;&gt;"",TRIM(EXPORTADO!A521),"")</f>
        <v/>
      </c>
      <c r="L539" s="50" t="str">
        <f>IF(K539&lt;&gt;"",EXPORTADO!D521,"")</f>
        <v/>
      </c>
      <c r="M539" s="50"/>
      <c r="N539" s="78" t="str">
        <f>IF(K539&lt;&gt;"",EXPORTADO!C521,"")</f>
        <v/>
      </c>
      <c r="O539" s="89" t="str">
        <f>IF(G539&lt;&gt;"",EXPORTADO!E521,"")</f>
        <v/>
      </c>
      <c r="P539" s="90" t="str">
        <f>IF(G539&lt;&gt;"",EXPORTADO!F521,"")</f>
        <v/>
      </c>
      <c r="Q539" s="90" t="str">
        <f>IF($G539&lt;&gt;"",$O539*P539,IF(OR($I539="c",$I539="css"),SUMIF($G$22:G$2999,$K539,Q$22:Q$2999),IF($I539="c1",SUMIF($F$22:F$2999,$K539,Q$22:Q$2999),IF($I539="c2",SUMIF($E$22:E$2999,$K539,Q$22:Q$2999),IF($I539="c3",SUMIF($D$22:D$2999,$K539,Q$22:Q$2999),IF($I539="c4",SUMIF($C$22:C$2999,$K539,Q$22:Q$2999),""))))))</f>
        <v/>
      </c>
      <c r="S539" s="90"/>
      <c r="T539" s="90" t="str">
        <f>IF(G539&lt;&gt;"",IF(S539&lt;&gt;"",O539*S539,"Celda Vacia"),IF($G539&lt;&gt;"",$O539*S539,IF(OR($I539="c",$I539="css"),SUMIF($G$22:G$2999,$K539,T$22:T$2999),IF($I539="c1",SUMIF($F$22:F$2999,$K539,T$22:T$2999),IF($I539="c2",SUMIF($E$22:E$2999,$K539,T$22:T$2999),IF($I539="c3",SUMIF($D$22:D$2999,$K539,T$22:T$2999),IF($I539="c4",SUMIF($C$22:C$2999,$K539,T$22:T$2999),"")))))))</f>
        <v/>
      </c>
      <c r="U539" s="91" t="str">
        <f t="shared" si="136"/>
        <v/>
      </c>
      <c r="V539" s="45"/>
      <c r="X539" s="50" t="str">
        <f t="shared" si="137"/>
        <v/>
      </c>
      <c r="Y539" s="69" t="str">
        <f t="shared" si="138"/>
        <v/>
      </c>
      <c r="Z539" s="69" t="str">
        <f t="shared" si="139"/>
        <v/>
      </c>
      <c r="AA539" s="69" t="str">
        <f>IF(I539="CSS",IF(RELLENAR!$F$6="PEM",IF(OR(T539&lt;(Q539),Q539=0),1,""),IF(OR(T539*(1+$T$11+$T$9)&lt;(Q539*(1+$O$9+$O$11)),Q539=0),1,"")),"")</f>
        <v/>
      </c>
      <c r="AB539" s="93" t="str">
        <f t="shared" si="140"/>
        <v/>
      </c>
      <c r="AC539" s="56" t="str">
        <f t="shared" si="141"/>
        <v/>
      </c>
      <c r="AD539" s="94" t="str">
        <f t="shared" si="142"/>
        <v/>
      </c>
      <c r="AE539" s="56" t="str">
        <f t="shared" si="143"/>
        <v/>
      </c>
      <c r="AF539" s="78" t="str">
        <f t="shared" si="144"/>
        <v/>
      </c>
    </row>
    <row r="540" spans="1:32" s="74" customFormat="1" x14ac:dyDescent="0.2">
      <c r="A540" s="74" t="str">
        <f>IF(EXPORTADO!I522&lt;&gt;"",EXPORTADO!I522,"")</f>
        <v/>
      </c>
      <c r="B540" s="74" t="str">
        <f t="shared" si="129"/>
        <v/>
      </c>
      <c r="C540" s="86" t="str">
        <f t="shared" si="130"/>
        <v/>
      </c>
      <c r="D540" s="86" t="str">
        <f t="shared" si="131"/>
        <v/>
      </c>
      <c r="E540" s="86" t="str">
        <f t="shared" si="132"/>
        <v/>
      </c>
      <c r="F540" s="86" t="str">
        <f t="shared" si="133"/>
        <v/>
      </c>
      <c r="G540" s="86" t="str">
        <f t="shared" si="134"/>
        <v/>
      </c>
      <c r="H540" s="87" t="str">
        <f>IF(EXPORTADO!B522&lt;&gt;"",EXPORTADO!B522,"")</f>
        <v/>
      </c>
      <c r="I540" s="78" t="str">
        <f t="shared" si="135"/>
        <v/>
      </c>
      <c r="J540" s="78"/>
      <c r="K540" s="88" t="str">
        <f>IF(EXPORTADO!A522&lt;&gt;"",TRIM(EXPORTADO!A522),"")</f>
        <v/>
      </c>
      <c r="L540" s="50" t="str">
        <f>IF(K540&lt;&gt;"",EXPORTADO!D522,"")</f>
        <v/>
      </c>
      <c r="M540" s="50"/>
      <c r="N540" s="78" t="str">
        <f>IF(K540&lt;&gt;"",EXPORTADO!C522,"")</f>
        <v/>
      </c>
      <c r="O540" s="89" t="str">
        <f>IF(G540&lt;&gt;"",EXPORTADO!E522,"")</f>
        <v/>
      </c>
      <c r="P540" s="90" t="str">
        <f>IF(G540&lt;&gt;"",EXPORTADO!F522,"")</f>
        <v/>
      </c>
      <c r="Q540" s="90" t="str">
        <f>IF($G540&lt;&gt;"",$O540*P540,IF(OR($I540="c",$I540="css"),SUMIF($G$22:G$2999,$K540,Q$22:Q$2999),IF($I540="c1",SUMIF($F$22:F$2999,$K540,Q$22:Q$2999),IF($I540="c2",SUMIF($E$22:E$2999,$K540,Q$22:Q$2999),IF($I540="c3",SUMIF($D$22:D$2999,$K540,Q$22:Q$2999),IF($I540="c4",SUMIF($C$22:C$2999,$K540,Q$22:Q$2999),""))))))</f>
        <v/>
      </c>
      <c r="S540" s="90"/>
      <c r="T540" s="90" t="str">
        <f>IF(G540&lt;&gt;"",IF(S540&lt;&gt;"",O540*S540,"Celda Vacia"),IF($G540&lt;&gt;"",$O540*S540,IF(OR($I540="c",$I540="css"),SUMIF($G$22:G$2999,$K540,T$22:T$2999),IF($I540="c1",SUMIF($F$22:F$2999,$K540,T$22:T$2999),IF($I540="c2",SUMIF($E$22:E$2999,$K540,T$22:T$2999),IF($I540="c3",SUMIF($D$22:D$2999,$K540,T$22:T$2999),IF($I540="c4",SUMIF($C$22:C$2999,$K540,T$22:T$2999),"")))))))</f>
        <v/>
      </c>
      <c r="U540" s="91" t="str">
        <f t="shared" si="136"/>
        <v/>
      </c>
      <c r="V540" s="45"/>
      <c r="X540" s="50" t="str">
        <f t="shared" si="137"/>
        <v/>
      </c>
      <c r="Y540" s="69" t="str">
        <f t="shared" si="138"/>
        <v/>
      </c>
      <c r="Z540" s="69" t="str">
        <f t="shared" si="139"/>
        <v/>
      </c>
      <c r="AA540" s="69" t="str">
        <f>IF(I540="CSS",IF(RELLENAR!$F$6="PEM",IF(OR(T540&lt;(Q540),Q540=0),1,""),IF(OR(T540*(1+$T$11+$T$9)&lt;(Q540*(1+$O$9+$O$11)),Q540=0),1,"")),"")</f>
        <v/>
      </c>
      <c r="AB540" s="93" t="str">
        <f t="shared" si="140"/>
        <v/>
      </c>
      <c r="AC540" s="56" t="str">
        <f t="shared" si="141"/>
        <v/>
      </c>
      <c r="AD540" s="94" t="str">
        <f t="shared" si="142"/>
        <v/>
      </c>
      <c r="AE540" s="56" t="str">
        <f t="shared" si="143"/>
        <v/>
      </c>
      <c r="AF540" s="78" t="str">
        <f t="shared" si="144"/>
        <v/>
      </c>
    </row>
    <row r="541" spans="1:32" s="74" customFormat="1" x14ac:dyDescent="0.2">
      <c r="A541" s="74" t="str">
        <f>IF(EXPORTADO!I523&lt;&gt;"",EXPORTADO!I523,"")</f>
        <v/>
      </c>
      <c r="B541" s="74" t="str">
        <f t="shared" si="129"/>
        <v/>
      </c>
      <c r="C541" s="86" t="str">
        <f t="shared" si="130"/>
        <v/>
      </c>
      <c r="D541" s="86" t="str">
        <f t="shared" si="131"/>
        <v/>
      </c>
      <c r="E541" s="86" t="str">
        <f t="shared" si="132"/>
        <v/>
      </c>
      <c r="F541" s="86" t="str">
        <f t="shared" si="133"/>
        <v/>
      </c>
      <c r="G541" s="86" t="str">
        <f t="shared" si="134"/>
        <v/>
      </c>
      <c r="H541" s="87" t="str">
        <f>IF(EXPORTADO!B523&lt;&gt;"",EXPORTADO!B523,"")</f>
        <v/>
      </c>
      <c r="I541" s="78" t="str">
        <f t="shared" si="135"/>
        <v/>
      </c>
      <c r="J541" s="78"/>
      <c r="K541" s="88" t="str">
        <f>IF(EXPORTADO!A523&lt;&gt;"",TRIM(EXPORTADO!A523),"")</f>
        <v/>
      </c>
      <c r="L541" s="50" t="str">
        <f>IF(K541&lt;&gt;"",EXPORTADO!D523,"")</f>
        <v/>
      </c>
      <c r="M541" s="50"/>
      <c r="N541" s="78" t="str">
        <f>IF(K541&lt;&gt;"",EXPORTADO!C523,"")</f>
        <v/>
      </c>
      <c r="O541" s="89" t="str">
        <f>IF(G541&lt;&gt;"",EXPORTADO!E523,"")</f>
        <v/>
      </c>
      <c r="P541" s="90" t="str">
        <f>IF(G541&lt;&gt;"",EXPORTADO!F523,"")</f>
        <v/>
      </c>
      <c r="Q541" s="90" t="str">
        <f>IF($G541&lt;&gt;"",$O541*P541,IF(OR($I541="c",$I541="css"),SUMIF($G$22:G$2999,$K541,Q$22:Q$2999),IF($I541="c1",SUMIF($F$22:F$2999,$K541,Q$22:Q$2999),IF($I541="c2",SUMIF($E$22:E$2999,$K541,Q$22:Q$2999),IF($I541="c3",SUMIF($D$22:D$2999,$K541,Q$22:Q$2999),IF($I541="c4",SUMIF($C$22:C$2999,$K541,Q$22:Q$2999),""))))))</f>
        <v/>
      </c>
      <c r="S541" s="90"/>
      <c r="T541" s="90" t="str">
        <f>IF(G541&lt;&gt;"",IF(S541&lt;&gt;"",O541*S541,"Celda Vacia"),IF($G541&lt;&gt;"",$O541*S541,IF(OR($I541="c",$I541="css"),SUMIF($G$22:G$2999,$K541,T$22:T$2999),IF($I541="c1",SUMIF($F$22:F$2999,$K541,T$22:T$2999),IF($I541="c2",SUMIF($E$22:E$2999,$K541,T$22:T$2999),IF($I541="c3",SUMIF($D$22:D$2999,$K541,T$22:T$2999),IF($I541="c4",SUMIF($C$22:C$2999,$K541,T$22:T$2999),"")))))))</f>
        <v/>
      </c>
      <c r="U541" s="91" t="str">
        <f t="shared" si="136"/>
        <v/>
      </c>
      <c r="V541" s="45"/>
      <c r="X541" s="50" t="str">
        <f t="shared" si="137"/>
        <v/>
      </c>
      <c r="Y541" s="69" t="str">
        <f t="shared" si="138"/>
        <v/>
      </c>
      <c r="Z541" s="69" t="str">
        <f t="shared" si="139"/>
        <v/>
      </c>
      <c r="AA541" s="69" t="str">
        <f>IF(I541="CSS",IF(RELLENAR!$F$6="PEM",IF(OR(T541&lt;(Q541),Q541=0),1,""),IF(OR(T541*(1+$T$11+$T$9)&lt;(Q541*(1+$O$9+$O$11)),Q541=0),1,"")),"")</f>
        <v/>
      </c>
      <c r="AB541" s="93" t="str">
        <f t="shared" si="140"/>
        <v/>
      </c>
      <c r="AC541" s="56" t="str">
        <f t="shared" si="141"/>
        <v/>
      </c>
      <c r="AD541" s="94" t="str">
        <f t="shared" si="142"/>
        <v/>
      </c>
      <c r="AE541" s="56" t="str">
        <f t="shared" si="143"/>
        <v/>
      </c>
      <c r="AF541" s="78" t="str">
        <f t="shared" si="144"/>
        <v/>
      </c>
    </row>
    <row r="542" spans="1:32" s="74" customFormat="1" x14ac:dyDescent="0.2">
      <c r="A542" s="74" t="str">
        <f>IF(EXPORTADO!I524&lt;&gt;"",EXPORTADO!I524,"")</f>
        <v/>
      </c>
      <c r="B542" s="74" t="str">
        <f t="shared" si="129"/>
        <v/>
      </c>
      <c r="C542" s="86" t="str">
        <f t="shared" si="130"/>
        <v/>
      </c>
      <c r="D542" s="86" t="str">
        <f t="shared" si="131"/>
        <v/>
      </c>
      <c r="E542" s="86" t="str">
        <f t="shared" si="132"/>
        <v/>
      </c>
      <c r="F542" s="86" t="str">
        <f t="shared" si="133"/>
        <v/>
      </c>
      <c r="G542" s="86" t="str">
        <f t="shared" si="134"/>
        <v/>
      </c>
      <c r="H542" s="87" t="str">
        <f>IF(EXPORTADO!B524&lt;&gt;"",EXPORTADO!B524,"")</f>
        <v/>
      </c>
      <c r="I542" s="78" t="str">
        <f t="shared" si="135"/>
        <v/>
      </c>
      <c r="J542" s="78"/>
      <c r="K542" s="88" t="str">
        <f>IF(EXPORTADO!A524&lt;&gt;"",TRIM(EXPORTADO!A524),"")</f>
        <v/>
      </c>
      <c r="L542" s="50" t="str">
        <f>IF(K542&lt;&gt;"",EXPORTADO!D524,"")</f>
        <v/>
      </c>
      <c r="M542" s="50"/>
      <c r="N542" s="78" t="str">
        <f>IF(K542&lt;&gt;"",EXPORTADO!C524,"")</f>
        <v/>
      </c>
      <c r="O542" s="89" t="str">
        <f>IF(G542&lt;&gt;"",EXPORTADO!E524,"")</f>
        <v/>
      </c>
      <c r="P542" s="90" t="str">
        <f>IF(G542&lt;&gt;"",EXPORTADO!F524,"")</f>
        <v/>
      </c>
      <c r="Q542" s="90" t="str">
        <f>IF($G542&lt;&gt;"",$O542*P542,IF(OR($I542="c",$I542="css"),SUMIF($G$22:G$2999,$K542,Q$22:Q$2999),IF($I542="c1",SUMIF($F$22:F$2999,$K542,Q$22:Q$2999),IF($I542="c2",SUMIF($E$22:E$2999,$K542,Q$22:Q$2999),IF($I542="c3",SUMIF($D$22:D$2999,$K542,Q$22:Q$2999),IF($I542="c4",SUMIF($C$22:C$2999,$K542,Q$22:Q$2999),""))))))</f>
        <v/>
      </c>
      <c r="S542" s="90"/>
      <c r="T542" s="90" t="str">
        <f>IF(G542&lt;&gt;"",IF(S542&lt;&gt;"",O542*S542,"Celda Vacia"),IF($G542&lt;&gt;"",$O542*S542,IF(OR($I542="c",$I542="css"),SUMIF($G$22:G$2999,$K542,T$22:T$2999),IF($I542="c1",SUMIF($F$22:F$2999,$K542,T$22:T$2999),IF($I542="c2",SUMIF($E$22:E$2999,$K542,T$22:T$2999),IF($I542="c3",SUMIF($D$22:D$2999,$K542,T$22:T$2999),IF($I542="c4",SUMIF($C$22:C$2999,$K542,T$22:T$2999),"")))))))</f>
        <v/>
      </c>
      <c r="U542" s="91" t="str">
        <f t="shared" si="136"/>
        <v/>
      </c>
      <c r="V542" s="45"/>
      <c r="X542" s="50" t="str">
        <f t="shared" si="137"/>
        <v/>
      </c>
      <c r="Y542" s="69" t="str">
        <f t="shared" si="138"/>
        <v/>
      </c>
      <c r="Z542" s="69" t="str">
        <f t="shared" si="139"/>
        <v/>
      </c>
      <c r="AA542" s="69" t="str">
        <f>IF(I542="CSS",IF(RELLENAR!$F$6="PEM",IF(OR(T542&lt;(Q542),Q542=0),1,""),IF(OR(T542*(1+$T$11+$T$9)&lt;(Q542*(1+$O$9+$O$11)),Q542=0),1,"")),"")</f>
        <v/>
      </c>
      <c r="AB542" s="93" t="str">
        <f t="shared" si="140"/>
        <v/>
      </c>
      <c r="AC542" s="56" t="str">
        <f t="shared" si="141"/>
        <v/>
      </c>
      <c r="AD542" s="94" t="str">
        <f t="shared" si="142"/>
        <v/>
      </c>
      <c r="AE542" s="56" t="str">
        <f t="shared" si="143"/>
        <v/>
      </c>
      <c r="AF542" s="78" t="str">
        <f t="shared" si="144"/>
        <v/>
      </c>
    </row>
    <row r="543" spans="1:32" s="74" customFormat="1" x14ac:dyDescent="0.2">
      <c r="A543" s="74" t="str">
        <f>IF(EXPORTADO!I525&lt;&gt;"",EXPORTADO!I525,"")</f>
        <v/>
      </c>
      <c r="B543" s="74" t="str">
        <f t="shared" si="129"/>
        <v/>
      </c>
      <c r="C543" s="86" t="str">
        <f t="shared" si="130"/>
        <v/>
      </c>
      <c r="D543" s="86" t="str">
        <f t="shared" si="131"/>
        <v/>
      </c>
      <c r="E543" s="86" t="str">
        <f t="shared" si="132"/>
        <v/>
      </c>
      <c r="F543" s="86" t="str">
        <f t="shared" si="133"/>
        <v/>
      </c>
      <c r="G543" s="86" t="str">
        <f t="shared" si="134"/>
        <v/>
      </c>
      <c r="H543" s="87" t="str">
        <f>IF(EXPORTADO!B525&lt;&gt;"",EXPORTADO!B525,"")</f>
        <v/>
      </c>
      <c r="I543" s="78" t="str">
        <f t="shared" si="135"/>
        <v/>
      </c>
      <c r="J543" s="78"/>
      <c r="K543" s="88" t="str">
        <f>IF(EXPORTADO!A525&lt;&gt;"",TRIM(EXPORTADO!A525),"")</f>
        <v/>
      </c>
      <c r="L543" s="50" t="str">
        <f>IF(K543&lt;&gt;"",EXPORTADO!D525,"")</f>
        <v/>
      </c>
      <c r="M543" s="50"/>
      <c r="N543" s="78" t="str">
        <f>IF(K543&lt;&gt;"",EXPORTADO!C525,"")</f>
        <v/>
      </c>
      <c r="O543" s="89" t="str">
        <f>IF(G543&lt;&gt;"",EXPORTADO!E525,"")</f>
        <v/>
      </c>
      <c r="P543" s="90" t="str">
        <f>IF(G543&lt;&gt;"",EXPORTADO!F525,"")</f>
        <v/>
      </c>
      <c r="Q543" s="90" t="str">
        <f>IF($G543&lt;&gt;"",$O543*P543,IF(OR($I543="c",$I543="css"),SUMIF($G$22:G$2999,$K543,Q$22:Q$2999),IF($I543="c1",SUMIF($F$22:F$2999,$K543,Q$22:Q$2999),IF($I543="c2",SUMIF($E$22:E$2999,$K543,Q$22:Q$2999),IF($I543="c3",SUMIF($D$22:D$2999,$K543,Q$22:Q$2999),IF($I543="c4",SUMIF($C$22:C$2999,$K543,Q$22:Q$2999),""))))))</f>
        <v/>
      </c>
      <c r="S543" s="90"/>
      <c r="T543" s="90" t="str">
        <f>IF(G543&lt;&gt;"",IF(S543&lt;&gt;"",O543*S543,"Celda Vacia"),IF($G543&lt;&gt;"",$O543*S543,IF(OR($I543="c",$I543="css"),SUMIF($G$22:G$2999,$K543,T$22:T$2999),IF($I543="c1",SUMIF($F$22:F$2999,$K543,T$22:T$2999),IF($I543="c2",SUMIF($E$22:E$2999,$K543,T$22:T$2999),IF($I543="c3",SUMIF($D$22:D$2999,$K543,T$22:T$2999),IF($I543="c4",SUMIF($C$22:C$2999,$K543,T$22:T$2999),"")))))))</f>
        <v/>
      </c>
      <c r="U543" s="91" t="str">
        <f t="shared" si="136"/>
        <v/>
      </c>
      <c r="V543" s="45"/>
      <c r="X543" s="50" t="str">
        <f t="shared" si="137"/>
        <v/>
      </c>
      <c r="Y543" s="69" t="str">
        <f t="shared" si="138"/>
        <v/>
      </c>
      <c r="Z543" s="69" t="str">
        <f t="shared" si="139"/>
        <v/>
      </c>
      <c r="AA543" s="69" t="str">
        <f>IF(I543="CSS",IF(RELLENAR!$F$6="PEM",IF(OR(T543&lt;(Q543),Q543=0),1,""),IF(OR(T543*(1+$T$11+$T$9)&lt;(Q543*(1+$O$9+$O$11)),Q543=0),1,"")),"")</f>
        <v/>
      </c>
      <c r="AB543" s="93" t="str">
        <f t="shared" si="140"/>
        <v/>
      </c>
      <c r="AC543" s="56" t="str">
        <f t="shared" si="141"/>
        <v/>
      </c>
      <c r="AD543" s="94" t="str">
        <f t="shared" si="142"/>
        <v/>
      </c>
      <c r="AE543" s="56" t="str">
        <f t="shared" si="143"/>
        <v/>
      </c>
      <c r="AF543" s="78" t="str">
        <f t="shared" si="144"/>
        <v/>
      </c>
    </row>
    <row r="544" spans="1:32" s="74" customFormat="1" x14ac:dyDescent="0.2">
      <c r="A544" s="74" t="str">
        <f>IF(EXPORTADO!I526&lt;&gt;"",EXPORTADO!I526,"")</f>
        <v/>
      </c>
      <c r="B544" s="74" t="str">
        <f t="shared" si="129"/>
        <v/>
      </c>
      <c r="C544" s="86" t="str">
        <f t="shared" si="130"/>
        <v/>
      </c>
      <c r="D544" s="86" t="str">
        <f t="shared" si="131"/>
        <v/>
      </c>
      <c r="E544" s="86" t="str">
        <f t="shared" si="132"/>
        <v/>
      </c>
      <c r="F544" s="86" t="str">
        <f t="shared" si="133"/>
        <v/>
      </c>
      <c r="G544" s="86" t="str">
        <f t="shared" si="134"/>
        <v/>
      </c>
      <c r="H544" s="87" t="str">
        <f>IF(EXPORTADO!B526&lt;&gt;"",EXPORTADO!B526,"")</f>
        <v/>
      </c>
      <c r="I544" s="78" t="str">
        <f t="shared" si="135"/>
        <v/>
      </c>
      <c r="J544" s="78"/>
      <c r="K544" s="88" t="str">
        <f>IF(EXPORTADO!A526&lt;&gt;"",TRIM(EXPORTADO!A526),"")</f>
        <v/>
      </c>
      <c r="L544" s="50" t="str">
        <f>IF(K544&lt;&gt;"",EXPORTADO!D526,"")</f>
        <v/>
      </c>
      <c r="M544" s="50"/>
      <c r="N544" s="78" t="str">
        <f>IF(K544&lt;&gt;"",EXPORTADO!C526,"")</f>
        <v/>
      </c>
      <c r="O544" s="89" t="str">
        <f>IF(G544&lt;&gt;"",EXPORTADO!E526,"")</f>
        <v/>
      </c>
      <c r="P544" s="90" t="str">
        <f>IF(G544&lt;&gt;"",EXPORTADO!F526,"")</f>
        <v/>
      </c>
      <c r="Q544" s="90" t="str">
        <f>IF($G544&lt;&gt;"",$O544*P544,IF(OR($I544="c",$I544="css"),SUMIF($G$22:G$2999,$K544,Q$22:Q$2999),IF($I544="c1",SUMIF($F$22:F$2999,$K544,Q$22:Q$2999),IF($I544="c2",SUMIF($E$22:E$2999,$K544,Q$22:Q$2999),IF($I544="c3",SUMIF($D$22:D$2999,$K544,Q$22:Q$2999),IF($I544="c4",SUMIF($C$22:C$2999,$K544,Q$22:Q$2999),""))))))</f>
        <v/>
      </c>
      <c r="S544" s="90"/>
      <c r="T544" s="90" t="str">
        <f>IF(G544&lt;&gt;"",IF(S544&lt;&gt;"",O544*S544,"Celda Vacia"),IF($G544&lt;&gt;"",$O544*S544,IF(OR($I544="c",$I544="css"),SUMIF($G$22:G$2999,$K544,T$22:T$2999),IF($I544="c1",SUMIF($F$22:F$2999,$K544,T$22:T$2999),IF($I544="c2",SUMIF($E$22:E$2999,$K544,T$22:T$2999),IF($I544="c3",SUMIF($D$22:D$2999,$K544,T$22:T$2999),IF($I544="c4",SUMIF($C$22:C$2999,$K544,T$22:T$2999),"")))))))</f>
        <v/>
      </c>
      <c r="U544" s="91" t="str">
        <f t="shared" si="136"/>
        <v/>
      </c>
      <c r="V544" s="45"/>
      <c r="X544" s="50" t="str">
        <f t="shared" si="137"/>
        <v/>
      </c>
      <c r="Y544" s="69" t="str">
        <f t="shared" si="138"/>
        <v/>
      </c>
      <c r="Z544" s="69" t="str">
        <f t="shared" si="139"/>
        <v/>
      </c>
      <c r="AA544" s="69" t="str">
        <f>IF(I544="CSS",IF(RELLENAR!$F$6="PEM",IF(OR(T544&lt;(Q544),Q544=0),1,""),IF(OR(T544*(1+$T$11+$T$9)&lt;(Q544*(1+$O$9+$O$11)),Q544=0),1,"")),"")</f>
        <v/>
      </c>
      <c r="AB544" s="93" t="str">
        <f t="shared" si="140"/>
        <v/>
      </c>
      <c r="AC544" s="56" t="str">
        <f t="shared" si="141"/>
        <v/>
      </c>
      <c r="AD544" s="94" t="str">
        <f t="shared" si="142"/>
        <v/>
      </c>
      <c r="AE544" s="56" t="str">
        <f t="shared" si="143"/>
        <v/>
      </c>
      <c r="AF544" s="78" t="str">
        <f t="shared" si="144"/>
        <v/>
      </c>
    </row>
    <row r="545" spans="1:32" s="74" customFormat="1" x14ac:dyDescent="0.2">
      <c r="A545" s="74" t="str">
        <f>IF(EXPORTADO!I527&lt;&gt;"",EXPORTADO!I527,"")</f>
        <v/>
      </c>
      <c r="B545" s="74" t="str">
        <f t="shared" si="129"/>
        <v/>
      </c>
      <c r="C545" s="86" t="str">
        <f t="shared" si="130"/>
        <v/>
      </c>
      <c r="D545" s="86" t="str">
        <f t="shared" si="131"/>
        <v/>
      </c>
      <c r="E545" s="86" t="str">
        <f t="shared" si="132"/>
        <v/>
      </c>
      <c r="F545" s="86" t="str">
        <f t="shared" si="133"/>
        <v/>
      </c>
      <c r="G545" s="86" t="str">
        <f t="shared" si="134"/>
        <v/>
      </c>
      <c r="H545" s="87" t="str">
        <f>IF(EXPORTADO!B527&lt;&gt;"",EXPORTADO!B527,"")</f>
        <v/>
      </c>
      <c r="I545" s="78" t="str">
        <f t="shared" si="135"/>
        <v/>
      </c>
      <c r="J545" s="78"/>
      <c r="K545" s="88" t="str">
        <f>IF(EXPORTADO!A527&lt;&gt;"",TRIM(EXPORTADO!A527),"")</f>
        <v/>
      </c>
      <c r="L545" s="50" t="str">
        <f>IF(K545&lt;&gt;"",EXPORTADO!D527,"")</f>
        <v/>
      </c>
      <c r="M545" s="50"/>
      <c r="N545" s="78" t="str">
        <f>IF(K545&lt;&gt;"",EXPORTADO!C527,"")</f>
        <v/>
      </c>
      <c r="O545" s="89" t="str">
        <f>IF(G545&lt;&gt;"",EXPORTADO!E527,"")</f>
        <v/>
      </c>
      <c r="P545" s="90" t="str">
        <f>IF(G545&lt;&gt;"",EXPORTADO!F527,"")</f>
        <v/>
      </c>
      <c r="Q545" s="90" t="str">
        <f>IF($G545&lt;&gt;"",$O545*P545,IF(OR($I545="c",$I545="css"),SUMIF($G$22:G$2999,$K545,Q$22:Q$2999),IF($I545="c1",SUMIF($F$22:F$2999,$K545,Q$22:Q$2999),IF($I545="c2",SUMIF($E$22:E$2999,$K545,Q$22:Q$2999),IF($I545="c3",SUMIF($D$22:D$2999,$K545,Q$22:Q$2999),IF($I545="c4",SUMIF($C$22:C$2999,$K545,Q$22:Q$2999),""))))))</f>
        <v/>
      </c>
      <c r="S545" s="90"/>
      <c r="T545" s="90" t="str">
        <f>IF(G545&lt;&gt;"",IF(S545&lt;&gt;"",O545*S545,"Celda Vacia"),IF($G545&lt;&gt;"",$O545*S545,IF(OR($I545="c",$I545="css"),SUMIF($G$22:G$2999,$K545,T$22:T$2999),IF($I545="c1",SUMIF($F$22:F$2999,$K545,T$22:T$2999),IF($I545="c2",SUMIF($E$22:E$2999,$K545,T$22:T$2999),IF($I545="c3",SUMIF($D$22:D$2999,$K545,T$22:T$2999),IF($I545="c4",SUMIF($C$22:C$2999,$K545,T$22:T$2999),"")))))))</f>
        <v/>
      </c>
      <c r="U545" s="91" t="str">
        <f t="shared" si="136"/>
        <v/>
      </c>
      <c r="V545" s="45"/>
      <c r="X545" s="50" t="str">
        <f t="shared" si="137"/>
        <v/>
      </c>
      <c r="Y545" s="69" t="str">
        <f t="shared" si="138"/>
        <v/>
      </c>
      <c r="Z545" s="69" t="str">
        <f t="shared" si="139"/>
        <v/>
      </c>
      <c r="AA545" s="69" t="str">
        <f>IF(I545="CSS",IF(RELLENAR!$F$6="PEM",IF(OR(T545&lt;(Q545),Q545=0),1,""),IF(OR(T545*(1+$T$11+$T$9)&lt;(Q545*(1+$O$9+$O$11)),Q545=0),1,"")),"")</f>
        <v/>
      </c>
      <c r="AB545" s="93" t="str">
        <f t="shared" si="140"/>
        <v/>
      </c>
      <c r="AC545" s="56" t="str">
        <f t="shared" si="141"/>
        <v/>
      </c>
      <c r="AD545" s="94" t="str">
        <f t="shared" si="142"/>
        <v/>
      </c>
      <c r="AE545" s="56" t="str">
        <f t="shared" si="143"/>
        <v/>
      </c>
      <c r="AF545" s="78" t="str">
        <f t="shared" si="144"/>
        <v/>
      </c>
    </row>
    <row r="546" spans="1:32" s="74" customFormat="1" x14ac:dyDescent="0.2">
      <c r="A546" s="74" t="str">
        <f>IF(EXPORTADO!I528&lt;&gt;"",EXPORTADO!I528,"")</f>
        <v/>
      </c>
      <c r="B546" s="74" t="str">
        <f t="shared" si="129"/>
        <v/>
      </c>
      <c r="C546" s="86" t="str">
        <f t="shared" si="130"/>
        <v/>
      </c>
      <c r="D546" s="86" t="str">
        <f t="shared" si="131"/>
        <v/>
      </c>
      <c r="E546" s="86" t="str">
        <f t="shared" si="132"/>
        <v/>
      </c>
      <c r="F546" s="86" t="str">
        <f t="shared" si="133"/>
        <v/>
      </c>
      <c r="G546" s="86" t="str">
        <f t="shared" si="134"/>
        <v/>
      </c>
      <c r="H546" s="87" t="str">
        <f>IF(EXPORTADO!B528&lt;&gt;"",EXPORTADO!B528,"")</f>
        <v/>
      </c>
      <c r="I546" s="78" t="str">
        <f t="shared" si="135"/>
        <v/>
      </c>
      <c r="J546" s="78"/>
      <c r="K546" s="88" t="str">
        <f>IF(EXPORTADO!A528&lt;&gt;"",TRIM(EXPORTADO!A528),"")</f>
        <v/>
      </c>
      <c r="L546" s="50" t="str">
        <f>IF(K546&lt;&gt;"",EXPORTADO!D528,"")</f>
        <v/>
      </c>
      <c r="M546" s="50"/>
      <c r="N546" s="78" t="str">
        <f>IF(K546&lt;&gt;"",EXPORTADO!C528,"")</f>
        <v/>
      </c>
      <c r="O546" s="89" t="str">
        <f>IF(G546&lt;&gt;"",EXPORTADO!E528,"")</f>
        <v/>
      </c>
      <c r="P546" s="90" t="str">
        <f>IF(G546&lt;&gt;"",EXPORTADO!F528,"")</f>
        <v/>
      </c>
      <c r="Q546" s="90" t="str">
        <f>IF($G546&lt;&gt;"",$O546*P546,IF(OR($I546="c",$I546="css"),SUMIF($G$22:G$2999,$K546,Q$22:Q$2999),IF($I546="c1",SUMIF($F$22:F$2999,$K546,Q$22:Q$2999),IF($I546="c2",SUMIF($E$22:E$2999,$K546,Q$22:Q$2999),IF($I546="c3",SUMIF($D$22:D$2999,$K546,Q$22:Q$2999),IF($I546="c4",SUMIF($C$22:C$2999,$K546,Q$22:Q$2999),""))))))</f>
        <v/>
      </c>
      <c r="S546" s="90"/>
      <c r="T546" s="90" t="str">
        <f>IF(G546&lt;&gt;"",IF(S546&lt;&gt;"",O546*S546,"Celda Vacia"),IF($G546&lt;&gt;"",$O546*S546,IF(OR($I546="c",$I546="css"),SUMIF($G$22:G$2999,$K546,T$22:T$2999),IF($I546="c1",SUMIF($F$22:F$2999,$K546,T$22:T$2999),IF($I546="c2",SUMIF($E$22:E$2999,$K546,T$22:T$2999),IF($I546="c3",SUMIF($D$22:D$2999,$K546,T$22:T$2999),IF($I546="c4",SUMIF($C$22:C$2999,$K546,T$22:T$2999),"")))))))</f>
        <v/>
      </c>
      <c r="U546" s="91" t="str">
        <f t="shared" si="136"/>
        <v/>
      </c>
      <c r="V546" s="45"/>
      <c r="X546" s="50" t="str">
        <f t="shared" si="137"/>
        <v/>
      </c>
      <c r="Y546" s="69" t="str">
        <f t="shared" si="138"/>
        <v/>
      </c>
      <c r="Z546" s="69" t="str">
        <f t="shared" si="139"/>
        <v/>
      </c>
      <c r="AA546" s="69" t="str">
        <f>IF(I546="CSS",IF(RELLENAR!$F$6="PEM",IF(OR(T546&lt;(Q546),Q546=0),1,""),IF(OR(T546*(1+$T$11+$T$9)&lt;(Q546*(1+$O$9+$O$11)),Q546=0),1,"")),"")</f>
        <v/>
      </c>
      <c r="AB546" s="93" t="str">
        <f t="shared" si="140"/>
        <v/>
      </c>
      <c r="AC546" s="56" t="str">
        <f t="shared" si="141"/>
        <v/>
      </c>
      <c r="AD546" s="94" t="str">
        <f t="shared" si="142"/>
        <v/>
      </c>
      <c r="AE546" s="56" t="str">
        <f t="shared" si="143"/>
        <v/>
      </c>
      <c r="AF546" s="78" t="str">
        <f t="shared" si="144"/>
        <v/>
      </c>
    </row>
    <row r="547" spans="1:32" s="74" customFormat="1" x14ac:dyDescent="0.2">
      <c r="A547" s="74" t="str">
        <f>IF(EXPORTADO!I529&lt;&gt;"",EXPORTADO!I529,"")</f>
        <v/>
      </c>
      <c r="B547" s="74" t="str">
        <f t="shared" si="129"/>
        <v/>
      </c>
      <c r="C547" s="86" t="str">
        <f t="shared" si="130"/>
        <v/>
      </c>
      <c r="D547" s="86" t="str">
        <f t="shared" si="131"/>
        <v/>
      </c>
      <c r="E547" s="86" t="str">
        <f t="shared" si="132"/>
        <v/>
      </c>
      <c r="F547" s="86" t="str">
        <f t="shared" si="133"/>
        <v/>
      </c>
      <c r="G547" s="86" t="str">
        <f t="shared" si="134"/>
        <v/>
      </c>
      <c r="H547" s="87" t="str">
        <f>IF(EXPORTADO!B529&lt;&gt;"",EXPORTADO!B529,"")</f>
        <v/>
      </c>
      <c r="I547" s="78" t="str">
        <f t="shared" si="135"/>
        <v/>
      </c>
      <c r="J547" s="78"/>
      <c r="K547" s="88" t="str">
        <f>IF(EXPORTADO!A529&lt;&gt;"",TRIM(EXPORTADO!A529),"")</f>
        <v/>
      </c>
      <c r="L547" s="50" t="str">
        <f>IF(K547&lt;&gt;"",EXPORTADO!D529,"")</f>
        <v/>
      </c>
      <c r="M547" s="50"/>
      <c r="N547" s="78" t="str">
        <f>IF(K547&lt;&gt;"",EXPORTADO!C529,"")</f>
        <v/>
      </c>
      <c r="O547" s="89" t="str">
        <f>IF(G547&lt;&gt;"",EXPORTADO!E529,"")</f>
        <v/>
      </c>
      <c r="P547" s="90" t="str">
        <f>IF(G547&lt;&gt;"",EXPORTADO!F529,"")</f>
        <v/>
      </c>
      <c r="Q547" s="90" t="str">
        <f>IF($G547&lt;&gt;"",$O547*P547,IF(OR($I547="c",$I547="css"),SUMIF($G$22:G$2999,$K547,Q$22:Q$2999),IF($I547="c1",SUMIF($F$22:F$2999,$K547,Q$22:Q$2999),IF($I547="c2",SUMIF($E$22:E$2999,$K547,Q$22:Q$2999),IF($I547="c3",SUMIF($D$22:D$2999,$K547,Q$22:Q$2999),IF($I547="c4",SUMIF($C$22:C$2999,$K547,Q$22:Q$2999),""))))))</f>
        <v/>
      </c>
      <c r="S547" s="90" t="s">
        <v>17</v>
      </c>
      <c r="T547" s="90" t="str">
        <f>IF(G547&lt;&gt;"",IF(S547&lt;&gt;"",O547*S547,"Celda Vacia"),IF($G547&lt;&gt;"",$O547*S547,IF(OR($I547="c",$I547="css"),SUMIF($G$22:G$2999,$K547,T$22:T$2999),IF($I547="c1",SUMIF($F$22:F$2999,$K547,T$22:T$2999),IF($I547="c2",SUMIF($E$22:E$2999,$K547,T$22:T$2999),IF($I547="c3",SUMIF($D$22:D$2999,$K547,T$22:T$2999),IF($I547="c4",SUMIF($C$22:C$2999,$K547,T$22:T$2999),"")))))))</f>
        <v/>
      </c>
      <c r="U547" s="91" t="str">
        <f t="shared" si="136"/>
        <v/>
      </c>
      <c r="V547" s="45"/>
      <c r="X547" s="50" t="str">
        <f t="shared" si="137"/>
        <v/>
      </c>
      <c r="Y547" s="69" t="str">
        <f t="shared" si="138"/>
        <v/>
      </c>
      <c r="Z547" s="69" t="str">
        <f t="shared" si="139"/>
        <v/>
      </c>
      <c r="AA547" s="69" t="str">
        <f>IF(I547="CSS",IF(RELLENAR!$F$6="PEM",IF(OR(T547&lt;(Q547),Q547=0),1,""),IF(OR(T547*(1+$T$11+$T$9)&lt;(Q547*(1+$O$9+$O$11)),Q547=0),1,"")),"")</f>
        <v/>
      </c>
      <c r="AB547" s="93" t="str">
        <f t="shared" si="140"/>
        <v/>
      </c>
      <c r="AC547" s="56" t="str">
        <f t="shared" si="141"/>
        <v/>
      </c>
      <c r="AD547" s="94" t="str">
        <f t="shared" si="142"/>
        <v/>
      </c>
      <c r="AE547" s="56" t="str">
        <f t="shared" si="143"/>
        <v/>
      </c>
      <c r="AF547" s="78" t="str">
        <f t="shared" si="144"/>
        <v/>
      </c>
    </row>
    <row r="548" spans="1:32" s="74" customFormat="1" x14ac:dyDescent="0.2">
      <c r="A548" s="74" t="str">
        <f>IF(EXPORTADO!I530&lt;&gt;"",EXPORTADO!I530,"")</f>
        <v/>
      </c>
      <c r="B548" s="74" t="str">
        <f t="shared" si="129"/>
        <v/>
      </c>
      <c r="C548" s="86" t="str">
        <f t="shared" si="130"/>
        <v/>
      </c>
      <c r="D548" s="86" t="str">
        <f t="shared" si="131"/>
        <v/>
      </c>
      <c r="E548" s="86" t="str">
        <f t="shared" si="132"/>
        <v/>
      </c>
      <c r="F548" s="86" t="str">
        <f t="shared" si="133"/>
        <v/>
      </c>
      <c r="G548" s="86" t="str">
        <f t="shared" si="134"/>
        <v/>
      </c>
      <c r="H548" s="87" t="str">
        <f>IF(EXPORTADO!B530&lt;&gt;"",EXPORTADO!B530,"")</f>
        <v/>
      </c>
      <c r="I548" s="78" t="str">
        <f t="shared" si="135"/>
        <v/>
      </c>
      <c r="J548" s="78"/>
      <c r="K548" s="88" t="str">
        <f>IF(EXPORTADO!A530&lt;&gt;"",TRIM(EXPORTADO!A530),"")</f>
        <v/>
      </c>
      <c r="L548" s="50" t="str">
        <f>IF(K548&lt;&gt;"",EXPORTADO!D530,"")</f>
        <v/>
      </c>
      <c r="M548" s="50"/>
      <c r="N548" s="78" t="str">
        <f>IF(K548&lt;&gt;"",EXPORTADO!C530,"")</f>
        <v/>
      </c>
      <c r="O548" s="89" t="str">
        <f>IF(G548&lt;&gt;"",EXPORTADO!E530,"")</f>
        <v/>
      </c>
      <c r="P548" s="90" t="str">
        <f>IF(G548&lt;&gt;"",EXPORTADO!F530,"")</f>
        <v/>
      </c>
      <c r="Q548" s="90" t="str">
        <f>IF($G548&lt;&gt;"",$O548*P548,IF(OR($I548="c",$I548="css"),SUMIF($G$22:G$2999,$K548,Q$22:Q$2999),IF($I548="c1",SUMIF($F$22:F$2999,$K548,Q$22:Q$2999),IF($I548="c2",SUMIF($E$22:E$2999,$K548,Q$22:Q$2999),IF($I548="c3",SUMIF($D$22:D$2999,$K548,Q$22:Q$2999),IF($I548="c4",SUMIF($C$22:C$2999,$K548,Q$22:Q$2999),""))))))</f>
        <v/>
      </c>
      <c r="S548" s="90"/>
      <c r="T548" s="90" t="str">
        <f>IF(G548&lt;&gt;"",IF(S548&lt;&gt;"",O548*S548,"Celda Vacia"),IF($G548&lt;&gt;"",$O548*S548,IF(OR($I548="c",$I548="css"),SUMIF($G$22:G$2999,$K548,T$22:T$2999),IF($I548="c1",SUMIF($F$22:F$2999,$K548,T$22:T$2999),IF($I548="c2",SUMIF($E$22:E$2999,$K548,T$22:T$2999),IF($I548="c3",SUMIF($D$22:D$2999,$K548,T$22:T$2999),IF($I548="c4",SUMIF($C$22:C$2999,$K548,T$22:T$2999),"")))))))</f>
        <v/>
      </c>
      <c r="U548" s="91" t="str">
        <f t="shared" si="136"/>
        <v/>
      </c>
      <c r="V548" s="45"/>
      <c r="X548" s="50" t="str">
        <f t="shared" si="137"/>
        <v/>
      </c>
      <c r="Y548" s="69" t="str">
        <f t="shared" si="138"/>
        <v/>
      </c>
      <c r="Z548" s="69" t="str">
        <f t="shared" si="139"/>
        <v/>
      </c>
      <c r="AA548" s="69" t="str">
        <f>IF(I548="CSS",IF(RELLENAR!$F$6="PEM",IF(OR(T548&lt;(Q548),Q548=0),1,""),IF(OR(T548*(1+$T$11+$T$9)&lt;(Q548*(1+$O$9+$O$11)),Q548=0),1,"")),"")</f>
        <v/>
      </c>
      <c r="AB548" s="93" t="str">
        <f t="shared" si="140"/>
        <v/>
      </c>
      <c r="AC548" s="56" t="str">
        <f t="shared" si="141"/>
        <v/>
      </c>
      <c r="AD548" s="94" t="str">
        <f t="shared" si="142"/>
        <v/>
      </c>
      <c r="AE548" s="56" t="str">
        <f t="shared" si="143"/>
        <v/>
      </c>
      <c r="AF548" s="78" t="str">
        <f t="shared" si="144"/>
        <v/>
      </c>
    </row>
    <row r="549" spans="1:32" s="74" customFormat="1" x14ac:dyDescent="0.2">
      <c r="A549" s="74" t="str">
        <f>IF(EXPORTADO!I531&lt;&gt;"",EXPORTADO!I531,"")</f>
        <v/>
      </c>
      <c r="B549" s="74" t="str">
        <f t="shared" si="129"/>
        <v/>
      </c>
      <c r="C549" s="86" t="str">
        <f t="shared" si="130"/>
        <v/>
      </c>
      <c r="D549" s="86" t="str">
        <f t="shared" si="131"/>
        <v/>
      </c>
      <c r="E549" s="86" t="str">
        <f t="shared" si="132"/>
        <v/>
      </c>
      <c r="F549" s="86" t="str">
        <f t="shared" si="133"/>
        <v/>
      </c>
      <c r="G549" s="86" t="str">
        <f t="shared" si="134"/>
        <v/>
      </c>
      <c r="H549" s="87" t="str">
        <f>IF(EXPORTADO!B531&lt;&gt;"",EXPORTADO!B531,"")</f>
        <v/>
      </c>
      <c r="I549" s="78" t="str">
        <f t="shared" si="135"/>
        <v/>
      </c>
      <c r="J549" s="78"/>
      <c r="K549" s="88" t="str">
        <f>IF(EXPORTADO!A531&lt;&gt;"",TRIM(EXPORTADO!A531),"")</f>
        <v/>
      </c>
      <c r="L549" s="50" t="str">
        <f>IF(K549&lt;&gt;"",EXPORTADO!D531,"")</f>
        <v/>
      </c>
      <c r="M549" s="50"/>
      <c r="N549" s="78" t="str">
        <f>IF(K549&lt;&gt;"",EXPORTADO!C531,"")</f>
        <v/>
      </c>
      <c r="O549" s="89" t="str">
        <f>IF(G549&lt;&gt;"",EXPORTADO!E531,"")</f>
        <v/>
      </c>
      <c r="P549" s="90" t="str">
        <f>IF(G549&lt;&gt;"",EXPORTADO!F531,"")</f>
        <v/>
      </c>
      <c r="Q549" s="90" t="str">
        <f>IF($G549&lt;&gt;"",$O549*P549,IF(OR($I549="c",$I549="css"),SUMIF($G$22:G$2999,$K549,Q$22:Q$2999),IF($I549="c1",SUMIF($F$22:F$2999,$K549,Q$22:Q$2999),IF($I549="c2",SUMIF($E$22:E$2999,$K549,Q$22:Q$2999),IF($I549="c3",SUMIF($D$22:D$2999,$K549,Q$22:Q$2999),IF($I549="c4",SUMIF($C$22:C$2999,$K549,Q$22:Q$2999),""))))))</f>
        <v/>
      </c>
      <c r="S549" s="90"/>
      <c r="T549" s="90" t="str">
        <f>IF(G549&lt;&gt;"",IF(S549&lt;&gt;"",O549*S549,"Celda Vacia"),IF($G549&lt;&gt;"",$O549*S549,IF(OR($I549="c",$I549="css"),SUMIF($G$22:G$2999,$K549,T$22:T$2999),IF($I549="c1",SUMIF($F$22:F$2999,$K549,T$22:T$2999),IF($I549="c2",SUMIF($E$22:E$2999,$K549,T$22:T$2999),IF($I549="c3",SUMIF($D$22:D$2999,$K549,T$22:T$2999),IF($I549="c4",SUMIF($C$22:C$2999,$K549,T$22:T$2999),"")))))))</f>
        <v/>
      </c>
      <c r="U549" s="91" t="str">
        <f t="shared" si="136"/>
        <v/>
      </c>
      <c r="V549" s="45"/>
      <c r="X549" s="50" t="str">
        <f t="shared" si="137"/>
        <v/>
      </c>
      <c r="Y549" s="69" t="str">
        <f t="shared" si="138"/>
        <v/>
      </c>
      <c r="Z549" s="69" t="str">
        <f t="shared" si="139"/>
        <v/>
      </c>
      <c r="AA549" s="69" t="str">
        <f>IF(I549="CSS",IF(RELLENAR!$F$6="PEM",IF(OR(T549&lt;(Q549),Q549=0),1,""),IF(OR(T549*(1+$T$11+$T$9)&lt;(Q549*(1+$O$9+$O$11)),Q549=0),1,"")),"")</f>
        <v/>
      </c>
      <c r="AB549" s="93" t="str">
        <f t="shared" si="140"/>
        <v/>
      </c>
      <c r="AC549" s="56" t="str">
        <f t="shared" si="141"/>
        <v/>
      </c>
      <c r="AD549" s="94" t="str">
        <f t="shared" si="142"/>
        <v/>
      </c>
      <c r="AE549" s="56" t="str">
        <f t="shared" si="143"/>
        <v/>
      </c>
      <c r="AF549" s="78" t="str">
        <f t="shared" si="144"/>
        <v/>
      </c>
    </row>
    <row r="550" spans="1:32" s="74" customFormat="1" x14ac:dyDescent="0.2">
      <c r="A550" s="74" t="str">
        <f>IF(EXPORTADO!I532&lt;&gt;"",EXPORTADO!I532,"")</f>
        <v/>
      </c>
      <c r="B550" s="74" t="str">
        <f t="shared" si="129"/>
        <v/>
      </c>
      <c r="C550" s="86" t="str">
        <f t="shared" si="130"/>
        <v/>
      </c>
      <c r="D550" s="86" t="str">
        <f t="shared" si="131"/>
        <v/>
      </c>
      <c r="E550" s="86" t="str">
        <f t="shared" si="132"/>
        <v/>
      </c>
      <c r="F550" s="86" t="str">
        <f t="shared" si="133"/>
        <v/>
      </c>
      <c r="G550" s="86" t="str">
        <f t="shared" si="134"/>
        <v/>
      </c>
      <c r="H550" s="87" t="str">
        <f>IF(EXPORTADO!B532&lt;&gt;"",EXPORTADO!B532,"")</f>
        <v/>
      </c>
      <c r="I550" s="78" t="str">
        <f t="shared" si="135"/>
        <v/>
      </c>
      <c r="J550" s="78"/>
      <c r="K550" s="88" t="str">
        <f>IF(EXPORTADO!A532&lt;&gt;"",TRIM(EXPORTADO!A532),"")</f>
        <v/>
      </c>
      <c r="L550" s="50" t="str">
        <f>IF(K550&lt;&gt;"",EXPORTADO!D532,"")</f>
        <v/>
      </c>
      <c r="M550" s="50"/>
      <c r="N550" s="78" t="str">
        <f>IF(K550&lt;&gt;"",EXPORTADO!C532,"")</f>
        <v/>
      </c>
      <c r="O550" s="89" t="str">
        <f>IF(G550&lt;&gt;"",EXPORTADO!E532,"")</f>
        <v/>
      </c>
      <c r="P550" s="90" t="str">
        <f>IF(G550&lt;&gt;"",EXPORTADO!F532,"")</f>
        <v/>
      </c>
      <c r="Q550" s="90" t="str">
        <f>IF($G550&lt;&gt;"",$O550*P550,IF(OR($I550="c",$I550="css"),SUMIF($G$22:G$2999,$K550,Q$22:Q$2999),IF($I550="c1",SUMIF($F$22:F$2999,$K550,Q$22:Q$2999),IF($I550="c2",SUMIF($E$22:E$2999,$K550,Q$22:Q$2999),IF($I550="c3",SUMIF($D$22:D$2999,$K550,Q$22:Q$2999),IF($I550="c4",SUMIF($C$22:C$2999,$K550,Q$22:Q$2999),""))))))</f>
        <v/>
      </c>
      <c r="S550" s="90"/>
      <c r="T550" s="90" t="str">
        <f>IF(G550&lt;&gt;"",IF(S550&lt;&gt;"",O550*S550,"Celda Vacia"),IF($G550&lt;&gt;"",$O550*S550,IF(OR($I550="c",$I550="css"),SUMIF($G$22:G$2999,$K550,T$22:T$2999),IF($I550="c1",SUMIF($F$22:F$2999,$K550,T$22:T$2999),IF($I550="c2",SUMIF($E$22:E$2999,$K550,T$22:T$2999),IF($I550="c3",SUMIF($D$22:D$2999,$K550,T$22:T$2999),IF($I550="c4",SUMIF($C$22:C$2999,$K550,T$22:T$2999),"")))))))</f>
        <v/>
      </c>
      <c r="U550" s="91" t="str">
        <f t="shared" si="136"/>
        <v/>
      </c>
      <c r="V550" s="45"/>
      <c r="X550" s="50" t="str">
        <f t="shared" si="137"/>
        <v/>
      </c>
      <c r="Y550" s="69" t="str">
        <f t="shared" si="138"/>
        <v/>
      </c>
      <c r="Z550" s="69" t="str">
        <f t="shared" si="139"/>
        <v/>
      </c>
      <c r="AA550" s="69" t="str">
        <f>IF(I550="CSS",IF(RELLENAR!$F$6="PEM",IF(OR(T550&lt;(Q550),Q550=0),1,""),IF(OR(T550*(1+$T$11+$T$9)&lt;(Q550*(1+$O$9+$O$11)),Q550=0),1,"")),"")</f>
        <v/>
      </c>
      <c r="AB550" s="93" t="str">
        <f t="shared" si="140"/>
        <v/>
      </c>
      <c r="AC550" s="56" t="str">
        <f t="shared" si="141"/>
        <v/>
      </c>
      <c r="AD550" s="94" t="str">
        <f t="shared" si="142"/>
        <v/>
      </c>
      <c r="AE550" s="56" t="str">
        <f t="shared" si="143"/>
        <v/>
      </c>
      <c r="AF550" s="78" t="str">
        <f t="shared" si="144"/>
        <v/>
      </c>
    </row>
    <row r="551" spans="1:32" s="74" customFormat="1" x14ac:dyDescent="0.2">
      <c r="A551" s="74" t="str">
        <f>IF(EXPORTADO!I533&lt;&gt;"",EXPORTADO!I533,"")</f>
        <v/>
      </c>
      <c r="B551" s="74" t="str">
        <f t="shared" si="129"/>
        <v/>
      </c>
      <c r="C551" s="86" t="str">
        <f t="shared" si="130"/>
        <v/>
      </c>
      <c r="D551" s="86" t="str">
        <f t="shared" si="131"/>
        <v/>
      </c>
      <c r="E551" s="86" t="str">
        <f t="shared" si="132"/>
        <v/>
      </c>
      <c r="F551" s="86" t="str">
        <f t="shared" si="133"/>
        <v/>
      </c>
      <c r="G551" s="86" t="str">
        <f t="shared" si="134"/>
        <v/>
      </c>
      <c r="H551" s="87" t="str">
        <f>IF(EXPORTADO!B533&lt;&gt;"",EXPORTADO!B533,"")</f>
        <v/>
      </c>
      <c r="I551" s="78" t="str">
        <f t="shared" si="135"/>
        <v/>
      </c>
      <c r="J551" s="78"/>
      <c r="K551" s="88" t="str">
        <f>IF(EXPORTADO!A533&lt;&gt;"",TRIM(EXPORTADO!A533),"")</f>
        <v/>
      </c>
      <c r="L551" s="50" t="str">
        <f>IF(K551&lt;&gt;"",EXPORTADO!D533,"")</f>
        <v/>
      </c>
      <c r="M551" s="50"/>
      <c r="N551" s="78" t="str">
        <f>IF(K551&lt;&gt;"",EXPORTADO!C533,"")</f>
        <v/>
      </c>
      <c r="O551" s="89" t="str">
        <f>IF(G551&lt;&gt;"",EXPORTADO!E533,"")</f>
        <v/>
      </c>
      <c r="P551" s="90" t="str">
        <f>IF(G551&lt;&gt;"",EXPORTADO!F533,"")</f>
        <v/>
      </c>
      <c r="Q551" s="90" t="str">
        <f>IF($G551&lt;&gt;"",$O551*P551,IF(OR($I551="c",$I551="css"),SUMIF($G$22:G$2999,$K551,Q$22:Q$2999),IF($I551="c1",SUMIF($F$22:F$2999,$K551,Q$22:Q$2999),IF($I551="c2",SUMIF($E$22:E$2999,$K551,Q$22:Q$2999),IF($I551="c3",SUMIF($D$22:D$2999,$K551,Q$22:Q$2999),IF($I551="c4",SUMIF($C$22:C$2999,$K551,Q$22:Q$2999),""))))))</f>
        <v/>
      </c>
      <c r="S551" s="90" t="s">
        <v>17</v>
      </c>
      <c r="T551" s="90" t="str">
        <f>IF(G551&lt;&gt;"",IF(S551&lt;&gt;"",O551*S551,"Celda Vacia"),IF($G551&lt;&gt;"",$O551*S551,IF(OR($I551="c",$I551="css"),SUMIF($G$22:G$2999,$K551,T$22:T$2999),IF($I551="c1",SUMIF($F$22:F$2999,$K551,T$22:T$2999),IF($I551="c2",SUMIF($E$22:E$2999,$K551,T$22:T$2999),IF($I551="c3",SUMIF($D$22:D$2999,$K551,T$22:T$2999),IF($I551="c4",SUMIF($C$22:C$2999,$K551,T$22:T$2999),"")))))))</f>
        <v/>
      </c>
      <c r="U551" s="91" t="str">
        <f t="shared" si="136"/>
        <v/>
      </c>
      <c r="V551" s="45"/>
      <c r="X551" s="50" t="str">
        <f t="shared" si="137"/>
        <v/>
      </c>
      <c r="Y551" s="69" t="str">
        <f t="shared" si="138"/>
        <v/>
      </c>
      <c r="Z551" s="69" t="str">
        <f t="shared" si="139"/>
        <v/>
      </c>
      <c r="AA551" s="69" t="str">
        <f>IF(I551="CSS",IF(RELLENAR!$F$6="PEM",IF(OR(T551&lt;(Q551),Q551=0),1,""),IF(OR(T551*(1+$T$11+$T$9)&lt;(Q551*(1+$O$9+$O$11)),Q551=0),1,"")),"")</f>
        <v/>
      </c>
      <c r="AB551" s="93" t="str">
        <f t="shared" si="140"/>
        <v/>
      </c>
      <c r="AC551" s="56" t="str">
        <f t="shared" si="141"/>
        <v/>
      </c>
      <c r="AD551" s="94" t="str">
        <f t="shared" si="142"/>
        <v/>
      </c>
      <c r="AE551" s="56" t="str">
        <f t="shared" si="143"/>
        <v/>
      </c>
      <c r="AF551" s="78" t="str">
        <f t="shared" si="144"/>
        <v/>
      </c>
    </row>
    <row r="552" spans="1:32" s="74" customFormat="1" x14ac:dyDescent="0.2">
      <c r="A552" s="74" t="str">
        <f>IF(EXPORTADO!I534&lt;&gt;"",EXPORTADO!I534,"")</f>
        <v/>
      </c>
      <c r="B552" s="74" t="str">
        <f t="shared" si="129"/>
        <v/>
      </c>
      <c r="C552" s="86" t="str">
        <f t="shared" si="130"/>
        <v/>
      </c>
      <c r="D552" s="86" t="str">
        <f t="shared" si="131"/>
        <v/>
      </c>
      <c r="E552" s="86" t="str">
        <f t="shared" si="132"/>
        <v/>
      </c>
      <c r="F552" s="86" t="str">
        <f t="shared" si="133"/>
        <v/>
      </c>
      <c r="G552" s="86" t="str">
        <f t="shared" si="134"/>
        <v/>
      </c>
      <c r="H552" s="87" t="str">
        <f>IF(EXPORTADO!B534&lt;&gt;"",EXPORTADO!B534,"")</f>
        <v/>
      </c>
      <c r="I552" s="78" t="str">
        <f t="shared" si="135"/>
        <v/>
      </c>
      <c r="J552" s="78"/>
      <c r="K552" s="88" t="str">
        <f>IF(EXPORTADO!A534&lt;&gt;"",TRIM(EXPORTADO!A534),"")</f>
        <v/>
      </c>
      <c r="L552" s="50" t="str">
        <f>IF(K552&lt;&gt;"",EXPORTADO!D534,"")</f>
        <v/>
      </c>
      <c r="M552" s="50"/>
      <c r="N552" s="78" t="str">
        <f>IF(K552&lt;&gt;"",EXPORTADO!C534,"")</f>
        <v/>
      </c>
      <c r="O552" s="89" t="str">
        <f>IF(G552&lt;&gt;"",EXPORTADO!E534,"")</f>
        <v/>
      </c>
      <c r="P552" s="90" t="str">
        <f>IF(G552&lt;&gt;"",EXPORTADO!F534,"")</f>
        <v/>
      </c>
      <c r="Q552" s="90" t="str">
        <f>IF($G552&lt;&gt;"",$O552*P552,IF(OR($I552="c",$I552="css"),SUMIF($G$22:G$2999,$K552,Q$22:Q$2999),IF($I552="c1",SUMIF($F$22:F$2999,$K552,Q$22:Q$2999),IF($I552="c2",SUMIF($E$22:E$2999,$K552,Q$22:Q$2999),IF($I552="c3",SUMIF($D$22:D$2999,$K552,Q$22:Q$2999),IF($I552="c4",SUMIF($C$22:C$2999,$K552,Q$22:Q$2999),""))))))</f>
        <v/>
      </c>
      <c r="S552" s="90"/>
      <c r="T552" s="90" t="str">
        <f>IF(G552&lt;&gt;"",IF(S552&lt;&gt;"",O552*S552,"Celda Vacia"),IF($G552&lt;&gt;"",$O552*S552,IF(OR($I552="c",$I552="css"),SUMIF($G$22:G$2999,$K552,T$22:T$2999),IF($I552="c1",SUMIF($F$22:F$2999,$K552,T$22:T$2999),IF($I552="c2",SUMIF($E$22:E$2999,$K552,T$22:T$2999),IF($I552="c3",SUMIF($D$22:D$2999,$K552,T$22:T$2999),IF($I552="c4",SUMIF($C$22:C$2999,$K552,T$22:T$2999),"")))))))</f>
        <v/>
      </c>
      <c r="U552" s="91" t="str">
        <f t="shared" si="136"/>
        <v/>
      </c>
      <c r="V552" s="45"/>
      <c r="X552" s="50" t="str">
        <f t="shared" si="137"/>
        <v/>
      </c>
      <c r="Y552" s="69" t="str">
        <f t="shared" si="138"/>
        <v/>
      </c>
      <c r="Z552" s="69" t="str">
        <f t="shared" si="139"/>
        <v/>
      </c>
      <c r="AA552" s="69" t="str">
        <f>IF(I552="CSS",IF(RELLENAR!$F$6="PEM",IF(OR(T552&lt;(Q552),Q552=0),1,""),IF(OR(T552*(1+$T$11+$T$9)&lt;(Q552*(1+$O$9+$O$11)),Q552=0),1,"")),"")</f>
        <v/>
      </c>
      <c r="AB552" s="93" t="str">
        <f t="shared" si="140"/>
        <v/>
      </c>
      <c r="AC552" s="56" t="str">
        <f t="shared" si="141"/>
        <v/>
      </c>
      <c r="AD552" s="94" t="str">
        <f t="shared" si="142"/>
        <v/>
      </c>
      <c r="AE552" s="56" t="str">
        <f t="shared" si="143"/>
        <v/>
      </c>
      <c r="AF552" s="78" t="str">
        <f t="shared" si="144"/>
        <v/>
      </c>
    </row>
    <row r="553" spans="1:32" s="74" customFormat="1" x14ac:dyDescent="0.2">
      <c r="A553" s="74" t="str">
        <f>IF(EXPORTADO!I535&lt;&gt;"",EXPORTADO!I535,"")</f>
        <v/>
      </c>
      <c r="B553" s="74" t="str">
        <f t="shared" si="129"/>
        <v/>
      </c>
      <c r="C553" s="86" t="str">
        <f t="shared" si="130"/>
        <v/>
      </c>
      <c r="D553" s="86" t="str">
        <f t="shared" si="131"/>
        <v/>
      </c>
      <c r="E553" s="86" t="str">
        <f t="shared" si="132"/>
        <v/>
      </c>
      <c r="F553" s="86" t="str">
        <f t="shared" si="133"/>
        <v/>
      </c>
      <c r="G553" s="86" t="str">
        <f t="shared" si="134"/>
        <v/>
      </c>
      <c r="H553" s="87" t="str">
        <f>IF(EXPORTADO!B535&lt;&gt;"",EXPORTADO!B535,"")</f>
        <v/>
      </c>
      <c r="I553" s="78" t="str">
        <f t="shared" si="135"/>
        <v/>
      </c>
      <c r="J553" s="78"/>
      <c r="K553" s="88" t="str">
        <f>IF(EXPORTADO!A535&lt;&gt;"",TRIM(EXPORTADO!A535),"")</f>
        <v/>
      </c>
      <c r="L553" s="50" t="str">
        <f>IF(K553&lt;&gt;"",EXPORTADO!D535,"")</f>
        <v/>
      </c>
      <c r="M553" s="50"/>
      <c r="N553" s="78" t="str">
        <f>IF(K553&lt;&gt;"",EXPORTADO!C535,"")</f>
        <v/>
      </c>
      <c r="O553" s="89" t="str">
        <f>IF(G553&lt;&gt;"",EXPORTADO!E535,"")</f>
        <v/>
      </c>
      <c r="P553" s="90" t="str">
        <f>IF(G553&lt;&gt;"",EXPORTADO!F535,"")</f>
        <v/>
      </c>
      <c r="Q553" s="90" t="str">
        <f>IF($G553&lt;&gt;"",$O553*P553,IF(OR($I553="c",$I553="css"),SUMIF($G$22:G$2999,$K553,Q$22:Q$2999),IF($I553="c1",SUMIF($F$22:F$2999,$K553,Q$22:Q$2999),IF($I553="c2",SUMIF($E$22:E$2999,$K553,Q$22:Q$2999),IF($I553="c3",SUMIF($D$22:D$2999,$K553,Q$22:Q$2999),IF($I553="c4",SUMIF($C$22:C$2999,$K553,Q$22:Q$2999),""))))))</f>
        <v/>
      </c>
      <c r="S553" s="90"/>
      <c r="T553" s="90" t="str">
        <f>IF(G553&lt;&gt;"",IF(S553&lt;&gt;"",O553*S553,"Celda Vacia"),IF($G553&lt;&gt;"",$O553*S553,IF(OR($I553="c",$I553="css"),SUMIF($G$22:G$2999,$K553,T$22:T$2999),IF($I553="c1",SUMIF($F$22:F$2999,$K553,T$22:T$2999),IF($I553="c2",SUMIF($E$22:E$2999,$K553,T$22:T$2999),IF($I553="c3",SUMIF($D$22:D$2999,$K553,T$22:T$2999),IF($I553="c4",SUMIF($C$22:C$2999,$K553,T$22:T$2999),"")))))))</f>
        <v/>
      </c>
      <c r="U553" s="91" t="str">
        <f t="shared" si="136"/>
        <v/>
      </c>
      <c r="V553" s="45"/>
      <c r="X553" s="50" t="str">
        <f t="shared" si="137"/>
        <v/>
      </c>
      <c r="Y553" s="69" t="str">
        <f t="shared" si="138"/>
        <v/>
      </c>
      <c r="Z553" s="69" t="str">
        <f t="shared" si="139"/>
        <v/>
      </c>
      <c r="AA553" s="69" t="str">
        <f>IF(I553="CSS",IF(RELLENAR!$F$6="PEM",IF(OR(T553&lt;(Q553),Q553=0),1,""),IF(OR(T553*(1+$T$11+$T$9)&lt;(Q553*(1+$O$9+$O$11)),Q553=0),1,"")),"")</f>
        <v/>
      </c>
      <c r="AB553" s="93" t="str">
        <f t="shared" si="140"/>
        <v/>
      </c>
      <c r="AC553" s="56" t="str">
        <f t="shared" si="141"/>
        <v/>
      </c>
      <c r="AD553" s="94" t="str">
        <f t="shared" si="142"/>
        <v/>
      </c>
      <c r="AE553" s="56" t="str">
        <f t="shared" si="143"/>
        <v/>
      </c>
      <c r="AF553" s="78" t="str">
        <f t="shared" si="144"/>
        <v/>
      </c>
    </row>
    <row r="554" spans="1:32" s="74" customFormat="1" x14ac:dyDescent="0.2">
      <c r="A554" s="74" t="str">
        <f>IF(EXPORTADO!I536&lt;&gt;"",EXPORTADO!I536,"")</f>
        <v/>
      </c>
      <c r="B554" s="74" t="str">
        <f t="shared" si="129"/>
        <v/>
      </c>
      <c r="C554" s="86" t="str">
        <f t="shared" si="130"/>
        <v/>
      </c>
      <c r="D554" s="86" t="str">
        <f t="shared" si="131"/>
        <v/>
      </c>
      <c r="E554" s="86" t="str">
        <f t="shared" si="132"/>
        <v/>
      </c>
      <c r="F554" s="86" t="str">
        <f t="shared" si="133"/>
        <v/>
      </c>
      <c r="G554" s="86" t="str">
        <f t="shared" si="134"/>
        <v/>
      </c>
      <c r="H554" s="87" t="str">
        <f>IF(EXPORTADO!B536&lt;&gt;"",EXPORTADO!B536,"")</f>
        <v/>
      </c>
      <c r="I554" s="78" t="str">
        <f t="shared" si="135"/>
        <v/>
      </c>
      <c r="J554" s="78"/>
      <c r="K554" s="88" t="str">
        <f>IF(EXPORTADO!A536&lt;&gt;"",TRIM(EXPORTADO!A536),"")</f>
        <v/>
      </c>
      <c r="L554" s="50" t="str">
        <f>IF(K554&lt;&gt;"",EXPORTADO!D536,"")</f>
        <v/>
      </c>
      <c r="M554" s="50"/>
      <c r="N554" s="78" t="str">
        <f>IF(K554&lt;&gt;"",EXPORTADO!C536,"")</f>
        <v/>
      </c>
      <c r="O554" s="89" t="str">
        <f>IF(G554&lt;&gt;"",EXPORTADO!E536,"")</f>
        <v/>
      </c>
      <c r="P554" s="90" t="str">
        <f>IF(G554&lt;&gt;"",EXPORTADO!F536,"")</f>
        <v/>
      </c>
      <c r="Q554" s="90" t="str">
        <f>IF($G554&lt;&gt;"",$O554*P554,IF(OR($I554="c",$I554="css"),SUMIF($G$22:G$2999,$K554,Q$22:Q$2999),IF($I554="c1",SUMIF($F$22:F$2999,$K554,Q$22:Q$2999),IF($I554="c2",SUMIF($E$22:E$2999,$K554,Q$22:Q$2999),IF($I554="c3",SUMIF($D$22:D$2999,$K554,Q$22:Q$2999),IF($I554="c4",SUMIF($C$22:C$2999,$K554,Q$22:Q$2999),""))))))</f>
        <v/>
      </c>
      <c r="S554" s="90"/>
      <c r="T554" s="90" t="str">
        <f>IF(G554&lt;&gt;"",IF(S554&lt;&gt;"",O554*S554,"Celda Vacia"),IF($G554&lt;&gt;"",$O554*S554,IF(OR($I554="c",$I554="css"),SUMIF($G$22:G$2999,$K554,T$22:T$2999),IF($I554="c1",SUMIF($F$22:F$2999,$K554,T$22:T$2999),IF($I554="c2",SUMIF($E$22:E$2999,$K554,T$22:T$2999),IF($I554="c3",SUMIF($D$22:D$2999,$K554,T$22:T$2999),IF($I554="c4",SUMIF($C$22:C$2999,$K554,T$22:T$2999),"")))))))</f>
        <v/>
      </c>
      <c r="U554" s="91" t="str">
        <f t="shared" si="136"/>
        <v/>
      </c>
      <c r="V554" s="45"/>
      <c r="X554" s="50" t="str">
        <f t="shared" si="137"/>
        <v/>
      </c>
      <c r="Y554" s="69" t="str">
        <f t="shared" si="138"/>
        <v/>
      </c>
      <c r="Z554" s="69" t="str">
        <f t="shared" si="139"/>
        <v/>
      </c>
      <c r="AA554" s="69" t="str">
        <f>IF(I554="CSS",IF(RELLENAR!$F$6="PEM",IF(OR(T554&lt;(Q554),Q554=0),1,""),IF(OR(T554*(1+$T$11+$T$9)&lt;(Q554*(1+$O$9+$O$11)),Q554=0),1,"")),"")</f>
        <v/>
      </c>
      <c r="AB554" s="93" t="str">
        <f t="shared" si="140"/>
        <v/>
      </c>
      <c r="AC554" s="56" t="str">
        <f t="shared" si="141"/>
        <v/>
      </c>
      <c r="AD554" s="94" t="str">
        <f t="shared" si="142"/>
        <v/>
      </c>
      <c r="AE554" s="56" t="str">
        <f t="shared" si="143"/>
        <v/>
      </c>
      <c r="AF554" s="78" t="str">
        <f t="shared" si="144"/>
        <v/>
      </c>
    </row>
    <row r="555" spans="1:32" s="74" customFormat="1" x14ac:dyDescent="0.2">
      <c r="A555" s="74" t="str">
        <f>IF(EXPORTADO!I537&lt;&gt;"",EXPORTADO!I537,"")</f>
        <v/>
      </c>
      <c r="B555" s="74" t="str">
        <f t="shared" si="129"/>
        <v/>
      </c>
      <c r="C555" s="86" t="str">
        <f t="shared" si="130"/>
        <v/>
      </c>
      <c r="D555" s="86" t="str">
        <f t="shared" si="131"/>
        <v/>
      </c>
      <c r="E555" s="86" t="str">
        <f t="shared" si="132"/>
        <v/>
      </c>
      <c r="F555" s="86" t="str">
        <f t="shared" si="133"/>
        <v/>
      </c>
      <c r="G555" s="86" t="str">
        <f t="shared" si="134"/>
        <v/>
      </c>
      <c r="H555" s="87" t="str">
        <f>IF(EXPORTADO!B537&lt;&gt;"",EXPORTADO!B537,"")</f>
        <v/>
      </c>
      <c r="I555" s="78" t="str">
        <f t="shared" si="135"/>
        <v/>
      </c>
      <c r="J555" s="78"/>
      <c r="K555" s="88" t="str">
        <f>IF(EXPORTADO!A537&lt;&gt;"",TRIM(EXPORTADO!A537),"")</f>
        <v/>
      </c>
      <c r="L555" s="50" t="str">
        <f>IF(K555&lt;&gt;"",EXPORTADO!D537,"")</f>
        <v/>
      </c>
      <c r="M555" s="50"/>
      <c r="N555" s="78" t="str">
        <f>IF(K555&lt;&gt;"",EXPORTADO!C537,"")</f>
        <v/>
      </c>
      <c r="O555" s="89" t="str">
        <f>IF(G555&lt;&gt;"",EXPORTADO!E537,"")</f>
        <v/>
      </c>
      <c r="P555" s="90" t="str">
        <f>IF(G555&lt;&gt;"",EXPORTADO!F537,"")</f>
        <v/>
      </c>
      <c r="Q555" s="90" t="str">
        <f>IF($G555&lt;&gt;"",$O555*P555,IF(OR($I555="c",$I555="css"),SUMIF($G$22:G$2999,$K555,Q$22:Q$2999),IF($I555="c1",SUMIF($F$22:F$2999,$K555,Q$22:Q$2999),IF($I555="c2",SUMIF($E$22:E$2999,$K555,Q$22:Q$2999),IF($I555="c3",SUMIF($D$22:D$2999,$K555,Q$22:Q$2999),IF($I555="c4",SUMIF($C$22:C$2999,$K555,Q$22:Q$2999),""))))))</f>
        <v/>
      </c>
      <c r="S555" s="90"/>
      <c r="T555" s="90" t="str">
        <f>IF(G555&lt;&gt;"",IF(S555&lt;&gt;"",O555*S555,"Celda Vacia"),IF($G555&lt;&gt;"",$O555*S555,IF(OR($I555="c",$I555="css"),SUMIF($G$22:G$2999,$K555,T$22:T$2999),IF($I555="c1",SUMIF($F$22:F$2999,$K555,T$22:T$2999),IF($I555="c2",SUMIF($E$22:E$2999,$K555,T$22:T$2999),IF($I555="c3",SUMIF($D$22:D$2999,$K555,T$22:T$2999),IF($I555="c4",SUMIF($C$22:C$2999,$K555,T$22:T$2999),"")))))))</f>
        <v/>
      </c>
      <c r="U555" s="91" t="str">
        <f t="shared" si="136"/>
        <v/>
      </c>
      <c r="V555" s="45"/>
      <c r="X555" s="50" t="str">
        <f t="shared" si="137"/>
        <v/>
      </c>
      <c r="Y555" s="69" t="str">
        <f t="shared" si="138"/>
        <v/>
      </c>
      <c r="Z555" s="69" t="str">
        <f t="shared" si="139"/>
        <v/>
      </c>
      <c r="AA555" s="69" t="str">
        <f>IF(I555="CSS",IF(RELLENAR!$F$6="PEM",IF(OR(T555&lt;(Q555),Q555=0),1,""),IF(OR(T555*(1+$T$11+$T$9)&lt;(Q555*(1+$O$9+$O$11)),Q555=0),1,"")),"")</f>
        <v/>
      </c>
      <c r="AB555" s="93" t="str">
        <f t="shared" si="140"/>
        <v/>
      </c>
      <c r="AC555" s="56" t="str">
        <f t="shared" si="141"/>
        <v/>
      </c>
      <c r="AD555" s="94" t="str">
        <f t="shared" si="142"/>
        <v/>
      </c>
      <c r="AE555" s="56" t="str">
        <f t="shared" si="143"/>
        <v/>
      </c>
      <c r="AF555" s="78" t="str">
        <f t="shared" si="144"/>
        <v/>
      </c>
    </row>
    <row r="556" spans="1:32" s="74" customFormat="1" x14ac:dyDescent="0.2">
      <c r="A556" s="74" t="str">
        <f>IF(EXPORTADO!I538&lt;&gt;"",EXPORTADO!I538,"")</f>
        <v/>
      </c>
      <c r="B556" s="74" t="str">
        <f t="shared" si="129"/>
        <v/>
      </c>
      <c r="C556" s="86" t="str">
        <f t="shared" si="130"/>
        <v/>
      </c>
      <c r="D556" s="86" t="str">
        <f t="shared" si="131"/>
        <v/>
      </c>
      <c r="E556" s="86" t="str">
        <f t="shared" si="132"/>
        <v/>
      </c>
      <c r="F556" s="86" t="str">
        <f t="shared" si="133"/>
        <v/>
      </c>
      <c r="G556" s="86" t="str">
        <f t="shared" si="134"/>
        <v/>
      </c>
      <c r="H556" s="87" t="str">
        <f>IF(EXPORTADO!B538&lt;&gt;"",EXPORTADO!B538,"")</f>
        <v/>
      </c>
      <c r="I556" s="78" t="str">
        <f t="shared" si="135"/>
        <v/>
      </c>
      <c r="J556" s="78"/>
      <c r="K556" s="88" t="str">
        <f>IF(EXPORTADO!A538&lt;&gt;"",TRIM(EXPORTADO!A538),"")</f>
        <v/>
      </c>
      <c r="L556" s="50" t="str">
        <f>IF(K556&lt;&gt;"",EXPORTADO!D538,"")</f>
        <v/>
      </c>
      <c r="M556" s="50"/>
      <c r="N556" s="78" t="str">
        <f>IF(K556&lt;&gt;"",EXPORTADO!C538,"")</f>
        <v/>
      </c>
      <c r="O556" s="89" t="str">
        <f>IF(G556&lt;&gt;"",EXPORTADO!E538,"")</f>
        <v/>
      </c>
      <c r="P556" s="90" t="str">
        <f>IF(G556&lt;&gt;"",EXPORTADO!F538,"")</f>
        <v/>
      </c>
      <c r="Q556" s="90" t="str">
        <f>IF($G556&lt;&gt;"",$O556*P556,IF(OR($I556="c",$I556="css"),SUMIF($G$22:G$2999,$K556,Q$22:Q$2999),IF($I556="c1",SUMIF($F$22:F$2999,$K556,Q$22:Q$2999),IF($I556="c2",SUMIF($E$22:E$2999,$K556,Q$22:Q$2999),IF($I556="c3",SUMIF($D$22:D$2999,$K556,Q$22:Q$2999),IF($I556="c4",SUMIF($C$22:C$2999,$K556,Q$22:Q$2999),""))))))</f>
        <v/>
      </c>
      <c r="S556" s="90"/>
      <c r="T556" s="90" t="str">
        <f>IF(G556&lt;&gt;"",IF(S556&lt;&gt;"",O556*S556,"Celda Vacia"),IF($G556&lt;&gt;"",$O556*S556,IF(OR($I556="c",$I556="css"),SUMIF($G$22:G$2999,$K556,T$22:T$2999),IF($I556="c1",SUMIF($F$22:F$2999,$K556,T$22:T$2999),IF($I556="c2",SUMIF($E$22:E$2999,$K556,T$22:T$2999),IF($I556="c3",SUMIF($D$22:D$2999,$K556,T$22:T$2999),IF($I556="c4",SUMIF($C$22:C$2999,$K556,T$22:T$2999),"")))))))</f>
        <v/>
      </c>
      <c r="U556" s="91" t="str">
        <f t="shared" si="136"/>
        <v/>
      </c>
      <c r="V556" s="45"/>
      <c r="X556" s="50" t="str">
        <f t="shared" si="137"/>
        <v/>
      </c>
      <c r="Y556" s="69" t="str">
        <f t="shared" si="138"/>
        <v/>
      </c>
      <c r="Z556" s="69" t="str">
        <f t="shared" si="139"/>
        <v/>
      </c>
      <c r="AA556" s="69" t="str">
        <f>IF(I556="CSS",IF(RELLENAR!$F$6="PEM",IF(OR(T556&lt;(Q556),Q556=0),1,""),IF(OR(T556*(1+$T$11+$T$9)&lt;(Q556*(1+$O$9+$O$11)),Q556=0),1,"")),"")</f>
        <v/>
      </c>
      <c r="AB556" s="93" t="str">
        <f t="shared" si="140"/>
        <v/>
      </c>
      <c r="AC556" s="56" t="str">
        <f t="shared" si="141"/>
        <v/>
      </c>
      <c r="AD556" s="94" t="str">
        <f t="shared" si="142"/>
        <v/>
      </c>
      <c r="AE556" s="56" t="str">
        <f t="shared" si="143"/>
        <v/>
      </c>
      <c r="AF556" s="78" t="str">
        <f t="shared" si="144"/>
        <v/>
      </c>
    </row>
    <row r="557" spans="1:32" s="74" customFormat="1" x14ac:dyDescent="0.2">
      <c r="A557" s="74" t="str">
        <f>IF(EXPORTADO!I539&lt;&gt;"",EXPORTADO!I539,"")</f>
        <v/>
      </c>
      <c r="B557" s="74" t="str">
        <f t="shared" si="129"/>
        <v/>
      </c>
      <c r="C557" s="86" t="str">
        <f t="shared" si="130"/>
        <v/>
      </c>
      <c r="D557" s="86" t="str">
        <f t="shared" si="131"/>
        <v/>
      </c>
      <c r="E557" s="86" t="str">
        <f t="shared" si="132"/>
        <v/>
      </c>
      <c r="F557" s="86" t="str">
        <f t="shared" si="133"/>
        <v/>
      </c>
      <c r="G557" s="86" t="str">
        <f t="shared" si="134"/>
        <v/>
      </c>
      <c r="H557" s="87" t="str">
        <f>IF(EXPORTADO!B539&lt;&gt;"",EXPORTADO!B539,"")</f>
        <v/>
      </c>
      <c r="I557" s="78" t="str">
        <f t="shared" si="135"/>
        <v/>
      </c>
      <c r="J557" s="78"/>
      <c r="K557" s="88" t="str">
        <f>IF(EXPORTADO!A539&lt;&gt;"",TRIM(EXPORTADO!A539),"")</f>
        <v/>
      </c>
      <c r="L557" s="50" t="str">
        <f>IF(K557&lt;&gt;"",EXPORTADO!D539,"")</f>
        <v/>
      </c>
      <c r="M557" s="50"/>
      <c r="N557" s="78" t="str">
        <f>IF(K557&lt;&gt;"",EXPORTADO!C539,"")</f>
        <v/>
      </c>
      <c r="O557" s="89" t="str">
        <f>IF(G557&lt;&gt;"",EXPORTADO!E539,"")</f>
        <v/>
      </c>
      <c r="P557" s="90" t="str">
        <f>IF(G557&lt;&gt;"",EXPORTADO!F539,"")</f>
        <v/>
      </c>
      <c r="Q557" s="90" t="str">
        <f>IF($G557&lt;&gt;"",$O557*P557,IF(OR($I557="c",$I557="css"),SUMIF($G$22:G$2999,$K557,Q$22:Q$2999),IF($I557="c1",SUMIF($F$22:F$2999,$K557,Q$22:Q$2999),IF($I557="c2",SUMIF($E$22:E$2999,$K557,Q$22:Q$2999),IF($I557="c3",SUMIF($D$22:D$2999,$K557,Q$22:Q$2999),IF($I557="c4",SUMIF($C$22:C$2999,$K557,Q$22:Q$2999),""))))))</f>
        <v/>
      </c>
      <c r="S557" s="90"/>
      <c r="T557" s="90" t="str">
        <f>IF(G557&lt;&gt;"",IF(S557&lt;&gt;"",O557*S557,"Celda Vacia"),IF($G557&lt;&gt;"",$O557*S557,IF(OR($I557="c",$I557="css"),SUMIF($G$22:G$2999,$K557,T$22:T$2999),IF($I557="c1",SUMIF($F$22:F$2999,$K557,T$22:T$2999),IF($I557="c2",SUMIF($E$22:E$2999,$K557,T$22:T$2999),IF($I557="c3",SUMIF($D$22:D$2999,$K557,T$22:T$2999),IF($I557="c4",SUMIF($C$22:C$2999,$K557,T$22:T$2999),"")))))))</f>
        <v/>
      </c>
      <c r="U557" s="91" t="str">
        <f t="shared" si="136"/>
        <v/>
      </c>
      <c r="V557" s="45"/>
      <c r="X557" s="50" t="str">
        <f t="shared" si="137"/>
        <v/>
      </c>
      <c r="Y557" s="69" t="str">
        <f t="shared" si="138"/>
        <v/>
      </c>
      <c r="Z557" s="69" t="str">
        <f t="shared" si="139"/>
        <v/>
      </c>
      <c r="AA557" s="69" t="str">
        <f>IF(I557="CSS",IF(RELLENAR!$F$6="PEM",IF(OR(T557&lt;(Q557),Q557=0),1,""),IF(OR(T557*(1+$T$11+$T$9)&lt;(Q557*(1+$O$9+$O$11)),Q557=0),1,"")),"")</f>
        <v/>
      </c>
      <c r="AB557" s="93" t="str">
        <f t="shared" si="140"/>
        <v/>
      </c>
      <c r="AC557" s="56" t="str">
        <f t="shared" si="141"/>
        <v/>
      </c>
      <c r="AD557" s="94" t="str">
        <f t="shared" si="142"/>
        <v/>
      </c>
      <c r="AE557" s="56" t="str">
        <f t="shared" si="143"/>
        <v/>
      </c>
      <c r="AF557" s="78" t="str">
        <f t="shared" si="144"/>
        <v/>
      </c>
    </row>
    <row r="558" spans="1:32" s="74" customFormat="1" x14ac:dyDescent="0.2">
      <c r="A558" s="74" t="str">
        <f>IF(EXPORTADO!I540&lt;&gt;"",EXPORTADO!I540,"")</f>
        <v/>
      </c>
      <c r="B558" s="74" t="str">
        <f t="shared" si="129"/>
        <v/>
      </c>
      <c r="C558" s="86" t="str">
        <f t="shared" si="130"/>
        <v/>
      </c>
      <c r="D558" s="86" t="str">
        <f t="shared" si="131"/>
        <v/>
      </c>
      <c r="E558" s="86" t="str">
        <f t="shared" si="132"/>
        <v/>
      </c>
      <c r="F558" s="86" t="str">
        <f t="shared" si="133"/>
        <v/>
      </c>
      <c r="G558" s="86" t="str">
        <f t="shared" si="134"/>
        <v/>
      </c>
      <c r="H558" s="87" t="str">
        <f>IF(EXPORTADO!B540&lt;&gt;"",EXPORTADO!B540,"")</f>
        <v/>
      </c>
      <c r="I558" s="78" t="str">
        <f t="shared" si="135"/>
        <v/>
      </c>
      <c r="J558" s="78"/>
      <c r="K558" s="88" t="str">
        <f>IF(EXPORTADO!A540&lt;&gt;"",TRIM(EXPORTADO!A540),"")</f>
        <v/>
      </c>
      <c r="L558" s="50" t="str">
        <f>IF(K558&lt;&gt;"",EXPORTADO!D540,"")</f>
        <v/>
      </c>
      <c r="M558" s="50"/>
      <c r="N558" s="78" t="str">
        <f>IF(K558&lt;&gt;"",EXPORTADO!C540,"")</f>
        <v/>
      </c>
      <c r="O558" s="89" t="str">
        <f>IF(G558&lt;&gt;"",EXPORTADO!E540,"")</f>
        <v/>
      </c>
      <c r="P558" s="90" t="str">
        <f>IF(G558&lt;&gt;"",EXPORTADO!F540,"")</f>
        <v/>
      </c>
      <c r="Q558" s="90" t="str">
        <f>IF($G558&lt;&gt;"",$O558*P558,IF(OR($I558="c",$I558="css"),SUMIF($G$22:G$2999,$K558,Q$22:Q$2999),IF($I558="c1",SUMIF($F$22:F$2999,$K558,Q$22:Q$2999),IF($I558="c2",SUMIF($E$22:E$2999,$K558,Q$22:Q$2999),IF($I558="c3",SUMIF($D$22:D$2999,$K558,Q$22:Q$2999),IF($I558="c4",SUMIF($C$22:C$2999,$K558,Q$22:Q$2999),""))))))</f>
        <v/>
      </c>
      <c r="S558" s="90"/>
      <c r="T558" s="90" t="str">
        <f>IF(G558&lt;&gt;"",IF(S558&lt;&gt;"",O558*S558,"Celda Vacia"),IF($G558&lt;&gt;"",$O558*S558,IF(OR($I558="c",$I558="css"),SUMIF($G$22:G$2999,$K558,T$22:T$2999),IF($I558="c1",SUMIF($F$22:F$2999,$K558,T$22:T$2999),IF($I558="c2",SUMIF($E$22:E$2999,$K558,T$22:T$2999),IF($I558="c3",SUMIF($D$22:D$2999,$K558,T$22:T$2999),IF($I558="c4",SUMIF($C$22:C$2999,$K558,T$22:T$2999),"")))))))</f>
        <v/>
      </c>
      <c r="U558" s="91" t="str">
        <f t="shared" si="136"/>
        <v/>
      </c>
      <c r="V558" s="45"/>
      <c r="X558" s="50" t="str">
        <f t="shared" si="137"/>
        <v/>
      </c>
      <c r="Y558" s="69" t="str">
        <f t="shared" si="138"/>
        <v/>
      </c>
      <c r="Z558" s="69" t="str">
        <f t="shared" si="139"/>
        <v/>
      </c>
      <c r="AA558" s="69" t="str">
        <f>IF(I558="CSS",IF(RELLENAR!$F$6="PEM",IF(OR(T558&lt;(Q558),Q558=0),1,""),IF(OR(T558*(1+$T$11+$T$9)&lt;(Q558*(1+$O$9+$O$11)),Q558=0),1,"")),"")</f>
        <v/>
      </c>
      <c r="AB558" s="93" t="str">
        <f t="shared" si="140"/>
        <v/>
      </c>
      <c r="AC558" s="56" t="str">
        <f t="shared" si="141"/>
        <v/>
      </c>
      <c r="AD558" s="94" t="str">
        <f t="shared" si="142"/>
        <v/>
      </c>
      <c r="AE558" s="56" t="str">
        <f t="shared" si="143"/>
        <v/>
      </c>
      <c r="AF558" s="78" t="str">
        <f t="shared" si="144"/>
        <v/>
      </c>
    </row>
    <row r="559" spans="1:32" s="74" customFormat="1" x14ac:dyDescent="0.2">
      <c r="A559" s="74" t="str">
        <f>IF(EXPORTADO!I541&lt;&gt;"",EXPORTADO!I541,"")</f>
        <v/>
      </c>
      <c r="B559" s="74" t="str">
        <f t="shared" si="129"/>
        <v/>
      </c>
      <c r="C559" s="86" t="str">
        <f t="shared" si="130"/>
        <v/>
      </c>
      <c r="D559" s="86" t="str">
        <f t="shared" si="131"/>
        <v/>
      </c>
      <c r="E559" s="86" t="str">
        <f t="shared" si="132"/>
        <v/>
      </c>
      <c r="F559" s="86" t="str">
        <f t="shared" si="133"/>
        <v/>
      </c>
      <c r="G559" s="86" t="str">
        <f t="shared" si="134"/>
        <v/>
      </c>
      <c r="H559" s="87" t="str">
        <f>IF(EXPORTADO!B541&lt;&gt;"",EXPORTADO!B541,"")</f>
        <v/>
      </c>
      <c r="I559" s="78" t="str">
        <f t="shared" si="135"/>
        <v/>
      </c>
      <c r="J559" s="78"/>
      <c r="K559" s="88" t="str">
        <f>IF(EXPORTADO!A541&lt;&gt;"",TRIM(EXPORTADO!A541),"")</f>
        <v/>
      </c>
      <c r="L559" s="50" t="str">
        <f>IF(K559&lt;&gt;"",EXPORTADO!D541,"")</f>
        <v/>
      </c>
      <c r="M559" s="50"/>
      <c r="N559" s="78" t="str">
        <f>IF(K559&lt;&gt;"",EXPORTADO!C541,"")</f>
        <v/>
      </c>
      <c r="O559" s="89" t="str">
        <f>IF(G559&lt;&gt;"",EXPORTADO!E541,"")</f>
        <v/>
      </c>
      <c r="P559" s="90" t="str">
        <f>IF(G559&lt;&gt;"",EXPORTADO!F541,"")</f>
        <v/>
      </c>
      <c r="Q559" s="90" t="str">
        <f>IF($G559&lt;&gt;"",$O559*P559,IF(OR($I559="c",$I559="css"),SUMIF($G$22:G$2999,$K559,Q$22:Q$2999),IF($I559="c1",SUMIF($F$22:F$2999,$K559,Q$22:Q$2999),IF($I559="c2",SUMIF($E$22:E$2999,$K559,Q$22:Q$2999),IF($I559="c3",SUMIF($D$22:D$2999,$K559,Q$22:Q$2999),IF($I559="c4",SUMIF($C$22:C$2999,$K559,Q$22:Q$2999),""))))))</f>
        <v/>
      </c>
      <c r="S559" s="90"/>
      <c r="T559" s="90" t="str">
        <f>IF(G559&lt;&gt;"",IF(S559&lt;&gt;"",O559*S559,"Celda Vacia"),IF($G559&lt;&gt;"",$O559*S559,IF(OR($I559="c",$I559="css"),SUMIF($G$22:G$2999,$K559,T$22:T$2999),IF($I559="c1",SUMIF($F$22:F$2999,$K559,T$22:T$2999),IF($I559="c2",SUMIF($E$22:E$2999,$K559,T$22:T$2999),IF($I559="c3",SUMIF($D$22:D$2999,$K559,T$22:T$2999),IF($I559="c4",SUMIF($C$22:C$2999,$K559,T$22:T$2999),"")))))))</f>
        <v/>
      </c>
      <c r="U559" s="91" t="str">
        <f t="shared" si="136"/>
        <v/>
      </c>
      <c r="V559" s="45"/>
      <c r="X559" s="50" t="str">
        <f t="shared" si="137"/>
        <v/>
      </c>
      <c r="Y559" s="69" t="str">
        <f t="shared" si="138"/>
        <v/>
      </c>
      <c r="Z559" s="69" t="str">
        <f t="shared" si="139"/>
        <v/>
      </c>
      <c r="AA559" s="69" t="str">
        <f>IF(I559="CSS",IF(RELLENAR!$F$6="PEM",IF(OR(T559&lt;(Q559),Q559=0),1,""),IF(OR(T559*(1+$T$11+$T$9)&lt;(Q559*(1+$O$9+$O$11)),Q559=0),1,"")),"")</f>
        <v/>
      </c>
      <c r="AB559" s="93" t="str">
        <f t="shared" si="140"/>
        <v/>
      </c>
      <c r="AC559" s="56" t="str">
        <f t="shared" si="141"/>
        <v/>
      </c>
      <c r="AD559" s="94" t="str">
        <f t="shared" si="142"/>
        <v/>
      </c>
      <c r="AE559" s="56" t="str">
        <f t="shared" si="143"/>
        <v/>
      </c>
      <c r="AF559" s="78" t="str">
        <f t="shared" si="144"/>
        <v/>
      </c>
    </row>
    <row r="560" spans="1:32" s="74" customFormat="1" x14ac:dyDescent="0.2">
      <c r="A560" s="74" t="str">
        <f>IF(EXPORTADO!I542&lt;&gt;"",EXPORTADO!I542,"")</f>
        <v/>
      </c>
      <c r="B560" s="74" t="str">
        <f t="shared" si="129"/>
        <v/>
      </c>
      <c r="C560" s="86" t="str">
        <f t="shared" si="130"/>
        <v/>
      </c>
      <c r="D560" s="86" t="str">
        <f t="shared" si="131"/>
        <v/>
      </c>
      <c r="E560" s="86" t="str">
        <f t="shared" si="132"/>
        <v/>
      </c>
      <c r="F560" s="86" t="str">
        <f t="shared" si="133"/>
        <v/>
      </c>
      <c r="G560" s="86" t="str">
        <f t="shared" si="134"/>
        <v/>
      </c>
      <c r="H560" s="87" t="str">
        <f>IF(EXPORTADO!B542&lt;&gt;"",EXPORTADO!B542,"")</f>
        <v/>
      </c>
      <c r="I560" s="78" t="str">
        <f t="shared" si="135"/>
        <v/>
      </c>
      <c r="J560" s="78"/>
      <c r="K560" s="88" t="str">
        <f>IF(EXPORTADO!A542&lt;&gt;"",TRIM(EXPORTADO!A542),"")</f>
        <v/>
      </c>
      <c r="L560" s="50" t="str">
        <f>IF(K560&lt;&gt;"",EXPORTADO!D542,"")</f>
        <v/>
      </c>
      <c r="M560" s="50"/>
      <c r="N560" s="78" t="str">
        <f>IF(K560&lt;&gt;"",EXPORTADO!C542,"")</f>
        <v/>
      </c>
      <c r="O560" s="89" t="str">
        <f>IF(G560&lt;&gt;"",EXPORTADO!E542,"")</f>
        <v/>
      </c>
      <c r="P560" s="90" t="str">
        <f>IF(G560&lt;&gt;"",EXPORTADO!F542,"")</f>
        <v/>
      </c>
      <c r="Q560" s="90" t="str">
        <f>IF($G560&lt;&gt;"",$O560*P560,IF(OR($I560="c",$I560="css"),SUMIF($G$22:G$2999,$K560,Q$22:Q$2999),IF($I560="c1",SUMIF($F$22:F$2999,$K560,Q$22:Q$2999),IF($I560="c2",SUMIF($E$22:E$2999,$K560,Q$22:Q$2999),IF($I560="c3",SUMIF($D$22:D$2999,$K560,Q$22:Q$2999),IF($I560="c4",SUMIF($C$22:C$2999,$K560,Q$22:Q$2999),""))))))</f>
        <v/>
      </c>
      <c r="S560" s="90"/>
      <c r="T560" s="90" t="str">
        <f>IF(G560&lt;&gt;"",IF(S560&lt;&gt;"",O560*S560,"Celda Vacia"),IF($G560&lt;&gt;"",$O560*S560,IF(OR($I560="c",$I560="css"),SUMIF($G$22:G$2999,$K560,T$22:T$2999),IF($I560="c1",SUMIF($F$22:F$2999,$K560,T$22:T$2999),IF($I560="c2",SUMIF($E$22:E$2999,$K560,T$22:T$2999),IF($I560="c3",SUMIF($D$22:D$2999,$K560,T$22:T$2999),IF($I560="c4",SUMIF($C$22:C$2999,$K560,T$22:T$2999),"")))))))</f>
        <v/>
      </c>
      <c r="U560" s="91" t="str">
        <f t="shared" si="136"/>
        <v/>
      </c>
      <c r="V560" s="45"/>
      <c r="X560" s="50" t="str">
        <f t="shared" si="137"/>
        <v/>
      </c>
      <c r="Y560" s="69" t="str">
        <f t="shared" si="138"/>
        <v/>
      </c>
      <c r="Z560" s="69" t="str">
        <f t="shared" si="139"/>
        <v/>
      </c>
      <c r="AA560" s="69" t="str">
        <f>IF(I560="CSS",IF(RELLENAR!$F$6="PEM",IF(OR(T560&lt;(Q560),Q560=0),1,""),IF(OR(T560*(1+$T$11+$T$9)&lt;(Q560*(1+$O$9+$O$11)),Q560=0),1,"")),"")</f>
        <v/>
      </c>
      <c r="AB560" s="93" t="str">
        <f t="shared" si="140"/>
        <v/>
      </c>
      <c r="AC560" s="56" t="str">
        <f t="shared" si="141"/>
        <v/>
      </c>
      <c r="AD560" s="94" t="str">
        <f t="shared" si="142"/>
        <v/>
      </c>
      <c r="AE560" s="56" t="str">
        <f t="shared" si="143"/>
        <v/>
      </c>
      <c r="AF560" s="78" t="str">
        <f t="shared" si="144"/>
        <v/>
      </c>
    </row>
    <row r="561" spans="1:32" s="74" customFormat="1" x14ac:dyDescent="0.2">
      <c r="A561" s="74" t="str">
        <f>IF(EXPORTADO!I543&lt;&gt;"",EXPORTADO!I543,"")</f>
        <v/>
      </c>
      <c r="B561" s="74" t="str">
        <f t="shared" si="129"/>
        <v/>
      </c>
      <c r="C561" s="86" t="str">
        <f t="shared" si="130"/>
        <v/>
      </c>
      <c r="D561" s="86" t="str">
        <f t="shared" si="131"/>
        <v/>
      </c>
      <c r="E561" s="86" t="str">
        <f t="shared" si="132"/>
        <v/>
      </c>
      <c r="F561" s="86" t="str">
        <f t="shared" si="133"/>
        <v/>
      </c>
      <c r="G561" s="86" t="str">
        <f t="shared" si="134"/>
        <v/>
      </c>
      <c r="H561" s="87" t="str">
        <f>IF(EXPORTADO!B543&lt;&gt;"",EXPORTADO!B543,"")</f>
        <v/>
      </c>
      <c r="I561" s="78" t="str">
        <f t="shared" si="135"/>
        <v/>
      </c>
      <c r="J561" s="78"/>
      <c r="K561" s="88" t="str">
        <f>IF(EXPORTADO!A543&lt;&gt;"",TRIM(EXPORTADO!A543),"")</f>
        <v/>
      </c>
      <c r="L561" s="50" t="str">
        <f>IF(K561&lt;&gt;"",EXPORTADO!D543,"")</f>
        <v/>
      </c>
      <c r="M561" s="50"/>
      <c r="N561" s="78" t="str">
        <f>IF(K561&lt;&gt;"",EXPORTADO!C543,"")</f>
        <v/>
      </c>
      <c r="O561" s="89" t="str">
        <f>IF(G561&lt;&gt;"",EXPORTADO!E543,"")</f>
        <v/>
      </c>
      <c r="P561" s="90" t="str">
        <f>IF(G561&lt;&gt;"",EXPORTADO!F543,"")</f>
        <v/>
      </c>
      <c r="Q561" s="90" t="str">
        <f>IF($G561&lt;&gt;"",$O561*P561,IF(OR($I561="c",$I561="css"),SUMIF($G$22:G$2999,$K561,Q$22:Q$2999),IF($I561="c1",SUMIF($F$22:F$2999,$K561,Q$22:Q$2999),IF($I561="c2",SUMIF($E$22:E$2999,$K561,Q$22:Q$2999),IF($I561="c3",SUMIF($D$22:D$2999,$K561,Q$22:Q$2999),IF($I561="c4",SUMIF($C$22:C$2999,$K561,Q$22:Q$2999),""))))))</f>
        <v/>
      </c>
      <c r="S561" s="90"/>
      <c r="T561" s="90" t="str">
        <f>IF(G561&lt;&gt;"",IF(S561&lt;&gt;"",O561*S561,"Celda Vacia"),IF($G561&lt;&gt;"",$O561*S561,IF(OR($I561="c",$I561="css"),SUMIF($G$22:G$2999,$K561,T$22:T$2999),IF($I561="c1",SUMIF($F$22:F$2999,$K561,T$22:T$2999),IF($I561="c2",SUMIF($E$22:E$2999,$K561,T$22:T$2999),IF($I561="c3",SUMIF($D$22:D$2999,$K561,T$22:T$2999),IF($I561="c4",SUMIF($C$22:C$2999,$K561,T$22:T$2999),"")))))))</f>
        <v/>
      </c>
      <c r="U561" s="91" t="str">
        <f t="shared" si="136"/>
        <v/>
      </c>
      <c r="V561" s="45"/>
      <c r="X561" s="50" t="str">
        <f t="shared" si="137"/>
        <v/>
      </c>
      <c r="Y561" s="69" t="str">
        <f t="shared" si="138"/>
        <v/>
      </c>
      <c r="Z561" s="69" t="str">
        <f t="shared" si="139"/>
        <v/>
      </c>
      <c r="AA561" s="69" t="str">
        <f>IF(I561="CSS",IF(RELLENAR!$F$6="PEM",IF(OR(T561&lt;(Q561),Q561=0),1,""),IF(OR(T561*(1+$T$11+$T$9)&lt;(Q561*(1+$O$9+$O$11)),Q561=0),1,"")),"")</f>
        <v/>
      </c>
      <c r="AB561" s="93" t="str">
        <f t="shared" si="140"/>
        <v/>
      </c>
      <c r="AC561" s="56" t="str">
        <f t="shared" si="141"/>
        <v/>
      </c>
      <c r="AD561" s="94" t="str">
        <f t="shared" si="142"/>
        <v/>
      </c>
      <c r="AE561" s="56" t="str">
        <f t="shared" si="143"/>
        <v/>
      </c>
      <c r="AF561" s="78" t="str">
        <f t="shared" si="144"/>
        <v/>
      </c>
    </row>
    <row r="562" spans="1:32" s="74" customFormat="1" x14ac:dyDescent="0.2">
      <c r="A562" s="74" t="str">
        <f>IF(EXPORTADO!I544&lt;&gt;"",EXPORTADO!I544,"")</f>
        <v/>
      </c>
      <c r="B562" s="74" t="str">
        <f t="shared" si="129"/>
        <v/>
      </c>
      <c r="C562" s="86" t="str">
        <f t="shared" si="130"/>
        <v/>
      </c>
      <c r="D562" s="86" t="str">
        <f t="shared" si="131"/>
        <v/>
      </c>
      <c r="E562" s="86" t="str">
        <f t="shared" si="132"/>
        <v/>
      </c>
      <c r="F562" s="86" t="str">
        <f t="shared" si="133"/>
        <v/>
      </c>
      <c r="G562" s="86" t="str">
        <f t="shared" si="134"/>
        <v/>
      </c>
      <c r="H562" s="87" t="str">
        <f>IF(EXPORTADO!B544&lt;&gt;"",EXPORTADO!B544,"")</f>
        <v/>
      </c>
      <c r="I562" s="78" t="str">
        <f t="shared" si="135"/>
        <v/>
      </c>
      <c r="J562" s="78"/>
      <c r="K562" s="88" t="str">
        <f>IF(EXPORTADO!A544&lt;&gt;"",TRIM(EXPORTADO!A544),"")</f>
        <v/>
      </c>
      <c r="L562" s="50" t="str">
        <f>IF(K562&lt;&gt;"",EXPORTADO!D544,"")</f>
        <v/>
      </c>
      <c r="M562" s="50"/>
      <c r="N562" s="78" t="str">
        <f>IF(K562&lt;&gt;"",EXPORTADO!C544,"")</f>
        <v/>
      </c>
      <c r="O562" s="89" t="str">
        <f>IF(G562&lt;&gt;"",EXPORTADO!E544,"")</f>
        <v/>
      </c>
      <c r="P562" s="90" t="str">
        <f>IF(G562&lt;&gt;"",EXPORTADO!F544,"")</f>
        <v/>
      </c>
      <c r="Q562" s="90" t="str">
        <f>IF($G562&lt;&gt;"",$O562*P562,IF(OR($I562="c",$I562="css"),SUMIF($G$22:G$2999,$K562,Q$22:Q$2999),IF($I562="c1",SUMIF($F$22:F$2999,$K562,Q$22:Q$2999),IF($I562="c2",SUMIF($E$22:E$2999,$K562,Q$22:Q$2999),IF($I562="c3",SUMIF($D$22:D$2999,$K562,Q$22:Q$2999),IF($I562="c4",SUMIF($C$22:C$2999,$K562,Q$22:Q$2999),""))))))</f>
        <v/>
      </c>
      <c r="S562" s="90"/>
      <c r="T562" s="90" t="str">
        <f>IF(G562&lt;&gt;"",IF(S562&lt;&gt;"",O562*S562,"Celda Vacia"),IF($G562&lt;&gt;"",$O562*S562,IF(OR($I562="c",$I562="css"),SUMIF($G$22:G$2999,$K562,T$22:T$2999),IF($I562="c1",SUMIF($F$22:F$2999,$K562,T$22:T$2999),IF($I562="c2",SUMIF($E$22:E$2999,$K562,T$22:T$2999),IF($I562="c3",SUMIF($D$22:D$2999,$K562,T$22:T$2999),IF($I562="c4",SUMIF($C$22:C$2999,$K562,T$22:T$2999),"")))))))</f>
        <v/>
      </c>
      <c r="U562" s="91" t="str">
        <f t="shared" si="136"/>
        <v/>
      </c>
      <c r="V562" s="45"/>
      <c r="X562" s="50" t="str">
        <f t="shared" si="137"/>
        <v/>
      </c>
      <c r="Y562" s="69" t="str">
        <f t="shared" si="138"/>
        <v/>
      </c>
      <c r="Z562" s="69" t="str">
        <f t="shared" si="139"/>
        <v/>
      </c>
      <c r="AA562" s="69" t="str">
        <f>IF(I562="CSS",IF(RELLENAR!$F$6="PEM",IF(OR(T562&lt;(Q562),Q562=0),1,""),IF(OR(T562*(1+$T$11+$T$9)&lt;(Q562*(1+$O$9+$O$11)),Q562=0),1,"")),"")</f>
        <v/>
      </c>
      <c r="AB562" s="93" t="str">
        <f t="shared" si="140"/>
        <v/>
      </c>
      <c r="AC562" s="56" t="str">
        <f t="shared" si="141"/>
        <v/>
      </c>
      <c r="AD562" s="94" t="str">
        <f t="shared" si="142"/>
        <v/>
      </c>
      <c r="AE562" s="56" t="str">
        <f t="shared" si="143"/>
        <v/>
      </c>
      <c r="AF562" s="78" t="str">
        <f t="shared" si="144"/>
        <v/>
      </c>
    </row>
    <row r="563" spans="1:32" s="74" customFormat="1" x14ac:dyDescent="0.2">
      <c r="A563" s="74" t="str">
        <f>IF(EXPORTADO!I545&lt;&gt;"",EXPORTADO!I545,"")</f>
        <v/>
      </c>
      <c r="B563" s="74" t="str">
        <f t="shared" si="129"/>
        <v/>
      </c>
      <c r="C563" s="86" t="str">
        <f t="shared" si="130"/>
        <v/>
      </c>
      <c r="D563" s="86" t="str">
        <f t="shared" si="131"/>
        <v/>
      </c>
      <c r="E563" s="86" t="str">
        <f t="shared" si="132"/>
        <v/>
      </c>
      <c r="F563" s="86" t="str">
        <f t="shared" si="133"/>
        <v/>
      </c>
      <c r="G563" s="86" t="str">
        <f t="shared" si="134"/>
        <v/>
      </c>
      <c r="H563" s="87" t="str">
        <f>IF(EXPORTADO!B545&lt;&gt;"",EXPORTADO!B545,"")</f>
        <v/>
      </c>
      <c r="I563" s="78" t="str">
        <f t="shared" si="135"/>
        <v/>
      </c>
      <c r="J563" s="78"/>
      <c r="K563" s="88" t="str">
        <f>IF(EXPORTADO!A545&lt;&gt;"",TRIM(EXPORTADO!A545),"")</f>
        <v/>
      </c>
      <c r="L563" s="50" t="str">
        <f>IF(K563&lt;&gt;"",EXPORTADO!D545,"")</f>
        <v/>
      </c>
      <c r="M563" s="50"/>
      <c r="N563" s="78" t="str">
        <f>IF(K563&lt;&gt;"",EXPORTADO!C545,"")</f>
        <v/>
      </c>
      <c r="O563" s="89" t="str">
        <f>IF(G563&lt;&gt;"",EXPORTADO!E545,"")</f>
        <v/>
      </c>
      <c r="P563" s="90" t="str">
        <f>IF(G563&lt;&gt;"",EXPORTADO!F545,"")</f>
        <v/>
      </c>
      <c r="Q563" s="90" t="str">
        <f>IF($G563&lt;&gt;"",$O563*P563,IF(OR($I563="c",$I563="css"),SUMIF($G$22:G$2999,$K563,Q$22:Q$2999),IF($I563="c1",SUMIF($F$22:F$2999,$K563,Q$22:Q$2999),IF($I563="c2",SUMIF($E$22:E$2999,$K563,Q$22:Q$2999),IF($I563="c3",SUMIF($D$22:D$2999,$K563,Q$22:Q$2999),IF($I563="c4",SUMIF($C$22:C$2999,$K563,Q$22:Q$2999),""))))))</f>
        <v/>
      </c>
      <c r="S563" s="90"/>
      <c r="T563" s="90" t="str">
        <f>IF(G563&lt;&gt;"",IF(S563&lt;&gt;"",O563*S563,"Celda Vacia"),IF($G563&lt;&gt;"",$O563*S563,IF(OR($I563="c",$I563="css"),SUMIF($G$22:G$2999,$K563,T$22:T$2999),IF($I563="c1",SUMIF($F$22:F$2999,$K563,T$22:T$2999),IF($I563="c2",SUMIF($E$22:E$2999,$K563,T$22:T$2999),IF($I563="c3",SUMIF($D$22:D$2999,$K563,T$22:T$2999),IF($I563="c4",SUMIF($C$22:C$2999,$K563,T$22:T$2999),"")))))))</f>
        <v/>
      </c>
      <c r="U563" s="91" t="str">
        <f t="shared" si="136"/>
        <v/>
      </c>
      <c r="V563" s="45"/>
      <c r="X563" s="50" t="str">
        <f t="shared" si="137"/>
        <v/>
      </c>
      <c r="Y563" s="69" t="str">
        <f t="shared" si="138"/>
        <v/>
      </c>
      <c r="Z563" s="69" t="str">
        <f t="shared" si="139"/>
        <v/>
      </c>
      <c r="AA563" s="69" t="str">
        <f>IF(I563="CSS",IF(RELLENAR!$F$6="PEM",IF(OR(T563&lt;(Q563),Q563=0),1,""),IF(OR(T563*(1+$T$11+$T$9)&lt;(Q563*(1+$O$9+$O$11)),Q563=0),1,"")),"")</f>
        <v/>
      </c>
      <c r="AB563" s="93" t="str">
        <f t="shared" si="140"/>
        <v/>
      </c>
      <c r="AC563" s="56" t="str">
        <f t="shared" si="141"/>
        <v/>
      </c>
      <c r="AD563" s="94" t="str">
        <f t="shared" si="142"/>
        <v/>
      </c>
      <c r="AE563" s="56" t="str">
        <f t="shared" si="143"/>
        <v/>
      </c>
      <c r="AF563" s="78" t="str">
        <f t="shared" si="144"/>
        <v/>
      </c>
    </row>
    <row r="564" spans="1:32" s="74" customFormat="1" x14ac:dyDescent="0.2">
      <c r="A564" s="74" t="str">
        <f>IF(EXPORTADO!I546&lt;&gt;"",EXPORTADO!I546,"")</f>
        <v/>
      </c>
      <c r="B564" s="74" t="str">
        <f t="shared" si="129"/>
        <v/>
      </c>
      <c r="C564" s="86" t="str">
        <f t="shared" si="130"/>
        <v/>
      </c>
      <c r="D564" s="86" t="str">
        <f t="shared" si="131"/>
        <v/>
      </c>
      <c r="E564" s="86" t="str">
        <f t="shared" si="132"/>
        <v/>
      </c>
      <c r="F564" s="86" t="str">
        <f t="shared" si="133"/>
        <v/>
      </c>
      <c r="G564" s="86" t="str">
        <f t="shared" si="134"/>
        <v/>
      </c>
      <c r="H564" s="87" t="str">
        <f>IF(EXPORTADO!B546&lt;&gt;"",EXPORTADO!B546,"")</f>
        <v/>
      </c>
      <c r="I564" s="78" t="str">
        <f t="shared" si="135"/>
        <v/>
      </c>
      <c r="J564" s="78"/>
      <c r="K564" s="88" t="str">
        <f>IF(EXPORTADO!A546&lt;&gt;"",TRIM(EXPORTADO!A546),"")</f>
        <v/>
      </c>
      <c r="L564" s="50" t="str">
        <f>IF(K564&lt;&gt;"",EXPORTADO!D546,"")</f>
        <v/>
      </c>
      <c r="M564" s="50"/>
      <c r="N564" s="78" t="str">
        <f>IF(K564&lt;&gt;"",EXPORTADO!C546,"")</f>
        <v/>
      </c>
      <c r="O564" s="89" t="str">
        <f>IF(G564&lt;&gt;"",EXPORTADO!E546,"")</f>
        <v/>
      </c>
      <c r="P564" s="90" t="str">
        <f>IF(G564&lt;&gt;"",EXPORTADO!F546,"")</f>
        <v/>
      </c>
      <c r="Q564" s="90" t="str">
        <f>IF($G564&lt;&gt;"",$O564*P564,IF(OR($I564="c",$I564="css"),SUMIF($G$22:G$2999,$K564,Q$22:Q$2999),IF($I564="c1",SUMIF($F$22:F$2999,$K564,Q$22:Q$2999),IF($I564="c2",SUMIF($E$22:E$2999,$K564,Q$22:Q$2999),IF($I564="c3",SUMIF($D$22:D$2999,$K564,Q$22:Q$2999),IF($I564="c4",SUMIF($C$22:C$2999,$K564,Q$22:Q$2999),""))))))</f>
        <v/>
      </c>
      <c r="S564" s="90"/>
      <c r="T564" s="90" t="str">
        <f>IF(G564&lt;&gt;"",IF(S564&lt;&gt;"",O564*S564,"Celda Vacia"),IF($G564&lt;&gt;"",$O564*S564,IF(OR($I564="c",$I564="css"),SUMIF($G$22:G$2999,$K564,T$22:T$2999),IF($I564="c1",SUMIF($F$22:F$2999,$K564,T$22:T$2999),IF($I564="c2",SUMIF($E$22:E$2999,$K564,T$22:T$2999),IF($I564="c3",SUMIF($D$22:D$2999,$K564,T$22:T$2999),IF($I564="c4",SUMIF($C$22:C$2999,$K564,T$22:T$2999),"")))))))</f>
        <v/>
      </c>
      <c r="U564" s="91" t="str">
        <f t="shared" si="136"/>
        <v/>
      </c>
      <c r="V564" s="45"/>
      <c r="X564" s="50" t="str">
        <f t="shared" si="137"/>
        <v/>
      </c>
      <c r="Y564" s="69" t="str">
        <f t="shared" si="138"/>
        <v/>
      </c>
      <c r="Z564" s="69" t="str">
        <f t="shared" si="139"/>
        <v/>
      </c>
      <c r="AA564" s="69" t="str">
        <f>IF(I564="CSS",IF(RELLENAR!$F$6="PEM",IF(OR(T564&lt;(Q564),Q564=0),1,""),IF(OR(T564*(1+$T$11+$T$9)&lt;(Q564*(1+$O$9+$O$11)),Q564=0),1,"")),"")</f>
        <v/>
      </c>
      <c r="AB564" s="93" t="str">
        <f t="shared" si="140"/>
        <v/>
      </c>
      <c r="AC564" s="56" t="str">
        <f t="shared" si="141"/>
        <v/>
      </c>
      <c r="AD564" s="94" t="str">
        <f t="shared" si="142"/>
        <v/>
      </c>
      <c r="AE564" s="56" t="str">
        <f t="shared" si="143"/>
        <v/>
      </c>
      <c r="AF564" s="78" t="str">
        <f t="shared" si="144"/>
        <v/>
      </c>
    </row>
    <row r="565" spans="1:32" s="74" customFormat="1" x14ac:dyDescent="0.2">
      <c r="A565" s="74" t="str">
        <f>IF(EXPORTADO!I547&lt;&gt;"",EXPORTADO!I547,"")</f>
        <v/>
      </c>
      <c r="B565" s="74" t="str">
        <f t="shared" si="129"/>
        <v/>
      </c>
      <c r="C565" s="86" t="str">
        <f t="shared" si="130"/>
        <v/>
      </c>
      <c r="D565" s="86" t="str">
        <f t="shared" si="131"/>
        <v/>
      </c>
      <c r="E565" s="86" t="str">
        <f t="shared" si="132"/>
        <v/>
      </c>
      <c r="F565" s="86" t="str">
        <f t="shared" si="133"/>
        <v/>
      </c>
      <c r="G565" s="86" t="str">
        <f t="shared" si="134"/>
        <v/>
      </c>
      <c r="H565" s="87" t="str">
        <f>IF(EXPORTADO!B547&lt;&gt;"",EXPORTADO!B547,"")</f>
        <v/>
      </c>
      <c r="I565" s="78" t="str">
        <f t="shared" si="135"/>
        <v/>
      </c>
      <c r="J565" s="78"/>
      <c r="K565" s="88" t="str">
        <f>IF(EXPORTADO!A547&lt;&gt;"",TRIM(EXPORTADO!A547),"")</f>
        <v/>
      </c>
      <c r="L565" s="50" t="str">
        <f>IF(K565&lt;&gt;"",EXPORTADO!D547,"")</f>
        <v/>
      </c>
      <c r="M565" s="50"/>
      <c r="N565" s="78" t="str">
        <f>IF(K565&lt;&gt;"",EXPORTADO!C547,"")</f>
        <v/>
      </c>
      <c r="O565" s="89" t="str">
        <f>IF(G565&lt;&gt;"",EXPORTADO!E547,"")</f>
        <v/>
      </c>
      <c r="P565" s="90" t="str">
        <f>IF(G565&lt;&gt;"",EXPORTADO!F547,"")</f>
        <v/>
      </c>
      <c r="Q565" s="90" t="str">
        <f>IF($G565&lt;&gt;"",$O565*P565,IF(OR($I565="c",$I565="css"),SUMIF($G$22:G$2999,$K565,Q$22:Q$2999),IF($I565="c1",SUMIF($F$22:F$2999,$K565,Q$22:Q$2999),IF($I565="c2",SUMIF($E$22:E$2999,$K565,Q$22:Q$2999),IF($I565="c3",SUMIF($D$22:D$2999,$K565,Q$22:Q$2999),IF($I565="c4",SUMIF($C$22:C$2999,$K565,Q$22:Q$2999),""))))))</f>
        <v/>
      </c>
      <c r="S565" s="90"/>
      <c r="T565" s="90" t="str">
        <f>IF(G565&lt;&gt;"",IF(S565&lt;&gt;"",O565*S565,"Celda Vacia"),IF($G565&lt;&gt;"",$O565*S565,IF(OR($I565="c",$I565="css"),SUMIF($G$22:G$2999,$K565,T$22:T$2999),IF($I565="c1",SUMIF($F$22:F$2999,$K565,T$22:T$2999),IF($I565="c2",SUMIF($E$22:E$2999,$K565,T$22:T$2999),IF($I565="c3",SUMIF($D$22:D$2999,$K565,T$22:T$2999),IF($I565="c4",SUMIF($C$22:C$2999,$K565,T$22:T$2999),"")))))))</f>
        <v/>
      </c>
      <c r="U565" s="91" t="str">
        <f t="shared" si="136"/>
        <v/>
      </c>
      <c r="V565" s="45"/>
      <c r="X565" s="50" t="str">
        <f t="shared" si="137"/>
        <v/>
      </c>
      <c r="Y565" s="69" t="str">
        <f t="shared" si="138"/>
        <v/>
      </c>
      <c r="Z565" s="69" t="str">
        <f t="shared" si="139"/>
        <v/>
      </c>
      <c r="AA565" s="69" t="str">
        <f>IF(I565="CSS",IF(RELLENAR!$F$6="PEM",IF(OR(T565&lt;(Q565),Q565=0),1,""),IF(OR(T565*(1+$T$11+$T$9)&lt;(Q565*(1+$O$9+$O$11)),Q565=0),1,"")),"")</f>
        <v/>
      </c>
      <c r="AB565" s="93" t="str">
        <f t="shared" si="140"/>
        <v/>
      </c>
      <c r="AC565" s="56" t="str">
        <f t="shared" si="141"/>
        <v/>
      </c>
      <c r="AD565" s="94" t="str">
        <f t="shared" si="142"/>
        <v/>
      </c>
      <c r="AE565" s="56" t="str">
        <f t="shared" si="143"/>
        <v/>
      </c>
      <c r="AF565" s="78" t="str">
        <f t="shared" si="144"/>
        <v/>
      </c>
    </row>
    <row r="566" spans="1:32" s="74" customFormat="1" x14ac:dyDescent="0.2">
      <c r="A566" s="74" t="str">
        <f>IF(EXPORTADO!I548&lt;&gt;"",EXPORTADO!I548,"")</f>
        <v/>
      </c>
      <c r="B566" s="74" t="str">
        <f t="shared" si="129"/>
        <v/>
      </c>
      <c r="C566" s="86" t="str">
        <f t="shared" si="130"/>
        <v/>
      </c>
      <c r="D566" s="86" t="str">
        <f t="shared" si="131"/>
        <v/>
      </c>
      <c r="E566" s="86" t="str">
        <f t="shared" si="132"/>
        <v/>
      </c>
      <c r="F566" s="86" t="str">
        <f t="shared" si="133"/>
        <v/>
      </c>
      <c r="G566" s="86" t="str">
        <f t="shared" si="134"/>
        <v/>
      </c>
      <c r="H566" s="87" t="str">
        <f>IF(EXPORTADO!B548&lt;&gt;"",EXPORTADO!B548,"")</f>
        <v/>
      </c>
      <c r="I566" s="78" t="str">
        <f t="shared" si="135"/>
        <v/>
      </c>
      <c r="J566" s="78"/>
      <c r="K566" s="88" t="str">
        <f>IF(EXPORTADO!A548&lt;&gt;"",TRIM(EXPORTADO!A548),"")</f>
        <v/>
      </c>
      <c r="L566" s="50" t="str">
        <f>IF(K566&lt;&gt;"",EXPORTADO!D548,"")</f>
        <v/>
      </c>
      <c r="M566" s="50"/>
      <c r="N566" s="78" t="str">
        <f>IF(K566&lt;&gt;"",EXPORTADO!C548,"")</f>
        <v/>
      </c>
      <c r="O566" s="89" t="str">
        <f>IF(G566&lt;&gt;"",EXPORTADO!E548,"")</f>
        <v/>
      </c>
      <c r="P566" s="90" t="str">
        <f>IF(G566&lt;&gt;"",EXPORTADO!F548,"")</f>
        <v/>
      </c>
      <c r="Q566" s="90" t="str">
        <f>IF($G566&lt;&gt;"",$O566*P566,IF(OR($I566="c",$I566="css"),SUMIF($G$22:G$2999,$K566,Q$22:Q$2999),IF($I566="c1",SUMIF($F$22:F$2999,$K566,Q$22:Q$2999),IF($I566="c2",SUMIF($E$22:E$2999,$K566,Q$22:Q$2999),IF($I566="c3",SUMIF($D$22:D$2999,$K566,Q$22:Q$2999),IF($I566="c4",SUMIF($C$22:C$2999,$K566,Q$22:Q$2999),""))))))</f>
        <v/>
      </c>
      <c r="S566" s="90"/>
      <c r="T566" s="90" t="str">
        <f>IF(G566&lt;&gt;"",IF(S566&lt;&gt;"",O566*S566,"Celda Vacia"),IF($G566&lt;&gt;"",$O566*S566,IF(OR($I566="c",$I566="css"),SUMIF($G$22:G$2999,$K566,T$22:T$2999),IF($I566="c1",SUMIF($F$22:F$2999,$K566,T$22:T$2999),IF($I566="c2",SUMIF($E$22:E$2999,$K566,T$22:T$2999),IF($I566="c3",SUMIF($D$22:D$2999,$K566,T$22:T$2999),IF($I566="c4",SUMIF($C$22:C$2999,$K566,T$22:T$2999),"")))))))</f>
        <v/>
      </c>
      <c r="U566" s="91" t="str">
        <f t="shared" si="136"/>
        <v/>
      </c>
      <c r="V566" s="45"/>
      <c r="X566" s="50" t="str">
        <f t="shared" si="137"/>
        <v/>
      </c>
      <c r="Y566" s="69" t="str">
        <f t="shared" si="138"/>
        <v/>
      </c>
      <c r="Z566" s="69" t="str">
        <f t="shared" si="139"/>
        <v/>
      </c>
      <c r="AA566" s="69" t="str">
        <f>IF(I566="CSS",IF(RELLENAR!$F$6="PEM",IF(OR(T566&lt;(Q566),Q566=0),1,""),IF(OR(T566*(1+$T$11+$T$9)&lt;(Q566*(1+$O$9+$O$11)),Q566=0),1,"")),"")</f>
        <v/>
      </c>
      <c r="AB566" s="93" t="str">
        <f t="shared" si="140"/>
        <v/>
      </c>
      <c r="AC566" s="56" t="str">
        <f t="shared" si="141"/>
        <v/>
      </c>
      <c r="AD566" s="94" t="str">
        <f t="shared" si="142"/>
        <v/>
      </c>
      <c r="AE566" s="56" t="str">
        <f t="shared" si="143"/>
        <v/>
      </c>
      <c r="AF566" s="78" t="str">
        <f t="shared" si="144"/>
        <v/>
      </c>
    </row>
    <row r="567" spans="1:32" s="74" customFormat="1" x14ac:dyDescent="0.2">
      <c r="A567" s="74" t="str">
        <f>IF(EXPORTADO!I549&lt;&gt;"",EXPORTADO!I549,"")</f>
        <v/>
      </c>
      <c r="B567" s="74" t="str">
        <f t="shared" si="129"/>
        <v/>
      </c>
      <c r="C567" s="86" t="str">
        <f t="shared" si="130"/>
        <v/>
      </c>
      <c r="D567" s="86" t="str">
        <f t="shared" si="131"/>
        <v/>
      </c>
      <c r="E567" s="86" t="str">
        <f t="shared" si="132"/>
        <v/>
      </c>
      <c r="F567" s="86" t="str">
        <f t="shared" si="133"/>
        <v/>
      </c>
      <c r="G567" s="86" t="str">
        <f t="shared" si="134"/>
        <v/>
      </c>
      <c r="H567" s="87" t="str">
        <f>IF(EXPORTADO!B549&lt;&gt;"",EXPORTADO!B549,"")</f>
        <v/>
      </c>
      <c r="I567" s="78" t="str">
        <f t="shared" si="135"/>
        <v/>
      </c>
      <c r="J567" s="78"/>
      <c r="K567" s="88" t="str">
        <f>IF(EXPORTADO!A549&lt;&gt;"",TRIM(EXPORTADO!A549),"")</f>
        <v/>
      </c>
      <c r="L567" s="50" t="str">
        <f>IF(K567&lt;&gt;"",EXPORTADO!D549,"")</f>
        <v/>
      </c>
      <c r="M567" s="50"/>
      <c r="N567" s="78" t="str">
        <f>IF(K567&lt;&gt;"",EXPORTADO!C549,"")</f>
        <v/>
      </c>
      <c r="O567" s="89" t="str">
        <f>IF(G567&lt;&gt;"",EXPORTADO!E549,"")</f>
        <v/>
      </c>
      <c r="P567" s="90" t="str">
        <f>IF(G567&lt;&gt;"",EXPORTADO!F549,"")</f>
        <v/>
      </c>
      <c r="Q567" s="90" t="str">
        <f>IF($G567&lt;&gt;"",$O567*P567,IF(OR($I567="c",$I567="css"),SUMIF($G$22:G$2999,$K567,Q$22:Q$2999),IF($I567="c1",SUMIF($F$22:F$2999,$K567,Q$22:Q$2999),IF($I567="c2",SUMIF($E$22:E$2999,$K567,Q$22:Q$2999),IF($I567="c3",SUMIF($D$22:D$2999,$K567,Q$22:Q$2999),IF($I567="c4",SUMIF($C$22:C$2999,$K567,Q$22:Q$2999),""))))))</f>
        <v/>
      </c>
      <c r="S567" s="90"/>
      <c r="T567" s="90" t="str">
        <f>IF(G567&lt;&gt;"",IF(S567&lt;&gt;"",O567*S567,"Celda Vacia"),IF($G567&lt;&gt;"",$O567*S567,IF(OR($I567="c",$I567="css"),SUMIF($G$22:G$2999,$K567,T$22:T$2999),IF($I567="c1",SUMIF($F$22:F$2999,$K567,T$22:T$2999),IF($I567="c2",SUMIF($E$22:E$2999,$K567,T$22:T$2999),IF($I567="c3",SUMIF($D$22:D$2999,$K567,T$22:T$2999),IF($I567="c4",SUMIF($C$22:C$2999,$K567,T$22:T$2999),"")))))))</f>
        <v/>
      </c>
      <c r="U567" s="91" t="str">
        <f t="shared" si="136"/>
        <v/>
      </c>
      <c r="V567" s="45"/>
      <c r="X567" s="50" t="str">
        <f t="shared" si="137"/>
        <v/>
      </c>
      <c r="Y567" s="69" t="str">
        <f t="shared" si="138"/>
        <v/>
      </c>
      <c r="Z567" s="69" t="str">
        <f t="shared" si="139"/>
        <v/>
      </c>
      <c r="AA567" s="69" t="str">
        <f>IF(I567="CSS",IF(RELLENAR!$F$6="PEM",IF(OR(T567&lt;(Q567),Q567=0),1,""),IF(OR(T567*(1+$T$11+$T$9)&lt;(Q567*(1+$O$9+$O$11)),Q567=0),1,"")),"")</f>
        <v/>
      </c>
      <c r="AB567" s="93" t="str">
        <f t="shared" si="140"/>
        <v/>
      </c>
      <c r="AC567" s="56" t="str">
        <f t="shared" si="141"/>
        <v/>
      </c>
      <c r="AD567" s="94" t="str">
        <f t="shared" si="142"/>
        <v/>
      </c>
      <c r="AE567" s="56" t="str">
        <f t="shared" si="143"/>
        <v/>
      </c>
      <c r="AF567" s="78" t="str">
        <f t="shared" si="144"/>
        <v/>
      </c>
    </row>
    <row r="568" spans="1:32" s="74" customFormat="1" x14ac:dyDescent="0.2">
      <c r="A568" s="74" t="str">
        <f>IF(EXPORTADO!I550&lt;&gt;"",EXPORTADO!I550,"")</f>
        <v/>
      </c>
      <c r="B568" s="74" t="str">
        <f t="shared" si="129"/>
        <v/>
      </c>
      <c r="C568" s="86" t="str">
        <f t="shared" si="130"/>
        <v/>
      </c>
      <c r="D568" s="86" t="str">
        <f t="shared" si="131"/>
        <v/>
      </c>
      <c r="E568" s="86" t="str">
        <f t="shared" si="132"/>
        <v/>
      </c>
      <c r="F568" s="86" t="str">
        <f t="shared" si="133"/>
        <v/>
      </c>
      <c r="G568" s="86" t="str">
        <f t="shared" si="134"/>
        <v/>
      </c>
      <c r="H568" s="87" t="str">
        <f>IF(EXPORTADO!B550&lt;&gt;"",EXPORTADO!B550,"")</f>
        <v/>
      </c>
      <c r="I568" s="78" t="str">
        <f t="shared" si="135"/>
        <v/>
      </c>
      <c r="J568" s="78"/>
      <c r="K568" s="88" t="str">
        <f>IF(EXPORTADO!A550&lt;&gt;"",TRIM(EXPORTADO!A550),"")</f>
        <v/>
      </c>
      <c r="L568" s="50" t="str">
        <f>IF(K568&lt;&gt;"",EXPORTADO!D550,"")</f>
        <v/>
      </c>
      <c r="M568" s="50"/>
      <c r="N568" s="78" t="str">
        <f>IF(K568&lt;&gt;"",EXPORTADO!C550,"")</f>
        <v/>
      </c>
      <c r="O568" s="89" t="str">
        <f>IF(G568&lt;&gt;"",EXPORTADO!E550,"")</f>
        <v/>
      </c>
      <c r="P568" s="90" t="str">
        <f>IF(G568&lt;&gt;"",EXPORTADO!F550,"")</f>
        <v/>
      </c>
      <c r="Q568" s="90" t="str">
        <f>IF($G568&lt;&gt;"",$O568*P568,IF(OR($I568="c",$I568="css"),SUMIF($G$22:G$2999,$K568,Q$22:Q$2999),IF($I568="c1",SUMIF($F$22:F$2999,$K568,Q$22:Q$2999),IF($I568="c2",SUMIF($E$22:E$2999,$K568,Q$22:Q$2999),IF($I568="c3",SUMIF($D$22:D$2999,$K568,Q$22:Q$2999),IF($I568="c4",SUMIF($C$22:C$2999,$K568,Q$22:Q$2999),""))))))</f>
        <v/>
      </c>
      <c r="S568" s="90"/>
      <c r="T568" s="90" t="str">
        <f>IF(G568&lt;&gt;"",IF(S568&lt;&gt;"",O568*S568,"Celda Vacia"),IF($G568&lt;&gt;"",$O568*S568,IF(OR($I568="c",$I568="css"),SUMIF($G$22:G$2999,$K568,T$22:T$2999),IF($I568="c1",SUMIF($F$22:F$2999,$K568,T$22:T$2999),IF($I568="c2",SUMIF($E$22:E$2999,$K568,T$22:T$2999),IF($I568="c3",SUMIF($D$22:D$2999,$K568,T$22:T$2999),IF($I568="c4",SUMIF($C$22:C$2999,$K568,T$22:T$2999),"")))))))</f>
        <v/>
      </c>
      <c r="U568" s="91" t="str">
        <f t="shared" si="136"/>
        <v/>
      </c>
      <c r="V568" s="45"/>
      <c r="X568" s="50" t="str">
        <f t="shared" si="137"/>
        <v/>
      </c>
      <c r="Y568" s="69" t="str">
        <f t="shared" si="138"/>
        <v/>
      </c>
      <c r="Z568" s="69" t="str">
        <f t="shared" si="139"/>
        <v/>
      </c>
      <c r="AA568" s="69" t="str">
        <f>IF(I568="CSS",IF(RELLENAR!$F$6="PEM",IF(OR(T568&lt;(Q568),Q568=0),1,""),IF(OR(T568*(1+$T$11+$T$9)&lt;(Q568*(1+$O$9+$O$11)),Q568=0),1,"")),"")</f>
        <v/>
      </c>
      <c r="AB568" s="93" t="str">
        <f t="shared" si="140"/>
        <v/>
      </c>
      <c r="AC568" s="56" t="str">
        <f t="shared" si="141"/>
        <v/>
      </c>
      <c r="AD568" s="94" t="str">
        <f t="shared" si="142"/>
        <v/>
      </c>
      <c r="AE568" s="56" t="str">
        <f t="shared" si="143"/>
        <v/>
      </c>
      <c r="AF568" s="78" t="str">
        <f t="shared" si="144"/>
        <v/>
      </c>
    </row>
    <row r="569" spans="1:32" s="74" customFormat="1" x14ac:dyDescent="0.2">
      <c r="A569" s="74" t="str">
        <f>IF(EXPORTADO!I551&lt;&gt;"",EXPORTADO!I551,"")</f>
        <v/>
      </c>
      <c r="B569" s="74" t="str">
        <f t="shared" si="129"/>
        <v/>
      </c>
      <c r="C569" s="86" t="str">
        <f t="shared" si="130"/>
        <v/>
      </c>
      <c r="D569" s="86" t="str">
        <f t="shared" si="131"/>
        <v/>
      </c>
      <c r="E569" s="86" t="str">
        <f t="shared" si="132"/>
        <v/>
      </c>
      <c r="F569" s="86" t="str">
        <f t="shared" si="133"/>
        <v/>
      </c>
      <c r="G569" s="86" t="str">
        <f t="shared" si="134"/>
        <v/>
      </c>
      <c r="H569" s="87" t="str">
        <f>IF(EXPORTADO!B551&lt;&gt;"",EXPORTADO!B551,"")</f>
        <v/>
      </c>
      <c r="I569" s="78" t="str">
        <f t="shared" si="135"/>
        <v/>
      </c>
      <c r="J569" s="78"/>
      <c r="K569" s="88" t="str">
        <f>IF(EXPORTADO!A551&lt;&gt;"",TRIM(EXPORTADO!A551),"")</f>
        <v/>
      </c>
      <c r="L569" s="50" t="str">
        <f>IF(K569&lt;&gt;"",EXPORTADO!D551,"")</f>
        <v/>
      </c>
      <c r="M569" s="50"/>
      <c r="N569" s="78" t="str">
        <f>IF(K569&lt;&gt;"",EXPORTADO!C551,"")</f>
        <v/>
      </c>
      <c r="O569" s="89" t="str">
        <f>IF(G569&lt;&gt;"",EXPORTADO!E551,"")</f>
        <v/>
      </c>
      <c r="P569" s="90" t="str">
        <f>IF(G569&lt;&gt;"",EXPORTADO!F551,"")</f>
        <v/>
      </c>
      <c r="Q569" s="90" t="str">
        <f>IF($G569&lt;&gt;"",$O569*P569,IF(OR($I569="c",$I569="css"),SUMIF($G$22:G$2999,$K569,Q$22:Q$2999),IF($I569="c1",SUMIF($F$22:F$2999,$K569,Q$22:Q$2999),IF($I569="c2",SUMIF($E$22:E$2999,$K569,Q$22:Q$2999),IF($I569="c3",SUMIF($D$22:D$2999,$K569,Q$22:Q$2999),IF($I569="c4",SUMIF($C$22:C$2999,$K569,Q$22:Q$2999),""))))))</f>
        <v/>
      </c>
      <c r="S569" s="90" t="s">
        <v>17</v>
      </c>
      <c r="T569" s="90" t="str">
        <f>IF(G569&lt;&gt;"",IF(S569&lt;&gt;"",O569*S569,"Celda Vacia"),IF($G569&lt;&gt;"",$O569*S569,IF(OR($I569="c",$I569="css"),SUMIF($G$22:G$2999,$K569,T$22:T$2999),IF($I569="c1",SUMIF($F$22:F$2999,$K569,T$22:T$2999),IF($I569="c2",SUMIF($E$22:E$2999,$K569,T$22:T$2999),IF($I569="c3",SUMIF($D$22:D$2999,$K569,T$22:T$2999),IF($I569="c4",SUMIF($C$22:C$2999,$K569,T$22:T$2999),"")))))))</f>
        <v/>
      </c>
      <c r="U569" s="91" t="str">
        <f t="shared" si="136"/>
        <v/>
      </c>
      <c r="V569" s="45"/>
      <c r="X569" s="50" t="str">
        <f t="shared" si="137"/>
        <v/>
      </c>
      <c r="Y569" s="69" t="str">
        <f t="shared" si="138"/>
        <v/>
      </c>
      <c r="Z569" s="69" t="str">
        <f t="shared" si="139"/>
        <v/>
      </c>
      <c r="AA569" s="69" t="str">
        <f>IF(I569="CSS",IF(RELLENAR!$F$6="PEM",IF(OR(T569&lt;(Q569),Q569=0),1,""),IF(OR(T569*(1+$T$11+$T$9)&lt;(Q569*(1+$O$9+$O$11)),Q569=0),1,"")),"")</f>
        <v/>
      </c>
      <c r="AB569" s="93" t="str">
        <f t="shared" si="140"/>
        <v/>
      </c>
      <c r="AC569" s="56" t="str">
        <f t="shared" si="141"/>
        <v/>
      </c>
      <c r="AD569" s="94" t="str">
        <f t="shared" si="142"/>
        <v/>
      </c>
      <c r="AE569" s="56" t="str">
        <f t="shared" si="143"/>
        <v/>
      </c>
      <c r="AF569" s="78" t="str">
        <f t="shared" si="144"/>
        <v/>
      </c>
    </row>
    <row r="570" spans="1:32" s="74" customFormat="1" x14ac:dyDescent="0.2">
      <c r="A570" s="74" t="str">
        <f>IF(EXPORTADO!I552&lt;&gt;"",EXPORTADO!I552,"")</f>
        <v/>
      </c>
      <c r="B570" s="74" t="str">
        <f t="shared" si="129"/>
        <v/>
      </c>
      <c r="C570" s="86" t="str">
        <f t="shared" si="130"/>
        <v/>
      </c>
      <c r="D570" s="86" t="str">
        <f t="shared" si="131"/>
        <v/>
      </c>
      <c r="E570" s="86" t="str">
        <f t="shared" si="132"/>
        <v/>
      </c>
      <c r="F570" s="86" t="str">
        <f t="shared" si="133"/>
        <v/>
      </c>
      <c r="G570" s="86" t="str">
        <f t="shared" si="134"/>
        <v/>
      </c>
      <c r="H570" s="87" t="str">
        <f>IF(EXPORTADO!B552&lt;&gt;"",EXPORTADO!B552,"")</f>
        <v/>
      </c>
      <c r="I570" s="78" t="str">
        <f t="shared" si="135"/>
        <v/>
      </c>
      <c r="J570" s="78"/>
      <c r="K570" s="88" t="str">
        <f>IF(EXPORTADO!A552&lt;&gt;"",TRIM(EXPORTADO!A552),"")</f>
        <v/>
      </c>
      <c r="L570" s="50" t="str">
        <f>IF(K570&lt;&gt;"",EXPORTADO!D552,"")</f>
        <v/>
      </c>
      <c r="M570" s="50"/>
      <c r="N570" s="78" t="str">
        <f>IF(K570&lt;&gt;"",EXPORTADO!C552,"")</f>
        <v/>
      </c>
      <c r="O570" s="89" t="str">
        <f>IF(G570&lt;&gt;"",EXPORTADO!E552,"")</f>
        <v/>
      </c>
      <c r="P570" s="90" t="str">
        <f>IF(G570&lt;&gt;"",EXPORTADO!F552,"")</f>
        <v/>
      </c>
      <c r="Q570" s="90" t="str">
        <f>IF($G570&lt;&gt;"",$O570*P570,IF(OR($I570="c",$I570="css"),SUMIF($G$22:G$2999,$K570,Q$22:Q$2999),IF($I570="c1",SUMIF($F$22:F$2999,$K570,Q$22:Q$2999),IF($I570="c2",SUMIF($E$22:E$2999,$K570,Q$22:Q$2999),IF($I570="c3",SUMIF($D$22:D$2999,$K570,Q$22:Q$2999),IF($I570="c4",SUMIF($C$22:C$2999,$K570,Q$22:Q$2999),""))))))</f>
        <v/>
      </c>
      <c r="S570" s="90" t="s">
        <v>17</v>
      </c>
      <c r="T570" s="90" t="str">
        <f>IF(G570&lt;&gt;"",IF(S570&lt;&gt;"",O570*S570,"Celda Vacia"),IF($G570&lt;&gt;"",$O570*S570,IF(OR($I570="c",$I570="css"),SUMIF($G$22:G$2999,$K570,T$22:T$2999),IF($I570="c1",SUMIF($F$22:F$2999,$K570,T$22:T$2999),IF($I570="c2",SUMIF($E$22:E$2999,$K570,T$22:T$2999),IF($I570="c3",SUMIF($D$22:D$2999,$K570,T$22:T$2999),IF($I570="c4",SUMIF($C$22:C$2999,$K570,T$22:T$2999),"")))))))</f>
        <v/>
      </c>
      <c r="U570" s="91" t="str">
        <f t="shared" si="136"/>
        <v/>
      </c>
      <c r="V570" s="45"/>
      <c r="X570" s="50" t="str">
        <f t="shared" si="137"/>
        <v/>
      </c>
      <c r="Y570" s="69" t="str">
        <f t="shared" si="138"/>
        <v/>
      </c>
      <c r="Z570" s="69" t="str">
        <f t="shared" si="139"/>
        <v/>
      </c>
      <c r="AA570" s="69" t="str">
        <f>IF(I570="CSS",IF(RELLENAR!$F$6="PEM",IF(OR(T570&lt;(Q570),Q570=0),1,""),IF(OR(T570*(1+$T$11+$T$9)&lt;(Q570*(1+$O$9+$O$11)),Q570=0),1,"")),"")</f>
        <v/>
      </c>
      <c r="AB570" s="93" t="str">
        <f t="shared" si="140"/>
        <v/>
      </c>
      <c r="AC570" s="56" t="str">
        <f t="shared" si="141"/>
        <v/>
      </c>
      <c r="AD570" s="94" t="str">
        <f t="shared" si="142"/>
        <v/>
      </c>
      <c r="AE570" s="56" t="str">
        <f t="shared" si="143"/>
        <v/>
      </c>
      <c r="AF570" s="78" t="str">
        <f t="shared" si="144"/>
        <v/>
      </c>
    </row>
    <row r="571" spans="1:32" s="74" customFormat="1" x14ac:dyDescent="0.2">
      <c r="A571" s="74" t="str">
        <f>IF(EXPORTADO!I553&lt;&gt;"",EXPORTADO!I553,"")</f>
        <v/>
      </c>
      <c r="B571" s="74" t="str">
        <f t="shared" si="129"/>
        <v/>
      </c>
      <c r="C571" s="86" t="str">
        <f t="shared" si="130"/>
        <v/>
      </c>
      <c r="D571" s="86" t="str">
        <f t="shared" si="131"/>
        <v/>
      </c>
      <c r="E571" s="86" t="str">
        <f t="shared" si="132"/>
        <v/>
      </c>
      <c r="F571" s="86" t="str">
        <f t="shared" si="133"/>
        <v/>
      </c>
      <c r="G571" s="86" t="str">
        <f t="shared" si="134"/>
        <v/>
      </c>
      <c r="H571" s="87" t="str">
        <f>IF(EXPORTADO!B553&lt;&gt;"",EXPORTADO!B553,"")</f>
        <v/>
      </c>
      <c r="I571" s="78" t="str">
        <f t="shared" si="135"/>
        <v/>
      </c>
      <c r="J571" s="78"/>
      <c r="K571" s="88" t="str">
        <f>IF(EXPORTADO!A553&lt;&gt;"",TRIM(EXPORTADO!A553),"")</f>
        <v/>
      </c>
      <c r="L571" s="50" t="str">
        <f>IF(K571&lt;&gt;"",EXPORTADO!D553,"")</f>
        <v/>
      </c>
      <c r="M571" s="50"/>
      <c r="N571" s="78" t="str">
        <f>IF(K571&lt;&gt;"",EXPORTADO!C553,"")</f>
        <v/>
      </c>
      <c r="O571" s="89" t="str">
        <f>IF(G571&lt;&gt;"",EXPORTADO!E553,"")</f>
        <v/>
      </c>
      <c r="P571" s="90" t="str">
        <f>IF(G571&lt;&gt;"",EXPORTADO!F553,"")</f>
        <v/>
      </c>
      <c r="Q571" s="90" t="str">
        <f>IF($G571&lt;&gt;"",$O571*P571,IF(OR($I571="c",$I571="css"),SUMIF($G$22:G$2999,$K571,Q$22:Q$2999),IF($I571="c1",SUMIF($F$22:F$2999,$K571,Q$22:Q$2999),IF($I571="c2",SUMIF($E$22:E$2999,$K571,Q$22:Q$2999),IF($I571="c3",SUMIF($D$22:D$2999,$K571,Q$22:Q$2999),IF($I571="c4",SUMIF($C$22:C$2999,$K571,Q$22:Q$2999),""))))))</f>
        <v/>
      </c>
      <c r="S571" s="90" t="s">
        <v>17</v>
      </c>
      <c r="T571" s="90" t="str">
        <f>IF(G571&lt;&gt;"",IF(S571&lt;&gt;"",O571*S571,"Celda Vacia"),IF($G571&lt;&gt;"",$O571*S571,IF(OR($I571="c",$I571="css"),SUMIF($G$22:G$2999,$K571,T$22:T$2999),IF($I571="c1",SUMIF($F$22:F$2999,$K571,T$22:T$2999),IF($I571="c2",SUMIF($E$22:E$2999,$K571,T$22:T$2999),IF($I571="c3",SUMIF($D$22:D$2999,$K571,T$22:T$2999),IF($I571="c4",SUMIF($C$22:C$2999,$K571,T$22:T$2999),"")))))))</f>
        <v/>
      </c>
      <c r="U571" s="91" t="str">
        <f t="shared" si="136"/>
        <v/>
      </c>
      <c r="V571" s="45"/>
      <c r="X571" s="50" t="str">
        <f t="shared" si="137"/>
        <v/>
      </c>
      <c r="Y571" s="69" t="str">
        <f t="shared" si="138"/>
        <v/>
      </c>
      <c r="Z571" s="69" t="str">
        <f t="shared" si="139"/>
        <v/>
      </c>
      <c r="AA571" s="69" t="str">
        <f>IF(I571="CSS",IF(RELLENAR!$F$6="PEM",IF(OR(T571&lt;(Q571),Q571=0),1,""),IF(OR(T571*(1+$T$11+$T$9)&lt;(Q571*(1+$O$9+$O$11)),Q571=0),1,"")),"")</f>
        <v/>
      </c>
      <c r="AB571" s="93" t="str">
        <f t="shared" si="140"/>
        <v/>
      </c>
      <c r="AC571" s="56" t="str">
        <f t="shared" si="141"/>
        <v/>
      </c>
      <c r="AD571" s="94" t="str">
        <f t="shared" si="142"/>
        <v/>
      </c>
      <c r="AE571" s="56" t="str">
        <f t="shared" si="143"/>
        <v/>
      </c>
      <c r="AF571" s="78" t="str">
        <f t="shared" si="144"/>
        <v/>
      </c>
    </row>
    <row r="572" spans="1:32" s="74" customFormat="1" x14ac:dyDescent="0.2">
      <c r="A572" s="74" t="str">
        <f>IF(EXPORTADO!I554&lt;&gt;"",EXPORTADO!I554,"")</f>
        <v/>
      </c>
      <c r="B572" s="74" t="str">
        <f t="shared" si="129"/>
        <v/>
      </c>
      <c r="C572" s="86" t="str">
        <f t="shared" si="130"/>
        <v/>
      </c>
      <c r="D572" s="86" t="str">
        <f t="shared" si="131"/>
        <v/>
      </c>
      <c r="E572" s="86" t="str">
        <f t="shared" si="132"/>
        <v/>
      </c>
      <c r="F572" s="86" t="str">
        <f t="shared" si="133"/>
        <v/>
      </c>
      <c r="G572" s="86" t="str">
        <f t="shared" si="134"/>
        <v/>
      </c>
      <c r="H572" s="87" t="str">
        <f>IF(EXPORTADO!B554&lt;&gt;"",EXPORTADO!B554,"")</f>
        <v/>
      </c>
      <c r="I572" s="78" t="str">
        <f t="shared" si="135"/>
        <v/>
      </c>
      <c r="J572" s="78"/>
      <c r="K572" s="88" t="str">
        <f>IF(EXPORTADO!A554&lt;&gt;"",TRIM(EXPORTADO!A554),"")</f>
        <v/>
      </c>
      <c r="L572" s="50" t="str">
        <f>IF(K572&lt;&gt;"",EXPORTADO!D554,"")</f>
        <v/>
      </c>
      <c r="M572" s="50"/>
      <c r="N572" s="78" t="str">
        <f>IF(K572&lt;&gt;"",EXPORTADO!C554,"")</f>
        <v/>
      </c>
      <c r="O572" s="89" t="str">
        <f>IF(G572&lt;&gt;"",EXPORTADO!E554,"")</f>
        <v/>
      </c>
      <c r="P572" s="90" t="str">
        <f>IF(G572&lt;&gt;"",EXPORTADO!F554,"")</f>
        <v/>
      </c>
      <c r="Q572" s="90" t="str">
        <f>IF($G572&lt;&gt;"",$O572*P572,IF(OR($I572="c",$I572="css"),SUMIF($G$22:G$2999,$K572,Q$22:Q$2999),IF($I572="c1",SUMIF($F$22:F$2999,$K572,Q$22:Q$2999),IF($I572="c2",SUMIF($E$22:E$2999,$K572,Q$22:Q$2999),IF($I572="c3",SUMIF($D$22:D$2999,$K572,Q$22:Q$2999),IF($I572="c4",SUMIF($C$22:C$2999,$K572,Q$22:Q$2999),""))))))</f>
        <v/>
      </c>
      <c r="S572" s="90"/>
      <c r="T572" s="90" t="str">
        <f>IF(G572&lt;&gt;"",IF(S572&lt;&gt;"",O572*S572,"Celda Vacia"),IF($G572&lt;&gt;"",$O572*S572,IF(OR($I572="c",$I572="css"),SUMIF($G$22:G$2999,$K572,T$22:T$2999),IF($I572="c1",SUMIF($F$22:F$2999,$K572,T$22:T$2999),IF($I572="c2",SUMIF($E$22:E$2999,$K572,T$22:T$2999),IF($I572="c3",SUMIF($D$22:D$2999,$K572,T$22:T$2999),IF($I572="c4",SUMIF($C$22:C$2999,$K572,T$22:T$2999),"")))))))</f>
        <v/>
      </c>
      <c r="U572" s="91" t="str">
        <f t="shared" si="136"/>
        <v/>
      </c>
      <c r="V572" s="45"/>
      <c r="X572" s="50" t="str">
        <f t="shared" si="137"/>
        <v/>
      </c>
      <c r="Y572" s="69" t="str">
        <f t="shared" si="138"/>
        <v/>
      </c>
      <c r="Z572" s="69" t="str">
        <f t="shared" si="139"/>
        <v/>
      </c>
      <c r="AA572" s="69" t="str">
        <f>IF(I572="CSS",IF(RELLENAR!$F$6="PEM",IF(OR(T572&lt;(Q572),Q572=0),1,""),IF(OR(T572*(1+$T$11+$T$9)&lt;(Q572*(1+$O$9+$O$11)),Q572=0),1,"")),"")</f>
        <v/>
      </c>
      <c r="AB572" s="93" t="str">
        <f t="shared" si="140"/>
        <v/>
      </c>
      <c r="AC572" s="56" t="str">
        <f t="shared" si="141"/>
        <v/>
      </c>
      <c r="AD572" s="94" t="str">
        <f t="shared" si="142"/>
        <v/>
      </c>
      <c r="AE572" s="56" t="str">
        <f t="shared" si="143"/>
        <v/>
      </c>
      <c r="AF572" s="78" t="str">
        <f t="shared" si="144"/>
        <v/>
      </c>
    </row>
    <row r="573" spans="1:32" s="74" customFormat="1" x14ac:dyDescent="0.2">
      <c r="A573" s="74" t="str">
        <f>IF(EXPORTADO!I555&lt;&gt;"",EXPORTADO!I555,"")</f>
        <v/>
      </c>
      <c r="B573" s="74" t="str">
        <f t="shared" si="129"/>
        <v/>
      </c>
      <c r="C573" s="86" t="str">
        <f t="shared" si="130"/>
        <v/>
      </c>
      <c r="D573" s="86" t="str">
        <f t="shared" si="131"/>
        <v/>
      </c>
      <c r="E573" s="86" t="str">
        <f t="shared" si="132"/>
        <v/>
      </c>
      <c r="F573" s="86" t="str">
        <f t="shared" si="133"/>
        <v/>
      </c>
      <c r="G573" s="86" t="str">
        <f t="shared" si="134"/>
        <v/>
      </c>
      <c r="H573" s="87" t="str">
        <f>IF(EXPORTADO!B555&lt;&gt;"",EXPORTADO!B555,"")</f>
        <v/>
      </c>
      <c r="I573" s="78" t="str">
        <f t="shared" si="135"/>
        <v/>
      </c>
      <c r="J573" s="78"/>
      <c r="K573" s="88" t="str">
        <f>IF(EXPORTADO!A555&lt;&gt;"",TRIM(EXPORTADO!A555),"")</f>
        <v/>
      </c>
      <c r="L573" s="50" t="str">
        <f>IF(K573&lt;&gt;"",EXPORTADO!D555,"")</f>
        <v/>
      </c>
      <c r="M573" s="50"/>
      <c r="N573" s="78" t="str">
        <f>IF(K573&lt;&gt;"",EXPORTADO!C555,"")</f>
        <v/>
      </c>
      <c r="O573" s="89" t="str">
        <f>IF(G573&lt;&gt;"",EXPORTADO!E555,"")</f>
        <v/>
      </c>
      <c r="P573" s="90" t="str">
        <f>IF(G573&lt;&gt;"",EXPORTADO!F555,"")</f>
        <v/>
      </c>
      <c r="Q573" s="90" t="str">
        <f>IF($G573&lt;&gt;"",$O573*P573,IF(OR($I573="c",$I573="css"),SUMIF($G$22:G$2999,$K573,Q$22:Q$2999),IF($I573="c1",SUMIF($F$22:F$2999,$K573,Q$22:Q$2999),IF($I573="c2",SUMIF($E$22:E$2999,$K573,Q$22:Q$2999),IF($I573="c3",SUMIF($D$22:D$2999,$K573,Q$22:Q$2999),IF($I573="c4",SUMIF($C$22:C$2999,$K573,Q$22:Q$2999),""))))))</f>
        <v/>
      </c>
      <c r="S573" s="90" t="s">
        <v>17</v>
      </c>
      <c r="T573" s="90" t="str">
        <f>IF(G573&lt;&gt;"",IF(S573&lt;&gt;"",O573*S573,"Celda Vacia"),IF($G573&lt;&gt;"",$O573*S573,IF(OR($I573="c",$I573="css"),SUMIF($G$22:G$2999,$K573,T$22:T$2999),IF($I573="c1",SUMIF($F$22:F$2999,$K573,T$22:T$2999),IF($I573="c2",SUMIF($E$22:E$2999,$K573,T$22:T$2999),IF($I573="c3",SUMIF($D$22:D$2999,$K573,T$22:T$2999),IF($I573="c4",SUMIF($C$22:C$2999,$K573,T$22:T$2999),"")))))))</f>
        <v/>
      </c>
      <c r="U573" s="91" t="str">
        <f t="shared" si="136"/>
        <v/>
      </c>
      <c r="V573" s="45"/>
      <c r="X573" s="50" t="str">
        <f t="shared" si="137"/>
        <v/>
      </c>
      <c r="Y573" s="69" t="str">
        <f t="shared" si="138"/>
        <v/>
      </c>
      <c r="Z573" s="69" t="str">
        <f t="shared" si="139"/>
        <v/>
      </c>
      <c r="AA573" s="69" t="str">
        <f>IF(I573="CSS",IF(RELLENAR!$F$6="PEM",IF(OR(T573&lt;(Q573),Q573=0),1,""),IF(OR(T573*(1+$T$11+$T$9)&lt;(Q573*(1+$O$9+$O$11)),Q573=0),1,"")),"")</f>
        <v/>
      </c>
      <c r="AB573" s="93" t="str">
        <f t="shared" si="140"/>
        <v/>
      </c>
      <c r="AC573" s="56" t="str">
        <f t="shared" si="141"/>
        <v/>
      </c>
      <c r="AD573" s="94" t="str">
        <f t="shared" si="142"/>
        <v/>
      </c>
      <c r="AE573" s="56" t="str">
        <f t="shared" si="143"/>
        <v/>
      </c>
      <c r="AF573" s="78" t="str">
        <f t="shared" si="144"/>
        <v/>
      </c>
    </row>
    <row r="574" spans="1:32" s="74" customFormat="1" x14ac:dyDescent="0.2">
      <c r="A574" s="74" t="str">
        <f>IF(EXPORTADO!I556&lt;&gt;"",EXPORTADO!I556,"")</f>
        <v/>
      </c>
      <c r="B574" s="74" t="str">
        <f t="shared" si="129"/>
        <v/>
      </c>
      <c r="C574" s="86" t="str">
        <f t="shared" si="130"/>
        <v/>
      </c>
      <c r="D574" s="86" t="str">
        <f t="shared" si="131"/>
        <v/>
      </c>
      <c r="E574" s="86" t="str">
        <f t="shared" si="132"/>
        <v/>
      </c>
      <c r="F574" s="86" t="str">
        <f t="shared" si="133"/>
        <v/>
      </c>
      <c r="G574" s="86" t="str">
        <f t="shared" si="134"/>
        <v/>
      </c>
      <c r="H574" s="87" t="str">
        <f>IF(EXPORTADO!B556&lt;&gt;"",EXPORTADO!B556,"")</f>
        <v/>
      </c>
      <c r="I574" s="78" t="str">
        <f t="shared" si="135"/>
        <v/>
      </c>
      <c r="J574" s="78"/>
      <c r="K574" s="88" t="str">
        <f>IF(EXPORTADO!A556&lt;&gt;"",TRIM(EXPORTADO!A556),"")</f>
        <v/>
      </c>
      <c r="L574" s="50" t="str">
        <f>IF(K574&lt;&gt;"",EXPORTADO!D556,"")</f>
        <v/>
      </c>
      <c r="M574" s="50"/>
      <c r="N574" s="78" t="str">
        <f>IF(K574&lt;&gt;"",EXPORTADO!C556,"")</f>
        <v/>
      </c>
      <c r="O574" s="89" t="str">
        <f>IF(G574&lt;&gt;"",EXPORTADO!E556,"")</f>
        <v/>
      </c>
      <c r="P574" s="90" t="str">
        <f>IF(G574&lt;&gt;"",EXPORTADO!F556,"")</f>
        <v/>
      </c>
      <c r="Q574" s="90" t="str">
        <f>IF($G574&lt;&gt;"",$O574*P574,IF(OR($I574="c",$I574="css"),SUMIF($G$22:G$2999,$K574,Q$22:Q$2999),IF($I574="c1",SUMIF($F$22:F$2999,$K574,Q$22:Q$2999),IF($I574="c2",SUMIF($E$22:E$2999,$K574,Q$22:Q$2999),IF($I574="c3",SUMIF($D$22:D$2999,$K574,Q$22:Q$2999),IF($I574="c4",SUMIF($C$22:C$2999,$K574,Q$22:Q$2999),""))))))</f>
        <v/>
      </c>
      <c r="S574" s="90"/>
      <c r="T574" s="90" t="str">
        <f>IF(G574&lt;&gt;"",IF(S574&lt;&gt;"",O574*S574,"Celda Vacia"),IF($G574&lt;&gt;"",$O574*S574,IF(OR($I574="c",$I574="css"),SUMIF($G$22:G$2999,$K574,T$22:T$2999),IF($I574="c1",SUMIF($F$22:F$2999,$K574,T$22:T$2999),IF($I574="c2",SUMIF($E$22:E$2999,$K574,T$22:T$2999),IF($I574="c3",SUMIF($D$22:D$2999,$K574,T$22:T$2999),IF($I574="c4",SUMIF($C$22:C$2999,$K574,T$22:T$2999),"")))))))</f>
        <v/>
      </c>
      <c r="U574" s="91" t="str">
        <f t="shared" si="136"/>
        <v/>
      </c>
      <c r="V574" s="45"/>
      <c r="X574" s="50" t="str">
        <f t="shared" si="137"/>
        <v/>
      </c>
      <c r="Y574" s="69" t="str">
        <f t="shared" si="138"/>
        <v/>
      </c>
      <c r="Z574" s="69" t="str">
        <f t="shared" si="139"/>
        <v/>
      </c>
      <c r="AA574" s="69" t="str">
        <f>IF(I574="CSS",IF(RELLENAR!$F$6="PEM",IF(OR(T574&lt;(Q574),Q574=0),1,""),IF(OR(T574*(1+$T$11+$T$9)&lt;(Q574*(1+$O$9+$O$11)),Q574=0),1,"")),"")</f>
        <v/>
      </c>
      <c r="AB574" s="93" t="str">
        <f t="shared" si="140"/>
        <v/>
      </c>
      <c r="AC574" s="56" t="str">
        <f t="shared" si="141"/>
        <v/>
      </c>
      <c r="AD574" s="94" t="str">
        <f t="shared" si="142"/>
        <v/>
      </c>
      <c r="AE574" s="56" t="str">
        <f t="shared" si="143"/>
        <v/>
      </c>
      <c r="AF574" s="78" t="str">
        <f t="shared" si="144"/>
        <v/>
      </c>
    </row>
    <row r="575" spans="1:32" s="74" customFormat="1" x14ac:dyDescent="0.2">
      <c r="A575" s="74" t="str">
        <f>IF(EXPORTADO!I557&lt;&gt;"",EXPORTADO!I557,"")</f>
        <v/>
      </c>
      <c r="B575" s="74" t="str">
        <f t="shared" si="129"/>
        <v/>
      </c>
      <c r="C575" s="86" t="str">
        <f t="shared" si="130"/>
        <v/>
      </c>
      <c r="D575" s="86" t="str">
        <f t="shared" si="131"/>
        <v/>
      </c>
      <c r="E575" s="86" t="str">
        <f t="shared" si="132"/>
        <v/>
      </c>
      <c r="F575" s="86" t="str">
        <f t="shared" si="133"/>
        <v/>
      </c>
      <c r="G575" s="86" t="str">
        <f t="shared" si="134"/>
        <v/>
      </c>
      <c r="H575" s="87" t="str">
        <f>IF(EXPORTADO!B557&lt;&gt;"",EXPORTADO!B557,"")</f>
        <v/>
      </c>
      <c r="I575" s="78" t="str">
        <f t="shared" si="135"/>
        <v/>
      </c>
      <c r="J575" s="78"/>
      <c r="K575" s="88" t="str">
        <f>IF(EXPORTADO!A557&lt;&gt;"",TRIM(EXPORTADO!A557),"")</f>
        <v/>
      </c>
      <c r="L575" s="50" t="str">
        <f>IF(K575&lt;&gt;"",EXPORTADO!D557,"")</f>
        <v/>
      </c>
      <c r="M575" s="50"/>
      <c r="N575" s="78" t="str">
        <f>IF(K575&lt;&gt;"",EXPORTADO!C557,"")</f>
        <v/>
      </c>
      <c r="O575" s="89" t="str">
        <f>IF(G575&lt;&gt;"",EXPORTADO!E557,"")</f>
        <v/>
      </c>
      <c r="P575" s="90" t="str">
        <f>IF(G575&lt;&gt;"",EXPORTADO!F557,"")</f>
        <v/>
      </c>
      <c r="Q575" s="90" t="str">
        <f>IF($G575&lt;&gt;"",$O575*P575,IF(OR($I575="c",$I575="css"),SUMIF($G$22:G$2999,$K575,Q$22:Q$2999),IF($I575="c1",SUMIF($F$22:F$2999,$K575,Q$22:Q$2999),IF($I575="c2",SUMIF($E$22:E$2999,$K575,Q$22:Q$2999),IF($I575="c3",SUMIF($D$22:D$2999,$K575,Q$22:Q$2999),IF($I575="c4",SUMIF($C$22:C$2999,$K575,Q$22:Q$2999),""))))))</f>
        <v/>
      </c>
      <c r="S575" s="90"/>
      <c r="T575" s="90" t="str">
        <f>IF(G575&lt;&gt;"",IF(S575&lt;&gt;"",O575*S575,"Celda Vacia"),IF($G575&lt;&gt;"",$O575*S575,IF(OR($I575="c",$I575="css"),SUMIF($G$22:G$2999,$K575,T$22:T$2999),IF($I575="c1",SUMIF($F$22:F$2999,$K575,T$22:T$2999),IF($I575="c2",SUMIF($E$22:E$2999,$K575,T$22:T$2999),IF($I575="c3",SUMIF($D$22:D$2999,$K575,T$22:T$2999),IF($I575="c4",SUMIF($C$22:C$2999,$K575,T$22:T$2999),"")))))))</f>
        <v/>
      </c>
      <c r="U575" s="91" t="str">
        <f t="shared" si="136"/>
        <v/>
      </c>
      <c r="V575" s="45"/>
      <c r="X575" s="50" t="str">
        <f t="shared" si="137"/>
        <v/>
      </c>
      <c r="Y575" s="69" t="str">
        <f t="shared" si="138"/>
        <v/>
      </c>
      <c r="Z575" s="69" t="str">
        <f t="shared" si="139"/>
        <v/>
      </c>
      <c r="AA575" s="69" t="str">
        <f>IF(I575="CSS",IF(RELLENAR!$F$6="PEM",IF(OR(T575&lt;(Q575),Q575=0),1,""),IF(OR(T575*(1+$T$11+$T$9)&lt;(Q575*(1+$O$9+$O$11)),Q575=0),1,"")),"")</f>
        <v/>
      </c>
      <c r="AB575" s="93" t="str">
        <f t="shared" si="140"/>
        <v/>
      </c>
      <c r="AC575" s="56" t="str">
        <f t="shared" si="141"/>
        <v/>
      </c>
      <c r="AD575" s="94" t="str">
        <f t="shared" si="142"/>
        <v/>
      </c>
      <c r="AE575" s="56" t="str">
        <f t="shared" si="143"/>
        <v/>
      </c>
      <c r="AF575" s="78" t="str">
        <f t="shared" si="144"/>
        <v/>
      </c>
    </row>
    <row r="576" spans="1:32" s="74" customFormat="1" x14ac:dyDescent="0.2">
      <c r="A576" s="74" t="str">
        <f>IF(EXPORTADO!I558&lt;&gt;"",EXPORTADO!I558,"")</f>
        <v/>
      </c>
      <c r="B576" s="74" t="str">
        <f t="shared" si="129"/>
        <v/>
      </c>
      <c r="C576" s="86" t="str">
        <f t="shared" si="130"/>
        <v/>
      </c>
      <c r="D576" s="86" t="str">
        <f t="shared" si="131"/>
        <v/>
      </c>
      <c r="E576" s="86" t="str">
        <f t="shared" si="132"/>
        <v/>
      </c>
      <c r="F576" s="86" t="str">
        <f t="shared" si="133"/>
        <v/>
      </c>
      <c r="G576" s="86" t="str">
        <f t="shared" si="134"/>
        <v/>
      </c>
      <c r="H576" s="87" t="str">
        <f>IF(EXPORTADO!B558&lt;&gt;"",EXPORTADO!B558,"")</f>
        <v/>
      </c>
      <c r="I576" s="78" t="str">
        <f t="shared" si="135"/>
        <v/>
      </c>
      <c r="J576" s="78"/>
      <c r="K576" s="88" t="str">
        <f>IF(EXPORTADO!A558&lt;&gt;"",TRIM(EXPORTADO!A558),"")</f>
        <v/>
      </c>
      <c r="L576" s="50" t="str">
        <f>IF(K576&lt;&gt;"",EXPORTADO!D558,"")</f>
        <v/>
      </c>
      <c r="M576" s="50"/>
      <c r="N576" s="78" t="str">
        <f>IF(K576&lt;&gt;"",EXPORTADO!C558,"")</f>
        <v/>
      </c>
      <c r="O576" s="89" t="str">
        <f>IF(G576&lt;&gt;"",EXPORTADO!E558,"")</f>
        <v/>
      </c>
      <c r="P576" s="90" t="str">
        <f>IF(G576&lt;&gt;"",EXPORTADO!F558,"")</f>
        <v/>
      </c>
      <c r="Q576" s="90" t="str">
        <f>IF($G576&lt;&gt;"",$O576*P576,IF(OR($I576="c",$I576="css"),SUMIF($G$22:G$2999,$K576,Q$22:Q$2999),IF($I576="c1",SUMIF($F$22:F$2999,$K576,Q$22:Q$2999),IF($I576="c2",SUMIF($E$22:E$2999,$K576,Q$22:Q$2999),IF($I576="c3",SUMIF($D$22:D$2999,$K576,Q$22:Q$2999),IF($I576="c4",SUMIF($C$22:C$2999,$K576,Q$22:Q$2999),""))))))</f>
        <v/>
      </c>
      <c r="S576" s="90" t="s">
        <v>17</v>
      </c>
      <c r="T576" s="90" t="str">
        <f>IF(G576&lt;&gt;"",IF(S576&lt;&gt;"",O576*S576,"Celda Vacia"),IF($G576&lt;&gt;"",$O576*S576,IF(OR($I576="c",$I576="css"),SUMIF($G$22:G$2999,$K576,T$22:T$2999),IF($I576="c1",SUMIF($F$22:F$2999,$K576,T$22:T$2999),IF($I576="c2",SUMIF($E$22:E$2999,$K576,T$22:T$2999),IF($I576="c3",SUMIF($D$22:D$2999,$K576,T$22:T$2999),IF($I576="c4",SUMIF($C$22:C$2999,$K576,T$22:T$2999),"")))))))</f>
        <v/>
      </c>
      <c r="U576" s="91" t="str">
        <f t="shared" si="136"/>
        <v/>
      </c>
      <c r="V576" s="45"/>
      <c r="X576" s="50" t="str">
        <f t="shared" si="137"/>
        <v/>
      </c>
      <c r="Y576" s="69" t="str">
        <f t="shared" si="138"/>
        <v/>
      </c>
      <c r="Z576" s="69" t="str">
        <f t="shared" si="139"/>
        <v/>
      </c>
      <c r="AA576" s="69" t="str">
        <f>IF(I576="CSS",IF(RELLENAR!$F$6="PEM",IF(OR(T576&lt;(Q576),Q576=0),1,""),IF(OR(T576*(1+$T$11+$T$9)&lt;(Q576*(1+$O$9+$O$11)),Q576=0),1,"")),"")</f>
        <v/>
      </c>
      <c r="AB576" s="93" t="str">
        <f t="shared" si="140"/>
        <v/>
      </c>
      <c r="AC576" s="56" t="str">
        <f t="shared" si="141"/>
        <v/>
      </c>
      <c r="AD576" s="94" t="str">
        <f t="shared" si="142"/>
        <v/>
      </c>
      <c r="AE576" s="56" t="str">
        <f t="shared" si="143"/>
        <v/>
      </c>
      <c r="AF576" s="78" t="str">
        <f t="shared" si="144"/>
        <v/>
      </c>
    </row>
    <row r="577" spans="1:32" s="74" customFormat="1" x14ac:dyDescent="0.2">
      <c r="A577" s="74" t="str">
        <f>IF(EXPORTADO!I559&lt;&gt;"",EXPORTADO!I559,"")</f>
        <v/>
      </c>
      <c r="B577" s="74" t="str">
        <f t="shared" si="129"/>
        <v/>
      </c>
      <c r="C577" s="86" t="str">
        <f t="shared" si="130"/>
        <v/>
      </c>
      <c r="D577" s="86" t="str">
        <f t="shared" si="131"/>
        <v/>
      </c>
      <c r="E577" s="86" t="str">
        <f t="shared" si="132"/>
        <v/>
      </c>
      <c r="F577" s="86" t="str">
        <f t="shared" si="133"/>
        <v/>
      </c>
      <c r="G577" s="86" t="str">
        <f t="shared" si="134"/>
        <v/>
      </c>
      <c r="H577" s="87" t="str">
        <f>IF(EXPORTADO!B559&lt;&gt;"",EXPORTADO!B559,"")</f>
        <v/>
      </c>
      <c r="I577" s="78" t="str">
        <f t="shared" si="135"/>
        <v/>
      </c>
      <c r="J577" s="78"/>
      <c r="K577" s="88" t="str">
        <f>IF(EXPORTADO!A559&lt;&gt;"",TRIM(EXPORTADO!A559),"")</f>
        <v/>
      </c>
      <c r="L577" s="50" t="str">
        <f>IF(K577&lt;&gt;"",EXPORTADO!D559,"")</f>
        <v/>
      </c>
      <c r="M577" s="50"/>
      <c r="N577" s="78" t="str">
        <f>IF(K577&lt;&gt;"",EXPORTADO!C559,"")</f>
        <v/>
      </c>
      <c r="O577" s="89" t="str">
        <f>IF(G577&lt;&gt;"",EXPORTADO!E559,"")</f>
        <v/>
      </c>
      <c r="P577" s="90" t="str">
        <f>IF(G577&lt;&gt;"",EXPORTADO!F559,"")</f>
        <v/>
      </c>
      <c r="Q577" s="90" t="str">
        <f>IF($G577&lt;&gt;"",$O577*P577,IF(OR($I577="c",$I577="css"),SUMIF($G$22:G$2999,$K577,Q$22:Q$2999),IF($I577="c1",SUMIF($F$22:F$2999,$K577,Q$22:Q$2999),IF($I577="c2",SUMIF($E$22:E$2999,$K577,Q$22:Q$2999),IF($I577="c3",SUMIF($D$22:D$2999,$K577,Q$22:Q$2999),IF($I577="c4",SUMIF($C$22:C$2999,$K577,Q$22:Q$2999),""))))))</f>
        <v/>
      </c>
      <c r="S577" s="90"/>
      <c r="T577" s="90" t="str">
        <f>IF(G577&lt;&gt;"",IF(S577&lt;&gt;"",O577*S577,"Celda Vacia"),IF($G577&lt;&gt;"",$O577*S577,IF(OR($I577="c",$I577="css"),SUMIF($G$22:G$2999,$K577,T$22:T$2999),IF($I577="c1",SUMIF($F$22:F$2999,$K577,T$22:T$2999),IF($I577="c2",SUMIF($E$22:E$2999,$K577,T$22:T$2999),IF($I577="c3",SUMIF($D$22:D$2999,$K577,T$22:T$2999),IF($I577="c4",SUMIF($C$22:C$2999,$K577,T$22:T$2999),"")))))))</f>
        <v/>
      </c>
      <c r="U577" s="91" t="str">
        <f t="shared" si="136"/>
        <v/>
      </c>
      <c r="V577" s="45"/>
      <c r="X577" s="50" t="str">
        <f t="shared" si="137"/>
        <v/>
      </c>
      <c r="Y577" s="69" t="str">
        <f t="shared" si="138"/>
        <v/>
      </c>
      <c r="Z577" s="69" t="str">
        <f t="shared" si="139"/>
        <v/>
      </c>
      <c r="AA577" s="69" t="str">
        <f>IF(I577="CSS",IF(RELLENAR!$F$6="PEM",IF(OR(T577&lt;(Q577),Q577=0),1,""),IF(OR(T577*(1+$T$11+$T$9)&lt;(Q577*(1+$O$9+$O$11)),Q577=0),1,"")),"")</f>
        <v/>
      </c>
      <c r="AB577" s="93" t="str">
        <f t="shared" si="140"/>
        <v/>
      </c>
      <c r="AC577" s="56" t="str">
        <f t="shared" si="141"/>
        <v/>
      </c>
      <c r="AD577" s="94" t="str">
        <f t="shared" si="142"/>
        <v/>
      </c>
      <c r="AE577" s="56" t="str">
        <f t="shared" si="143"/>
        <v/>
      </c>
      <c r="AF577" s="78" t="str">
        <f t="shared" si="144"/>
        <v/>
      </c>
    </row>
    <row r="578" spans="1:32" s="74" customFormat="1" x14ac:dyDescent="0.2">
      <c r="A578" s="74" t="str">
        <f>IF(EXPORTADO!I560&lt;&gt;"",EXPORTADO!I560,"")</f>
        <v/>
      </c>
      <c r="B578" s="74" t="str">
        <f t="shared" si="129"/>
        <v/>
      </c>
      <c r="C578" s="86" t="str">
        <f t="shared" si="130"/>
        <v/>
      </c>
      <c r="D578" s="86" t="str">
        <f t="shared" si="131"/>
        <v/>
      </c>
      <c r="E578" s="86" t="str">
        <f t="shared" si="132"/>
        <v/>
      </c>
      <c r="F578" s="86" t="str">
        <f t="shared" si="133"/>
        <v/>
      </c>
      <c r="G578" s="86" t="str">
        <f t="shared" si="134"/>
        <v/>
      </c>
      <c r="H578" s="87" t="str">
        <f>IF(EXPORTADO!B560&lt;&gt;"",EXPORTADO!B560,"")</f>
        <v/>
      </c>
      <c r="I578" s="78" t="str">
        <f t="shared" si="135"/>
        <v/>
      </c>
      <c r="J578" s="78"/>
      <c r="K578" s="88" t="str">
        <f>IF(EXPORTADO!A560&lt;&gt;"",TRIM(EXPORTADO!A560),"")</f>
        <v/>
      </c>
      <c r="L578" s="50" t="str">
        <f>IF(K578&lt;&gt;"",EXPORTADO!D560,"")</f>
        <v/>
      </c>
      <c r="M578" s="50"/>
      <c r="N578" s="78" t="str">
        <f>IF(K578&lt;&gt;"",EXPORTADO!C560,"")</f>
        <v/>
      </c>
      <c r="O578" s="89" t="str">
        <f>IF(G578&lt;&gt;"",EXPORTADO!E560,"")</f>
        <v/>
      </c>
      <c r="P578" s="90" t="str">
        <f>IF(G578&lt;&gt;"",EXPORTADO!F560,"")</f>
        <v/>
      </c>
      <c r="Q578" s="90" t="str">
        <f>IF($G578&lt;&gt;"",$O578*P578,IF(OR($I578="c",$I578="css"),SUMIF($G$22:G$2999,$K578,Q$22:Q$2999),IF($I578="c1",SUMIF($F$22:F$2999,$K578,Q$22:Q$2999),IF($I578="c2",SUMIF($E$22:E$2999,$K578,Q$22:Q$2999),IF($I578="c3",SUMIF($D$22:D$2999,$K578,Q$22:Q$2999),IF($I578="c4",SUMIF($C$22:C$2999,$K578,Q$22:Q$2999),""))))))</f>
        <v/>
      </c>
      <c r="S578" s="90"/>
      <c r="T578" s="90" t="str">
        <f>IF(G578&lt;&gt;"",IF(S578&lt;&gt;"",O578*S578,"Celda Vacia"),IF($G578&lt;&gt;"",$O578*S578,IF(OR($I578="c",$I578="css"),SUMIF($G$22:G$2999,$K578,T$22:T$2999),IF($I578="c1",SUMIF($F$22:F$2999,$K578,T$22:T$2999),IF($I578="c2",SUMIF($E$22:E$2999,$K578,T$22:T$2999),IF($I578="c3",SUMIF($D$22:D$2999,$K578,T$22:T$2999),IF($I578="c4",SUMIF($C$22:C$2999,$K578,T$22:T$2999),"")))))))</f>
        <v/>
      </c>
      <c r="U578" s="91" t="str">
        <f t="shared" si="136"/>
        <v/>
      </c>
      <c r="V578" s="45"/>
      <c r="X578" s="50" t="str">
        <f t="shared" si="137"/>
        <v/>
      </c>
      <c r="Y578" s="69" t="str">
        <f t="shared" si="138"/>
        <v/>
      </c>
      <c r="Z578" s="69" t="str">
        <f t="shared" si="139"/>
        <v/>
      </c>
      <c r="AA578" s="69" t="str">
        <f>IF(I578="CSS",IF(RELLENAR!$F$6="PEM",IF(OR(T578&lt;(Q578),Q578=0),1,""),IF(OR(T578*(1+$T$11+$T$9)&lt;(Q578*(1+$O$9+$O$11)),Q578=0),1,"")),"")</f>
        <v/>
      </c>
      <c r="AB578" s="93" t="str">
        <f t="shared" si="140"/>
        <v/>
      </c>
      <c r="AC578" s="56" t="str">
        <f t="shared" si="141"/>
        <v/>
      </c>
      <c r="AD578" s="94" t="str">
        <f t="shared" si="142"/>
        <v/>
      </c>
      <c r="AE578" s="56" t="str">
        <f t="shared" si="143"/>
        <v/>
      </c>
      <c r="AF578" s="78" t="str">
        <f t="shared" si="144"/>
        <v/>
      </c>
    </row>
    <row r="579" spans="1:32" s="74" customFormat="1" x14ac:dyDescent="0.2">
      <c r="A579" s="74" t="str">
        <f>IF(EXPORTADO!I561&lt;&gt;"",EXPORTADO!I561,"")</f>
        <v/>
      </c>
      <c r="B579" s="74" t="str">
        <f t="shared" si="129"/>
        <v/>
      </c>
      <c r="C579" s="86" t="str">
        <f t="shared" si="130"/>
        <v/>
      </c>
      <c r="D579" s="86" t="str">
        <f t="shared" si="131"/>
        <v/>
      </c>
      <c r="E579" s="86" t="str">
        <f t="shared" si="132"/>
        <v/>
      </c>
      <c r="F579" s="86" t="str">
        <f t="shared" si="133"/>
        <v/>
      </c>
      <c r="G579" s="86" t="str">
        <f t="shared" si="134"/>
        <v/>
      </c>
      <c r="H579" s="87" t="str">
        <f>IF(EXPORTADO!B561&lt;&gt;"",EXPORTADO!B561,"")</f>
        <v/>
      </c>
      <c r="I579" s="78" t="str">
        <f t="shared" si="135"/>
        <v/>
      </c>
      <c r="J579" s="78"/>
      <c r="K579" s="88" t="str">
        <f>IF(EXPORTADO!A561&lt;&gt;"",TRIM(EXPORTADO!A561),"")</f>
        <v/>
      </c>
      <c r="L579" s="50" t="str">
        <f>IF(K579&lt;&gt;"",EXPORTADO!D561,"")</f>
        <v/>
      </c>
      <c r="M579" s="50"/>
      <c r="N579" s="78" t="str">
        <f>IF(K579&lt;&gt;"",EXPORTADO!C561,"")</f>
        <v/>
      </c>
      <c r="O579" s="89" t="str">
        <f>IF(G579&lt;&gt;"",EXPORTADO!E561,"")</f>
        <v/>
      </c>
      <c r="P579" s="90" t="str">
        <f>IF(G579&lt;&gt;"",EXPORTADO!F561,"")</f>
        <v/>
      </c>
      <c r="Q579" s="90" t="str">
        <f>IF($G579&lt;&gt;"",$O579*P579,IF(OR($I579="c",$I579="css"),SUMIF($G$22:G$2999,$K579,Q$22:Q$2999),IF($I579="c1",SUMIF($F$22:F$2999,$K579,Q$22:Q$2999),IF($I579="c2",SUMIF($E$22:E$2999,$K579,Q$22:Q$2999),IF($I579="c3",SUMIF($D$22:D$2999,$K579,Q$22:Q$2999),IF($I579="c4",SUMIF($C$22:C$2999,$K579,Q$22:Q$2999),""))))))</f>
        <v/>
      </c>
      <c r="S579" s="90" t="s">
        <v>17</v>
      </c>
      <c r="T579" s="90" t="str">
        <f>IF(G579&lt;&gt;"",IF(S579&lt;&gt;"",O579*S579,"Celda Vacia"),IF($G579&lt;&gt;"",$O579*S579,IF(OR($I579="c",$I579="css"),SUMIF($G$22:G$2999,$K579,T$22:T$2999),IF($I579="c1",SUMIF($F$22:F$2999,$K579,T$22:T$2999),IF($I579="c2",SUMIF($E$22:E$2999,$K579,T$22:T$2999),IF($I579="c3",SUMIF($D$22:D$2999,$K579,T$22:T$2999),IF($I579="c4",SUMIF($C$22:C$2999,$K579,T$22:T$2999),"")))))))</f>
        <v/>
      </c>
      <c r="U579" s="91" t="str">
        <f t="shared" si="136"/>
        <v/>
      </c>
      <c r="V579" s="45"/>
      <c r="X579" s="50" t="str">
        <f t="shared" si="137"/>
        <v/>
      </c>
      <c r="Y579" s="69" t="str">
        <f t="shared" si="138"/>
        <v/>
      </c>
      <c r="Z579" s="69" t="str">
        <f t="shared" si="139"/>
        <v/>
      </c>
      <c r="AA579" s="69" t="str">
        <f>IF(I579="CSS",IF(RELLENAR!$F$6="PEM",IF(OR(T579&lt;(Q579),Q579=0),1,""),IF(OR(T579*(1+$T$11+$T$9)&lt;(Q579*(1+$O$9+$O$11)),Q579=0),1,"")),"")</f>
        <v/>
      </c>
      <c r="AB579" s="93" t="str">
        <f t="shared" si="140"/>
        <v/>
      </c>
      <c r="AC579" s="56" t="str">
        <f t="shared" si="141"/>
        <v/>
      </c>
      <c r="AD579" s="94" t="str">
        <f t="shared" si="142"/>
        <v/>
      </c>
      <c r="AE579" s="56" t="str">
        <f t="shared" si="143"/>
        <v/>
      </c>
      <c r="AF579" s="78" t="str">
        <f t="shared" si="144"/>
        <v/>
      </c>
    </row>
    <row r="580" spans="1:32" s="74" customFormat="1" x14ac:dyDescent="0.2">
      <c r="A580" s="74" t="str">
        <f>IF(EXPORTADO!I562&lt;&gt;"",EXPORTADO!I562,"")</f>
        <v/>
      </c>
      <c r="B580" s="74" t="str">
        <f t="shared" si="129"/>
        <v/>
      </c>
      <c r="C580" s="86" t="str">
        <f t="shared" si="130"/>
        <v/>
      </c>
      <c r="D580" s="86" t="str">
        <f t="shared" si="131"/>
        <v/>
      </c>
      <c r="E580" s="86" t="str">
        <f t="shared" si="132"/>
        <v/>
      </c>
      <c r="F580" s="86" t="str">
        <f t="shared" si="133"/>
        <v/>
      </c>
      <c r="G580" s="86" t="str">
        <f t="shared" si="134"/>
        <v/>
      </c>
      <c r="H580" s="87" t="str">
        <f>IF(EXPORTADO!B562&lt;&gt;"",EXPORTADO!B562,"")</f>
        <v/>
      </c>
      <c r="I580" s="78" t="str">
        <f t="shared" si="135"/>
        <v/>
      </c>
      <c r="J580" s="78"/>
      <c r="K580" s="88" t="str">
        <f>IF(EXPORTADO!A562&lt;&gt;"",TRIM(EXPORTADO!A562),"")</f>
        <v/>
      </c>
      <c r="L580" s="50" t="str">
        <f>IF(K580&lt;&gt;"",EXPORTADO!D562,"")</f>
        <v/>
      </c>
      <c r="M580" s="50"/>
      <c r="N580" s="78" t="str">
        <f>IF(K580&lt;&gt;"",EXPORTADO!C562,"")</f>
        <v/>
      </c>
      <c r="O580" s="89" t="str">
        <f>IF(G580&lt;&gt;"",EXPORTADO!E562,"")</f>
        <v/>
      </c>
      <c r="P580" s="90" t="str">
        <f>IF(G580&lt;&gt;"",EXPORTADO!F562,"")</f>
        <v/>
      </c>
      <c r="Q580" s="90" t="str">
        <f>IF($G580&lt;&gt;"",$O580*P580,IF(OR($I580="c",$I580="css"),SUMIF($G$22:G$2999,$K580,Q$22:Q$2999),IF($I580="c1",SUMIF($F$22:F$2999,$K580,Q$22:Q$2999),IF($I580="c2",SUMIF($E$22:E$2999,$K580,Q$22:Q$2999),IF($I580="c3",SUMIF($D$22:D$2999,$K580,Q$22:Q$2999),IF($I580="c4",SUMIF($C$22:C$2999,$K580,Q$22:Q$2999),""))))))</f>
        <v/>
      </c>
      <c r="S580" s="90"/>
      <c r="T580" s="90" t="str">
        <f>IF(G580&lt;&gt;"",IF(S580&lt;&gt;"",O580*S580,"Celda Vacia"),IF($G580&lt;&gt;"",$O580*S580,IF(OR($I580="c",$I580="css"),SUMIF($G$22:G$2999,$K580,T$22:T$2999),IF($I580="c1",SUMIF($F$22:F$2999,$K580,T$22:T$2999),IF($I580="c2",SUMIF($E$22:E$2999,$K580,T$22:T$2999),IF($I580="c3",SUMIF($D$22:D$2999,$K580,T$22:T$2999),IF($I580="c4",SUMIF($C$22:C$2999,$K580,T$22:T$2999),"")))))))</f>
        <v/>
      </c>
      <c r="U580" s="91" t="str">
        <f t="shared" si="136"/>
        <v/>
      </c>
      <c r="V580" s="45"/>
      <c r="X580" s="50" t="str">
        <f t="shared" si="137"/>
        <v/>
      </c>
      <c r="Y580" s="69" t="str">
        <f t="shared" si="138"/>
        <v/>
      </c>
      <c r="Z580" s="69" t="str">
        <f t="shared" si="139"/>
        <v/>
      </c>
      <c r="AA580" s="69" t="str">
        <f>IF(I580="CSS",IF(RELLENAR!$F$6="PEM",IF(OR(T580&lt;(Q580),Q580=0),1,""),IF(OR(T580*(1+$T$11+$T$9)&lt;(Q580*(1+$O$9+$O$11)),Q580=0),1,"")),"")</f>
        <v/>
      </c>
      <c r="AB580" s="93" t="str">
        <f t="shared" si="140"/>
        <v/>
      </c>
      <c r="AC580" s="56" t="str">
        <f t="shared" si="141"/>
        <v/>
      </c>
      <c r="AD580" s="94" t="str">
        <f t="shared" si="142"/>
        <v/>
      </c>
      <c r="AE580" s="56" t="str">
        <f t="shared" si="143"/>
        <v/>
      </c>
      <c r="AF580" s="78" t="str">
        <f t="shared" si="144"/>
        <v/>
      </c>
    </row>
    <row r="581" spans="1:32" s="74" customFormat="1" x14ac:dyDescent="0.2">
      <c r="A581" s="74" t="str">
        <f>IF(EXPORTADO!I563&lt;&gt;"",EXPORTADO!I563,"")</f>
        <v/>
      </c>
      <c r="B581" s="74" t="str">
        <f t="shared" si="129"/>
        <v/>
      </c>
      <c r="C581" s="86" t="str">
        <f t="shared" si="130"/>
        <v/>
      </c>
      <c r="D581" s="86" t="str">
        <f t="shared" si="131"/>
        <v/>
      </c>
      <c r="E581" s="86" t="str">
        <f t="shared" si="132"/>
        <v/>
      </c>
      <c r="F581" s="86" t="str">
        <f t="shared" si="133"/>
        <v/>
      </c>
      <c r="G581" s="86" t="str">
        <f t="shared" si="134"/>
        <v/>
      </c>
      <c r="H581" s="87" t="str">
        <f>IF(EXPORTADO!B563&lt;&gt;"",EXPORTADO!B563,"")</f>
        <v/>
      </c>
      <c r="I581" s="78" t="str">
        <f t="shared" si="135"/>
        <v/>
      </c>
      <c r="J581" s="78"/>
      <c r="K581" s="88" t="str">
        <f>IF(EXPORTADO!A563&lt;&gt;"",TRIM(EXPORTADO!A563),"")</f>
        <v/>
      </c>
      <c r="L581" s="50" t="str">
        <f>IF(K581&lt;&gt;"",EXPORTADO!D563,"")</f>
        <v/>
      </c>
      <c r="M581" s="50"/>
      <c r="N581" s="78" t="str">
        <f>IF(K581&lt;&gt;"",EXPORTADO!C563,"")</f>
        <v/>
      </c>
      <c r="O581" s="89" t="str">
        <f>IF(G581&lt;&gt;"",EXPORTADO!E563,"")</f>
        <v/>
      </c>
      <c r="P581" s="90" t="str">
        <f>IF(G581&lt;&gt;"",EXPORTADO!F563,"")</f>
        <v/>
      </c>
      <c r="Q581" s="90" t="str">
        <f>IF($G581&lt;&gt;"",$O581*P581,IF(OR($I581="c",$I581="css"),SUMIF($G$22:G$2999,$K581,Q$22:Q$2999),IF($I581="c1",SUMIF($F$22:F$2999,$K581,Q$22:Q$2999),IF($I581="c2",SUMIF($E$22:E$2999,$K581,Q$22:Q$2999),IF($I581="c3",SUMIF($D$22:D$2999,$K581,Q$22:Q$2999),IF($I581="c4",SUMIF($C$22:C$2999,$K581,Q$22:Q$2999),""))))))</f>
        <v/>
      </c>
      <c r="S581" s="90"/>
      <c r="T581" s="90" t="str">
        <f>IF(G581&lt;&gt;"",IF(S581&lt;&gt;"",O581*S581,"Celda Vacia"),IF($G581&lt;&gt;"",$O581*S581,IF(OR($I581="c",$I581="css"),SUMIF($G$22:G$2999,$K581,T$22:T$2999),IF($I581="c1",SUMIF($F$22:F$2999,$K581,T$22:T$2999),IF($I581="c2",SUMIF($E$22:E$2999,$K581,T$22:T$2999),IF($I581="c3",SUMIF($D$22:D$2999,$K581,T$22:T$2999),IF($I581="c4",SUMIF($C$22:C$2999,$K581,T$22:T$2999),"")))))))</f>
        <v/>
      </c>
      <c r="U581" s="91" t="str">
        <f t="shared" si="136"/>
        <v/>
      </c>
      <c r="V581" s="45"/>
      <c r="X581" s="50" t="str">
        <f t="shared" si="137"/>
        <v/>
      </c>
      <c r="Y581" s="69" t="str">
        <f t="shared" si="138"/>
        <v/>
      </c>
      <c r="Z581" s="69" t="str">
        <f t="shared" si="139"/>
        <v/>
      </c>
      <c r="AA581" s="69" t="str">
        <f>IF(I581="CSS",IF(RELLENAR!$F$6="PEM",IF(OR(T581&lt;(Q581),Q581=0),1,""),IF(OR(T581*(1+$T$11+$T$9)&lt;(Q581*(1+$O$9+$O$11)),Q581=0),1,"")),"")</f>
        <v/>
      </c>
      <c r="AB581" s="93" t="str">
        <f t="shared" si="140"/>
        <v/>
      </c>
      <c r="AC581" s="56" t="str">
        <f t="shared" si="141"/>
        <v/>
      </c>
      <c r="AD581" s="94" t="str">
        <f t="shared" si="142"/>
        <v/>
      </c>
      <c r="AE581" s="56" t="str">
        <f t="shared" si="143"/>
        <v/>
      </c>
      <c r="AF581" s="78" t="str">
        <f t="shared" si="144"/>
        <v/>
      </c>
    </row>
    <row r="582" spans="1:32" s="74" customFormat="1" x14ac:dyDescent="0.2">
      <c r="A582" s="74" t="str">
        <f>IF(EXPORTADO!I564&lt;&gt;"",EXPORTADO!I564,"")</f>
        <v/>
      </c>
      <c r="B582" s="74" t="str">
        <f t="shared" si="129"/>
        <v/>
      </c>
      <c r="C582" s="86" t="str">
        <f t="shared" si="130"/>
        <v/>
      </c>
      <c r="D582" s="86" t="str">
        <f t="shared" si="131"/>
        <v/>
      </c>
      <c r="E582" s="86" t="str">
        <f t="shared" si="132"/>
        <v/>
      </c>
      <c r="F582" s="86" t="str">
        <f t="shared" si="133"/>
        <v/>
      </c>
      <c r="G582" s="86" t="str">
        <f t="shared" si="134"/>
        <v/>
      </c>
      <c r="H582" s="87" t="str">
        <f>IF(EXPORTADO!B564&lt;&gt;"",EXPORTADO!B564,"")</f>
        <v/>
      </c>
      <c r="I582" s="78" t="str">
        <f t="shared" si="135"/>
        <v/>
      </c>
      <c r="J582" s="78"/>
      <c r="K582" s="88" t="str">
        <f>IF(EXPORTADO!A564&lt;&gt;"",TRIM(EXPORTADO!A564),"")</f>
        <v/>
      </c>
      <c r="L582" s="50" t="str">
        <f>IF(K582&lt;&gt;"",EXPORTADO!D564,"")</f>
        <v/>
      </c>
      <c r="M582" s="50"/>
      <c r="N582" s="78" t="str">
        <f>IF(K582&lt;&gt;"",EXPORTADO!C564,"")</f>
        <v/>
      </c>
      <c r="O582" s="89" t="str">
        <f>IF(G582&lt;&gt;"",EXPORTADO!E564,"")</f>
        <v/>
      </c>
      <c r="P582" s="90" t="str">
        <f>IF(G582&lt;&gt;"",EXPORTADO!F564,"")</f>
        <v/>
      </c>
      <c r="Q582" s="90" t="str">
        <f>IF($G582&lt;&gt;"",$O582*P582,IF(OR($I582="c",$I582="css"),SUMIF($G$22:G$2999,$K582,Q$22:Q$2999),IF($I582="c1",SUMIF($F$22:F$2999,$K582,Q$22:Q$2999),IF($I582="c2",SUMIF($E$22:E$2999,$K582,Q$22:Q$2999),IF($I582="c3",SUMIF($D$22:D$2999,$K582,Q$22:Q$2999),IF($I582="c4",SUMIF($C$22:C$2999,$K582,Q$22:Q$2999),""))))))</f>
        <v/>
      </c>
      <c r="S582" s="90" t="s">
        <v>17</v>
      </c>
      <c r="T582" s="90" t="str">
        <f>IF(G582&lt;&gt;"",IF(S582&lt;&gt;"",O582*S582,"Celda Vacia"),IF($G582&lt;&gt;"",$O582*S582,IF(OR($I582="c",$I582="css"),SUMIF($G$22:G$2999,$K582,T$22:T$2999),IF($I582="c1",SUMIF($F$22:F$2999,$K582,T$22:T$2999),IF($I582="c2",SUMIF($E$22:E$2999,$K582,T$22:T$2999),IF($I582="c3",SUMIF($D$22:D$2999,$K582,T$22:T$2999),IF($I582="c4",SUMIF($C$22:C$2999,$K582,T$22:T$2999),"")))))))</f>
        <v/>
      </c>
      <c r="U582" s="91" t="str">
        <f t="shared" si="136"/>
        <v/>
      </c>
      <c r="V582" s="45"/>
      <c r="X582" s="50" t="str">
        <f t="shared" si="137"/>
        <v/>
      </c>
      <c r="Y582" s="69" t="str">
        <f t="shared" si="138"/>
        <v/>
      </c>
      <c r="Z582" s="69" t="str">
        <f t="shared" si="139"/>
        <v/>
      </c>
      <c r="AA582" s="69" t="str">
        <f>IF(I582="CSS",IF(RELLENAR!$F$6="PEM",IF(OR(T582&lt;(Q582),Q582=0),1,""),IF(OR(T582*(1+$T$11+$T$9)&lt;(Q582*(1+$O$9+$O$11)),Q582=0),1,"")),"")</f>
        <v/>
      </c>
      <c r="AB582" s="93" t="str">
        <f t="shared" si="140"/>
        <v/>
      </c>
      <c r="AC582" s="56" t="str">
        <f t="shared" si="141"/>
        <v/>
      </c>
      <c r="AD582" s="94" t="str">
        <f t="shared" si="142"/>
        <v/>
      </c>
      <c r="AE582" s="56" t="str">
        <f t="shared" si="143"/>
        <v/>
      </c>
      <c r="AF582" s="78" t="str">
        <f t="shared" si="144"/>
        <v/>
      </c>
    </row>
    <row r="583" spans="1:32" s="74" customFormat="1" x14ac:dyDescent="0.2">
      <c r="A583" s="74" t="str">
        <f>IF(EXPORTADO!I565&lt;&gt;"",EXPORTADO!I565,"")</f>
        <v/>
      </c>
      <c r="B583" s="74" t="str">
        <f t="shared" si="129"/>
        <v/>
      </c>
      <c r="C583" s="86" t="str">
        <f t="shared" si="130"/>
        <v/>
      </c>
      <c r="D583" s="86" t="str">
        <f t="shared" si="131"/>
        <v/>
      </c>
      <c r="E583" s="86" t="str">
        <f t="shared" si="132"/>
        <v/>
      </c>
      <c r="F583" s="86" t="str">
        <f t="shared" si="133"/>
        <v/>
      </c>
      <c r="G583" s="86" t="str">
        <f t="shared" si="134"/>
        <v/>
      </c>
      <c r="H583" s="87" t="str">
        <f>IF(EXPORTADO!B565&lt;&gt;"",EXPORTADO!B565,"")</f>
        <v/>
      </c>
      <c r="I583" s="78" t="str">
        <f t="shared" si="135"/>
        <v/>
      </c>
      <c r="J583" s="78"/>
      <c r="K583" s="88" t="str">
        <f>IF(EXPORTADO!A565&lt;&gt;"",TRIM(EXPORTADO!A565),"")</f>
        <v/>
      </c>
      <c r="L583" s="50" t="str">
        <f>IF(K583&lt;&gt;"",EXPORTADO!D565,"")</f>
        <v/>
      </c>
      <c r="M583" s="50"/>
      <c r="N583" s="78" t="str">
        <f>IF(K583&lt;&gt;"",EXPORTADO!C565,"")</f>
        <v/>
      </c>
      <c r="O583" s="89" t="str">
        <f>IF(G583&lt;&gt;"",EXPORTADO!E565,"")</f>
        <v/>
      </c>
      <c r="P583" s="90" t="str">
        <f>IF(G583&lt;&gt;"",EXPORTADO!F565,"")</f>
        <v/>
      </c>
      <c r="Q583" s="90" t="str">
        <f>IF($G583&lt;&gt;"",$O583*P583,IF(OR($I583="c",$I583="css"),SUMIF($G$22:G$2999,$K583,Q$22:Q$2999),IF($I583="c1",SUMIF($F$22:F$2999,$K583,Q$22:Q$2999),IF($I583="c2",SUMIF($E$22:E$2999,$K583,Q$22:Q$2999),IF($I583="c3",SUMIF($D$22:D$2999,$K583,Q$22:Q$2999),IF($I583="c4",SUMIF($C$22:C$2999,$K583,Q$22:Q$2999),""))))))</f>
        <v/>
      </c>
      <c r="S583" s="90"/>
      <c r="T583" s="90" t="str">
        <f>IF(G583&lt;&gt;"",IF(S583&lt;&gt;"",O583*S583,"Celda Vacia"),IF($G583&lt;&gt;"",$O583*S583,IF(OR($I583="c",$I583="css"),SUMIF($G$22:G$2999,$K583,T$22:T$2999),IF($I583="c1",SUMIF($F$22:F$2999,$K583,T$22:T$2999),IF($I583="c2",SUMIF($E$22:E$2999,$K583,T$22:T$2999),IF($I583="c3",SUMIF($D$22:D$2999,$K583,T$22:T$2999),IF($I583="c4",SUMIF($C$22:C$2999,$K583,T$22:T$2999),"")))))))</f>
        <v/>
      </c>
      <c r="U583" s="91" t="str">
        <f t="shared" si="136"/>
        <v/>
      </c>
      <c r="V583" s="45"/>
      <c r="X583" s="50" t="str">
        <f t="shared" si="137"/>
        <v/>
      </c>
      <c r="Y583" s="69" t="str">
        <f t="shared" si="138"/>
        <v/>
      </c>
      <c r="Z583" s="69" t="str">
        <f t="shared" si="139"/>
        <v/>
      </c>
      <c r="AA583" s="69" t="str">
        <f>IF(I583="CSS",IF(RELLENAR!$F$6="PEM",IF(OR(T583&lt;(Q583),Q583=0),1,""),IF(OR(T583*(1+$T$11+$T$9)&lt;(Q583*(1+$O$9+$O$11)),Q583=0),1,"")),"")</f>
        <v/>
      </c>
      <c r="AB583" s="93" t="str">
        <f t="shared" si="140"/>
        <v/>
      </c>
      <c r="AC583" s="56" t="str">
        <f t="shared" si="141"/>
        <v/>
      </c>
      <c r="AD583" s="94" t="str">
        <f t="shared" si="142"/>
        <v/>
      </c>
      <c r="AE583" s="56" t="str">
        <f t="shared" si="143"/>
        <v/>
      </c>
      <c r="AF583" s="78" t="str">
        <f t="shared" si="144"/>
        <v/>
      </c>
    </row>
    <row r="584" spans="1:32" s="74" customFormat="1" x14ac:dyDescent="0.2">
      <c r="A584" s="74" t="str">
        <f>IF(EXPORTADO!I566&lt;&gt;"",EXPORTADO!I566,"")</f>
        <v/>
      </c>
      <c r="B584" s="74" t="str">
        <f t="shared" si="129"/>
        <v/>
      </c>
      <c r="C584" s="86" t="str">
        <f t="shared" si="130"/>
        <v/>
      </c>
      <c r="D584" s="86" t="str">
        <f t="shared" si="131"/>
        <v/>
      </c>
      <c r="E584" s="86" t="str">
        <f t="shared" si="132"/>
        <v/>
      </c>
      <c r="F584" s="86" t="str">
        <f t="shared" si="133"/>
        <v/>
      </c>
      <c r="G584" s="86" t="str">
        <f t="shared" si="134"/>
        <v/>
      </c>
      <c r="H584" s="87" t="str">
        <f>IF(EXPORTADO!B566&lt;&gt;"",EXPORTADO!B566,"")</f>
        <v/>
      </c>
      <c r="I584" s="78" t="str">
        <f t="shared" si="135"/>
        <v/>
      </c>
      <c r="J584" s="78"/>
      <c r="K584" s="88" t="str">
        <f>IF(EXPORTADO!A566&lt;&gt;"",TRIM(EXPORTADO!A566),"")</f>
        <v/>
      </c>
      <c r="L584" s="50" t="str">
        <f>IF(K584&lt;&gt;"",EXPORTADO!D566,"")</f>
        <v/>
      </c>
      <c r="M584" s="50"/>
      <c r="N584" s="78" t="str">
        <f>IF(K584&lt;&gt;"",EXPORTADO!C566,"")</f>
        <v/>
      </c>
      <c r="O584" s="89" t="str">
        <f>IF(G584&lt;&gt;"",EXPORTADO!E566,"")</f>
        <v/>
      </c>
      <c r="P584" s="90" t="str">
        <f>IF(G584&lt;&gt;"",EXPORTADO!F566,"")</f>
        <v/>
      </c>
      <c r="Q584" s="90" t="str">
        <f>IF($G584&lt;&gt;"",$O584*P584,IF(OR($I584="c",$I584="css"),SUMIF($G$22:G$2999,$K584,Q$22:Q$2999),IF($I584="c1",SUMIF($F$22:F$2999,$K584,Q$22:Q$2999),IF($I584="c2",SUMIF($E$22:E$2999,$K584,Q$22:Q$2999),IF($I584="c3",SUMIF($D$22:D$2999,$K584,Q$22:Q$2999),IF($I584="c4",SUMIF($C$22:C$2999,$K584,Q$22:Q$2999),""))))))</f>
        <v/>
      </c>
      <c r="S584" s="90"/>
      <c r="T584" s="90" t="str">
        <f>IF(G584&lt;&gt;"",IF(S584&lt;&gt;"",O584*S584,"Celda Vacia"),IF($G584&lt;&gt;"",$O584*S584,IF(OR($I584="c",$I584="css"),SUMIF($G$22:G$2999,$K584,T$22:T$2999),IF($I584="c1",SUMIF($F$22:F$2999,$K584,T$22:T$2999),IF($I584="c2",SUMIF($E$22:E$2999,$K584,T$22:T$2999),IF($I584="c3",SUMIF($D$22:D$2999,$K584,T$22:T$2999),IF($I584="c4",SUMIF($C$22:C$2999,$K584,T$22:T$2999),"")))))))</f>
        <v/>
      </c>
      <c r="U584" s="91" t="str">
        <f t="shared" si="136"/>
        <v/>
      </c>
      <c r="V584" s="45"/>
      <c r="X584" s="50" t="str">
        <f t="shared" si="137"/>
        <v/>
      </c>
      <c r="Y584" s="69" t="str">
        <f t="shared" si="138"/>
        <v/>
      </c>
      <c r="Z584" s="69" t="str">
        <f t="shared" si="139"/>
        <v/>
      </c>
      <c r="AA584" s="69" t="str">
        <f>IF(I584="CSS",IF(RELLENAR!$F$6="PEM",IF(OR(T584&lt;(Q584),Q584=0),1,""),IF(OR(T584*(1+$T$11+$T$9)&lt;(Q584*(1+$O$9+$O$11)),Q584=0),1,"")),"")</f>
        <v/>
      </c>
      <c r="AB584" s="93" t="str">
        <f t="shared" si="140"/>
        <v/>
      </c>
      <c r="AC584" s="56" t="str">
        <f t="shared" si="141"/>
        <v/>
      </c>
      <c r="AD584" s="94" t="str">
        <f t="shared" si="142"/>
        <v/>
      </c>
      <c r="AE584" s="56" t="str">
        <f t="shared" si="143"/>
        <v/>
      </c>
      <c r="AF584" s="78" t="str">
        <f t="shared" si="144"/>
        <v/>
      </c>
    </row>
    <row r="585" spans="1:32" s="74" customFormat="1" x14ac:dyDescent="0.2">
      <c r="A585" s="74" t="str">
        <f>IF(EXPORTADO!I567&lt;&gt;"",EXPORTADO!I567,"")</f>
        <v/>
      </c>
      <c r="B585" s="74" t="str">
        <f t="shared" si="129"/>
        <v/>
      </c>
      <c r="C585" s="86" t="str">
        <f t="shared" si="130"/>
        <v/>
      </c>
      <c r="D585" s="86" t="str">
        <f t="shared" si="131"/>
        <v/>
      </c>
      <c r="E585" s="86" t="str">
        <f t="shared" si="132"/>
        <v/>
      </c>
      <c r="F585" s="86" t="str">
        <f t="shared" si="133"/>
        <v/>
      </c>
      <c r="G585" s="86" t="str">
        <f t="shared" si="134"/>
        <v/>
      </c>
      <c r="H585" s="87" t="str">
        <f>IF(EXPORTADO!B567&lt;&gt;"",EXPORTADO!B567,"")</f>
        <v/>
      </c>
      <c r="I585" s="78" t="str">
        <f t="shared" si="135"/>
        <v/>
      </c>
      <c r="J585" s="78"/>
      <c r="K585" s="88" t="str">
        <f>IF(EXPORTADO!A567&lt;&gt;"",TRIM(EXPORTADO!A567),"")</f>
        <v/>
      </c>
      <c r="L585" s="50" t="str">
        <f>IF(K585&lt;&gt;"",EXPORTADO!D567,"")</f>
        <v/>
      </c>
      <c r="M585" s="50"/>
      <c r="N585" s="78" t="str">
        <f>IF(K585&lt;&gt;"",EXPORTADO!C567,"")</f>
        <v/>
      </c>
      <c r="O585" s="89" t="str">
        <f>IF(G585&lt;&gt;"",EXPORTADO!E567,"")</f>
        <v/>
      </c>
      <c r="P585" s="90" t="str">
        <f>IF(G585&lt;&gt;"",EXPORTADO!F567,"")</f>
        <v/>
      </c>
      <c r="Q585" s="90" t="str">
        <f>IF($G585&lt;&gt;"",$O585*P585,IF(OR($I585="c",$I585="css"),SUMIF($G$22:G$2999,$K585,Q$22:Q$2999),IF($I585="c1",SUMIF($F$22:F$2999,$K585,Q$22:Q$2999),IF($I585="c2",SUMIF($E$22:E$2999,$K585,Q$22:Q$2999),IF($I585="c3",SUMIF($D$22:D$2999,$K585,Q$22:Q$2999),IF($I585="c4",SUMIF($C$22:C$2999,$K585,Q$22:Q$2999),""))))))</f>
        <v/>
      </c>
      <c r="S585" s="90" t="s">
        <v>17</v>
      </c>
      <c r="T585" s="90" t="str">
        <f>IF(G585&lt;&gt;"",IF(S585&lt;&gt;"",O585*S585,"Celda Vacia"),IF($G585&lt;&gt;"",$O585*S585,IF(OR($I585="c",$I585="css"),SUMIF($G$22:G$2999,$K585,T$22:T$2999),IF($I585="c1",SUMIF($F$22:F$2999,$K585,T$22:T$2999),IF($I585="c2",SUMIF($E$22:E$2999,$K585,T$22:T$2999),IF($I585="c3",SUMIF($D$22:D$2999,$K585,T$22:T$2999),IF($I585="c4",SUMIF($C$22:C$2999,$K585,T$22:T$2999),"")))))))</f>
        <v/>
      </c>
      <c r="U585" s="91" t="str">
        <f t="shared" si="136"/>
        <v/>
      </c>
      <c r="V585" s="45"/>
      <c r="X585" s="50" t="str">
        <f t="shared" si="137"/>
        <v/>
      </c>
      <c r="Y585" s="69" t="str">
        <f t="shared" si="138"/>
        <v/>
      </c>
      <c r="Z585" s="69" t="str">
        <f t="shared" si="139"/>
        <v/>
      </c>
      <c r="AA585" s="69" t="str">
        <f>IF(I585="CSS",IF(RELLENAR!$F$6="PEM",IF(OR(T585&lt;(Q585),Q585=0),1,""),IF(OR(T585*(1+$T$11+$T$9)&lt;(Q585*(1+$O$9+$O$11)),Q585=0),1,"")),"")</f>
        <v/>
      </c>
      <c r="AB585" s="93" t="str">
        <f t="shared" si="140"/>
        <v/>
      </c>
      <c r="AC585" s="56" t="str">
        <f t="shared" si="141"/>
        <v/>
      </c>
      <c r="AD585" s="94" t="str">
        <f t="shared" si="142"/>
        <v/>
      </c>
      <c r="AE585" s="56" t="str">
        <f t="shared" si="143"/>
        <v/>
      </c>
      <c r="AF585" s="78" t="str">
        <f t="shared" si="144"/>
        <v/>
      </c>
    </row>
    <row r="586" spans="1:32" s="74" customFormat="1" x14ac:dyDescent="0.2">
      <c r="A586" s="74" t="str">
        <f>IF(EXPORTADO!I568&lt;&gt;"",EXPORTADO!I568,"")</f>
        <v/>
      </c>
      <c r="B586" s="74" t="str">
        <f t="shared" si="129"/>
        <v/>
      </c>
      <c r="C586" s="86" t="str">
        <f t="shared" si="130"/>
        <v/>
      </c>
      <c r="D586" s="86" t="str">
        <f t="shared" si="131"/>
        <v/>
      </c>
      <c r="E586" s="86" t="str">
        <f t="shared" si="132"/>
        <v/>
      </c>
      <c r="F586" s="86" t="str">
        <f t="shared" si="133"/>
        <v/>
      </c>
      <c r="G586" s="86" t="str">
        <f t="shared" si="134"/>
        <v/>
      </c>
      <c r="H586" s="87" t="str">
        <f>IF(EXPORTADO!B568&lt;&gt;"",EXPORTADO!B568,"")</f>
        <v/>
      </c>
      <c r="I586" s="78" t="str">
        <f t="shared" si="135"/>
        <v/>
      </c>
      <c r="J586" s="78"/>
      <c r="K586" s="88" t="str">
        <f>IF(EXPORTADO!A568&lt;&gt;"",TRIM(EXPORTADO!A568),"")</f>
        <v/>
      </c>
      <c r="L586" s="50" t="str">
        <f>IF(K586&lt;&gt;"",EXPORTADO!D568,"")</f>
        <v/>
      </c>
      <c r="M586" s="50"/>
      <c r="N586" s="78" t="str">
        <f>IF(K586&lt;&gt;"",EXPORTADO!C568,"")</f>
        <v/>
      </c>
      <c r="O586" s="89" t="str">
        <f>IF(G586&lt;&gt;"",EXPORTADO!E568,"")</f>
        <v/>
      </c>
      <c r="P586" s="90" t="str">
        <f>IF(G586&lt;&gt;"",EXPORTADO!F568,"")</f>
        <v/>
      </c>
      <c r="Q586" s="90" t="str">
        <f>IF($G586&lt;&gt;"",$O586*P586,IF(OR($I586="c",$I586="css"),SUMIF($G$22:G$2999,$K586,Q$22:Q$2999),IF($I586="c1",SUMIF($F$22:F$2999,$K586,Q$22:Q$2999),IF($I586="c2",SUMIF($E$22:E$2999,$K586,Q$22:Q$2999),IF($I586="c3",SUMIF($D$22:D$2999,$K586,Q$22:Q$2999),IF($I586="c4",SUMIF($C$22:C$2999,$K586,Q$22:Q$2999),""))))))</f>
        <v/>
      </c>
      <c r="S586" s="90" t="s">
        <v>17</v>
      </c>
      <c r="T586" s="90" t="str">
        <f>IF(G586&lt;&gt;"",IF(S586&lt;&gt;"",O586*S586,"Celda Vacia"),IF($G586&lt;&gt;"",$O586*S586,IF(OR($I586="c",$I586="css"),SUMIF($G$22:G$2999,$K586,T$22:T$2999),IF($I586="c1",SUMIF($F$22:F$2999,$K586,T$22:T$2999),IF($I586="c2",SUMIF($E$22:E$2999,$K586,T$22:T$2999),IF($I586="c3",SUMIF($D$22:D$2999,$K586,T$22:T$2999),IF($I586="c4",SUMIF($C$22:C$2999,$K586,T$22:T$2999),"")))))))</f>
        <v/>
      </c>
      <c r="U586" s="91" t="str">
        <f t="shared" si="136"/>
        <v/>
      </c>
      <c r="V586" s="45"/>
      <c r="X586" s="50" t="str">
        <f t="shared" si="137"/>
        <v/>
      </c>
      <c r="Y586" s="69" t="str">
        <f t="shared" si="138"/>
        <v/>
      </c>
      <c r="Z586" s="69" t="str">
        <f t="shared" si="139"/>
        <v/>
      </c>
      <c r="AA586" s="69" t="str">
        <f>IF(I586="CSS",IF(RELLENAR!$F$6="PEM",IF(OR(T586&lt;(Q586),Q586=0),1,""),IF(OR(T586*(1+$T$11+$T$9)&lt;(Q586*(1+$O$9+$O$11)),Q586=0),1,"")),"")</f>
        <v/>
      </c>
      <c r="AB586" s="93" t="str">
        <f t="shared" si="140"/>
        <v/>
      </c>
      <c r="AC586" s="56" t="str">
        <f t="shared" si="141"/>
        <v/>
      </c>
      <c r="AD586" s="94" t="str">
        <f t="shared" si="142"/>
        <v/>
      </c>
      <c r="AE586" s="56" t="str">
        <f t="shared" si="143"/>
        <v/>
      </c>
      <c r="AF586" s="78" t="str">
        <f t="shared" si="144"/>
        <v/>
      </c>
    </row>
    <row r="587" spans="1:32" s="74" customFormat="1" x14ac:dyDescent="0.2">
      <c r="A587" s="74" t="str">
        <f>IF(EXPORTADO!I569&lt;&gt;"",EXPORTADO!I569,"")</f>
        <v/>
      </c>
      <c r="B587" s="74" t="str">
        <f t="shared" si="129"/>
        <v/>
      </c>
      <c r="C587" s="86" t="str">
        <f t="shared" si="130"/>
        <v/>
      </c>
      <c r="D587" s="86" t="str">
        <f t="shared" si="131"/>
        <v/>
      </c>
      <c r="E587" s="86" t="str">
        <f t="shared" si="132"/>
        <v/>
      </c>
      <c r="F587" s="86" t="str">
        <f t="shared" si="133"/>
        <v/>
      </c>
      <c r="G587" s="86" t="str">
        <f t="shared" si="134"/>
        <v/>
      </c>
      <c r="H587" s="87" t="str">
        <f>IF(EXPORTADO!B569&lt;&gt;"",EXPORTADO!B569,"")</f>
        <v/>
      </c>
      <c r="I587" s="78" t="str">
        <f t="shared" si="135"/>
        <v/>
      </c>
      <c r="J587" s="78"/>
      <c r="K587" s="88" t="str">
        <f>IF(EXPORTADO!A569&lt;&gt;"",TRIM(EXPORTADO!A569),"")</f>
        <v/>
      </c>
      <c r="L587" s="50" t="str">
        <f>IF(K587&lt;&gt;"",EXPORTADO!D569,"")</f>
        <v/>
      </c>
      <c r="M587" s="50"/>
      <c r="N587" s="78" t="str">
        <f>IF(K587&lt;&gt;"",EXPORTADO!C569,"")</f>
        <v/>
      </c>
      <c r="O587" s="89" t="str">
        <f>IF(G587&lt;&gt;"",EXPORTADO!E569,"")</f>
        <v/>
      </c>
      <c r="P587" s="90" t="str">
        <f>IF(G587&lt;&gt;"",EXPORTADO!F569,"")</f>
        <v/>
      </c>
      <c r="Q587" s="90" t="str">
        <f>IF($G587&lt;&gt;"",$O587*P587,IF(OR($I587="c",$I587="css"),SUMIF($G$22:G$2999,$K587,Q$22:Q$2999),IF($I587="c1",SUMIF($F$22:F$2999,$K587,Q$22:Q$2999),IF($I587="c2",SUMIF($E$22:E$2999,$K587,Q$22:Q$2999),IF($I587="c3",SUMIF($D$22:D$2999,$K587,Q$22:Q$2999),IF($I587="c4",SUMIF($C$22:C$2999,$K587,Q$22:Q$2999),""))))))</f>
        <v/>
      </c>
      <c r="S587" s="90"/>
      <c r="T587" s="90" t="str">
        <f>IF(G587&lt;&gt;"",IF(S587&lt;&gt;"",O587*S587,"Celda Vacia"),IF($G587&lt;&gt;"",$O587*S587,IF(OR($I587="c",$I587="css"),SUMIF($G$22:G$2999,$K587,T$22:T$2999),IF($I587="c1",SUMIF($F$22:F$2999,$K587,T$22:T$2999),IF($I587="c2",SUMIF($E$22:E$2999,$K587,T$22:T$2999),IF($I587="c3",SUMIF($D$22:D$2999,$K587,T$22:T$2999),IF($I587="c4",SUMIF($C$22:C$2999,$K587,T$22:T$2999),"")))))))</f>
        <v/>
      </c>
      <c r="U587" s="91" t="str">
        <f t="shared" si="136"/>
        <v/>
      </c>
      <c r="V587" s="45"/>
      <c r="X587" s="50" t="str">
        <f t="shared" si="137"/>
        <v/>
      </c>
      <c r="Y587" s="69" t="str">
        <f t="shared" si="138"/>
        <v/>
      </c>
      <c r="Z587" s="69" t="str">
        <f t="shared" si="139"/>
        <v/>
      </c>
      <c r="AA587" s="69" t="str">
        <f>IF(I587="CSS",IF(RELLENAR!$F$6="PEM",IF(OR(T587&lt;(Q587),Q587=0),1,""),IF(OR(T587*(1+$T$11+$T$9)&lt;(Q587*(1+$O$9+$O$11)),Q587=0),1,"")),"")</f>
        <v/>
      </c>
      <c r="AB587" s="93" t="str">
        <f t="shared" si="140"/>
        <v/>
      </c>
      <c r="AC587" s="56" t="str">
        <f t="shared" si="141"/>
        <v/>
      </c>
      <c r="AD587" s="94" t="str">
        <f t="shared" si="142"/>
        <v/>
      </c>
      <c r="AE587" s="56" t="str">
        <f t="shared" si="143"/>
        <v/>
      </c>
      <c r="AF587" s="78" t="str">
        <f t="shared" si="144"/>
        <v/>
      </c>
    </row>
    <row r="588" spans="1:32" s="74" customFormat="1" x14ac:dyDescent="0.2">
      <c r="A588" s="74" t="str">
        <f>IF(EXPORTADO!I570&lt;&gt;"",EXPORTADO!I570,"")</f>
        <v/>
      </c>
      <c r="B588" s="74" t="str">
        <f t="shared" si="129"/>
        <v/>
      </c>
      <c r="C588" s="86" t="str">
        <f t="shared" si="130"/>
        <v/>
      </c>
      <c r="D588" s="86" t="str">
        <f t="shared" si="131"/>
        <v/>
      </c>
      <c r="E588" s="86" t="str">
        <f t="shared" si="132"/>
        <v/>
      </c>
      <c r="F588" s="86" t="str">
        <f t="shared" si="133"/>
        <v/>
      </c>
      <c r="G588" s="86" t="str">
        <f t="shared" si="134"/>
        <v/>
      </c>
      <c r="H588" s="87" t="str">
        <f>IF(EXPORTADO!B570&lt;&gt;"",EXPORTADO!B570,"")</f>
        <v/>
      </c>
      <c r="I588" s="78" t="str">
        <f t="shared" si="135"/>
        <v/>
      </c>
      <c r="J588" s="78"/>
      <c r="K588" s="88" t="str">
        <f>IF(EXPORTADO!A570&lt;&gt;"",TRIM(EXPORTADO!A570),"")</f>
        <v/>
      </c>
      <c r="L588" s="50" t="str">
        <f>IF(K588&lt;&gt;"",EXPORTADO!D570,"")</f>
        <v/>
      </c>
      <c r="M588" s="50"/>
      <c r="N588" s="78" t="str">
        <f>IF(K588&lt;&gt;"",EXPORTADO!C570,"")</f>
        <v/>
      </c>
      <c r="O588" s="89" t="str">
        <f>IF(G588&lt;&gt;"",EXPORTADO!E570,"")</f>
        <v/>
      </c>
      <c r="P588" s="90" t="str">
        <f>IF(G588&lt;&gt;"",EXPORTADO!F570,"")</f>
        <v/>
      </c>
      <c r="Q588" s="90" t="str">
        <f>IF($G588&lt;&gt;"",$O588*P588,IF(OR($I588="c",$I588="css"),SUMIF($G$22:G$2999,$K588,Q$22:Q$2999),IF($I588="c1",SUMIF($F$22:F$2999,$K588,Q$22:Q$2999),IF($I588="c2",SUMIF($E$22:E$2999,$K588,Q$22:Q$2999),IF($I588="c3",SUMIF($D$22:D$2999,$K588,Q$22:Q$2999),IF($I588="c4",SUMIF($C$22:C$2999,$K588,Q$22:Q$2999),""))))))</f>
        <v/>
      </c>
      <c r="S588" s="90" t="s">
        <v>17</v>
      </c>
      <c r="T588" s="90" t="str">
        <f>IF(G588&lt;&gt;"",IF(S588&lt;&gt;"",O588*S588,"Celda Vacia"),IF($G588&lt;&gt;"",$O588*S588,IF(OR($I588="c",$I588="css"),SUMIF($G$22:G$2999,$K588,T$22:T$2999),IF($I588="c1",SUMIF($F$22:F$2999,$K588,T$22:T$2999),IF($I588="c2",SUMIF($E$22:E$2999,$K588,T$22:T$2999),IF($I588="c3",SUMIF($D$22:D$2999,$K588,T$22:T$2999),IF($I588="c4",SUMIF($C$22:C$2999,$K588,T$22:T$2999),"")))))))</f>
        <v/>
      </c>
      <c r="U588" s="91" t="str">
        <f t="shared" si="136"/>
        <v/>
      </c>
      <c r="V588" s="45"/>
      <c r="X588" s="50" t="str">
        <f t="shared" si="137"/>
        <v/>
      </c>
      <c r="Y588" s="69" t="str">
        <f t="shared" si="138"/>
        <v/>
      </c>
      <c r="Z588" s="69" t="str">
        <f t="shared" si="139"/>
        <v/>
      </c>
      <c r="AA588" s="69" t="str">
        <f>IF(I588="CSS",IF(RELLENAR!$F$6="PEM",IF(OR(T588&lt;(Q588),Q588=0),1,""),IF(OR(T588*(1+$T$11+$T$9)&lt;(Q588*(1+$O$9+$O$11)),Q588=0),1,"")),"")</f>
        <v/>
      </c>
      <c r="AB588" s="93" t="str">
        <f t="shared" si="140"/>
        <v/>
      </c>
      <c r="AC588" s="56" t="str">
        <f t="shared" si="141"/>
        <v/>
      </c>
      <c r="AD588" s="94" t="str">
        <f t="shared" si="142"/>
        <v/>
      </c>
      <c r="AE588" s="56" t="str">
        <f t="shared" si="143"/>
        <v/>
      </c>
      <c r="AF588" s="78" t="str">
        <f t="shared" si="144"/>
        <v/>
      </c>
    </row>
    <row r="589" spans="1:32" s="74" customFormat="1" x14ac:dyDescent="0.2">
      <c r="A589" s="74" t="str">
        <f>IF(EXPORTADO!I571&lt;&gt;"",EXPORTADO!I571,"")</f>
        <v/>
      </c>
      <c r="B589" s="74" t="str">
        <f t="shared" si="129"/>
        <v/>
      </c>
      <c r="C589" s="86" t="str">
        <f t="shared" si="130"/>
        <v/>
      </c>
      <c r="D589" s="86" t="str">
        <f t="shared" si="131"/>
        <v/>
      </c>
      <c r="E589" s="86" t="str">
        <f t="shared" si="132"/>
        <v/>
      </c>
      <c r="F589" s="86" t="str">
        <f t="shared" si="133"/>
        <v/>
      </c>
      <c r="G589" s="86" t="str">
        <f t="shared" si="134"/>
        <v/>
      </c>
      <c r="H589" s="87" t="str">
        <f>IF(EXPORTADO!B571&lt;&gt;"",EXPORTADO!B571,"")</f>
        <v/>
      </c>
      <c r="I589" s="78" t="str">
        <f t="shared" si="135"/>
        <v/>
      </c>
      <c r="J589" s="78"/>
      <c r="K589" s="88" t="str">
        <f>IF(EXPORTADO!A571&lt;&gt;"",TRIM(EXPORTADO!A571),"")</f>
        <v/>
      </c>
      <c r="L589" s="50" t="str">
        <f>IF(K589&lt;&gt;"",EXPORTADO!D571,"")</f>
        <v/>
      </c>
      <c r="M589" s="50"/>
      <c r="N589" s="78" t="str">
        <f>IF(K589&lt;&gt;"",EXPORTADO!C571,"")</f>
        <v/>
      </c>
      <c r="O589" s="89" t="str">
        <f>IF(G589&lt;&gt;"",EXPORTADO!E571,"")</f>
        <v/>
      </c>
      <c r="P589" s="90" t="str">
        <f>IF(G589&lt;&gt;"",EXPORTADO!F571,"")</f>
        <v/>
      </c>
      <c r="Q589" s="90" t="str">
        <f>IF($G589&lt;&gt;"",$O589*P589,IF(OR($I589="c",$I589="css"),SUMIF($G$22:G$2999,$K589,Q$22:Q$2999),IF($I589="c1",SUMIF($F$22:F$2999,$K589,Q$22:Q$2999),IF($I589="c2",SUMIF($E$22:E$2999,$K589,Q$22:Q$2999),IF($I589="c3",SUMIF($D$22:D$2999,$K589,Q$22:Q$2999),IF($I589="c4",SUMIF($C$22:C$2999,$K589,Q$22:Q$2999),""))))))</f>
        <v/>
      </c>
      <c r="S589" s="90"/>
      <c r="T589" s="90" t="str">
        <f>IF(G589&lt;&gt;"",IF(S589&lt;&gt;"",O589*S589,"Celda Vacia"),IF($G589&lt;&gt;"",$O589*S589,IF(OR($I589="c",$I589="css"),SUMIF($G$22:G$2999,$K589,T$22:T$2999),IF($I589="c1",SUMIF($F$22:F$2999,$K589,T$22:T$2999),IF($I589="c2",SUMIF($E$22:E$2999,$K589,T$22:T$2999),IF($I589="c3",SUMIF($D$22:D$2999,$K589,T$22:T$2999),IF($I589="c4",SUMIF($C$22:C$2999,$K589,T$22:T$2999),"")))))))</f>
        <v/>
      </c>
      <c r="U589" s="91" t="str">
        <f t="shared" si="136"/>
        <v/>
      </c>
      <c r="V589" s="45"/>
      <c r="X589" s="50" t="str">
        <f t="shared" si="137"/>
        <v/>
      </c>
      <c r="Y589" s="69" t="str">
        <f t="shared" si="138"/>
        <v/>
      </c>
      <c r="Z589" s="69" t="str">
        <f t="shared" si="139"/>
        <v/>
      </c>
      <c r="AA589" s="69" t="str">
        <f>IF(I589="CSS",IF(RELLENAR!$F$6="PEM",IF(OR(T589&lt;(Q589),Q589=0),1,""),IF(OR(T589*(1+$T$11+$T$9)&lt;(Q589*(1+$O$9+$O$11)),Q589=0),1,"")),"")</f>
        <v/>
      </c>
      <c r="AB589" s="93" t="str">
        <f t="shared" si="140"/>
        <v/>
      </c>
      <c r="AC589" s="56" t="str">
        <f t="shared" si="141"/>
        <v/>
      </c>
      <c r="AD589" s="94" t="str">
        <f t="shared" si="142"/>
        <v/>
      </c>
      <c r="AE589" s="56" t="str">
        <f t="shared" si="143"/>
        <v/>
      </c>
      <c r="AF589" s="78" t="str">
        <f t="shared" si="144"/>
        <v/>
      </c>
    </row>
    <row r="590" spans="1:32" s="74" customFormat="1" x14ac:dyDescent="0.2">
      <c r="A590" s="74" t="str">
        <f>IF(EXPORTADO!I572&lt;&gt;"",EXPORTADO!I572,"")</f>
        <v/>
      </c>
      <c r="B590" s="74" t="str">
        <f t="shared" si="129"/>
        <v/>
      </c>
      <c r="C590" s="86" t="str">
        <f t="shared" si="130"/>
        <v/>
      </c>
      <c r="D590" s="86" t="str">
        <f t="shared" si="131"/>
        <v/>
      </c>
      <c r="E590" s="86" t="str">
        <f t="shared" si="132"/>
        <v/>
      </c>
      <c r="F590" s="86" t="str">
        <f t="shared" si="133"/>
        <v/>
      </c>
      <c r="G590" s="86" t="str">
        <f t="shared" si="134"/>
        <v/>
      </c>
      <c r="H590" s="87" t="str">
        <f>IF(EXPORTADO!B572&lt;&gt;"",EXPORTADO!B572,"")</f>
        <v/>
      </c>
      <c r="I590" s="78" t="str">
        <f t="shared" si="135"/>
        <v/>
      </c>
      <c r="J590" s="78"/>
      <c r="K590" s="88" t="str">
        <f>IF(EXPORTADO!A572&lt;&gt;"",TRIM(EXPORTADO!A572),"")</f>
        <v/>
      </c>
      <c r="L590" s="50" t="str">
        <f>IF(K590&lt;&gt;"",EXPORTADO!D572,"")</f>
        <v/>
      </c>
      <c r="M590" s="50"/>
      <c r="N590" s="78" t="str">
        <f>IF(K590&lt;&gt;"",EXPORTADO!C572,"")</f>
        <v/>
      </c>
      <c r="O590" s="89" t="str">
        <f>IF(G590&lt;&gt;"",EXPORTADO!E572,"")</f>
        <v/>
      </c>
      <c r="P590" s="90" t="str">
        <f>IF(G590&lt;&gt;"",EXPORTADO!F572,"")</f>
        <v/>
      </c>
      <c r="Q590" s="90" t="str">
        <f>IF($G590&lt;&gt;"",$O590*P590,IF(OR($I590="c",$I590="css"),SUMIF($G$22:G$2999,$K590,Q$22:Q$2999),IF($I590="c1",SUMIF($F$22:F$2999,$K590,Q$22:Q$2999),IF($I590="c2",SUMIF($E$22:E$2999,$K590,Q$22:Q$2999),IF($I590="c3",SUMIF($D$22:D$2999,$K590,Q$22:Q$2999),IF($I590="c4",SUMIF($C$22:C$2999,$K590,Q$22:Q$2999),""))))))</f>
        <v/>
      </c>
      <c r="S590" s="90"/>
      <c r="T590" s="90" t="str">
        <f>IF(G590&lt;&gt;"",IF(S590&lt;&gt;"",O590*S590,"Celda Vacia"),IF($G590&lt;&gt;"",$O590*S590,IF(OR($I590="c",$I590="css"),SUMIF($G$22:G$2999,$K590,T$22:T$2999),IF($I590="c1",SUMIF($F$22:F$2999,$K590,T$22:T$2999),IF($I590="c2",SUMIF($E$22:E$2999,$K590,T$22:T$2999),IF($I590="c3",SUMIF($D$22:D$2999,$K590,T$22:T$2999),IF($I590="c4",SUMIF($C$22:C$2999,$K590,T$22:T$2999),"")))))))</f>
        <v/>
      </c>
      <c r="U590" s="91" t="str">
        <f t="shared" si="136"/>
        <v/>
      </c>
      <c r="V590" s="45"/>
      <c r="X590" s="50" t="str">
        <f t="shared" si="137"/>
        <v/>
      </c>
      <c r="Y590" s="69" t="str">
        <f t="shared" si="138"/>
        <v/>
      </c>
      <c r="Z590" s="69" t="str">
        <f t="shared" si="139"/>
        <v/>
      </c>
      <c r="AA590" s="69" t="str">
        <f>IF(I590="CSS",IF(RELLENAR!$F$6="PEM",IF(OR(T590&lt;(Q590),Q590=0),1,""),IF(OR(T590*(1+$T$11+$T$9)&lt;(Q590*(1+$O$9+$O$11)),Q590=0),1,"")),"")</f>
        <v/>
      </c>
      <c r="AB590" s="93" t="str">
        <f t="shared" si="140"/>
        <v/>
      </c>
      <c r="AC590" s="56" t="str">
        <f t="shared" si="141"/>
        <v/>
      </c>
      <c r="AD590" s="94" t="str">
        <f t="shared" si="142"/>
        <v/>
      </c>
      <c r="AE590" s="56" t="str">
        <f t="shared" si="143"/>
        <v/>
      </c>
      <c r="AF590" s="78" t="str">
        <f t="shared" si="144"/>
        <v/>
      </c>
    </row>
    <row r="591" spans="1:32" s="74" customFormat="1" x14ac:dyDescent="0.2">
      <c r="A591" s="74" t="str">
        <f>IF(EXPORTADO!I573&lt;&gt;"",EXPORTADO!I573,"")</f>
        <v/>
      </c>
      <c r="B591" s="74" t="str">
        <f t="shared" si="129"/>
        <v/>
      </c>
      <c r="C591" s="86" t="str">
        <f t="shared" si="130"/>
        <v/>
      </c>
      <c r="D591" s="86" t="str">
        <f t="shared" si="131"/>
        <v/>
      </c>
      <c r="E591" s="86" t="str">
        <f t="shared" si="132"/>
        <v/>
      </c>
      <c r="F591" s="86" t="str">
        <f t="shared" si="133"/>
        <v/>
      </c>
      <c r="G591" s="86" t="str">
        <f t="shared" si="134"/>
        <v/>
      </c>
      <c r="H591" s="87" t="str">
        <f>IF(EXPORTADO!B573&lt;&gt;"",EXPORTADO!B573,"")</f>
        <v/>
      </c>
      <c r="I591" s="78" t="str">
        <f t="shared" si="135"/>
        <v/>
      </c>
      <c r="J591" s="78"/>
      <c r="K591" s="88" t="str">
        <f>IF(EXPORTADO!A573&lt;&gt;"",TRIM(EXPORTADO!A573),"")</f>
        <v/>
      </c>
      <c r="L591" s="50" t="str">
        <f>IF(K591&lt;&gt;"",EXPORTADO!D573,"")</f>
        <v/>
      </c>
      <c r="M591" s="50"/>
      <c r="N591" s="78" t="str">
        <f>IF(K591&lt;&gt;"",EXPORTADO!C573,"")</f>
        <v/>
      </c>
      <c r="O591" s="89" t="str">
        <f>IF(G591&lt;&gt;"",EXPORTADO!E573,"")</f>
        <v/>
      </c>
      <c r="P591" s="90" t="str">
        <f>IF(G591&lt;&gt;"",EXPORTADO!F573,"")</f>
        <v/>
      </c>
      <c r="Q591" s="90" t="str">
        <f>IF($G591&lt;&gt;"",$O591*P591,IF(OR($I591="c",$I591="css"),SUMIF($G$22:G$2999,$K591,Q$22:Q$2999),IF($I591="c1",SUMIF($F$22:F$2999,$K591,Q$22:Q$2999),IF($I591="c2",SUMIF($E$22:E$2999,$K591,Q$22:Q$2999),IF($I591="c3",SUMIF($D$22:D$2999,$K591,Q$22:Q$2999),IF($I591="c4",SUMIF($C$22:C$2999,$K591,Q$22:Q$2999),""))))))</f>
        <v/>
      </c>
      <c r="S591" s="90"/>
      <c r="T591" s="90" t="str">
        <f>IF(G591&lt;&gt;"",IF(S591&lt;&gt;"",O591*S591,"Celda Vacia"),IF($G591&lt;&gt;"",$O591*S591,IF(OR($I591="c",$I591="css"),SUMIF($G$22:G$2999,$K591,T$22:T$2999),IF($I591="c1",SUMIF($F$22:F$2999,$K591,T$22:T$2999),IF($I591="c2",SUMIF($E$22:E$2999,$K591,T$22:T$2999),IF($I591="c3",SUMIF($D$22:D$2999,$K591,T$22:T$2999),IF($I591="c4",SUMIF($C$22:C$2999,$K591,T$22:T$2999),"")))))))</f>
        <v/>
      </c>
      <c r="U591" s="91" t="str">
        <f t="shared" si="136"/>
        <v/>
      </c>
      <c r="V591" s="45"/>
      <c r="X591" s="50" t="str">
        <f t="shared" si="137"/>
        <v/>
      </c>
      <c r="Y591" s="69" t="str">
        <f t="shared" si="138"/>
        <v/>
      </c>
      <c r="Z591" s="69" t="str">
        <f t="shared" si="139"/>
        <v/>
      </c>
      <c r="AA591" s="69" t="str">
        <f>IF(I591="CSS",IF(RELLENAR!$F$6="PEM",IF(OR(T591&lt;(Q591),Q591=0),1,""),IF(OR(T591*(1+$T$11+$T$9)&lt;(Q591*(1+$O$9+$O$11)),Q591=0),1,"")),"")</f>
        <v/>
      </c>
      <c r="AB591" s="93" t="str">
        <f t="shared" si="140"/>
        <v/>
      </c>
      <c r="AC591" s="56" t="str">
        <f t="shared" si="141"/>
        <v/>
      </c>
      <c r="AD591" s="94" t="str">
        <f t="shared" si="142"/>
        <v/>
      </c>
      <c r="AE591" s="56" t="str">
        <f t="shared" si="143"/>
        <v/>
      </c>
      <c r="AF591" s="78" t="str">
        <f t="shared" si="144"/>
        <v/>
      </c>
    </row>
    <row r="592" spans="1:32" s="74" customFormat="1" x14ac:dyDescent="0.2">
      <c r="A592" s="74" t="str">
        <f>IF(EXPORTADO!I574&lt;&gt;"",EXPORTADO!I574,"")</f>
        <v/>
      </c>
      <c r="B592" s="74" t="str">
        <f t="shared" si="129"/>
        <v/>
      </c>
      <c r="C592" s="86" t="str">
        <f t="shared" si="130"/>
        <v/>
      </c>
      <c r="D592" s="86" t="str">
        <f t="shared" si="131"/>
        <v/>
      </c>
      <c r="E592" s="86" t="str">
        <f t="shared" si="132"/>
        <v/>
      </c>
      <c r="F592" s="86" t="str">
        <f t="shared" si="133"/>
        <v/>
      </c>
      <c r="G592" s="86" t="str">
        <f t="shared" si="134"/>
        <v/>
      </c>
      <c r="H592" s="87" t="str">
        <f>IF(EXPORTADO!B574&lt;&gt;"",EXPORTADO!B574,"")</f>
        <v/>
      </c>
      <c r="I592" s="78" t="str">
        <f t="shared" si="135"/>
        <v/>
      </c>
      <c r="J592" s="78"/>
      <c r="K592" s="88" t="str">
        <f>IF(EXPORTADO!A574&lt;&gt;"",TRIM(EXPORTADO!A574),"")</f>
        <v/>
      </c>
      <c r="L592" s="50" t="str">
        <f>IF(K592&lt;&gt;"",EXPORTADO!D574,"")</f>
        <v/>
      </c>
      <c r="M592" s="50"/>
      <c r="N592" s="78" t="str">
        <f>IF(K592&lt;&gt;"",EXPORTADO!C574,"")</f>
        <v/>
      </c>
      <c r="O592" s="89" t="str">
        <f>IF(G592&lt;&gt;"",EXPORTADO!E574,"")</f>
        <v/>
      </c>
      <c r="P592" s="90" t="str">
        <f>IF(G592&lt;&gt;"",EXPORTADO!F574,"")</f>
        <v/>
      </c>
      <c r="Q592" s="90" t="str">
        <f>IF($G592&lt;&gt;"",$O592*P592,IF(OR($I592="c",$I592="css"),SUMIF($G$22:G$2999,$K592,Q$22:Q$2999),IF($I592="c1",SUMIF($F$22:F$2999,$K592,Q$22:Q$2999),IF($I592="c2",SUMIF($E$22:E$2999,$K592,Q$22:Q$2999),IF($I592="c3",SUMIF($D$22:D$2999,$K592,Q$22:Q$2999),IF($I592="c4",SUMIF($C$22:C$2999,$K592,Q$22:Q$2999),""))))))</f>
        <v/>
      </c>
      <c r="S592" s="90" t="s">
        <v>17</v>
      </c>
      <c r="T592" s="90" t="str">
        <f>IF(G592&lt;&gt;"",IF(S592&lt;&gt;"",O592*S592,"Celda Vacia"),IF($G592&lt;&gt;"",$O592*S592,IF(OR($I592="c",$I592="css"),SUMIF($G$22:G$2999,$K592,T$22:T$2999),IF($I592="c1",SUMIF($F$22:F$2999,$K592,T$22:T$2999),IF($I592="c2",SUMIF($E$22:E$2999,$K592,T$22:T$2999),IF($I592="c3",SUMIF($D$22:D$2999,$K592,T$22:T$2999),IF($I592="c4",SUMIF($C$22:C$2999,$K592,T$22:T$2999),"")))))))</f>
        <v/>
      </c>
      <c r="U592" s="91" t="str">
        <f t="shared" si="136"/>
        <v/>
      </c>
      <c r="V592" s="45"/>
      <c r="X592" s="50" t="str">
        <f t="shared" si="137"/>
        <v/>
      </c>
      <c r="Y592" s="69" t="str">
        <f t="shared" si="138"/>
        <v/>
      </c>
      <c r="Z592" s="69" t="str">
        <f t="shared" si="139"/>
        <v/>
      </c>
      <c r="AA592" s="69" t="str">
        <f>IF(I592="CSS",IF(RELLENAR!$F$6="PEM",IF(OR(T592&lt;(Q592),Q592=0),1,""),IF(OR(T592*(1+$T$11+$T$9)&lt;(Q592*(1+$O$9+$O$11)),Q592=0),1,"")),"")</f>
        <v/>
      </c>
      <c r="AB592" s="93" t="str">
        <f t="shared" si="140"/>
        <v/>
      </c>
      <c r="AC592" s="56" t="str">
        <f t="shared" si="141"/>
        <v/>
      </c>
      <c r="AD592" s="94" t="str">
        <f t="shared" si="142"/>
        <v/>
      </c>
      <c r="AE592" s="56" t="str">
        <f t="shared" si="143"/>
        <v/>
      </c>
      <c r="AF592" s="78" t="str">
        <f t="shared" si="144"/>
        <v/>
      </c>
    </row>
    <row r="593" spans="1:32" s="74" customFormat="1" x14ac:dyDescent="0.2">
      <c r="A593" s="74" t="str">
        <f>IF(EXPORTADO!I575&lt;&gt;"",EXPORTADO!I575,"")</f>
        <v/>
      </c>
      <c r="B593" s="74" t="str">
        <f t="shared" si="129"/>
        <v/>
      </c>
      <c r="C593" s="86" t="str">
        <f t="shared" si="130"/>
        <v/>
      </c>
      <c r="D593" s="86" t="str">
        <f t="shared" si="131"/>
        <v/>
      </c>
      <c r="E593" s="86" t="str">
        <f t="shared" si="132"/>
        <v/>
      </c>
      <c r="F593" s="86" t="str">
        <f t="shared" si="133"/>
        <v/>
      </c>
      <c r="G593" s="86" t="str">
        <f t="shared" si="134"/>
        <v/>
      </c>
      <c r="H593" s="87" t="str">
        <f>IF(EXPORTADO!B575&lt;&gt;"",EXPORTADO!B575,"")</f>
        <v/>
      </c>
      <c r="I593" s="78" t="str">
        <f t="shared" si="135"/>
        <v/>
      </c>
      <c r="J593" s="78"/>
      <c r="K593" s="88" t="str">
        <f>IF(EXPORTADO!A575&lt;&gt;"",TRIM(EXPORTADO!A575),"")</f>
        <v/>
      </c>
      <c r="L593" s="50" t="str">
        <f>IF(K593&lt;&gt;"",EXPORTADO!D575,"")</f>
        <v/>
      </c>
      <c r="M593" s="50"/>
      <c r="N593" s="78" t="str">
        <f>IF(K593&lt;&gt;"",EXPORTADO!C575,"")</f>
        <v/>
      </c>
      <c r="O593" s="89" t="str">
        <f>IF(G593&lt;&gt;"",EXPORTADO!E575,"")</f>
        <v/>
      </c>
      <c r="P593" s="90" t="str">
        <f>IF(G593&lt;&gt;"",EXPORTADO!F575,"")</f>
        <v/>
      </c>
      <c r="Q593" s="90" t="str">
        <f>IF($G593&lt;&gt;"",$O593*P593,IF(OR($I593="c",$I593="css"),SUMIF($G$22:G$2999,$K593,Q$22:Q$2999),IF($I593="c1",SUMIF($F$22:F$2999,$K593,Q$22:Q$2999),IF($I593="c2",SUMIF($E$22:E$2999,$K593,Q$22:Q$2999),IF($I593="c3",SUMIF($D$22:D$2999,$K593,Q$22:Q$2999),IF($I593="c4",SUMIF($C$22:C$2999,$K593,Q$22:Q$2999),""))))))</f>
        <v/>
      </c>
      <c r="S593" s="90"/>
      <c r="T593" s="90" t="str">
        <f>IF(G593&lt;&gt;"",IF(S593&lt;&gt;"",O593*S593,"Celda Vacia"),IF($G593&lt;&gt;"",$O593*S593,IF(OR($I593="c",$I593="css"),SUMIF($G$22:G$2999,$K593,T$22:T$2999),IF($I593="c1",SUMIF($F$22:F$2999,$K593,T$22:T$2999),IF($I593="c2",SUMIF($E$22:E$2999,$K593,T$22:T$2999),IF($I593="c3",SUMIF($D$22:D$2999,$K593,T$22:T$2999),IF($I593="c4",SUMIF($C$22:C$2999,$K593,T$22:T$2999),"")))))))</f>
        <v/>
      </c>
      <c r="U593" s="91" t="str">
        <f t="shared" si="136"/>
        <v/>
      </c>
      <c r="V593" s="45"/>
      <c r="X593" s="50" t="str">
        <f t="shared" si="137"/>
        <v/>
      </c>
      <c r="Y593" s="69" t="str">
        <f t="shared" si="138"/>
        <v/>
      </c>
      <c r="Z593" s="69" t="str">
        <f t="shared" si="139"/>
        <v/>
      </c>
      <c r="AA593" s="69" t="str">
        <f>IF(I593="CSS",IF(RELLENAR!$F$6="PEM",IF(OR(T593&lt;(Q593),Q593=0),1,""),IF(OR(T593*(1+$T$11+$T$9)&lt;(Q593*(1+$O$9+$O$11)),Q593=0),1,"")),"")</f>
        <v/>
      </c>
      <c r="AB593" s="93" t="str">
        <f t="shared" si="140"/>
        <v/>
      </c>
      <c r="AC593" s="56" t="str">
        <f t="shared" si="141"/>
        <v/>
      </c>
      <c r="AD593" s="94" t="str">
        <f t="shared" si="142"/>
        <v/>
      </c>
      <c r="AE593" s="56" t="str">
        <f t="shared" si="143"/>
        <v/>
      </c>
      <c r="AF593" s="78" t="str">
        <f t="shared" si="144"/>
        <v/>
      </c>
    </row>
    <row r="594" spans="1:32" s="74" customFormat="1" x14ac:dyDescent="0.2">
      <c r="A594" s="74" t="str">
        <f>IF(EXPORTADO!I576&lt;&gt;"",EXPORTADO!I576,"")</f>
        <v/>
      </c>
      <c r="B594" s="74" t="str">
        <f t="shared" si="129"/>
        <v/>
      </c>
      <c r="C594" s="86" t="str">
        <f t="shared" si="130"/>
        <v/>
      </c>
      <c r="D594" s="86" t="str">
        <f t="shared" si="131"/>
        <v/>
      </c>
      <c r="E594" s="86" t="str">
        <f t="shared" si="132"/>
        <v/>
      </c>
      <c r="F594" s="86" t="str">
        <f t="shared" si="133"/>
        <v/>
      </c>
      <c r="G594" s="86" t="str">
        <f t="shared" si="134"/>
        <v/>
      </c>
      <c r="H594" s="87" t="str">
        <f>IF(EXPORTADO!B576&lt;&gt;"",EXPORTADO!B576,"")</f>
        <v/>
      </c>
      <c r="I594" s="78" t="str">
        <f t="shared" si="135"/>
        <v/>
      </c>
      <c r="J594" s="78"/>
      <c r="K594" s="88" t="str">
        <f>IF(EXPORTADO!A576&lt;&gt;"",TRIM(EXPORTADO!A576),"")</f>
        <v/>
      </c>
      <c r="L594" s="50" t="str">
        <f>IF(K594&lt;&gt;"",EXPORTADO!D576,"")</f>
        <v/>
      </c>
      <c r="M594" s="50"/>
      <c r="N594" s="78" t="str">
        <f>IF(K594&lt;&gt;"",EXPORTADO!C576,"")</f>
        <v/>
      </c>
      <c r="O594" s="89" t="str">
        <f>IF(G594&lt;&gt;"",EXPORTADO!E576,"")</f>
        <v/>
      </c>
      <c r="P594" s="90" t="str">
        <f>IF(G594&lt;&gt;"",EXPORTADO!F576,"")</f>
        <v/>
      </c>
      <c r="Q594" s="90" t="str">
        <f>IF($G594&lt;&gt;"",$O594*P594,IF(OR($I594="c",$I594="css"),SUMIF($G$22:G$2999,$K594,Q$22:Q$2999),IF($I594="c1",SUMIF($F$22:F$2999,$K594,Q$22:Q$2999),IF($I594="c2",SUMIF($E$22:E$2999,$K594,Q$22:Q$2999),IF($I594="c3",SUMIF($D$22:D$2999,$K594,Q$22:Q$2999),IF($I594="c4",SUMIF($C$22:C$2999,$K594,Q$22:Q$2999),""))))))</f>
        <v/>
      </c>
      <c r="S594" s="90"/>
      <c r="T594" s="90" t="str">
        <f>IF(G594&lt;&gt;"",IF(S594&lt;&gt;"",O594*S594,"Celda Vacia"),IF($G594&lt;&gt;"",$O594*S594,IF(OR($I594="c",$I594="css"),SUMIF($G$22:G$2999,$K594,T$22:T$2999),IF($I594="c1",SUMIF($F$22:F$2999,$K594,T$22:T$2999),IF($I594="c2",SUMIF($E$22:E$2999,$K594,T$22:T$2999),IF($I594="c3",SUMIF($D$22:D$2999,$K594,T$22:T$2999),IF($I594="c4",SUMIF($C$22:C$2999,$K594,T$22:T$2999),"")))))))</f>
        <v/>
      </c>
      <c r="U594" s="91" t="str">
        <f t="shared" si="136"/>
        <v/>
      </c>
      <c r="V594" s="45"/>
      <c r="X594" s="50" t="str">
        <f t="shared" si="137"/>
        <v/>
      </c>
      <c r="Y594" s="69" t="str">
        <f t="shared" si="138"/>
        <v/>
      </c>
      <c r="Z594" s="69" t="str">
        <f t="shared" si="139"/>
        <v/>
      </c>
      <c r="AA594" s="69" t="str">
        <f>IF(I594="CSS",IF(RELLENAR!$F$6="PEM",IF(OR(T594&lt;(Q594),Q594=0),1,""),IF(OR(T594*(1+$T$11+$T$9)&lt;(Q594*(1+$O$9+$O$11)),Q594=0),1,"")),"")</f>
        <v/>
      </c>
      <c r="AB594" s="93" t="str">
        <f t="shared" si="140"/>
        <v/>
      </c>
      <c r="AC594" s="56" t="str">
        <f t="shared" si="141"/>
        <v/>
      </c>
      <c r="AD594" s="94" t="str">
        <f t="shared" si="142"/>
        <v/>
      </c>
      <c r="AE594" s="56" t="str">
        <f t="shared" si="143"/>
        <v/>
      </c>
      <c r="AF594" s="78" t="str">
        <f t="shared" si="144"/>
        <v/>
      </c>
    </row>
    <row r="595" spans="1:32" s="74" customFormat="1" x14ac:dyDescent="0.2">
      <c r="A595" s="74" t="str">
        <f>IF(EXPORTADO!I577&lt;&gt;"",EXPORTADO!I577,"")</f>
        <v/>
      </c>
      <c r="B595" s="74" t="str">
        <f t="shared" si="129"/>
        <v/>
      </c>
      <c r="C595" s="86" t="str">
        <f t="shared" si="130"/>
        <v/>
      </c>
      <c r="D595" s="86" t="str">
        <f t="shared" si="131"/>
        <v/>
      </c>
      <c r="E595" s="86" t="str">
        <f t="shared" si="132"/>
        <v/>
      </c>
      <c r="F595" s="86" t="str">
        <f t="shared" si="133"/>
        <v/>
      </c>
      <c r="G595" s="86" t="str">
        <f t="shared" si="134"/>
        <v/>
      </c>
      <c r="H595" s="87" t="str">
        <f>IF(EXPORTADO!B577&lt;&gt;"",EXPORTADO!B577,"")</f>
        <v/>
      </c>
      <c r="I595" s="78" t="str">
        <f t="shared" si="135"/>
        <v/>
      </c>
      <c r="J595" s="78"/>
      <c r="K595" s="88" t="str">
        <f>IF(EXPORTADO!A577&lt;&gt;"",TRIM(EXPORTADO!A577),"")</f>
        <v/>
      </c>
      <c r="L595" s="50" t="str">
        <f>IF(K595&lt;&gt;"",EXPORTADO!D577,"")</f>
        <v/>
      </c>
      <c r="M595" s="50"/>
      <c r="N595" s="78" t="str">
        <f>IF(K595&lt;&gt;"",EXPORTADO!C577,"")</f>
        <v/>
      </c>
      <c r="O595" s="89" t="str">
        <f>IF(G595&lt;&gt;"",EXPORTADO!E577,"")</f>
        <v/>
      </c>
      <c r="P595" s="90" t="str">
        <f>IF(G595&lt;&gt;"",EXPORTADO!F577,"")</f>
        <v/>
      </c>
      <c r="Q595" s="90" t="str">
        <f>IF($G595&lt;&gt;"",$O595*P595,IF(OR($I595="c",$I595="css"),SUMIF($G$22:G$2999,$K595,Q$22:Q$2999),IF($I595="c1",SUMIF($F$22:F$2999,$K595,Q$22:Q$2999),IF($I595="c2",SUMIF($E$22:E$2999,$K595,Q$22:Q$2999),IF($I595="c3",SUMIF($D$22:D$2999,$K595,Q$22:Q$2999),IF($I595="c4",SUMIF($C$22:C$2999,$K595,Q$22:Q$2999),""))))))</f>
        <v/>
      </c>
      <c r="S595" s="90" t="s">
        <v>17</v>
      </c>
      <c r="T595" s="90" t="str">
        <f>IF(G595&lt;&gt;"",IF(S595&lt;&gt;"",O595*S595,"Celda Vacia"),IF($G595&lt;&gt;"",$O595*S595,IF(OR($I595="c",$I595="css"),SUMIF($G$22:G$2999,$K595,T$22:T$2999),IF($I595="c1",SUMIF($F$22:F$2999,$K595,T$22:T$2999),IF($I595="c2",SUMIF($E$22:E$2999,$K595,T$22:T$2999),IF($I595="c3",SUMIF($D$22:D$2999,$K595,T$22:T$2999),IF($I595="c4",SUMIF($C$22:C$2999,$K595,T$22:T$2999),"")))))))</f>
        <v/>
      </c>
      <c r="U595" s="91" t="str">
        <f t="shared" si="136"/>
        <v/>
      </c>
      <c r="V595" s="45"/>
      <c r="X595" s="50" t="str">
        <f t="shared" si="137"/>
        <v/>
      </c>
      <c r="Y595" s="69" t="str">
        <f t="shared" si="138"/>
        <v/>
      </c>
      <c r="Z595" s="69" t="str">
        <f t="shared" si="139"/>
        <v/>
      </c>
      <c r="AA595" s="69" t="str">
        <f>IF(I595="CSS",IF(RELLENAR!$F$6="PEM",IF(OR(T595&lt;(Q595),Q595=0),1,""),IF(OR(T595*(1+$T$11+$T$9)&lt;(Q595*(1+$O$9+$O$11)),Q595=0),1,"")),"")</f>
        <v/>
      </c>
      <c r="AB595" s="93" t="str">
        <f t="shared" si="140"/>
        <v/>
      </c>
      <c r="AC595" s="56" t="str">
        <f t="shared" si="141"/>
        <v/>
      </c>
      <c r="AD595" s="94" t="str">
        <f t="shared" si="142"/>
        <v/>
      </c>
      <c r="AE595" s="56" t="str">
        <f t="shared" si="143"/>
        <v/>
      </c>
      <c r="AF595" s="78" t="str">
        <f t="shared" si="144"/>
        <v/>
      </c>
    </row>
    <row r="596" spans="1:32" s="74" customFormat="1" x14ac:dyDescent="0.2">
      <c r="A596" s="74" t="str">
        <f>IF(EXPORTADO!I578&lt;&gt;"",EXPORTADO!I578,"")</f>
        <v/>
      </c>
      <c r="B596" s="74" t="str">
        <f t="shared" si="129"/>
        <v/>
      </c>
      <c r="C596" s="86" t="str">
        <f t="shared" si="130"/>
        <v/>
      </c>
      <c r="D596" s="86" t="str">
        <f t="shared" si="131"/>
        <v/>
      </c>
      <c r="E596" s="86" t="str">
        <f t="shared" si="132"/>
        <v/>
      </c>
      <c r="F596" s="86" t="str">
        <f t="shared" si="133"/>
        <v/>
      </c>
      <c r="G596" s="86" t="str">
        <f t="shared" si="134"/>
        <v/>
      </c>
      <c r="H596" s="87" t="str">
        <f>IF(EXPORTADO!B578&lt;&gt;"",EXPORTADO!B578,"")</f>
        <v/>
      </c>
      <c r="I596" s="78" t="str">
        <f t="shared" si="135"/>
        <v/>
      </c>
      <c r="J596" s="78"/>
      <c r="K596" s="88" t="str">
        <f>IF(EXPORTADO!A578&lt;&gt;"",TRIM(EXPORTADO!A578),"")</f>
        <v/>
      </c>
      <c r="L596" s="50" t="str">
        <f>IF(K596&lt;&gt;"",EXPORTADO!D578,"")</f>
        <v/>
      </c>
      <c r="M596" s="50"/>
      <c r="N596" s="78" t="str">
        <f>IF(K596&lt;&gt;"",EXPORTADO!C578,"")</f>
        <v/>
      </c>
      <c r="O596" s="89" t="str">
        <f>IF(G596&lt;&gt;"",EXPORTADO!E578,"")</f>
        <v/>
      </c>
      <c r="P596" s="90" t="str">
        <f>IF(G596&lt;&gt;"",EXPORTADO!F578,"")</f>
        <v/>
      </c>
      <c r="Q596" s="90" t="str">
        <f>IF($G596&lt;&gt;"",$O596*P596,IF(OR($I596="c",$I596="css"),SUMIF($G$22:G$2999,$K596,Q$22:Q$2999),IF($I596="c1",SUMIF($F$22:F$2999,$K596,Q$22:Q$2999),IF($I596="c2",SUMIF($E$22:E$2999,$K596,Q$22:Q$2999),IF($I596="c3",SUMIF($D$22:D$2999,$K596,Q$22:Q$2999),IF($I596="c4",SUMIF($C$22:C$2999,$K596,Q$22:Q$2999),""))))))</f>
        <v/>
      </c>
      <c r="S596" s="90"/>
      <c r="T596" s="90" t="str">
        <f>IF(G596&lt;&gt;"",IF(S596&lt;&gt;"",O596*S596,"Celda Vacia"),IF($G596&lt;&gt;"",$O596*S596,IF(OR($I596="c",$I596="css"),SUMIF($G$22:G$2999,$K596,T$22:T$2999),IF($I596="c1",SUMIF($F$22:F$2999,$K596,T$22:T$2999),IF($I596="c2",SUMIF($E$22:E$2999,$K596,T$22:T$2999),IF($I596="c3",SUMIF($D$22:D$2999,$K596,T$22:T$2999),IF($I596="c4",SUMIF($C$22:C$2999,$K596,T$22:T$2999),"")))))))</f>
        <v/>
      </c>
      <c r="U596" s="91" t="str">
        <f t="shared" si="136"/>
        <v/>
      </c>
      <c r="V596" s="45"/>
      <c r="X596" s="50" t="str">
        <f t="shared" si="137"/>
        <v/>
      </c>
      <c r="Y596" s="69" t="str">
        <f t="shared" si="138"/>
        <v/>
      </c>
      <c r="Z596" s="69" t="str">
        <f t="shared" si="139"/>
        <v/>
      </c>
      <c r="AA596" s="69" t="str">
        <f>IF(I596="CSS",IF(RELLENAR!$F$6="PEM",IF(OR(T596&lt;(Q596),Q596=0),1,""),IF(OR(T596*(1+$T$11+$T$9)&lt;(Q596*(1+$O$9+$O$11)),Q596=0),1,"")),"")</f>
        <v/>
      </c>
      <c r="AB596" s="93" t="str">
        <f t="shared" si="140"/>
        <v/>
      </c>
      <c r="AC596" s="56" t="str">
        <f t="shared" si="141"/>
        <v/>
      </c>
      <c r="AD596" s="94" t="str">
        <f t="shared" si="142"/>
        <v/>
      </c>
      <c r="AE596" s="56" t="str">
        <f t="shared" si="143"/>
        <v/>
      </c>
      <c r="AF596" s="78" t="str">
        <f t="shared" si="144"/>
        <v/>
      </c>
    </row>
    <row r="597" spans="1:32" s="74" customFormat="1" x14ac:dyDescent="0.2">
      <c r="A597" s="74" t="str">
        <f>IF(EXPORTADO!I579&lt;&gt;"",EXPORTADO!I579,"")</f>
        <v/>
      </c>
      <c r="B597" s="74" t="str">
        <f t="shared" si="129"/>
        <v/>
      </c>
      <c r="C597" s="86" t="str">
        <f t="shared" si="130"/>
        <v/>
      </c>
      <c r="D597" s="86" t="str">
        <f t="shared" si="131"/>
        <v/>
      </c>
      <c r="E597" s="86" t="str">
        <f t="shared" si="132"/>
        <v/>
      </c>
      <c r="F597" s="86" t="str">
        <f t="shared" si="133"/>
        <v/>
      </c>
      <c r="G597" s="86" t="str">
        <f t="shared" si="134"/>
        <v/>
      </c>
      <c r="H597" s="87" t="str">
        <f>IF(EXPORTADO!B579&lt;&gt;"",EXPORTADO!B579,"")</f>
        <v/>
      </c>
      <c r="I597" s="78" t="str">
        <f t="shared" si="135"/>
        <v/>
      </c>
      <c r="J597" s="78"/>
      <c r="K597" s="88" t="str">
        <f>IF(EXPORTADO!A579&lt;&gt;"",TRIM(EXPORTADO!A579),"")</f>
        <v/>
      </c>
      <c r="L597" s="50" t="str">
        <f>IF(K597&lt;&gt;"",EXPORTADO!D579,"")</f>
        <v/>
      </c>
      <c r="M597" s="50"/>
      <c r="N597" s="78" t="str">
        <f>IF(K597&lt;&gt;"",EXPORTADO!C579,"")</f>
        <v/>
      </c>
      <c r="O597" s="89" t="str">
        <f>IF(G597&lt;&gt;"",EXPORTADO!E579,"")</f>
        <v/>
      </c>
      <c r="P597" s="90" t="str">
        <f>IF(G597&lt;&gt;"",EXPORTADO!F579,"")</f>
        <v/>
      </c>
      <c r="Q597" s="90" t="str">
        <f>IF($G597&lt;&gt;"",$O597*P597,IF(OR($I597="c",$I597="css"),SUMIF($G$22:G$2999,$K597,Q$22:Q$2999),IF($I597="c1",SUMIF($F$22:F$2999,$K597,Q$22:Q$2999),IF($I597="c2",SUMIF($E$22:E$2999,$K597,Q$22:Q$2999),IF($I597="c3",SUMIF($D$22:D$2999,$K597,Q$22:Q$2999),IF($I597="c4",SUMIF($C$22:C$2999,$K597,Q$22:Q$2999),""))))))</f>
        <v/>
      </c>
      <c r="S597" s="90" t="s">
        <v>17</v>
      </c>
      <c r="T597" s="90" t="str">
        <f>IF(G597&lt;&gt;"",IF(S597&lt;&gt;"",O597*S597,"Celda Vacia"),IF($G597&lt;&gt;"",$O597*S597,IF(OR($I597="c",$I597="css"),SUMIF($G$22:G$2999,$K597,T$22:T$2999),IF($I597="c1",SUMIF($F$22:F$2999,$K597,T$22:T$2999),IF($I597="c2",SUMIF($E$22:E$2999,$K597,T$22:T$2999),IF($I597="c3",SUMIF($D$22:D$2999,$K597,T$22:T$2999),IF($I597="c4",SUMIF($C$22:C$2999,$K597,T$22:T$2999),"")))))))</f>
        <v/>
      </c>
      <c r="U597" s="91" t="str">
        <f t="shared" si="136"/>
        <v/>
      </c>
      <c r="V597" s="45"/>
      <c r="X597" s="50" t="str">
        <f t="shared" si="137"/>
        <v/>
      </c>
      <c r="Y597" s="69" t="str">
        <f t="shared" si="138"/>
        <v/>
      </c>
      <c r="Z597" s="69" t="str">
        <f t="shared" si="139"/>
        <v/>
      </c>
      <c r="AA597" s="69" t="str">
        <f>IF(I597="CSS",IF(RELLENAR!$F$6="PEM",IF(OR(T597&lt;(Q597),Q597=0),1,""),IF(OR(T597*(1+$T$11+$T$9)&lt;(Q597*(1+$O$9+$O$11)),Q597=0),1,"")),"")</f>
        <v/>
      </c>
      <c r="AB597" s="93" t="str">
        <f t="shared" si="140"/>
        <v/>
      </c>
      <c r="AC597" s="56" t="str">
        <f t="shared" si="141"/>
        <v/>
      </c>
      <c r="AD597" s="94" t="str">
        <f t="shared" si="142"/>
        <v/>
      </c>
      <c r="AE597" s="56" t="str">
        <f t="shared" si="143"/>
        <v/>
      </c>
      <c r="AF597" s="78" t="str">
        <f t="shared" si="144"/>
        <v/>
      </c>
    </row>
    <row r="598" spans="1:32" s="74" customFormat="1" x14ac:dyDescent="0.2">
      <c r="A598" s="74" t="str">
        <f>IF(EXPORTADO!I580&lt;&gt;"",EXPORTADO!I580,"")</f>
        <v/>
      </c>
      <c r="B598" s="74" t="str">
        <f t="shared" ref="B598:B661" si="145">IF(K598&lt;&gt;"",LEN(K598),"")</f>
        <v/>
      </c>
      <c r="C598" s="86" t="str">
        <f t="shared" ref="C598:C661" si="146">IF($I598="P5",MID($K598,1,14),"")</f>
        <v/>
      </c>
      <c r="D598" s="86" t="str">
        <f t="shared" ref="D598:D661" si="147">IF(OR($I598="P4",$I598="P5",$I598="P5"),MID($K598,1,11),"")</f>
        <v/>
      </c>
      <c r="E598" s="86" t="str">
        <f t="shared" ref="E598:E661" si="148">IF(OR($I598="P3",$I598="P4",$I598="P5"),MID($K598,1,8),"")</f>
        <v/>
      </c>
      <c r="F598" s="86" t="str">
        <f t="shared" ref="F598:F661" si="149">IF(OR($I598="P2",$I598="P3",$I598="P4",$I598="P5"),MID($K598,1,5),"")</f>
        <v/>
      </c>
      <c r="G598" s="86" t="str">
        <f t="shared" ref="G598:G661" si="150">IF(OR($I598="P1",$I598="P2",$I598="P3",$I598="P4",$I598="P5"),MID($K598,1,2),"")</f>
        <v/>
      </c>
      <c r="H598" s="87" t="str">
        <f>IF(EXPORTADO!B580&lt;&gt;"",EXPORTADO!B580,"")</f>
        <v/>
      </c>
      <c r="I598" s="78" t="str">
        <f t="shared" ref="I598:I661" si="151">IF(K598&lt;&gt;"",IF(OR(K598=CSS.1,K598=CSS.2,K598=CSS.3),"CSS",IF(B598=17,IF(H598="capítulo","c5","p5"),IF(B598=14,IF(H598="capítulo","c4","p4"),IF(B598=11,IF(H598="capítulo","c3","p3"),IF(B598=8,IF(H598="capítulo","c2","p2"),IF(B598=5,IF(H598="capítulo","c1","p1"),IF(B598=2,"c"))))))),"")</f>
        <v/>
      </c>
      <c r="J598" s="78"/>
      <c r="K598" s="88" t="str">
        <f>IF(EXPORTADO!A580&lt;&gt;"",TRIM(EXPORTADO!A580),"")</f>
        <v/>
      </c>
      <c r="L598" s="50" t="str">
        <f>IF(K598&lt;&gt;"",EXPORTADO!D580,"")</f>
        <v/>
      </c>
      <c r="M598" s="50"/>
      <c r="N598" s="78" t="str">
        <f>IF(K598&lt;&gt;"",EXPORTADO!C580,"")</f>
        <v/>
      </c>
      <c r="O598" s="89" t="str">
        <f>IF(G598&lt;&gt;"",EXPORTADO!E580,"")</f>
        <v/>
      </c>
      <c r="P598" s="90" t="str">
        <f>IF(G598&lt;&gt;"",EXPORTADO!F580,"")</f>
        <v/>
      </c>
      <c r="Q598" s="90" t="str">
        <f>IF($G598&lt;&gt;"",$O598*P598,IF(OR($I598="c",$I598="css"),SUMIF($G$22:G$2999,$K598,Q$22:Q$2999),IF($I598="c1",SUMIF($F$22:F$2999,$K598,Q$22:Q$2999),IF($I598="c2",SUMIF($E$22:E$2999,$K598,Q$22:Q$2999),IF($I598="c3",SUMIF($D$22:D$2999,$K598,Q$22:Q$2999),IF($I598="c4",SUMIF($C$22:C$2999,$K598,Q$22:Q$2999),""))))))</f>
        <v/>
      </c>
      <c r="S598" s="90" t="s">
        <v>17</v>
      </c>
      <c r="T598" s="90" t="str">
        <f>IF(G598&lt;&gt;"",IF(S598&lt;&gt;"",O598*S598,"Celda Vacia"),IF($G598&lt;&gt;"",$O598*S598,IF(OR($I598="c",$I598="css"),SUMIF($G$22:G$2999,$K598,T$22:T$2999),IF($I598="c1",SUMIF($F$22:F$2999,$K598,T$22:T$2999),IF($I598="c2",SUMIF($E$22:E$2999,$K598,T$22:T$2999),IF($I598="c3",SUMIF($D$22:D$2999,$K598,T$22:T$2999),IF($I598="c4",SUMIF($C$22:C$2999,$K598,T$22:T$2999),"")))))))</f>
        <v/>
      </c>
      <c r="U598" s="91" t="str">
        <f t="shared" ref="U598:U661" si="152">IF(T598&lt;&gt;"Celda Vacia",IF($T$7&lt;&gt;0,IF(AND(T598&lt;&gt;0,T598&lt;&gt;"",Q598&lt;&gt;0,Q598&lt;&gt;""),-(1-(T598*($Z$3+1))/(Q598*($Z$2+1))),IF(AND(S598&lt;&gt;"",S598&lt;&gt;0,P598&lt;&gt;"",P598&lt;&gt;0),-(1-(S598/P598)),"")),""),"")</f>
        <v/>
      </c>
      <c r="V598" s="45"/>
      <c r="X598" s="50" t="str">
        <f t="shared" ref="X598:X661" si="153">IF(Y598&lt;&gt;"",$X$7,IF(Z598&lt;&gt;"",$X$9,IF(AND(AA598&lt;&gt;"",AA598&lt;&gt;0),$X$11,IF(AND(AE598&lt;&gt;"",AE598&lt;&gt;0),$X$13,""))))</f>
        <v/>
      </c>
      <c r="Y598" s="69" t="str">
        <f t="shared" ref="Y598:Y661" si="154">IF(G598&lt;&gt;"",IF(S598="",1,""),"")</f>
        <v/>
      </c>
      <c r="Z598" s="69" t="str">
        <f t="shared" ref="Z598:Z661" si="155">IF(G598&lt;&gt;"",IF(S598&lt;&gt;"",IF(S598=0,1,""),""),"")</f>
        <v/>
      </c>
      <c r="AA598" s="69" t="str">
        <f>IF(I598="CSS",IF(RELLENAR!$F$6="PEM",IF(OR(T598&lt;(Q598),Q598=0),1,""),IF(OR(T598*(1+$T$11+$T$9)&lt;(Q598*(1+$O$9+$O$11)),Q598=0),1,"")),"")</f>
        <v/>
      </c>
      <c r="AB598" s="93" t="str">
        <f t="shared" ref="AB598:AB661" si="156">IF(G598&lt;&gt;"",IF(U598&lt;&gt;"",U598,""),"")</f>
        <v/>
      </c>
      <c r="AC598" s="56" t="str">
        <f t="shared" ref="AC598:AC661" si="157">IF(G598&lt;&gt;"",IF(AB598&lt;&gt;"",COUNTIF($AB$22:$AB$2999,AB598),""),"")</f>
        <v/>
      </c>
      <c r="AD598" s="94" t="str">
        <f t="shared" ref="AD598:AD661" si="158">IF(AND(I598="C",T598&lt;&gt;0),-(1-(T598*($T$11+$T$9)+T598)/(Q598*($O$9+$O$11)+Q598)),"")</f>
        <v/>
      </c>
      <c r="AE598" s="56" t="str">
        <f t="shared" ref="AE598:AE661" si="159">IF(AD598&lt;&gt;"",IF(A598="OB",IF(ABS(AD598)&gt;PD.OC,1,""),IF(A598="VEC",IF(ABS(AD598)&gt;PD.VEC,1,""),IF(A598="CI",IF(ABS(AD598)&gt;PD.IC,1,""),IF(A598="EIM",IF(ABS(AD598)&gt;PD.EIM,1,""),"")))),"")</f>
        <v/>
      </c>
      <c r="AF598" s="78" t="str">
        <f t="shared" ref="AF598:AF661" si="160">IF(T598="celda vacia",1,"")</f>
        <v/>
      </c>
    </row>
    <row r="599" spans="1:32" s="74" customFormat="1" x14ac:dyDescent="0.2">
      <c r="A599" s="74" t="str">
        <f>IF(EXPORTADO!I581&lt;&gt;"",EXPORTADO!I581,"")</f>
        <v/>
      </c>
      <c r="B599" s="74" t="str">
        <f t="shared" si="145"/>
        <v/>
      </c>
      <c r="C599" s="86" t="str">
        <f t="shared" si="146"/>
        <v/>
      </c>
      <c r="D599" s="86" t="str">
        <f t="shared" si="147"/>
        <v/>
      </c>
      <c r="E599" s="86" t="str">
        <f t="shared" si="148"/>
        <v/>
      </c>
      <c r="F599" s="86" t="str">
        <f t="shared" si="149"/>
        <v/>
      </c>
      <c r="G599" s="86" t="str">
        <f t="shared" si="150"/>
        <v/>
      </c>
      <c r="H599" s="87" t="str">
        <f>IF(EXPORTADO!B581&lt;&gt;"",EXPORTADO!B581,"")</f>
        <v/>
      </c>
      <c r="I599" s="78" t="str">
        <f t="shared" si="151"/>
        <v/>
      </c>
      <c r="J599" s="78"/>
      <c r="K599" s="88" t="str">
        <f>IF(EXPORTADO!A581&lt;&gt;"",TRIM(EXPORTADO!A581),"")</f>
        <v/>
      </c>
      <c r="L599" s="50" t="str">
        <f>IF(K599&lt;&gt;"",EXPORTADO!D581,"")</f>
        <v/>
      </c>
      <c r="M599" s="50"/>
      <c r="N599" s="78" t="str">
        <f>IF(K599&lt;&gt;"",EXPORTADO!C581,"")</f>
        <v/>
      </c>
      <c r="O599" s="89" t="str">
        <f>IF(G599&lt;&gt;"",EXPORTADO!E581,"")</f>
        <v/>
      </c>
      <c r="P599" s="90" t="str">
        <f>IF(G599&lt;&gt;"",EXPORTADO!F581,"")</f>
        <v/>
      </c>
      <c r="Q599" s="90" t="str">
        <f>IF($G599&lt;&gt;"",$O599*P599,IF(OR($I599="c",$I599="css"),SUMIF($G$22:G$2999,$K599,Q$22:Q$2999),IF($I599="c1",SUMIF($F$22:F$2999,$K599,Q$22:Q$2999),IF($I599="c2",SUMIF($E$22:E$2999,$K599,Q$22:Q$2999),IF($I599="c3",SUMIF($D$22:D$2999,$K599,Q$22:Q$2999),IF($I599="c4",SUMIF($C$22:C$2999,$K599,Q$22:Q$2999),""))))))</f>
        <v/>
      </c>
      <c r="S599" s="90"/>
      <c r="T599" s="90" t="str">
        <f>IF(G599&lt;&gt;"",IF(S599&lt;&gt;"",O599*S599,"Celda Vacia"),IF($G599&lt;&gt;"",$O599*S599,IF(OR($I599="c",$I599="css"),SUMIF($G$22:G$2999,$K599,T$22:T$2999),IF($I599="c1",SUMIF($F$22:F$2999,$K599,T$22:T$2999),IF($I599="c2",SUMIF($E$22:E$2999,$K599,T$22:T$2999),IF($I599="c3",SUMIF($D$22:D$2999,$K599,T$22:T$2999),IF($I599="c4",SUMIF($C$22:C$2999,$K599,T$22:T$2999),"")))))))</f>
        <v/>
      </c>
      <c r="U599" s="91" t="str">
        <f t="shared" si="152"/>
        <v/>
      </c>
      <c r="V599" s="45"/>
      <c r="X599" s="50" t="str">
        <f t="shared" si="153"/>
        <v/>
      </c>
      <c r="Y599" s="69" t="str">
        <f t="shared" si="154"/>
        <v/>
      </c>
      <c r="Z599" s="69" t="str">
        <f t="shared" si="155"/>
        <v/>
      </c>
      <c r="AA599" s="69" t="str">
        <f>IF(I599="CSS",IF(RELLENAR!$F$6="PEM",IF(OR(T599&lt;(Q599),Q599=0),1,""),IF(OR(T599*(1+$T$11+$T$9)&lt;(Q599*(1+$O$9+$O$11)),Q599=0),1,"")),"")</f>
        <v/>
      </c>
      <c r="AB599" s="93" t="str">
        <f t="shared" si="156"/>
        <v/>
      </c>
      <c r="AC599" s="56" t="str">
        <f t="shared" si="157"/>
        <v/>
      </c>
      <c r="AD599" s="94" t="str">
        <f t="shared" si="158"/>
        <v/>
      </c>
      <c r="AE599" s="56" t="str">
        <f t="shared" si="159"/>
        <v/>
      </c>
      <c r="AF599" s="78" t="str">
        <f t="shared" si="160"/>
        <v/>
      </c>
    </row>
    <row r="600" spans="1:32" s="74" customFormat="1" x14ac:dyDescent="0.2">
      <c r="A600" s="74" t="str">
        <f>IF(EXPORTADO!I582&lt;&gt;"",EXPORTADO!I582,"")</f>
        <v/>
      </c>
      <c r="B600" s="74" t="str">
        <f t="shared" si="145"/>
        <v/>
      </c>
      <c r="C600" s="86" t="str">
        <f t="shared" si="146"/>
        <v/>
      </c>
      <c r="D600" s="86" t="str">
        <f t="shared" si="147"/>
        <v/>
      </c>
      <c r="E600" s="86" t="str">
        <f t="shared" si="148"/>
        <v/>
      </c>
      <c r="F600" s="86" t="str">
        <f t="shared" si="149"/>
        <v/>
      </c>
      <c r="G600" s="86" t="str">
        <f t="shared" si="150"/>
        <v/>
      </c>
      <c r="H600" s="87" t="str">
        <f>IF(EXPORTADO!B582&lt;&gt;"",EXPORTADO!B582,"")</f>
        <v/>
      </c>
      <c r="I600" s="78" t="str">
        <f t="shared" si="151"/>
        <v/>
      </c>
      <c r="J600" s="78"/>
      <c r="K600" s="88" t="str">
        <f>IF(EXPORTADO!A582&lt;&gt;"",TRIM(EXPORTADO!A582),"")</f>
        <v/>
      </c>
      <c r="L600" s="50" t="str">
        <f>IF(K600&lt;&gt;"",EXPORTADO!D582,"")</f>
        <v/>
      </c>
      <c r="M600" s="50"/>
      <c r="N600" s="78" t="str">
        <f>IF(K600&lt;&gt;"",EXPORTADO!C582,"")</f>
        <v/>
      </c>
      <c r="O600" s="89" t="str">
        <f>IF(G600&lt;&gt;"",EXPORTADO!E582,"")</f>
        <v/>
      </c>
      <c r="P600" s="90" t="str">
        <f>IF(G600&lt;&gt;"",EXPORTADO!F582,"")</f>
        <v/>
      </c>
      <c r="Q600" s="90" t="str">
        <f>IF($G600&lt;&gt;"",$O600*P600,IF(OR($I600="c",$I600="css"),SUMIF($G$22:G$2999,$K600,Q$22:Q$2999),IF($I600="c1",SUMIF($F$22:F$2999,$K600,Q$22:Q$2999),IF($I600="c2",SUMIF($E$22:E$2999,$K600,Q$22:Q$2999),IF($I600="c3",SUMIF($D$22:D$2999,$K600,Q$22:Q$2999),IF($I600="c4",SUMIF($C$22:C$2999,$K600,Q$22:Q$2999),""))))))</f>
        <v/>
      </c>
      <c r="S600" s="90"/>
      <c r="T600" s="90" t="str">
        <f>IF(G600&lt;&gt;"",IF(S600&lt;&gt;"",O600*S600,"Celda Vacia"),IF($G600&lt;&gt;"",$O600*S600,IF(OR($I600="c",$I600="css"),SUMIF($G$22:G$2999,$K600,T$22:T$2999),IF($I600="c1",SUMIF($F$22:F$2999,$K600,T$22:T$2999),IF($I600="c2",SUMIF($E$22:E$2999,$K600,T$22:T$2999),IF($I600="c3",SUMIF($D$22:D$2999,$K600,T$22:T$2999),IF($I600="c4",SUMIF($C$22:C$2999,$K600,T$22:T$2999),"")))))))</f>
        <v/>
      </c>
      <c r="U600" s="91" t="str">
        <f t="shared" si="152"/>
        <v/>
      </c>
      <c r="V600" s="45"/>
      <c r="X600" s="50" t="str">
        <f t="shared" si="153"/>
        <v/>
      </c>
      <c r="Y600" s="69" t="str">
        <f t="shared" si="154"/>
        <v/>
      </c>
      <c r="Z600" s="69" t="str">
        <f t="shared" si="155"/>
        <v/>
      </c>
      <c r="AA600" s="69" t="str">
        <f>IF(I600="CSS",IF(RELLENAR!$F$6="PEM",IF(OR(T600&lt;(Q600),Q600=0),1,""),IF(OR(T600*(1+$T$11+$T$9)&lt;(Q600*(1+$O$9+$O$11)),Q600=0),1,"")),"")</f>
        <v/>
      </c>
      <c r="AB600" s="93" t="str">
        <f t="shared" si="156"/>
        <v/>
      </c>
      <c r="AC600" s="56" t="str">
        <f t="shared" si="157"/>
        <v/>
      </c>
      <c r="AD600" s="94" t="str">
        <f t="shared" si="158"/>
        <v/>
      </c>
      <c r="AE600" s="56" t="str">
        <f t="shared" si="159"/>
        <v/>
      </c>
      <c r="AF600" s="78" t="str">
        <f t="shared" si="160"/>
        <v/>
      </c>
    </row>
    <row r="601" spans="1:32" s="74" customFormat="1" x14ac:dyDescent="0.2">
      <c r="A601" s="74" t="str">
        <f>IF(EXPORTADO!I583&lt;&gt;"",EXPORTADO!I583,"")</f>
        <v/>
      </c>
      <c r="B601" s="74" t="str">
        <f t="shared" si="145"/>
        <v/>
      </c>
      <c r="C601" s="86" t="str">
        <f t="shared" si="146"/>
        <v/>
      </c>
      <c r="D601" s="86" t="str">
        <f t="shared" si="147"/>
        <v/>
      </c>
      <c r="E601" s="86" t="str">
        <f t="shared" si="148"/>
        <v/>
      </c>
      <c r="F601" s="86" t="str">
        <f t="shared" si="149"/>
        <v/>
      </c>
      <c r="G601" s="86" t="str">
        <f t="shared" si="150"/>
        <v/>
      </c>
      <c r="H601" s="87" t="str">
        <f>IF(EXPORTADO!B583&lt;&gt;"",EXPORTADO!B583,"")</f>
        <v/>
      </c>
      <c r="I601" s="78" t="str">
        <f t="shared" si="151"/>
        <v/>
      </c>
      <c r="J601" s="78"/>
      <c r="K601" s="88" t="str">
        <f>IF(EXPORTADO!A583&lt;&gt;"",TRIM(EXPORTADO!A583),"")</f>
        <v/>
      </c>
      <c r="L601" s="50" t="str">
        <f>IF(K601&lt;&gt;"",EXPORTADO!D583,"")</f>
        <v/>
      </c>
      <c r="M601" s="50"/>
      <c r="N601" s="78" t="str">
        <f>IF(K601&lt;&gt;"",EXPORTADO!C583,"")</f>
        <v/>
      </c>
      <c r="O601" s="89" t="str">
        <f>IF(G601&lt;&gt;"",EXPORTADO!E583,"")</f>
        <v/>
      </c>
      <c r="P601" s="90" t="str">
        <f>IF(G601&lt;&gt;"",EXPORTADO!F583,"")</f>
        <v/>
      </c>
      <c r="Q601" s="90" t="str">
        <f>IF($G601&lt;&gt;"",$O601*P601,IF(OR($I601="c",$I601="css"),SUMIF($G$22:G$2999,$K601,Q$22:Q$2999),IF($I601="c1",SUMIF($F$22:F$2999,$K601,Q$22:Q$2999),IF($I601="c2",SUMIF($E$22:E$2999,$K601,Q$22:Q$2999),IF($I601="c3",SUMIF($D$22:D$2999,$K601,Q$22:Q$2999),IF($I601="c4",SUMIF($C$22:C$2999,$K601,Q$22:Q$2999),""))))))</f>
        <v/>
      </c>
      <c r="S601" s="90"/>
      <c r="T601" s="90" t="str">
        <f>IF(G601&lt;&gt;"",IF(S601&lt;&gt;"",O601*S601,"Celda Vacia"),IF($G601&lt;&gt;"",$O601*S601,IF(OR($I601="c",$I601="css"),SUMIF($G$22:G$2999,$K601,T$22:T$2999),IF($I601="c1",SUMIF($F$22:F$2999,$K601,T$22:T$2999),IF($I601="c2",SUMIF($E$22:E$2999,$K601,T$22:T$2999),IF($I601="c3",SUMIF($D$22:D$2999,$K601,T$22:T$2999),IF($I601="c4",SUMIF($C$22:C$2999,$K601,T$22:T$2999),"")))))))</f>
        <v/>
      </c>
      <c r="U601" s="91" t="str">
        <f t="shared" si="152"/>
        <v/>
      </c>
      <c r="V601" s="45"/>
      <c r="X601" s="50" t="str">
        <f t="shared" si="153"/>
        <v/>
      </c>
      <c r="Y601" s="69" t="str">
        <f t="shared" si="154"/>
        <v/>
      </c>
      <c r="Z601" s="69" t="str">
        <f t="shared" si="155"/>
        <v/>
      </c>
      <c r="AA601" s="69" t="str">
        <f>IF(I601="CSS",IF(RELLENAR!$F$6="PEM",IF(OR(T601&lt;(Q601),Q601=0),1,""),IF(OR(T601*(1+$T$11+$T$9)&lt;(Q601*(1+$O$9+$O$11)),Q601=0),1,"")),"")</f>
        <v/>
      </c>
      <c r="AB601" s="93" t="str">
        <f t="shared" si="156"/>
        <v/>
      </c>
      <c r="AC601" s="56" t="str">
        <f t="shared" si="157"/>
        <v/>
      </c>
      <c r="AD601" s="94" t="str">
        <f t="shared" si="158"/>
        <v/>
      </c>
      <c r="AE601" s="56" t="str">
        <f t="shared" si="159"/>
        <v/>
      </c>
      <c r="AF601" s="78" t="str">
        <f t="shared" si="160"/>
        <v/>
      </c>
    </row>
    <row r="602" spans="1:32" s="74" customFormat="1" x14ac:dyDescent="0.2">
      <c r="A602" s="74" t="str">
        <f>IF(EXPORTADO!I584&lt;&gt;"",EXPORTADO!I584,"")</f>
        <v/>
      </c>
      <c r="B602" s="74" t="str">
        <f t="shared" si="145"/>
        <v/>
      </c>
      <c r="C602" s="86" t="str">
        <f t="shared" si="146"/>
        <v/>
      </c>
      <c r="D602" s="86" t="str">
        <f t="shared" si="147"/>
        <v/>
      </c>
      <c r="E602" s="86" t="str">
        <f t="shared" si="148"/>
        <v/>
      </c>
      <c r="F602" s="86" t="str">
        <f t="shared" si="149"/>
        <v/>
      </c>
      <c r="G602" s="86" t="str">
        <f t="shared" si="150"/>
        <v/>
      </c>
      <c r="H602" s="87" t="str">
        <f>IF(EXPORTADO!B584&lt;&gt;"",EXPORTADO!B584,"")</f>
        <v/>
      </c>
      <c r="I602" s="78" t="str">
        <f t="shared" si="151"/>
        <v/>
      </c>
      <c r="J602" s="78"/>
      <c r="K602" s="88" t="str">
        <f>IF(EXPORTADO!A584&lt;&gt;"",TRIM(EXPORTADO!A584),"")</f>
        <v/>
      </c>
      <c r="L602" s="50" t="str">
        <f>IF(K602&lt;&gt;"",EXPORTADO!D584,"")</f>
        <v/>
      </c>
      <c r="M602" s="50"/>
      <c r="N602" s="78" t="str">
        <f>IF(K602&lt;&gt;"",EXPORTADO!C584,"")</f>
        <v/>
      </c>
      <c r="O602" s="89" t="str">
        <f>IF(G602&lt;&gt;"",EXPORTADO!E584,"")</f>
        <v/>
      </c>
      <c r="P602" s="90" t="str">
        <f>IF(G602&lt;&gt;"",EXPORTADO!F584,"")</f>
        <v/>
      </c>
      <c r="Q602" s="90" t="str">
        <f>IF($G602&lt;&gt;"",$O602*P602,IF(OR($I602="c",$I602="css"),SUMIF($G$22:G$2999,$K602,Q$22:Q$2999),IF($I602="c1",SUMIF($F$22:F$2999,$K602,Q$22:Q$2999),IF($I602="c2",SUMIF($E$22:E$2999,$K602,Q$22:Q$2999),IF($I602="c3",SUMIF($D$22:D$2999,$K602,Q$22:Q$2999),IF($I602="c4",SUMIF($C$22:C$2999,$K602,Q$22:Q$2999),""))))))</f>
        <v/>
      </c>
      <c r="S602" s="90"/>
      <c r="T602" s="90" t="str">
        <f>IF(G602&lt;&gt;"",IF(S602&lt;&gt;"",O602*S602,"Celda Vacia"),IF($G602&lt;&gt;"",$O602*S602,IF(OR($I602="c",$I602="css"),SUMIF($G$22:G$2999,$K602,T$22:T$2999),IF($I602="c1",SUMIF($F$22:F$2999,$K602,T$22:T$2999),IF($I602="c2",SUMIF($E$22:E$2999,$K602,T$22:T$2999),IF($I602="c3",SUMIF($D$22:D$2999,$K602,T$22:T$2999),IF($I602="c4",SUMIF($C$22:C$2999,$K602,T$22:T$2999),"")))))))</f>
        <v/>
      </c>
      <c r="U602" s="91" t="str">
        <f t="shared" si="152"/>
        <v/>
      </c>
      <c r="V602" s="45"/>
      <c r="X602" s="50" t="str">
        <f t="shared" si="153"/>
        <v/>
      </c>
      <c r="Y602" s="69" t="str">
        <f t="shared" si="154"/>
        <v/>
      </c>
      <c r="Z602" s="69" t="str">
        <f t="shared" si="155"/>
        <v/>
      </c>
      <c r="AA602" s="69" t="str">
        <f>IF(I602="CSS",IF(RELLENAR!$F$6="PEM",IF(OR(T602&lt;(Q602),Q602=0),1,""),IF(OR(T602*(1+$T$11+$T$9)&lt;(Q602*(1+$O$9+$O$11)),Q602=0),1,"")),"")</f>
        <v/>
      </c>
      <c r="AB602" s="93" t="str">
        <f t="shared" si="156"/>
        <v/>
      </c>
      <c r="AC602" s="56" t="str">
        <f t="shared" si="157"/>
        <v/>
      </c>
      <c r="AD602" s="94" t="str">
        <f t="shared" si="158"/>
        <v/>
      </c>
      <c r="AE602" s="56" t="str">
        <f t="shared" si="159"/>
        <v/>
      </c>
      <c r="AF602" s="78" t="str">
        <f t="shared" si="160"/>
        <v/>
      </c>
    </row>
    <row r="603" spans="1:32" s="74" customFormat="1" x14ac:dyDescent="0.2">
      <c r="A603" s="74" t="str">
        <f>IF(EXPORTADO!I585&lt;&gt;"",EXPORTADO!I585,"")</f>
        <v/>
      </c>
      <c r="B603" s="74" t="str">
        <f t="shared" si="145"/>
        <v/>
      </c>
      <c r="C603" s="86" t="str">
        <f t="shared" si="146"/>
        <v/>
      </c>
      <c r="D603" s="86" t="str">
        <f t="shared" si="147"/>
        <v/>
      </c>
      <c r="E603" s="86" t="str">
        <f t="shared" si="148"/>
        <v/>
      </c>
      <c r="F603" s="86" t="str">
        <f t="shared" si="149"/>
        <v/>
      </c>
      <c r="G603" s="86" t="str">
        <f t="shared" si="150"/>
        <v/>
      </c>
      <c r="H603" s="87" t="str">
        <f>IF(EXPORTADO!B585&lt;&gt;"",EXPORTADO!B585,"")</f>
        <v/>
      </c>
      <c r="I603" s="78" t="str">
        <f t="shared" si="151"/>
        <v/>
      </c>
      <c r="J603" s="78"/>
      <c r="K603" s="88" t="str">
        <f>IF(EXPORTADO!A585&lt;&gt;"",TRIM(EXPORTADO!A585),"")</f>
        <v/>
      </c>
      <c r="L603" s="50" t="str">
        <f>IF(K603&lt;&gt;"",EXPORTADO!D585,"")</f>
        <v/>
      </c>
      <c r="M603" s="50"/>
      <c r="N603" s="78" t="str">
        <f>IF(K603&lt;&gt;"",EXPORTADO!C585,"")</f>
        <v/>
      </c>
      <c r="O603" s="89" t="str">
        <f>IF(G603&lt;&gt;"",EXPORTADO!E585,"")</f>
        <v/>
      </c>
      <c r="P603" s="90" t="str">
        <f>IF(G603&lt;&gt;"",EXPORTADO!F585,"")</f>
        <v/>
      </c>
      <c r="Q603" s="90" t="str">
        <f>IF($G603&lt;&gt;"",$O603*P603,IF(OR($I603="c",$I603="css"),SUMIF($G$22:G$2999,$K603,Q$22:Q$2999),IF($I603="c1",SUMIF($F$22:F$2999,$K603,Q$22:Q$2999),IF($I603="c2",SUMIF($E$22:E$2999,$K603,Q$22:Q$2999),IF($I603="c3",SUMIF($D$22:D$2999,$K603,Q$22:Q$2999),IF($I603="c4",SUMIF($C$22:C$2999,$K603,Q$22:Q$2999),""))))))</f>
        <v/>
      </c>
      <c r="S603" s="90"/>
      <c r="T603" s="90" t="str">
        <f>IF(G603&lt;&gt;"",IF(S603&lt;&gt;"",O603*S603,"Celda Vacia"),IF($G603&lt;&gt;"",$O603*S603,IF(OR($I603="c",$I603="css"),SUMIF($G$22:G$2999,$K603,T$22:T$2999),IF($I603="c1",SUMIF($F$22:F$2999,$K603,T$22:T$2999),IF($I603="c2",SUMIF($E$22:E$2999,$K603,T$22:T$2999),IF($I603="c3",SUMIF($D$22:D$2999,$K603,T$22:T$2999),IF($I603="c4",SUMIF($C$22:C$2999,$K603,T$22:T$2999),"")))))))</f>
        <v/>
      </c>
      <c r="U603" s="91" t="str">
        <f t="shared" si="152"/>
        <v/>
      </c>
      <c r="V603" s="45"/>
      <c r="X603" s="50" t="str">
        <f t="shared" si="153"/>
        <v/>
      </c>
      <c r="Y603" s="69" t="str">
        <f t="shared" si="154"/>
        <v/>
      </c>
      <c r="Z603" s="69" t="str">
        <f t="shared" si="155"/>
        <v/>
      </c>
      <c r="AA603" s="69" t="str">
        <f>IF(I603="CSS",IF(RELLENAR!$F$6="PEM",IF(OR(T603&lt;(Q603),Q603=0),1,""),IF(OR(T603*(1+$T$11+$T$9)&lt;(Q603*(1+$O$9+$O$11)),Q603=0),1,"")),"")</f>
        <v/>
      </c>
      <c r="AB603" s="93" t="str">
        <f t="shared" si="156"/>
        <v/>
      </c>
      <c r="AC603" s="56" t="str">
        <f t="shared" si="157"/>
        <v/>
      </c>
      <c r="AD603" s="94" t="str">
        <f t="shared" si="158"/>
        <v/>
      </c>
      <c r="AE603" s="56" t="str">
        <f t="shared" si="159"/>
        <v/>
      </c>
      <c r="AF603" s="78" t="str">
        <f t="shared" si="160"/>
        <v/>
      </c>
    </row>
    <row r="604" spans="1:32" s="74" customFormat="1" x14ac:dyDescent="0.2">
      <c r="A604" s="74" t="str">
        <f>IF(EXPORTADO!I586&lt;&gt;"",EXPORTADO!I586,"")</f>
        <v/>
      </c>
      <c r="B604" s="74" t="str">
        <f t="shared" si="145"/>
        <v/>
      </c>
      <c r="C604" s="86" t="str">
        <f t="shared" si="146"/>
        <v/>
      </c>
      <c r="D604" s="86" t="str">
        <f t="shared" si="147"/>
        <v/>
      </c>
      <c r="E604" s="86" t="str">
        <f t="shared" si="148"/>
        <v/>
      </c>
      <c r="F604" s="86" t="str">
        <f t="shared" si="149"/>
        <v/>
      </c>
      <c r="G604" s="86" t="str">
        <f t="shared" si="150"/>
        <v/>
      </c>
      <c r="H604" s="87" t="str">
        <f>IF(EXPORTADO!B586&lt;&gt;"",EXPORTADO!B586,"")</f>
        <v/>
      </c>
      <c r="I604" s="78" t="str">
        <f t="shared" si="151"/>
        <v/>
      </c>
      <c r="J604" s="78"/>
      <c r="K604" s="88" t="str">
        <f>IF(EXPORTADO!A586&lt;&gt;"",TRIM(EXPORTADO!A586),"")</f>
        <v/>
      </c>
      <c r="L604" s="50" t="str">
        <f>IF(K604&lt;&gt;"",EXPORTADO!D586,"")</f>
        <v/>
      </c>
      <c r="M604" s="50"/>
      <c r="N604" s="78" t="str">
        <f>IF(K604&lt;&gt;"",EXPORTADO!C586,"")</f>
        <v/>
      </c>
      <c r="O604" s="89" t="str">
        <f>IF(G604&lt;&gt;"",EXPORTADO!E586,"")</f>
        <v/>
      </c>
      <c r="P604" s="90" t="str">
        <f>IF(G604&lt;&gt;"",EXPORTADO!F586,"")</f>
        <v/>
      </c>
      <c r="Q604" s="90" t="str">
        <f>IF($G604&lt;&gt;"",$O604*P604,IF(OR($I604="c",$I604="css"),SUMIF($G$22:G$2999,$K604,Q$22:Q$2999),IF($I604="c1",SUMIF($F$22:F$2999,$K604,Q$22:Q$2999),IF($I604="c2",SUMIF($E$22:E$2999,$K604,Q$22:Q$2999),IF($I604="c3",SUMIF($D$22:D$2999,$K604,Q$22:Q$2999),IF($I604="c4",SUMIF($C$22:C$2999,$K604,Q$22:Q$2999),""))))))</f>
        <v/>
      </c>
      <c r="S604" s="90"/>
      <c r="T604" s="90" t="str">
        <f>IF(G604&lt;&gt;"",IF(S604&lt;&gt;"",O604*S604,"Celda Vacia"),IF($G604&lt;&gt;"",$O604*S604,IF(OR($I604="c",$I604="css"),SUMIF($G$22:G$2999,$K604,T$22:T$2999),IF($I604="c1",SUMIF($F$22:F$2999,$K604,T$22:T$2999),IF($I604="c2",SUMIF($E$22:E$2999,$K604,T$22:T$2999),IF($I604="c3",SUMIF($D$22:D$2999,$K604,T$22:T$2999),IF($I604="c4",SUMIF($C$22:C$2999,$K604,T$22:T$2999),"")))))))</f>
        <v/>
      </c>
      <c r="U604" s="91" t="str">
        <f t="shared" si="152"/>
        <v/>
      </c>
      <c r="V604" s="45"/>
      <c r="X604" s="50" t="str">
        <f t="shared" si="153"/>
        <v/>
      </c>
      <c r="Y604" s="69" t="str">
        <f t="shared" si="154"/>
        <v/>
      </c>
      <c r="Z604" s="69" t="str">
        <f t="shared" si="155"/>
        <v/>
      </c>
      <c r="AA604" s="69" t="str">
        <f>IF(I604="CSS",IF(RELLENAR!$F$6="PEM",IF(OR(T604&lt;(Q604),Q604=0),1,""),IF(OR(T604*(1+$T$11+$T$9)&lt;(Q604*(1+$O$9+$O$11)),Q604=0),1,"")),"")</f>
        <v/>
      </c>
      <c r="AB604" s="93" t="str">
        <f t="shared" si="156"/>
        <v/>
      </c>
      <c r="AC604" s="56" t="str">
        <f t="shared" si="157"/>
        <v/>
      </c>
      <c r="AD604" s="94" t="str">
        <f t="shared" si="158"/>
        <v/>
      </c>
      <c r="AE604" s="56" t="str">
        <f t="shared" si="159"/>
        <v/>
      </c>
      <c r="AF604" s="78" t="str">
        <f t="shared" si="160"/>
        <v/>
      </c>
    </row>
    <row r="605" spans="1:32" s="74" customFormat="1" x14ac:dyDescent="0.2">
      <c r="A605" s="74" t="str">
        <f>IF(EXPORTADO!I587&lt;&gt;"",EXPORTADO!I587,"")</f>
        <v/>
      </c>
      <c r="B605" s="74" t="str">
        <f t="shared" si="145"/>
        <v/>
      </c>
      <c r="C605" s="86" t="str">
        <f t="shared" si="146"/>
        <v/>
      </c>
      <c r="D605" s="86" t="str">
        <f t="shared" si="147"/>
        <v/>
      </c>
      <c r="E605" s="86" t="str">
        <f t="shared" si="148"/>
        <v/>
      </c>
      <c r="F605" s="86" t="str">
        <f t="shared" si="149"/>
        <v/>
      </c>
      <c r="G605" s="86" t="str">
        <f t="shared" si="150"/>
        <v/>
      </c>
      <c r="H605" s="87" t="str">
        <f>IF(EXPORTADO!B587&lt;&gt;"",EXPORTADO!B587,"")</f>
        <v/>
      </c>
      <c r="I605" s="78" t="str">
        <f t="shared" si="151"/>
        <v/>
      </c>
      <c r="J605" s="78"/>
      <c r="K605" s="88" t="str">
        <f>IF(EXPORTADO!A587&lt;&gt;"",TRIM(EXPORTADO!A587),"")</f>
        <v/>
      </c>
      <c r="L605" s="50" t="str">
        <f>IF(K605&lt;&gt;"",EXPORTADO!D587,"")</f>
        <v/>
      </c>
      <c r="M605" s="50"/>
      <c r="N605" s="78" t="str">
        <f>IF(K605&lt;&gt;"",EXPORTADO!C587,"")</f>
        <v/>
      </c>
      <c r="O605" s="89" t="str">
        <f>IF(G605&lt;&gt;"",EXPORTADO!E587,"")</f>
        <v/>
      </c>
      <c r="P605" s="90" t="str">
        <f>IF(G605&lt;&gt;"",EXPORTADO!F587,"")</f>
        <v/>
      </c>
      <c r="Q605" s="90" t="str">
        <f>IF($G605&lt;&gt;"",$O605*P605,IF(OR($I605="c",$I605="css"),SUMIF($G$22:G$2999,$K605,Q$22:Q$2999),IF($I605="c1",SUMIF($F$22:F$2999,$K605,Q$22:Q$2999),IF($I605="c2",SUMIF($E$22:E$2999,$K605,Q$22:Q$2999),IF($I605="c3",SUMIF($D$22:D$2999,$K605,Q$22:Q$2999),IF($I605="c4",SUMIF($C$22:C$2999,$K605,Q$22:Q$2999),""))))))</f>
        <v/>
      </c>
      <c r="S605" s="90"/>
      <c r="T605" s="90" t="str">
        <f>IF(G605&lt;&gt;"",IF(S605&lt;&gt;"",O605*S605,"Celda Vacia"),IF($G605&lt;&gt;"",$O605*S605,IF(OR($I605="c",$I605="css"),SUMIF($G$22:G$2999,$K605,T$22:T$2999),IF($I605="c1",SUMIF($F$22:F$2999,$K605,T$22:T$2999),IF($I605="c2",SUMIF($E$22:E$2999,$K605,T$22:T$2999),IF($I605="c3",SUMIF($D$22:D$2999,$K605,T$22:T$2999),IF($I605="c4",SUMIF($C$22:C$2999,$K605,T$22:T$2999),"")))))))</f>
        <v/>
      </c>
      <c r="U605" s="91" t="str">
        <f t="shared" si="152"/>
        <v/>
      </c>
      <c r="V605" s="45"/>
      <c r="X605" s="50" t="str">
        <f t="shared" si="153"/>
        <v/>
      </c>
      <c r="Y605" s="69" t="str">
        <f t="shared" si="154"/>
        <v/>
      </c>
      <c r="Z605" s="69" t="str">
        <f t="shared" si="155"/>
        <v/>
      </c>
      <c r="AA605" s="69" t="str">
        <f>IF(I605="CSS",IF(RELLENAR!$F$6="PEM",IF(OR(T605&lt;(Q605),Q605=0),1,""),IF(OR(T605*(1+$T$11+$T$9)&lt;(Q605*(1+$O$9+$O$11)),Q605=0),1,"")),"")</f>
        <v/>
      </c>
      <c r="AB605" s="93" t="str">
        <f t="shared" si="156"/>
        <v/>
      </c>
      <c r="AC605" s="56" t="str">
        <f t="shared" si="157"/>
        <v/>
      </c>
      <c r="AD605" s="94" t="str">
        <f t="shared" si="158"/>
        <v/>
      </c>
      <c r="AE605" s="56" t="str">
        <f t="shared" si="159"/>
        <v/>
      </c>
      <c r="AF605" s="78" t="str">
        <f t="shared" si="160"/>
        <v/>
      </c>
    </row>
    <row r="606" spans="1:32" s="74" customFormat="1" x14ac:dyDescent="0.2">
      <c r="A606" s="74" t="str">
        <f>IF(EXPORTADO!I588&lt;&gt;"",EXPORTADO!I588,"")</f>
        <v/>
      </c>
      <c r="B606" s="74" t="str">
        <f t="shared" si="145"/>
        <v/>
      </c>
      <c r="C606" s="86" t="str">
        <f t="shared" si="146"/>
        <v/>
      </c>
      <c r="D606" s="86" t="str">
        <f t="shared" si="147"/>
        <v/>
      </c>
      <c r="E606" s="86" t="str">
        <f t="shared" si="148"/>
        <v/>
      </c>
      <c r="F606" s="86" t="str">
        <f t="shared" si="149"/>
        <v/>
      </c>
      <c r="G606" s="86" t="str">
        <f t="shared" si="150"/>
        <v/>
      </c>
      <c r="H606" s="87" t="str">
        <f>IF(EXPORTADO!B588&lt;&gt;"",EXPORTADO!B588,"")</f>
        <v/>
      </c>
      <c r="I606" s="78" t="str">
        <f t="shared" si="151"/>
        <v/>
      </c>
      <c r="J606" s="78"/>
      <c r="K606" s="88" t="str">
        <f>IF(EXPORTADO!A588&lt;&gt;"",TRIM(EXPORTADO!A588),"")</f>
        <v/>
      </c>
      <c r="L606" s="50" t="str">
        <f>IF(K606&lt;&gt;"",EXPORTADO!D588,"")</f>
        <v/>
      </c>
      <c r="M606" s="50"/>
      <c r="N606" s="78" t="str">
        <f>IF(K606&lt;&gt;"",EXPORTADO!C588,"")</f>
        <v/>
      </c>
      <c r="O606" s="89" t="str">
        <f>IF(G606&lt;&gt;"",EXPORTADO!E588,"")</f>
        <v/>
      </c>
      <c r="P606" s="90" t="str">
        <f>IF(G606&lt;&gt;"",EXPORTADO!F588,"")</f>
        <v/>
      </c>
      <c r="Q606" s="90" t="str">
        <f>IF($G606&lt;&gt;"",$O606*P606,IF(OR($I606="c",$I606="css"),SUMIF($G$22:G$2999,$K606,Q$22:Q$2999),IF($I606="c1",SUMIF($F$22:F$2999,$K606,Q$22:Q$2999),IF($I606="c2",SUMIF($E$22:E$2999,$K606,Q$22:Q$2999),IF($I606="c3",SUMIF($D$22:D$2999,$K606,Q$22:Q$2999),IF($I606="c4",SUMIF($C$22:C$2999,$K606,Q$22:Q$2999),""))))))</f>
        <v/>
      </c>
      <c r="S606" s="90"/>
      <c r="T606" s="90" t="str">
        <f>IF(G606&lt;&gt;"",IF(S606&lt;&gt;"",O606*S606,"Celda Vacia"),IF($G606&lt;&gt;"",$O606*S606,IF(OR($I606="c",$I606="css"),SUMIF($G$22:G$2999,$K606,T$22:T$2999),IF($I606="c1",SUMIF($F$22:F$2999,$K606,T$22:T$2999),IF($I606="c2",SUMIF($E$22:E$2999,$K606,T$22:T$2999),IF($I606="c3",SUMIF($D$22:D$2999,$K606,T$22:T$2999),IF($I606="c4",SUMIF($C$22:C$2999,$K606,T$22:T$2999),"")))))))</f>
        <v/>
      </c>
      <c r="U606" s="91" t="str">
        <f t="shared" si="152"/>
        <v/>
      </c>
      <c r="V606" s="45"/>
      <c r="X606" s="50" t="str">
        <f t="shared" si="153"/>
        <v/>
      </c>
      <c r="Y606" s="69" t="str">
        <f t="shared" si="154"/>
        <v/>
      </c>
      <c r="Z606" s="69" t="str">
        <f t="shared" si="155"/>
        <v/>
      </c>
      <c r="AA606" s="69" t="str">
        <f>IF(I606="CSS",IF(RELLENAR!$F$6="PEM",IF(OR(T606&lt;(Q606),Q606=0),1,""),IF(OR(T606*(1+$T$11+$T$9)&lt;(Q606*(1+$O$9+$O$11)),Q606=0),1,"")),"")</f>
        <v/>
      </c>
      <c r="AB606" s="93" t="str">
        <f t="shared" si="156"/>
        <v/>
      </c>
      <c r="AC606" s="56" t="str">
        <f t="shared" si="157"/>
        <v/>
      </c>
      <c r="AD606" s="94" t="str">
        <f t="shared" si="158"/>
        <v/>
      </c>
      <c r="AE606" s="56" t="str">
        <f t="shared" si="159"/>
        <v/>
      </c>
      <c r="AF606" s="78" t="str">
        <f t="shared" si="160"/>
        <v/>
      </c>
    </row>
    <row r="607" spans="1:32" s="74" customFormat="1" x14ac:dyDescent="0.2">
      <c r="A607" s="74" t="str">
        <f>IF(EXPORTADO!I589&lt;&gt;"",EXPORTADO!I589,"")</f>
        <v/>
      </c>
      <c r="B607" s="74" t="str">
        <f t="shared" si="145"/>
        <v/>
      </c>
      <c r="C607" s="86" t="str">
        <f t="shared" si="146"/>
        <v/>
      </c>
      <c r="D607" s="86" t="str">
        <f t="shared" si="147"/>
        <v/>
      </c>
      <c r="E607" s="86" t="str">
        <f t="shared" si="148"/>
        <v/>
      </c>
      <c r="F607" s="86" t="str">
        <f t="shared" si="149"/>
        <v/>
      </c>
      <c r="G607" s="86" t="str">
        <f t="shared" si="150"/>
        <v/>
      </c>
      <c r="H607" s="87" t="str">
        <f>IF(EXPORTADO!B589&lt;&gt;"",EXPORTADO!B589,"")</f>
        <v/>
      </c>
      <c r="I607" s="78" t="str">
        <f t="shared" si="151"/>
        <v/>
      </c>
      <c r="J607" s="78"/>
      <c r="K607" s="88" t="str">
        <f>IF(EXPORTADO!A589&lt;&gt;"",TRIM(EXPORTADO!A589),"")</f>
        <v/>
      </c>
      <c r="L607" s="50" t="str">
        <f>IF(K607&lt;&gt;"",EXPORTADO!D589,"")</f>
        <v/>
      </c>
      <c r="M607" s="50"/>
      <c r="N607" s="78" t="str">
        <f>IF(K607&lt;&gt;"",EXPORTADO!C589,"")</f>
        <v/>
      </c>
      <c r="O607" s="89" t="str">
        <f>IF(G607&lt;&gt;"",EXPORTADO!E589,"")</f>
        <v/>
      </c>
      <c r="P607" s="90" t="str">
        <f>IF(G607&lt;&gt;"",EXPORTADO!F589,"")</f>
        <v/>
      </c>
      <c r="Q607" s="90" t="str">
        <f>IF($G607&lt;&gt;"",$O607*P607,IF(OR($I607="c",$I607="css"),SUMIF($G$22:G$2999,$K607,Q$22:Q$2999),IF($I607="c1",SUMIF($F$22:F$2999,$K607,Q$22:Q$2999),IF($I607="c2",SUMIF($E$22:E$2999,$K607,Q$22:Q$2999),IF($I607="c3",SUMIF($D$22:D$2999,$K607,Q$22:Q$2999),IF($I607="c4",SUMIF($C$22:C$2999,$K607,Q$22:Q$2999),""))))))</f>
        <v/>
      </c>
      <c r="S607" s="90"/>
      <c r="T607" s="90" t="str">
        <f>IF(G607&lt;&gt;"",IF(S607&lt;&gt;"",O607*S607,"Celda Vacia"),IF($G607&lt;&gt;"",$O607*S607,IF(OR($I607="c",$I607="css"),SUMIF($G$22:G$2999,$K607,T$22:T$2999),IF($I607="c1",SUMIF($F$22:F$2999,$K607,T$22:T$2999),IF($I607="c2",SUMIF($E$22:E$2999,$K607,T$22:T$2999),IF($I607="c3",SUMIF($D$22:D$2999,$K607,T$22:T$2999),IF($I607="c4",SUMIF($C$22:C$2999,$K607,T$22:T$2999),"")))))))</f>
        <v/>
      </c>
      <c r="U607" s="91" t="str">
        <f t="shared" si="152"/>
        <v/>
      </c>
      <c r="V607" s="45"/>
      <c r="X607" s="50" t="str">
        <f t="shared" si="153"/>
        <v/>
      </c>
      <c r="Y607" s="69" t="str">
        <f t="shared" si="154"/>
        <v/>
      </c>
      <c r="Z607" s="69" t="str">
        <f t="shared" si="155"/>
        <v/>
      </c>
      <c r="AA607" s="69" t="str">
        <f>IF(I607="CSS",IF(RELLENAR!$F$6="PEM",IF(OR(T607&lt;(Q607),Q607=0),1,""),IF(OR(T607*(1+$T$11+$T$9)&lt;(Q607*(1+$O$9+$O$11)),Q607=0),1,"")),"")</f>
        <v/>
      </c>
      <c r="AB607" s="93" t="str">
        <f t="shared" si="156"/>
        <v/>
      </c>
      <c r="AC607" s="56" t="str">
        <f t="shared" si="157"/>
        <v/>
      </c>
      <c r="AD607" s="94" t="str">
        <f t="shared" si="158"/>
        <v/>
      </c>
      <c r="AE607" s="56" t="str">
        <f t="shared" si="159"/>
        <v/>
      </c>
      <c r="AF607" s="78" t="str">
        <f t="shared" si="160"/>
        <v/>
      </c>
    </row>
    <row r="608" spans="1:32" s="74" customFormat="1" x14ac:dyDescent="0.2">
      <c r="A608" s="74" t="str">
        <f>IF(EXPORTADO!I590&lt;&gt;"",EXPORTADO!I590,"")</f>
        <v/>
      </c>
      <c r="B608" s="74" t="str">
        <f t="shared" si="145"/>
        <v/>
      </c>
      <c r="C608" s="86" t="str">
        <f t="shared" si="146"/>
        <v/>
      </c>
      <c r="D608" s="86" t="str">
        <f t="shared" si="147"/>
        <v/>
      </c>
      <c r="E608" s="86" t="str">
        <f t="shared" si="148"/>
        <v/>
      </c>
      <c r="F608" s="86" t="str">
        <f t="shared" si="149"/>
        <v/>
      </c>
      <c r="G608" s="86" t="str">
        <f t="shared" si="150"/>
        <v/>
      </c>
      <c r="H608" s="87" t="str">
        <f>IF(EXPORTADO!B590&lt;&gt;"",EXPORTADO!B590,"")</f>
        <v/>
      </c>
      <c r="I608" s="78" t="str">
        <f t="shared" si="151"/>
        <v/>
      </c>
      <c r="J608" s="78"/>
      <c r="K608" s="88" t="str">
        <f>IF(EXPORTADO!A590&lt;&gt;"",TRIM(EXPORTADO!A590),"")</f>
        <v/>
      </c>
      <c r="L608" s="50" t="str">
        <f>IF(K608&lt;&gt;"",EXPORTADO!D590,"")</f>
        <v/>
      </c>
      <c r="M608" s="50"/>
      <c r="N608" s="78" t="str">
        <f>IF(K608&lt;&gt;"",EXPORTADO!C590,"")</f>
        <v/>
      </c>
      <c r="O608" s="89" t="str">
        <f>IF(G608&lt;&gt;"",EXPORTADO!E590,"")</f>
        <v/>
      </c>
      <c r="P608" s="90" t="str">
        <f>IF(G608&lt;&gt;"",EXPORTADO!F590,"")</f>
        <v/>
      </c>
      <c r="Q608" s="90" t="str">
        <f>IF($G608&lt;&gt;"",$O608*P608,IF(OR($I608="c",$I608="css"),SUMIF($G$22:G$2999,$K608,Q$22:Q$2999),IF($I608="c1",SUMIF($F$22:F$2999,$K608,Q$22:Q$2999),IF($I608="c2",SUMIF($E$22:E$2999,$K608,Q$22:Q$2999),IF($I608="c3",SUMIF($D$22:D$2999,$K608,Q$22:Q$2999),IF($I608="c4",SUMIF($C$22:C$2999,$K608,Q$22:Q$2999),""))))))</f>
        <v/>
      </c>
      <c r="S608" s="90"/>
      <c r="T608" s="90" t="str">
        <f>IF(G608&lt;&gt;"",IF(S608&lt;&gt;"",O608*S608,"Celda Vacia"),IF($G608&lt;&gt;"",$O608*S608,IF(OR($I608="c",$I608="css"),SUMIF($G$22:G$2999,$K608,T$22:T$2999),IF($I608="c1",SUMIF($F$22:F$2999,$K608,T$22:T$2999),IF($I608="c2",SUMIF($E$22:E$2999,$K608,T$22:T$2999),IF($I608="c3",SUMIF($D$22:D$2999,$K608,T$22:T$2999),IF($I608="c4",SUMIF($C$22:C$2999,$K608,T$22:T$2999),"")))))))</f>
        <v/>
      </c>
      <c r="U608" s="91" t="str">
        <f t="shared" si="152"/>
        <v/>
      </c>
      <c r="V608" s="45"/>
      <c r="X608" s="50" t="str">
        <f t="shared" si="153"/>
        <v/>
      </c>
      <c r="Y608" s="69" t="str">
        <f t="shared" si="154"/>
        <v/>
      </c>
      <c r="Z608" s="69" t="str">
        <f t="shared" si="155"/>
        <v/>
      </c>
      <c r="AA608" s="69" t="str">
        <f>IF(I608="CSS",IF(RELLENAR!$F$6="PEM",IF(OR(T608&lt;(Q608),Q608=0),1,""),IF(OR(T608*(1+$T$11+$T$9)&lt;(Q608*(1+$O$9+$O$11)),Q608=0),1,"")),"")</f>
        <v/>
      </c>
      <c r="AB608" s="93" t="str">
        <f t="shared" si="156"/>
        <v/>
      </c>
      <c r="AC608" s="56" t="str">
        <f t="shared" si="157"/>
        <v/>
      </c>
      <c r="AD608" s="94" t="str">
        <f t="shared" si="158"/>
        <v/>
      </c>
      <c r="AE608" s="56" t="str">
        <f t="shared" si="159"/>
        <v/>
      </c>
      <c r="AF608" s="78" t="str">
        <f t="shared" si="160"/>
        <v/>
      </c>
    </row>
    <row r="609" spans="1:32" s="74" customFormat="1" x14ac:dyDescent="0.2">
      <c r="A609" s="74" t="str">
        <f>IF(EXPORTADO!I591&lt;&gt;"",EXPORTADO!I591,"")</f>
        <v/>
      </c>
      <c r="B609" s="74" t="str">
        <f t="shared" si="145"/>
        <v/>
      </c>
      <c r="C609" s="86" t="str">
        <f t="shared" si="146"/>
        <v/>
      </c>
      <c r="D609" s="86" t="str">
        <f t="shared" si="147"/>
        <v/>
      </c>
      <c r="E609" s="86" t="str">
        <f t="shared" si="148"/>
        <v/>
      </c>
      <c r="F609" s="86" t="str">
        <f t="shared" si="149"/>
        <v/>
      </c>
      <c r="G609" s="86" t="str">
        <f t="shared" si="150"/>
        <v/>
      </c>
      <c r="H609" s="87" t="str">
        <f>IF(EXPORTADO!B591&lt;&gt;"",EXPORTADO!B591,"")</f>
        <v/>
      </c>
      <c r="I609" s="78" t="str">
        <f t="shared" si="151"/>
        <v/>
      </c>
      <c r="J609" s="78"/>
      <c r="K609" s="88" t="str">
        <f>IF(EXPORTADO!A591&lt;&gt;"",TRIM(EXPORTADO!A591),"")</f>
        <v/>
      </c>
      <c r="L609" s="50" t="str">
        <f>IF(K609&lt;&gt;"",EXPORTADO!D591,"")</f>
        <v/>
      </c>
      <c r="M609" s="50"/>
      <c r="N609" s="78" t="str">
        <f>IF(K609&lt;&gt;"",EXPORTADO!C591,"")</f>
        <v/>
      </c>
      <c r="O609" s="89" t="str">
        <f>IF(G609&lt;&gt;"",EXPORTADO!E591,"")</f>
        <v/>
      </c>
      <c r="P609" s="90" t="str">
        <f>IF(G609&lt;&gt;"",EXPORTADO!F591,"")</f>
        <v/>
      </c>
      <c r="Q609" s="90" t="str">
        <f>IF($G609&lt;&gt;"",$O609*P609,IF(OR($I609="c",$I609="css"),SUMIF($G$22:G$2999,$K609,Q$22:Q$2999),IF($I609="c1",SUMIF($F$22:F$2999,$K609,Q$22:Q$2999),IF($I609="c2",SUMIF($E$22:E$2999,$K609,Q$22:Q$2999),IF($I609="c3",SUMIF($D$22:D$2999,$K609,Q$22:Q$2999),IF($I609="c4",SUMIF($C$22:C$2999,$K609,Q$22:Q$2999),""))))))</f>
        <v/>
      </c>
      <c r="S609" s="90"/>
      <c r="T609" s="90" t="str">
        <f>IF(G609&lt;&gt;"",IF(S609&lt;&gt;"",O609*S609,"Celda Vacia"),IF($G609&lt;&gt;"",$O609*S609,IF(OR($I609="c",$I609="css"),SUMIF($G$22:G$2999,$K609,T$22:T$2999),IF($I609="c1",SUMIF($F$22:F$2999,$K609,T$22:T$2999),IF($I609="c2",SUMIF($E$22:E$2999,$K609,T$22:T$2999),IF($I609="c3",SUMIF($D$22:D$2999,$K609,T$22:T$2999),IF($I609="c4",SUMIF($C$22:C$2999,$K609,T$22:T$2999),"")))))))</f>
        <v/>
      </c>
      <c r="U609" s="91" t="str">
        <f t="shared" si="152"/>
        <v/>
      </c>
      <c r="V609" s="45"/>
      <c r="X609" s="50" t="str">
        <f t="shared" si="153"/>
        <v/>
      </c>
      <c r="Y609" s="69" t="str">
        <f t="shared" si="154"/>
        <v/>
      </c>
      <c r="Z609" s="69" t="str">
        <f t="shared" si="155"/>
        <v/>
      </c>
      <c r="AA609" s="69" t="str">
        <f>IF(I609="CSS",IF(RELLENAR!$F$6="PEM",IF(OR(T609&lt;(Q609),Q609=0),1,""),IF(OR(T609*(1+$T$11+$T$9)&lt;(Q609*(1+$O$9+$O$11)),Q609=0),1,"")),"")</f>
        <v/>
      </c>
      <c r="AB609" s="93" t="str">
        <f t="shared" si="156"/>
        <v/>
      </c>
      <c r="AC609" s="56" t="str">
        <f t="shared" si="157"/>
        <v/>
      </c>
      <c r="AD609" s="94" t="str">
        <f t="shared" si="158"/>
        <v/>
      </c>
      <c r="AE609" s="56" t="str">
        <f t="shared" si="159"/>
        <v/>
      </c>
      <c r="AF609" s="78" t="str">
        <f t="shared" si="160"/>
        <v/>
      </c>
    </row>
    <row r="610" spans="1:32" s="74" customFormat="1" x14ac:dyDescent="0.2">
      <c r="A610" s="74" t="str">
        <f>IF(EXPORTADO!I592&lt;&gt;"",EXPORTADO!I592,"")</f>
        <v/>
      </c>
      <c r="B610" s="74" t="str">
        <f t="shared" si="145"/>
        <v/>
      </c>
      <c r="C610" s="86" t="str">
        <f t="shared" si="146"/>
        <v/>
      </c>
      <c r="D610" s="86" t="str">
        <f t="shared" si="147"/>
        <v/>
      </c>
      <c r="E610" s="86" t="str">
        <f t="shared" si="148"/>
        <v/>
      </c>
      <c r="F610" s="86" t="str">
        <f t="shared" si="149"/>
        <v/>
      </c>
      <c r="G610" s="86" t="str">
        <f t="shared" si="150"/>
        <v/>
      </c>
      <c r="H610" s="87" t="str">
        <f>IF(EXPORTADO!B592&lt;&gt;"",EXPORTADO!B592,"")</f>
        <v/>
      </c>
      <c r="I610" s="78" t="str">
        <f t="shared" si="151"/>
        <v/>
      </c>
      <c r="J610" s="78"/>
      <c r="K610" s="88" t="str">
        <f>IF(EXPORTADO!A592&lt;&gt;"",TRIM(EXPORTADO!A592),"")</f>
        <v/>
      </c>
      <c r="L610" s="50" t="str">
        <f>IF(K610&lt;&gt;"",EXPORTADO!D592,"")</f>
        <v/>
      </c>
      <c r="M610" s="50"/>
      <c r="N610" s="78" t="str">
        <f>IF(K610&lt;&gt;"",EXPORTADO!C592,"")</f>
        <v/>
      </c>
      <c r="O610" s="89" t="str">
        <f>IF(G610&lt;&gt;"",EXPORTADO!E592,"")</f>
        <v/>
      </c>
      <c r="P610" s="90" t="str">
        <f>IF(G610&lt;&gt;"",EXPORTADO!F592,"")</f>
        <v/>
      </c>
      <c r="Q610" s="90" t="str">
        <f>IF($G610&lt;&gt;"",$O610*P610,IF(OR($I610="c",$I610="css"),SUMIF($G$22:G$2999,$K610,Q$22:Q$2999),IF($I610="c1",SUMIF($F$22:F$2999,$K610,Q$22:Q$2999),IF($I610="c2",SUMIF($E$22:E$2999,$K610,Q$22:Q$2999),IF($I610="c3",SUMIF($D$22:D$2999,$K610,Q$22:Q$2999),IF($I610="c4",SUMIF($C$22:C$2999,$K610,Q$22:Q$2999),""))))))</f>
        <v/>
      </c>
      <c r="S610" s="90"/>
      <c r="T610" s="90" t="str">
        <f>IF(G610&lt;&gt;"",IF(S610&lt;&gt;"",O610*S610,"Celda Vacia"),IF($G610&lt;&gt;"",$O610*S610,IF(OR($I610="c",$I610="css"),SUMIF($G$22:G$2999,$K610,T$22:T$2999),IF($I610="c1",SUMIF($F$22:F$2999,$K610,T$22:T$2999),IF($I610="c2",SUMIF($E$22:E$2999,$K610,T$22:T$2999),IF($I610="c3",SUMIF($D$22:D$2999,$K610,T$22:T$2999),IF($I610="c4",SUMIF($C$22:C$2999,$K610,T$22:T$2999),"")))))))</f>
        <v/>
      </c>
      <c r="U610" s="91" t="str">
        <f t="shared" si="152"/>
        <v/>
      </c>
      <c r="V610" s="45"/>
      <c r="X610" s="50" t="str">
        <f t="shared" si="153"/>
        <v/>
      </c>
      <c r="Y610" s="69" t="str">
        <f t="shared" si="154"/>
        <v/>
      </c>
      <c r="Z610" s="69" t="str">
        <f t="shared" si="155"/>
        <v/>
      </c>
      <c r="AA610" s="69" t="str">
        <f>IF(I610="CSS",IF(RELLENAR!$F$6="PEM",IF(OR(T610&lt;(Q610),Q610=0),1,""),IF(OR(T610*(1+$T$11+$T$9)&lt;(Q610*(1+$O$9+$O$11)),Q610=0),1,"")),"")</f>
        <v/>
      </c>
      <c r="AB610" s="93" t="str">
        <f t="shared" si="156"/>
        <v/>
      </c>
      <c r="AC610" s="56" t="str">
        <f t="shared" si="157"/>
        <v/>
      </c>
      <c r="AD610" s="94" t="str">
        <f t="shared" si="158"/>
        <v/>
      </c>
      <c r="AE610" s="56" t="str">
        <f t="shared" si="159"/>
        <v/>
      </c>
      <c r="AF610" s="78" t="str">
        <f t="shared" si="160"/>
        <v/>
      </c>
    </row>
    <row r="611" spans="1:32" s="74" customFormat="1" x14ac:dyDescent="0.2">
      <c r="A611" s="74" t="str">
        <f>IF(EXPORTADO!I593&lt;&gt;"",EXPORTADO!I593,"")</f>
        <v/>
      </c>
      <c r="B611" s="74" t="str">
        <f t="shared" si="145"/>
        <v/>
      </c>
      <c r="C611" s="86" t="str">
        <f t="shared" si="146"/>
        <v/>
      </c>
      <c r="D611" s="86" t="str">
        <f t="shared" si="147"/>
        <v/>
      </c>
      <c r="E611" s="86" t="str">
        <f t="shared" si="148"/>
        <v/>
      </c>
      <c r="F611" s="86" t="str">
        <f t="shared" si="149"/>
        <v/>
      </c>
      <c r="G611" s="86" t="str">
        <f t="shared" si="150"/>
        <v/>
      </c>
      <c r="H611" s="87" t="str">
        <f>IF(EXPORTADO!B593&lt;&gt;"",EXPORTADO!B593,"")</f>
        <v/>
      </c>
      <c r="I611" s="78" t="str">
        <f t="shared" si="151"/>
        <v/>
      </c>
      <c r="J611" s="78"/>
      <c r="K611" s="88" t="str">
        <f>IF(EXPORTADO!A593&lt;&gt;"",TRIM(EXPORTADO!A593),"")</f>
        <v/>
      </c>
      <c r="L611" s="50" t="str">
        <f>IF(K611&lt;&gt;"",EXPORTADO!D593,"")</f>
        <v/>
      </c>
      <c r="M611" s="50"/>
      <c r="N611" s="78" t="str">
        <f>IF(K611&lt;&gt;"",EXPORTADO!C593,"")</f>
        <v/>
      </c>
      <c r="O611" s="89" t="str">
        <f>IF(G611&lt;&gt;"",EXPORTADO!E593,"")</f>
        <v/>
      </c>
      <c r="P611" s="90" t="str">
        <f>IF(G611&lt;&gt;"",EXPORTADO!F593,"")</f>
        <v/>
      </c>
      <c r="Q611" s="90" t="str">
        <f>IF($G611&lt;&gt;"",$O611*P611,IF(OR($I611="c",$I611="css"),SUMIF($G$22:G$2999,$K611,Q$22:Q$2999),IF($I611="c1",SUMIF($F$22:F$2999,$K611,Q$22:Q$2999),IF($I611="c2",SUMIF($E$22:E$2999,$K611,Q$22:Q$2999),IF($I611="c3",SUMIF($D$22:D$2999,$K611,Q$22:Q$2999),IF($I611="c4",SUMIF($C$22:C$2999,$K611,Q$22:Q$2999),""))))))</f>
        <v/>
      </c>
      <c r="S611" s="90"/>
      <c r="T611" s="90" t="str">
        <f>IF(G611&lt;&gt;"",IF(S611&lt;&gt;"",O611*S611,"Celda Vacia"),IF($G611&lt;&gt;"",$O611*S611,IF(OR($I611="c",$I611="css"),SUMIF($G$22:G$2999,$K611,T$22:T$2999),IF($I611="c1",SUMIF($F$22:F$2999,$K611,T$22:T$2999),IF($I611="c2",SUMIF($E$22:E$2999,$K611,T$22:T$2999),IF($I611="c3",SUMIF($D$22:D$2999,$K611,T$22:T$2999),IF($I611="c4",SUMIF($C$22:C$2999,$K611,T$22:T$2999),"")))))))</f>
        <v/>
      </c>
      <c r="U611" s="91" t="str">
        <f t="shared" si="152"/>
        <v/>
      </c>
      <c r="V611" s="45"/>
      <c r="X611" s="50" t="str">
        <f t="shared" si="153"/>
        <v/>
      </c>
      <c r="Y611" s="69" t="str">
        <f t="shared" si="154"/>
        <v/>
      </c>
      <c r="Z611" s="69" t="str">
        <f t="shared" si="155"/>
        <v/>
      </c>
      <c r="AA611" s="69" t="str">
        <f>IF(I611="CSS",IF(RELLENAR!$F$6="PEM",IF(OR(T611&lt;(Q611),Q611=0),1,""),IF(OR(T611*(1+$T$11+$T$9)&lt;(Q611*(1+$O$9+$O$11)),Q611=0),1,"")),"")</f>
        <v/>
      </c>
      <c r="AB611" s="93" t="str">
        <f t="shared" si="156"/>
        <v/>
      </c>
      <c r="AC611" s="56" t="str">
        <f t="shared" si="157"/>
        <v/>
      </c>
      <c r="AD611" s="94" t="str">
        <f t="shared" si="158"/>
        <v/>
      </c>
      <c r="AE611" s="56" t="str">
        <f t="shared" si="159"/>
        <v/>
      </c>
      <c r="AF611" s="78" t="str">
        <f t="shared" si="160"/>
        <v/>
      </c>
    </row>
    <row r="612" spans="1:32" s="74" customFormat="1" x14ac:dyDescent="0.2">
      <c r="A612" s="74" t="str">
        <f>IF(EXPORTADO!I594&lt;&gt;"",EXPORTADO!I594,"")</f>
        <v/>
      </c>
      <c r="B612" s="74" t="str">
        <f t="shared" si="145"/>
        <v/>
      </c>
      <c r="C612" s="86" t="str">
        <f t="shared" si="146"/>
        <v/>
      </c>
      <c r="D612" s="86" t="str">
        <f t="shared" si="147"/>
        <v/>
      </c>
      <c r="E612" s="86" t="str">
        <f t="shared" si="148"/>
        <v/>
      </c>
      <c r="F612" s="86" t="str">
        <f t="shared" si="149"/>
        <v/>
      </c>
      <c r="G612" s="86" t="str">
        <f t="shared" si="150"/>
        <v/>
      </c>
      <c r="H612" s="87" t="str">
        <f>IF(EXPORTADO!B594&lt;&gt;"",EXPORTADO!B594,"")</f>
        <v/>
      </c>
      <c r="I612" s="78" t="str">
        <f t="shared" si="151"/>
        <v/>
      </c>
      <c r="J612" s="78"/>
      <c r="K612" s="88" t="str">
        <f>IF(EXPORTADO!A594&lt;&gt;"",TRIM(EXPORTADO!A594),"")</f>
        <v/>
      </c>
      <c r="L612" s="50" t="str">
        <f>IF(K612&lt;&gt;"",EXPORTADO!D594,"")</f>
        <v/>
      </c>
      <c r="M612" s="50"/>
      <c r="N612" s="78" t="str">
        <f>IF(K612&lt;&gt;"",EXPORTADO!C594,"")</f>
        <v/>
      </c>
      <c r="O612" s="89" t="str">
        <f>IF(G612&lt;&gt;"",EXPORTADO!E594,"")</f>
        <v/>
      </c>
      <c r="P612" s="90" t="str">
        <f>IF(G612&lt;&gt;"",EXPORTADO!F594,"")</f>
        <v/>
      </c>
      <c r="Q612" s="90" t="str">
        <f>IF($G612&lt;&gt;"",$O612*P612,IF(OR($I612="c",$I612="css"),SUMIF($G$22:G$2999,$K612,Q$22:Q$2999),IF($I612="c1",SUMIF($F$22:F$2999,$K612,Q$22:Q$2999),IF($I612="c2",SUMIF($E$22:E$2999,$K612,Q$22:Q$2999),IF($I612="c3",SUMIF($D$22:D$2999,$K612,Q$22:Q$2999),IF($I612="c4",SUMIF($C$22:C$2999,$K612,Q$22:Q$2999),""))))))</f>
        <v/>
      </c>
      <c r="S612" s="90"/>
      <c r="T612" s="90" t="str">
        <f>IF(G612&lt;&gt;"",IF(S612&lt;&gt;"",O612*S612,"Celda Vacia"),IF($G612&lt;&gt;"",$O612*S612,IF(OR($I612="c",$I612="css"),SUMIF($G$22:G$2999,$K612,T$22:T$2999),IF($I612="c1",SUMIF($F$22:F$2999,$K612,T$22:T$2999),IF($I612="c2",SUMIF($E$22:E$2999,$K612,T$22:T$2999),IF($I612="c3",SUMIF($D$22:D$2999,$K612,T$22:T$2999),IF($I612="c4",SUMIF($C$22:C$2999,$K612,T$22:T$2999),"")))))))</f>
        <v/>
      </c>
      <c r="U612" s="91" t="str">
        <f t="shared" si="152"/>
        <v/>
      </c>
      <c r="V612" s="45"/>
      <c r="X612" s="50" t="str">
        <f t="shared" si="153"/>
        <v/>
      </c>
      <c r="Y612" s="69" t="str">
        <f t="shared" si="154"/>
        <v/>
      </c>
      <c r="Z612" s="69" t="str">
        <f t="shared" si="155"/>
        <v/>
      </c>
      <c r="AA612" s="69" t="str">
        <f>IF(I612="CSS",IF(RELLENAR!$F$6="PEM",IF(OR(T612&lt;(Q612),Q612=0),1,""),IF(OR(T612*(1+$T$11+$T$9)&lt;(Q612*(1+$O$9+$O$11)),Q612=0),1,"")),"")</f>
        <v/>
      </c>
      <c r="AB612" s="93" t="str">
        <f t="shared" si="156"/>
        <v/>
      </c>
      <c r="AC612" s="56" t="str">
        <f t="shared" si="157"/>
        <v/>
      </c>
      <c r="AD612" s="94" t="str">
        <f t="shared" si="158"/>
        <v/>
      </c>
      <c r="AE612" s="56" t="str">
        <f t="shared" si="159"/>
        <v/>
      </c>
      <c r="AF612" s="78" t="str">
        <f t="shared" si="160"/>
        <v/>
      </c>
    </row>
    <row r="613" spans="1:32" s="74" customFormat="1" x14ac:dyDescent="0.2">
      <c r="A613" s="74" t="str">
        <f>IF(EXPORTADO!I595&lt;&gt;"",EXPORTADO!I595,"")</f>
        <v/>
      </c>
      <c r="B613" s="74" t="str">
        <f t="shared" si="145"/>
        <v/>
      </c>
      <c r="C613" s="86" t="str">
        <f t="shared" si="146"/>
        <v/>
      </c>
      <c r="D613" s="86" t="str">
        <f t="shared" si="147"/>
        <v/>
      </c>
      <c r="E613" s="86" t="str">
        <f t="shared" si="148"/>
        <v/>
      </c>
      <c r="F613" s="86" t="str">
        <f t="shared" si="149"/>
        <v/>
      </c>
      <c r="G613" s="86" t="str">
        <f t="shared" si="150"/>
        <v/>
      </c>
      <c r="H613" s="87" t="str">
        <f>IF(EXPORTADO!B595&lt;&gt;"",EXPORTADO!B595,"")</f>
        <v/>
      </c>
      <c r="I613" s="78" t="str">
        <f t="shared" si="151"/>
        <v/>
      </c>
      <c r="J613" s="78"/>
      <c r="K613" s="88" t="str">
        <f>IF(EXPORTADO!A595&lt;&gt;"",TRIM(EXPORTADO!A595),"")</f>
        <v/>
      </c>
      <c r="L613" s="50" t="str">
        <f>IF(K613&lt;&gt;"",EXPORTADO!D595,"")</f>
        <v/>
      </c>
      <c r="M613" s="50"/>
      <c r="N613" s="78" t="str">
        <f>IF(K613&lt;&gt;"",EXPORTADO!C595,"")</f>
        <v/>
      </c>
      <c r="O613" s="89" t="str">
        <f>IF(G613&lt;&gt;"",EXPORTADO!E595,"")</f>
        <v/>
      </c>
      <c r="P613" s="90" t="str">
        <f>IF(G613&lt;&gt;"",EXPORTADO!F595,"")</f>
        <v/>
      </c>
      <c r="Q613" s="90" t="str">
        <f>IF($G613&lt;&gt;"",$O613*P613,IF(OR($I613="c",$I613="css"),SUMIF($G$22:G$2999,$K613,Q$22:Q$2999),IF($I613="c1",SUMIF($F$22:F$2999,$K613,Q$22:Q$2999),IF($I613="c2",SUMIF($E$22:E$2999,$K613,Q$22:Q$2999),IF($I613="c3",SUMIF($D$22:D$2999,$K613,Q$22:Q$2999),IF($I613="c4",SUMIF($C$22:C$2999,$K613,Q$22:Q$2999),""))))))</f>
        <v/>
      </c>
      <c r="S613" s="90"/>
      <c r="T613" s="90" t="str">
        <f>IF(G613&lt;&gt;"",IF(S613&lt;&gt;"",O613*S613,"Celda Vacia"),IF($G613&lt;&gt;"",$O613*S613,IF(OR($I613="c",$I613="css"),SUMIF($G$22:G$2999,$K613,T$22:T$2999),IF($I613="c1",SUMIF($F$22:F$2999,$K613,T$22:T$2999),IF($I613="c2",SUMIF($E$22:E$2999,$K613,T$22:T$2999),IF($I613="c3",SUMIF($D$22:D$2999,$K613,T$22:T$2999),IF($I613="c4",SUMIF($C$22:C$2999,$K613,T$22:T$2999),"")))))))</f>
        <v/>
      </c>
      <c r="U613" s="91" t="str">
        <f t="shared" si="152"/>
        <v/>
      </c>
      <c r="V613" s="45"/>
      <c r="X613" s="50" t="str">
        <f t="shared" si="153"/>
        <v/>
      </c>
      <c r="Y613" s="69" t="str">
        <f t="shared" si="154"/>
        <v/>
      </c>
      <c r="Z613" s="69" t="str">
        <f t="shared" si="155"/>
        <v/>
      </c>
      <c r="AA613" s="69" t="str">
        <f>IF(I613="CSS",IF(RELLENAR!$F$6="PEM",IF(OR(T613&lt;(Q613),Q613=0),1,""),IF(OR(T613*(1+$T$11+$T$9)&lt;(Q613*(1+$O$9+$O$11)),Q613=0),1,"")),"")</f>
        <v/>
      </c>
      <c r="AB613" s="93" t="str">
        <f t="shared" si="156"/>
        <v/>
      </c>
      <c r="AC613" s="56" t="str">
        <f t="shared" si="157"/>
        <v/>
      </c>
      <c r="AD613" s="94" t="str">
        <f t="shared" si="158"/>
        <v/>
      </c>
      <c r="AE613" s="56" t="str">
        <f t="shared" si="159"/>
        <v/>
      </c>
      <c r="AF613" s="78" t="str">
        <f t="shared" si="160"/>
        <v/>
      </c>
    </row>
    <row r="614" spans="1:32" s="74" customFormat="1" x14ac:dyDescent="0.2">
      <c r="A614" s="74" t="str">
        <f>IF(EXPORTADO!I596&lt;&gt;"",EXPORTADO!I596,"")</f>
        <v/>
      </c>
      <c r="B614" s="74" t="str">
        <f t="shared" si="145"/>
        <v/>
      </c>
      <c r="C614" s="86" t="str">
        <f t="shared" si="146"/>
        <v/>
      </c>
      <c r="D614" s="86" t="str">
        <f t="shared" si="147"/>
        <v/>
      </c>
      <c r="E614" s="86" t="str">
        <f t="shared" si="148"/>
        <v/>
      </c>
      <c r="F614" s="86" t="str">
        <f t="shared" si="149"/>
        <v/>
      </c>
      <c r="G614" s="86" t="str">
        <f t="shared" si="150"/>
        <v/>
      </c>
      <c r="H614" s="87" t="str">
        <f>IF(EXPORTADO!B596&lt;&gt;"",EXPORTADO!B596,"")</f>
        <v/>
      </c>
      <c r="I614" s="78" t="str">
        <f t="shared" si="151"/>
        <v/>
      </c>
      <c r="J614" s="78"/>
      <c r="K614" s="88" t="str">
        <f>IF(EXPORTADO!A596&lt;&gt;"",TRIM(EXPORTADO!A596),"")</f>
        <v/>
      </c>
      <c r="L614" s="50" t="str">
        <f>IF(K614&lt;&gt;"",EXPORTADO!D596,"")</f>
        <v/>
      </c>
      <c r="M614" s="50"/>
      <c r="N614" s="78" t="str">
        <f>IF(K614&lt;&gt;"",EXPORTADO!C596,"")</f>
        <v/>
      </c>
      <c r="O614" s="89" t="str">
        <f>IF(G614&lt;&gt;"",EXPORTADO!E596,"")</f>
        <v/>
      </c>
      <c r="P614" s="90" t="str">
        <f>IF(G614&lt;&gt;"",EXPORTADO!F596,"")</f>
        <v/>
      </c>
      <c r="Q614" s="90" t="str">
        <f>IF($G614&lt;&gt;"",$O614*P614,IF(OR($I614="c",$I614="css"),SUMIF($G$22:G$2999,$K614,Q$22:Q$2999),IF($I614="c1",SUMIF($F$22:F$2999,$K614,Q$22:Q$2999),IF($I614="c2",SUMIF($E$22:E$2999,$K614,Q$22:Q$2999),IF($I614="c3",SUMIF($D$22:D$2999,$K614,Q$22:Q$2999),IF($I614="c4",SUMIF($C$22:C$2999,$K614,Q$22:Q$2999),""))))))</f>
        <v/>
      </c>
      <c r="S614" s="90"/>
      <c r="T614" s="90" t="str">
        <f>IF(G614&lt;&gt;"",IF(S614&lt;&gt;"",O614*S614,"Celda Vacia"),IF($G614&lt;&gt;"",$O614*S614,IF(OR($I614="c",$I614="css"),SUMIF($G$22:G$2999,$K614,T$22:T$2999),IF($I614="c1",SUMIF($F$22:F$2999,$K614,T$22:T$2999),IF($I614="c2",SUMIF($E$22:E$2999,$K614,T$22:T$2999),IF($I614="c3",SUMIF($D$22:D$2999,$K614,T$22:T$2999),IF($I614="c4",SUMIF($C$22:C$2999,$K614,T$22:T$2999),"")))))))</f>
        <v/>
      </c>
      <c r="U614" s="91" t="str">
        <f t="shared" si="152"/>
        <v/>
      </c>
      <c r="V614" s="45"/>
      <c r="X614" s="50" t="str">
        <f t="shared" si="153"/>
        <v/>
      </c>
      <c r="Y614" s="69" t="str">
        <f t="shared" si="154"/>
        <v/>
      </c>
      <c r="Z614" s="69" t="str">
        <f t="shared" si="155"/>
        <v/>
      </c>
      <c r="AA614" s="69" t="str">
        <f>IF(I614="CSS",IF(RELLENAR!$F$6="PEM",IF(OR(T614&lt;(Q614),Q614=0),1,""),IF(OR(T614*(1+$T$11+$T$9)&lt;(Q614*(1+$O$9+$O$11)),Q614=0),1,"")),"")</f>
        <v/>
      </c>
      <c r="AB614" s="93" t="str">
        <f t="shared" si="156"/>
        <v/>
      </c>
      <c r="AC614" s="56" t="str">
        <f t="shared" si="157"/>
        <v/>
      </c>
      <c r="AD614" s="94" t="str">
        <f t="shared" si="158"/>
        <v/>
      </c>
      <c r="AE614" s="56" t="str">
        <f t="shared" si="159"/>
        <v/>
      </c>
      <c r="AF614" s="78" t="str">
        <f t="shared" si="160"/>
        <v/>
      </c>
    </row>
    <row r="615" spans="1:32" s="74" customFormat="1" x14ac:dyDescent="0.2">
      <c r="A615" s="74" t="str">
        <f>IF(EXPORTADO!I597&lt;&gt;"",EXPORTADO!I597,"")</f>
        <v/>
      </c>
      <c r="B615" s="74" t="str">
        <f t="shared" si="145"/>
        <v/>
      </c>
      <c r="C615" s="86" t="str">
        <f t="shared" si="146"/>
        <v/>
      </c>
      <c r="D615" s="86" t="str">
        <f t="shared" si="147"/>
        <v/>
      </c>
      <c r="E615" s="86" t="str">
        <f t="shared" si="148"/>
        <v/>
      </c>
      <c r="F615" s="86" t="str">
        <f t="shared" si="149"/>
        <v/>
      </c>
      <c r="G615" s="86" t="str">
        <f t="shared" si="150"/>
        <v/>
      </c>
      <c r="H615" s="87" t="str">
        <f>IF(EXPORTADO!B597&lt;&gt;"",EXPORTADO!B597,"")</f>
        <v/>
      </c>
      <c r="I615" s="78" t="str">
        <f t="shared" si="151"/>
        <v/>
      </c>
      <c r="J615" s="78"/>
      <c r="K615" s="88" t="str">
        <f>IF(EXPORTADO!A597&lt;&gt;"",TRIM(EXPORTADO!A597),"")</f>
        <v/>
      </c>
      <c r="L615" s="50" t="str">
        <f>IF(K615&lt;&gt;"",EXPORTADO!D597,"")</f>
        <v/>
      </c>
      <c r="M615" s="50"/>
      <c r="N615" s="78" t="str">
        <f>IF(K615&lt;&gt;"",EXPORTADO!C597,"")</f>
        <v/>
      </c>
      <c r="O615" s="89" t="str">
        <f>IF(G615&lt;&gt;"",EXPORTADO!E597,"")</f>
        <v/>
      </c>
      <c r="P615" s="90" t="str">
        <f>IF(G615&lt;&gt;"",EXPORTADO!F597,"")</f>
        <v/>
      </c>
      <c r="Q615" s="90" t="str">
        <f>IF($G615&lt;&gt;"",$O615*P615,IF(OR($I615="c",$I615="css"),SUMIF($G$22:G$2999,$K615,Q$22:Q$2999),IF($I615="c1",SUMIF($F$22:F$2999,$K615,Q$22:Q$2999),IF($I615="c2",SUMIF($E$22:E$2999,$K615,Q$22:Q$2999),IF($I615="c3",SUMIF($D$22:D$2999,$K615,Q$22:Q$2999),IF($I615="c4",SUMIF($C$22:C$2999,$K615,Q$22:Q$2999),""))))))</f>
        <v/>
      </c>
      <c r="S615" s="90" t="s">
        <v>17</v>
      </c>
      <c r="T615" s="90" t="str">
        <f>IF(G615&lt;&gt;"",IF(S615&lt;&gt;"",O615*S615,"Celda Vacia"),IF($G615&lt;&gt;"",$O615*S615,IF(OR($I615="c",$I615="css"),SUMIF($G$22:G$2999,$K615,T$22:T$2999),IF($I615="c1",SUMIF($F$22:F$2999,$K615,T$22:T$2999),IF($I615="c2",SUMIF($E$22:E$2999,$K615,T$22:T$2999),IF($I615="c3",SUMIF($D$22:D$2999,$K615,T$22:T$2999),IF($I615="c4",SUMIF($C$22:C$2999,$K615,T$22:T$2999),"")))))))</f>
        <v/>
      </c>
      <c r="U615" s="91" t="str">
        <f t="shared" si="152"/>
        <v/>
      </c>
      <c r="V615" s="45"/>
      <c r="X615" s="50" t="str">
        <f t="shared" si="153"/>
        <v/>
      </c>
      <c r="Y615" s="69" t="str">
        <f t="shared" si="154"/>
        <v/>
      </c>
      <c r="Z615" s="69" t="str">
        <f t="shared" si="155"/>
        <v/>
      </c>
      <c r="AA615" s="69" t="str">
        <f>IF(I615="CSS",IF(RELLENAR!$F$6="PEM",IF(OR(T615&lt;(Q615),Q615=0),1,""),IF(OR(T615*(1+$T$11+$T$9)&lt;(Q615*(1+$O$9+$O$11)),Q615=0),1,"")),"")</f>
        <v/>
      </c>
      <c r="AB615" s="93" t="str">
        <f t="shared" si="156"/>
        <v/>
      </c>
      <c r="AC615" s="56" t="str">
        <f t="shared" si="157"/>
        <v/>
      </c>
      <c r="AD615" s="94" t="str">
        <f t="shared" si="158"/>
        <v/>
      </c>
      <c r="AE615" s="56" t="str">
        <f t="shared" si="159"/>
        <v/>
      </c>
      <c r="AF615" s="78" t="str">
        <f t="shared" si="160"/>
        <v/>
      </c>
    </row>
    <row r="616" spans="1:32" s="74" customFormat="1" x14ac:dyDescent="0.2">
      <c r="A616" s="74" t="str">
        <f>IF(EXPORTADO!I598&lt;&gt;"",EXPORTADO!I598,"")</f>
        <v/>
      </c>
      <c r="B616" s="74" t="str">
        <f t="shared" si="145"/>
        <v/>
      </c>
      <c r="C616" s="86" t="str">
        <f t="shared" si="146"/>
        <v/>
      </c>
      <c r="D616" s="86" t="str">
        <f t="shared" si="147"/>
        <v/>
      </c>
      <c r="E616" s="86" t="str">
        <f t="shared" si="148"/>
        <v/>
      </c>
      <c r="F616" s="86" t="str">
        <f t="shared" si="149"/>
        <v/>
      </c>
      <c r="G616" s="86" t="str">
        <f t="shared" si="150"/>
        <v/>
      </c>
      <c r="H616" s="87" t="str">
        <f>IF(EXPORTADO!B598&lt;&gt;"",EXPORTADO!B598,"")</f>
        <v/>
      </c>
      <c r="I616" s="78" t="str">
        <f t="shared" si="151"/>
        <v/>
      </c>
      <c r="J616" s="78"/>
      <c r="K616" s="88" t="str">
        <f>IF(EXPORTADO!A598&lt;&gt;"",TRIM(EXPORTADO!A598),"")</f>
        <v/>
      </c>
      <c r="L616" s="50" t="str">
        <f>IF(K616&lt;&gt;"",EXPORTADO!D598,"")</f>
        <v/>
      </c>
      <c r="M616" s="50"/>
      <c r="N616" s="78" t="str">
        <f>IF(K616&lt;&gt;"",EXPORTADO!C598,"")</f>
        <v/>
      </c>
      <c r="O616" s="89" t="str">
        <f>IF(G616&lt;&gt;"",EXPORTADO!E598,"")</f>
        <v/>
      </c>
      <c r="P616" s="90" t="str">
        <f>IF(G616&lt;&gt;"",EXPORTADO!F598,"")</f>
        <v/>
      </c>
      <c r="Q616" s="90" t="str">
        <f>IF($G616&lt;&gt;"",$O616*P616,IF(OR($I616="c",$I616="css"),SUMIF($G$22:G$2999,$K616,Q$22:Q$2999),IF($I616="c1",SUMIF($F$22:F$2999,$K616,Q$22:Q$2999),IF($I616="c2",SUMIF($E$22:E$2999,$K616,Q$22:Q$2999),IF($I616="c3",SUMIF($D$22:D$2999,$K616,Q$22:Q$2999),IF($I616="c4",SUMIF($C$22:C$2999,$K616,Q$22:Q$2999),""))))))</f>
        <v/>
      </c>
      <c r="S616" s="90"/>
      <c r="T616" s="90" t="str">
        <f>IF(G616&lt;&gt;"",IF(S616&lt;&gt;"",O616*S616,"Celda Vacia"),IF($G616&lt;&gt;"",$O616*S616,IF(OR($I616="c",$I616="css"),SUMIF($G$22:G$2999,$K616,T$22:T$2999),IF($I616="c1",SUMIF($F$22:F$2999,$K616,T$22:T$2999),IF($I616="c2",SUMIF($E$22:E$2999,$K616,T$22:T$2999),IF($I616="c3",SUMIF($D$22:D$2999,$K616,T$22:T$2999),IF($I616="c4",SUMIF($C$22:C$2999,$K616,T$22:T$2999),"")))))))</f>
        <v/>
      </c>
      <c r="U616" s="91" t="str">
        <f t="shared" si="152"/>
        <v/>
      </c>
      <c r="V616" s="45"/>
      <c r="X616" s="50" t="str">
        <f t="shared" si="153"/>
        <v/>
      </c>
      <c r="Y616" s="69" t="str">
        <f t="shared" si="154"/>
        <v/>
      </c>
      <c r="Z616" s="69" t="str">
        <f t="shared" si="155"/>
        <v/>
      </c>
      <c r="AA616" s="69" t="str">
        <f>IF(I616="CSS",IF(RELLENAR!$F$6="PEM",IF(OR(T616&lt;(Q616),Q616=0),1,""),IF(OR(T616*(1+$T$11+$T$9)&lt;(Q616*(1+$O$9+$O$11)),Q616=0),1,"")),"")</f>
        <v/>
      </c>
      <c r="AB616" s="93" t="str">
        <f t="shared" si="156"/>
        <v/>
      </c>
      <c r="AC616" s="56" t="str">
        <f t="shared" si="157"/>
        <v/>
      </c>
      <c r="AD616" s="94" t="str">
        <f t="shared" si="158"/>
        <v/>
      </c>
      <c r="AE616" s="56" t="str">
        <f t="shared" si="159"/>
        <v/>
      </c>
      <c r="AF616" s="78" t="str">
        <f t="shared" si="160"/>
        <v/>
      </c>
    </row>
    <row r="617" spans="1:32" s="74" customFormat="1" x14ac:dyDescent="0.2">
      <c r="A617" s="74" t="str">
        <f>IF(EXPORTADO!I599&lt;&gt;"",EXPORTADO!I599,"")</f>
        <v/>
      </c>
      <c r="B617" s="74" t="str">
        <f t="shared" si="145"/>
        <v/>
      </c>
      <c r="C617" s="86" t="str">
        <f t="shared" si="146"/>
        <v/>
      </c>
      <c r="D617" s="86" t="str">
        <f t="shared" si="147"/>
        <v/>
      </c>
      <c r="E617" s="86" t="str">
        <f t="shared" si="148"/>
        <v/>
      </c>
      <c r="F617" s="86" t="str">
        <f t="shared" si="149"/>
        <v/>
      </c>
      <c r="G617" s="86" t="str">
        <f t="shared" si="150"/>
        <v/>
      </c>
      <c r="H617" s="87" t="str">
        <f>IF(EXPORTADO!B599&lt;&gt;"",EXPORTADO!B599,"")</f>
        <v/>
      </c>
      <c r="I617" s="78" t="str">
        <f t="shared" si="151"/>
        <v/>
      </c>
      <c r="J617" s="78"/>
      <c r="K617" s="88" t="str">
        <f>IF(EXPORTADO!A599&lt;&gt;"",TRIM(EXPORTADO!A599),"")</f>
        <v/>
      </c>
      <c r="L617" s="50" t="str">
        <f>IF(K617&lt;&gt;"",EXPORTADO!D599,"")</f>
        <v/>
      </c>
      <c r="M617" s="50"/>
      <c r="N617" s="78" t="str">
        <f>IF(K617&lt;&gt;"",EXPORTADO!C599,"")</f>
        <v/>
      </c>
      <c r="O617" s="89" t="str">
        <f>IF(G617&lt;&gt;"",EXPORTADO!E599,"")</f>
        <v/>
      </c>
      <c r="P617" s="90" t="str">
        <f>IF(G617&lt;&gt;"",EXPORTADO!F599,"")</f>
        <v/>
      </c>
      <c r="Q617" s="90" t="str">
        <f>IF($G617&lt;&gt;"",$O617*P617,IF(OR($I617="c",$I617="css"),SUMIF($G$22:G$2999,$K617,Q$22:Q$2999),IF($I617="c1",SUMIF($F$22:F$2999,$K617,Q$22:Q$2999),IF($I617="c2",SUMIF($E$22:E$2999,$K617,Q$22:Q$2999),IF($I617="c3",SUMIF($D$22:D$2999,$K617,Q$22:Q$2999),IF($I617="c4",SUMIF($C$22:C$2999,$K617,Q$22:Q$2999),""))))))</f>
        <v/>
      </c>
      <c r="S617" s="90"/>
      <c r="T617" s="90" t="str">
        <f>IF(G617&lt;&gt;"",IF(S617&lt;&gt;"",O617*S617,"Celda Vacia"),IF($G617&lt;&gt;"",$O617*S617,IF(OR($I617="c",$I617="css"),SUMIF($G$22:G$2999,$K617,T$22:T$2999),IF($I617="c1",SUMIF($F$22:F$2999,$K617,T$22:T$2999),IF($I617="c2",SUMIF($E$22:E$2999,$K617,T$22:T$2999),IF($I617="c3",SUMIF($D$22:D$2999,$K617,T$22:T$2999),IF($I617="c4",SUMIF($C$22:C$2999,$K617,T$22:T$2999),"")))))))</f>
        <v/>
      </c>
      <c r="U617" s="91" t="str">
        <f t="shared" si="152"/>
        <v/>
      </c>
      <c r="V617" s="45"/>
      <c r="X617" s="50" t="str">
        <f t="shared" si="153"/>
        <v/>
      </c>
      <c r="Y617" s="69" t="str">
        <f t="shared" si="154"/>
        <v/>
      </c>
      <c r="Z617" s="69" t="str">
        <f t="shared" si="155"/>
        <v/>
      </c>
      <c r="AA617" s="69" t="str">
        <f>IF(I617="CSS",IF(RELLENAR!$F$6="PEM",IF(OR(T617&lt;(Q617),Q617=0),1,""),IF(OR(T617*(1+$T$11+$T$9)&lt;(Q617*(1+$O$9+$O$11)),Q617=0),1,"")),"")</f>
        <v/>
      </c>
      <c r="AB617" s="93" t="str">
        <f t="shared" si="156"/>
        <v/>
      </c>
      <c r="AC617" s="56" t="str">
        <f t="shared" si="157"/>
        <v/>
      </c>
      <c r="AD617" s="94" t="str">
        <f t="shared" si="158"/>
        <v/>
      </c>
      <c r="AE617" s="56" t="str">
        <f t="shared" si="159"/>
        <v/>
      </c>
      <c r="AF617" s="78" t="str">
        <f t="shared" si="160"/>
        <v/>
      </c>
    </row>
    <row r="618" spans="1:32" s="74" customFormat="1" x14ac:dyDescent="0.2">
      <c r="A618" s="74" t="str">
        <f>IF(EXPORTADO!I600&lt;&gt;"",EXPORTADO!I600,"")</f>
        <v/>
      </c>
      <c r="B618" s="74" t="str">
        <f t="shared" si="145"/>
        <v/>
      </c>
      <c r="C618" s="86" t="str">
        <f t="shared" si="146"/>
        <v/>
      </c>
      <c r="D618" s="86" t="str">
        <f t="shared" si="147"/>
        <v/>
      </c>
      <c r="E618" s="86" t="str">
        <f t="shared" si="148"/>
        <v/>
      </c>
      <c r="F618" s="86" t="str">
        <f t="shared" si="149"/>
        <v/>
      </c>
      <c r="G618" s="86" t="str">
        <f t="shared" si="150"/>
        <v/>
      </c>
      <c r="H618" s="87" t="str">
        <f>IF(EXPORTADO!B600&lt;&gt;"",EXPORTADO!B600,"")</f>
        <v/>
      </c>
      <c r="I618" s="78" t="str">
        <f t="shared" si="151"/>
        <v/>
      </c>
      <c r="J618" s="78"/>
      <c r="K618" s="88" t="str">
        <f>IF(EXPORTADO!A600&lt;&gt;"",TRIM(EXPORTADO!A600),"")</f>
        <v/>
      </c>
      <c r="L618" s="50" t="str">
        <f>IF(K618&lt;&gt;"",EXPORTADO!D600,"")</f>
        <v/>
      </c>
      <c r="M618" s="50"/>
      <c r="N618" s="78" t="str">
        <f>IF(K618&lt;&gt;"",EXPORTADO!C600,"")</f>
        <v/>
      </c>
      <c r="O618" s="89" t="str">
        <f>IF(G618&lt;&gt;"",EXPORTADO!E600,"")</f>
        <v/>
      </c>
      <c r="P618" s="90" t="str">
        <f>IF(G618&lt;&gt;"",EXPORTADO!F600,"")</f>
        <v/>
      </c>
      <c r="Q618" s="90" t="str">
        <f>IF($G618&lt;&gt;"",$O618*P618,IF(OR($I618="c",$I618="css"),SUMIF($G$22:G$2999,$K618,Q$22:Q$2999),IF($I618="c1",SUMIF($F$22:F$2999,$K618,Q$22:Q$2999),IF($I618="c2",SUMIF($E$22:E$2999,$K618,Q$22:Q$2999),IF($I618="c3",SUMIF($D$22:D$2999,$K618,Q$22:Q$2999),IF($I618="c4",SUMIF($C$22:C$2999,$K618,Q$22:Q$2999),""))))))</f>
        <v/>
      </c>
      <c r="S618" s="90"/>
      <c r="T618" s="90" t="str">
        <f>IF(G618&lt;&gt;"",IF(S618&lt;&gt;"",O618*S618,"Celda Vacia"),IF($G618&lt;&gt;"",$O618*S618,IF(OR($I618="c",$I618="css"),SUMIF($G$22:G$2999,$K618,T$22:T$2999),IF($I618="c1",SUMIF($F$22:F$2999,$K618,T$22:T$2999),IF($I618="c2",SUMIF($E$22:E$2999,$K618,T$22:T$2999),IF($I618="c3",SUMIF($D$22:D$2999,$K618,T$22:T$2999),IF($I618="c4",SUMIF($C$22:C$2999,$K618,T$22:T$2999),"")))))))</f>
        <v/>
      </c>
      <c r="U618" s="91" t="str">
        <f t="shared" si="152"/>
        <v/>
      </c>
      <c r="V618" s="45"/>
      <c r="X618" s="50" t="str">
        <f t="shared" si="153"/>
        <v/>
      </c>
      <c r="Y618" s="69" t="str">
        <f t="shared" si="154"/>
        <v/>
      </c>
      <c r="Z618" s="69" t="str">
        <f t="shared" si="155"/>
        <v/>
      </c>
      <c r="AA618" s="69" t="str">
        <f>IF(I618="CSS",IF(RELLENAR!$F$6="PEM",IF(OR(T618&lt;(Q618),Q618=0),1,""),IF(OR(T618*(1+$T$11+$T$9)&lt;(Q618*(1+$O$9+$O$11)),Q618=0),1,"")),"")</f>
        <v/>
      </c>
      <c r="AB618" s="93" t="str">
        <f t="shared" si="156"/>
        <v/>
      </c>
      <c r="AC618" s="56" t="str">
        <f t="shared" si="157"/>
        <v/>
      </c>
      <c r="AD618" s="94" t="str">
        <f t="shared" si="158"/>
        <v/>
      </c>
      <c r="AE618" s="56" t="str">
        <f t="shared" si="159"/>
        <v/>
      </c>
      <c r="AF618" s="78" t="str">
        <f t="shared" si="160"/>
        <v/>
      </c>
    </row>
    <row r="619" spans="1:32" s="74" customFormat="1" x14ac:dyDescent="0.2">
      <c r="A619" s="74" t="str">
        <f>IF(EXPORTADO!I601&lt;&gt;"",EXPORTADO!I601,"")</f>
        <v/>
      </c>
      <c r="B619" s="74" t="str">
        <f t="shared" si="145"/>
        <v/>
      </c>
      <c r="C619" s="86" t="str">
        <f t="shared" si="146"/>
        <v/>
      </c>
      <c r="D619" s="86" t="str">
        <f t="shared" si="147"/>
        <v/>
      </c>
      <c r="E619" s="86" t="str">
        <f t="shared" si="148"/>
        <v/>
      </c>
      <c r="F619" s="86" t="str">
        <f t="shared" si="149"/>
        <v/>
      </c>
      <c r="G619" s="86" t="str">
        <f t="shared" si="150"/>
        <v/>
      </c>
      <c r="H619" s="87" t="str">
        <f>IF(EXPORTADO!B601&lt;&gt;"",EXPORTADO!B601,"")</f>
        <v/>
      </c>
      <c r="I619" s="78" t="str">
        <f t="shared" si="151"/>
        <v/>
      </c>
      <c r="J619" s="78"/>
      <c r="K619" s="88" t="str">
        <f>IF(EXPORTADO!A601&lt;&gt;"",TRIM(EXPORTADO!A601),"")</f>
        <v/>
      </c>
      <c r="L619" s="50" t="str">
        <f>IF(K619&lt;&gt;"",EXPORTADO!D601,"")</f>
        <v/>
      </c>
      <c r="M619" s="50"/>
      <c r="N619" s="78" t="str">
        <f>IF(K619&lt;&gt;"",EXPORTADO!C601,"")</f>
        <v/>
      </c>
      <c r="O619" s="89" t="str">
        <f>IF(G619&lt;&gt;"",EXPORTADO!E601,"")</f>
        <v/>
      </c>
      <c r="P619" s="90" t="str">
        <f>IF(G619&lt;&gt;"",EXPORTADO!F601,"")</f>
        <v/>
      </c>
      <c r="Q619" s="90" t="str">
        <f>IF($G619&lt;&gt;"",$O619*P619,IF(OR($I619="c",$I619="css"),SUMIF($G$22:G$2999,$K619,Q$22:Q$2999),IF($I619="c1",SUMIF($F$22:F$2999,$K619,Q$22:Q$2999),IF($I619="c2",SUMIF($E$22:E$2999,$K619,Q$22:Q$2999),IF($I619="c3",SUMIF($D$22:D$2999,$K619,Q$22:Q$2999),IF($I619="c4",SUMIF($C$22:C$2999,$K619,Q$22:Q$2999),""))))))</f>
        <v/>
      </c>
      <c r="S619" s="90" t="s">
        <v>17</v>
      </c>
      <c r="T619" s="90" t="str">
        <f>IF(G619&lt;&gt;"",IF(S619&lt;&gt;"",O619*S619,"Celda Vacia"),IF($G619&lt;&gt;"",$O619*S619,IF(OR($I619="c",$I619="css"),SUMIF($G$22:G$2999,$K619,T$22:T$2999),IF($I619="c1",SUMIF($F$22:F$2999,$K619,T$22:T$2999),IF($I619="c2",SUMIF($E$22:E$2999,$K619,T$22:T$2999),IF($I619="c3",SUMIF($D$22:D$2999,$K619,T$22:T$2999),IF($I619="c4",SUMIF($C$22:C$2999,$K619,T$22:T$2999),"")))))))</f>
        <v/>
      </c>
      <c r="U619" s="91" t="str">
        <f t="shared" si="152"/>
        <v/>
      </c>
      <c r="V619" s="45"/>
      <c r="X619" s="50" t="str">
        <f t="shared" si="153"/>
        <v/>
      </c>
      <c r="Y619" s="69" t="str">
        <f t="shared" si="154"/>
        <v/>
      </c>
      <c r="Z619" s="69" t="str">
        <f t="shared" si="155"/>
        <v/>
      </c>
      <c r="AA619" s="69" t="str">
        <f>IF(I619="CSS",IF(RELLENAR!$F$6="PEM",IF(OR(T619&lt;(Q619),Q619=0),1,""),IF(OR(T619*(1+$T$11+$T$9)&lt;(Q619*(1+$O$9+$O$11)),Q619=0),1,"")),"")</f>
        <v/>
      </c>
      <c r="AB619" s="93" t="str">
        <f t="shared" si="156"/>
        <v/>
      </c>
      <c r="AC619" s="56" t="str">
        <f t="shared" si="157"/>
        <v/>
      </c>
      <c r="AD619" s="94" t="str">
        <f t="shared" si="158"/>
        <v/>
      </c>
      <c r="AE619" s="56" t="str">
        <f t="shared" si="159"/>
        <v/>
      </c>
      <c r="AF619" s="78" t="str">
        <f t="shared" si="160"/>
        <v/>
      </c>
    </row>
    <row r="620" spans="1:32" s="74" customFormat="1" x14ac:dyDescent="0.2">
      <c r="A620" s="74" t="str">
        <f>IF(EXPORTADO!I602&lt;&gt;"",EXPORTADO!I602,"")</f>
        <v/>
      </c>
      <c r="B620" s="74" t="str">
        <f t="shared" si="145"/>
        <v/>
      </c>
      <c r="C620" s="86" t="str">
        <f t="shared" si="146"/>
        <v/>
      </c>
      <c r="D620" s="86" t="str">
        <f t="shared" si="147"/>
        <v/>
      </c>
      <c r="E620" s="86" t="str">
        <f t="shared" si="148"/>
        <v/>
      </c>
      <c r="F620" s="86" t="str">
        <f t="shared" si="149"/>
        <v/>
      </c>
      <c r="G620" s="86" t="str">
        <f t="shared" si="150"/>
        <v/>
      </c>
      <c r="H620" s="87" t="str">
        <f>IF(EXPORTADO!B602&lt;&gt;"",EXPORTADO!B602,"")</f>
        <v/>
      </c>
      <c r="I620" s="78" t="str">
        <f t="shared" si="151"/>
        <v/>
      </c>
      <c r="J620" s="78"/>
      <c r="K620" s="88" t="str">
        <f>IF(EXPORTADO!A602&lt;&gt;"",TRIM(EXPORTADO!A602),"")</f>
        <v/>
      </c>
      <c r="L620" s="50" t="str">
        <f>IF(K620&lt;&gt;"",EXPORTADO!D602,"")</f>
        <v/>
      </c>
      <c r="M620" s="50"/>
      <c r="N620" s="78" t="str">
        <f>IF(K620&lt;&gt;"",EXPORTADO!C602,"")</f>
        <v/>
      </c>
      <c r="O620" s="89" t="str">
        <f>IF(G620&lt;&gt;"",EXPORTADO!E602,"")</f>
        <v/>
      </c>
      <c r="P620" s="90" t="str">
        <f>IF(G620&lt;&gt;"",EXPORTADO!F602,"")</f>
        <v/>
      </c>
      <c r="Q620" s="90" t="str">
        <f>IF($G620&lt;&gt;"",$O620*P620,IF(OR($I620="c",$I620="css"),SUMIF($G$22:G$2999,$K620,Q$22:Q$2999),IF($I620="c1",SUMIF($F$22:F$2999,$K620,Q$22:Q$2999),IF($I620="c2",SUMIF($E$22:E$2999,$K620,Q$22:Q$2999),IF($I620="c3",SUMIF($D$22:D$2999,$K620,Q$22:Q$2999),IF($I620="c4",SUMIF($C$22:C$2999,$K620,Q$22:Q$2999),""))))))</f>
        <v/>
      </c>
      <c r="S620" s="90"/>
      <c r="T620" s="90" t="str">
        <f>IF(G620&lt;&gt;"",IF(S620&lt;&gt;"",O620*S620,"Celda Vacia"),IF($G620&lt;&gt;"",$O620*S620,IF(OR($I620="c",$I620="css"),SUMIF($G$22:G$2999,$K620,T$22:T$2999),IF($I620="c1",SUMIF($F$22:F$2999,$K620,T$22:T$2999),IF($I620="c2",SUMIF($E$22:E$2999,$K620,T$22:T$2999),IF($I620="c3",SUMIF($D$22:D$2999,$K620,T$22:T$2999),IF($I620="c4",SUMIF($C$22:C$2999,$K620,T$22:T$2999),"")))))))</f>
        <v/>
      </c>
      <c r="U620" s="91" t="str">
        <f t="shared" si="152"/>
        <v/>
      </c>
      <c r="V620" s="45"/>
      <c r="X620" s="50" t="str">
        <f t="shared" si="153"/>
        <v/>
      </c>
      <c r="Y620" s="69" t="str">
        <f t="shared" si="154"/>
        <v/>
      </c>
      <c r="Z620" s="69" t="str">
        <f t="shared" si="155"/>
        <v/>
      </c>
      <c r="AA620" s="69" t="str">
        <f>IF(I620="CSS",IF(RELLENAR!$F$6="PEM",IF(OR(T620&lt;(Q620),Q620=0),1,""),IF(OR(T620*(1+$T$11+$T$9)&lt;(Q620*(1+$O$9+$O$11)),Q620=0),1,"")),"")</f>
        <v/>
      </c>
      <c r="AB620" s="93" t="str">
        <f t="shared" si="156"/>
        <v/>
      </c>
      <c r="AC620" s="56" t="str">
        <f t="shared" si="157"/>
        <v/>
      </c>
      <c r="AD620" s="94" t="str">
        <f t="shared" si="158"/>
        <v/>
      </c>
      <c r="AE620" s="56" t="str">
        <f t="shared" si="159"/>
        <v/>
      </c>
      <c r="AF620" s="78" t="str">
        <f t="shared" si="160"/>
        <v/>
      </c>
    </row>
    <row r="621" spans="1:32" s="74" customFormat="1" x14ac:dyDescent="0.2">
      <c r="A621" s="74" t="str">
        <f>IF(EXPORTADO!I603&lt;&gt;"",EXPORTADO!I603,"")</f>
        <v/>
      </c>
      <c r="B621" s="74" t="str">
        <f t="shared" si="145"/>
        <v/>
      </c>
      <c r="C621" s="86" t="str">
        <f t="shared" si="146"/>
        <v/>
      </c>
      <c r="D621" s="86" t="str">
        <f t="shared" si="147"/>
        <v/>
      </c>
      <c r="E621" s="86" t="str">
        <f t="shared" si="148"/>
        <v/>
      </c>
      <c r="F621" s="86" t="str">
        <f t="shared" si="149"/>
        <v/>
      </c>
      <c r="G621" s="86" t="str">
        <f t="shared" si="150"/>
        <v/>
      </c>
      <c r="H621" s="87" t="str">
        <f>IF(EXPORTADO!B603&lt;&gt;"",EXPORTADO!B603,"")</f>
        <v/>
      </c>
      <c r="I621" s="78" t="str">
        <f t="shared" si="151"/>
        <v/>
      </c>
      <c r="J621" s="78"/>
      <c r="K621" s="88" t="str">
        <f>IF(EXPORTADO!A603&lt;&gt;"",TRIM(EXPORTADO!A603),"")</f>
        <v/>
      </c>
      <c r="L621" s="50" t="str">
        <f>IF(K621&lt;&gt;"",EXPORTADO!D603,"")</f>
        <v/>
      </c>
      <c r="M621" s="50"/>
      <c r="N621" s="78" t="str">
        <f>IF(K621&lt;&gt;"",EXPORTADO!C603,"")</f>
        <v/>
      </c>
      <c r="O621" s="89" t="str">
        <f>IF(G621&lt;&gt;"",EXPORTADO!E603,"")</f>
        <v/>
      </c>
      <c r="P621" s="90" t="str">
        <f>IF(G621&lt;&gt;"",EXPORTADO!F603,"")</f>
        <v/>
      </c>
      <c r="Q621" s="90" t="str">
        <f>IF($G621&lt;&gt;"",$O621*P621,IF(OR($I621="c",$I621="css"),SUMIF($G$22:G$2999,$K621,Q$22:Q$2999),IF($I621="c1",SUMIF($F$22:F$2999,$K621,Q$22:Q$2999),IF($I621="c2",SUMIF($E$22:E$2999,$K621,Q$22:Q$2999),IF($I621="c3",SUMIF($D$22:D$2999,$K621,Q$22:Q$2999),IF($I621="c4",SUMIF($C$22:C$2999,$K621,Q$22:Q$2999),""))))))</f>
        <v/>
      </c>
      <c r="S621" s="90"/>
      <c r="T621" s="90" t="str">
        <f>IF(G621&lt;&gt;"",IF(S621&lt;&gt;"",O621*S621,"Celda Vacia"),IF($G621&lt;&gt;"",$O621*S621,IF(OR($I621="c",$I621="css"),SUMIF($G$22:G$2999,$K621,T$22:T$2999),IF($I621="c1",SUMIF($F$22:F$2999,$K621,T$22:T$2999),IF($I621="c2",SUMIF($E$22:E$2999,$K621,T$22:T$2999),IF($I621="c3",SUMIF($D$22:D$2999,$K621,T$22:T$2999),IF($I621="c4",SUMIF($C$22:C$2999,$K621,T$22:T$2999),"")))))))</f>
        <v/>
      </c>
      <c r="U621" s="91" t="str">
        <f t="shared" si="152"/>
        <v/>
      </c>
      <c r="V621" s="45"/>
      <c r="X621" s="50" t="str">
        <f t="shared" si="153"/>
        <v/>
      </c>
      <c r="Y621" s="69" t="str">
        <f t="shared" si="154"/>
        <v/>
      </c>
      <c r="Z621" s="69" t="str">
        <f t="shared" si="155"/>
        <v/>
      </c>
      <c r="AA621" s="69" t="str">
        <f>IF(I621="CSS",IF(RELLENAR!$F$6="PEM",IF(OR(T621&lt;(Q621),Q621=0),1,""),IF(OR(T621*(1+$T$11+$T$9)&lt;(Q621*(1+$O$9+$O$11)),Q621=0),1,"")),"")</f>
        <v/>
      </c>
      <c r="AB621" s="93" t="str">
        <f t="shared" si="156"/>
        <v/>
      </c>
      <c r="AC621" s="56" t="str">
        <f t="shared" si="157"/>
        <v/>
      </c>
      <c r="AD621" s="94" t="str">
        <f t="shared" si="158"/>
        <v/>
      </c>
      <c r="AE621" s="56" t="str">
        <f t="shared" si="159"/>
        <v/>
      </c>
      <c r="AF621" s="78" t="str">
        <f t="shared" si="160"/>
        <v/>
      </c>
    </row>
    <row r="622" spans="1:32" s="74" customFormat="1" x14ac:dyDescent="0.2">
      <c r="A622" s="74" t="str">
        <f>IF(EXPORTADO!I604&lt;&gt;"",EXPORTADO!I604,"")</f>
        <v/>
      </c>
      <c r="B622" s="74" t="str">
        <f t="shared" si="145"/>
        <v/>
      </c>
      <c r="C622" s="86" t="str">
        <f t="shared" si="146"/>
        <v/>
      </c>
      <c r="D622" s="86" t="str">
        <f t="shared" si="147"/>
        <v/>
      </c>
      <c r="E622" s="86" t="str">
        <f t="shared" si="148"/>
        <v/>
      </c>
      <c r="F622" s="86" t="str">
        <f t="shared" si="149"/>
        <v/>
      </c>
      <c r="G622" s="86" t="str">
        <f t="shared" si="150"/>
        <v/>
      </c>
      <c r="H622" s="87" t="str">
        <f>IF(EXPORTADO!B604&lt;&gt;"",EXPORTADO!B604,"")</f>
        <v/>
      </c>
      <c r="I622" s="78" t="str">
        <f t="shared" si="151"/>
        <v/>
      </c>
      <c r="J622" s="78"/>
      <c r="K622" s="88" t="str">
        <f>IF(EXPORTADO!A604&lt;&gt;"",TRIM(EXPORTADO!A604),"")</f>
        <v/>
      </c>
      <c r="L622" s="50" t="str">
        <f>IF(K622&lt;&gt;"",EXPORTADO!D604,"")</f>
        <v/>
      </c>
      <c r="M622" s="50"/>
      <c r="N622" s="78" t="str">
        <f>IF(K622&lt;&gt;"",EXPORTADO!C604,"")</f>
        <v/>
      </c>
      <c r="O622" s="89" t="str">
        <f>IF(G622&lt;&gt;"",EXPORTADO!E604,"")</f>
        <v/>
      </c>
      <c r="P622" s="90" t="str">
        <f>IF(G622&lt;&gt;"",EXPORTADO!F604,"")</f>
        <v/>
      </c>
      <c r="Q622" s="90" t="str">
        <f>IF($G622&lt;&gt;"",$O622*P622,IF(OR($I622="c",$I622="css"),SUMIF($G$22:G$2999,$K622,Q$22:Q$2999),IF($I622="c1",SUMIF($F$22:F$2999,$K622,Q$22:Q$2999),IF($I622="c2",SUMIF($E$22:E$2999,$K622,Q$22:Q$2999),IF($I622="c3",SUMIF($D$22:D$2999,$K622,Q$22:Q$2999),IF($I622="c4",SUMIF($C$22:C$2999,$K622,Q$22:Q$2999),""))))))</f>
        <v/>
      </c>
      <c r="S622" s="90"/>
      <c r="T622" s="90" t="str">
        <f>IF(G622&lt;&gt;"",IF(S622&lt;&gt;"",O622*S622,"Celda Vacia"),IF($G622&lt;&gt;"",$O622*S622,IF(OR($I622="c",$I622="css"),SUMIF($G$22:G$2999,$K622,T$22:T$2999),IF($I622="c1",SUMIF($F$22:F$2999,$K622,T$22:T$2999),IF($I622="c2",SUMIF($E$22:E$2999,$K622,T$22:T$2999),IF($I622="c3",SUMIF($D$22:D$2999,$K622,T$22:T$2999),IF($I622="c4",SUMIF($C$22:C$2999,$K622,T$22:T$2999),"")))))))</f>
        <v/>
      </c>
      <c r="U622" s="91" t="str">
        <f t="shared" si="152"/>
        <v/>
      </c>
      <c r="V622" s="45"/>
      <c r="X622" s="50" t="str">
        <f t="shared" si="153"/>
        <v/>
      </c>
      <c r="Y622" s="69" t="str">
        <f t="shared" si="154"/>
        <v/>
      </c>
      <c r="Z622" s="69" t="str">
        <f t="shared" si="155"/>
        <v/>
      </c>
      <c r="AA622" s="69" t="str">
        <f>IF(I622="CSS",IF(RELLENAR!$F$6="PEM",IF(OR(T622&lt;(Q622),Q622=0),1,""),IF(OR(T622*(1+$T$11+$T$9)&lt;(Q622*(1+$O$9+$O$11)),Q622=0),1,"")),"")</f>
        <v/>
      </c>
      <c r="AB622" s="93" t="str">
        <f t="shared" si="156"/>
        <v/>
      </c>
      <c r="AC622" s="56" t="str">
        <f t="shared" si="157"/>
        <v/>
      </c>
      <c r="AD622" s="94" t="str">
        <f t="shared" si="158"/>
        <v/>
      </c>
      <c r="AE622" s="56" t="str">
        <f t="shared" si="159"/>
        <v/>
      </c>
      <c r="AF622" s="78" t="str">
        <f t="shared" si="160"/>
        <v/>
      </c>
    </row>
    <row r="623" spans="1:32" s="74" customFormat="1" x14ac:dyDescent="0.2">
      <c r="A623" s="74" t="str">
        <f>IF(EXPORTADO!I605&lt;&gt;"",EXPORTADO!I605,"")</f>
        <v/>
      </c>
      <c r="B623" s="74" t="str">
        <f t="shared" si="145"/>
        <v/>
      </c>
      <c r="C623" s="86" t="str">
        <f t="shared" si="146"/>
        <v/>
      </c>
      <c r="D623" s="86" t="str">
        <f t="shared" si="147"/>
        <v/>
      </c>
      <c r="E623" s="86" t="str">
        <f t="shared" si="148"/>
        <v/>
      </c>
      <c r="F623" s="86" t="str">
        <f t="shared" si="149"/>
        <v/>
      </c>
      <c r="G623" s="86" t="str">
        <f t="shared" si="150"/>
        <v/>
      </c>
      <c r="H623" s="87" t="str">
        <f>IF(EXPORTADO!B605&lt;&gt;"",EXPORTADO!B605,"")</f>
        <v/>
      </c>
      <c r="I623" s="78" t="str">
        <f t="shared" si="151"/>
        <v/>
      </c>
      <c r="J623" s="78"/>
      <c r="K623" s="88" t="str">
        <f>IF(EXPORTADO!A605&lt;&gt;"",TRIM(EXPORTADO!A605),"")</f>
        <v/>
      </c>
      <c r="L623" s="50" t="str">
        <f>IF(K623&lt;&gt;"",EXPORTADO!D605,"")</f>
        <v/>
      </c>
      <c r="M623" s="50"/>
      <c r="N623" s="78" t="str">
        <f>IF(K623&lt;&gt;"",EXPORTADO!C605,"")</f>
        <v/>
      </c>
      <c r="O623" s="89" t="str">
        <f>IF(G623&lt;&gt;"",EXPORTADO!E605,"")</f>
        <v/>
      </c>
      <c r="P623" s="90" t="str">
        <f>IF(G623&lt;&gt;"",EXPORTADO!F605,"")</f>
        <v/>
      </c>
      <c r="Q623" s="90" t="str">
        <f>IF($G623&lt;&gt;"",$O623*P623,IF(OR($I623="c",$I623="css"),SUMIF($G$22:G$2999,$K623,Q$22:Q$2999),IF($I623="c1",SUMIF($F$22:F$2999,$K623,Q$22:Q$2999),IF($I623="c2",SUMIF($E$22:E$2999,$K623,Q$22:Q$2999),IF($I623="c3",SUMIF($D$22:D$2999,$K623,Q$22:Q$2999),IF($I623="c4",SUMIF($C$22:C$2999,$K623,Q$22:Q$2999),""))))))</f>
        <v/>
      </c>
      <c r="S623" s="90"/>
      <c r="T623" s="90" t="str">
        <f>IF(G623&lt;&gt;"",IF(S623&lt;&gt;"",O623*S623,"Celda Vacia"),IF($G623&lt;&gt;"",$O623*S623,IF(OR($I623="c",$I623="css"),SUMIF($G$22:G$2999,$K623,T$22:T$2999),IF($I623="c1",SUMIF($F$22:F$2999,$K623,T$22:T$2999),IF($I623="c2",SUMIF($E$22:E$2999,$K623,T$22:T$2999),IF($I623="c3",SUMIF($D$22:D$2999,$K623,T$22:T$2999),IF($I623="c4",SUMIF($C$22:C$2999,$K623,T$22:T$2999),"")))))))</f>
        <v/>
      </c>
      <c r="U623" s="91" t="str">
        <f t="shared" si="152"/>
        <v/>
      </c>
      <c r="V623" s="45"/>
      <c r="X623" s="50" t="str">
        <f t="shared" si="153"/>
        <v/>
      </c>
      <c r="Y623" s="69" t="str">
        <f t="shared" si="154"/>
        <v/>
      </c>
      <c r="Z623" s="69" t="str">
        <f t="shared" si="155"/>
        <v/>
      </c>
      <c r="AA623" s="69" t="str">
        <f>IF(I623="CSS",IF(RELLENAR!$F$6="PEM",IF(OR(T623&lt;(Q623),Q623=0),1,""),IF(OR(T623*(1+$T$11+$T$9)&lt;(Q623*(1+$O$9+$O$11)),Q623=0),1,"")),"")</f>
        <v/>
      </c>
      <c r="AB623" s="93" t="str">
        <f t="shared" si="156"/>
        <v/>
      </c>
      <c r="AC623" s="56" t="str">
        <f t="shared" si="157"/>
        <v/>
      </c>
      <c r="AD623" s="94" t="str">
        <f t="shared" si="158"/>
        <v/>
      </c>
      <c r="AE623" s="56" t="str">
        <f t="shared" si="159"/>
        <v/>
      </c>
      <c r="AF623" s="78" t="str">
        <f t="shared" si="160"/>
        <v/>
      </c>
    </row>
    <row r="624" spans="1:32" s="74" customFormat="1" x14ac:dyDescent="0.2">
      <c r="A624" s="74" t="str">
        <f>IF(EXPORTADO!I606&lt;&gt;"",EXPORTADO!I606,"")</f>
        <v/>
      </c>
      <c r="B624" s="74" t="str">
        <f t="shared" si="145"/>
        <v/>
      </c>
      <c r="C624" s="86" t="str">
        <f t="shared" si="146"/>
        <v/>
      </c>
      <c r="D624" s="86" t="str">
        <f t="shared" si="147"/>
        <v/>
      </c>
      <c r="E624" s="86" t="str">
        <f t="shared" si="148"/>
        <v/>
      </c>
      <c r="F624" s="86" t="str">
        <f t="shared" si="149"/>
        <v/>
      </c>
      <c r="G624" s="86" t="str">
        <f t="shared" si="150"/>
        <v/>
      </c>
      <c r="H624" s="87" t="str">
        <f>IF(EXPORTADO!B606&lt;&gt;"",EXPORTADO!B606,"")</f>
        <v/>
      </c>
      <c r="I624" s="78" t="str">
        <f t="shared" si="151"/>
        <v/>
      </c>
      <c r="J624" s="78"/>
      <c r="K624" s="88" t="str">
        <f>IF(EXPORTADO!A606&lt;&gt;"",TRIM(EXPORTADO!A606),"")</f>
        <v/>
      </c>
      <c r="L624" s="50" t="str">
        <f>IF(K624&lt;&gt;"",EXPORTADO!D606,"")</f>
        <v/>
      </c>
      <c r="M624" s="50"/>
      <c r="N624" s="78" t="str">
        <f>IF(K624&lt;&gt;"",EXPORTADO!C606,"")</f>
        <v/>
      </c>
      <c r="O624" s="89" t="str">
        <f>IF(G624&lt;&gt;"",EXPORTADO!E606,"")</f>
        <v/>
      </c>
      <c r="P624" s="90" t="str">
        <f>IF(G624&lt;&gt;"",EXPORTADO!F606,"")</f>
        <v/>
      </c>
      <c r="Q624" s="90" t="str">
        <f>IF($G624&lt;&gt;"",$O624*P624,IF(OR($I624="c",$I624="css"),SUMIF($G$22:G$2999,$K624,Q$22:Q$2999),IF($I624="c1",SUMIF($F$22:F$2999,$K624,Q$22:Q$2999),IF($I624="c2",SUMIF($E$22:E$2999,$K624,Q$22:Q$2999),IF($I624="c3",SUMIF($D$22:D$2999,$K624,Q$22:Q$2999),IF($I624="c4",SUMIF($C$22:C$2999,$K624,Q$22:Q$2999),""))))))</f>
        <v/>
      </c>
      <c r="S624" s="90"/>
      <c r="T624" s="90" t="str">
        <f>IF(G624&lt;&gt;"",IF(S624&lt;&gt;"",O624*S624,"Celda Vacia"),IF($G624&lt;&gt;"",$O624*S624,IF(OR($I624="c",$I624="css"),SUMIF($G$22:G$2999,$K624,T$22:T$2999),IF($I624="c1",SUMIF($F$22:F$2999,$K624,T$22:T$2999),IF($I624="c2",SUMIF($E$22:E$2999,$K624,T$22:T$2999),IF($I624="c3",SUMIF($D$22:D$2999,$K624,T$22:T$2999),IF($I624="c4",SUMIF($C$22:C$2999,$K624,T$22:T$2999),"")))))))</f>
        <v/>
      </c>
      <c r="U624" s="91" t="str">
        <f t="shared" si="152"/>
        <v/>
      </c>
      <c r="V624" s="45"/>
      <c r="X624" s="50" t="str">
        <f t="shared" si="153"/>
        <v/>
      </c>
      <c r="Y624" s="69" t="str">
        <f t="shared" si="154"/>
        <v/>
      </c>
      <c r="Z624" s="69" t="str">
        <f t="shared" si="155"/>
        <v/>
      </c>
      <c r="AA624" s="69" t="str">
        <f>IF(I624="CSS",IF(RELLENAR!$F$6="PEM",IF(OR(T624&lt;(Q624),Q624=0),1,""),IF(OR(T624*(1+$T$11+$T$9)&lt;(Q624*(1+$O$9+$O$11)),Q624=0),1,"")),"")</f>
        <v/>
      </c>
      <c r="AB624" s="93" t="str">
        <f t="shared" si="156"/>
        <v/>
      </c>
      <c r="AC624" s="56" t="str">
        <f t="shared" si="157"/>
        <v/>
      </c>
      <c r="AD624" s="94" t="str">
        <f t="shared" si="158"/>
        <v/>
      </c>
      <c r="AE624" s="56" t="str">
        <f t="shared" si="159"/>
        <v/>
      </c>
      <c r="AF624" s="78" t="str">
        <f t="shared" si="160"/>
        <v/>
      </c>
    </row>
    <row r="625" spans="1:32" s="74" customFormat="1" x14ac:dyDescent="0.2">
      <c r="A625" s="74" t="str">
        <f>IF(EXPORTADO!I607&lt;&gt;"",EXPORTADO!I607,"")</f>
        <v/>
      </c>
      <c r="B625" s="74" t="str">
        <f t="shared" si="145"/>
        <v/>
      </c>
      <c r="C625" s="86" t="str">
        <f t="shared" si="146"/>
        <v/>
      </c>
      <c r="D625" s="86" t="str">
        <f t="shared" si="147"/>
        <v/>
      </c>
      <c r="E625" s="86" t="str">
        <f t="shared" si="148"/>
        <v/>
      </c>
      <c r="F625" s="86" t="str">
        <f t="shared" si="149"/>
        <v/>
      </c>
      <c r="G625" s="86" t="str">
        <f t="shared" si="150"/>
        <v/>
      </c>
      <c r="H625" s="87" t="str">
        <f>IF(EXPORTADO!B607&lt;&gt;"",EXPORTADO!B607,"")</f>
        <v/>
      </c>
      <c r="I625" s="78" t="str">
        <f t="shared" si="151"/>
        <v/>
      </c>
      <c r="J625" s="78"/>
      <c r="K625" s="88" t="str">
        <f>IF(EXPORTADO!A607&lt;&gt;"",TRIM(EXPORTADO!A607),"")</f>
        <v/>
      </c>
      <c r="L625" s="50" t="str">
        <f>IF(K625&lt;&gt;"",EXPORTADO!D607,"")</f>
        <v/>
      </c>
      <c r="M625" s="50"/>
      <c r="N625" s="78" t="str">
        <f>IF(K625&lt;&gt;"",EXPORTADO!C607,"")</f>
        <v/>
      </c>
      <c r="O625" s="89" t="str">
        <f>IF(G625&lt;&gt;"",EXPORTADO!E607,"")</f>
        <v/>
      </c>
      <c r="P625" s="90" t="str">
        <f>IF(G625&lt;&gt;"",EXPORTADO!F607,"")</f>
        <v/>
      </c>
      <c r="Q625" s="90" t="str">
        <f>IF($G625&lt;&gt;"",$O625*P625,IF(OR($I625="c",$I625="css"),SUMIF($G$22:G$2999,$K625,Q$22:Q$2999),IF($I625="c1",SUMIF($F$22:F$2999,$K625,Q$22:Q$2999),IF($I625="c2",SUMIF($E$22:E$2999,$K625,Q$22:Q$2999),IF($I625="c3",SUMIF($D$22:D$2999,$K625,Q$22:Q$2999),IF($I625="c4",SUMIF($C$22:C$2999,$K625,Q$22:Q$2999),""))))))</f>
        <v/>
      </c>
      <c r="S625" s="90"/>
      <c r="T625" s="90" t="str">
        <f>IF(G625&lt;&gt;"",IF(S625&lt;&gt;"",O625*S625,"Celda Vacia"),IF($G625&lt;&gt;"",$O625*S625,IF(OR($I625="c",$I625="css"),SUMIF($G$22:G$2999,$K625,T$22:T$2999),IF($I625="c1",SUMIF($F$22:F$2999,$K625,T$22:T$2999),IF($I625="c2",SUMIF($E$22:E$2999,$K625,T$22:T$2999),IF($I625="c3",SUMIF($D$22:D$2999,$K625,T$22:T$2999),IF($I625="c4",SUMIF($C$22:C$2999,$K625,T$22:T$2999),"")))))))</f>
        <v/>
      </c>
      <c r="U625" s="91" t="str">
        <f t="shared" si="152"/>
        <v/>
      </c>
      <c r="V625" s="45"/>
      <c r="X625" s="50" t="str">
        <f t="shared" si="153"/>
        <v/>
      </c>
      <c r="Y625" s="69" t="str">
        <f t="shared" si="154"/>
        <v/>
      </c>
      <c r="Z625" s="69" t="str">
        <f t="shared" si="155"/>
        <v/>
      </c>
      <c r="AA625" s="69" t="str">
        <f>IF(I625="CSS",IF(RELLENAR!$F$6="PEM",IF(OR(T625&lt;(Q625),Q625=0),1,""),IF(OR(T625*(1+$T$11+$T$9)&lt;(Q625*(1+$O$9+$O$11)),Q625=0),1,"")),"")</f>
        <v/>
      </c>
      <c r="AB625" s="93" t="str">
        <f t="shared" si="156"/>
        <v/>
      </c>
      <c r="AC625" s="56" t="str">
        <f t="shared" si="157"/>
        <v/>
      </c>
      <c r="AD625" s="94" t="str">
        <f t="shared" si="158"/>
        <v/>
      </c>
      <c r="AE625" s="56" t="str">
        <f t="shared" si="159"/>
        <v/>
      </c>
      <c r="AF625" s="78" t="str">
        <f t="shared" si="160"/>
        <v/>
      </c>
    </row>
    <row r="626" spans="1:32" s="74" customFormat="1" x14ac:dyDescent="0.2">
      <c r="A626" s="74" t="str">
        <f>IF(EXPORTADO!I608&lt;&gt;"",EXPORTADO!I608,"")</f>
        <v/>
      </c>
      <c r="B626" s="74" t="str">
        <f t="shared" si="145"/>
        <v/>
      </c>
      <c r="C626" s="86" t="str">
        <f t="shared" si="146"/>
        <v/>
      </c>
      <c r="D626" s="86" t="str">
        <f t="shared" si="147"/>
        <v/>
      </c>
      <c r="E626" s="86" t="str">
        <f t="shared" si="148"/>
        <v/>
      </c>
      <c r="F626" s="86" t="str">
        <f t="shared" si="149"/>
        <v/>
      </c>
      <c r="G626" s="86" t="str">
        <f t="shared" si="150"/>
        <v/>
      </c>
      <c r="H626" s="87" t="str">
        <f>IF(EXPORTADO!B608&lt;&gt;"",EXPORTADO!B608,"")</f>
        <v/>
      </c>
      <c r="I626" s="78" t="str">
        <f t="shared" si="151"/>
        <v/>
      </c>
      <c r="J626" s="78"/>
      <c r="K626" s="88" t="str">
        <f>IF(EXPORTADO!A608&lt;&gt;"",TRIM(EXPORTADO!A608),"")</f>
        <v/>
      </c>
      <c r="L626" s="50" t="str">
        <f>IF(K626&lt;&gt;"",EXPORTADO!D608,"")</f>
        <v/>
      </c>
      <c r="M626" s="50"/>
      <c r="N626" s="78" t="str">
        <f>IF(K626&lt;&gt;"",EXPORTADO!C608,"")</f>
        <v/>
      </c>
      <c r="O626" s="89" t="str">
        <f>IF(G626&lt;&gt;"",EXPORTADO!E608,"")</f>
        <v/>
      </c>
      <c r="P626" s="90" t="str">
        <f>IF(G626&lt;&gt;"",EXPORTADO!F608,"")</f>
        <v/>
      </c>
      <c r="Q626" s="90" t="str">
        <f>IF($G626&lt;&gt;"",$O626*P626,IF(OR($I626="c",$I626="css"),SUMIF($G$22:G$2999,$K626,Q$22:Q$2999),IF($I626="c1",SUMIF($F$22:F$2999,$K626,Q$22:Q$2999),IF($I626="c2",SUMIF($E$22:E$2999,$K626,Q$22:Q$2999),IF($I626="c3",SUMIF($D$22:D$2999,$K626,Q$22:Q$2999),IF($I626="c4",SUMIF($C$22:C$2999,$K626,Q$22:Q$2999),""))))))</f>
        <v/>
      </c>
      <c r="S626" s="90"/>
      <c r="T626" s="90" t="str">
        <f>IF(G626&lt;&gt;"",IF(S626&lt;&gt;"",O626*S626,"Celda Vacia"),IF($G626&lt;&gt;"",$O626*S626,IF(OR($I626="c",$I626="css"),SUMIF($G$22:G$2999,$K626,T$22:T$2999),IF($I626="c1",SUMIF($F$22:F$2999,$K626,T$22:T$2999),IF($I626="c2",SUMIF($E$22:E$2999,$K626,T$22:T$2999),IF($I626="c3",SUMIF($D$22:D$2999,$K626,T$22:T$2999),IF($I626="c4",SUMIF($C$22:C$2999,$K626,T$22:T$2999),"")))))))</f>
        <v/>
      </c>
      <c r="U626" s="91" t="str">
        <f t="shared" si="152"/>
        <v/>
      </c>
      <c r="V626" s="45"/>
      <c r="X626" s="50" t="str">
        <f t="shared" si="153"/>
        <v/>
      </c>
      <c r="Y626" s="69" t="str">
        <f t="shared" si="154"/>
        <v/>
      </c>
      <c r="Z626" s="69" t="str">
        <f t="shared" si="155"/>
        <v/>
      </c>
      <c r="AA626" s="69" t="str">
        <f>IF(I626="CSS",IF(RELLENAR!$F$6="PEM",IF(OR(T626&lt;(Q626),Q626=0),1,""),IF(OR(T626*(1+$T$11+$T$9)&lt;(Q626*(1+$O$9+$O$11)),Q626=0),1,"")),"")</f>
        <v/>
      </c>
      <c r="AB626" s="93" t="str">
        <f t="shared" si="156"/>
        <v/>
      </c>
      <c r="AC626" s="56" t="str">
        <f t="shared" si="157"/>
        <v/>
      </c>
      <c r="AD626" s="94" t="str">
        <f t="shared" si="158"/>
        <v/>
      </c>
      <c r="AE626" s="56" t="str">
        <f t="shared" si="159"/>
        <v/>
      </c>
      <c r="AF626" s="78" t="str">
        <f t="shared" si="160"/>
        <v/>
      </c>
    </row>
    <row r="627" spans="1:32" s="74" customFormat="1" x14ac:dyDescent="0.2">
      <c r="A627" s="74" t="str">
        <f>IF(EXPORTADO!I609&lt;&gt;"",EXPORTADO!I609,"")</f>
        <v/>
      </c>
      <c r="B627" s="74" t="str">
        <f t="shared" si="145"/>
        <v/>
      </c>
      <c r="C627" s="86" t="str">
        <f t="shared" si="146"/>
        <v/>
      </c>
      <c r="D627" s="86" t="str">
        <f t="shared" si="147"/>
        <v/>
      </c>
      <c r="E627" s="86" t="str">
        <f t="shared" si="148"/>
        <v/>
      </c>
      <c r="F627" s="86" t="str">
        <f t="shared" si="149"/>
        <v/>
      </c>
      <c r="G627" s="86" t="str">
        <f t="shared" si="150"/>
        <v/>
      </c>
      <c r="H627" s="87" t="str">
        <f>IF(EXPORTADO!B609&lt;&gt;"",EXPORTADO!B609,"")</f>
        <v/>
      </c>
      <c r="I627" s="78" t="str">
        <f t="shared" si="151"/>
        <v/>
      </c>
      <c r="J627" s="78"/>
      <c r="K627" s="88" t="str">
        <f>IF(EXPORTADO!A609&lt;&gt;"",TRIM(EXPORTADO!A609),"")</f>
        <v/>
      </c>
      <c r="L627" s="50" t="str">
        <f>IF(K627&lt;&gt;"",EXPORTADO!D609,"")</f>
        <v/>
      </c>
      <c r="M627" s="50"/>
      <c r="N627" s="78" t="str">
        <f>IF(K627&lt;&gt;"",EXPORTADO!C609,"")</f>
        <v/>
      </c>
      <c r="O627" s="89" t="str">
        <f>IF(G627&lt;&gt;"",EXPORTADO!E609,"")</f>
        <v/>
      </c>
      <c r="P627" s="90" t="str">
        <f>IF(G627&lt;&gt;"",EXPORTADO!F609,"")</f>
        <v/>
      </c>
      <c r="Q627" s="90" t="str">
        <f>IF($G627&lt;&gt;"",$O627*P627,IF(OR($I627="c",$I627="css"),SUMIF($G$22:G$2999,$K627,Q$22:Q$2999),IF($I627="c1",SUMIF($F$22:F$2999,$K627,Q$22:Q$2999),IF($I627="c2",SUMIF($E$22:E$2999,$K627,Q$22:Q$2999),IF($I627="c3",SUMIF($D$22:D$2999,$K627,Q$22:Q$2999),IF($I627="c4",SUMIF($C$22:C$2999,$K627,Q$22:Q$2999),""))))))</f>
        <v/>
      </c>
      <c r="S627" s="90"/>
      <c r="T627" s="90" t="str">
        <f>IF(G627&lt;&gt;"",IF(S627&lt;&gt;"",O627*S627,"Celda Vacia"),IF($G627&lt;&gt;"",$O627*S627,IF(OR($I627="c",$I627="css"),SUMIF($G$22:G$2999,$K627,T$22:T$2999),IF($I627="c1",SUMIF($F$22:F$2999,$K627,T$22:T$2999),IF($I627="c2",SUMIF($E$22:E$2999,$K627,T$22:T$2999),IF($I627="c3",SUMIF($D$22:D$2999,$K627,T$22:T$2999),IF($I627="c4",SUMIF($C$22:C$2999,$K627,T$22:T$2999),"")))))))</f>
        <v/>
      </c>
      <c r="U627" s="91" t="str">
        <f t="shared" si="152"/>
        <v/>
      </c>
      <c r="V627" s="45"/>
      <c r="X627" s="50" t="str">
        <f t="shared" si="153"/>
        <v/>
      </c>
      <c r="Y627" s="69" t="str">
        <f t="shared" si="154"/>
        <v/>
      </c>
      <c r="Z627" s="69" t="str">
        <f t="shared" si="155"/>
        <v/>
      </c>
      <c r="AA627" s="69" t="str">
        <f>IF(I627="CSS",IF(RELLENAR!$F$6="PEM",IF(OR(T627&lt;(Q627),Q627=0),1,""),IF(OR(T627*(1+$T$11+$T$9)&lt;(Q627*(1+$O$9+$O$11)),Q627=0),1,"")),"")</f>
        <v/>
      </c>
      <c r="AB627" s="93" t="str">
        <f t="shared" si="156"/>
        <v/>
      </c>
      <c r="AC627" s="56" t="str">
        <f t="shared" si="157"/>
        <v/>
      </c>
      <c r="AD627" s="94" t="str">
        <f t="shared" si="158"/>
        <v/>
      </c>
      <c r="AE627" s="56" t="str">
        <f t="shared" si="159"/>
        <v/>
      </c>
      <c r="AF627" s="78" t="str">
        <f t="shared" si="160"/>
        <v/>
      </c>
    </row>
    <row r="628" spans="1:32" s="74" customFormat="1" x14ac:dyDescent="0.2">
      <c r="A628" s="74" t="str">
        <f>IF(EXPORTADO!I610&lt;&gt;"",EXPORTADO!I610,"")</f>
        <v/>
      </c>
      <c r="B628" s="74" t="str">
        <f t="shared" si="145"/>
        <v/>
      </c>
      <c r="C628" s="86" t="str">
        <f t="shared" si="146"/>
        <v/>
      </c>
      <c r="D628" s="86" t="str">
        <f t="shared" si="147"/>
        <v/>
      </c>
      <c r="E628" s="86" t="str">
        <f t="shared" si="148"/>
        <v/>
      </c>
      <c r="F628" s="86" t="str">
        <f t="shared" si="149"/>
        <v/>
      </c>
      <c r="G628" s="86" t="str">
        <f t="shared" si="150"/>
        <v/>
      </c>
      <c r="H628" s="87" t="str">
        <f>IF(EXPORTADO!B610&lt;&gt;"",EXPORTADO!B610,"")</f>
        <v/>
      </c>
      <c r="I628" s="78" t="str">
        <f t="shared" si="151"/>
        <v/>
      </c>
      <c r="J628" s="78"/>
      <c r="K628" s="88" t="str">
        <f>IF(EXPORTADO!A610&lt;&gt;"",TRIM(EXPORTADO!A610),"")</f>
        <v/>
      </c>
      <c r="L628" s="50" t="str">
        <f>IF(K628&lt;&gt;"",EXPORTADO!D610,"")</f>
        <v/>
      </c>
      <c r="M628" s="50"/>
      <c r="N628" s="78" t="str">
        <f>IF(K628&lt;&gt;"",EXPORTADO!C610,"")</f>
        <v/>
      </c>
      <c r="O628" s="89" t="str">
        <f>IF(G628&lt;&gt;"",EXPORTADO!E610,"")</f>
        <v/>
      </c>
      <c r="P628" s="90" t="str">
        <f>IF(G628&lt;&gt;"",EXPORTADO!F610,"")</f>
        <v/>
      </c>
      <c r="Q628" s="90" t="str">
        <f>IF($G628&lt;&gt;"",$O628*P628,IF(OR($I628="c",$I628="css"),SUMIF($G$22:G$2999,$K628,Q$22:Q$2999),IF($I628="c1",SUMIF($F$22:F$2999,$K628,Q$22:Q$2999),IF($I628="c2",SUMIF($E$22:E$2999,$K628,Q$22:Q$2999),IF($I628="c3",SUMIF($D$22:D$2999,$K628,Q$22:Q$2999),IF($I628="c4",SUMIF($C$22:C$2999,$K628,Q$22:Q$2999),""))))))</f>
        <v/>
      </c>
      <c r="S628" s="90"/>
      <c r="T628" s="90" t="str">
        <f>IF(G628&lt;&gt;"",IF(S628&lt;&gt;"",O628*S628,"Celda Vacia"),IF($G628&lt;&gt;"",$O628*S628,IF(OR($I628="c",$I628="css"),SUMIF($G$22:G$2999,$K628,T$22:T$2999),IF($I628="c1",SUMIF($F$22:F$2999,$K628,T$22:T$2999),IF($I628="c2",SUMIF($E$22:E$2999,$K628,T$22:T$2999),IF($I628="c3",SUMIF($D$22:D$2999,$K628,T$22:T$2999),IF($I628="c4",SUMIF($C$22:C$2999,$K628,T$22:T$2999),"")))))))</f>
        <v/>
      </c>
      <c r="U628" s="91" t="str">
        <f t="shared" si="152"/>
        <v/>
      </c>
      <c r="V628" s="45"/>
      <c r="X628" s="50" t="str">
        <f t="shared" si="153"/>
        <v/>
      </c>
      <c r="Y628" s="69" t="str">
        <f t="shared" si="154"/>
        <v/>
      </c>
      <c r="Z628" s="69" t="str">
        <f t="shared" si="155"/>
        <v/>
      </c>
      <c r="AA628" s="69" t="str">
        <f>IF(I628="CSS",IF(RELLENAR!$F$6="PEM",IF(OR(T628&lt;(Q628),Q628=0),1,""),IF(OR(T628*(1+$T$11+$T$9)&lt;(Q628*(1+$O$9+$O$11)),Q628=0),1,"")),"")</f>
        <v/>
      </c>
      <c r="AB628" s="93" t="str">
        <f t="shared" si="156"/>
        <v/>
      </c>
      <c r="AC628" s="56" t="str">
        <f t="shared" si="157"/>
        <v/>
      </c>
      <c r="AD628" s="94" t="str">
        <f t="shared" si="158"/>
        <v/>
      </c>
      <c r="AE628" s="56" t="str">
        <f t="shared" si="159"/>
        <v/>
      </c>
      <c r="AF628" s="78" t="str">
        <f t="shared" si="160"/>
        <v/>
      </c>
    </row>
    <row r="629" spans="1:32" s="74" customFormat="1" x14ac:dyDescent="0.2">
      <c r="A629" s="74" t="str">
        <f>IF(EXPORTADO!I611&lt;&gt;"",EXPORTADO!I611,"")</f>
        <v/>
      </c>
      <c r="B629" s="74" t="str">
        <f t="shared" si="145"/>
        <v/>
      </c>
      <c r="C629" s="86" t="str">
        <f t="shared" si="146"/>
        <v/>
      </c>
      <c r="D629" s="86" t="str">
        <f t="shared" si="147"/>
        <v/>
      </c>
      <c r="E629" s="86" t="str">
        <f t="shared" si="148"/>
        <v/>
      </c>
      <c r="F629" s="86" t="str">
        <f t="shared" si="149"/>
        <v/>
      </c>
      <c r="G629" s="86" t="str">
        <f t="shared" si="150"/>
        <v/>
      </c>
      <c r="H629" s="87" t="str">
        <f>IF(EXPORTADO!B611&lt;&gt;"",EXPORTADO!B611,"")</f>
        <v/>
      </c>
      <c r="I629" s="78" t="str">
        <f t="shared" si="151"/>
        <v/>
      </c>
      <c r="J629" s="78"/>
      <c r="K629" s="88" t="str">
        <f>IF(EXPORTADO!A611&lt;&gt;"",TRIM(EXPORTADO!A611),"")</f>
        <v/>
      </c>
      <c r="L629" s="50" t="str">
        <f>IF(K629&lt;&gt;"",EXPORTADO!D611,"")</f>
        <v/>
      </c>
      <c r="M629" s="50"/>
      <c r="N629" s="78" t="str">
        <f>IF(K629&lt;&gt;"",EXPORTADO!C611,"")</f>
        <v/>
      </c>
      <c r="O629" s="89" t="str">
        <f>IF(G629&lt;&gt;"",EXPORTADO!E611,"")</f>
        <v/>
      </c>
      <c r="P629" s="90" t="str">
        <f>IF(G629&lt;&gt;"",EXPORTADO!F611,"")</f>
        <v/>
      </c>
      <c r="Q629" s="90" t="str">
        <f>IF($G629&lt;&gt;"",$O629*P629,IF(OR($I629="c",$I629="css"),SUMIF($G$22:G$2999,$K629,Q$22:Q$2999),IF($I629="c1",SUMIF($F$22:F$2999,$K629,Q$22:Q$2999),IF($I629="c2",SUMIF($E$22:E$2999,$K629,Q$22:Q$2999),IF($I629="c3",SUMIF($D$22:D$2999,$K629,Q$22:Q$2999),IF($I629="c4",SUMIF($C$22:C$2999,$K629,Q$22:Q$2999),""))))))</f>
        <v/>
      </c>
      <c r="S629" s="90"/>
      <c r="T629" s="90" t="str">
        <f>IF(G629&lt;&gt;"",IF(S629&lt;&gt;"",O629*S629,"Celda Vacia"),IF($G629&lt;&gt;"",$O629*S629,IF(OR($I629="c",$I629="css"),SUMIF($G$22:G$2999,$K629,T$22:T$2999),IF($I629="c1",SUMIF($F$22:F$2999,$K629,T$22:T$2999),IF($I629="c2",SUMIF($E$22:E$2999,$K629,T$22:T$2999),IF($I629="c3",SUMIF($D$22:D$2999,$K629,T$22:T$2999),IF($I629="c4",SUMIF($C$22:C$2999,$K629,T$22:T$2999),"")))))))</f>
        <v/>
      </c>
      <c r="U629" s="91" t="str">
        <f t="shared" si="152"/>
        <v/>
      </c>
      <c r="V629" s="45"/>
      <c r="X629" s="50" t="str">
        <f t="shared" si="153"/>
        <v/>
      </c>
      <c r="Y629" s="69" t="str">
        <f t="shared" si="154"/>
        <v/>
      </c>
      <c r="Z629" s="69" t="str">
        <f t="shared" si="155"/>
        <v/>
      </c>
      <c r="AA629" s="69" t="str">
        <f>IF(I629="CSS",IF(RELLENAR!$F$6="PEM",IF(OR(T629&lt;(Q629),Q629=0),1,""),IF(OR(T629*(1+$T$11+$T$9)&lt;(Q629*(1+$O$9+$O$11)),Q629=0),1,"")),"")</f>
        <v/>
      </c>
      <c r="AB629" s="93" t="str">
        <f t="shared" si="156"/>
        <v/>
      </c>
      <c r="AC629" s="56" t="str">
        <f t="shared" si="157"/>
        <v/>
      </c>
      <c r="AD629" s="94" t="str">
        <f t="shared" si="158"/>
        <v/>
      </c>
      <c r="AE629" s="56" t="str">
        <f t="shared" si="159"/>
        <v/>
      </c>
      <c r="AF629" s="78" t="str">
        <f t="shared" si="160"/>
        <v/>
      </c>
    </row>
    <row r="630" spans="1:32" s="74" customFormat="1" x14ac:dyDescent="0.2">
      <c r="A630" s="74" t="str">
        <f>IF(EXPORTADO!I612&lt;&gt;"",EXPORTADO!I612,"")</f>
        <v/>
      </c>
      <c r="B630" s="74" t="str">
        <f t="shared" si="145"/>
        <v/>
      </c>
      <c r="C630" s="86" t="str">
        <f t="shared" si="146"/>
        <v/>
      </c>
      <c r="D630" s="86" t="str">
        <f t="shared" si="147"/>
        <v/>
      </c>
      <c r="E630" s="86" t="str">
        <f t="shared" si="148"/>
        <v/>
      </c>
      <c r="F630" s="86" t="str">
        <f t="shared" si="149"/>
        <v/>
      </c>
      <c r="G630" s="86" t="str">
        <f t="shared" si="150"/>
        <v/>
      </c>
      <c r="H630" s="87" t="str">
        <f>IF(EXPORTADO!B612&lt;&gt;"",EXPORTADO!B612,"")</f>
        <v/>
      </c>
      <c r="I630" s="78" t="str">
        <f t="shared" si="151"/>
        <v/>
      </c>
      <c r="J630" s="78"/>
      <c r="K630" s="88" t="str">
        <f>IF(EXPORTADO!A612&lt;&gt;"",TRIM(EXPORTADO!A612),"")</f>
        <v/>
      </c>
      <c r="L630" s="50" t="str">
        <f>IF(K630&lt;&gt;"",EXPORTADO!D612,"")</f>
        <v/>
      </c>
      <c r="M630" s="50"/>
      <c r="N630" s="78" t="str">
        <f>IF(K630&lt;&gt;"",EXPORTADO!C612,"")</f>
        <v/>
      </c>
      <c r="O630" s="89" t="str">
        <f>IF(G630&lt;&gt;"",EXPORTADO!E612,"")</f>
        <v/>
      </c>
      <c r="P630" s="90" t="str">
        <f>IF(G630&lt;&gt;"",EXPORTADO!F612,"")</f>
        <v/>
      </c>
      <c r="Q630" s="90" t="str">
        <f>IF($G630&lt;&gt;"",$O630*P630,IF(OR($I630="c",$I630="css"),SUMIF($G$22:G$2999,$K630,Q$22:Q$2999),IF($I630="c1",SUMIF($F$22:F$2999,$K630,Q$22:Q$2999),IF($I630="c2",SUMIF($E$22:E$2999,$K630,Q$22:Q$2999),IF($I630="c3",SUMIF($D$22:D$2999,$K630,Q$22:Q$2999),IF($I630="c4",SUMIF($C$22:C$2999,$K630,Q$22:Q$2999),""))))))</f>
        <v/>
      </c>
      <c r="S630" s="90"/>
      <c r="T630" s="90" t="str">
        <f>IF(G630&lt;&gt;"",IF(S630&lt;&gt;"",O630*S630,"Celda Vacia"),IF($G630&lt;&gt;"",$O630*S630,IF(OR($I630="c",$I630="css"),SUMIF($G$22:G$2999,$K630,T$22:T$2999),IF($I630="c1",SUMIF($F$22:F$2999,$K630,T$22:T$2999),IF($I630="c2",SUMIF($E$22:E$2999,$K630,T$22:T$2999),IF($I630="c3",SUMIF($D$22:D$2999,$K630,T$22:T$2999),IF($I630="c4",SUMIF($C$22:C$2999,$K630,T$22:T$2999),"")))))))</f>
        <v/>
      </c>
      <c r="U630" s="91" t="str">
        <f t="shared" si="152"/>
        <v/>
      </c>
      <c r="V630" s="45"/>
      <c r="X630" s="50" t="str">
        <f t="shared" si="153"/>
        <v/>
      </c>
      <c r="Y630" s="69" t="str">
        <f t="shared" si="154"/>
        <v/>
      </c>
      <c r="Z630" s="69" t="str">
        <f t="shared" si="155"/>
        <v/>
      </c>
      <c r="AA630" s="69" t="str">
        <f>IF(I630="CSS",IF(RELLENAR!$F$6="PEM",IF(OR(T630&lt;(Q630),Q630=0),1,""),IF(OR(T630*(1+$T$11+$T$9)&lt;(Q630*(1+$O$9+$O$11)),Q630=0),1,"")),"")</f>
        <v/>
      </c>
      <c r="AB630" s="93" t="str">
        <f t="shared" si="156"/>
        <v/>
      </c>
      <c r="AC630" s="56" t="str">
        <f t="shared" si="157"/>
        <v/>
      </c>
      <c r="AD630" s="94" t="str">
        <f t="shared" si="158"/>
        <v/>
      </c>
      <c r="AE630" s="56" t="str">
        <f t="shared" si="159"/>
        <v/>
      </c>
      <c r="AF630" s="78" t="str">
        <f t="shared" si="160"/>
        <v/>
      </c>
    </row>
    <row r="631" spans="1:32" s="74" customFormat="1" x14ac:dyDescent="0.2">
      <c r="A631" s="74" t="str">
        <f>IF(EXPORTADO!I613&lt;&gt;"",EXPORTADO!I613,"")</f>
        <v/>
      </c>
      <c r="B631" s="74" t="str">
        <f t="shared" si="145"/>
        <v/>
      </c>
      <c r="C631" s="86" t="str">
        <f t="shared" si="146"/>
        <v/>
      </c>
      <c r="D631" s="86" t="str">
        <f t="shared" si="147"/>
        <v/>
      </c>
      <c r="E631" s="86" t="str">
        <f t="shared" si="148"/>
        <v/>
      </c>
      <c r="F631" s="86" t="str">
        <f t="shared" si="149"/>
        <v/>
      </c>
      <c r="G631" s="86" t="str">
        <f t="shared" si="150"/>
        <v/>
      </c>
      <c r="H631" s="87" t="str">
        <f>IF(EXPORTADO!B613&lt;&gt;"",EXPORTADO!B613,"")</f>
        <v/>
      </c>
      <c r="I631" s="78" t="str">
        <f t="shared" si="151"/>
        <v/>
      </c>
      <c r="J631" s="78"/>
      <c r="K631" s="88" t="str">
        <f>IF(EXPORTADO!A613&lt;&gt;"",TRIM(EXPORTADO!A613),"")</f>
        <v/>
      </c>
      <c r="L631" s="50" t="str">
        <f>IF(K631&lt;&gt;"",EXPORTADO!D613,"")</f>
        <v/>
      </c>
      <c r="M631" s="50"/>
      <c r="N631" s="78" t="str">
        <f>IF(K631&lt;&gt;"",EXPORTADO!C613,"")</f>
        <v/>
      </c>
      <c r="O631" s="89" t="str">
        <f>IF(G631&lt;&gt;"",EXPORTADO!E613,"")</f>
        <v/>
      </c>
      <c r="P631" s="90" t="str">
        <f>IF(G631&lt;&gt;"",EXPORTADO!F613,"")</f>
        <v/>
      </c>
      <c r="Q631" s="90" t="str">
        <f>IF($G631&lt;&gt;"",$O631*P631,IF(OR($I631="c",$I631="css"),SUMIF($G$22:G$2999,$K631,Q$22:Q$2999),IF($I631="c1",SUMIF($F$22:F$2999,$K631,Q$22:Q$2999),IF($I631="c2",SUMIF($E$22:E$2999,$K631,Q$22:Q$2999),IF($I631="c3",SUMIF($D$22:D$2999,$K631,Q$22:Q$2999),IF($I631="c4",SUMIF($C$22:C$2999,$K631,Q$22:Q$2999),""))))))</f>
        <v/>
      </c>
      <c r="S631" s="90"/>
      <c r="T631" s="90" t="str">
        <f>IF(G631&lt;&gt;"",IF(S631&lt;&gt;"",O631*S631,"Celda Vacia"),IF($G631&lt;&gt;"",$O631*S631,IF(OR($I631="c",$I631="css"),SUMIF($G$22:G$2999,$K631,T$22:T$2999),IF($I631="c1",SUMIF($F$22:F$2999,$K631,T$22:T$2999),IF($I631="c2",SUMIF($E$22:E$2999,$K631,T$22:T$2999),IF($I631="c3",SUMIF($D$22:D$2999,$K631,T$22:T$2999),IF($I631="c4",SUMIF($C$22:C$2999,$K631,T$22:T$2999),"")))))))</f>
        <v/>
      </c>
      <c r="U631" s="91" t="str">
        <f t="shared" si="152"/>
        <v/>
      </c>
      <c r="V631" s="45"/>
      <c r="X631" s="50" t="str">
        <f t="shared" si="153"/>
        <v/>
      </c>
      <c r="Y631" s="69" t="str">
        <f t="shared" si="154"/>
        <v/>
      </c>
      <c r="Z631" s="69" t="str">
        <f t="shared" si="155"/>
        <v/>
      </c>
      <c r="AA631" s="69" t="str">
        <f>IF(I631="CSS",IF(RELLENAR!$F$6="PEM",IF(OR(T631&lt;(Q631),Q631=0),1,""),IF(OR(T631*(1+$T$11+$T$9)&lt;(Q631*(1+$O$9+$O$11)),Q631=0),1,"")),"")</f>
        <v/>
      </c>
      <c r="AB631" s="93" t="str">
        <f t="shared" si="156"/>
        <v/>
      </c>
      <c r="AC631" s="56" t="str">
        <f t="shared" si="157"/>
        <v/>
      </c>
      <c r="AD631" s="94" t="str">
        <f t="shared" si="158"/>
        <v/>
      </c>
      <c r="AE631" s="56" t="str">
        <f t="shared" si="159"/>
        <v/>
      </c>
      <c r="AF631" s="78" t="str">
        <f t="shared" si="160"/>
        <v/>
      </c>
    </row>
    <row r="632" spans="1:32" s="74" customFormat="1" x14ac:dyDescent="0.2">
      <c r="A632" s="74" t="str">
        <f>IF(EXPORTADO!I614&lt;&gt;"",EXPORTADO!I614,"")</f>
        <v/>
      </c>
      <c r="B632" s="74" t="str">
        <f t="shared" si="145"/>
        <v/>
      </c>
      <c r="C632" s="86" t="str">
        <f t="shared" si="146"/>
        <v/>
      </c>
      <c r="D632" s="86" t="str">
        <f t="shared" si="147"/>
        <v/>
      </c>
      <c r="E632" s="86" t="str">
        <f t="shared" si="148"/>
        <v/>
      </c>
      <c r="F632" s="86" t="str">
        <f t="shared" si="149"/>
        <v/>
      </c>
      <c r="G632" s="86" t="str">
        <f t="shared" si="150"/>
        <v/>
      </c>
      <c r="H632" s="87" t="str">
        <f>IF(EXPORTADO!B614&lt;&gt;"",EXPORTADO!B614,"")</f>
        <v/>
      </c>
      <c r="I632" s="78" t="str">
        <f t="shared" si="151"/>
        <v/>
      </c>
      <c r="J632" s="78"/>
      <c r="K632" s="88" t="str">
        <f>IF(EXPORTADO!A614&lt;&gt;"",TRIM(EXPORTADO!A614),"")</f>
        <v/>
      </c>
      <c r="L632" s="50" t="str">
        <f>IF(K632&lt;&gt;"",EXPORTADO!D614,"")</f>
        <v/>
      </c>
      <c r="M632" s="50"/>
      <c r="N632" s="78" t="str">
        <f>IF(K632&lt;&gt;"",EXPORTADO!C614,"")</f>
        <v/>
      </c>
      <c r="O632" s="89" t="str">
        <f>IF(G632&lt;&gt;"",EXPORTADO!E614,"")</f>
        <v/>
      </c>
      <c r="P632" s="90" t="str">
        <f>IF(G632&lt;&gt;"",EXPORTADO!F614,"")</f>
        <v/>
      </c>
      <c r="Q632" s="90" t="str">
        <f>IF($G632&lt;&gt;"",$O632*P632,IF(OR($I632="c",$I632="css"),SUMIF($G$22:G$2999,$K632,Q$22:Q$2999),IF($I632="c1",SUMIF($F$22:F$2999,$K632,Q$22:Q$2999),IF($I632="c2",SUMIF($E$22:E$2999,$K632,Q$22:Q$2999),IF($I632="c3",SUMIF($D$22:D$2999,$K632,Q$22:Q$2999),IF($I632="c4",SUMIF($C$22:C$2999,$K632,Q$22:Q$2999),""))))))</f>
        <v/>
      </c>
      <c r="S632" s="90"/>
      <c r="T632" s="90" t="str">
        <f>IF(G632&lt;&gt;"",IF(S632&lt;&gt;"",O632*S632,"Celda Vacia"),IF($G632&lt;&gt;"",$O632*S632,IF(OR($I632="c",$I632="css"),SUMIF($G$22:G$2999,$K632,T$22:T$2999),IF($I632="c1",SUMIF($F$22:F$2999,$K632,T$22:T$2999),IF($I632="c2",SUMIF($E$22:E$2999,$K632,T$22:T$2999),IF($I632="c3",SUMIF($D$22:D$2999,$K632,T$22:T$2999),IF($I632="c4",SUMIF($C$22:C$2999,$K632,T$22:T$2999),"")))))))</f>
        <v/>
      </c>
      <c r="U632" s="91" t="str">
        <f t="shared" si="152"/>
        <v/>
      </c>
      <c r="V632" s="45"/>
      <c r="X632" s="50" t="str">
        <f t="shared" si="153"/>
        <v/>
      </c>
      <c r="Y632" s="69" t="str">
        <f t="shared" si="154"/>
        <v/>
      </c>
      <c r="Z632" s="69" t="str">
        <f t="shared" si="155"/>
        <v/>
      </c>
      <c r="AA632" s="69" t="str">
        <f>IF(I632="CSS",IF(RELLENAR!$F$6="PEM",IF(OR(T632&lt;(Q632),Q632=0),1,""),IF(OR(T632*(1+$T$11+$T$9)&lt;(Q632*(1+$O$9+$O$11)),Q632=0),1,"")),"")</f>
        <v/>
      </c>
      <c r="AB632" s="93" t="str">
        <f t="shared" si="156"/>
        <v/>
      </c>
      <c r="AC632" s="56" t="str">
        <f t="shared" si="157"/>
        <v/>
      </c>
      <c r="AD632" s="94" t="str">
        <f t="shared" si="158"/>
        <v/>
      </c>
      <c r="AE632" s="56" t="str">
        <f t="shared" si="159"/>
        <v/>
      </c>
      <c r="AF632" s="78" t="str">
        <f t="shared" si="160"/>
        <v/>
      </c>
    </row>
    <row r="633" spans="1:32" s="74" customFormat="1" x14ac:dyDescent="0.2">
      <c r="A633" s="74" t="str">
        <f>IF(EXPORTADO!I615&lt;&gt;"",EXPORTADO!I615,"")</f>
        <v/>
      </c>
      <c r="B633" s="74" t="str">
        <f t="shared" si="145"/>
        <v/>
      </c>
      <c r="C633" s="86" t="str">
        <f t="shared" si="146"/>
        <v/>
      </c>
      <c r="D633" s="86" t="str">
        <f t="shared" si="147"/>
        <v/>
      </c>
      <c r="E633" s="86" t="str">
        <f t="shared" si="148"/>
        <v/>
      </c>
      <c r="F633" s="86" t="str">
        <f t="shared" si="149"/>
        <v/>
      </c>
      <c r="G633" s="86" t="str">
        <f t="shared" si="150"/>
        <v/>
      </c>
      <c r="H633" s="87" t="str">
        <f>IF(EXPORTADO!B615&lt;&gt;"",EXPORTADO!B615,"")</f>
        <v/>
      </c>
      <c r="I633" s="78" t="str">
        <f t="shared" si="151"/>
        <v/>
      </c>
      <c r="J633" s="78"/>
      <c r="K633" s="88" t="str">
        <f>IF(EXPORTADO!A615&lt;&gt;"",TRIM(EXPORTADO!A615),"")</f>
        <v/>
      </c>
      <c r="L633" s="50" t="str">
        <f>IF(K633&lt;&gt;"",EXPORTADO!D615,"")</f>
        <v/>
      </c>
      <c r="M633" s="50"/>
      <c r="N633" s="78" t="str">
        <f>IF(K633&lt;&gt;"",EXPORTADO!C615,"")</f>
        <v/>
      </c>
      <c r="O633" s="89" t="str">
        <f>IF(G633&lt;&gt;"",EXPORTADO!E615,"")</f>
        <v/>
      </c>
      <c r="P633" s="90" t="str">
        <f>IF(G633&lt;&gt;"",EXPORTADO!F615,"")</f>
        <v/>
      </c>
      <c r="Q633" s="90" t="str">
        <f>IF($G633&lt;&gt;"",$O633*P633,IF(OR($I633="c",$I633="css"),SUMIF($G$22:G$2999,$K633,Q$22:Q$2999),IF($I633="c1",SUMIF($F$22:F$2999,$K633,Q$22:Q$2999),IF($I633="c2",SUMIF($E$22:E$2999,$K633,Q$22:Q$2999),IF($I633="c3",SUMIF($D$22:D$2999,$K633,Q$22:Q$2999),IF($I633="c4",SUMIF($C$22:C$2999,$K633,Q$22:Q$2999),""))))))</f>
        <v/>
      </c>
      <c r="S633" s="90"/>
      <c r="T633" s="90" t="str">
        <f>IF(G633&lt;&gt;"",IF(S633&lt;&gt;"",O633*S633,"Celda Vacia"),IF($G633&lt;&gt;"",$O633*S633,IF(OR($I633="c",$I633="css"),SUMIF($G$22:G$2999,$K633,T$22:T$2999),IF($I633="c1",SUMIF($F$22:F$2999,$K633,T$22:T$2999),IF($I633="c2",SUMIF($E$22:E$2999,$K633,T$22:T$2999),IF($I633="c3",SUMIF($D$22:D$2999,$K633,T$22:T$2999),IF($I633="c4",SUMIF($C$22:C$2999,$K633,T$22:T$2999),"")))))))</f>
        <v/>
      </c>
      <c r="U633" s="91" t="str">
        <f t="shared" si="152"/>
        <v/>
      </c>
      <c r="V633" s="45"/>
      <c r="X633" s="50" t="str">
        <f t="shared" si="153"/>
        <v/>
      </c>
      <c r="Y633" s="69" t="str">
        <f t="shared" si="154"/>
        <v/>
      </c>
      <c r="Z633" s="69" t="str">
        <f t="shared" si="155"/>
        <v/>
      </c>
      <c r="AA633" s="69" t="str">
        <f>IF(I633="CSS",IF(RELLENAR!$F$6="PEM",IF(OR(T633&lt;(Q633),Q633=0),1,""),IF(OR(T633*(1+$T$11+$T$9)&lt;(Q633*(1+$O$9+$O$11)),Q633=0),1,"")),"")</f>
        <v/>
      </c>
      <c r="AB633" s="93" t="str">
        <f t="shared" si="156"/>
        <v/>
      </c>
      <c r="AC633" s="56" t="str">
        <f t="shared" si="157"/>
        <v/>
      </c>
      <c r="AD633" s="94" t="str">
        <f t="shared" si="158"/>
        <v/>
      </c>
      <c r="AE633" s="56" t="str">
        <f t="shared" si="159"/>
        <v/>
      </c>
      <c r="AF633" s="78" t="str">
        <f t="shared" si="160"/>
        <v/>
      </c>
    </row>
    <row r="634" spans="1:32" s="74" customFormat="1" x14ac:dyDescent="0.2">
      <c r="A634" s="74" t="str">
        <f>IF(EXPORTADO!I616&lt;&gt;"",EXPORTADO!I616,"")</f>
        <v/>
      </c>
      <c r="B634" s="74" t="str">
        <f t="shared" si="145"/>
        <v/>
      </c>
      <c r="C634" s="86" t="str">
        <f t="shared" si="146"/>
        <v/>
      </c>
      <c r="D634" s="86" t="str">
        <f t="shared" si="147"/>
        <v/>
      </c>
      <c r="E634" s="86" t="str">
        <f t="shared" si="148"/>
        <v/>
      </c>
      <c r="F634" s="86" t="str">
        <f t="shared" si="149"/>
        <v/>
      </c>
      <c r="G634" s="86" t="str">
        <f t="shared" si="150"/>
        <v/>
      </c>
      <c r="H634" s="87" t="str">
        <f>IF(EXPORTADO!B616&lt;&gt;"",EXPORTADO!B616,"")</f>
        <v/>
      </c>
      <c r="I634" s="78" t="str">
        <f t="shared" si="151"/>
        <v/>
      </c>
      <c r="J634" s="78"/>
      <c r="K634" s="88" t="str">
        <f>IF(EXPORTADO!A616&lt;&gt;"",TRIM(EXPORTADO!A616),"")</f>
        <v/>
      </c>
      <c r="L634" s="50" t="str">
        <f>IF(K634&lt;&gt;"",EXPORTADO!D616,"")</f>
        <v/>
      </c>
      <c r="M634" s="50"/>
      <c r="N634" s="78" t="str">
        <f>IF(K634&lt;&gt;"",EXPORTADO!C616,"")</f>
        <v/>
      </c>
      <c r="O634" s="89" t="str">
        <f>IF(G634&lt;&gt;"",EXPORTADO!E616,"")</f>
        <v/>
      </c>
      <c r="P634" s="90" t="str">
        <f>IF(G634&lt;&gt;"",EXPORTADO!F616,"")</f>
        <v/>
      </c>
      <c r="Q634" s="90" t="str">
        <f>IF($G634&lt;&gt;"",$O634*P634,IF(OR($I634="c",$I634="css"),SUMIF($G$22:G$2999,$K634,Q$22:Q$2999),IF($I634="c1",SUMIF($F$22:F$2999,$K634,Q$22:Q$2999),IF($I634="c2",SUMIF($E$22:E$2999,$K634,Q$22:Q$2999),IF($I634="c3",SUMIF($D$22:D$2999,$K634,Q$22:Q$2999),IF($I634="c4",SUMIF($C$22:C$2999,$K634,Q$22:Q$2999),""))))))</f>
        <v/>
      </c>
      <c r="S634" s="90" t="s">
        <v>17</v>
      </c>
      <c r="T634" s="90" t="str">
        <f>IF(G634&lt;&gt;"",IF(S634&lt;&gt;"",O634*S634,"Celda Vacia"),IF($G634&lt;&gt;"",$O634*S634,IF(OR($I634="c",$I634="css"),SUMIF($G$22:G$2999,$K634,T$22:T$2999),IF($I634="c1",SUMIF($F$22:F$2999,$K634,T$22:T$2999),IF($I634="c2",SUMIF($E$22:E$2999,$K634,T$22:T$2999),IF($I634="c3",SUMIF($D$22:D$2999,$K634,T$22:T$2999),IF($I634="c4",SUMIF($C$22:C$2999,$K634,T$22:T$2999),"")))))))</f>
        <v/>
      </c>
      <c r="U634" s="91" t="str">
        <f t="shared" si="152"/>
        <v/>
      </c>
      <c r="V634" s="45"/>
      <c r="X634" s="50" t="str">
        <f t="shared" si="153"/>
        <v/>
      </c>
      <c r="Y634" s="69" t="str">
        <f t="shared" si="154"/>
        <v/>
      </c>
      <c r="Z634" s="69" t="str">
        <f t="shared" si="155"/>
        <v/>
      </c>
      <c r="AA634" s="69" t="str">
        <f>IF(I634="CSS",IF(RELLENAR!$F$6="PEM",IF(OR(T634&lt;(Q634),Q634=0),1,""),IF(OR(T634*(1+$T$11+$T$9)&lt;(Q634*(1+$O$9+$O$11)),Q634=0),1,"")),"")</f>
        <v/>
      </c>
      <c r="AB634" s="93" t="str">
        <f t="shared" si="156"/>
        <v/>
      </c>
      <c r="AC634" s="56" t="str">
        <f t="shared" si="157"/>
        <v/>
      </c>
      <c r="AD634" s="94" t="str">
        <f t="shared" si="158"/>
        <v/>
      </c>
      <c r="AE634" s="56" t="str">
        <f t="shared" si="159"/>
        <v/>
      </c>
      <c r="AF634" s="78" t="str">
        <f t="shared" si="160"/>
        <v/>
      </c>
    </row>
    <row r="635" spans="1:32" s="74" customFormat="1" x14ac:dyDescent="0.2">
      <c r="A635" s="74" t="str">
        <f>IF(EXPORTADO!I617&lt;&gt;"",EXPORTADO!I617,"")</f>
        <v/>
      </c>
      <c r="B635" s="74" t="str">
        <f t="shared" si="145"/>
        <v/>
      </c>
      <c r="C635" s="86" t="str">
        <f t="shared" si="146"/>
        <v/>
      </c>
      <c r="D635" s="86" t="str">
        <f t="shared" si="147"/>
        <v/>
      </c>
      <c r="E635" s="86" t="str">
        <f t="shared" si="148"/>
        <v/>
      </c>
      <c r="F635" s="86" t="str">
        <f t="shared" si="149"/>
        <v/>
      </c>
      <c r="G635" s="86" t="str">
        <f t="shared" si="150"/>
        <v/>
      </c>
      <c r="H635" s="87" t="str">
        <f>IF(EXPORTADO!B617&lt;&gt;"",EXPORTADO!B617,"")</f>
        <v/>
      </c>
      <c r="I635" s="78" t="str">
        <f t="shared" si="151"/>
        <v/>
      </c>
      <c r="J635" s="78"/>
      <c r="K635" s="88" t="str">
        <f>IF(EXPORTADO!A617&lt;&gt;"",TRIM(EXPORTADO!A617),"")</f>
        <v/>
      </c>
      <c r="L635" s="50" t="str">
        <f>IF(K635&lt;&gt;"",EXPORTADO!D617,"")</f>
        <v/>
      </c>
      <c r="M635" s="50"/>
      <c r="N635" s="78" t="str">
        <f>IF(K635&lt;&gt;"",EXPORTADO!C617,"")</f>
        <v/>
      </c>
      <c r="O635" s="89" t="str">
        <f>IF(G635&lt;&gt;"",EXPORTADO!E617,"")</f>
        <v/>
      </c>
      <c r="P635" s="90" t="str">
        <f>IF(G635&lt;&gt;"",EXPORTADO!F617,"")</f>
        <v/>
      </c>
      <c r="Q635" s="90" t="str">
        <f>IF($G635&lt;&gt;"",$O635*P635,IF(OR($I635="c",$I635="css"),SUMIF($G$22:G$2999,$K635,Q$22:Q$2999),IF($I635="c1",SUMIF($F$22:F$2999,$K635,Q$22:Q$2999),IF($I635="c2",SUMIF($E$22:E$2999,$K635,Q$22:Q$2999),IF($I635="c3",SUMIF($D$22:D$2999,$K635,Q$22:Q$2999),IF($I635="c4",SUMIF($C$22:C$2999,$K635,Q$22:Q$2999),""))))))</f>
        <v/>
      </c>
      <c r="S635" s="90"/>
      <c r="T635" s="90" t="str">
        <f>IF(G635&lt;&gt;"",IF(S635&lt;&gt;"",O635*S635,"Celda Vacia"),IF($G635&lt;&gt;"",$O635*S635,IF(OR($I635="c",$I635="css"),SUMIF($G$22:G$2999,$K635,T$22:T$2999),IF($I635="c1",SUMIF($F$22:F$2999,$K635,T$22:T$2999),IF($I635="c2",SUMIF($E$22:E$2999,$K635,T$22:T$2999),IF($I635="c3",SUMIF($D$22:D$2999,$K635,T$22:T$2999),IF($I635="c4",SUMIF($C$22:C$2999,$K635,T$22:T$2999),"")))))))</f>
        <v/>
      </c>
      <c r="U635" s="91" t="str">
        <f t="shared" si="152"/>
        <v/>
      </c>
      <c r="V635" s="45"/>
      <c r="X635" s="50" t="str">
        <f t="shared" si="153"/>
        <v/>
      </c>
      <c r="Y635" s="69" t="str">
        <f t="shared" si="154"/>
        <v/>
      </c>
      <c r="Z635" s="69" t="str">
        <f t="shared" si="155"/>
        <v/>
      </c>
      <c r="AA635" s="69" t="str">
        <f>IF(I635="CSS",IF(RELLENAR!$F$6="PEM",IF(OR(T635&lt;(Q635),Q635=0),1,""),IF(OR(T635*(1+$T$11+$T$9)&lt;(Q635*(1+$O$9+$O$11)),Q635=0),1,"")),"")</f>
        <v/>
      </c>
      <c r="AB635" s="93" t="str">
        <f t="shared" si="156"/>
        <v/>
      </c>
      <c r="AC635" s="56" t="str">
        <f t="shared" si="157"/>
        <v/>
      </c>
      <c r="AD635" s="94" t="str">
        <f t="shared" si="158"/>
        <v/>
      </c>
      <c r="AE635" s="56" t="str">
        <f t="shared" si="159"/>
        <v/>
      </c>
      <c r="AF635" s="78" t="str">
        <f t="shared" si="160"/>
        <v/>
      </c>
    </row>
    <row r="636" spans="1:32" s="74" customFormat="1" x14ac:dyDescent="0.2">
      <c r="A636" s="74" t="str">
        <f>IF(EXPORTADO!I618&lt;&gt;"",EXPORTADO!I618,"")</f>
        <v/>
      </c>
      <c r="B636" s="74" t="str">
        <f t="shared" si="145"/>
        <v/>
      </c>
      <c r="C636" s="86" t="str">
        <f t="shared" si="146"/>
        <v/>
      </c>
      <c r="D636" s="86" t="str">
        <f t="shared" si="147"/>
        <v/>
      </c>
      <c r="E636" s="86" t="str">
        <f t="shared" si="148"/>
        <v/>
      </c>
      <c r="F636" s="86" t="str">
        <f t="shared" si="149"/>
        <v/>
      </c>
      <c r="G636" s="86" t="str">
        <f t="shared" si="150"/>
        <v/>
      </c>
      <c r="H636" s="87" t="str">
        <f>IF(EXPORTADO!B618&lt;&gt;"",EXPORTADO!B618,"")</f>
        <v/>
      </c>
      <c r="I636" s="78" t="str">
        <f t="shared" si="151"/>
        <v/>
      </c>
      <c r="J636" s="78"/>
      <c r="K636" s="88" t="str">
        <f>IF(EXPORTADO!A618&lt;&gt;"",TRIM(EXPORTADO!A618),"")</f>
        <v/>
      </c>
      <c r="L636" s="50" t="str">
        <f>IF(K636&lt;&gt;"",EXPORTADO!D618,"")</f>
        <v/>
      </c>
      <c r="M636" s="50"/>
      <c r="N636" s="78" t="str">
        <f>IF(K636&lt;&gt;"",EXPORTADO!C618,"")</f>
        <v/>
      </c>
      <c r="O636" s="89" t="str">
        <f>IF(G636&lt;&gt;"",EXPORTADO!E618,"")</f>
        <v/>
      </c>
      <c r="P636" s="90" t="str">
        <f>IF(G636&lt;&gt;"",EXPORTADO!F618,"")</f>
        <v/>
      </c>
      <c r="Q636" s="90" t="str">
        <f>IF($G636&lt;&gt;"",$O636*P636,IF(OR($I636="c",$I636="css"),SUMIF($G$22:G$2999,$K636,Q$22:Q$2999),IF($I636="c1",SUMIF($F$22:F$2999,$K636,Q$22:Q$2999),IF($I636="c2",SUMIF($E$22:E$2999,$K636,Q$22:Q$2999),IF($I636="c3",SUMIF($D$22:D$2999,$K636,Q$22:Q$2999),IF($I636="c4",SUMIF($C$22:C$2999,$K636,Q$22:Q$2999),""))))))</f>
        <v/>
      </c>
      <c r="S636" s="90"/>
      <c r="T636" s="90" t="str">
        <f>IF(G636&lt;&gt;"",IF(S636&lt;&gt;"",O636*S636,"Celda Vacia"),IF($G636&lt;&gt;"",$O636*S636,IF(OR($I636="c",$I636="css"),SUMIF($G$22:G$2999,$K636,T$22:T$2999),IF($I636="c1",SUMIF($F$22:F$2999,$K636,T$22:T$2999),IF($I636="c2",SUMIF($E$22:E$2999,$K636,T$22:T$2999),IF($I636="c3",SUMIF($D$22:D$2999,$K636,T$22:T$2999),IF($I636="c4",SUMIF($C$22:C$2999,$K636,T$22:T$2999),"")))))))</f>
        <v/>
      </c>
      <c r="U636" s="91" t="str">
        <f t="shared" si="152"/>
        <v/>
      </c>
      <c r="V636" s="45"/>
      <c r="X636" s="50" t="str">
        <f t="shared" si="153"/>
        <v/>
      </c>
      <c r="Y636" s="69" t="str">
        <f t="shared" si="154"/>
        <v/>
      </c>
      <c r="Z636" s="69" t="str">
        <f t="shared" si="155"/>
        <v/>
      </c>
      <c r="AA636" s="69" t="str">
        <f>IF(I636="CSS",IF(RELLENAR!$F$6="PEM",IF(OR(T636&lt;(Q636),Q636=0),1,""),IF(OR(T636*(1+$T$11+$T$9)&lt;(Q636*(1+$O$9+$O$11)),Q636=0),1,"")),"")</f>
        <v/>
      </c>
      <c r="AB636" s="93" t="str">
        <f t="shared" si="156"/>
        <v/>
      </c>
      <c r="AC636" s="56" t="str">
        <f t="shared" si="157"/>
        <v/>
      </c>
      <c r="AD636" s="94" t="str">
        <f t="shared" si="158"/>
        <v/>
      </c>
      <c r="AE636" s="56" t="str">
        <f t="shared" si="159"/>
        <v/>
      </c>
      <c r="AF636" s="78" t="str">
        <f t="shared" si="160"/>
        <v/>
      </c>
    </row>
    <row r="637" spans="1:32" s="74" customFormat="1" x14ac:dyDescent="0.2">
      <c r="A637" s="74" t="str">
        <f>IF(EXPORTADO!I619&lt;&gt;"",EXPORTADO!I619,"")</f>
        <v/>
      </c>
      <c r="B637" s="74" t="str">
        <f t="shared" si="145"/>
        <v/>
      </c>
      <c r="C637" s="86" t="str">
        <f t="shared" si="146"/>
        <v/>
      </c>
      <c r="D637" s="86" t="str">
        <f t="shared" si="147"/>
        <v/>
      </c>
      <c r="E637" s="86" t="str">
        <f t="shared" si="148"/>
        <v/>
      </c>
      <c r="F637" s="86" t="str">
        <f t="shared" si="149"/>
        <v/>
      </c>
      <c r="G637" s="86" t="str">
        <f t="shared" si="150"/>
        <v/>
      </c>
      <c r="H637" s="87" t="str">
        <f>IF(EXPORTADO!B619&lt;&gt;"",EXPORTADO!B619,"")</f>
        <v/>
      </c>
      <c r="I637" s="78" t="str">
        <f t="shared" si="151"/>
        <v/>
      </c>
      <c r="J637" s="78"/>
      <c r="K637" s="88" t="str">
        <f>IF(EXPORTADO!A619&lt;&gt;"",TRIM(EXPORTADO!A619),"")</f>
        <v/>
      </c>
      <c r="L637" s="50" t="str">
        <f>IF(K637&lt;&gt;"",EXPORTADO!D619,"")</f>
        <v/>
      </c>
      <c r="M637" s="50"/>
      <c r="N637" s="78" t="str">
        <f>IF(K637&lt;&gt;"",EXPORTADO!C619,"")</f>
        <v/>
      </c>
      <c r="O637" s="89" t="str">
        <f>IF(G637&lt;&gt;"",EXPORTADO!E619,"")</f>
        <v/>
      </c>
      <c r="P637" s="90" t="str">
        <f>IF(G637&lt;&gt;"",EXPORTADO!F619,"")</f>
        <v/>
      </c>
      <c r="Q637" s="90" t="str">
        <f>IF($G637&lt;&gt;"",$O637*P637,IF(OR($I637="c",$I637="css"),SUMIF($G$22:G$2999,$K637,Q$22:Q$2999),IF($I637="c1",SUMIF($F$22:F$2999,$K637,Q$22:Q$2999),IF($I637="c2",SUMIF($E$22:E$2999,$K637,Q$22:Q$2999),IF($I637="c3",SUMIF($D$22:D$2999,$K637,Q$22:Q$2999),IF($I637="c4",SUMIF($C$22:C$2999,$K637,Q$22:Q$2999),""))))))</f>
        <v/>
      </c>
      <c r="S637" s="90"/>
      <c r="T637" s="90" t="str">
        <f>IF(G637&lt;&gt;"",IF(S637&lt;&gt;"",O637*S637,"Celda Vacia"),IF($G637&lt;&gt;"",$O637*S637,IF(OR($I637="c",$I637="css"),SUMIF($G$22:G$2999,$K637,T$22:T$2999),IF($I637="c1",SUMIF($F$22:F$2999,$K637,T$22:T$2999),IF($I637="c2",SUMIF($E$22:E$2999,$K637,T$22:T$2999),IF($I637="c3",SUMIF($D$22:D$2999,$K637,T$22:T$2999),IF($I637="c4",SUMIF($C$22:C$2999,$K637,T$22:T$2999),"")))))))</f>
        <v/>
      </c>
      <c r="U637" s="91" t="str">
        <f t="shared" si="152"/>
        <v/>
      </c>
      <c r="V637" s="45"/>
      <c r="X637" s="50" t="str">
        <f t="shared" si="153"/>
        <v/>
      </c>
      <c r="Y637" s="69" t="str">
        <f t="shared" si="154"/>
        <v/>
      </c>
      <c r="Z637" s="69" t="str">
        <f t="shared" si="155"/>
        <v/>
      </c>
      <c r="AA637" s="69" t="str">
        <f>IF(I637="CSS",IF(RELLENAR!$F$6="PEM",IF(OR(T637&lt;(Q637),Q637=0),1,""),IF(OR(T637*(1+$T$11+$T$9)&lt;(Q637*(1+$O$9+$O$11)),Q637=0),1,"")),"")</f>
        <v/>
      </c>
      <c r="AB637" s="93" t="str">
        <f t="shared" si="156"/>
        <v/>
      </c>
      <c r="AC637" s="56" t="str">
        <f t="shared" si="157"/>
        <v/>
      </c>
      <c r="AD637" s="94" t="str">
        <f t="shared" si="158"/>
        <v/>
      </c>
      <c r="AE637" s="56" t="str">
        <f t="shared" si="159"/>
        <v/>
      </c>
      <c r="AF637" s="78" t="str">
        <f t="shared" si="160"/>
        <v/>
      </c>
    </row>
    <row r="638" spans="1:32" s="74" customFormat="1" x14ac:dyDescent="0.2">
      <c r="A638" s="74" t="str">
        <f>IF(EXPORTADO!I620&lt;&gt;"",EXPORTADO!I620,"")</f>
        <v/>
      </c>
      <c r="B638" s="74" t="str">
        <f t="shared" si="145"/>
        <v/>
      </c>
      <c r="C638" s="86" t="str">
        <f t="shared" si="146"/>
        <v/>
      </c>
      <c r="D638" s="86" t="str">
        <f t="shared" si="147"/>
        <v/>
      </c>
      <c r="E638" s="86" t="str">
        <f t="shared" si="148"/>
        <v/>
      </c>
      <c r="F638" s="86" t="str">
        <f t="shared" si="149"/>
        <v/>
      </c>
      <c r="G638" s="86" t="str">
        <f t="shared" si="150"/>
        <v/>
      </c>
      <c r="H638" s="87" t="str">
        <f>IF(EXPORTADO!B620&lt;&gt;"",EXPORTADO!B620,"")</f>
        <v/>
      </c>
      <c r="I638" s="78" t="str">
        <f t="shared" si="151"/>
        <v/>
      </c>
      <c r="J638" s="78"/>
      <c r="K638" s="88" t="str">
        <f>IF(EXPORTADO!A620&lt;&gt;"",TRIM(EXPORTADO!A620),"")</f>
        <v/>
      </c>
      <c r="L638" s="50" t="str">
        <f>IF(K638&lt;&gt;"",EXPORTADO!D620,"")</f>
        <v/>
      </c>
      <c r="M638" s="50"/>
      <c r="N638" s="78" t="str">
        <f>IF(K638&lt;&gt;"",EXPORTADO!C620,"")</f>
        <v/>
      </c>
      <c r="O638" s="89" t="str">
        <f>IF(G638&lt;&gt;"",EXPORTADO!E620,"")</f>
        <v/>
      </c>
      <c r="P638" s="90" t="str">
        <f>IF(G638&lt;&gt;"",EXPORTADO!F620,"")</f>
        <v/>
      </c>
      <c r="Q638" s="90" t="str">
        <f>IF($G638&lt;&gt;"",$O638*P638,IF(OR($I638="c",$I638="css"),SUMIF($G$22:G$2999,$K638,Q$22:Q$2999),IF($I638="c1",SUMIF($F$22:F$2999,$K638,Q$22:Q$2999),IF($I638="c2",SUMIF($E$22:E$2999,$K638,Q$22:Q$2999),IF($I638="c3",SUMIF($D$22:D$2999,$K638,Q$22:Q$2999),IF($I638="c4",SUMIF($C$22:C$2999,$K638,Q$22:Q$2999),""))))))</f>
        <v/>
      </c>
      <c r="S638" s="90"/>
      <c r="T638" s="90" t="str">
        <f>IF(G638&lt;&gt;"",IF(S638&lt;&gt;"",O638*S638,"Celda Vacia"),IF($G638&lt;&gt;"",$O638*S638,IF(OR($I638="c",$I638="css"),SUMIF($G$22:G$2999,$K638,T$22:T$2999),IF($I638="c1",SUMIF($F$22:F$2999,$K638,T$22:T$2999),IF($I638="c2",SUMIF($E$22:E$2999,$K638,T$22:T$2999),IF($I638="c3",SUMIF($D$22:D$2999,$K638,T$22:T$2999),IF($I638="c4",SUMIF($C$22:C$2999,$K638,T$22:T$2999),"")))))))</f>
        <v/>
      </c>
      <c r="U638" s="91" t="str">
        <f t="shared" si="152"/>
        <v/>
      </c>
      <c r="V638" s="45"/>
      <c r="X638" s="50" t="str">
        <f t="shared" si="153"/>
        <v/>
      </c>
      <c r="Y638" s="69" t="str">
        <f t="shared" si="154"/>
        <v/>
      </c>
      <c r="Z638" s="69" t="str">
        <f t="shared" si="155"/>
        <v/>
      </c>
      <c r="AA638" s="69" t="str">
        <f>IF(I638="CSS",IF(RELLENAR!$F$6="PEM",IF(OR(T638&lt;(Q638),Q638=0),1,""),IF(OR(T638*(1+$T$11+$T$9)&lt;(Q638*(1+$O$9+$O$11)),Q638=0),1,"")),"")</f>
        <v/>
      </c>
      <c r="AB638" s="93" t="str">
        <f t="shared" si="156"/>
        <v/>
      </c>
      <c r="AC638" s="56" t="str">
        <f t="shared" si="157"/>
        <v/>
      </c>
      <c r="AD638" s="94" t="str">
        <f t="shared" si="158"/>
        <v/>
      </c>
      <c r="AE638" s="56" t="str">
        <f t="shared" si="159"/>
        <v/>
      </c>
      <c r="AF638" s="78" t="str">
        <f t="shared" si="160"/>
        <v/>
      </c>
    </row>
    <row r="639" spans="1:32" s="74" customFormat="1" x14ac:dyDescent="0.2">
      <c r="A639" s="74" t="str">
        <f>IF(EXPORTADO!I621&lt;&gt;"",EXPORTADO!I621,"")</f>
        <v/>
      </c>
      <c r="B639" s="74" t="str">
        <f t="shared" si="145"/>
        <v/>
      </c>
      <c r="C639" s="86" t="str">
        <f t="shared" si="146"/>
        <v/>
      </c>
      <c r="D639" s="86" t="str">
        <f t="shared" si="147"/>
        <v/>
      </c>
      <c r="E639" s="86" t="str">
        <f t="shared" si="148"/>
        <v/>
      </c>
      <c r="F639" s="86" t="str">
        <f t="shared" si="149"/>
        <v/>
      </c>
      <c r="G639" s="86" t="str">
        <f t="shared" si="150"/>
        <v/>
      </c>
      <c r="H639" s="87" t="str">
        <f>IF(EXPORTADO!B621&lt;&gt;"",EXPORTADO!B621,"")</f>
        <v/>
      </c>
      <c r="I639" s="78" t="str">
        <f t="shared" si="151"/>
        <v/>
      </c>
      <c r="J639" s="78"/>
      <c r="K639" s="88" t="str">
        <f>IF(EXPORTADO!A621&lt;&gt;"",TRIM(EXPORTADO!A621),"")</f>
        <v/>
      </c>
      <c r="L639" s="50" t="str">
        <f>IF(K639&lt;&gt;"",EXPORTADO!D621,"")</f>
        <v/>
      </c>
      <c r="M639" s="50"/>
      <c r="N639" s="78" t="str">
        <f>IF(K639&lt;&gt;"",EXPORTADO!C621,"")</f>
        <v/>
      </c>
      <c r="O639" s="89" t="str">
        <f>IF(G639&lt;&gt;"",EXPORTADO!E621,"")</f>
        <v/>
      </c>
      <c r="P639" s="90" t="str">
        <f>IF(G639&lt;&gt;"",EXPORTADO!F621,"")</f>
        <v/>
      </c>
      <c r="Q639" s="90" t="str">
        <f>IF($G639&lt;&gt;"",$O639*P639,IF(OR($I639="c",$I639="css"),SUMIF($G$22:G$2999,$K639,Q$22:Q$2999),IF($I639="c1",SUMIF($F$22:F$2999,$K639,Q$22:Q$2999),IF($I639="c2",SUMIF($E$22:E$2999,$K639,Q$22:Q$2999),IF($I639="c3",SUMIF($D$22:D$2999,$K639,Q$22:Q$2999),IF($I639="c4",SUMIF($C$22:C$2999,$K639,Q$22:Q$2999),""))))))</f>
        <v/>
      </c>
      <c r="S639" s="90"/>
      <c r="T639" s="90" t="str">
        <f>IF(G639&lt;&gt;"",IF(S639&lt;&gt;"",O639*S639,"Celda Vacia"),IF($G639&lt;&gt;"",$O639*S639,IF(OR($I639="c",$I639="css"),SUMIF($G$22:G$2999,$K639,T$22:T$2999),IF($I639="c1",SUMIF($F$22:F$2999,$K639,T$22:T$2999),IF($I639="c2",SUMIF($E$22:E$2999,$K639,T$22:T$2999),IF($I639="c3",SUMIF($D$22:D$2999,$K639,T$22:T$2999),IF($I639="c4",SUMIF($C$22:C$2999,$K639,T$22:T$2999),"")))))))</f>
        <v/>
      </c>
      <c r="U639" s="91" t="str">
        <f t="shared" si="152"/>
        <v/>
      </c>
      <c r="V639" s="45"/>
      <c r="X639" s="50" t="str">
        <f t="shared" si="153"/>
        <v/>
      </c>
      <c r="Y639" s="69" t="str">
        <f t="shared" si="154"/>
        <v/>
      </c>
      <c r="Z639" s="69" t="str">
        <f t="shared" si="155"/>
        <v/>
      </c>
      <c r="AA639" s="69" t="str">
        <f>IF(I639="CSS",IF(RELLENAR!$F$6="PEM",IF(OR(T639&lt;(Q639),Q639=0),1,""),IF(OR(T639*(1+$T$11+$T$9)&lt;(Q639*(1+$O$9+$O$11)),Q639=0),1,"")),"")</f>
        <v/>
      </c>
      <c r="AB639" s="93" t="str">
        <f t="shared" si="156"/>
        <v/>
      </c>
      <c r="AC639" s="56" t="str">
        <f t="shared" si="157"/>
        <v/>
      </c>
      <c r="AD639" s="94" t="str">
        <f t="shared" si="158"/>
        <v/>
      </c>
      <c r="AE639" s="56" t="str">
        <f t="shared" si="159"/>
        <v/>
      </c>
      <c r="AF639" s="78" t="str">
        <f t="shared" si="160"/>
        <v/>
      </c>
    </row>
    <row r="640" spans="1:32" s="74" customFormat="1" x14ac:dyDescent="0.2">
      <c r="A640" s="74" t="str">
        <f>IF(EXPORTADO!I622&lt;&gt;"",EXPORTADO!I622,"")</f>
        <v/>
      </c>
      <c r="B640" s="74" t="str">
        <f t="shared" si="145"/>
        <v/>
      </c>
      <c r="C640" s="86" t="str">
        <f t="shared" si="146"/>
        <v/>
      </c>
      <c r="D640" s="86" t="str">
        <f t="shared" si="147"/>
        <v/>
      </c>
      <c r="E640" s="86" t="str">
        <f t="shared" si="148"/>
        <v/>
      </c>
      <c r="F640" s="86" t="str">
        <f t="shared" si="149"/>
        <v/>
      </c>
      <c r="G640" s="86" t="str">
        <f t="shared" si="150"/>
        <v/>
      </c>
      <c r="H640" s="87" t="str">
        <f>IF(EXPORTADO!B622&lt;&gt;"",EXPORTADO!B622,"")</f>
        <v/>
      </c>
      <c r="I640" s="78" t="str">
        <f t="shared" si="151"/>
        <v/>
      </c>
      <c r="J640" s="78"/>
      <c r="K640" s="88" t="str">
        <f>IF(EXPORTADO!A622&lt;&gt;"",TRIM(EXPORTADO!A622),"")</f>
        <v/>
      </c>
      <c r="L640" s="50" t="str">
        <f>IF(K640&lt;&gt;"",EXPORTADO!D622,"")</f>
        <v/>
      </c>
      <c r="M640" s="50"/>
      <c r="N640" s="78" t="str">
        <f>IF(K640&lt;&gt;"",EXPORTADO!C622,"")</f>
        <v/>
      </c>
      <c r="O640" s="89" t="str">
        <f>IF(G640&lt;&gt;"",EXPORTADO!E622,"")</f>
        <v/>
      </c>
      <c r="P640" s="90" t="str">
        <f>IF(G640&lt;&gt;"",EXPORTADO!F622,"")</f>
        <v/>
      </c>
      <c r="Q640" s="90" t="str">
        <f>IF($G640&lt;&gt;"",$O640*P640,IF(OR($I640="c",$I640="css"),SUMIF($G$22:G$2999,$K640,Q$22:Q$2999),IF($I640="c1",SUMIF($F$22:F$2999,$K640,Q$22:Q$2999),IF($I640="c2",SUMIF($E$22:E$2999,$K640,Q$22:Q$2999),IF($I640="c3",SUMIF($D$22:D$2999,$K640,Q$22:Q$2999),IF($I640="c4",SUMIF($C$22:C$2999,$K640,Q$22:Q$2999),""))))))</f>
        <v/>
      </c>
      <c r="S640" s="90"/>
      <c r="T640" s="90" t="str">
        <f>IF(G640&lt;&gt;"",IF(S640&lt;&gt;"",O640*S640,"Celda Vacia"),IF($G640&lt;&gt;"",$O640*S640,IF(OR($I640="c",$I640="css"),SUMIF($G$22:G$2999,$K640,T$22:T$2999),IF($I640="c1",SUMIF($F$22:F$2999,$K640,T$22:T$2999),IF($I640="c2",SUMIF($E$22:E$2999,$K640,T$22:T$2999),IF($I640="c3",SUMIF($D$22:D$2999,$K640,T$22:T$2999),IF($I640="c4",SUMIF($C$22:C$2999,$K640,T$22:T$2999),"")))))))</f>
        <v/>
      </c>
      <c r="U640" s="91" t="str">
        <f t="shared" si="152"/>
        <v/>
      </c>
      <c r="V640" s="45"/>
      <c r="X640" s="50" t="str">
        <f t="shared" si="153"/>
        <v/>
      </c>
      <c r="Y640" s="69" t="str">
        <f t="shared" si="154"/>
        <v/>
      </c>
      <c r="Z640" s="69" t="str">
        <f t="shared" si="155"/>
        <v/>
      </c>
      <c r="AA640" s="69" t="str">
        <f>IF(I640="CSS",IF(RELLENAR!$F$6="PEM",IF(OR(T640&lt;(Q640),Q640=0),1,""),IF(OR(T640*(1+$T$11+$T$9)&lt;(Q640*(1+$O$9+$O$11)),Q640=0),1,"")),"")</f>
        <v/>
      </c>
      <c r="AB640" s="93" t="str">
        <f t="shared" si="156"/>
        <v/>
      </c>
      <c r="AC640" s="56" t="str">
        <f t="shared" si="157"/>
        <v/>
      </c>
      <c r="AD640" s="94" t="str">
        <f t="shared" si="158"/>
        <v/>
      </c>
      <c r="AE640" s="56" t="str">
        <f t="shared" si="159"/>
        <v/>
      </c>
      <c r="AF640" s="78" t="str">
        <f t="shared" si="160"/>
        <v/>
      </c>
    </row>
    <row r="641" spans="1:32" s="74" customFormat="1" x14ac:dyDescent="0.2">
      <c r="A641" s="74" t="str">
        <f>IF(EXPORTADO!I623&lt;&gt;"",EXPORTADO!I623,"")</f>
        <v/>
      </c>
      <c r="B641" s="74" t="str">
        <f t="shared" si="145"/>
        <v/>
      </c>
      <c r="C641" s="86" t="str">
        <f t="shared" si="146"/>
        <v/>
      </c>
      <c r="D641" s="86" t="str">
        <f t="shared" si="147"/>
        <v/>
      </c>
      <c r="E641" s="86" t="str">
        <f t="shared" si="148"/>
        <v/>
      </c>
      <c r="F641" s="86" t="str">
        <f t="shared" si="149"/>
        <v/>
      </c>
      <c r="G641" s="86" t="str">
        <f t="shared" si="150"/>
        <v/>
      </c>
      <c r="H641" s="87" t="str">
        <f>IF(EXPORTADO!B623&lt;&gt;"",EXPORTADO!B623,"")</f>
        <v/>
      </c>
      <c r="I641" s="78" t="str">
        <f t="shared" si="151"/>
        <v/>
      </c>
      <c r="J641" s="78"/>
      <c r="K641" s="88" t="str">
        <f>IF(EXPORTADO!A623&lt;&gt;"",TRIM(EXPORTADO!A623),"")</f>
        <v/>
      </c>
      <c r="L641" s="50" t="str">
        <f>IF(K641&lt;&gt;"",EXPORTADO!D623,"")</f>
        <v/>
      </c>
      <c r="M641" s="50"/>
      <c r="N641" s="78" t="str">
        <f>IF(K641&lt;&gt;"",EXPORTADO!C623,"")</f>
        <v/>
      </c>
      <c r="O641" s="89" t="str">
        <f>IF(G641&lt;&gt;"",EXPORTADO!E623,"")</f>
        <v/>
      </c>
      <c r="P641" s="90" t="str">
        <f>IF(G641&lt;&gt;"",EXPORTADO!F623,"")</f>
        <v/>
      </c>
      <c r="Q641" s="90" t="str">
        <f>IF($G641&lt;&gt;"",$O641*P641,IF(OR($I641="c",$I641="css"),SUMIF($G$22:G$2999,$K641,Q$22:Q$2999),IF($I641="c1",SUMIF($F$22:F$2999,$K641,Q$22:Q$2999),IF($I641="c2",SUMIF($E$22:E$2999,$K641,Q$22:Q$2999),IF($I641="c3",SUMIF($D$22:D$2999,$K641,Q$22:Q$2999),IF($I641="c4",SUMIF($C$22:C$2999,$K641,Q$22:Q$2999),""))))))</f>
        <v/>
      </c>
      <c r="S641" s="90" t="s">
        <v>17</v>
      </c>
      <c r="T641" s="90" t="str">
        <f>IF(G641&lt;&gt;"",IF(S641&lt;&gt;"",O641*S641,"Celda Vacia"),IF($G641&lt;&gt;"",$O641*S641,IF(OR($I641="c",$I641="css"),SUMIF($G$22:G$2999,$K641,T$22:T$2999),IF($I641="c1",SUMIF($F$22:F$2999,$K641,T$22:T$2999),IF($I641="c2",SUMIF($E$22:E$2999,$K641,T$22:T$2999),IF($I641="c3",SUMIF($D$22:D$2999,$K641,T$22:T$2999),IF($I641="c4",SUMIF($C$22:C$2999,$K641,T$22:T$2999),"")))))))</f>
        <v/>
      </c>
      <c r="U641" s="91" t="str">
        <f t="shared" si="152"/>
        <v/>
      </c>
      <c r="V641" s="45"/>
      <c r="X641" s="50" t="str">
        <f t="shared" si="153"/>
        <v/>
      </c>
      <c r="Y641" s="69" t="str">
        <f t="shared" si="154"/>
        <v/>
      </c>
      <c r="Z641" s="69" t="str">
        <f t="shared" si="155"/>
        <v/>
      </c>
      <c r="AA641" s="69" t="str">
        <f>IF(I641="CSS",IF(RELLENAR!$F$6="PEM",IF(OR(T641&lt;(Q641),Q641=0),1,""),IF(OR(T641*(1+$T$11+$T$9)&lt;(Q641*(1+$O$9+$O$11)),Q641=0),1,"")),"")</f>
        <v/>
      </c>
      <c r="AB641" s="93" t="str">
        <f t="shared" si="156"/>
        <v/>
      </c>
      <c r="AC641" s="56" t="str">
        <f t="shared" si="157"/>
        <v/>
      </c>
      <c r="AD641" s="94" t="str">
        <f t="shared" si="158"/>
        <v/>
      </c>
      <c r="AE641" s="56" t="str">
        <f t="shared" si="159"/>
        <v/>
      </c>
      <c r="AF641" s="78" t="str">
        <f t="shared" si="160"/>
        <v/>
      </c>
    </row>
    <row r="642" spans="1:32" s="74" customFormat="1" x14ac:dyDescent="0.2">
      <c r="A642" s="74" t="str">
        <f>IF(EXPORTADO!I624&lt;&gt;"",EXPORTADO!I624,"")</f>
        <v/>
      </c>
      <c r="B642" s="74" t="str">
        <f t="shared" si="145"/>
        <v/>
      </c>
      <c r="C642" s="86" t="str">
        <f t="shared" si="146"/>
        <v/>
      </c>
      <c r="D642" s="86" t="str">
        <f t="shared" si="147"/>
        <v/>
      </c>
      <c r="E642" s="86" t="str">
        <f t="shared" si="148"/>
        <v/>
      </c>
      <c r="F642" s="86" t="str">
        <f t="shared" si="149"/>
        <v/>
      </c>
      <c r="G642" s="86" t="str">
        <f t="shared" si="150"/>
        <v/>
      </c>
      <c r="H642" s="87" t="str">
        <f>IF(EXPORTADO!B624&lt;&gt;"",EXPORTADO!B624,"")</f>
        <v/>
      </c>
      <c r="I642" s="78" t="str">
        <f t="shared" si="151"/>
        <v/>
      </c>
      <c r="J642" s="78"/>
      <c r="K642" s="88" t="str">
        <f>IF(EXPORTADO!A624&lt;&gt;"",TRIM(EXPORTADO!A624),"")</f>
        <v/>
      </c>
      <c r="L642" s="50" t="str">
        <f>IF(K642&lt;&gt;"",EXPORTADO!D624,"")</f>
        <v/>
      </c>
      <c r="M642" s="50"/>
      <c r="N642" s="78" t="str">
        <f>IF(K642&lt;&gt;"",EXPORTADO!C624,"")</f>
        <v/>
      </c>
      <c r="O642" s="89" t="str">
        <f>IF(G642&lt;&gt;"",EXPORTADO!E624,"")</f>
        <v/>
      </c>
      <c r="P642" s="90" t="str">
        <f>IF(G642&lt;&gt;"",EXPORTADO!F624,"")</f>
        <v/>
      </c>
      <c r="Q642" s="90" t="str">
        <f>IF($G642&lt;&gt;"",$O642*P642,IF(OR($I642="c",$I642="css"),SUMIF($G$22:G$2999,$K642,Q$22:Q$2999),IF($I642="c1",SUMIF($F$22:F$2999,$K642,Q$22:Q$2999),IF($I642="c2",SUMIF($E$22:E$2999,$K642,Q$22:Q$2999),IF($I642="c3",SUMIF($D$22:D$2999,$K642,Q$22:Q$2999),IF($I642="c4",SUMIF($C$22:C$2999,$K642,Q$22:Q$2999),""))))))</f>
        <v/>
      </c>
      <c r="S642" s="90"/>
      <c r="T642" s="90" t="str">
        <f>IF(G642&lt;&gt;"",IF(S642&lt;&gt;"",O642*S642,"Celda Vacia"),IF($G642&lt;&gt;"",$O642*S642,IF(OR($I642="c",$I642="css"),SUMIF($G$22:G$2999,$K642,T$22:T$2999),IF($I642="c1",SUMIF($F$22:F$2999,$K642,T$22:T$2999),IF($I642="c2",SUMIF($E$22:E$2999,$K642,T$22:T$2999),IF($I642="c3",SUMIF($D$22:D$2999,$K642,T$22:T$2999),IF($I642="c4",SUMIF($C$22:C$2999,$K642,T$22:T$2999),"")))))))</f>
        <v/>
      </c>
      <c r="U642" s="91" t="str">
        <f t="shared" si="152"/>
        <v/>
      </c>
      <c r="V642" s="45"/>
      <c r="X642" s="50" t="str">
        <f t="shared" si="153"/>
        <v/>
      </c>
      <c r="Y642" s="69" t="str">
        <f t="shared" si="154"/>
        <v/>
      </c>
      <c r="Z642" s="69" t="str">
        <f t="shared" si="155"/>
        <v/>
      </c>
      <c r="AA642" s="69" t="str">
        <f>IF(I642="CSS",IF(RELLENAR!$F$6="PEM",IF(OR(T642&lt;(Q642),Q642=0),1,""),IF(OR(T642*(1+$T$11+$T$9)&lt;(Q642*(1+$O$9+$O$11)),Q642=0),1,"")),"")</f>
        <v/>
      </c>
      <c r="AB642" s="93" t="str">
        <f t="shared" si="156"/>
        <v/>
      </c>
      <c r="AC642" s="56" t="str">
        <f t="shared" si="157"/>
        <v/>
      </c>
      <c r="AD642" s="94" t="str">
        <f t="shared" si="158"/>
        <v/>
      </c>
      <c r="AE642" s="56" t="str">
        <f t="shared" si="159"/>
        <v/>
      </c>
      <c r="AF642" s="78" t="str">
        <f t="shared" si="160"/>
        <v/>
      </c>
    </row>
    <row r="643" spans="1:32" s="74" customFormat="1" x14ac:dyDescent="0.2">
      <c r="A643" s="74" t="str">
        <f>IF(EXPORTADO!I625&lt;&gt;"",EXPORTADO!I625,"")</f>
        <v/>
      </c>
      <c r="B643" s="74" t="str">
        <f t="shared" si="145"/>
        <v/>
      </c>
      <c r="C643" s="86" t="str">
        <f t="shared" si="146"/>
        <v/>
      </c>
      <c r="D643" s="86" t="str">
        <f t="shared" si="147"/>
        <v/>
      </c>
      <c r="E643" s="86" t="str">
        <f t="shared" si="148"/>
        <v/>
      </c>
      <c r="F643" s="86" t="str">
        <f t="shared" si="149"/>
        <v/>
      </c>
      <c r="G643" s="86" t="str">
        <f t="shared" si="150"/>
        <v/>
      </c>
      <c r="H643" s="87" t="str">
        <f>IF(EXPORTADO!B625&lt;&gt;"",EXPORTADO!B625,"")</f>
        <v/>
      </c>
      <c r="I643" s="78" t="str">
        <f t="shared" si="151"/>
        <v/>
      </c>
      <c r="J643" s="78"/>
      <c r="K643" s="88" t="str">
        <f>IF(EXPORTADO!A625&lt;&gt;"",TRIM(EXPORTADO!A625),"")</f>
        <v/>
      </c>
      <c r="L643" s="50" t="str">
        <f>IF(K643&lt;&gt;"",EXPORTADO!D625,"")</f>
        <v/>
      </c>
      <c r="M643" s="50"/>
      <c r="N643" s="78" t="str">
        <f>IF(K643&lt;&gt;"",EXPORTADO!C625,"")</f>
        <v/>
      </c>
      <c r="O643" s="89" t="str">
        <f>IF(G643&lt;&gt;"",EXPORTADO!E625,"")</f>
        <v/>
      </c>
      <c r="P643" s="90" t="str">
        <f>IF(G643&lt;&gt;"",EXPORTADO!F625,"")</f>
        <v/>
      </c>
      <c r="Q643" s="90" t="str">
        <f>IF($G643&lt;&gt;"",$O643*P643,IF(OR($I643="c",$I643="css"),SUMIF($G$22:G$2999,$K643,Q$22:Q$2999),IF($I643="c1",SUMIF($F$22:F$2999,$K643,Q$22:Q$2999),IF($I643="c2",SUMIF($E$22:E$2999,$K643,Q$22:Q$2999),IF($I643="c3",SUMIF($D$22:D$2999,$K643,Q$22:Q$2999),IF($I643="c4",SUMIF($C$22:C$2999,$K643,Q$22:Q$2999),""))))))</f>
        <v/>
      </c>
      <c r="S643" s="90"/>
      <c r="T643" s="90" t="str">
        <f>IF(G643&lt;&gt;"",IF(S643&lt;&gt;"",O643*S643,"Celda Vacia"),IF($G643&lt;&gt;"",$O643*S643,IF(OR($I643="c",$I643="css"),SUMIF($G$22:G$2999,$K643,T$22:T$2999),IF($I643="c1",SUMIF($F$22:F$2999,$K643,T$22:T$2999),IF($I643="c2",SUMIF($E$22:E$2999,$K643,T$22:T$2999),IF($I643="c3",SUMIF($D$22:D$2999,$K643,T$22:T$2999),IF($I643="c4",SUMIF($C$22:C$2999,$K643,T$22:T$2999),"")))))))</f>
        <v/>
      </c>
      <c r="U643" s="91" t="str">
        <f t="shared" si="152"/>
        <v/>
      </c>
      <c r="V643" s="45"/>
      <c r="X643" s="50" t="str">
        <f t="shared" si="153"/>
        <v/>
      </c>
      <c r="Y643" s="69" t="str">
        <f t="shared" si="154"/>
        <v/>
      </c>
      <c r="Z643" s="69" t="str">
        <f t="shared" si="155"/>
        <v/>
      </c>
      <c r="AA643" s="69" t="str">
        <f>IF(I643="CSS",IF(RELLENAR!$F$6="PEM",IF(OR(T643&lt;(Q643),Q643=0),1,""),IF(OR(T643*(1+$T$11+$T$9)&lt;(Q643*(1+$O$9+$O$11)),Q643=0),1,"")),"")</f>
        <v/>
      </c>
      <c r="AB643" s="93" t="str">
        <f t="shared" si="156"/>
        <v/>
      </c>
      <c r="AC643" s="56" t="str">
        <f t="shared" si="157"/>
        <v/>
      </c>
      <c r="AD643" s="94" t="str">
        <f t="shared" si="158"/>
        <v/>
      </c>
      <c r="AE643" s="56" t="str">
        <f t="shared" si="159"/>
        <v/>
      </c>
      <c r="AF643" s="78" t="str">
        <f t="shared" si="160"/>
        <v/>
      </c>
    </row>
    <row r="644" spans="1:32" s="74" customFormat="1" x14ac:dyDescent="0.2">
      <c r="A644" s="74" t="str">
        <f>IF(EXPORTADO!I626&lt;&gt;"",EXPORTADO!I626,"")</f>
        <v/>
      </c>
      <c r="B644" s="74" t="str">
        <f t="shared" si="145"/>
        <v/>
      </c>
      <c r="C644" s="86" t="str">
        <f t="shared" si="146"/>
        <v/>
      </c>
      <c r="D644" s="86" t="str">
        <f t="shared" si="147"/>
        <v/>
      </c>
      <c r="E644" s="86" t="str">
        <f t="shared" si="148"/>
        <v/>
      </c>
      <c r="F644" s="86" t="str">
        <f t="shared" si="149"/>
        <v/>
      </c>
      <c r="G644" s="86" t="str">
        <f t="shared" si="150"/>
        <v/>
      </c>
      <c r="H644" s="87" t="str">
        <f>IF(EXPORTADO!B626&lt;&gt;"",EXPORTADO!B626,"")</f>
        <v/>
      </c>
      <c r="I644" s="78" t="str">
        <f t="shared" si="151"/>
        <v/>
      </c>
      <c r="J644" s="78"/>
      <c r="K644" s="88" t="str">
        <f>IF(EXPORTADO!A626&lt;&gt;"",TRIM(EXPORTADO!A626),"")</f>
        <v/>
      </c>
      <c r="L644" s="50" t="str">
        <f>IF(K644&lt;&gt;"",EXPORTADO!D626,"")</f>
        <v/>
      </c>
      <c r="M644" s="50"/>
      <c r="N644" s="78" t="str">
        <f>IF(K644&lt;&gt;"",EXPORTADO!C626,"")</f>
        <v/>
      </c>
      <c r="O644" s="89" t="str">
        <f>IF(G644&lt;&gt;"",EXPORTADO!E626,"")</f>
        <v/>
      </c>
      <c r="P644" s="90" t="str">
        <f>IF(G644&lt;&gt;"",EXPORTADO!F626,"")</f>
        <v/>
      </c>
      <c r="Q644" s="90" t="str">
        <f>IF($G644&lt;&gt;"",$O644*P644,IF(OR($I644="c",$I644="css"),SUMIF($G$22:G$2999,$K644,Q$22:Q$2999),IF($I644="c1",SUMIF($F$22:F$2999,$K644,Q$22:Q$2999),IF($I644="c2",SUMIF($E$22:E$2999,$K644,Q$22:Q$2999),IF($I644="c3",SUMIF($D$22:D$2999,$K644,Q$22:Q$2999),IF($I644="c4",SUMIF($C$22:C$2999,$K644,Q$22:Q$2999),""))))))</f>
        <v/>
      </c>
      <c r="S644" s="90"/>
      <c r="T644" s="90" t="str">
        <f>IF(G644&lt;&gt;"",IF(S644&lt;&gt;"",O644*S644,"Celda Vacia"),IF($G644&lt;&gt;"",$O644*S644,IF(OR($I644="c",$I644="css"),SUMIF($G$22:G$2999,$K644,T$22:T$2999),IF($I644="c1",SUMIF($F$22:F$2999,$K644,T$22:T$2999),IF($I644="c2",SUMIF($E$22:E$2999,$K644,T$22:T$2999),IF($I644="c3",SUMIF($D$22:D$2999,$K644,T$22:T$2999),IF($I644="c4",SUMIF($C$22:C$2999,$K644,T$22:T$2999),"")))))))</f>
        <v/>
      </c>
      <c r="U644" s="91" t="str">
        <f t="shared" si="152"/>
        <v/>
      </c>
      <c r="V644" s="45"/>
      <c r="X644" s="50" t="str">
        <f t="shared" si="153"/>
        <v/>
      </c>
      <c r="Y644" s="69" t="str">
        <f t="shared" si="154"/>
        <v/>
      </c>
      <c r="Z644" s="69" t="str">
        <f t="shared" si="155"/>
        <v/>
      </c>
      <c r="AA644" s="69" t="str">
        <f>IF(I644="CSS",IF(RELLENAR!$F$6="PEM",IF(OR(T644&lt;(Q644),Q644=0),1,""),IF(OR(T644*(1+$T$11+$T$9)&lt;(Q644*(1+$O$9+$O$11)),Q644=0),1,"")),"")</f>
        <v/>
      </c>
      <c r="AB644" s="93" t="str">
        <f t="shared" si="156"/>
        <v/>
      </c>
      <c r="AC644" s="56" t="str">
        <f t="shared" si="157"/>
        <v/>
      </c>
      <c r="AD644" s="94" t="str">
        <f t="shared" si="158"/>
        <v/>
      </c>
      <c r="AE644" s="56" t="str">
        <f t="shared" si="159"/>
        <v/>
      </c>
      <c r="AF644" s="78" t="str">
        <f t="shared" si="160"/>
        <v/>
      </c>
    </row>
    <row r="645" spans="1:32" s="74" customFormat="1" x14ac:dyDescent="0.2">
      <c r="A645" s="74" t="str">
        <f>IF(EXPORTADO!I627&lt;&gt;"",EXPORTADO!I627,"")</f>
        <v/>
      </c>
      <c r="B645" s="74" t="str">
        <f t="shared" si="145"/>
        <v/>
      </c>
      <c r="C645" s="86" t="str">
        <f t="shared" si="146"/>
        <v/>
      </c>
      <c r="D645" s="86" t="str">
        <f t="shared" si="147"/>
        <v/>
      </c>
      <c r="E645" s="86" t="str">
        <f t="shared" si="148"/>
        <v/>
      </c>
      <c r="F645" s="86" t="str">
        <f t="shared" si="149"/>
        <v/>
      </c>
      <c r="G645" s="86" t="str">
        <f t="shared" si="150"/>
        <v/>
      </c>
      <c r="H645" s="87" t="str">
        <f>IF(EXPORTADO!B627&lt;&gt;"",EXPORTADO!B627,"")</f>
        <v/>
      </c>
      <c r="I645" s="78" t="str">
        <f t="shared" si="151"/>
        <v/>
      </c>
      <c r="J645" s="78"/>
      <c r="K645" s="88" t="str">
        <f>IF(EXPORTADO!A627&lt;&gt;"",TRIM(EXPORTADO!A627),"")</f>
        <v/>
      </c>
      <c r="L645" s="50" t="str">
        <f>IF(K645&lt;&gt;"",EXPORTADO!D627,"")</f>
        <v/>
      </c>
      <c r="M645" s="50"/>
      <c r="N645" s="78" t="str">
        <f>IF(K645&lt;&gt;"",EXPORTADO!C627,"")</f>
        <v/>
      </c>
      <c r="O645" s="89" t="str">
        <f>IF(G645&lt;&gt;"",EXPORTADO!E627,"")</f>
        <v/>
      </c>
      <c r="P645" s="90" t="str">
        <f>IF(G645&lt;&gt;"",EXPORTADO!F627,"")</f>
        <v/>
      </c>
      <c r="Q645" s="90" t="str">
        <f>IF($G645&lt;&gt;"",$O645*P645,IF(OR($I645="c",$I645="css"),SUMIF($G$22:G$2999,$K645,Q$22:Q$2999),IF($I645="c1",SUMIF($F$22:F$2999,$K645,Q$22:Q$2999),IF($I645="c2",SUMIF($E$22:E$2999,$K645,Q$22:Q$2999),IF($I645="c3",SUMIF($D$22:D$2999,$K645,Q$22:Q$2999),IF($I645="c4",SUMIF($C$22:C$2999,$K645,Q$22:Q$2999),""))))))</f>
        <v/>
      </c>
      <c r="S645" s="90"/>
      <c r="T645" s="90" t="str">
        <f>IF(G645&lt;&gt;"",IF(S645&lt;&gt;"",O645*S645,"Celda Vacia"),IF($G645&lt;&gt;"",$O645*S645,IF(OR($I645="c",$I645="css"),SUMIF($G$22:G$2999,$K645,T$22:T$2999),IF($I645="c1",SUMIF($F$22:F$2999,$K645,T$22:T$2999),IF($I645="c2",SUMIF($E$22:E$2999,$K645,T$22:T$2999),IF($I645="c3",SUMIF($D$22:D$2999,$K645,T$22:T$2999),IF($I645="c4",SUMIF($C$22:C$2999,$K645,T$22:T$2999),"")))))))</f>
        <v/>
      </c>
      <c r="U645" s="91" t="str">
        <f t="shared" si="152"/>
        <v/>
      </c>
      <c r="V645" s="45"/>
      <c r="X645" s="50" t="str">
        <f t="shared" si="153"/>
        <v/>
      </c>
      <c r="Y645" s="69" t="str">
        <f t="shared" si="154"/>
        <v/>
      </c>
      <c r="Z645" s="69" t="str">
        <f t="shared" si="155"/>
        <v/>
      </c>
      <c r="AA645" s="69" t="str">
        <f>IF(I645="CSS",IF(RELLENAR!$F$6="PEM",IF(OR(T645&lt;(Q645),Q645=0),1,""),IF(OR(T645*(1+$T$11+$T$9)&lt;(Q645*(1+$O$9+$O$11)),Q645=0),1,"")),"")</f>
        <v/>
      </c>
      <c r="AB645" s="93" t="str">
        <f t="shared" si="156"/>
        <v/>
      </c>
      <c r="AC645" s="56" t="str">
        <f t="shared" si="157"/>
        <v/>
      </c>
      <c r="AD645" s="94" t="str">
        <f t="shared" si="158"/>
        <v/>
      </c>
      <c r="AE645" s="56" t="str">
        <f t="shared" si="159"/>
        <v/>
      </c>
      <c r="AF645" s="78" t="str">
        <f t="shared" si="160"/>
        <v/>
      </c>
    </row>
    <row r="646" spans="1:32" s="74" customFormat="1" x14ac:dyDescent="0.2">
      <c r="A646" s="74" t="str">
        <f>IF(EXPORTADO!I628&lt;&gt;"",EXPORTADO!I628,"")</f>
        <v/>
      </c>
      <c r="B646" s="74" t="str">
        <f t="shared" si="145"/>
        <v/>
      </c>
      <c r="C646" s="86" t="str">
        <f t="shared" si="146"/>
        <v/>
      </c>
      <c r="D646" s="86" t="str">
        <f t="shared" si="147"/>
        <v/>
      </c>
      <c r="E646" s="86" t="str">
        <f t="shared" si="148"/>
        <v/>
      </c>
      <c r="F646" s="86" t="str">
        <f t="shared" si="149"/>
        <v/>
      </c>
      <c r="G646" s="86" t="str">
        <f t="shared" si="150"/>
        <v/>
      </c>
      <c r="H646" s="87" t="str">
        <f>IF(EXPORTADO!B628&lt;&gt;"",EXPORTADO!B628,"")</f>
        <v/>
      </c>
      <c r="I646" s="78" t="str">
        <f t="shared" si="151"/>
        <v/>
      </c>
      <c r="J646" s="78"/>
      <c r="K646" s="88" t="str">
        <f>IF(EXPORTADO!A628&lt;&gt;"",TRIM(EXPORTADO!A628),"")</f>
        <v/>
      </c>
      <c r="L646" s="50" t="str">
        <f>IF(K646&lt;&gt;"",EXPORTADO!D628,"")</f>
        <v/>
      </c>
      <c r="M646" s="50"/>
      <c r="N646" s="78" t="str">
        <f>IF(K646&lt;&gt;"",EXPORTADO!C628,"")</f>
        <v/>
      </c>
      <c r="O646" s="89" t="str">
        <f>IF(G646&lt;&gt;"",EXPORTADO!E628,"")</f>
        <v/>
      </c>
      <c r="P646" s="90" t="str">
        <f>IF(G646&lt;&gt;"",EXPORTADO!F628,"")</f>
        <v/>
      </c>
      <c r="Q646" s="90" t="str">
        <f>IF($G646&lt;&gt;"",$O646*P646,IF(OR($I646="c",$I646="css"),SUMIF($G$22:G$2999,$K646,Q$22:Q$2999),IF($I646="c1",SUMIF($F$22:F$2999,$K646,Q$22:Q$2999),IF($I646="c2",SUMIF($E$22:E$2999,$K646,Q$22:Q$2999),IF($I646="c3",SUMIF($D$22:D$2999,$K646,Q$22:Q$2999),IF($I646="c4",SUMIF($C$22:C$2999,$K646,Q$22:Q$2999),""))))))</f>
        <v/>
      </c>
      <c r="S646" s="90" t="s">
        <v>17</v>
      </c>
      <c r="T646" s="90" t="str">
        <f>IF(G646&lt;&gt;"",IF(S646&lt;&gt;"",O646*S646,"Celda Vacia"),IF($G646&lt;&gt;"",$O646*S646,IF(OR($I646="c",$I646="css"),SUMIF($G$22:G$2999,$K646,T$22:T$2999),IF($I646="c1",SUMIF($F$22:F$2999,$K646,T$22:T$2999),IF($I646="c2",SUMIF($E$22:E$2999,$K646,T$22:T$2999),IF($I646="c3",SUMIF($D$22:D$2999,$K646,T$22:T$2999),IF($I646="c4",SUMIF($C$22:C$2999,$K646,T$22:T$2999),"")))))))</f>
        <v/>
      </c>
      <c r="U646" s="91" t="str">
        <f t="shared" si="152"/>
        <v/>
      </c>
      <c r="V646" s="45"/>
      <c r="X646" s="50" t="str">
        <f t="shared" si="153"/>
        <v/>
      </c>
      <c r="Y646" s="69" t="str">
        <f t="shared" si="154"/>
        <v/>
      </c>
      <c r="Z646" s="69" t="str">
        <f t="shared" si="155"/>
        <v/>
      </c>
      <c r="AA646" s="69" t="str">
        <f>IF(I646="CSS",IF(RELLENAR!$F$6="PEM",IF(OR(T646&lt;(Q646),Q646=0),1,""),IF(OR(T646*(1+$T$11+$T$9)&lt;(Q646*(1+$O$9+$O$11)),Q646=0),1,"")),"")</f>
        <v/>
      </c>
      <c r="AB646" s="93" t="str">
        <f t="shared" si="156"/>
        <v/>
      </c>
      <c r="AC646" s="56" t="str">
        <f t="shared" si="157"/>
        <v/>
      </c>
      <c r="AD646" s="94" t="str">
        <f t="shared" si="158"/>
        <v/>
      </c>
      <c r="AE646" s="56" t="str">
        <f t="shared" si="159"/>
        <v/>
      </c>
      <c r="AF646" s="78" t="str">
        <f t="shared" si="160"/>
        <v/>
      </c>
    </row>
    <row r="647" spans="1:32" s="74" customFormat="1" x14ac:dyDescent="0.2">
      <c r="A647" s="74" t="str">
        <f>IF(EXPORTADO!I629&lt;&gt;"",EXPORTADO!I629,"")</f>
        <v/>
      </c>
      <c r="B647" s="74" t="str">
        <f t="shared" si="145"/>
        <v/>
      </c>
      <c r="C647" s="86" t="str">
        <f t="shared" si="146"/>
        <v/>
      </c>
      <c r="D647" s="86" t="str">
        <f t="shared" si="147"/>
        <v/>
      </c>
      <c r="E647" s="86" t="str">
        <f t="shared" si="148"/>
        <v/>
      </c>
      <c r="F647" s="86" t="str">
        <f t="shared" si="149"/>
        <v/>
      </c>
      <c r="G647" s="86" t="str">
        <f t="shared" si="150"/>
        <v/>
      </c>
      <c r="H647" s="87" t="str">
        <f>IF(EXPORTADO!B629&lt;&gt;"",EXPORTADO!B629,"")</f>
        <v/>
      </c>
      <c r="I647" s="78" t="str">
        <f t="shared" si="151"/>
        <v/>
      </c>
      <c r="J647" s="78"/>
      <c r="K647" s="88" t="str">
        <f>IF(EXPORTADO!A629&lt;&gt;"",TRIM(EXPORTADO!A629),"")</f>
        <v/>
      </c>
      <c r="L647" s="50" t="str">
        <f>IF(K647&lt;&gt;"",EXPORTADO!D629,"")</f>
        <v/>
      </c>
      <c r="M647" s="50"/>
      <c r="N647" s="78" t="str">
        <f>IF(K647&lt;&gt;"",EXPORTADO!C629,"")</f>
        <v/>
      </c>
      <c r="O647" s="89" t="str">
        <f>IF(G647&lt;&gt;"",EXPORTADO!E629,"")</f>
        <v/>
      </c>
      <c r="P647" s="90" t="str">
        <f>IF(G647&lt;&gt;"",EXPORTADO!F629,"")</f>
        <v/>
      </c>
      <c r="Q647" s="90" t="str">
        <f>IF($G647&lt;&gt;"",$O647*P647,IF(OR($I647="c",$I647="css"),SUMIF($G$22:G$2999,$K647,Q$22:Q$2999),IF($I647="c1",SUMIF($F$22:F$2999,$K647,Q$22:Q$2999),IF($I647="c2",SUMIF($E$22:E$2999,$K647,Q$22:Q$2999),IF($I647="c3",SUMIF($D$22:D$2999,$K647,Q$22:Q$2999),IF($I647="c4",SUMIF($C$22:C$2999,$K647,Q$22:Q$2999),""))))))</f>
        <v/>
      </c>
      <c r="S647" s="90"/>
      <c r="T647" s="90" t="str">
        <f>IF(G647&lt;&gt;"",IF(S647&lt;&gt;"",O647*S647,"Celda Vacia"),IF($G647&lt;&gt;"",$O647*S647,IF(OR($I647="c",$I647="css"),SUMIF($G$22:G$2999,$K647,T$22:T$2999),IF($I647="c1",SUMIF($F$22:F$2999,$K647,T$22:T$2999),IF($I647="c2",SUMIF($E$22:E$2999,$K647,T$22:T$2999),IF($I647="c3",SUMIF($D$22:D$2999,$K647,T$22:T$2999),IF($I647="c4",SUMIF($C$22:C$2999,$K647,T$22:T$2999),"")))))))</f>
        <v/>
      </c>
      <c r="U647" s="91" t="str">
        <f t="shared" si="152"/>
        <v/>
      </c>
      <c r="V647" s="45"/>
      <c r="X647" s="50" t="str">
        <f t="shared" si="153"/>
        <v/>
      </c>
      <c r="Y647" s="69" t="str">
        <f t="shared" si="154"/>
        <v/>
      </c>
      <c r="Z647" s="69" t="str">
        <f t="shared" si="155"/>
        <v/>
      </c>
      <c r="AA647" s="69" t="str">
        <f>IF(I647="CSS",IF(RELLENAR!$F$6="PEM",IF(OR(T647&lt;(Q647),Q647=0),1,""),IF(OR(T647*(1+$T$11+$T$9)&lt;(Q647*(1+$O$9+$O$11)),Q647=0),1,"")),"")</f>
        <v/>
      </c>
      <c r="AB647" s="93" t="str">
        <f t="shared" si="156"/>
        <v/>
      </c>
      <c r="AC647" s="56" t="str">
        <f t="shared" si="157"/>
        <v/>
      </c>
      <c r="AD647" s="94" t="str">
        <f t="shared" si="158"/>
        <v/>
      </c>
      <c r="AE647" s="56" t="str">
        <f t="shared" si="159"/>
        <v/>
      </c>
      <c r="AF647" s="78" t="str">
        <f t="shared" si="160"/>
        <v/>
      </c>
    </row>
    <row r="648" spans="1:32" s="74" customFormat="1" x14ac:dyDescent="0.2">
      <c r="A648" s="74" t="str">
        <f>IF(EXPORTADO!I630&lt;&gt;"",EXPORTADO!I630,"")</f>
        <v/>
      </c>
      <c r="B648" s="74" t="str">
        <f t="shared" si="145"/>
        <v/>
      </c>
      <c r="C648" s="86" t="str">
        <f t="shared" si="146"/>
        <v/>
      </c>
      <c r="D648" s="86" t="str">
        <f t="shared" si="147"/>
        <v/>
      </c>
      <c r="E648" s="86" t="str">
        <f t="shared" si="148"/>
        <v/>
      </c>
      <c r="F648" s="86" t="str">
        <f t="shared" si="149"/>
        <v/>
      </c>
      <c r="G648" s="86" t="str">
        <f t="shared" si="150"/>
        <v/>
      </c>
      <c r="H648" s="87" t="str">
        <f>IF(EXPORTADO!B630&lt;&gt;"",EXPORTADO!B630,"")</f>
        <v/>
      </c>
      <c r="I648" s="78" t="str">
        <f t="shared" si="151"/>
        <v/>
      </c>
      <c r="J648" s="78"/>
      <c r="K648" s="88" t="str">
        <f>IF(EXPORTADO!A630&lt;&gt;"",TRIM(EXPORTADO!A630),"")</f>
        <v/>
      </c>
      <c r="L648" s="50" t="str">
        <f>IF(K648&lt;&gt;"",EXPORTADO!D630,"")</f>
        <v/>
      </c>
      <c r="M648" s="50"/>
      <c r="N648" s="78" t="str">
        <f>IF(K648&lt;&gt;"",EXPORTADO!C630,"")</f>
        <v/>
      </c>
      <c r="O648" s="89" t="str">
        <f>IF(G648&lt;&gt;"",EXPORTADO!E630,"")</f>
        <v/>
      </c>
      <c r="P648" s="90" t="str">
        <f>IF(G648&lt;&gt;"",EXPORTADO!F630,"")</f>
        <v/>
      </c>
      <c r="Q648" s="90" t="str">
        <f>IF($G648&lt;&gt;"",$O648*P648,IF(OR($I648="c",$I648="css"),SUMIF($G$22:G$2999,$K648,Q$22:Q$2999),IF($I648="c1",SUMIF($F$22:F$2999,$K648,Q$22:Q$2999),IF($I648="c2",SUMIF($E$22:E$2999,$K648,Q$22:Q$2999),IF($I648="c3",SUMIF($D$22:D$2999,$K648,Q$22:Q$2999),IF($I648="c4",SUMIF($C$22:C$2999,$K648,Q$22:Q$2999),""))))))</f>
        <v/>
      </c>
      <c r="S648" s="90"/>
      <c r="T648" s="90" t="str">
        <f>IF(G648&lt;&gt;"",IF(S648&lt;&gt;"",O648*S648,"Celda Vacia"),IF($G648&lt;&gt;"",$O648*S648,IF(OR($I648="c",$I648="css"),SUMIF($G$22:G$2999,$K648,T$22:T$2999),IF($I648="c1",SUMIF($F$22:F$2999,$K648,T$22:T$2999),IF($I648="c2",SUMIF($E$22:E$2999,$K648,T$22:T$2999),IF($I648="c3",SUMIF($D$22:D$2999,$K648,T$22:T$2999),IF($I648="c4",SUMIF($C$22:C$2999,$K648,T$22:T$2999),"")))))))</f>
        <v/>
      </c>
      <c r="U648" s="91" t="str">
        <f t="shared" si="152"/>
        <v/>
      </c>
      <c r="V648" s="45"/>
      <c r="X648" s="50" t="str">
        <f t="shared" si="153"/>
        <v/>
      </c>
      <c r="Y648" s="69" t="str">
        <f t="shared" si="154"/>
        <v/>
      </c>
      <c r="Z648" s="69" t="str">
        <f t="shared" si="155"/>
        <v/>
      </c>
      <c r="AA648" s="69" t="str">
        <f>IF(I648="CSS",IF(RELLENAR!$F$6="PEM",IF(OR(T648&lt;(Q648),Q648=0),1,""),IF(OR(T648*(1+$T$11+$T$9)&lt;(Q648*(1+$O$9+$O$11)),Q648=0),1,"")),"")</f>
        <v/>
      </c>
      <c r="AB648" s="93" t="str">
        <f t="shared" si="156"/>
        <v/>
      </c>
      <c r="AC648" s="56" t="str">
        <f t="shared" si="157"/>
        <v/>
      </c>
      <c r="AD648" s="94" t="str">
        <f t="shared" si="158"/>
        <v/>
      </c>
      <c r="AE648" s="56" t="str">
        <f t="shared" si="159"/>
        <v/>
      </c>
      <c r="AF648" s="78" t="str">
        <f t="shared" si="160"/>
        <v/>
      </c>
    </row>
    <row r="649" spans="1:32" s="74" customFormat="1" x14ac:dyDescent="0.2">
      <c r="A649" s="74" t="str">
        <f>IF(EXPORTADO!I631&lt;&gt;"",EXPORTADO!I631,"")</f>
        <v/>
      </c>
      <c r="B649" s="74" t="str">
        <f t="shared" si="145"/>
        <v/>
      </c>
      <c r="C649" s="86" t="str">
        <f t="shared" si="146"/>
        <v/>
      </c>
      <c r="D649" s="86" t="str">
        <f t="shared" si="147"/>
        <v/>
      </c>
      <c r="E649" s="86" t="str">
        <f t="shared" si="148"/>
        <v/>
      </c>
      <c r="F649" s="86" t="str">
        <f t="shared" si="149"/>
        <v/>
      </c>
      <c r="G649" s="86" t="str">
        <f t="shared" si="150"/>
        <v/>
      </c>
      <c r="H649" s="87" t="str">
        <f>IF(EXPORTADO!B631&lt;&gt;"",EXPORTADO!B631,"")</f>
        <v/>
      </c>
      <c r="I649" s="78" t="str">
        <f t="shared" si="151"/>
        <v/>
      </c>
      <c r="J649" s="78"/>
      <c r="K649" s="88" t="str">
        <f>IF(EXPORTADO!A631&lt;&gt;"",TRIM(EXPORTADO!A631),"")</f>
        <v/>
      </c>
      <c r="L649" s="50" t="str">
        <f>IF(K649&lt;&gt;"",EXPORTADO!D631,"")</f>
        <v/>
      </c>
      <c r="M649" s="50"/>
      <c r="N649" s="78" t="str">
        <f>IF(K649&lt;&gt;"",EXPORTADO!C631,"")</f>
        <v/>
      </c>
      <c r="O649" s="89" t="str">
        <f>IF(G649&lt;&gt;"",EXPORTADO!E631,"")</f>
        <v/>
      </c>
      <c r="P649" s="90" t="str">
        <f>IF(G649&lt;&gt;"",EXPORTADO!F631,"")</f>
        <v/>
      </c>
      <c r="Q649" s="90" t="str">
        <f>IF($G649&lt;&gt;"",$O649*P649,IF(OR($I649="c",$I649="css"),SUMIF($G$22:G$2999,$K649,Q$22:Q$2999),IF($I649="c1",SUMIF($F$22:F$2999,$K649,Q$22:Q$2999),IF($I649="c2",SUMIF($E$22:E$2999,$K649,Q$22:Q$2999),IF($I649="c3",SUMIF($D$22:D$2999,$K649,Q$22:Q$2999),IF($I649="c4",SUMIF($C$22:C$2999,$K649,Q$22:Q$2999),""))))))</f>
        <v/>
      </c>
      <c r="S649" s="90"/>
      <c r="T649" s="90" t="str">
        <f>IF(G649&lt;&gt;"",IF(S649&lt;&gt;"",O649*S649,"Celda Vacia"),IF($G649&lt;&gt;"",$O649*S649,IF(OR($I649="c",$I649="css"),SUMIF($G$22:G$2999,$K649,T$22:T$2999),IF($I649="c1",SUMIF($F$22:F$2999,$K649,T$22:T$2999),IF($I649="c2",SUMIF($E$22:E$2999,$K649,T$22:T$2999),IF($I649="c3",SUMIF($D$22:D$2999,$K649,T$22:T$2999),IF($I649="c4",SUMIF($C$22:C$2999,$K649,T$22:T$2999),"")))))))</f>
        <v/>
      </c>
      <c r="U649" s="91" t="str">
        <f t="shared" si="152"/>
        <v/>
      </c>
      <c r="V649" s="45"/>
      <c r="X649" s="50" t="str">
        <f t="shared" si="153"/>
        <v/>
      </c>
      <c r="Y649" s="69" t="str">
        <f t="shared" si="154"/>
        <v/>
      </c>
      <c r="Z649" s="69" t="str">
        <f t="shared" si="155"/>
        <v/>
      </c>
      <c r="AA649" s="69" t="str">
        <f>IF(I649="CSS",IF(RELLENAR!$F$6="PEM",IF(OR(T649&lt;(Q649),Q649=0),1,""),IF(OR(T649*(1+$T$11+$T$9)&lt;(Q649*(1+$O$9+$O$11)),Q649=0),1,"")),"")</f>
        <v/>
      </c>
      <c r="AB649" s="93" t="str">
        <f t="shared" si="156"/>
        <v/>
      </c>
      <c r="AC649" s="56" t="str">
        <f t="shared" si="157"/>
        <v/>
      </c>
      <c r="AD649" s="94" t="str">
        <f t="shared" si="158"/>
        <v/>
      </c>
      <c r="AE649" s="56" t="str">
        <f t="shared" si="159"/>
        <v/>
      </c>
      <c r="AF649" s="78" t="str">
        <f t="shared" si="160"/>
        <v/>
      </c>
    </row>
    <row r="650" spans="1:32" s="74" customFormat="1" x14ac:dyDescent="0.2">
      <c r="A650" s="74" t="str">
        <f>IF(EXPORTADO!I632&lt;&gt;"",EXPORTADO!I632,"")</f>
        <v/>
      </c>
      <c r="B650" s="74" t="str">
        <f t="shared" si="145"/>
        <v/>
      </c>
      <c r="C650" s="86" t="str">
        <f t="shared" si="146"/>
        <v/>
      </c>
      <c r="D650" s="86" t="str">
        <f t="shared" si="147"/>
        <v/>
      </c>
      <c r="E650" s="86" t="str">
        <f t="shared" si="148"/>
        <v/>
      </c>
      <c r="F650" s="86" t="str">
        <f t="shared" si="149"/>
        <v/>
      </c>
      <c r="G650" s="86" t="str">
        <f t="shared" si="150"/>
        <v/>
      </c>
      <c r="H650" s="87" t="str">
        <f>IF(EXPORTADO!B632&lt;&gt;"",EXPORTADO!B632,"")</f>
        <v/>
      </c>
      <c r="I650" s="78" t="str">
        <f t="shared" si="151"/>
        <v/>
      </c>
      <c r="J650" s="78"/>
      <c r="K650" s="88" t="str">
        <f>IF(EXPORTADO!A632&lt;&gt;"",TRIM(EXPORTADO!A632),"")</f>
        <v/>
      </c>
      <c r="L650" s="50" t="str">
        <f>IF(K650&lt;&gt;"",EXPORTADO!D632,"")</f>
        <v/>
      </c>
      <c r="M650" s="50"/>
      <c r="N650" s="78" t="str">
        <f>IF(K650&lt;&gt;"",EXPORTADO!C632,"")</f>
        <v/>
      </c>
      <c r="O650" s="89" t="str">
        <f>IF(G650&lt;&gt;"",EXPORTADO!E632,"")</f>
        <v/>
      </c>
      <c r="P650" s="90" t="str">
        <f>IF(G650&lt;&gt;"",EXPORTADO!F632,"")</f>
        <v/>
      </c>
      <c r="Q650" s="90" t="str">
        <f>IF($G650&lt;&gt;"",$O650*P650,IF(OR($I650="c",$I650="css"),SUMIF($G$22:G$2999,$K650,Q$22:Q$2999),IF($I650="c1",SUMIF($F$22:F$2999,$K650,Q$22:Q$2999),IF($I650="c2",SUMIF($E$22:E$2999,$K650,Q$22:Q$2999),IF($I650="c3",SUMIF($D$22:D$2999,$K650,Q$22:Q$2999),IF($I650="c4",SUMIF($C$22:C$2999,$K650,Q$22:Q$2999),""))))))</f>
        <v/>
      </c>
      <c r="S650" s="90"/>
      <c r="T650" s="90" t="str">
        <f>IF(G650&lt;&gt;"",IF(S650&lt;&gt;"",O650*S650,"Celda Vacia"),IF($G650&lt;&gt;"",$O650*S650,IF(OR($I650="c",$I650="css"),SUMIF($G$22:G$2999,$K650,T$22:T$2999),IF($I650="c1",SUMIF($F$22:F$2999,$K650,T$22:T$2999),IF($I650="c2",SUMIF($E$22:E$2999,$K650,T$22:T$2999),IF($I650="c3",SUMIF($D$22:D$2999,$K650,T$22:T$2999),IF($I650="c4",SUMIF($C$22:C$2999,$K650,T$22:T$2999),"")))))))</f>
        <v/>
      </c>
      <c r="U650" s="91" t="str">
        <f t="shared" si="152"/>
        <v/>
      </c>
      <c r="V650" s="45"/>
      <c r="X650" s="50" t="str">
        <f t="shared" si="153"/>
        <v/>
      </c>
      <c r="Y650" s="69" t="str">
        <f t="shared" si="154"/>
        <v/>
      </c>
      <c r="Z650" s="69" t="str">
        <f t="shared" si="155"/>
        <v/>
      </c>
      <c r="AA650" s="69" t="str">
        <f>IF(I650="CSS",IF(RELLENAR!$F$6="PEM",IF(OR(T650&lt;(Q650),Q650=0),1,""),IF(OR(T650*(1+$T$11+$T$9)&lt;(Q650*(1+$O$9+$O$11)),Q650=0),1,"")),"")</f>
        <v/>
      </c>
      <c r="AB650" s="93" t="str">
        <f t="shared" si="156"/>
        <v/>
      </c>
      <c r="AC650" s="56" t="str">
        <f t="shared" si="157"/>
        <v/>
      </c>
      <c r="AD650" s="94" t="str">
        <f t="shared" si="158"/>
        <v/>
      </c>
      <c r="AE650" s="56" t="str">
        <f t="shared" si="159"/>
        <v/>
      </c>
      <c r="AF650" s="78" t="str">
        <f t="shared" si="160"/>
        <v/>
      </c>
    </row>
    <row r="651" spans="1:32" s="74" customFormat="1" x14ac:dyDescent="0.2">
      <c r="A651" s="74" t="str">
        <f>IF(EXPORTADO!I633&lt;&gt;"",EXPORTADO!I633,"")</f>
        <v/>
      </c>
      <c r="B651" s="74" t="str">
        <f t="shared" si="145"/>
        <v/>
      </c>
      <c r="C651" s="86" t="str">
        <f t="shared" si="146"/>
        <v/>
      </c>
      <c r="D651" s="86" t="str">
        <f t="shared" si="147"/>
        <v/>
      </c>
      <c r="E651" s="86" t="str">
        <f t="shared" si="148"/>
        <v/>
      </c>
      <c r="F651" s="86" t="str">
        <f t="shared" si="149"/>
        <v/>
      </c>
      <c r="G651" s="86" t="str">
        <f t="shared" si="150"/>
        <v/>
      </c>
      <c r="H651" s="87" t="str">
        <f>IF(EXPORTADO!B633&lt;&gt;"",EXPORTADO!B633,"")</f>
        <v/>
      </c>
      <c r="I651" s="78" t="str">
        <f t="shared" si="151"/>
        <v/>
      </c>
      <c r="J651" s="78"/>
      <c r="K651" s="88" t="str">
        <f>IF(EXPORTADO!A633&lt;&gt;"",TRIM(EXPORTADO!A633),"")</f>
        <v/>
      </c>
      <c r="L651" s="50" t="str">
        <f>IF(K651&lt;&gt;"",EXPORTADO!D633,"")</f>
        <v/>
      </c>
      <c r="M651" s="50"/>
      <c r="N651" s="78" t="str">
        <f>IF(K651&lt;&gt;"",EXPORTADO!C633,"")</f>
        <v/>
      </c>
      <c r="O651" s="89" t="str">
        <f>IF(G651&lt;&gt;"",EXPORTADO!E633,"")</f>
        <v/>
      </c>
      <c r="P651" s="90" t="str">
        <f>IF(G651&lt;&gt;"",EXPORTADO!F633,"")</f>
        <v/>
      </c>
      <c r="Q651" s="90" t="str">
        <f>IF($G651&lt;&gt;"",$O651*P651,IF(OR($I651="c",$I651="css"),SUMIF($G$22:G$2999,$K651,Q$22:Q$2999),IF($I651="c1",SUMIF($F$22:F$2999,$K651,Q$22:Q$2999),IF($I651="c2",SUMIF($E$22:E$2999,$K651,Q$22:Q$2999),IF($I651="c3",SUMIF($D$22:D$2999,$K651,Q$22:Q$2999),IF($I651="c4",SUMIF($C$22:C$2999,$K651,Q$22:Q$2999),""))))))</f>
        <v/>
      </c>
      <c r="S651" s="90"/>
      <c r="T651" s="90" t="str">
        <f>IF(G651&lt;&gt;"",IF(S651&lt;&gt;"",O651*S651,"Celda Vacia"),IF($G651&lt;&gt;"",$O651*S651,IF(OR($I651="c",$I651="css"),SUMIF($G$22:G$2999,$K651,T$22:T$2999),IF($I651="c1",SUMIF($F$22:F$2999,$K651,T$22:T$2999),IF($I651="c2",SUMIF($E$22:E$2999,$K651,T$22:T$2999),IF($I651="c3",SUMIF($D$22:D$2999,$K651,T$22:T$2999),IF($I651="c4",SUMIF($C$22:C$2999,$K651,T$22:T$2999),"")))))))</f>
        <v/>
      </c>
      <c r="U651" s="91" t="str">
        <f t="shared" si="152"/>
        <v/>
      </c>
      <c r="V651" s="45"/>
      <c r="X651" s="50" t="str">
        <f t="shared" si="153"/>
        <v/>
      </c>
      <c r="Y651" s="69" t="str">
        <f t="shared" si="154"/>
        <v/>
      </c>
      <c r="Z651" s="69" t="str">
        <f t="shared" si="155"/>
        <v/>
      </c>
      <c r="AA651" s="69" t="str">
        <f>IF(I651="CSS",IF(RELLENAR!$F$6="PEM",IF(OR(T651&lt;(Q651),Q651=0),1,""),IF(OR(T651*(1+$T$11+$T$9)&lt;(Q651*(1+$O$9+$O$11)),Q651=0),1,"")),"")</f>
        <v/>
      </c>
      <c r="AB651" s="93" t="str">
        <f t="shared" si="156"/>
        <v/>
      </c>
      <c r="AC651" s="56" t="str">
        <f t="shared" si="157"/>
        <v/>
      </c>
      <c r="AD651" s="94" t="str">
        <f t="shared" si="158"/>
        <v/>
      </c>
      <c r="AE651" s="56" t="str">
        <f t="shared" si="159"/>
        <v/>
      </c>
      <c r="AF651" s="78" t="str">
        <f t="shared" si="160"/>
        <v/>
      </c>
    </row>
    <row r="652" spans="1:32" s="74" customFormat="1" x14ac:dyDescent="0.2">
      <c r="A652" s="74" t="str">
        <f>IF(EXPORTADO!I634&lt;&gt;"",EXPORTADO!I634,"")</f>
        <v/>
      </c>
      <c r="B652" s="74" t="str">
        <f t="shared" si="145"/>
        <v/>
      </c>
      <c r="C652" s="86" t="str">
        <f t="shared" si="146"/>
        <v/>
      </c>
      <c r="D652" s="86" t="str">
        <f t="shared" si="147"/>
        <v/>
      </c>
      <c r="E652" s="86" t="str">
        <f t="shared" si="148"/>
        <v/>
      </c>
      <c r="F652" s="86" t="str">
        <f t="shared" si="149"/>
        <v/>
      </c>
      <c r="G652" s="86" t="str">
        <f t="shared" si="150"/>
        <v/>
      </c>
      <c r="H652" s="87" t="str">
        <f>IF(EXPORTADO!B634&lt;&gt;"",EXPORTADO!B634,"")</f>
        <v/>
      </c>
      <c r="I652" s="78" t="str">
        <f t="shared" si="151"/>
        <v/>
      </c>
      <c r="J652" s="78"/>
      <c r="K652" s="88" t="str">
        <f>IF(EXPORTADO!A634&lt;&gt;"",TRIM(EXPORTADO!A634),"")</f>
        <v/>
      </c>
      <c r="L652" s="50" t="str">
        <f>IF(K652&lt;&gt;"",EXPORTADO!D634,"")</f>
        <v/>
      </c>
      <c r="M652" s="50"/>
      <c r="N652" s="78" t="str">
        <f>IF(K652&lt;&gt;"",EXPORTADO!C634,"")</f>
        <v/>
      </c>
      <c r="O652" s="89" t="str">
        <f>IF(G652&lt;&gt;"",EXPORTADO!E634,"")</f>
        <v/>
      </c>
      <c r="P652" s="90" t="str">
        <f>IF(G652&lt;&gt;"",EXPORTADO!F634,"")</f>
        <v/>
      </c>
      <c r="Q652" s="90" t="str">
        <f>IF($G652&lt;&gt;"",$O652*P652,IF(OR($I652="c",$I652="css"),SUMIF($G$22:G$2999,$K652,Q$22:Q$2999),IF($I652="c1",SUMIF($F$22:F$2999,$K652,Q$22:Q$2999),IF($I652="c2",SUMIF($E$22:E$2999,$K652,Q$22:Q$2999),IF($I652="c3",SUMIF($D$22:D$2999,$K652,Q$22:Q$2999),IF($I652="c4",SUMIF($C$22:C$2999,$K652,Q$22:Q$2999),""))))))</f>
        <v/>
      </c>
      <c r="S652" s="90"/>
      <c r="T652" s="90" t="str">
        <f>IF(G652&lt;&gt;"",IF(S652&lt;&gt;"",O652*S652,"Celda Vacia"),IF($G652&lt;&gt;"",$O652*S652,IF(OR($I652="c",$I652="css"),SUMIF($G$22:G$2999,$K652,T$22:T$2999),IF($I652="c1",SUMIF($F$22:F$2999,$K652,T$22:T$2999),IF($I652="c2",SUMIF($E$22:E$2999,$K652,T$22:T$2999),IF($I652="c3",SUMIF($D$22:D$2999,$K652,T$22:T$2999),IF($I652="c4",SUMIF($C$22:C$2999,$K652,T$22:T$2999),"")))))))</f>
        <v/>
      </c>
      <c r="U652" s="91" t="str">
        <f t="shared" si="152"/>
        <v/>
      </c>
      <c r="V652" s="45"/>
      <c r="X652" s="50" t="str">
        <f t="shared" si="153"/>
        <v/>
      </c>
      <c r="Y652" s="69" t="str">
        <f t="shared" si="154"/>
        <v/>
      </c>
      <c r="Z652" s="69" t="str">
        <f t="shared" si="155"/>
        <v/>
      </c>
      <c r="AA652" s="69" t="str">
        <f>IF(I652="CSS",IF(RELLENAR!$F$6="PEM",IF(OR(T652&lt;(Q652),Q652=0),1,""),IF(OR(T652*(1+$T$11+$T$9)&lt;(Q652*(1+$O$9+$O$11)),Q652=0),1,"")),"")</f>
        <v/>
      </c>
      <c r="AB652" s="93" t="str">
        <f t="shared" si="156"/>
        <v/>
      </c>
      <c r="AC652" s="56" t="str">
        <f t="shared" si="157"/>
        <v/>
      </c>
      <c r="AD652" s="94" t="str">
        <f t="shared" si="158"/>
        <v/>
      </c>
      <c r="AE652" s="56" t="str">
        <f t="shared" si="159"/>
        <v/>
      </c>
      <c r="AF652" s="78" t="str">
        <f t="shared" si="160"/>
        <v/>
      </c>
    </row>
    <row r="653" spans="1:32" s="74" customFormat="1" x14ac:dyDescent="0.2">
      <c r="A653" s="74" t="str">
        <f>IF(EXPORTADO!I635&lt;&gt;"",EXPORTADO!I635,"")</f>
        <v/>
      </c>
      <c r="B653" s="74" t="str">
        <f t="shared" si="145"/>
        <v/>
      </c>
      <c r="C653" s="86" t="str">
        <f t="shared" si="146"/>
        <v/>
      </c>
      <c r="D653" s="86" t="str">
        <f t="shared" si="147"/>
        <v/>
      </c>
      <c r="E653" s="86" t="str">
        <f t="shared" si="148"/>
        <v/>
      </c>
      <c r="F653" s="86" t="str">
        <f t="shared" si="149"/>
        <v/>
      </c>
      <c r="G653" s="86" t="str">
        <f t="shared" si="150"/>
        <v/>
      </c>
      <c r="H653" s="87" t="str">
        <f>IF(EXPORTADO!B635&lt;&gt;"",EXPORTADO!B635,"")</f>
        <v/>
      </c>
      <c r="I653" s="78" t="str">
        <f t="shared" si="151"/>
        <v/>
      </c>
      <c r="J653" s="78"/>
      <c r="K653" s="88" t="str">
        <f>IF(EXPORTADO!A635&lt;&gt;"",TRIM(EXPORTADO!A635),"")</f>
        <v/>
      </c>
      <c r="L653" s="50" t="str">
        <f>IF(K653&lt;&gt;"",EXPORTADO!D635,"")</f>
        <v/>
      </c>
      <c r="M653" s="50"/>
      <c r="N653" s="78" t="str">
        <f>IF(K653&lt;&gt;"",EXPORTADO!C635,"")</f>
        <v/>
      </c>
      <c r="O653" s="89" t="str">
        <f>IF(G653&lt;&gt;"",EXPORTADO!E635,"")</f>
        <v/>
      </c>
      <c r="P653" s="90" t="str">
        <f>IF(G653&lt;&gt;"",EXPORTADO!F635,"")</f>
        <v/>
      </c>
      <c r="Q653" s="90" t="str">
        <f>IF($G653&lt;&gt;"",$O653*P653,IF(OR($I653="c",$I653="css"),SUMIF($G$22:G$2999,$K653,Q$22:Q$2999),IF($I653="c1",SUMIF($F$22:F$2999,$K653,Q$22:Q$2999),IF($I653="c2",SUMIF($E$22:E$2999,$K653,Q$22:Q$2999),IF($I653="c3",SUMIF($D$22:D$2999,$K653,Q$22:Q$2999),IF($I653="c4",SUMIF($C$22:C$2999,$K653,Q$22:Q$2999),""))))))</f>
        <v/>
      </c>
      <c r="S653" s="90"/>
      <c r="T653" s="90" t="str">
        <f>IF(G653&lt;&gt;"",IF(S653&lt;&gt;"",O653*S653,"Celda Vacia"),IF($G653&lt;&gt;"",$O653*S653,IF(OR($I653="c",$I653="css"),SUMIF($G$22:G$2999,$K653,T$22:T$2999),IF($I653="c1",SUMIF($F$22:F$2999,$K653,T$22:T$2999),IF($I653="c2",SUMIF($E$22:E$2999,$K653,T$22:T$2999),IF($I653="c3",SUMIF($D$22:D$2999,$K653,T$22:T$2999),IF($I653="c4",SUMIF($C$22:C$2999,$K653,T$22:T$2999),"")))))))</f>
        <v/>
      </c>
      <c r="U653" s="91" t="str">
        <f t="shared" si="152"/>
        <v/>
      </c>
      <c r="V653" s="45"/>
      <c r="X653" s="50" t="str">
        <f t="shared" si="153"/>
        <v/>
      </c>
      <c r="Y653" s="69" t="str">
        <f t="shared" si="154"/>
        <v/>
      </c>
      <c r="Z653" s="69" t="str">
        <f t="shared" si="155"/>
        <v/>
      </c>
      <c r="AA653" s="69" t="str">
        <f>IF(I653="CSS",IF(RELLENAR!$F$6="PEM",IF(OR(T653&lt;(Q653),Q653=0),1,""),IF(OR(T653*(1+$T$11+$T$9)&lt;(Q653*(1+$O$9+$O$11)),Q653=0),1,"")),"")</f>
        <v/>
      </c>
      <c r="AB653" s="93" t="str">
        <f t="shared" si="156"/>
        <v/>
      </c>
      <c r="AC653" s="56" t="str">
        <f t="shared" si="157"/>
        <v/>
      </c>
      <c r="AD653" s="94" t="str">
        <f t="shared" si="158"/>
        <v/>
      </c>
      <c r="AE653" s="56" t="str">
        <f t="shared" si="159"/>
        <v/>
      </c>
      <c r="AF653" s="78" t="str">
        <f t="shared" si="160"/>
        <v/>
      </c>
    </row>
    <row r="654" spans="1:32" s="74" customFormat="1" x14ac:dyDescent="0.2">
      <c r="A654" s="74" t="str">
        <f>IF(EXPORTADO!I636&lt;&gt;"",EXPORTADO!I636,"")</f>
        <v/>
      </c>
      <c r="B654" s="74" t="str">
        <f t="shared" si="145"/>
        <v/>
      </c>
      <c r="C654" s="86" t="str">
        <f t="shared" si="146"/>
        <v/>
      </c>
      <c r="D654" s="86" t="str">
        <f t="shared" si="147"/>
        <v/>
      </c>
      <c r="E654" s="86" t="str">
        <f t="shared" si="148"/>
        <v/>
      </c>
      <c r="F654" s="86" t="str">
        <f t="shared" si="149"/>
        <v/>
      </c>
      <c r="G654" s="86" t="str">
        <f t="shared" si="150"/>
        <v/>
      </c>
      <c r="H654" s="87" t="str">
        <f>IF(EXPORTADO!B636&lt;&gt;"",EXPORTADO!B636,"")</f>
        <v/>
      </c>
      <c r="I654" s="78" t="str">
        <f t="shared" si="151"/>
        <v/>
      </c>
      <c r="J654" s="78"/>
      <c r="K654" s="88" t="str">
        <f>IF(EXPORTADO!A636&lt;&gt;"",TRIM(EXPORTADO!A636),"")</f>
        <v/>
      </c>
      <c r="L654" s="50" t="str">
        <f>IF(K654&lt;&gt;"",EXPORTADO!D636,"")</f>
        <v/>
      </c>
      <c r="M654" s="50"/>
      <c r="N654" s="78" t="str">
        <f>IF(K654&lt;&gt;"",EXPORTADO!C636,"")</f>
        <v/>
      </c>
      <c r="O654" s="89" t="str">
        <f>IF(G654&lt;&gt;"",EXPORTADO!E636,"")</f>
        <v/>
      </c>
      <c r="P654" s="90" t="str">
        <f>IF(G654&lt;&gt;"",EXPORTADO!F636,"")</f>
        <v/>
      </c>
      <c r="Q654" s="90" t="str">
        <f>IF($G654&lt;&gt;"",$O654*P654,IF(OR($I654="c",$I654="css"),SUMIF($G$22:G$2999,$K654,Q$22:Q$2999),IF($I654="c1",SUMIF($F$22:F$2999,$K654,Q$22:Q$2999),IF($I654="c2",SUMIF($E$22:E$2999,$K654,Q$22:Q$2999),IF($I654="c3",SUMIF($D$22:D$2999,$K654,Q$22:Q$2999),IF($I654="c4",SUMIF($C$22:C$2999,$K654,Q$22:Q$2999),""))))))</f>
        <v/>
      </c>
      <c r="S654" s="90"/>
      <c r="T654" s="90" t="str">
        <f>IF(G654&lt;&gt;"",IF(S654&lt;&gt;"",O654*S654,"Celda Vacia"),IF($G654&lt;&gt;"",$O654*S654,IF(OR($I654="c",$I654="css"),SUMIF($G$22:G$2999,$K654,T$22:T$2999),IF($I654="c1",SUMIF($F$22:F$2999,$K654,T$22:T$2999),IF($I654="c2",SUMIF($E$22:E$2999,$K654,T$22:T$2999),IF($I654="c3",SUMIF($D$22:D$2999,$K654,T$22:T$2999),IF($I654="c4",SUMIF($C$22:C$2999,$K654,T$22:T$2999),"")))))))</f>
        <v/>
      </c>
      <c r="U654" s="91" t="str">
        <f t="shared" si="152"/>
        <v/>
      </c>
      <c r="V654" s="45"/>
      <c r="X654" s="50" t="str">
        <f t="shared" si="153"/>
        <v/>
      </c>
      <c r="Y654" s="69" t="str">
        <f t="shared" si="154"/>
        <v/>
      </c>
      <c r="Z654" s="69" t="str">
        <f t="shared" si="155"/>
        <v/>
      </c>
      <c r="AA654" s="69" t="str">
        <f>IF(I654="CSS",IF(RELLENAR!$F$6="PEM",IF(OR(T654&lt;(Q654),Q654=0),1,""),IF(OR(T654*(1+$T$11+$T$9)&lt;(Q654*(1+$O$9+$O$11)),Q654=0),1,"")),"")</f>
        <v/>
      </c>
      <c r="AB654" s="93" t="str">
        <f t="shared" si="156"/>
        <v/>
      </c>
      <c r="AC654" s="56" t="str">
        <f t="shared" si="157"/>
        <v/>
      </c>
      <c r="AD654" s="94" t="str">
        <f t="shared" si="158"/>
        <v/>
      </c>
      <c r="AE654" s="56" t="str">
        <f t="shared" si="159"/>
        <v/>
      </c>
      <c r="AF654" s="78" t="str">
        <f t="shared" si="160"/>
        <v/>
      </c>
    </row>
    <row r="655" spans="1:32" s="74" customFormat="1" x14ac:dyDescent="0.2">
      <c r="A655" s="74" t="str">
        <f>IF(EXPORTADO!I637&lt;&gt;"",EXPORTADO!I637,"")</f>
        <v/>
      </c>
      <c r="B655" s="74" t="str">
        <f t="shared" si="145"/>
        <v/>
      </c>
      <c r="C655" s="86" t="str">
        <f t="shared" si="146"/>
        <v/>
      </c>
      <c r="D655" s="86" t="str">
        <f t="shared" si="147"/>
        <v/>
      </c>
      <c r="E655" s="86" t="str">
        <f t="shared" si="148"/>
        <v/>
      </c>
      <c r="F655" s="86" t="str">
        <f t="shared" si="149"/>
        <v/>
      </c>
      <c r="G655" s="86" t="str">
        <f t="shared" si="150"/>
        <v/>
      </c>
      <c r="H655" s="87" t="str">
        <f>IF(EXPORTADO!B637&lt;&gt;"",EXPORTADO!B637,"")</f>
        <v/>
      </c>
      <c r="I655" s="78" t="str">
        <f t="shared" si="151"/>
        <v/>
      </c>
      <c r="J655" s="78"/>
      <c r="K655" s="88" t="str">
        <f>IF(EXPORTADO!A637&lt;&gt;"",TRIM(EXPORTADO!A637),"")</f>
        <v/>
      </c>
      <c r="L655" s="50" t="str">
        <f>IF(K655&lt;&gt;"",EXPORTADO!D637,"")</f>
        <v/>
      </c>
      <c r="M655" s="50"/>
      <c r="N655" s="78" t="str">
        <f>IF(K655&lt;&gt;"",EXPORTADO!C637,"")</f>
        <v/>
      </c>
      <c r="O655" s="89" t="str">
        <f>IF(G655&lt;&gt;"",EXPORTADO!E637,"")</f>
        <v/>
      </c>
      <c r="P655" s="90" t="str">
        <f>IF(G655&lt;&gt;"",EXPORTADO!F637,"")</f>
        <v/>
      </c>
      <c r="Q655" s="90" t="str">
        <f>IF($G655&lt;&gt;"",$O655*P655,IF(OR($I655="c",$I655="css"),SUMIF($G$22:G$2999,$K655,Q$22:Q$2999),IF($I655="c1",SUMIF($F$22:F$2999,$K655,Q$22:Q$2999),IF($I655="c2",SUMIF($E$22:E$2999,$K655,Q$22:Q$2999),IF($I655="c3",SUMIF($D$22:D$2999,$K655,Q$22:Q$2999),IF($I655="c4",SUMIF($C$22:C$2999,$K655,Q$22:Q$2999),""))))))</f>
        <v/>
      </c>
      <c r="S655" s="90"/>
      <c r="T655" s="90" t="str">
        <f>IF(G655&lt;&gt;"",IF(S655&lt;&gt;"",O655*S655,"Celda Vacia"),IF($G655&lt;&gt;"",$O655*S655,IF(OR($I655="c",$I655="css"),SUMIF($G$22:G$2999,$K655,T$22:T$2999),IF($I655="c1",SUMIF($F$22:F$2999,$K655,T$22:T$2999),IF($I655="c2",SUMIF($E$22:E$2999,$K655,T$22:T$2999),IF($I655="c3",SUMIF($D$22:D$2999,$K655,T$22:T$2999),IF($I655="c4",SUMIF($C$22:C$2999,$K655,T$22:T$2999),"")))))))</f>
        <v/>
      </c>
      <c r="U655" s="91" t="str">
        <f t="shared" si="152"/>
        <v/>
      </c>
      <c r="V655" s="45"/>
      <c r="X655" s="50" t="str">
        <f t="shared" si="153"/>
        <v/>
      </c>
      <c r="Y655" s="69" t="str">
        <f t="shared" si="154"/>
        <v/>
      </c>
      <c r="Z655" s="69" t="str">
        <f t="shared" si="155"/>
        <v/>
      </c>
      <c r="AA655" s="69" t="str">
        <f>IF(I655="CSS",IF(RELLENAR!$F$6="PEM",IF(OR(T655&lt;(Q655),Q655=0),1,""),IF(OR(T655*(1+$T$11+$T$9)&lt;(Q655*(1+$O$9+$O$11)),Q655=0),1,"")),"")</f>
        <v/>
      </c>
      <c r="AB655" s="93" t="str">
        <f t="shared" si="156"/>
        <v/>
      </c>
      <c r="AC655" s="56" t="str">
        <f t="shared" si="157"/>
        <v/>
      </c>
      <c r="AD655" s="94" t="str">
        <f t="shared" si="158"/>
        <v/>
      </c>
      <c r="AE655" s="56" t="str">
        <f t="shared" si="159"/>
        <v/>
      </c>
      <c r="AF655" s="78" t="str">
        <f t="shared" si="160"/>
        <v/>
      </c>
    </row>
    <row r="656" spans="1:32" s="74" customFormat="1" x14ac:dyDescent="0.2">
      <c r="A656" s="74" t="str">
        <f>IF(EXPORTADO!I638&lt;&gt;"",EXPORTADO!I638,"")</f>
        <v/>
      </c>
      <c r="B656" s="74" t="str">
        <f t="shared" si="145"/>
        <v/>
      </c>
      <c r="C656" s="86" t="str">
        <f t="shared" si="146"/>
        <v/>
      </c>
      <c r="D656" s="86" t="str">
        <f t="shared" si="147"/>
        <v/>
      </c>
      <c r="E656" s="86" t="str">
        <f t="shared" si="148"/>
        <v/>
      </c>
      <c r="F656" s="86" t="str">
        <f t="shared" si="149"/>
        <v/>
      </c>
      <c r="G656" s="86" t="str">
        <f t="shared" si="150"/>
        <v/>
      </c>
      <c r="H656" s="87" t="str">
        <f>IF(EXPORTADO!B638&lt;&gt;"",EXPORTADO!B638,"")</f>
        <v/>
      </c>
      <c r="I656" s="78" t="str">
        <f t="shared" si="151"/>
        <v/>
      </c>
      <c r="J656" s="78"/>
      <c r="K656" s="88" t="str">
        <f>IF(EXPORTADO!A638&lt;&gt;"",TRIM(EXPORTADO!A638),"")</f>
        <v/>
      </c>
      <c r="L656" s="50" t="str">
        <f>IF(K656&lt;&gt;"",EXPORTADO!D638,"")</f>
        <v/>
      </c>
      <c r="M656" s="50"/>
      <c r="N656" s="78" t="str">
        <f>IF(K656&lt;&gt;"",EXPORTADO!C638,"")</f>
        <v/>
      </c>
      <c r="O656" s="89" t="str">
        <f>IF(G656&lt;&gt;"",EXPORTADO!E638,"")</f>
        <v/>
      </c>
      <c r="P656" s="90" t="str">
        <f>IF(G656&lt;&gt;"",EXPORTADO!F638,"")</f>
        <v/>
      </c>
      <c r="Q656" s="90" t="str">
        <f>IF($G656&lt;&gt;"",$O656*P656,IF(OR($I656="c",$I656="css"),SUMIF($G$22:G$2999,$K656,Q$22:Q$2999),IF($I656="c1",SUMIF($F$22:F$2999,$K656,Q$22:Q$2999),IF($I656="c2",SUMIF($E$22:E$2999,$K656,Q$22:Q$2999),IF($I656="c3",SUMIF($D$22:D$2999,$K656,Q$22:Q$2999),IF($I656="c4",SUMIF($C$22:C$2999,$K656,Q$22:Q$2999),""))))))</f>
        <v/>
      </c>
      <c r="S656" s="90" t="s">
        <v>17</v>
      </c>
      <c r="T656" s="90" t="str">
        <f>IF(G656&lt;&gt;"",IF(S656&lt;&gt;"",O656*S656,"Celda Vacia"),IF($G656&lt;&gt;"",$O656*S656,IF(OR($I656="c",$I656="css"),SUMIF($G$22:G$2999,$K656,T$22:T$2999),IF($I656="c1",SUMIF($F$22:F$2999,$K656,T$22:T$2999),IF($I656="c2",SUMIF($E$22:E$2999,$K656,T$22:T$2999),IF($I656="c3",SUMIF($D$22:D$2999,$K656,T$22:T$2999),IF($I656="c4",SUMIF($C$22:C$2999,$K656,T$22:T$2999),"")))))))</f>
        <v/>
      </c>
      <c r="U656" s="91" t="str">
        <f t="shared" si="152"/>
        <v/>
      </c>
      <c r="V656" s="45"/>
      <c r="X656" s="50" t="str">
        <f t="shared" si="153"/>
        <v/>
      </c>
      <c r="Y656" s="69" t="str">
        <f t="shared" si="154"/>
        <v/>
      </c>
      <c r="Z656" s="69" t="str">
        <f t="shared" si="155"/>
        <v/>
      </c>
      <c r="AA656" s="69" t="str">
        <f>IF(I656="CSS",IF(RELLENAR!$F$6="PEM",IF(OR(T656&lt;(Q656),Q656=0),1,""),IF(OR(T656*(1+$T$11+$T$9)&lt;(Q656*(1+$O$9+$O$11)),Q656=0),1,"")),"")</f>
        <v/>
      </c>
      <c r="AB656" s="93" t="str">
        <f t="shared" si="156"/>
        <v/>
      </c>
      <c r="AC656" s="56" t="str">
        <f t="shared" si="157"/>
        <v/>
      </c>
      <c r="AD656" s="94" t="str">
        <f t="shared" si="158"/>
        <v/>
      </c>
      <c r="AE656" s="56" t="str">
        <f t="shared" si="159"/>
        <v/>
      </c>
      <c r="AF656" s="78" t="str">
        <f t="shared" si="160"/>
        <v/>
      </c>
    </row>
    <row r="657" spans="1:32" s="74" customFormat="1" x14ac:dyDescent="0.2">
      <c r="A657" s="74" t="str">
        <f>IF(EXPORTADO!I639&lt;&gt;"",EXPORTADO!I639,"")</f>
        <v/>
      </c>
      <c r="B657" s="74" t="str">
        <f t="shared" si="145"/>
        <v/>
      </c>
      <c r="C657" s="86" t="str">
        <f t="shared" si="146"/>
        <v/>
      </c>
      <c r="D657" s="86" t="str">
        <f t="shared" si="147"/>
        <v/>
      </c>
      <c r="E657" s="86" t="str">
        <f t="shared" si="148"/>
        <v/>
      </c>
      <c r="F657" s="86" t="str">
        <f t="shared" si="149"/>
        <v/>
      </c>
      <c r="G657" s="86" t="str">
        <f t="shared" si="150"/>
        <v/>
      </c>
      <c r="H657" s="87" t="str">
        <f>IF(EXPORTADO!B639&lt;&gt;"",EXPORTADO!B639,"")</f>
        <v/>
      </c>
      <c r="I657" s="78" t="str">
        <f t="shared" si="151"/>
        <v/>
      </c>
      <c r="J657" s="78"/>
      <c r="K657" s="88" t="str">
        <f>IF(EXPORTADO!A639&lt;&gt;"",TRIM(EXPORTADO!A639),"")</f>
        <v/>
      </c>
      <c r="L657" s="50" t="str">
        <f>IF(K657&lt;&gt;"",EXPORTADO!D639,"")</f>
        <v/>
      </c>
      <c r="M657" s="50"/>
      <c r="N657" s="78" t="str">
        <f>IF(K657&lt;&gt;"",EXPORTADO!C639,"")</f>
        <v/>
      </c>
      <c r="O657" s="89" t="str">
        <f>IF(G657&lt;&gt;"",EXPORTADO!E639,"")</f>
        <v/>
      </c>
      <c r="P657" s="90" t="str">
        <f>IF(G657&lt;&gt;"",EXPORTADO!F639,"")</f>
        <v/>
      </c>
      <c r="Q657" s="90" t="str">
        <f>IF($G657&lt;&gt;"",$O657*P657,IF(OR($I657="c",$I657="css"),SUMIF($G$22:G$2999,$K657,Q$22:Q$2999),IF($I657="c1",SUMIF($F$22:F$2999,$K657,Q$22:Q$2999),IF($I657="c2",SUMIF($E$22:E$2999,$K657,Q$22:Q$2999),IF($I657="c3",SUMIF($D$22:D$2999,$K657,Q$22:Q$2999),IF($I657="c4",SUMIF($C$22:C$2999,$K657,Q$22:Q$2999),""))))))</f>
        <v/>
      </c>
      <c r="S657" s="90" t="s">
        <v>17</v>
      </c>
      <c r="T657" s="90" t="str">
        <f>IF(G657&lt;&gt;"",IF(S657&lt;&gt;"",O657*S657,"Celda Vacia"),IF($G657&lt;&gt;"",$O657*S657,IF(OR($I657="c",$I657="css"),SUMIF($G$22:G$2999,$K657,T$22:T$2999),IF($I657="c1",SUMIF($F$22:F$2999,$K657,T$22:T$2999),IF($I657="c2",SUMIF($E$22:E$2999,$K657,T$22:T$2999),IF($I657="c3",SUMIF($D$22:D$2999,$K657,T$22:T$2999),IF($I657="c4",SUMIF($C$22:C$2999,$K657,T$22:T$2999),"")))))))</f>
        <v/>
      </c>
      <c r="U657" s="91" t="str">
        <f t="shared" si="152"/>
        <v/>
      </c>
      <c r="V657" s="45"/>
      <c r="X657" s="50" t="str">
        <f t="shared" si="153"/>
        <v/>
      </c>
      <c r="Y657" s="69" t="str">
        <f t="shared" si="154"/>
        <v/>
      </c>
      <c r="Z657" s="69" t="str">
        <f t="shared" si="155"/>
        <v/>
      </c>
      <c r="AA657" s="69" t="str">
        <f>IF(I657="CSS",IF(RELLENAR!$F$6="PEM",IF(OR(T657&lt;(Q657),Q657=0),1,""),IF(OR(T657*(1+$T$11+$T$9)&lt;(Q657*(1+$O$9+$O$11)),Q657=0),1,"")),"")</f>
        <v/>
      </c>
      <c r="AB657" s="93" t="str">
        <f t="shared" si="156"/>
        <v/>
      </c>
      <c r="AC657" s="56" t="str">
        <f t="shared" si="157"/>
        <v/>
      </c>
      <c r="AD657" s="94" t="str">
        <f t="shared" si="158"/>
        <v/>
      </c>
      <c r="AE657" s="56" t="str">
        <f t="shared" si="159"/>
        <v/>
      </c>
      <c r="AF657" s="78" t="str">
        <f t="shared" si="160"/>
        <v/>
      </c>
    </row>
    <row r="658" spans="1:32" s="74" customFormat="1" x14ac:dyDescent="0.2">
      <c r="A658" s="74" t="str">
        <f>IF(EXPORTADO!I640&lt;&gt;"",EXPORTADO!I640,"")</f>
        <v/>
      </c>
      <c r="B658" s="74" t="str">
        <f t="shared" si="145"/>
        <v/>
      </c>
      <c r="C658" s="86" t="str">
        <f t="shared" si="146"/>
        <v/>
      </c>
      <c r="D658" s="86" t="str">
        <f t="shared" si="147"/>
        <v/>
      </c>
      <c r="E658" s="86" t="str">
        <f t="shared" si="148"/>
        <v/>
      </c>
      <c r="F658" s="86" t="str">
        <f t="shared" si="149"/>
        <v/>
      </c>
      <c r="G658" s="86" t="str">
        <f t="shared" si="150"/>
        <v/>
      </c>
      <c r="H658" s="87" t="str">
        <f>IF(EXPORTADO!B640&lt;&gt;"",EXPORTADO!B640,"")</f>
        <v/>
      </c>
      <c r="I658" s="78" t="str">
        <f t="shared" si="151"/>
        <v/>
      </c>
      <c r="J658" s="78"/>
      <c r="K658" s="88" t="str">
        <f>IF(EXPORTADO!A640&lt;&gt;"",TRIM(EXPORTADO!A640),"")</f>
        <v/>
      </c>
      <c r="L658" s="50" t="str">
        <f>IF(K658&lt;&gt;"",EXPORTADO!D640,"")</f>
        <v/>
      </c>
      <c r="M658" s="50"/>
      <c r="N658" s="78" t="str">
        <f>IF(K658&lt;&gt;"",EXPORTADO!C640,"")</f>
        <v/>
      </c>
      <c r="O658" s="89" t="str">
        <f>IF(G658&lt;&gt;"",EXPORTADO!E640,"")</f>
        <v/>
      </c>
      <c r="P658" s="90" t="str">
        <f>IF(G658&lt;&gt;"",EXPORTADO!F640,"")</f>
        <v/>
      </c>
      <c r="Q658" s="90" t="str">
        <f>IF($G658&lt;&gt;"",$O658*P658,IF(OR($I658="c",$I658="css"),SUMIF($G$22:G$2999,$K658,Q$22:Q$2999),IF($I658="c1",SUMIF($F$22:F$2999,$K658,Q$22:Q$2999),IF($I658="c2",SUMIF($E$22:E$2999,$K658,Q$22:Q$2999),IF($I658="c3",SUMIF($D$22:D$2999,$K658,Q$22:Q$2999),IF($I658="c4",SUMIF($C$22:C$2999,$K658,Q$22:Q$2999),""))))))</f>
        <v/>
      </c>
      <c r="S658" s="90"/>
      <c r="T658" s="90" t="str">
        <f>IF(G658&lt;&gt;"",IF(S658&lt;&gt;"",O658*S658,"Celda Vacia"),IF($G658&lt;&gt;"",$O658*S658,IF(OR($I658="c",$I658="css"),SUMIF($G$22:G$2999,$K658,T$22:T$2999),IF($I658="c1",SUMIF($F$22:F$2999,$K658,T$22:T$2999),IF($I658="c2",SUMIF($E$22:E$2999,$K658,T$22:T$2999),IF($I658="c3",SUMIF($D$22:D$2999,$K658,T$22:T$2999),IF($I658="c4",SUMIF($C$22:C$2999,$K658,T$22:T$2999),"")))))))</f>
        <v/>
      </c>
      <c r="U658" s="91" t="str">
        <f t="shared" si="152"/>
        <v/>
      </c>
      <c r="V658" s="45"/>
      <c r="X658" s="50" t="str">
        <f t="shared" si="153"/>
        <v/>
      </c>
      <c r="Y658" s="69" t="str">
        <f t="shared" si="154"/>
        <v/>
      </c>
      <c r="Z658" s="69" t="str">
        <f t="shared" si="155"/>
        <v/>
      </c>
      <c r="AA658" s="69" t="str">
        <f>IF(I658="CSS",IF(RELLENAR!$F$6="PEM",IF(OR(T658&lt;(Q658),Q658=0),1,""),IF(OR(T658*(1+$T$11+$T$9)&lt;(Q658*(1+$O$9+$O$11)),Q658=0),1,"")),"")</f>
        <v/>
      </c>
      <c r="AB658" s="93" t="str">
        <f t="shared" si="156"/>
        <v/>
      </c>
      <c r="AC658" s="56" t="str">
        <f t="shared" si="157"/>
        <v/>
      </c>
      <c r="AD658" s="94" t="str">
        <f t="shared" si="158"/>
        <v/>
      </c>
      <c r="AE658" s="56" t="str">
        <f t="shared" si="159"/>
        <v/>
      </c>
      <c r="AF658" s="78" t="str">
        <f t="shared" si="160"/>
        <v/>
      </c>
    </row>
    <row r="659" spans="1:32" s="74" customFormat="1" x14ac:dyDescent="0.2">
      <c r="A659" s="74" t="str">
        <f>IF(EXPORTADO!I641&lt;&gt;"",EXPORTADO!I641,"")</f>
        <v/>
      </c>
      <c r="B659" s="74" t="str">
        <f t="shared" si="145"/>
        <v/>
      </c>
      <c r="C659" s="86" t="str">
        <f t="shared" si="146"/>
        <v/>
      </c>
      <c r="D659" s="86" t="str">
        <f t="shared" si="147"/>
        <v/>
      </c>
      <c r="E659" s="86" t="str">
        <f t="shared" si="148"/>
        <v/>
      </c>
      <c r="F659" s="86" t="str">
        <f t="shared" si="149"/>
        <v/>
      </c>
      <c r="G659" s="86" t="str">
        <f t="shared" si="150"/>
        <v/>
      </c>
      <c r="H659" s="87" t="str">
        <f>IF(EXPORTADO!B641&lt;&gt;"",EXPORTADO!B641,"")</f>
        <v/>
      </c>
      <c r="I659" s="78" t="str">
        <f t="shared" si="151"/>
        <v/>
      </c>
      <c r="J659" s="78"/>
      <c r="K659" s="88" t="str">
        <f>IF(EXPORTADO!A641&lt;&gt;"",TRIM(EXPORTADO!A641),"")</f>
        <v/>
      </c>
      <c r="L659" s="50" t="str">
        <f>IF(K659&lt;&gt;"",EXPORTADO!D641,"")</f>
        <v/>
      </c>
      <c r="M659" s="50"/>
      <c r="N659" s="78" t="str">
        <f>IF(K659&lt;&gt;"",EXPORTADO!C641,"")</f>
        <v/>
      </c>
      <c r="O659" s="89" t="str">
        <f>IF(G659&lt;&gt;"",EXPORTADO!E641,"")</f>
        <v/>
      </c>
      <c r="P659" s="90" t="str">
        <f>IF(G659&lt;&gt;"",EXPORTADO!F641,"")</f>
        <v/>
      </c>
      <c r="Q659" s="90" t="str">
        <f>IF($G659&lt;&gt;"",$O659*P659,IF(OR($I659="c",$I659="css"),SUMIF($G$22:G$2999,$K659,Q$22:Q$2999),IF($I659="c1",SUMIF($F$22:F$2999,$K659,Q$22:Q$2999),IF($I659="c2",SUMIF($E$22:E$2999,$K659,Q$22:Q$2999),IF($I659="c3",SUMIF($D$22:D$2999,$K659,Q$22:Q$2999),IF($I659="c4",SUMIF($C$22:C$2999,$K659,Q$22:Q$2999),""))))))</f>
        <v/>
      </c>
      <c r="S659" s="90"/>
      <c r="T659" s="90" t="str">
        <f>IF(G659&lt;&gt;"",IF(S659&lt;&gt;"",O659*S659,"Celda Vacia"),IF($G659&lt;&gt;"",$O659*S659,IF(OR($I659="c",$I659="css"),SUMIF($G$22:G$2999,$K659,T$22:T$2999),IF($I659="c1",SUMIF($F$22:F$2999,$K659,T$22:T$2999),IF($I659="c2",SUMIF($E$22:E$2999,$K659,T$22:T$2999),IF($I659="c3",SUMIF($D$22:D$2999,$K659,T$22:T$2999),IF($I659="c4",SUMIF($C$22:C$2999,$K659,T$22:T$2999),"")))))))</f>
        <v/>
      </c>
      <c r="U659" s="91" t="str">
        <f t="shared" si="152"/>
        <v/>
      </c>
      <c r="V659" s="45"/>
      <c r="X659" s="50" t="str">
        <f t="shared" si="153"/>
        <v/>
      </c>
      <c r="Y659" s="69" t="str">
        <f t="shared" si="154"/>
        <v/>
      </c>
      <c r="Z659" s="69" t="str">
        <f t="shared" si="155"/>
        <v/>
      </c>
      <c r="AA659" s="69" t="str">
        <f>IF(I659="CSS",IF(RELLENAR!$F$6="PEM",IF(OR(T659&lt;(Q659),Q659=0),1,""),IF(OR(T659*(1+$T$11+$T$9)&lt;(Q659*(1+$O$9+$O$11)),Q659=0),1,"")),"")</f>
        <v/>
      </c>
      <c r="AB659" s="93" t="str">
        <f t="shared" si="156"/>
        <v/>
      </c>
      <c r="AC659" s="56" t="str">
        <f t="shared" si="157"/>
        <v/>
      </c>
      <c r="AD659" s="94" t="str">
        <f t="shared" si="158"/>
        <v/>
      </c>
      <c r="AE659" s="56" t="str">
        <f t="shared" si="159"/>
        <v/>
      </c>
      <c r="AF659" s="78" t="str">
        <f t="shared" si="160"/>
        <v/>
      </c>
    </row>
    <row r="660" spans="1:32" s="74" customFormat="1" x14ac:dyDescent="0.2">
      <c r="A660" s="74" t="str">
        <f>IF(EXPORTADO!I642&lt;&gt;"",EXPORTADO!I642,"")</f>
        <v/>
      </c>
      <c r="B660" s="74" t="str">
        <f t="shared" si="145"/>
        <v/>
      </c>
      <c r="C660" s="86" t="str">
        <f t="shared" si="146"/>
        <v/>
      </c>
      <c r="D660" s="86" t="str">
        <f t="shared" si="147"/>
        <v/>
      </c>
      <c r="E660" s="86" t="str">
        <f t="shared" si="148"/>
        <v/>
      </c>
      <c r="F660" s="86" t="str">
        <f t="shared" si="149"/>
        <v/>
      </c>
      <c r="G660" s="86" t="str">
        <f t="shared" si="150"/>
        <v/>
      </c>
      <c r="H660" s="87" t="str">
        <f>IF(EXPORTADO!B642&lt;&gt;"",EXPORTADO!B642,"")</f>
        <v/>
      </c>
      <c r="I660" s="78" t="str">
        <f t="shared" si="151"/>
        <v/>
      </c>
      <c r="J660" s="78"/>
      <c r="K660" s="88" t="str">
        <f>IF(EXPORTADO!A642&lt;&gt;"",TRIM(EXPORTADO!A642),"")</f>
        <v/>
      </c>
      <c r="L660" s="50" t="str">
        <f>IF(K660&lt;&gt;"",EXPORTADO!D642,"")</f>
        <v/>
      </c>
      <c r="M660" s="50"/>
      <c r="N660" s="78" t="str">
        <f>IF(K660&lt;&gt;"",EXPORTADO!C642,"")</f>
        <v/>
      </c>
      <c r="O660" s="89" t="str">
        <f>IF(G660&lt;&gt;"",EXPORTADO!E642,"")</f>
        <v/>
      </c>
      <c r="P660" s="90" t="str">
        <f>IF(G660&lt;&gt;"",EXPORTADO!F642,"")</f>
        <v/>
      </c>
      <c r="Q660" s="90" t="str">
        <f>IF($G660&lt;&gt;"",$O660*P660,IF(OR($I660="c",$I660="css"),SUMIF($G$22:G$2999,$K660,Q$22:Q$2999),IF($I660="c1",SUMIF($F$22:F$2999,$K660,Q$22:Q$2999),IF($I660="c2",SUMIF($E$22:E$2999,$K660,Q$22:Q$2999),IF($I660="c3",SUMIF($D$22:D$2999,$K660,Q$22:Q$2999),IF($I660="c4",SUMIF($C$22:C$2999,$K660,Q$22:Q$2999),""))))))</f>
        <v/>
      </c>
      <c r="S660" s="90"/>
      <c r="T660" s="90" t="str">
        <f>IF(G660&lt;&gt;"",IF(S660&lt;&gt;"",O660*S660,"Celda Vacia"),IF($G660&lt;&gt;"",$O660*S660,IF(OR($I660="c",$I660="css"),SUMIF($G$22:G$2999,$K660,T$22:T$2999),IF($I660="c1",SUMIF($F$22:F$2999,$K660,T$22:T$2999),IF($I660="c2",SUMIF($E$22:E$2999,$K660,T$22:T$2999),IF($I660="c3",SUMIF($D$22:D$2999,$K660,T$22:T$2999),IF($I660="c4",SUMIF($C$22:C$2999,$K660,T$22:T$2999),"")))))))</f>
        <v/>
      </c>
      <c r="U660" s="91" t="str">
        <f t="shared" si="152"/>
        <v/>
      </c>
      <c r="V660" s="45"/>
      <c r="X660" s="50" t="str">
        <f t="shared" si="153"/>
        <v/>
      </c>
      <c r="Y660" s="69" t="str">
        <f t="shared" si="154"/>
        <v/>
      </c>
      <c r="Z660" s="69" t="str">
        <f t="shared" si="155"/>
        <v/>
      </c>
      <c r="AA660" s="69" t="str">
        <f>IF(I660="CSS",IF(RELLENAR!$F$6="PEM",IF(OR(T660&lt;(Q660),Q660=0),1,""),IF(OR(T660*(1+$T$11+$T$9)&lt;(Q660*(1+$O$9+$O$11)),Q660=0),1,"")),"")</f>
        <v/>
      </c>
      <c r="AB660" s="93" t="str">
        <f t="shared" si="156"/>
        <v/>
      </c>
      <c r="AC660" s="56" t="str">
        <f t="shared" si="157"/>
        <v/>
      </c>
      <c r="AD660" s="94" t="str">
        <f t="shared" si="158"/>
        <v/>
      </c>
      <c r="AE660" s="56" t="str">
        <f t="shared" si="159"/>
        <v/>
      </c>
      <c r="AF660" s="78" t="str">
        <f t="shared" si="160"/>
        <v/>
      </c>
    </row>
    <row r="661" spans="1:32" s="74" customFormat="1" x14ac:dyDescent="0.2">
      <c r="A661" s="74" t="str">
        <f>IF(EXPORTADO!I643&lt;&gt;"",EXPORTADO!I643,"")</f>
        <v/>
      </c>
      <c r="B661" s="74" t="str">
        <f t="shared" si="145"/>
        <v/>
      </c>
      <c r="C661" s="86" t="str">
        <f t="shared" si="146"/>
        <v/>
      </c>
      <c r="D661" s="86" t="str">
        <f t="shared" si="147"/>
        <v/>
      </c>
      <c r="E661" s="86" t="str">
        <f t="shared" si="148"/>
        <v/>
      </c>
      <c r="F661" s="86" t="str">
        <f t="shared" si="149"/>
        <v/>
      </c>
      <c r="G661" s="86" t="str">
        <f t="shared" si="150"/>
        <v/>
      </c>
      <c r="H661" s="87" t="str">
        <f>IF(EXPORTADO!B643&lt;&gt;"",EXPORTADO!B643,"")</f>
        <v/>
      </c>
      <c r="I661" s="78" t="str">
        <f t="shared" si="151"/>
        <v/>
      </c>
      <c r="J661" s="78"/>
      <c r="K661" s="88" t="str">
        <f>IF(EXPORTADO!A643&lt;&gt;"",TRIM(EXPORTADO!A643),"")</f>
        <v/>
      </c>
      <c r="L661" s="50" t="str">
        <f>IF(K661&lt;&gt;"",EXPORTADO!D643,"")</f>
        <v/>
      </c>
      <c r="M661" s="50"/>
      <c r="N661" s="78" t="str">
        <f>IF(K661&lt;&gt;"",EXPORTADO!C643,"")</f>
        <v/>
      </c>
      <c r="O661" s="89" t="str">
        <f>IF(G661&lt;&gt;"",EXPORTADO!E643,"")</f>
        <v/>
      </c>
      <c r="P661" s="90" t="str">
        <f>IF(G661&lt;&gt;"",EXPORTADO!F643,"")</f>
        <v/>
      </c>
      <c r="Q661" s="90" t="str">
        <f>IF($G661&lt;&gt;"",$O661*P661,IF(OR($I661="c",$I661="css"),SUMIF($G$22:G$2999,$K661,Q$22:Q$2999),IF($I661="c1",SUMIF($F$22:F$2999,$K661,Q$22:Q$2999),IF($I661="c2",SUMIF($E$22:E$2999,$K661,Q$22:Q$2999),IF($I661="c3",SUMIF($D$22:D$2999,$K661,Q$22:Q$2999),IF($I661="c4",SUMIF($C$22:C$2999,$K661,Q$22:Q$2999),""))))))</f>
        <v/>
      </c>
      <c r="S661" s="90"/>
      <c r="T661" s="90" t="str">
        <f>IF(G661&lt;&gt;"",IF(S661&lt;&gt;"",O661*S661,"Celda Vacia"),IF($G661&lt;&gt;"",$O661*S661,IF(OR($I661="c",$I661="css"),SUMIF($G$22:G$2999,$K661,T$22:T$2999),IF($I661="c1",SUMIF($F$22:F$2999,$K661,T$22:T$2999),IF($I661="c2",SUMIF($E$22:E$2999,$K661,T$22:T$2999),IF($I661="c3",SUMIF($D$22:D$2999,$K661,T$22:T$2999),IF($I661="c4",SUMIF($C$22:C$2999,$K661,T$22:T$2999),"")))))))</f>
        <v/>
      </c>
      <c r="U661" s="91" t="str">
        <f t="shared" si="152"/>
        <v/>
      </c>
      <c r="V661" s="45"/>
      <c r="X661" s="50" t="str">
        <f t="shared" si="153"/>
        <v/>
      </c>
      <c r="Y661" s="69" t="str">
        <f t="shared" si="154"/>
        <v/>
      </c>
      <c r="Z661" s="69" t="str">
        <f t="shared" si="155"/>
        <v/>
      </c>
      <c r="AA661" s="69" t="str">
        <f>IF(I661="CSS",IF(RELLENAR!$F$6="PEM",IF(OR(T661&lt;(Q661),Q661=0),1,""),IF(OR(T661*(1+$T$11+$T$9)&lt;(Q661*(1+$O$9+$O$11)),Q661=0),1,"")),"")</f>
        <v/>
      </c>
      <c r="AB661" s="93" t="str">
        <f t="shared" si="156"/>
        <v/>
      </c>
      <c r="AC661" s="56" t="str">
        <f t="shared" si="157"/>
        <v/>
      </c>
      <c r="AD661" s="94" t="str">
        <f t="shared" si="158"/>
        <v/>
      </c>
      <c r="AE661" s="56" t="str">
        <f t="shared" si="159"/>
        <v/>
      </c>
      <c r="AF661" s="78" t="str">
        <f t="shared" si="160"/>
        <v/>
      </c>
    </row>
    <row r="662" spans="1:32" s="74" customFormat="1" x14ac:dyDescent="0.2">
      <c r="A662" s="74" t="str">
        <f>IF(EXPORTADO!I644&lt;&gt;"",EXPORTADO!I644,"")</f>
        <v/>
      </c>
      <c r="B662" s="74" t="str">
        <f t="shared" ref="B662:B725" si="161">IF(K662&lt;&gt;"",LEN(K662),"")</f>
        <v/>
      </c>
      <c r="C662" s="86" t="str">
        <f t="shared" ref="C662:C725" si="162">IF($I662="P5",MID($K662,1,14),"")</f>
        <v/>
      </c>
      <c r="D662" s="86" t="str">
        <f t="shared" ref="D662:D725" si="163">IF(OR($I662="P4",$I662="P5",$I662="P5"),MID($K662,1,11),"")</f>
        <v/>
      </c>
      <c r="E662" s="86" t="str">
        <f t="shared" ref="E662:E725" si="164">IF(OR($I662="P3",$I662="P4",$I662="P5"),MID($K662,1,8),"")</f>
        <v/>
      </c>
      <c r="F662" s="86" t="str">
        <f t="shared" ref="F662:F725" si="165">IF(OR($I662="P2",$I662="P3",$I662="P4",$I662="P5"),MID($K662,1,5),"")</f>
        <v/>
      </c>
      <c r="G662" s="86" t="str">
        <f t="shared" ref="G662:G725" si="166">IF(OR($I662="P1",$I662="P2",$I662="P3",$I662="P4",$I662="P5"),MID($K662,1,2),"")</f>
        <v/>
      </c>
      <c r="H662" s="87" t="str">
        <f>IF(EXPORTADO!B644&lt;&gt;"",EXPORTADO!B644,"")</f>
        <v/>
      </c>
      <c r="I662" s="78" t="str">
        <f t="shared" ref="I662:I725" si="167">IF(K662&lt;&gt;"",IF(OR(K662=CSS.1,K662=CSS.2,K662=CSS.3),"CSS",IF(B662=17,IF(H662="capítulo","c5","p5"),IF(B662=14,IF(H662="capítulo","c4","p4"),IF(B662=11,IF(H662="capítulo","c3","p3"),IF(B662=8,IF(H662="capítulo","c2","p2"),IF(B662=5,IF(H662="capítulo","c1","p1"),IF(B662=2,"c"))))))),"")</f>
        <v/>
      </c>
      <c r="J662" s="78"/>
      <c r="K662" s="88" t="str">
        <f>IF(EXPORTADO!A644&lt;&gt;"",TRIM(EXPORTADO!A644),"")</f>
        <v/>
      </c>
      <c r="L662" s="50" t="str">
        <f>IF(K662&lt;&gt;"",EXPORTADO!D644,"")</f>
        <v/>
      </c>
      <c r="M662" s="50"/>
      <c r="N662" s="78" t="str">
        <f>IF(K662&lt;&gt;"",EXPORTADO!C644,"")</f>
        <v/>
      </c>
      <c r="O662" s="89" t="str">
        <f>IF(G662&lt;&gt;"",EXPORTADO!E644,"")</f>
        <v/>
      </c>
      <c r="P662" s="90" t="str">
        <f>IF(G662&lt;&gt;"",EXPORTADO!F644,"")</f>
        <v/>
      </c>
      <c r="Q662" s="90" t="str">
        <f>IF($G662&lt;&gt;"",$O662*P662,IF(OR($I662="c",$I662="css"),SUMIF($G$22:G$2999,$K662,Q$22:Q$2999),IF($I662="c1",SUMIF($F$22:F$2999,$K662,Q$22:Q$2999),IF($I662="c2",SUMIF($E$22:E$2999,$K662,Q$22:Q$2999),IF($I662="c3",SUMIF($D$22:D$2999,$K662,Q$22:Q$2999),IF($I662="c4",SUMIF($C$22:C$2999,$K662,Q$22:Q$2999),""))))))</f>
        <v/>
      </c>
      <c r="S662" s="90"/>
      <c r="T662" s="90" t="str">
        <f>IF(G662&lt;&gt;"",IF(S662&lt;&gt;"",O662*S662,"Celda Vacia"),IF($G662&lt;&gt;"",$O662*S662,IF(OR($I662="c",$I662="css"),SUMIF($G$22:G$2999,$K662,T$22:T$2999),IF($I662="c1",SUMIF($F$22:F$2999,$K662,T$22:T$2999),IF($I662="c2",SUMIF($E$22:E$2999,$K662,T$22:T$2999),IF($I662="c3",SUMIF($D$22:D$2999,$K662,T$22:T$2999),IF($I662="c4",SUMIF($C$22:C$2999,$K662,T$22:T$2999),"")))))))</f>
        <v/>
      </c>
      <c r="U662" s="91" t="str">
        <f t="shared" ref="U662:U725" si="168">IF(T662&lt;&gt;"Celda Vacia",IF($T$7&lt;&gt;0,IF(AND(T662&lt;&gt;0,T662&lt;&gt;"",Q662&lt;&gt;0,Q662&lt;&gt;""),-(1-(T662*($Z$3+1))/(Q662*($Z$2+1))),IF(AND(S662&lt;&gt;"",S662&lt;&gt;0,P662&lt;&gt;"",P662&lt;&gt;0),-(1-(S662/P662)),"")),""),"")</f>
        <v/>
      </c>
      <c r="V662" s="45"/>
      <c r="X662" s="50" t="str">
        <f t="shared" ref="X662:X725" si="169">IF(Y662&lt;&gt;"",$X$7,IF(Z662&lt;&gt;"",$X$9,IF(AND(AA662&lt;&gt;"",AA662&lt;&gt;0),$X$11,IF(AND(AE662&lt;&gt;"",AE662&lt;&gt;0),$X$13,""))))</f>
        <v/>
      </c>
      <c r="Y662" s="69" t="str">
        <f t="shared" ref="Y662:Y725" si="170">IF(G662&lt;&gt;"",IF(S662="",1,""),"")</f>
        <v/>
      </c>
      <c r="Z662" s="69" t="str">
        <f t="shared" ref="Z662:Z725" si="171">IF(G662&lt;&gt;"",IF(S662&lt;&gt;"",IF(S662=0,1,""),""),"")</f>
        <v/>
      </c>
      <c r="AA662" s="69" t="str">
        <f>IF(I662="CSS",IF(RELLENAR!$F$6="PEM",IF(OR(T662&lt;(Q662),Q662=0),1,""),IF(OR(T662*(1+$T$11+$T$9)&lt;(Q662*(1+$O$9+$O$11)),Q662=0),1,"")),"")</f>
        <v/>
      </c>
      <c r="AB662" s="93" t="str">
        <f t="shared" ref="AB662:AB725" si="172">IF(G662&lt;&gt;"",IF(U662&lt;&gt;"",U662,""),"")</f>
        <v/>
      </c>
      <c r="AC662" s="56" t="str">
        <f t="shared" ref="AC662:AC725" si="173">IF(G662&lt;&gt;"",IF(AB662&lt;&gt;"",COUNTIF($AB$22:$AB$2999,AB662),""),"")</f>
        <v/>
      </c>
      <c r="AD662" s="94" t="str">
        <f t="shared" ref="AD662:AD725" si="174">IF(AND(I662="C",T662&lt;&gt;0),-(1-(T662*($T$11+$T$9)+T662)/(Q662*($O$9+$O$11)+Q662)),"")</f>
        <v/>
      </c>
      <c r="AE662" s="56" t="str">
        <f t="shared" ref="AE662:AE725" si="175">IF(AD662&lt;&gt;"",IF(A662="OB",IF(ABS(AD662)&gt;PD.OC,1,""),IF(A662="VEC",IF(ABS(AD662)&gt;PD.VEC,1,""),IF(A662="CI",IF(ABS(AD662)&gt;PD.IC,1,""),IF(A662="EIM",IF(ABS(AD662)&gt;PD.EIM,1,""),"")))),"")</f>
        <v/>
      </c>
      <c r="AF662" s="78" t="str">
        <f t="shared" ref="AF662:AF725" si="176">IF(T662="celda vacia",1,"")</f>
        <v/>
      </c>
    </row>
    <row r="663" spans="1:32" s="74" customFormat="1" x14ac:dyDescent="0.2">
      <c r="A663" s="74" t="str">
        <f>IF(EXPORTADO!I645&lt;&gt;"",EXPORTADO!I645,"")</f>
        <v/>
      </c>
      <c r="B663" s="74" t="str">
        <f t="shared" si="161"/>
        <v/>
      </c>
      <c r="C663" s="86" t="str">
        <f t="shared" si="162"/>
        <v/>
      </c>
      <c r="D663" s="86" t="str">
        <f t="shared" si="163"/>
        <v/>
      </c>
      <c r="E663" s="86" t="str">
        <f t="shared" si="164"/>
        <v/>
      </c>
      <c r="F663" s="86" t="str">
        <f t="shared" si="165"/>
        <v/>
      </c>
      <c r="G663" s="86" t="str">
        <f t="shared" si="166"/>
        <v/>
      </c>
      <c r="H663" s="87" t="str">
        <f>IF(EXPORTADO!B645&lt;&gt;"",EXPORTADO!B645,"")</f>
        <v/>
      </c>
      <c r="I663" s="78" t="str">
        <f t="shared" si="167"/>
        <v/>
      </c>
      <c r="J663" s="78"/>
      <c r="K663" s="88" t="str">
        <f>IF(EXPORTADO!A645&lt;&gt;"",TRIM(EXPORTADO!A645),"")</f>
        <v/>
      </c>
      <c r="L663" s="50" t="str">
        <f>IF(K663&lt;&gt;"",EXPORTADO!D645,"")</f>
        <v/>
      </c>
      <c r="M663" s="50"/>
      <c r="N663" s="78" t="str">
        <f>IF(K663&lt;&gt;"",EXPORTADO!C645,"")</f>
        <v/>
      </c>
      <c r="O663" s="89" t="str">
        <f>IF(G663&lt;&gt;"",EXPORTADO!E645,"")</f>
        <v/>
      </c>
      <c r="P663" s="90" t="str">
        <f>IF(G663&lt;&gt;"",EXPORTADO!F645,"")</f>
        <v/>
      </c>
      <c r="Q663" s="90" t="str">
        <f>IF($G663&lt;&gt;"",$O663*P663,IF(OR($I663="c",$I663="css"),SUMIF($G$22:G$2999,$K663,Q$22:Q$2999),IF($I663="c1",SUMIF($F$22:F$2999,$K663,Q$22:Q$2999),IF($I663="c2",SUMIF($E$22:E$2999,$K663,Q$22:Q$2999),IF($I663="c3",SUMIF($D$22:D$2999,$K663,Q$22:Q$2999),IF($I663="c4",SUMIF($C$22:C$2999,$K663,Q$22:Q$2999),""))))))</f>
        <v/>
      </c>
      <c r="S663" s="90"/>
      <c r="T663" s="90" t="str">
        <f>IF(G663&lt;&gt;"",IF(S663&lt;&gt;"",O663*S663,"Celda Vacia"),IF($G663&lt;&gt;"",$O663*S663,IF(OR($I663="c",$I663="css"),SUMIF($G$22:G$2999,$K663,T$22:T$2999),IF($I663="c1",SUMIF($F$22:F$2999,$K663,T$22:T$2999),IF($I663="c2",SUMIF($E$22:E$2999,$K663,T$22:T$2999),IF($I663="c3",SUMIF($D$22:D$2999,$K663,T$22:T$2999),IF($I663="c4",SUMIF($C$22:C$2999,$K663,T$22:T$2999),"")))))))</f>
        <v/>
      </c>
      <c r="U663" s="91" t="str">
        <f t="shared" si="168"/>
        <v/>
      </c>
      <c r="V663" s="45"/>
      <c r="X663" s="50" t="str">
        <f t="shared" si="169"/>
        <v/>
      </c>
      <c r="Y663" s="69" t="str">
        <f t="shared" si="170"/>
        <v/>
      </c>
      <c r="Z663" s="69" t="str">
        <f t="shared" si="171"/>
        <v/>
      </c>
      <c r="AA663" s="69" t="str">
        <f>IF(I663="CSS",IF(RELLENAR!$F$6="PEM",IF(OR(T663&lt;(Q663),Q663=0),1,""),IF(OR(T663*(1+$T$11+$T$9)&lt;(Q663*(1+$O$9+$O$11)),Q663=0),1,"")),"")</f>
        <v/>
      </c>
      <c r="AB663" s="93" t="str">
        <f t="shared" si="172"/>
        <v/>
      </c>
      <c r="AC663" s="56" t="str">
        <f t="shared" si="173"/>
        <v/>
      </c>
      <c r="AD663" s="94" t="str">
        <f t="shared" si="174"/>
        <v/>
      </c>
      <c r="AE663" s="56" t="str">
        <f t="shared" si="175"/>
        <v/>
      </c>
      <c r="AF663" s="78" t="str">
        <f t="shared" si="176"/>
        <v/>
      </c>
    </row>
    <row r="664" spans="1:32" s="74" customFormat="1" x14ac:dyDescent="0.2">
      <c r="A664" s="74" t="str">
        <f>IF(EXPORTADO!I646&lt;&gt;"",EXPORTADO!I646,"")</f>
        <v/>
      </c>
      <c r="B664" s="74" t="str">
        <f t="shared" si="161"/>
        <v/>
      </c>
      <c r="C664" s="86" t="str">
        <f t="shared" si="162"/>
        <v/>
      </c>
      <c r="D664" s="86" t="str">
        <f t="shared" si="163"/>
        <v/>
      </c>
      <c r="E664" s="86" t="str">
        <f t="shared" si="164"/>
        <v/>
      </c>
      <c r="F664" s="86" t="str">
        <f t="shared" si="165"/>
        <v/>
      </c>
      <c r="G664" s="86" t="str">
        <f t="shared" si="166"/>
        <v/>
      </c>
      <c r="H664" s="87" t="str">
        <f>IF(EXPORTADO!B646&lt;&gt;"",EXPORTADO!B646,"")</f>
        <v/>
      </c>
      <c r="I664" s="78" t="str">
        <f t="shared" si="167"/>
        <v/>
      </c>
      <c r="J664" s="78"/>
      <c r="K664" s="88" t="str">
        <f>IF(EXPORTADO!A646&lt;&gt;"",TRIM(EXPORTADO!A646),"")</f>
        <v/>
      </c>
      <c r="L664" s="50" t="str">
        <f>IF(K664&lt;&gt;"",EXPORTADO!D646,"")</f>
        <v/>
      </c>
      <c r="M664" s="50"/>
      <c r="N664" s="78" t="str">
        <f>IF(K664&lt;&gt;"",EXPORTADO!C646,"")</f>
        <v/>
      </c>
      <c r="O664" s="89" t="str">
        <f>IF(G664&lt;&gt;"",EXPORTADO!E646,"")</f>
        <v/>
      </c>
      <c r="P664" s="90" t="str">
        <f>IF(G664&lt;&gt;"",EXPORTADO!F646,"")</f>
        <v/>
      </c>
      <c r="Q664" s="90" t="str">
        <f>IF($G664&lt;&gt;"",$O664*P664,IF(OR($I664="c",$I664="css"),SUMIF($G$22:G$2999,$K664,Q$22:Q$2999),IF($I664="c1",SUMIF($F$22:F$2999,$K664,Q$22:Q$2999),IF($I664="c2",SUMIF($E$22:E$2999,$K664,Q$22:Q$2999),IF($I664="c3",SUMIF($D$22:D$2999,$K664,Q$22:Q$2999),IF($I664="c4",SUMIF($C$22:C$2999,$K664,Q$22:Q$2999),""))))))</f>
        <v/>
      </c>
      <c r="S664" s="90"/>
      <c r="T664" s="90" t="str">
        <f>IF(G664&lt;&gt;"",IF(S664&lt;&gt;"",O664*S664,"Celda Vacia"),IF($G664&lt;&gt;"",$O664*S664,IF(OR($I664="c",$I664="css"),SUMIF($G$22:G$2999,$K664,T$22:T$2999),IF($I664="c1",SUMIF($F$22:F$2999,$K664,T$22:T$2999),IF($I664="c2",SUMIF($E$22:E$2999,$K664,T$22:T$2999),IF($I664="c3",SUMIF($D$22:D$2999,$K664,T$22:T$2999),IF($I664="c4",SUMIF($C$22:C$2999,$K664,T$22:T$2999),"")))))))</f>
        <v/>
      </c>
      <c r="U664" s="91" t="str">
        <f t="shared" si="168"/>
        <v/>
      </c>
      <c r="V664" s="45"/>
      <c r="X664" s="50" t="str">
        <f t="shared" si="169"/>
        <v/>
      </c>
      <c r="Y664" s="69" t="str">
        <f t="shared" si="170"/>
        <v/>
      </c>
      <c r="Z664" s="69" t="str">
        <f t="shared" si="171"/>
        <v/>
      </c>
      <c r="AA664" s="69" t="str">
        <f>IF(I664="CSS",IF(RELLENAR!$F$6="PEM",IF(OR(T664&lt;(Q664),Q664=0),1,""),IF(OR(T664*(1+$T$11+$T$9)&lt;(Q664*(1+$O$9+$O$11)),Q664=0),1,"")),"")</f>
        <v/>
      </c>
      <c r="AB664" s="93" t="str">
        <f t="shared" si="172"/>
        <v/>
      </c>
      <c r="AC664" s="56" t="str">
        <f t="shared" si="173"/>
        <v/>
      </c>
      <c r="AD664" s="94" t="str">
        <f t="shared" si="174"/>
        <v/>
      </c>
      <c r="AE664" s="56" t="str">
        <f t="shared" si="175"/>
        <v/>
      </c>
      <c r="AF664" s="78" t="str">
        <f t="shared" si="176"/>
        <v/>
      </c>
    </row>
    <row r="665" spans="1:32" s="74" customFormat="1" x14ac:dyDescent="0.2">
      <c r="A665" s="74" t="str">
        <f>IF(EXPORTADO!I647&lt;&gt;"",EXPORTADO!I647,"")</f>
        <v/>
      </c>
      <c r="B665" s="74" t="str">
        <f t="shared" si="161"/>
        <v/>
      </c>
      <c r="C665" s="86" t="str">
        <f t="shared" si="162"/>
        <v/>
      </c>
      <c r="D665" s="86" t="str">
        <f t="shared" si="163"/>
        <v/>
      </c>
      <c r="E665" s="86" t="str">
        <f t="shared" si="164"/>
        <v/>
      </c>
      <c r="F665" s="86" t="str">
        <f t="shared" si="165"/>
        <v/>
      </c>
      <c r="G665" s="86" t="str">
        <f t="shared" si="166"/>
        <v/>
      </c>
      <c r="H665" s="87" t="str">
        <f>IF(EXPORTADO!B647&lt;&gt;"",EXPORTADO!B647,"")</f>
        <v/>
      </c>
      <c r="I665" s="78" t="str">
        <f t="shared" si="167"/>
        <v/>
      </c>
      <c r="J665" s="78"/>
      <c r="K665" s="88" t="str">
        <f>IF(EXPORTADO!A647&lt;&gt;"",TRIM(EXPORTADO!A647),"")</f>
        <v/>
      </c>
      <c r="L665" s="50" t="str">
        <f>IF(K665&lt;&gt;"",EXPORTADO!D647,"")</f>
        <v/>
      </c>
      <c r="M665" s="50"/>
      <c r="N665" s="78" t="str">
        <f>IF(K665&lt;&gt;"",EXPORTADO!C647,"")</f>
        <v/>
      </c>
      <c r="O665" s="89" t="str">
        <f>IF(G665&lt;&gt;"",EXPORTADO!E647,"")</f>
        <v/>
      </c>
      <c r="P665" s="90" t="str">
        <f>IF(G665&lt;&gt;"",EXPORTADO!F647,"")</f>
        <v/>
      </c>
      <c r="Q665" s="90" t="str">
        <f>IF($G665&lt;&gt;"",$O665*P665,IF(OR($I665="c",$I665="css"),SUMIF($G$22:G$2999,$K665,Q$22:Q$2999),IF($I665="c1",SUMIF($F$22:F$2999,$K665,Q$22:Q$2999),IF($I665="c2",SUMIF($E$22:E$2999,$K665,Q$22:Q$2999),IF($I665="c3",SUMIF($D$22:D$2999,$K665,Q$22:Q$2999),IF($I665="c4",SUMIF($C$22:C$2999,$K665,Q$22:Q$2999),""))))))</f>
        <v/>
      </c>
      <c r="S665" s="90"/>
      <c r="T665" s="90" t="str">
        <f>IF(G665&lt;&gt;"",IF(S665&lt;&gt;"",O665*S665,"Celda Vacia"),IF($G665&lt;&gt;"",$O665*S665,IF(OR($I665="c",$I665="css"),SUMIF($G$22:G$2999,$K665,T$22:T$2999),IF($I665="c1",SUMIF($F$22:F$2999,$K665,T$22:T$2999),IF($I665="c2",SUMIF($E$22:E$2999,$K665,T$22:T$2999),IF($I665="c3",SUMIF($D$22:D$2999,$K665,T$22:T$2999),IF($I665="c4",SUMIF($C$22:C$2999,$K665,T$22:T$2999),"")))))))</f>
        <v/>
      </c>
      <c r="U665" s="91" t="str">
        <f t="shared" si="168"/>
        <v/>
      </c>
      <c r="V665" s="45"/>
      <c r="X665" s="50" t="str">
        <f t="shared" si="169"/>
        <v/>
      </c>
      <c r="Y665" s="69" t="str">
        <f t="shared" si="170"/>
        <v/>
      </c>
      <c r="Z665" s="69" t="str">
        <f t="shared" si="171"/>
        <v/>
      </c>
      <c r="AA665" s="69" t="str">
        <f>IF(I665="CSS",IF(RELLENAR!$F$6="PEM",IF(OR(T665&lt;(Q665),Q665=0),1,""),IF(OR(T665*(1+$T$11+$T$9)&lt;(Q665*(1+$O$9+$O$11)),Q665=0),1,"")),"")</f>
        <v/>
      </c>
      <c r="AB665" s="93" t="str">
        <f t="shared" si="172"/>
        <v/>
      </c>
      <c r="AC665" s="56" t="str">
        <f t="shared" si="173"/>
        <v/>
      </c>
      <c r="AD665" s="94" t="str">
        <f t="shared" si="174"/>
        <v/>
      </c>
      <c r="AE665" s="56" t="str">
        <f t="shared" si="175"/>
        <v/>
      </c>
      <c r="AF665" s="78" t="str">
        <f t="shared" si="176"/>
        <v/>
      </c>
    </row>
    <row r="666" spans="1:32" s="74" customFormat="1" x14ac:dyDescent="0.2">
      <c r="A666" s="74" t="str">
        <f>IF(EXPORTADO!I648&lt;&gt;"",EXPORTADO!I648,"")</f>
        <v/>
      </c>
      <c r="B666" s="74" t="str">
        <f t="shared" si="161"/>
        <v/>
      </c>
      <c r="C666" s="86" t="str">
        <f t="shared" si="162"/>
        <v/>
      </c>
      <c r="D666" s="86" t="str">
        <f t="shared" si="163"/>
        <v/>
      </c>
      <c r="E666" s="86" t="str">
        <f t="shared" si="164"/>
        <v/>
      </c>
      <c r="F666" s="86" t="str">
        <f t="shared" si="165"/>
        <v/>
      </c>
      <c r="G666" s="86" t="str">
        <f t="shared" si="166"/>
        <v/>
      </c>
      <c r="H666" s="87" t="str">
        <f>IF(EXPORTADO!B648&lt;&gt;"",EXPORTADO!B648,"")</f>
        <v/>
      </c>
      <c r="I666" s="78" t="str">
        <f t="shared" si="167"/>
        <v/>
      </c>
      <c r="J666" s="78"/>
      <c r="K666" s="88" t="str">
        <f>IF(EXPORTADO!A648&lt;&gt;"",TRIM(EXPORTADO!A648),"")</f>
        <v/>
      </c>
      <c r="L666" s="50" t="str">
        <f>IF(K666&lt;&gt;"",EXPORTADO!D648,"")</f>
        <v/>
      </c>
      <c r="M666" s="50"/>
      <c r="N666" s="78" t="str">
        <f>IF(K666&lt;&gt;"",EXPORTADO!C648,"")</f>
        <v/>
      </c>
      <c r="O666" s="89" t="str">
        <f>IF(G666&lt;&gt;"",EXPORTADO!E648,"")</f>
        <v/>
      </c>
      <c r="P666" s="90" t="str">
        <f>IF(G666&lt;&gt;"",EXPORTADO!F648,"")</f>
        <v/>
      </c>
      <c r="Q666" s="90" t="str">
        <f>IF($G666&lt;&gt;"",$O666*P666,IF(OR($I666="c",$I666="css"),SUMIF($G$22:G$2999,$K666,Q$22:Q$2999),IF($I666="c1",SUMIF($F$22:F$2999,$K666,Q$22:Q$2999),IF($I666="c2",SUMIF($E$22:E$2999,$K666,Q$22:Q$2999),IF($I666="c3",SUMIF($D$22:D$2999,$K666,Q$22:Q$2999),IF($I666="c4",SUMIF($C$22:C$2999,$K666,Q$22:Q$2999),""))))))</f>
        <v/>
      </c>
      <c r="S666" s="90"/>
      <c r="T666" s="90" t="str">
        <f>IF(G666&lt;&gt;"",IF(S666&lt;&gt;"",O666*S666,"Celda Vacia"),IF($G666&lt;&gt;"",$O666*S666,IF(OR($I666="c",$I666="css"),SUMIF($G$22:G$2999,$K666,T$22:T$2999),IF($I666="c1",SUMIF($F$22:F$2999,$K666,T$22:T$2999),IF($I666="c2",SUMIF($E$22:E$2999,$K666,T$22:T$2999),IF($I666="c3",SUMIF($D$22:D$2999,$K666,T$22:T$2999),IF($I666="c4",SUMIF($C$22:C$2999,$K666,T$22:T$2999),"")))))))</f>
        <v/>
      </c>
      <c r="U666" s="91" t="str">
        <f t="shared" si="168"/>
        <v/>
      </c>
      <c r="V666" s="45"/>
      <c r="X666" s="50" t="str">
        <f t="shared" si="169"/>
        <v/>
      </c>
      <c r="Y666" s="69" t="str">
        <f t="shared" si="170"/>
        <v/>
      </c>
      <c r="Z666" s="69" t="str">
        <f t="shared" si="171"/>
        <v/>
      </c>
      <c r="AA666" s="69" t="str">
        <f>IF(I666="CSS",IF(RELLENAR!$F$6="PEM",IF(OR(T666&lt;(Q666),Q666=0),1,""),IF(OR(T666*(1+$T$11+$T$9)&lt;(Q666*(1+$O$9+$O$11)),Q666=0),1,"")),"")</f>
        <v/>
      </c>
      <c r="AB666" s="93" t="str">
        <f t="shared" si="172"/>
        <v/>
      </c>
      <c r="AC666" s="56" t="str">
        <f t="shared" si="173"/>
        <v/>
      </c>
      <c r="AD666" s="94" t="str">
        <f t="shared" si="174"/>
        <v/>
      </c>
      <c r="AE666" s="56" t="str">
        <f t="shared" si="175"/>
        <v/>
      </c>
      <c r="AF666" s="78" t="str">
        <f t="shared" si="176"/>
        <v/>
      </c>
    </row>
    <row r="667" spans="1:32" s="74" customFormat="1" x14ac:dyDescent="0.2">
      <c r="A667" s="74" t="str">
        <f>IF(EXPORTADO!I649&lt;&gt;"",EXPORTADO!I649,"")</f>
        <v/>
      </c>
      <c r="B667" s="74" t="str">
        <f t="shared" si="161"/>
        <v/>
      </c>
      <c r="C667" s="86" t="str">
        <f t="shared" si="162"/>
        <v/>
      </c>
      <c r="D667" s="86" t="str">
        <f t="shared" si="163"/>
        <v/>
      </c>
      <c r="E667" s="86" t="str">
        <f t="shared" si="164"/>
        <v/>
      </c>
      <c r="F667" s="86" t="str">
        <f t="shared" si="165"/>
        <v/>
      </c>
      <c r="G667" s="86" t="str">
        <f t="shared" si="166"/>
        <v/>
      </c>
      <c r="H667" s="87" t="str">
        <f>IF(EXPORTADO!B649&lt;&gt;"",EXPORTADO!B649,"")</f>
        <v/>
      </c>
      <c r="I667" s="78" t="str">
        <f t="shared" si="167"/>
        <v/>
      </c>
      <c r="J667" s="78"/>
      <c r="K667" s="88" t="str">
        <f>IF(EXPORTADO!A649&lt;&gt;"",TRIM(EXPORTADO!A649),"")</f>
        <v/>
      </c>
      <c r="L667" s="50" t="str">
        <f>IF(K667&lt;&gt;"",EXPORTADO!D649,"")</f>
        <v/>
      </c>
      <c r="M667" s="50"/>
      <c r="N667" s="78" t="str">
        <f>IF(K667&lt;&gt;"",EXPORTADO!C649,"")</f>
        <v/>
      </c>
      <c r="O667" s="89" t="str">
        <f>IF(G667&lt;&gt;"",EXPORTADO!E649,"")</f>
        <v/>
      </c>
      <c r="P667" s="90" t="str">
        <f>IF(G667&lt;&gt;"",EXPORTADO!F649,"")</f>
        <v/>
      </c>
      <c r="Q667" s="90" t="str">
        <f>IF($G667&lt;&gt;"",$O667*P667,IF(OR($I667="c",$I667="css"),SUMIF($G$22:G$2999,$K667,Q$22:Q$2999),IF($I667="c1",SUMIF($F$22:F$2999,$K667,Q$22:Q$2999),IF($I667="c2",SUMIF($E$22:E$2999,$K667,Q$22:Q$2999),IF($I667="c3",SUMIF($D$22:D$2999,$K667,Q$22:Q$2999),IF($I667="c4",SUMIF($C$22:C$2999,$K667,Q$22:Q$2999),""))))))</f>
        <v/>
      </c>
      <c r="S667" s="90"/>
      <c r="T667" s="90" t="str">
        <f>IF(G667&lt;&gt;"",IF(S667&lt;&gt;"",O667*S667,"Celda Vacia"),IF($G667&lt;&gt;"",$O667*S667,IF(OR($I667="c",$I667="css"),SUMIF($G$22:G$2999,$K667,T$22:T$2999),IF($I667="c1",SUMIF($F$22:F$2999,$K667,T$22:T$2999),IF($I667="c2",SUMIF($E$22:E$2999,$K667,T$22:T$2999),IF($I667="c3",SUMIF($D$22:D$2999,$K667,T$22:T$2999),IF($I667="c4",SUMIF($C$22:C$2999,$K667,T$22:T$2999),"")))))))</f>
        <v/>
      </c>
      <c r="U667" s="91" t="str">
        <f t="shared" si="168"/>
        <v/>
      </c>
      <c r="V667" s="45"/>
      <c r="X667" s="50" t="str">
        <f t="shared" si="169"/>
        <v/>
      </c>
      <c r="Y667" s="69" t="str">
        <f t="shared" si="170"/>
        <v/>
      </c>
      <c r="Z667" s="69" t="str">
        <f t="shared" si="171"/>
        <v/>
      </c>
      <c r="AA667" s="69" t="str">
        <f>IF(I667="CSS",IF(RELLENAR!$F$6="PEM",IF(OR(T667&lt;(Q667),Q667=0),1,""),IF(OR(T667*(1+$T$11+$T$9)&lt;(Q667*(1+$O$9+$O$11)),Q667=0),1,"")),"")</f>
        <v/>
      </c>
      <c r="AB667" s="93" t="str">
        <f t="shared" si="172"/>
        <v/>
      </c>
      <c r="AC667" s="56" t="str">
        <f t="shared" si="173"/>
        <v/>
      </c>
      <c r="AD667" s="94" t="str">
        <f t="shared" si="174"/>
        <v/>
      </c>
      <c r="AE667" s="56" t="str">
        <f t="shared" si="175"/>
        <v/>
      </c>
      <c r="AF667" s="78" t="str">
        <f t="shared" si="176"/>
        <v/>
      </c>
    </row>
    <row r="668" spans="1:32" s="74" customFormat="1" x14ac:dyDescent="0.2">
      <c r="A668" s="74" t="str">
        <f>IF(EXPORTADO!I650&lt;&gt;"",EXPORTADO!I650,"")</f>
        <v/>
      </c>
      <c r="B668" s="74" t="str">
        <f t="shared" si="161"/>
        <v/>
      </c>
      <c r="C668" s="86" t="str">
        <f t="shared" si="162"/>
        <v/>
      </c>
      <c r="D668" s="86" t="str">
        <f t="shared" si="163"/>
        <v/>
      </c>
      <c r="E668" s="86" t="str">
        <f t="shared" si="164"/>
        <v/>
      </c>
      <c r="F668" s="86" t="str">
        <f t="shared" si="165"/>
        <v/>
      </c>
      <c r="G668" s="86" t="str">
        <f t="shared" si="166"/>
        <v/>
      </c>
      <c r="H668" s="87" t="str">
        <f>IF(EXPORTADO!B650&lt;&gt;"",EXPORTADO!B650,"")</f>
        <v/>
      </c>
      <c r="I668" s="78" t="str">
        <f t="shared" si="167"/>
        <v/>
      </c>
      <c r="J668" s="78"/>
      <c r="K668" s="88" t="str">
        <f>IF(EXPORTADO!A650&lt;&gt;"",TRIM(EXPORTADO!A650),"")</f>
        <v/>
      </c>
      <c r="L668" s="50" t="str">
        <f>IF(K668&lt;&gt;"",EXPORTADO!D650,"")</f>
        <v/>
      </c>
      <c r="M668" s="50"/>
      <c r="N668" s="78" t="str">
        <f>IF(K668&lt;&gt;"",EXPORTADO!C650,"")</f>
        <v/>
      </c>
      <c r="O668" s="89" t="str">
        <f>IF(G668&lt;&gt;"",EXPORTADO!E650,"")</f>
        <v/>
      </c>
      <c r="P668" s="90" t="str">
        <f>IF(G668&lt;&gt;"",EXPORTADO!F650,"")</f>
        <v/>
      </c>
      <c r="Q668" s="90" t="str">
        <f>IF($G668&lt;&gt;"",$O668*P668,IF(OR($I668="c",$I668="css"),SUMIF($G$22:G$2999,$K668,Q$22:Q$2999),IF($I668="c1",SUMIF($F$22:F$2999,$K668,Q$22:Q$2999),IF($I668="c2",SUMIF($E$22:E$2999,$K668,Q$22:Q$2999),IF($I668="c3",SUMIF($D$22:D$2999,$K668,Q$22:Q$2999),IF($I668="c4",SUMIF($C$22:C$2999,$K668,Q$22:Q$2999),""))))))</f>
        <v/>
      </c>
      <c r="S668" s="90" t="s">
        <v>17</v>
      </c>
      <c r="T668" s="90" t="str">
        <f>IF(G668&lt;&gt;"",IF(S668&lt;&gt;"",O668*S668,"Celda Vacia"),IF($G668&lt;&gt;"",$O668*S668,IF(OR($I668="c",$I668="css"),SUMIF($G$22:G$2999,$K668,T$22:T$2999),IF($I668="c1",SUMIF($F$22:F$2999,$K668,T$22:T$2999),IF($I668="c2",SUMIF($E$22:E$2999,$K668,T$22:T$2999),IF($I668="c3",SUMIF($D$22:D$2999,$K668,T$22:T$2999),IF($I668="c4",SUMIF($C$22:C$2999,$K668,T$22:T$2999),"")))))))</f>
        <v/>
      </c>
      <c r="U668" s="91" t="str">
        <f t="shared" si="168"/>
        <v/>
      </c>
      <c r="V668" s="45"/>
      <c r="X668" s="50" t="str">
        <f t="shared" si="169"/>
        <v/>
      </c>
      <c r="Y668" s="69" t="str">
        <f t="shared" si="170"/>
        <v/>
      </c>
      <c r="Z668" s="69" t="str">
        <f t="shared" si="171"/>
        <v/>
      </c>
      <c r="AA668" s="69" t="str">
        <f>IF(I668="CSS",IF(RELLENAR!$F$6="PEM",IF(OR(T668&lt;(Q668),Q668=0),1,""),IF(OR(T668*(1+$T$11+$T$9)&lt;(Q668*(1+$O$9+$O$11)),Q668=0),1,"")),"")</f>
        <v/>
      </c>
      <c r="AB668" s="93" t="str">
        <f t="shared" si="172"/>
        <v/>
      </c>
      <c r="AC668" s="56" t="str">
        <f t="shared" si="173"/>
        <v/>
      </c>
      <c r="AD668" s="94" t="str">
        <f t="shared" si="174"/>
        <v/>
      </c>
      <c r="AE668" s="56" t="str">
        <f t="shared" si="175"/>
        <v/>
      </c>
      <c r="AF668" s="78" t="str">
        <f t="shared" si="176"/>
        <v/>
      </c>
    </row>
    <row r="669" spans="1:32" s="74" customFormat="1" x14ac:dyDescent="0.2">
      <c r="A669" s="74" t="str">
        <f>IF(EXPORTADO!I651&lt;&gt;"",EXPORTADO!I651,"")</f>
        <v/>
      </c>
      <c r="B669" s="74" t="str">
        <f t="shared" si="161"/>
        <v/>
      </c>
      <c r="C669" s="86" t="str">
        <f t="shared" si="162"/>
        <v/>
      </c>
      <c r="D669" s="86" t="str">
        <f t="shared" si="163"/>
        <v/>
      </c>
      <c r="E669" s="86" t="str">
        <f t="shared" si="164"/>
        <v/>
      </c>
      <c r="F669" s="86" t="str">
        <f t="shared" si="165"/>
        <v/>
      </c>
      <c r="G669" s="86" t="str">
        <f t="shared" si="166"/>
        <v/>
      </c>
      <c r="H669" s="87" t="str">
        <f>IF(EXPORTADO!B651&lt;&gt;"",EXPORTADO!B651,"")</f>
        <v/>
      </c>
      <c r="I669" s="78" t="str">
        <f t="shared" si="167"/>
        <v/>
      </c>
      <c r="J669" s="78"/>
      <c r="K669" s="88" t="str">
        <f>IF(EXPORTADO!A651&lt;&gt;"",TRIM(EXPORTADO!A651),"")</f>
        <v/>
      </c>
      <c r="L669" s="50" t="str">
        <f>IF(K669&lt;&gt;"",EXPORTADO!D651,"")</f>
        <v/>
      </c>
      <c r="M669" s="50"/>
      <c r="N669" s="78" t="str">
        <f>IF(K669&lt;&gt;"",EXPORTADO!C651,"")</f>
        <v/>
      </c>
      <c r="O669" s="89" t="str">
        <f>IF(G669&lt;&gt;"",EXPORTADO!E651,"")</f>
        <v/>
      </c>
      <c r="P669" s="90" t="str">
        <f>IF(G669&lt;&gt;"",EXPORTADO!F651,"")</f>
        <v/>
      </c>
      <c r="Q669" s="90" t="str">
        <f>IF($G669&lt;&gt;"",$O669*P669,IF(OR($I669="c",$I669="css"),SUMIF($G$22:G$2999,$K669,Q$22:Q$2999),IF($I669="c1",SUMIF($F$22:F$2999,$K669,Q$22:Q$2999),IF($I669="c2",SUMIF($E$22:E$2999,$K669,Q$22:Q$2999),IF($I669="c3",SUMIF($D$22:D$2999,$K669,Q$22:Q$2999),IF($I669="c4",SUMIF($C$22:C$2999,$K669,Q$22:Q$2999),""))))))</f>
        <v/>
      </c>
      <c r="S669" s="90"/>
      <c r="T669" s="90" t="str">
        <f>IF(G669&lt;&gt;"",IF(S669&lt;&gt;"",O669*S669,"Celda Vacia"),IF($G669&lt;&gt;"",$O669*S669,IF(OR($I669="c",$I669="css"),SUMIF($G$22:G$2999,$K669,T$22:T$2999),IF($I669="c1",SUMIF($F$22:F$2999,$K669,T$22:T$2999),IF($I669="c2",SUMIF($E$22:E$2999,$K669,T$22:T$2999),IF($I669="c3",SUMIF($D$22:D$2999,$K669,T$22:T$2999),IF($I669="c4",SUMIF($C$22:C$2999,$K669,T$22:T$2999),"")))))))</f>
        <v/>
      </c>
      <c r="U669" s="91" t="str">
        <f t="shared" si="168"/>
        <v/>
      </c>
      <c r="V669" s="45"/>
      <c r="X669" s="50" t="str">
        <f t="shared" si="169"/>
        <v/>
      </c>
      <c r="Y669" s="69" t="str">
        <f t="shared" si="170"/>
        <v/>
      </c>
      <c r="Z669" s="69" t="str">
        <f t="shared" si="171"/>
        <v/>
      </c>
      <c r="AA669" s="69" t="str">
        <f>IF(I669="CSS",IF(RELLENAR!$F$6="PEM",IF(OR(T669&lt;(Q669),Q669=0),1,""),IF(OR(T669*(1+$T$11+$T$9)&lt;(Q669*(1+$O$9+$O$11)),Q669=0),1,"")),"")</f>
        <v/>
      </c>
      <c r="AB669" s="93" t="str">
        <f t="shared" si="172"/>
        <v/>
      </c>
      <c r="AC669" s="56" t="str">
        <f t="shared" si="173"/>
        <v/>
      </c>
      <c r="AD669" s="94" t="str">
        <f t="shared" si="174"/>
        <v/>
      </c>
      <c r="AE669" s="56" t="str">
        <f t="shared" si="175"/>
        <v/>
      </c>
      <c r="AF669" s="78" t="str">
        <f t="shared" si="176"/>
        <v/>
      </c>
    </row>
    <row r="670" spans="1:32" s="74" customFormat="1" x14ac:dyDescent="0.2">
      <c r="A670" s="74" t="str">
        <f>IF(EXPORTADO!I652&lt;&gt;"",EXPORTADO!I652,"")</f>
        <v/>
      </c>
      <c r="B670" s="74" t="str">
        <f t="shared" si="161"/>
        <v/>
      </c>
      <c r="C670" s="86" t="str">
        <f t="shared" si="162"/>
        <v/>
      </c>
      <c r="D670" s="86" t="str">
        <f t="shared" si="163"/>
        <v/>
      </c>
      <c r="E670" s="86" t="str">
        <f t="shared" si="164"/>
        <v/>
      </c>
      <c r="F670" s="86" t="str">
        <f t="shared" si="165"/>
        <v/>
      </c>
      <c r="G670" s="86" t="str">
        <f t="shared" si="166"/>
        <v/>
      </c>
      <c r="H670" s="87" t="str">
        <f>IF(EXPORTADO!B652&lt;&gt;"",EXPORTADO!B652,"")</f>
        <v/>
      </c>
      <c r="I670" s="78" t="str">
        <f t="shared" si="167"/>
        <v/>
      </c>
      <c r="J670" s="78"/>
      <c r="K670" s="88" t="str">
        <f>IF(EXPORTADO!A652&lt;&gt;"",TRIM(EXPORTADO!A652),"")</f>
        <v/>
      </c>
      <c r="L670" s="50" t="str">
        <f>IF(K670&lt;&gt;"",EXPORTADO!D652,"")</f>
        <v/>
      </c>
      <c r="M670" s="50"/>
      <c r="N670" s="78" t="str">
        <f>IF(K670&lt;&gt;"",EXPORTADO!C652,"")</f>
        <v/>
      </c>
      <c r="O670" s="89" t="str">
        <f>IF(G670&lt;&gt;"",EXPORTADO!E652,"")</f>
        <v/>
      </c>
      <c r="P670" s="90" t="str">
        <f>IF(G670&lt;&gt;"",EXPORTADO!F652,"")</f>
        <v/>
      </c>
      <c r="Q670" s="90" t="str">
        <f>IF($G670&lt;&gt;"",$O670*P670,IF(OR($I670="c",$I670="css"),SUMIF($G$22:G$2999,$K670,Q$22:Q$2999),IF($I670="c1",SUMIF($F$22:F$2999,$K670,Q$22:Q$2999),IF($I670="c2",SUMIF($E$22:E$2999,$K670,Q$22:Q$2999),IF($I670="c3",SUMIF($D$22:D$2999,$K670,Q$22:Q$2999),IF($I670="c4",SUMIF($C$22:C$2999,$K670,Q$22:Q$2999),""))))))</f>
        <v/>
      </c>
      <c r="S670" s="90"/>
      <c r="T670" s="90" t="str">
        <f>IF(G670&lt;&gt;"",IF(S670&lt;&gt;"",O670*S670,"Celda Vacia"),IF($G670&lt;&gt;"",$O670*S670,IF(OR($I670="c",$I670="css"),SUMIF($G$22:G$2999,$K670,T$22:T$2999),IF($I670="c1",SUMIF($F$22:F$2999,$K670,T$22:T$2999),IF($I670="c2",SUMIF($E$22:E$2999,$K670,T$22:T$2999),IF($I670="c3",SUMIF($D$22:D$2999,$K670,T$22:T$2999),IF($I670="c4",SUMIF($C$22:C$2999,$K670,T$22:T$2999),"")))))))</f>
        <v/>
      </c>
      <c r="U670" s="91" t="str">
        <f t="shared" si="168"/>
        <v/>
      </c>
      <c r="V670" s="45"/>
      <c r="X670" s="50" t="str">
        <f t="shared" si="169"/>
        <v/>
      </c>
      <c r="Y670" s="69" t="str">
        <f t="shared" si="170"/>
        <v/>
      </c>
      <c r="Z670" s="69" t="str">
        <f t="shared" si="171"/>
        <v/>
      </c>
      <c r="AA670" s="69" t="str">
        <f>IF(I670="CSS",IF(RELLENAR!$F$6="PEM",IF(OR(T670&lt;(Q670),Q670=0),1,""),IF(OR(T670*(1+$T$11+$T$9)&lt;(Q670*(1+$O$9+$O$11)),Q670=0),1,"")),"")</f>
        <v/>
      </c>
      <c r="AB670" s="93" t="str">
        <f t="shared" si="172"/>
        <v/>
      </c>
      <c r="AC670" s="56" t="str">
        <f t="shared" si="173"/>
        <v/>
      </c>
      <c r="AD670" s="94" t="str">
        <f t="shared" si="174"/>
        <v/>
      </c>
      <c r="AE670" s="56" t="str">
        <f t="shared" si="175"/>
        <v/>
      </c>
      <c r="AF670" s="78" t="str">
        <f t="shared" si="176"/>
        <v/>
      </c>
    </row>
    <row r="671" spans="1:32" s="74" customFormat="1" x14ac:dyDescent="0.2">
      <c r="A671" s="74" t="str">
        <f>IF(EXPORTADO!I653&lt;&gt;"",EXPORTADO!I653,"")</f>
        <v/>
      </c>
      <c r="B671" s="74" t="str">
        <f t="shared" si="161"/>
        <v/>
      </c>
      <c r="C671" s="86" t="str">
        <f t="shared" si="162"/>
        <v/>
      </c>
      <c r="D671" s="86" t="str">
        <f t="shared" si="163"/>
        <v/>
      </c>
      <c r="E671" s="86" t="str">
        <f t="shared" si="164"/>
        <v/>
      </c>
      <c r="F671" s="86" t="str">
        <f t="shared" si="165"/>
        <v/>
      </c>
      <c r="G671" s="86" t="str">
        <f t="shared" si="166"/>
        <v/>
      </c>
      <c r="H671" s="87" t="str">
        <f>IF(EXPORTADO!B653&lt;&gt;"",EXPORTADO!B653,"")</f>
        <v/>
      </c>
      <c r="I671" s="78" t="str">
        <f t="shared" si="167"/>
        <v/>
      </c>
      <c r="J671" s="78"/>
      <c r="K671" s="88" t="str">
        <f>IF(EXPORTADO!A653&lt;&gt;"",TRIM(EXPORTADO!A653),"")</f>
        <v/>
      </c>
      <c r="L671" s="50" t="str">
        <f>IF(K671&lt;&gt;"",EXPORTADO!D653,"")</f>
        <v/>
      </c>
      <c r="M671" s="50"/>
      <c r="N671" s="78" t="str">
        <f>IF(K671&lt;&gt;"",EXPORTADO!C653,"")</f>
        <v/>
      </c>
      <c r="O671" s="89" t="str">
        <f>IF(G671&lt;&gt;"",EXPORTADO!E653,"")</f>
        <v/>
      </c>
      <c r="P671" s="90" t="str">
        <f>IF(G671&lt;&gt;"",EXPORTADO!F653,"")</f>
        <v/>
      </c>
      <c r="Q671" s="90" t="str">
        <f>IF($G671&lt;&gt;"",$O671*P671,IF(OR($I671="c",$I671="css"),SUMIF($G$22:G$2999,$K671,Q$22:Q$2999),IF($I671="c1",SUMIF($F$22:F$2999,$K671,Q$22:Q$2999),IF($I671="c2",SUMIF($E$22:E$2999,$K671,Q$22:Q$2999),IF($I671="c3",SUMIF($D$22:D$2999,$K671,Q$22:Q$2999),IF($I671="c4",SUMIF($C$22:C$2999,$K671,Q$22:Q$2999),""))))))</f>
        <v/>
      </c>
      <c r="S671" s="90"/>
      <c r="T671" s="90" t="str">
        <f>IF(G671&lt;&gt;"",IF(S671&lt;&gt;"",O671*S671,"Celda Vacia"),IF($G671&lt;&gt;"",$O671*S671,IF(OR($I671="c",$I671="css"),SUMIF($G$22:G$2999,$K671,T$22:T$2999),IF($I671="c1",SUMIF($F$22:F$2999,$K671,T$22:T$2999),IF($I671="c2",SUMIF($E$22:E$2999,$K671,T$22:T$2999),IF($I671="c3",SUMIF($D$22:D$2999,$K671,T$22:T$2999),IF($I671="c4",SUMIF($C$22:C$2999,$K671,T$22:T$2999),"")))))))</f>
        <v/>
      </c>
      <c r="U671" s="91" t="str">
        <f t="shared" si="168"/>
        <v/>
      </c>
      <c r="V671" s="45"/>
      <c r="X671" s="50" t="str">
        <f t="shared" si="169"/>
        <v/>
      </c>
      <c r="Y671" s="69" t="str">
        <f t="shared" si="170"/>
        <v/>
      </c>
      <c r="Z671" s="69" t="str">
        <f t="shared" si="171"/>
        <v/>
      </c>
      <c r="AA671" s="69" t="str">
        <f>IF(I671="CSS",IF(RELLENAR!$F$6="PEM",IF(OR(T671&lt;(Q671),Q671=0),1,""),IF(OR(T671*(1+$T$11+$T$9)&lt;(Q671*(1+$O$9+$O$11)),Q671=0),1,"")),"")</f>
        <v/>
      </c>
      <c r="AB671" s="93" t="str">
        <f t="shared" si="172"/>
        <v/>
      </c>
      <c r="AC671" s="56" t="str">
        <f t="shared" si="173"/>
        <v/>
      </c>
      <c r="AD671" s="94" t="str">
        <f t="shared" si="174"/>
        <v/>
      </c>
      <c r="AE671" s="56" t="str">
        <f t="shared" si="175"/>
        <v/>
      </c>
      <c r="AF671" s="78" t="str">
        <f t="shared" si="176"/>
        <v/>
      </c>
    </row>
    <row r="672" spans="1:32" s="74" customFormat="1" x14ac:dyDescent="0.2">
      <c r="A672" s="74" t="str">
        <f>IF(EXPORTADO!I654&lt;&gt;"",EXPORTADO!I654,"")</f>
        <v/>
      </c>
      <c r="B672" s="74" t="str">
        <f t="shared" si="161"/>
        <v/>
      </c>
      <c r="C672" s="86" t="str">
        <f t="shared" si="162"/>
        <v/>
      </c>
      <c r="D672" s="86" t="str">
        <f t="shared" si="163"/>
        <v/>
      </c>
      <c r="E672" s="86" t="str">
        <f t="shared" si="164"/>
        <v/>
      </c>
      <c r="F672" s="86" t="str">
        <f t="shared" si="165"/>
        <v/>
      </c>
      <c r="G672" s="86" t="str">
        <f t="shared" si="166"/>
        <v/>
      </c>
      <c r="H672" s="87" t="str">
        <f>IF(EXPORTADO!B654&lt;&gt;"",EXPORTADO!B654,"")</f>
        <v/>
      </c>
      <c r="I672" s="78" t="str">
        <f t="shared" si="167"/>
        <v/>
      </c>
      <c r="J672" s="78"/>
      <c r="K672" s="88" t="str">
        <f>IF(EXPORTADO!A654&lt;&gt;"",TRIM(EXPORTADO!A654),"")</f>
        <v/>
      </c>
      <c r="L672" s="50" t="str">
        <f>IF(K672&lt;&gt;"",EXPORTADO!D654,"")</f>
        <v/>
      </c>
      <c r="M672" s="50"/>
      <c r="N672" s="78" t="str">
        <f>IF(K672&lt;&gt;"",EXPORTADO!C654,"")</f>
        <v/>
      </c>
      <c r="O672" s="89" t="str">
        <f>IF(G672&lt;&gt;"",EXPORTADO!E654,"")</f>
        <v/>
      </c>
      <c r="P672" s="90" t="str">
        <f>IF(G672&lt;&gt;"",EXPORTADO!F654,"")</f>
        <v/>
      </c>
      <c r="Q672" s="90" t="str">
        <f>IF($G672&lt;&gt;"",$O672*P672,IF(OR($I672="c",$I672="css"),SUMIF($G$22:G$2999,$K672,Q$22:Q$2999),IF($I672="c1",SUMIF($F$22:F$2999,$K672,Q$22:Q$2999),IF($I672="c2",SUMIF($E$22:E$2999,$K672,Q$22:Q$2999),IF($I672="c3",SUMIF($D$22:D$2999,$K672,Q$22:Q$2999),IF($I672="c4",SUMIF($C$22:C$2999,$K672,Q$22:Q$2999),""))))))</f>
        <v/>
      </c>
      <c r="S672" s="90"/>
      <c r="T672" s="90" t="str">
        <f>IF(G672&lt;&gt;"",IF(S672&lt;&gt;"",O672*S672,"Celda Vacia"),IF($G672&lt;&gt;"",$O672*S672,IF(OR($I672="c",$I672="css"),SUMIF($G$22:G$2999,$K672,T$22:T$2999),IF($I672="c1",SUMIF($F$22:F$2999,$K672,T$22:T$2999),IF($I672="c2",SUMIF($E$22:E$2999,$K672,T$22:T$2999),IF($I672="c3",SUMIF($D$22:D$2999,$K672,T$22:T$2999),IF($I672="c4",SUMIF($C$22:C$2999,$K672,T$22:T$2999),"")))))))</f>
        <v/>
      </c>
      <c r="U672" s="91" t="str">
        <f t="shared" si="168"/>
        <v/>
      </c>
      <c r="V672" s="45"/>
      <c r="X672" s="50" t="str">
        <f t="shared" si="169"/>
        <v/>
      </c>
      <c r="Y672" s="69" t="str">
        <f t="shared" si="170"/>
        <v/>
      </c>
      <c r="Z672" s="69" t="str">
        <f t="shared" si="171"/>
        <v/>
      </c>
      <c r="AA672" s="69" t="str">
        <f>IF(I672="CSS",IF(RELLENAR!$F$6="PEM",IF(OR(T672&lt;(Q672),Q672=0),1,""),IF(OR(T672*(1+$T$11+$T$9)&lt;(Q672*(1+$O$9+$O$11)),Q672=0),1,"")),"")</f>
        <v/>
      </c>
      <c r="AB672" s="93" t="str">
        <f t="shared" si="172"/>
        <v/>
      </c>
      <c r="AC672" s="56" t="str">
        <f t="shared" si="173"/>
        <v/>
      </c>
      <c r="AD672" s="94" t="str">
        <f t="shared" si="174"/>
        <v/>
      </c>
      <c r="AE672" s="56" t="str">
        <f t="shared" si="175"/>
        <v/>
      </c>
      <c r="AF672" s="78" t="str">
        <f t="shared" si="176"/>
        <v/>
      </c>
    </row>
    <row r="673" spans="1:32" s="74" customFormat="1" x14ac:dyDescent="0.2">
      <c r="A673" s="74" t="str">
        <f>IF(EXPORTADO!I655&lt;&gt;"",EXPORTADO!I655,"")</f>
        <v/>
      </c>
      <c r="B673" s="74" t="str">
        <f t="shared" si="161"/>
        <v/>
      </c>
      <c r="C673" s="86" t="str">
        <f t="shared" si="162"/>
        <v/>
      </c>
      <c r="D673" s="86" t="str">
        <f t="shared" si="163"/>
        <v/>
      </c>
      <c r="E673" s="86" t="str">
        <f t="shared" si="164"/>
        <v/>
      </c>
      <c r="F673" s="86" t="str">
        <f t="shared" si="165"/>
        <v/>
      </c>
      <c r="G673" s="86" t="str">
        <f t="shared" si="166"/>
        <v/>
      </c>
      <c r="H673" s="87" t="str">
        <f>IF(EXPORTADO!B655&lt;&gt;"",EXPORTADO!B655,"")</f>
        <v/>
      </c>
      <c r="I673" s="78" t="str">
        <f t="shared" si="167"/>
        <v/>
      </c>
      <c r="J673" s="78"/>
      <c r="K673" s="88" t="str">
        <f>IF(EXPORTADO!A655&lt;&gt;"",TRIM(EXPORTADO!A655),"")</f>
        <v/>
      </c>
      <c r="L673" s="50" t="str">
        <f>IF(K673&lt;&gt;"",EXPORTADO!D655,"")</f>
        <v/>
      </c>
      <c r="M673" s="50"/>
      <c r="N673" s="78" t="str">
        <f>IF(K673&lt;&gt;"",EXPORTADO!C655,"")</f>
        <v/>
      </c>
      <c r="O673" s="89" t="str">
        <f>IF(G673&lt;&gt;"",EXPORTADO!E655,"")</f>
        <v/>
      </c>
      <c r="P673" s="90" t="str">
        <f>IF(G673&lt;&gt;"",EXPORTADO!F655,"")</f>
        <v/>
      </c>
      <c r="Q673" s="90" t="str">
        <f>IF($G673&lt;&gt;"",$O673*P673,IF(OR($I673="c",$I673="css"),SUMIF($G$22:G$2999,$K673,Q$22:Q$2999),IF($I673="c1",SUMIF($F$22:F$2999,$K673,Q$22:Q$2999),IF($I673="c2",SUMIF($E$22:E$2999,$K673,Q$22:Q$2999),IF($I673="c3",SUMIF($D$22:D$2999,$K673,Q$22:Q$2999),IF($I673="c4",SUMIF($C$22:C$2999,$K673,Q$22:Q$2999),""))))))</f>
        <v/>
      </c>
      <c r="S673" s="90" t="s">
        <v>17</v>
      </c>
      <c r="T673" s="90" t="str">
        <f>IF(G673&lt;&gt;"",IF(S673&lt;&gt;"",O673*S673,"Celda Vacia"),IF($G673&lt;&gt;"",$O673*S673,IF(OR($I673="c",$I673="css"),SUMIF($G$22:G$2999,$K673,T$22:T$2999),IF($I673="c1",SUMIF($F$22:F$2999,$K673,T$22:T$2999),IF($I673="c2",SUMIF($E$22:E$2999,$K673,T$22:T$2999),IF($I673="c3",SUMIF($D$22:D$2999,$K673,T$22:T$2999),IF($I673="c4",SUMIF($C$22:C$2999,$K673,T$22:T$2999),"")))))))</f>
        <v/>
      </c>
      <c r="U673" s="91" t="str">
        <f t="shared" si="168"/>
        <v/>
      </c>
      <c r="V673" s="45"/>
      <c r="X673" s="50" t="str">
        <f t="shared" si="169"/>
        <v/>
      </c>
      <c r="Y673" s="69" t="str">
        <f t="shared" si="170"/>
        <v/>
      </c>
      <c r="Z673" s="69" t="str">
        <f t="shared" si="171"/>
        <v/>
      </c>
      <c r="AA673" s="69" t="str">
        <f>IF(I673="CSS",IF(RELLENAR!$F$6="PEM",IF(OR(T673&lt;(Q673),Q673=0),1,""),IF(OR(T673*(1+$T$11+$T$9)&lt;(Q673*(1+$O$9+$O$11)),Q673=0),1,"")),"")</f>
        <v/>
      </c>
      <c r="AB673" s="93" t="str">
        <f t="shared" si="172"/>
        <v/>
      </c>
      <c r="AC673" s="56" t="str">
        <f t="shared" si="173"/>
        <v/>
      </c>
      <c r="AD673" s="94" t="str">
        <f t="shared" si="174"/>
        <v/>
      </c>
      <c r="AE673" s="56" t="str">
        <f t="shared" si="175"/>
        <v/>
      </c>
      <c r="AF673" s="78" t="str">
        <f t="shared" si="176"/>
        <v/>
      </c>
    </row>
    <row r="674" spans="1:32" s="74" customFormat="1" x14ac:dyDescent="0.2">
      <c r="A674" s="74" t="str">
        <f>IF(EXPORTADO!I656&lt;&gt;"",EXPORTADO!I656,"")</f>
        <v/>
      </c>
      <c r="B674" s="74" t="str">
        <f t="shared" si="161"/>
        <v/>
      </c>
      <c r="C674" s="86" t="str">
        <f t="shared" si="162"/>
        <v/>
      </c>
      <c r="D674" s="86" t="str">
        <f t="shared" si="163"/>
        <v/>
      </c>
      <c r="E674" s="86" t="str">
        <f t="shared" si="164"/>
        <v/>
      </c>
      <c r="F674" s="86" t="str">
        <f t="shared" si="165"/>
        <v/>
      </c>
      <c r="G674" s="86" t="str">
        <f t="shared" si="166"/>
        <v/>
      </c>
      <c r="H674" s="87" t="str">
        <f>IF(EXPORTADO!B656&lt;&gt;"",EXPORTADO!B656,"")</f>
        <v/>
      </c>
      <c r="I674" s="78" t="str">
        <f t="shared" si="167"/>
        <v/>
      </c>
      <c r="J674" s="78"/>
      <c r="K674" s="88" t="str">
        <f>IF(EXPORTADO!A656&lt;&gt;"",TRIM(EXPORTADO!A656),"")</f>
        <v/>
      </c>
      <c r="L674" s="50" t="str">
        <f>IF(K674&lt;&gt;"",EXPORTADO!D656,"")</f>
        <v/>
      </c>
      <c r="M674" s="50"/>
      <c r="N674" s="78" t="str">
        <f>IF(K674&lt;&gt;"",EXPORTADO!C656,"")</f>
        <v/>
      </c>
      <c r="O674" s="89" t="str">
        <f>IF(G674&lt;&gt;"",EXPORTADO!E656,"")</f>
        <v/>
      </c>
      <c r="P674" s="90" t="str">
        <f>IF(G674&lt;&gt;"",EXPORTADO!F656,"")</f>
        <v/>
      </c>
      <c r="Q674" s="90" t="str">
        <f>IF($G674&lt;&gt;"",$O674*P674,IF(OR($I674="c",$I674="css"),SUMIF($G$22:G$2999,$K674,Q$22:Q$2999),IF($I674="c1",SUMIF($F$22:F$2999,$K674,Q$22:Q$2999),IF($I674="c2",SUMIF($E$22:E$2999,$K674,Q$22:Q$2999),IF($I674="c3",SUMIF($D$22:D$2999,$K674,Q$22:Q$2999),IF($I674="c4",SUMIF($C$22:C$2999,$K674,Q$22:Q$2999),""))))))</f>
        <v/>
      </c>
      <c r="S674" s="90"/>
      <c r="T674" s="90" t="str">
        <f>IF(G674&lt;&gt;"",IF(S674&lt;&gt;"",O674*S674,"Celda Vacia"),IF($G674&lt;&gt;"",$O674*S674,IF(OR($I674="c",$I674="css"),SUMIF($G$22:G$2999,$K674,T$22:T$2999),IF($I674="c1",SUMIF($F$22:F$2999,$K674,T$22:T$2999),IF($I674="c2",SUMIF($E$22:E$2999,$K674,T$22:T$2999),IF($I674="c3",SUMIF($D$22:D$2999,$K674,T$22:T$2999),IF($I674="c4",SUMIF($C$22:C$2999,$K674,T$22:T$2999),"")))))))</f>
        <v/>
      </c>
      <c r="U674" s="91" t="str">
        <f t="shared" si="168"/>
        <v/>
      </c>
      <c r="V674" s="45"/>
      <c r="X674" s="50" t="str">
        <f t="shared" si="169"/>
        <v/>
      </c>
      <c r="Y674" s="69" t="str">
        <f t="shared" si="170"/>
        <v/>
      </c>
      <c r="Z674" s="69" t="str">
        <f t="shared" si="171"/>
        <v/>
      </c>
      <c r="AA674" s="69" t="str">
        <f>IF(I674="CSS",IF(RELLENAR!$F$6="PEM",IF(OR(T674&lt;(Q674),Q674=0),1,""),IF(OR(T674*(1+$T$11+$T$9)&lt;(Q674*(1+$O$9+$O$11)),Q674=0),1,"")),"")</f>
        <v/>
      </c>
      <c r="AB674" s="93" t="str">
        <f t="shared" si="172"/>
        <v/>
      </c>
      <c r="AC674" s="56" t="str">
        <f t="shared" si="173"/>
        <v/>
      </c>
      <c r="AD674" s="94" t="str">
        <f t="shared" si="174"/>
        <v/>
      </c>
      <c r="AE674" s="56" t="str">
        <f t="shared" si="175"/>
        <v/>
      </c>
      <c r="AF674" s="78" t="str">
        <f t="shared" si="176"/>
        <v/>
      </c>
    </row>
    <row r="675" spans="1:32" s="74" customFormat="1" x14ac:dyDescent="0.2">
      <c r="A675" s="74" t="str">
        <f>IF(EXPORTADO!I657&lt;&gt;"",EXPORTADO!I657,"")</f>
        <v/>
      </c>
      <c r="B675" s="74" t="str">
        <f t="shared" si="161"/>
        <v/>
      </c>
      <c r="C675" s="86" t="str">
        <f t="shared" si="162"/>
        <v/>
      </c>
      <c r="D675" s="86" t="str">
        <f t="shared" si="163"/>
        <v/>
      </c>
      <c r="E675" s="86" t="str">
        <f t="shared" si="164"/>
        <v/>
      </c>
      <c r="F675" s="86" t="str">
        <f t="shared" si="165"/>
        <v/>
      </c>
      <c r="G675" s="86" t="str">
        <f t="shared" si="166"/>
        <v/>
      </c>
      <c r="H675" s="87" t="str">
        <f>IF(EXPORTADO!B657&lt;&gt;"",EXPORTADO!B657,"")</f>
        <v/>
      </c>
      <c r="I675" s="78" t="str">
        <f t="shared" si="167"/>
        <v/>
      </c>
      <c r="J675" s="78"/>
      <c r="K675" s="88" t="str">
        <f>IF(EXPORTADO!A657&lt;&gt;"",TRIM(EXPORTADO!A657),"")</f>
        <v/>
      </c>
      <c r="L675" s="50" t="str">
        <f>IF(K675&lt;&gt;"",EXPORTADO!D657,"")</f>
        <v/>
      </c>
      <c r="M675" s="50"/>
      <c r="N675" s="78" t="str">
        <f>IF(K675&lt;&gt;"",EXPORTADO!C657,"")</f>
        <v/>
      </c>
      <c r="O675" s="89" t="str">
        <f>IF(G675&lt;&gt;"",EXPORTADO!E657,"")</f>
        <v/>
      </c>
      <c r="P675" s="90" t="str">
        <f>IF(G675&lt;&gt;"",EXPORTADO!F657,"")</f>
        <v/>
      </c>
      <c r="Q675" s="90" t="str">
        <f>IF($G675&lt;&gt;"",$O675*P675,IF(OR($I675="c",$I675="css"),SUMIF($G$22:G$2999,$K675,Q$22:Q$2999),IF($I675="c1",SUMIF($F$22:F$2999,$K675,Q$22:Q$2999),IF($I675="c2",SUMIF($E$22:E$2999,$K675,Q$22:Q$2999),IF($I675="c3",SUMIF($D$22:D$2999,$K675,Q$22:Q$2999),IF($I675="c4",SUMIF($C$22:C$2999,$K675,Q$22:Q$2999),""))))))</f>
        <v/>
      </c>
      <c r="S675" s="90"/>
      <c r="T675" s="90" t="str">
        <f>IF(G675&lt;&gt;"",IF(S675&lt;&gt;"",O675*S675,"Celda Vacia"),IF($G675&lt;&gt;"",$O675*S675,IF(OR($I675="c",$I675="css"),SUMIF($G$22:G$2999,$K675,T$22:T$2999),IF($I675="c1",SUMIF($F$22:F$2999,$K675,T$22:T$2999),IF($I675="c2",SUMIF($E$22:E$2999,$K675,T$22:T$2999),IF($I675="c3",SUMIF($D$22:D$2999,$K675,T$22:T$2999),IF($I675="c4",SUMIF($C$22:C$2999,$K675,T$22:T$2999),"")))))))</f>
        <v/>
      </c>
      <c r="U675" s="91" t="str">
        <f t="shared" si="168"/>
        <v/>
      </c>
      <c r="V675" s="45"/>
      <c r="X675" s="50" t="str">
        <f t="shared" si="169"/>
        <v/>
      </c>
      <c r="Y675" s="69" t="str">
        <f t="shared" si="170"/>
        <v/>
      </c>
      <c r="Z675" s="69" t="str">
        <f t="shared" si="171"/>
        <v/>
      </c>
      <c r="AA675" s="69" t="str">
        <f>IF(I675="CSS",IF(RELLENAR!$F$6="PEM",IF(OR(T675&lt;(Q675),Q675=0),1,""),IF(OR(T675*(1+$T$11+$T$9)&lt;(Q675*(1+$O$9+$O$11)),Q675=0),1,"")),"")</f>
        <v/>
      </c>
      <c r="AB675" s="93" t="str">
        <f t="shared" si="172"/>
        <v/>
      </c>
      <c r="AC675" s="56" t="str">
        <f t="shared" si="173"/>
        <v/>
      </c>
      <c r="AD675" s="94" t="str">
        <f t="shared" si="174"/>
        <v/>
      </c>
      <c r="AE675" s="56" t="str">
        <f t="shared" si="175"/>
        <v/>
      </c>
      <c r="AF675" s="78" t="str">
        <f t="shared" si="176"/>
        <v/>
      </c>
    </row>
    <row r="676" spans="1:32" s="74" customFormat="1" x14ac:dyDescent="0.2">
      <c r="A676" s="74" t="str">
        <f>IF(EXPORTADO!I658&lt;&gt;"",EXPORTADO!I658,"")</f>
        <v/>
      </c>
      <c r="B676" s="74" t="str">
        <f t="shared" si="161"/>
        <v/>
      </c>
      <c r="C676" s="86" t="str">
        <f t="shared" si="162"/>
        <v/>
      </c>
      <c r="D676" s="86" t="str">
        <f t="shared" si="163"/>
        <v/>
      </c>
      <c r="E676" s="86" t="str">
        <f t="shared" si="164"/>
        <v/>
      </c>
      <c r="F676" s="86" t="str">
        <f t="shared" si="165"/>
        <v/>
      </c>
      <c r="G676" s="86" t="str">
        <f t="shared" si="166"/>
        <v/>
      </c>
      <c r="H676" s="87" t="str">
        <f>IF(EXPORTADO!B658&lt;&gt;"",EXPORTADO!B658,"")</f>
        <v/>
      </c>
      <c r="I676" s="78" t="str">
        <f t="shared" si="167"/>
        <v/>
      </c>
      <c r="J676" s="78"/>
      <c r="K676" s="88" t="str">
        <f>IF(EXPORTADO!A658&lt;&gt;"",TRIM(EXPORTADO!A658),"")</f>
        <v/>
      </c>
      <c r="L676" s="50" t="str">
        <f>IF(K676&lt;&gt;"",EXPORTADO!D658,"")</f>
        <v/>
      </c>
      <c r="M676" s="50"/>
      <c r="N676" s="78" t="str">
        <f>IF(K676&lt;&gt;"",EXPORTADO!C658,"")</f>
        <v/>
      </c>
      <c r="O676" s="89" t="str">
        <f>IF(G676&lt;&gt;"",EXPORTADO!E658,"")</f>
        <v/>
      </c>
      <c r="P676" s="90" t="str">
        <f>IF(G676&lt;&gt;"",EXPORTADO!F658,"")</f>
        <v/>
      </c>
      <c r="Q676" s="90" t="str">
        <f>IF($G676&lt;&gt;"",$O676*P676,IF(OR($I676="c",$I676="css"),SUMIF($G$22:G$2999,$K676,Q$22:Q$2999),IF($I676="c1",SUMIF($F$22:F$2999,$K676,Q$22:Q$2999),IF($I676="c2",SUMIF($E$22:E$2999,$K676,Q$22:Q$2999),IF($I676="c3",SUMIF($D$22:D$2999,$K676,Q$22:Q$2999),IF($I676="c4",SUMIF($C$22:C$2999,$K676,Q$22:Q$2999),""))))))</f>
        <v/>
      </c>
      <c r="S676" s="90"/>
      <c r="T676" s="90" t="str">
        <f>IF(G676&lt;&gt;"",IF(S676&lt;&gt;"",O676*S676,"Celda Vacia"),IF($G676&lt;&gt;"",$O676*S676,IF(OR($I676="c",$I676="css"),SUMIF($G$22:G$2999,$K676,T$22:T$2999),IF($I676="c1",SUMIF($F$22:F$2999,$K676,T$22:T$2999),IF($I676="c2",SUMIF($E$22:E$2999,$K676,T$22:T$2999),IF($I676="c3",SUMIF($D$22:D$2999,$K676,T$22:T$2999),IF($I676="c4",SUMIF($C$22:C$2999,$K676,T$22:T$2999),"")))))))</f>
        <v/>
      </c>
      <c r="U676" s="91" t="str">
        <f t="shared" si="168"/>
        <v/>
      </c>
      <c r="V676" s="45"/>
      <c r="X676" s="50" t="str">
        <f t="shared" si="169"/>
        <v/>
      </c>
      <c r="Y676" s="69" t="str">
        <f t="shared" si="170"/>
        <v/>
      </c>
      <c r="Z676" s="69" t="str">
        <f t="shared" si="171"/>
        <v/>
      </c>
      <c r="AA676" s="69" t="str">
        <f>IF(I676="CSS",IF(RELLENAR!$F$6="PEM",IF(OR(T676&lt;(Q676),Q676=0),1,""),IF(OR(T676*(1+$T$11+$T$9)&lt;(Q676*(1+$O$9+$O$11)),Q676=0),1,"")),"")</f>
        <v/>
      </c>
      <c r="AB676" s="93" t="str">
        <f t="shared" si="172"/>
        <v/>
      </c>
      <c r="AC676" s="56" t="str">
        <f t="shared" si="173"/>
        <v/>
      </c>
      <c r="AD676" s="94" t="str">
        <f t="shared" si="174"/>
        <v/>
      </c>
      <c r="AE676" s="56" t="str">
        <f t="shared" si="175"/>
        <v/>
      </c>
      <c r="AF676" s="78" t="str">
        <f t="shared" si="176"/>
        <v/>
      </c>
    </row>
    <row r="677" spans="1:32" s="74" customFormat="1" x14ac:dyDescent="0.2">
      <c r="A677" s="74" t="str">
        <f>IF(EXPORTADO!I659&lt;&gt;"",EXPORTADO!I659,"")</f>
        <v/>
      </c>
      <c r="B677" s="74" t="str">
        <f t="shared" si="161"/>
        <v/>
      </c>
      <c r="C677" s="86" t="str">
        <f t="shared" si="162"/>
        <v/>
      </c>
      <c r="D677" s="86" t="str">
        <f t="shared" si="163"/>
        <v/>
      </c>
      <c r="E677" s="86" t="str">
        <f t="shared" si="164"/>
        <v/>
      </c>
      <c r="F677" s="86" t="str">
        <f t="shared" si="165"/>
        <v/>
      </c>
      <c r="G677" s="86" t="str">
        <f t="shared" si="166"/>
        <v/>
      </c>
      <c r="H677" s="87" t="str">
        <f>IF(EXPORTADO!B659&lt;&gt;"",EXPORTADO!B659,"")</f>
        <v/>
      </c>
      <c r="I677" s="78" t="str">
        <f t="shared" si="167"/>
        <v/>
      </c>
      <c r="J677" s="78"/>
      <c r="K677" s="88" t="str">
        <f>IF(EXPORTADO!A659&lt;&gt;"",TRIM(EXPORTADO!A659),"")</f>
        <v/>
      </c>
      <c r="L677" s="50" t="str">
        <f>IF(K677&lt;&gt;"",EXPORTADO!D659,"")</f>
        <v/>
      </c>
      <c r="M677" s="50"/>
      <c r="N677" s="78" t="str">
        <f>IF(K677&lt;&gt;"",EXPORTADO!C659,"")</f>
        <v/>
      </c>
      <c r="O677" s="89" t="str">
        <f>IF(G677&lt;&gt;"",EXPORTADO!E659,"")</f>
        <v/>
      </c>
      <c r="P677" s="90" t="str">
        <f>IF(G677&lt;&gt;"",EXPORTADO!F659,"")</f>
        <v/>
      </c>
      <c r="Q677" s="90" t="str">
        <f>IF($G677&lt;&gt;"",$O677*P677,IF(OR($I677="c",$I677="css"),SUMIF($G$22:G$2999,$K677,Q$22:Q$2999),IF($I677="c1",SUMIF($F$22:F$2999,$K677,Q$22:Q$2999),IF($I677="c2",SUMIF($E$22:E$2999,$K677,Q$22:Q$2999),IF($I677="c3",SUMIF($D$22:D$2999,$K677,Q$22:Q$2999),IF($I677="c4",SUMIF($C$22:C$2999,$K677,Q$22:Q$2999),""))))))</f>
        <v/>
      </c>
      <c r="S677" s="90"/>
      <c r="T677" s="90" t="str">
        <f>IF(G677&lt;&gt;"",IF(S677&lt;&gt;"",O677*S677,"Celda Vacia"),IF($G677&lt;&gt;"",$O677*S677,IF(OR($I677="c",$I677="css"),SUMIF($G$22:G$2999,$K677,T$22:T$2999),IF($I677="c1",SUMIF($F$22:F$2999,$K677,T$22:T$2999),IF($I677="c2",SUMIF($E$22:E$2999,$K677,T$22:T$2999),IF($I677="c3",SUMIF($D$22:D$2999,$K677,T$22:T$2999),IF($I677="c4",SUMIF($C$22:C$2999,$K677,T$22:T$2999),"")))))))</f>
        <v/>
      </c>
      <c r="U677" s="91" t="str">
        <f t="shared" si="168"/>
        <v/>
      </c>
      <c r="V677" s="45"/>
      <c r="X677" s="50" t="str">
        <f t="shared" si="169"/>
        <v/>
      </c>
      <c r="Y677" s="69" t="str">
        <f t="shared" si="170"/>
        <v/>
      </c>
      <c r="Z677" s="69" t="str">
        <f t="shared" si="171"/>
        <v/>
      </c>
      <c r="AA677" s="69" t="str">
        <f>IF(I677="CSS",IF(RELLENAR!$F$6="PEM",IF(OR(T677&lt;(Q677),Q677=0),1,""),IF(OR(T677*(1+$T$11+$T$9)&lt;(Q677*(1+$O$9+$O$11)),Q677=0),1,"")),"")</f>
        <v/>
      </c>
      <c r="AB677" s="93" t="str">
        <f t="shared" si="172"/>
        <v/>
      </c>
      <c r="AC677" s="56" t="str">
        <f t="shared" si="173"/>
        <v/>
      </c>
      <c r="AD677" s="94" t="str">
        <f t="shared" si="174"/>
        <v/>
      </c>
      <c r="AE677" s="56" t="str">
        <f t="shared" si="175"/>
        <v/>
      </c>
      <c r="AF677" s="78" t="str">
        <f t="shared" si="176"/>
        <v/>
      </c>
    </row>
    <row r="678" spans="1:32" s="74" customFormat="1" x14ac:dyDescent="0.2">
      <c r="A678" s="74" t="str">
        <f>IF(EXPORTADO!I660&lt;&gt;"",EXPORTADO!I660,"")</f>
        <v/>
      </c>
      <c r="B678" s="74" t="str">
        <f t="shared" si="161"/>
        <v/>
      </c>
      <c r="C678" s="86" t="str">
        <f t="shared" si="162"/>
        <v/>
      </c>
      <c r="D678" s="86" t="str">
        <f t="shared" si="163"/>
        <v/>
      </c>
      <c r="E678" s="86" t="str">
        <f t="shared" si="164"/>
        <v/>
      </c>
      <c r="F678" s="86" t="str">
        <f t="shared" si="165"/>
        <v/>
      </c>
      <c r="G678" s="86" t="str">
        <f t="shared" si="166"/>
        <v/>
      </c>
      <c r="H678" s="87" t="str">
        <f>IF(EXPORTADO!B660&lt;&gt;"",EXPORTADO!B660,"")</f>
        <v/>
      </c>
      <c r="I678" s="78" t="str">
        <f t="shared" si="167"/>
        <v/>
      </c>
      <c r="J678" s="78"/>
      <c r="K678" s="88" t="str">
        <f>IF(EXPORTADO!A660&lt;&gt;"",TRIM(EXPORTADO!A660),"")</f>
        <v/>
      </c>
      <c r="L678" s="50" t="str">
        <f>IF(K678&lt;&gt;"",EXPORTADO!D660,"")</f>
        <v/>
      </c>
      <c r="M678" s="50"/>
      <c r="N678" s="78" t="str">
        <f>IF(K678&lt;&gt;"",EXPORTADO!C660,"")</f>
        <v/>
      </c>
      <c r="O678" s="89" t="str">
        <f>IF(G678&lt;&gt;"",EXPORTADO!E660,"")</f>
        <v/>
      </c>
      <c r="P678" s="90" t="str">
        <f>IF(G678&lt;&gt;"",EXPORTADO!F660,"")</f>
        <v/>
      </c>
      <c r="Q678" s="90" t="str">
        <f>IF($G678&lt;&gt;"",$O678*P678,IF(OR($I678="c",$I678="css"),SUMIF($G$22:G$2999,$K678,Q$22:Q$2999),IF($I678="c1",SUMIF($F$22:F$2999,$K678,Q$22:Q$2999),IF($I678="c2",SUMIF($E$22:E$2999,$K678,Q$22:Q$2999),IF($I678="c3",SUMIF($D$22:D$2999,$K678,Q$22:Q$2999),IF($I678="c4",SUMIF($C$22:C$2999,$K678,Q$22:Q$2999),""))))))</f>
        <v/>
      </c>
      <c r="S678" s="90"/>
      <c r="T678" s="90" t="str">
        <f>IF(G678&lt;&gt;"",IF(S678&lt;&gt;"",O678*S678,"Celda Vacia"),IF($G678&lt;&gt;"",$O678*S678,IF(OR($I678="c",$I678="css"),SUMIF($G$22:G$2999,$K678,T$22:T$2999),IF($I678="c1",SUMIF($F$22:F$2999,$K678,T$22:T$2999),IF($I678="c2",SUMIF($E$22:E$2999,$K678,T$22:T$2999),IF($I678="c3",SUMIF($D$22:D$2999,$K678,T$22:T$2999),IF($I678="c4",SUMIF($C$22:C$2999,$K678,T$22:T$2999),"")))))))</f>
        <v/>
      </c>
      <c r="U678" s="91" t="str">
        <f t="shared" si="168"/>
        <v/>
      </c>
      <c r="V678" s="45"/>
      <c r="X678" s="50" t="str">
        <f t="shared" si="169"/>
        <v/>
      </c>
      <c r="Y678" s="69" t="str">
        <f t="shared" si="170"/>
        <v/>
      </c>
      <c r="Z678" s="69" t="str">
        <f t="shared" si="171"/>
        <v/>
      </c>
      <c r="AA678" s="69" t="str">
        <f>IF(I678="CSS",IF(RELLENAR!$F$6="PEM",IF(OR(T678&lt;(Q678),Q678=0),1,""),IF(OR(T678*(1+$T$11+$T$9)&lt;(Q678*(1+$O$9+$O$11)),Q678=0),1,"")),"")</f>
        <v/>
      </c>
      <c r="AB678" s="93" t="str">
        <f t="shared" si="172"/>
        <v/>
      </c>
      <c r="AC678" s="56" t="str">
        <f t="shared" si="173"/>
        <v/>
      </c>
      <c r="AD678" s="94" t="str">
        <f t="shared" si="174"/>
        <v/>
      </c>
      <c r="AE678" s="56" t="str">
        <f t="shared" si="175"/>
        <v/>
      </c>
      <c r="AF678" s="78" t="str">
        <f t="shared" si="176"/>
        <v/>
      </c>
    </row>
    <row r="679" spans="1:32" s="74" customFormat="1" x14ac:dyDescent="0.2">
      <c r="A679" s="74" t="str">
        <f>IF(EXPORTADO!I661&lt;&gt;"",EXPORTADO!I661,"")</f>
        <v/>
      </c>
      <c r="B679" s="74" t="str">
        <f t="shared" si="161"/>
        <v/>
      </c>
      <c r="C679" s="86" t="str">
        <f t="shared" si="162"/>
        <v/>
      </c>
      <c r="D679" s="86" t="str">
        <f t="shared" si="163"/>
        <v/>
      </c>
      <c r="E679" s="86" t="str">
        <f t="shared" si="164"/>
        <v/>
      </c>
      <c r="F679" s="86" t="str">
        <f t="shared" si="165"/>
        <v/>
      </c>
      <c r="G679" s="86" t="str">
        <f t="shared" si="166"/>
        <v/>
      </c>
      <c r="H679" s="87" t="str">
        <f>IF(EXPORTADO!B661&lt;&gt;"",EXPORTADO!B661,"")</f>
        <v/>
      </c>
      <c r="I679" s="78" t="str">
        <f t="shared" si="167"/>
        <v/>
      </c>
      <c r="J679" s="78"/>
      <c r="K679" s="88" t="str">
        <f>IF(EXPORTADO!A661&lt;&gt;"",TRIM(EXPORTADO!A661),"")</f>
        <v/>
      </c>
      <c r="L679" s="50" t="str">
        <f>IF(K679&lt;&gt;"",EXPORTADO!D661,"")</f>
        <v/>
      </c>
      <c r="M679" s="50"/>
      <c r="N679" s="78" t="str">
        <f>IF(K679&lt;&gt;"",EXPORTADO!C661,"")</f>
        <v/>
      </c>
      <c r="O679" s="89" t="str">
        <f>IF(G679&lt;&gt;"",EXPORTADO!E661,"")</f>
        <v/>
      </c>
      <c r="P679" s="90" t="str">
        <f>IF(G679&lt;&gt;"",EXPORTADO!F661,"")</f>
        <v/>
      </c>
      <c r="Q679" s="90" t="str">
        <f>IF($G679&lt;&gt;"",$O679*P679,IF(OR($I679="c",$I679="css"),SUMIF($G$22:G$2999,$K679,Q$22:Q$2999),IF($I679="c1",SUMIF($F$22:F$2999,$K679,Q$22:Q$2999),IF($I679="c2",SUMIF($E$22:E$2999,$K679,Q$22:Q$2999),IF($I679="c3",SUMIF($D$22:D$2999,$K679,Q$22:Q$2999),IF($I679="c4",SUMIF($C$22:C$2999,$K679,Q$22:Q$2999),""))))))</f>
        <v/>
      </c>
      <c r="S679" s="90" t="s">
        <v>17</v>
      </c>
      <c r="T679" s="90" t="str">
        <f>IF(G679&lt;&gt;"",IF(S679&lt;&gt;"",O679*S679,"Celda Vacia"),IF($G679&lt;&gt;"",$O679*S679,IF(OR($I679="c",$I679="css"),SUMIF($G$22:G$2999,$K679,T$22:T$2999),IF($I679="c1",SUMIF($F$22:F$2999,$K679,T$22:T$2999),IF($I679="c2",SUMIF($E$22:E$2999,$K679,T$22:T$2999),IF($I679="c3",SUMIF($D$22:D$2999,$K679,T$22:T$2999),IF($I679="c4",SUMIF($C$22:C$2999,$K679,T$22:T$2999),"")))))))</f>
        <v/>
      </c>
      <c r="U679" s="91" t="str">
        <f t="shared" si="168"/>
        <v/>
      </c>
      <c r="V679" s="45"/>
      <c r="X679" s="50" t="str">
        <f t="shared" si="169"/>
        <v/>
      </c>
      <c r="Y679" s="69" t="str">
        <f t="shared" si="170"/>
        <v/>
      </c>
      <c r="Z679" s="69" t="str">
        <f t="shared" si="171"/>
        <v/>
      </c>
      <c r="AA679" s="69" t="str">
        <f>IF(I679="CSS",IF(RELLENAR!$F$6="PEM",IF(OR(T679&lt;(Q679),Q679=0),1,""),IF(OR(T679*(1+$T$11+$T$9)&lt;(Q679*(1+$O$9+$O$11)),Q679=0),1,"")),"")</f>
        <v/>
      </c>
      <c r="AB679" s="93" t="str">
        <f t="shared" si="172"/>
        <v/>
      </c>
      <c r="AC679" s="56" t="str">
        <f t="shared" si="173"/>
        <v/>
      </c>
      <c r="AD679" s="94" t="str">
        <f t="shared" si="174"/>
        <v/>
      </c>
      <c r="AE679" s="56" t="str">
        <f t="shared" si="175"/>
        <v/>
      </c>
      <c r="AF679" s="78" t="str">
        <f t="shared" si="176"/>
        <v/>
      </c>
    </row>
    <row r="680" spans="1:32" s="74" customFormat="1" x14ac:dyDescent="0.2">
      <c r="A680" s="74" t="str">
        <f>IF(EXPORTADO!I662&lt;&gt;"",EXPORTADO!I662,"")</f>
        <v/>
      </c>
      <c r="B680" s="74" t="str">
        <f t="shared" si="161"/>
        <v/>
      </c>
      <c r="C680" s="86" t="str">
        <f t="shared" si="162"/>
        <v/>
      </c>
      <c r="D680" s="86" t="str">
        <f t="shared" si="163"/>
        <v/>
      </c>
      <c r="E680" s="86" t="str">
        <f t="shared" si="164"/>
        <v/>
      </c>
      <c r="F680" s="86" t="str">
        <f t="shared" si="165"/>
        <v/>
      </c>
      <c r="G680" s="86" t="str">
        <f t="shared" si="166"/>
        <v/>
      </c>
      <c r="H680" s="87" t="str">
        <f>IF(EXPORTADO!B662&lt;&gt;"",EXPORTADO!B662,"")</f>
        <v/>
      </c>
      <c r="I680" s="78" t="str">
        <f t="shared" si="167"/>
        <v/>
      </c>
      <c r="J680" s="78"/>
      <c r="K680" s="88" t="str">
        <f>IF(EXPORTADO!A662&lt;&gt;"",TRIM(EXPORTADO!A662),"")</f>
        <v/>
      </c>
      <c r="L680" s="50" t="str">
        <f>IF(K680&lt;&gt;"",EXPORTADO!D662,"")</f>
        <v/>
      </c>
      <c r="M680" s="50"/>
      <c r="N680" s="78" t="str">
        <f>IF(K680&lt;&gt;"",EXPORTADO!C662,"")</f>
        <v/>
      </c>
      <c r="O680" s="89" t="str">
        <f>IF(G680&lt;&gt;"",EXPORTADO!E662,"")</f>
        <v/>
      </c>
      <c r="P680" s="90" t="str">
        <f>IF(G680&lt;&gt;"",EXPORTADO!F662,"")</f>
        <v/>
      </c>
      <c r="Q680" s="90" t="str">
        <f>IF($G680&lt;&gt;"",$O680*P680,IF(OR($I680="c",$I680="css"),SUMIF($G$22:G$2999,$K680,Q$22:Q$2999),IF($I680="c1",SUMIF($F$22:F$2999,$K680,Q$22:Q$2999),IF($I680="c2",SUMIF($E$22:E$2999,$K680,Q$22:Q$2999),IF($I680="c3",SUMIF($D$22:D$2999,$K680,Q$22:Q$2999),IF($I680="c4",SUMIF($C$22:C$2999,$K680,Q$22:Q$2999),""))))))</f>
        <v/>
      </c>
      <c r="S680" s="90" t="s">
        <v>17</v>
      </c>
      <c r="T680" s="90" t="str">
        <f>IF(G680&lt;&gt;"",IF(S680&lt;&gt;"",O680*S680,"Celda Vacia"),IF($G680&lt;&gt;"",$O680*S680,IF(OR($I680="c",$I680="css"),SUMIF($G$22:G$2999,$K680,T$22:T$2999),IF($I680="c1",SUMIF($F$22:F$2999,$K680,T$22:T$2999),IF($I680="c2",SUMIF($E$22:E$2999,$K680,T$22:T$2999),IF($I680="c3",SUMIF($D$22:D$2999,$K680,T$22:T$2999),IF($I680="c4",SUMIF($C$22:C$2999,$K680,T$22:T$2999),"")))))))</f>
        <v/>
      </c>
      <c r="U680" s="91" t="str">
        <f t="shared" si="168"/>
        <v/>
      </c>
      <c r="V680" s="45"/>
      <c r="X680" s="50" t="str">
        <f t="shared" si="169"/>
        <v/>
      </c>
      <c r="Y680" s="69" t="str">
        <f t="shared" si="170"/>
        <v/>
      </c>
      <c r="Z680" s="69" t="str">
        <f t="shared" si="171"/>
        <v/>
      </c>
      <c r="AA680" s="69" t="str">
        <f>IF(I680="CSS",IF(RELLENAR!$F$6="PEM",IF(OR(T680&lt;(Q680),Q680=0),1,""),IF(OR(T680*(1+$T$11+$T$9)&lt;(Q680*(1+$O$9+$O$11)),Q680=0),1,"")),"")</f>
        <v/>
      </c>
      <c r="AB680" s="93" t="str">
        <f t="shared" si="172"/>
        <v/>
      </c>
      <c r="AC680" s="56" t="str">
        <f t="shared" si="173"/>
        <v/>
      </c>
      <c r="AD680" s="94" t="str">
        <f t="shared" si="174"/>
        <v/>
      </c>
      <c r="AE680" s="56" t="str">
        <f t="shared" si="175"/>
        <v/>
      </c>
      <c r="AF680" s="78" t="str">
        <f t="shared" si="176"/>
        <v/>
      </c>
    </row>
    <row r="681" spans="1:32" s="74" customFormat="1" x14ac:dyDescent="0.2">
      <c r="A681" s="74" t="str">
        <f>IF(EXPORTADO!I663&lt;&gt;"",EXPORTADO!I663,"")</f>
        <v/>
      </c>
      <c r="B681" s="74" t="str">
        <f t="shared" si="161"/>
        <v/>
      </c>
      <c r="C681" s="86" t="str">
        <f t="shared" si="162"/>
        <v/>
      </c>
      <c r="D681" s="86" t="str">
        <f t="shared" si="163"/>
        <v/>
      </c>
      <c r="E681" s="86" t="str">
        <f t="shared" si="164"/>
        <v/>
      </c>
      <c r="F681" s="86" t="str">
        <f t="shared" si="165"/>
        <v/>
      </c>
      <c r="G681" s="86" t="str">
        <f t="shared" si="166"/>
        <v/>
      </c>
      <c r="H681" s="87" t="str">
        <f>IF(EXPORTADO!B663&lt;&gt;"",EXPORTADO!B663,"")</f>
        <v/>
      </c>
      <c r="I681" s="78" t="str">
        <f t="shared" si="167"/>
        <v/>
      </c>
      <c r="J681" s="78"/>
      <c r="K681" s="88" t="str">
        <f>IF(EXPORTADO!A663&lt;&gt;"",TRIM(EXPORTADO!A663),"")</f>
        <v/>
      </c>
      <c r="L681" s="50" t="str">
        <f>IF(K681&lt;&gt;"",EXPORTADO!D663,"")</f>
        <v/>
      </c>
      <c r="M681" s="50"/>
      <c r="N681" s="78" t="str">
        <f>IF(K681&lt;&gt;"",EXPORTADO!C663,"")</f>
        <v/>
      </c>
      <c r="O681" s="89" t="str">
        <f>IF(G681&lt;&gt;"",EXPORTADO!E663,"")</f>
        <v/>
      </c>
      <c r="P681" s="90" t="str">
        <f>IF(G681&lt;&gt;"",EXPORTADO!F663,"")</f>
        <v/>
      </c>
      <c r="Q681" s="90" t="str">
        <f>IF($G681&lt;&gt;"",$O681*P681,IF(OR($I681="c",$I681="css"),SUMIF($G$22:G$2999,$K681,Q$22:Q$2999),IF($I681="c1",SUMIF($F$22:F$2999,$K681,Q$22:Q$2999),IF($I681="c2",SUMIF($E$22:E$2999,$K681,Q$22:Q$2999),IF($I681="c3",SUMIF($D$22:D$2999,$K681,Q$22:Q$2999),IF($I681="c4",SUMIF($C$22:C$2999,$K681,Q$22:Q$2999),""))))))</f>
        <v/>
      </c>
      <c r="S681" s="90" t="s">
        <v>17</v>
      </c>
      <c r="T681" s="90" t="str">
        <f>IF(G681&lt;&gt;"",IF(S681&lt;&gt;"",O681*S681,"Celda Vacia"),IF($G681&lt;&gt;"",$O681*S681,IF(OR($I681="c",$I681="css"),SUMIF($G$22:G$2999,$K681,T$22:T$2999),IF($I681="c1",SUMIF($F$22:F$2999,$K681,T$22:T$2999),IF($I681="c2",SUMIF($E$22:E$2999,$K681,T$22:T$2999),IF($I681="c3",SUMIF($D$22:D$2999,$K681,T$22:T$2999),IF($I681="c4",SUMIF($C$22:C$2999,$K681,T$22:T$2999),"")))))))</f>
        <v/>
      </c>
      <c r="U681" s="91" t="str">
        <f t="shared" si="168"/>
        <v/>
      </c>
      <c r="V681" s="45"/>
      <c r="X681" s="50" t="str">
        <f t="shared" si="169"/>
        <v/>
      </c>
      <c r="Y681" s="69" t="str">
        <f t="shared" si="170"/>
        <v/>
      </c>
      <c r="Z681" s="69" t="str">
        <f t="shared" si="171"/>
        <v/>
      </c>
      <c r="AA681" s="69" t="str">
        <f>IF(I681="CSS",IF(RELLENAR!$F$6="PEM",IF(OR(T681&lt;(Q681),Q681=0),1,""),IF(OR(T681*(1+$T$11+$T$9)&lt;(Q681*(1+$O$9+$O$11)),Q681=0),1,"")),"")</f>
        <v/>
      </c>
      <c r="AB681" s="93" t="str">
        <f t="shared" si="172"/>
        <v/>
      </c>
      <c r="AC681" s="56" t="str">
        <f t="shared" si="173"/>
        <v/>
      </c>
      <c r="AD681" s="94" t="str">
        <f t="shared" si="174"/>
        <v/>
      </c>
      <c r="AE681" s="56" t="str">
        <f t="shared" si="175"/>
        <v/>
      </c>
      <c r="AF681" s="78" t="str">
        <f t="shared" si="176"/>
        <v/>
      </c>
    </row>
    <row r="682" spans="1:32" s="74" customFormat="1" x14ac:dyDescent="0.2">
      <c r="A682" s="74" t="str">
        <f>IF(EXPORTADO!I664&lt;&gt;"",EXPORTADO!I664,"")</f>
        <v/>
      </c>
      <c r="B682" s="74" t="str">
        <f t="shared" si="161"/>
        <v/>
      </c>
      <c r="C682" s="86" t="str">
        <f t="shared" si="162"/>
        <v/>
      </c>
      <c r="D682" s="86" t="str">
        <f t="shared" si="163"/>
        <v/>
      </c>
      <c r="E682" s="86" t="str">
        <f t="shared" si="164"/>
        <v/>
      </c>
      <c r="F682" s="86" t="str">
        <f t="shared" si="165"/>
        <v/>
      </c>
      <c r="G682" s="86" t="str">
        <f t="shared" si="166"/>
        <v/>
      </c>
      <c r="H682" s="87" t="str">
        <f>IF(EXPORTADO!B664&lt;&gt;"",EXPORTADO!B664,"")</f>
        <v/>
      </c>
      <c r="I682" s="78" t="str">
        <f t="shared" si="167"/>
        <v/>
      </c>
      <c r="J682" s="78"/>
      <c r="K682" s="88" t="str">
        <f>IF(EXPORTADO!A664&lt;&gt;"",TRIM(EXPORTADO!A664),"")</f>
        <v/>
      </c>
      <c r="L682" s="50" t="str">
        <f>IF(K682&lt;&gt;"",EXPORTADO!D664,"")</f>
        <v/>
      </c>
      <c r="M682" s="50"/>
      <c r="N682" s="78" t="str">
        <f>IF(K682&lt;&gt;"",EXPORTADO!C664,"")</f>
        <v/>
      </c>
      <c r="O682" s="89" t="str">
        <f>IF(G682&lt;&gt;"",EXPORTADO!E664,"")</f>
        <v/>
      </c>
      <c r="P682" s="90" t="str">
        <f>IF(G682&lt;&gt;"",EXPORTADO!F664,"")</f>
        <v/>
      </c>
      <c r="Q682" s="90" t="str">
        <f>IF($G682&lt;&gt;"",$O682*P682,IF(OR($I682="c",$I682="css"),SUMIF($G$22:G$2999,$K682,Q$22:Q$2999),IF($I682="c1",SUMIF($F$22:F$2999,$K682,Q$22:Q$2999),IF($I682="c2",SUMIF($E$22:E$2999,$K682,Q$22:Q$2999),IF($I682="c3",SUMIF($D$22:D$2999,$K682,Q$22:Q$2999),IF($I682="c4",SUMIF($C$22:C$2999,$K682,Q$22:Q$2999),""))))))</f>
        <v/>
      </c>
      <c r="S682" s="90"/>
      <c r="T682" s="90" t="str">
        <f>IF(G682&lt;&gt;"",IF(S682&lt;&gt;"",O682*S682,"Celda Vacia"),IF($G682&lt;&gt;"",$O682*S682,IF(OR($I682="c",$I682="css"),SUMIF($G$22:G$2999,$K682,T$22:T$2999),IF($I682="c1",SUMIF($F$22:F$2999,$K682,T$22:T$2999),IF($I682="c2",SUMIF($E$22:E$2999,$K682,T$22:T$2999),IF($I682="c3",SUMIF($D$22:D$2999,$K682,T$22:T$2999),IF($I682="c4",SUMIF($C$22:C$2999,$K682,T$22:T$2999),"")))))))</f>
        <v/>
      </c>
      <c r="U682" s="91" t="str">
        <f t="shared" si="168"/>
        <v/>
      </c>
      <c r="V682" s="45"/>
      <c r="X682" s="50" t="str">
        <f t="shared" si="169"/>
        <v/>
      </c>
      <c r="Y682" s="69" t="str">
        <f t="shared" si="170"/>
        <v/>
      </c>
      <c r="Z682" s="69" t="str">
        <f t="shared" si="171"/>
        <v/>
      </c>
      <c r="AA682" s="69" t="str">
        <f>IF(I682="CSS",IF(RELLENAR!$F$6="PEM",IF(OR(T682&lt;(Q682),Q682=0),1,""),IF(OR(T682*(1+$T$11+$T$9)&lt;(Q682*(1+$O$9+$O$11)),Q682=0),1,"")),"")</f>
        <v/>
      </c>
      <c r="AB682" s="93" t="str">
        <f t="shared" si="172"/>
        <v/>
      </c>
      <c r="AC682" s="56" t="str">
        <f t="shared" si="173"/>
        <v/>
      </c>
      <c r="AD682" s="94" t="str">
        <f t="shared" si="174"/>
        <v/>
      </c>
      <c r="AE682" s="56" t="str">
        <f t="shared" si="175"/>
        <v/>
      </c>
      <c r="AF682" s="78" t="str">
        <f t="shared" si="176"/>
        <v/>
      </c>
    </row>
    <row r="683" spans="1:32" s="74" customFormat="1" x14ac:dyDescent="0.2">
      <c r="A683" s="74" t="str">
        <f>IF(EXPORTADO!I665&lt;&gt;"",EXPORTADO!I665,"")</f>
        <v/>
      </c>
      <c r="B683" s="74" t="str">
        <f t="shared" si="161"/>
        <v/>
      </c>
      <c r="C683" s="86" t="str">
        <f t="shared" si="162"/>
        <v/>
      </c>
      <c r="D683" s="86" t="str">
        <f t="shared" si="163"/>
        <v/>
      </c>
      <c r="E683" s="86" t="str">
        <f t="shared" si="164"/>
        <v/>
      </c>
      <c r="F683" s="86" t="str">
        <f t="shared" si="165"/>
        <v/>
      </c>
      <c r="G683" s="86" t="str">
        <f t="shared" si="166"/>
        <v/>
      </c>
      <c r="H683" s="87" t="str">
        <f>IF(EXPORTADO!B665&lt;&gt;"",EXPORTADO!B665,"")</f>
        <v/>
      </c>
      <c r="I683" s="78" t="str">
        <f t="shared" si="167"/>
        <v/>
      </c>
      <c r="J683" s="78"/>
      <c r="K683" s="88" t="str">
        <f>IF(EXPORTADO!A665&lt;&gt;"",TRIM(EXPORTADO!A665),"")</f>
        <v/>
      </c>
      <c r="L683" s="50" t="str">
        <f>IF(K683&lt;&gt;"",EXPORTADO!D665,"")</f>
        <v/>
      </c>
      <c r="M683" s="50"/>
      <c r="N683" s="78" t="str">
        <f>IF(K683&lt;&gt;"",EXPORTADO!C665,"")</f>
        <v/>
      </c>
      <c r="O683" s="89" t="str">
        <f>IF(G683&lt;&gt;"",EXPORTADO!E665,"")</f>
        <v/>
      </c>
      <c r="P683" s="90" t="str">
        <f>IF(G683&lt;&gt;"",EXPORTADO!F665,"")</f>
        <v/>
      </c>
      <c r="Q683" s="90" t="str">
        <f>IF($G683&lt;&gt;"",$O683*P683,IF(OR($I683="c",$I683="css"),SUMIF($G$22:G$2999,$K683,Q$22:Q$2999),IF($I683="c1",SUMIF($F$22:F$2999,$K683,Q$22:Q$2999),IF($I683="c2",SUMIF($E$22:E$2999,$K683,Q$22:Q$2999),IF($I683="c3",SUMIF($D$22:D$2999,$K683,Q$22:Q$2999),IF($I683="c4",SUMIF($C$22:C$2999,$K683,Q$22:Q$2999),""))))))</f>
        <v/>
      </c>
      <c r="S683" s="90"/>
      <c r="T683" s="90" t="str">
        <f>IF(G683&lt;&gt;"",IF(S683&lt;&gt;"",O683*S683,"Celda Vacia"),IF($G683&lt;&gt;"",$O683*S683,IF(OR($I683="c",$I683="css"),SUMIF($G$22:G$2999,$K683,T$22:T$2999),IF($I683="c1",SUMIF($F$22:F$2999,$K683,T$22:T$2999),IF($I683="c2",SUMIF($E$22:E$2999,$K683,T$22:T$2999),IF($I683="c3",SUMIF($D$22:D$2999,$K683,T$22:T$2999),IF($I683="c4",SUMIF($C$22:C$2999,$K683,T$22:T$2999),"")))))))</f>
        <v/>
      </c>
      <c r="U683" s="91" t="str">
        <f t="shared" si="168"/>
        <v/>
      </c>
      <c r="V683" s="45"/>
      <c r="X683" s="50" t="str">
        <f t="shared" si="169"/>
        <v/>
      </c>
      <c r="Y683" s="69" t="str">
        <f t="shared" si="170"/>
        <v/>
      </c>
      <c r="Z683" s="69" t="str">
        <f t="shared" si="171"/>
        <v/>
      </c>
      <c r="AA683" s="69" t="str">
        <f>IF(I683="CSS",IF(RELLENAR!$F$6="PEM",IF(OR(T683&lt;(Q683),Q683=0),1,""),IF(OR(T683*(1+$T$11+$T$9)&lt;(Q683*(1+$O$9+$O$11)),Q683=0),1,"")),"")</f>
        <v/>
      </c>
      <c r="AB683" s="93" t="str">
        <f t="shared" si="172"/>
        <v/>
      </c>
      <c r="AC683" s="56" t="str">
        <f t="shared" si="173"/>
        <v/>
      </c>
      <c r="AD683" s="94" t="str">
        <f t="shared" si="174"/>
        <v/>
      </c>
      <c r="AE683" s="56" t="str">
        <f t="shared" si="175"/>
        <v/>
      </c>
      <c r="AF683" s="78" t="str">
        <f t="shared" si="176"/>
        <v/>
      </c>
    </row>
    <row r="684" spans="1:32" s="74" customFormat="1" x14ac:dyDescent="0.2">
      <c r="A684" s="74" t="str">
        <f>IF(EXPORTADO!I666&lt;&gt;"",EXPORTADO!I666,"")</f>
        <v/>
      </c>
      <c r="B684" s="74" t="str">
        <f t="shared" si="161"/>
        <v/>
      </c>
      <c r="C684" s="86" t="str">
        <f t="shared" si="162"/>
        <v/>
      </c>
      <c r="D684" s="86" t="str">
        <f t="shared" si="163"/>
        <v/>
      </c>
      <c r="E684" s="86" t="str">
        <f t="shared" si="164"/>
        <v/>
      </c>
      <c r="F684" s="86" t="str">
        <f t="shared" si="165"/>
        <v/>
      </c>
      <c r="G684" s="86" t="str">
        <f t="shared" si="166"/>
        <v/>
      </c>
      <c r="H684" s="87" t="str">
        <f>IF(EXPORTADO!B666&lt;&gt;"",EXPORTADO!B666,"")</f>
        <v/>
      </c>
      <c r="I684" s="78" t="str">
        <f t="shared" si="167"/>
        <v/>
      </c>
      <c r="J684" s="78"/>
      <c r="K684" s="88" t="str">
        <f>IF(EXPORTADO!A666&lt;&gt;"",TRIM(EXPORTADO!A666),"")</f>
        <v/>
      </c>
      <c r="L684" s="50" t="str">
        <f>IF(K684&lt;&gt;"",EXPORTADO!D666,"")</f>
        <v/>
      </c>
      <c r="M684" s="50"/>
      <c r="N684" s="78" t="str">
        <f>IF(K684&lt;&gt;"",EXPORTADO!C666,"")</f>
        <v/>
      </c>
      <c r="O684" s="89" t="str">
        <f>IF(G684&lt;&gt;"",EXPORTADO!E666,"")</f>
        <v/>
      </c>
      <c r="P684" s="90" t="str">
        <f>IF(G684&lt;&gt;"",EXPORTADO!F666,"")</f>
        <v/>
      </c>
      <c r="Q684" s="90" t="str">
        <f>IF($G684&lt;&gt;"",$O684*P684,IF(OR($I684="c",$I684="css"),SUMIF($G$22:G$2999,$K684,Q$22:Q$2999),IF($I684="c1",SUMIF($F$22:F$2999,$K684,Q$22:Q$2999),IF($I684="c2",SUMIF($E$22:E$2999,$K684,Q$22:Q$2999),IF($I684="c3",SUMIF($D$22:D$2999,$K684,Q$22:Q$2999),IF($I684="c4",SUMIF($C$22:C$2999,$K684,Q$22:Q$2999),""))))))</f>
        <v/>
      </c>
      <c r="S684" s="90"/>
      <c r="T684" s="90" t="str">
        <f>IF(G684&lt;&gt;"",IF(S684&lt;&gt;"",O684*S684,"Celda Vacia"),IF($G684&lt;&gt;"",$O684*S684,IF(OR($I684="c",$I684="css"),SUMIF($G$22:G$2999,$K684,T$22:T$2999),IF($I684="c1",SUMIF($F$22:F$2999,$K684,T$22:T$2999),IF($I684="c2",SUMIF($E$22:E$2999,$K684,T$22:T$2999),IF($I684="c3",SUMIF($D$22:D$2999,$K684,T$22:T$2999),IF($I684="c4",SUMIF($C$22:C$2999,$K684,T$22:T$2999),"")))))))</f>
        <v/>
      </c>
      <c r="U684" s="91" t="str">
        <f t="shared" si="168"/>
        <v/>
      </c>
      <c r="V684" s="45"/>
      <c r="X684" s="50" t="str">
        <f t="shared" si="169"/>
        <v/>
      </c>
      <c r="Y684" s="69" t="str">
        <f t="shared" si="170"/>
        <v/>
      </c>
      <c r="Z684" s="69" t="str">
        <f t="shared" si="171"/>
        <v/>
      </c>
      <c r="AA684" s="69" t="str">
        <f>IF(I684="CSS",IF(RELLENAR!$F$6="PEM",IF(OR(T684&lt;(Q684),Q684=0),1,""),IF(OR(T684*(1+$T$11+$T$9)&lt;(Q684*(1+$O$9+$O$11)),Q684=0),1,"")),"")</f>
        <v/>
      </c>
      <c r="AB684" s="93" t="str">
        <f t="shared" si="172"/>
        <v/>
      </c>
      <c r="AC684" s="56" t="str">
        <f t="shared" si="173"/>
        <v/>
      </c>
      <c r="AD684" s="94" t="str">
        <f t="shared" si="174"/>
        <v/>
      </c>
      <c r="AE684" s="56" t="str">
        <f t="shared" si="175"/>
        <v/>
      </c>
      <c r="AF684" s="78" t="str">
        <f t="shared" si="176"/>
        <v/>
      </c>
    </row>
    <row r="685" spans="1:32" s="74" customFormat="1" x14ac:dyDescent="0.2">
      <c r="A685" s="74" t="str">
        <f>IF(EXPORTADO!I667&lt;&gt;"",EXPORTADO!I667,"")</f>
        <v/>
      </c>
      <c r="B685" s="74" t="str">
        <f t="shared" si="161"/>
        <v/>
      </c>
      <c r="C685" s="86" t="str">
        <f t="shared" si="162"/>
        <v/>
      </c>
      <c r="D685" s="86" t="str">
        <f t="shared" si="163"/>
        <v/>
      </c>
      <c r="E685" s="86" t="str">
        <f t="shared" si="164"/>
        <v/>
      </c>
      <c r="F685" s="86" t="str">
        <f t="shared" si="165"/>
        <v/>
      </c>
      <c r="G685" s="86" t="str">
        <f t="shared" si="166"/>
        <v/>
      </c>
      <c r="H685" s="87" t="str">
        <f>IF(EXPORTADO!B667&lt;&gt;"",EXPORTADO!B667,"")</f>
        <v/>
      </c>
      <c r="I685" s="78" t="str">
        <f t="shared" si="167"/>
        <v/>
      </c>
      <c r="J685" s="78"/>
      <c r="K685" s="88" t="str">
        <f>IF(EXPORTADO!A667&lt;&gt;"",TRIM(EXPORTADO!A667),"")</f>
        <v/>
      </c>
      <c r="L685" s="50" t="str">
        <f>IF(K685&lt;&gt;"",EXPORTADO!D667,"")</f>
        <v/>
      </c>
      <c r="M685" s="50"/>
      <c r="N685" s="78" t="str">
        <f>IF(K685&lt;&gt;"",EXPORTADO!C667,"")</f>
        <v/>
      </c>
      <c r="O685" s="89" t="str">
        <f>IF(G685&lt;&gt;"",EXPORTADO!E667,"")</f>
        <v/>
      </c>
      <c r="P685" s="90" t="str">
        <f>IF(G685&lt;&gt;"",EXPORTADO!F667,"")</f>
        <v/>
      </c>
      <c r="Q685" s="90" t="str">
        <f>IF($G685&lt;&gt;"",$O685*P685,IF(OR($I685="c",$I685="css"),SUMIF($G$22:G$2999,$K685,Q$22:Q$2999),IF($I685="c1",SUMIF($F$22:F$2999,$K685,Q$22:Q$2999),IF($I685="c2",SUMIF($E$22:E$2999,$K685,Q$22:Q$2999),IF($I685="c3",SUMIF($D$22:D$2999,$K685,Q$22:Q$2999),IF($I685="c4",SUMIF($C$22:C$2999,$K685,Q$22:Q$2999),""))))))</f>
        <v/>
      </c>
      <c r="S685" s="90" t="s">
        <v>17</v>
      </c>
      <c r="T685" s="90" t="str">
        <f>IF(G685&lt;&gt;"",IF(S685&lt;&gt;"",O685*S685,"Celda Vacia"),IF($G685&lt;&gt;"",$O685*S685,IF(OR($I685="c",$I685="css"),SUMIF($G$22:G$2999,$K685,T$22:T$2999),IF($I685="c1",SUMIF($F$22:F$2999,$K685,T$22:T$2999),IF($I685="c2",SUMIF($E$22:E$2999,$K685,T$22:T$2999),IF($I685="c3",SUMIF($D$22:D$2999,$K685,T$22:T$2999),IF($I685="c4",SUMIF($C$22:C$2999,$K685,T$22:T$2999),"")))))))</f>
        <v/>
      </c>
      <c r="U685" s="91" t="str">
        <f t="shared" si="168"/>
        <v/>
      </c>
      <c r="V685" s="45"/>
      <c r="X685" s="50" t="str">
        <f t="shared" si="169"/>
        <v/>
      </c>
      <c r="Y685" s="69" t="str">
        <f t="shared" si="170"/>
        <v/>
      </c>
      <c r="Z685" s="69" t="str">
        <f t="shared" si="171"/>
        <v/>
      </c>
      <c r="AA685" s="69" t="str">
        <f>IF(I685="CSS",IF(RELLENAR!$F$6="PEM",IF(OR(T685&lt;(Q685),Q685=0),1,""),IF(OR(T685*(1+$T$11+$T$9)&lt;(Q685*(1+$O$9+$O$11)),Q685=0),1,"")),"")</f>
        <v/>
      </c>
      <c r="AB685" s="93" t="str">
        <f t="shared" si="172"/>
        <v/>
      </c>
      <c r="AC685" s="56" t="str">
        <f t="shared" si="173"/>
        <v/>
      </c>
      <c r="AD685" s="94" t="str">
        <f t="shared" si="174"/>
        <v/>
      </c>
      <c r="AE685" s="56" t="str">
        <f t="shared" si="175"/>
        <v/>
      </c>
      <c r="AF685" s="78" t="str">
        <f t="shared" si="176"/>
        <v/>
      </c>
    </row>
    <row r="686" spans="1:32" s="74" customFormat="1" x14ac:dyDescent="0.2">
      <c r="A686" s="74" t="str">
        <f>IF(EXPORTADO!I668&lt;&gt;"",EXPORTADO!I668,"")</f>
        <v/>
      </c>
      <c r="B686" s="74" t="str">
        <f t="shared" si="161"/>
        <v/>
      </c>
      <c r="C686" s="86" t="str">
        <f t="shared" si="162"/>
        <v/>
      </c>
      <c r="D686" s="86" t="str">
        <f t="shared" si="163"/>
        <v/>
      </c>
      <c r="E686" s="86" t="str">
        <f t="shared" si="164"/>
        <v/>
      </c>
      <c r="F686" s="86" t="str">
        <f t="shared" si="165"/>
        <v/>
      </c>
      <c r="G686" s="86" t="str">
        <f t="shared" si="166"/>
        <v/>
      </c>
      <c r="H686" s="87" t="str">
        <f>IF(EXPORTADO!B668&lt;&gt;"",EXPORTADO!B668,"")</f>
        <v/>
      </c>
      <c r="I686" s="78" t="str">
        <f t="shared" si="167"/>
        <v/>
      </c>
      <c r="J686" s="78"/>
      <c r="K686" s="88" t="str">
        <f>IF(EXPORTADO!A668&lt;&gt;"",TRIM(EXPORTADO!A668),"")</f>
        <v/>
      </c>
      <c r="L686" s="50" t="str">
        <f>IF(K686&lt;&gt;"",EXPORTADO!D668,"")</f>
        <v/>
      </c>
      <c r="M686" s="50"/>
      <c r="N686" s="78" t="str">
        <f>IF(K686&lt;&gt;"",EXPORTADO!C668,"")</f>
        <v/>
      </c>
      <c r="O686" s="89" t="str">
        <f>IF(G686&lt;&gt;"",EXPORTADO!E668,"")</f>
        <v/>
      </c>
      <c r="P686" s="90" t="str">
        <f>IF(G686&lt;&gt;"",EXPORTADO!F668,"")</f>
        <v/>
      </c>
      <c r="Q686" s="90" t="str">
        <f>IF($G686&lt;&gt;"",$O686*P686,IF(OR($I686="c",$I686="css"),SUMIF($G$22:G$2999,$K686,Q$22:Q$2999),IF($I686="c1",SUMIF($F$22:F$2999,$K686,Q$22:Q$2999),IF($I686="c2",SUMIF($E$22:E$2999,$K686,Q$22:Q$2999),IF($I686="c3",SUMIF($D$22:D$2999,$K686,Q$22:Q$2999),IF($I686="c4",SUMIF($C$22:C$2999,$K686,Q$22:Q$2999),""))))))</f>
        <v/>
      </c>
      <c r="S686" s="90"/>
      <c r="T686" s="90" t="str">
        <f>IF(G686&lt;&gt;"",IF(S686&lt;&gt;"",O686*S686,"Celda Vacia"),IF($G686&lt;&gt;"",$O686*S686,IF(OR($I686="c",$I686="css"),SUMIF($G$22:G$2999,$K686,T$22:T$2999),IF($I686="c1",SUMIF($F$22:F$2999,$K686,T$22:T$2999),IF($I686="c2",SUMIF($E$22:E$2999,$K686,T$22:T$2999),IF($I686="c3",SUMIF($D$22:D$2999,$K686,T$22:T$2999),IF($I686="c4",SUMIF($C$22:C$2999,$K686,T$22:T$2999),"")))))))</f>
        <v/>
      </c>
      <c r="U686" s="91" t="str">
        <f t="shared" si="168"/>
        <v/>
      </c>
      <c r="V686" s="45"/>
      <c r="X686" s="50" t="str">
        <f t="shared" si="169"/>
        <v/>
      </c>
      <c r="Y686" s="69" t="str">
        <f t="shared" si="170"/>
        <v/>
      </c>
      <c r="Z686" s="69" t="str">
        <f t="shared" si="171"/>
        <v/>
      </c>
      <c r="AA686" s="69" t="str">
        <f>IF(I686="CSS",IF(RELLENAR!$F$6="PEM",IF(OR(T686&lt;(Q686),Q686=0),1,""),IF(OR(T686*(1+$T$11+$T$9)&lt;(Q686*(1+$O$9+$O$11)),Q686=0),1,"")),"")</f>
        <v/>
      </c>
      <c r="AB686" s="93" t="str">
        <f t="shared" si="172"/>
        <v/>
      </c>
      <c r="AC686" s="56" t="str">
        <f t="shared" si="173"/>
        <v/>
      </c>
      <c r="AD686" s="94" t="str">
        <f t="shared" si="174"/>
        <v/>
      </c>
      <c r="AE686" s="56" t="str">
        <f t="shared" si="175"/>
        <v/>
      </c>
      <c r="AF686" s="78" t="str">
        <f t="shared" si="176"/>
        <v/>
      </c>
    </row>
    <row r="687" spans="1:32" s="74" customFormat="1" x14ac:dyDescent="0.2">
      <c r="A687" s="74" t="str">
        <f>IF(EXPORTADO!I669&lt;&gt;"",EXPORTADO!I669,"")</f>
        <v/>
      </c>
      <c r="B687" s="74" t="str">
        <f t="shared" si="161"/>
        <v/>
      </c>
      <c r="C687" s="86" t="str">
        <f t="shared" si="162"/>
        <v/>
      </c>
      <c r="D687" s="86" t="str">
        <f t="shared" si="163"/>
        <v/>
      </c>
      <c r="E687" s="86" t="str">
        <f t="shared" si="164"/>
        <v/>
      </c>
      <c r="F687" s="86" t="str">
        <f t="shared" si="165"/>
        <v/>
      </c>
      <c r="G687" s="86" t="str">
        <f t="shared" si="166"/>
        <v/>
      </c>
      <c r="H687" s="87" t="str">
        <f>IF(EXPORTADO!B669&lt;&gt;"",EXPORTADO!B669,"")</f>
        <v/>
      </c>
      <c r="I687" s="78" t="str">
        <f t="shared" si="167"/>
        <v/>
      </c>
      <c r="J687" s="78"/>
      <c r="K687" s="88" t="str">
        <f>IF(EXPORTADO!A669&lt;&gt;"",TRIM(EXPORTADO!A669),"")</f>
        <v/>
      </c>
      <c r="L687" s="50" t="str">
        <f>IF(K687&lt;&gt;"",EXPORTADO!D669,"")</f>
        <v/>
      </c>
      <c r="M687" s="50"/>
      <c r="N687" s="78" t="str">
        <f>IF(K687&lt;&gt;"",EXPORTADO!C669,"")</f>
        <v/>
      </c>
      <c r="O687" s="89" t="str">
        <f>IF(G687&lt;&gt;"",EXPORTADO!E669,"")</f>
        <v/>
      </c>
      <c r="P687" s="90" t="str">
        <f>IF(G687&lt;&gt;"",EXPORTADO!F669,"")</f>
        <v/>
      </c>
      <c r="Q687" s="90" t="str">
        <f>IF($G687&lt;&gt;"",$O687*P687,IF(OR($I687="c",$I687="css"),SUMIF($G$22:G$2999,$K687,Q$22:Q$2999),IF($I687="c1",SUMIF($F$22:F$2999,$K687,Q$22:Q$2999),IF($I687="c2",SUMIF($E$22:E$2999,$K687,Q$22:Q$2999),IF($I687="c3",SUMIF($D$22:D$2999,$K687,Q$22:Q$2999),IF($I687="c4",SUMIF($C$22:C$2999,$K687,Q$22:Q$2999),""))))))</f>
        <v/>
      </c>
      <c r="S687" s="90"/>
      <c r="T687" s="90" t="str">
        <f>IF(G687&lt;&gt;"",IF(S687&lt;&gt;"",O687*S687,"Celda Vacia"),IF($G687&lt;&gt;"",$O687*S687,IF(OR($I687="c",$I687="css"),SUMIF($G$22:G$2999,$K687,T$22:T$2999),IF($I687="c1",SUMIF($F$22:F$2999,$K687,T$22:T$2999),IF($I687="c2",SUMIF($E$22:E$2999,$K687,T$22:T$2999),IF($I687="c3",SUMIF($D$22:D$2999,$K687,T$22:T$2999),IF($I687="c4",SUMIF($C$22:C$2999,$K687,T$22:T$2999),"")))))))</f>
        <v/>
      </c>
      <c r="U687" s="91" t="str">
        <f t="shared" si="168"/>
        <v/>
      </c>
      <c r="V687" s="45"/>
      <c r="X687" s="50" t="str">
        <f t="shared" si="169"/>
        <v/>
      </c>
      <c r="Y687" s="69" t="str">
        <f t="shared" si="170"/>
        <v/>
      </c>
      <c r="Z687" s="69" t="str">
        <f t="shared" si="171"/>
        <v/>
      </c>
      <c r="AA687" s="69" t="str">
        <f>IF(I687="CSS",IF(RELLENAR!$F$6="PEM",IF(OR(T687&lt;(Q687),Q687=0),1,""),IF(OR(T687*(1+$T$11+$T$9)&lt;(Q687*(1+$O$9+$O$11)),Q687=0),1,"")),"")</f>
        <v/>
      </c>
      <c r="AB687" s="93" t="str">
        <f t="shared" si="172"/>
        <v/>
      </c>
      <c r="AC687" s="56" t="str">
        <f t="shared" si="173"/>
        <v/>
      </c>
      <c r="AD687" s="94" t="str">
        <f t="shared" si="174"/>
        <v/>
      </c>
      <c r="AE687" s="56" t="str">
        <f t="shared" si="175"/>
        <v/>
      </c>
      <c r="AF687" s="78" t="str">
        <f t="shared" si="176"/>
        <v/>
      </c>
    </row>
    <row r="688" spans="1:32" s="74" customFormat="1" x14ac:dyDescent="0.2">
      <c r="A688" s="74" t="str">
        <f>IF(EXPORTADO!I670&lt;&gt;"",EXPORTADO!I670,"")</f>
        <v/>
      </c>
      <c r="B688" s="74" t="str">
        <f t="shared" si="161"/>
        <v/>
      </c>
      <c r="C688" s="86" t="str">
        <f t="shared" si="162"/>
        <v/>
      </c>
      <c r="D688" s="86" t="str">
        <f t="shared" si="163"/>
        <v/>
      </c>
      <c r="E688" s="86" t="str">
        <f t="shared" si="164"/>
        <v/>
      </c>
      <c r="F688" s="86" t="str">
        <f t="shared" si="165"/>
        <v/>
      </c>
      <c r="G688" s="86" t="str">
        <f t="shared" si="166"/>
        <v/>
      </c>
      <c r="H688" s="87" t="str">
        <f>IF(EXPORTADO!B670&lt;&gt;"",EXPORTADO!B670,"")</f>
        <v/>
      </c>
      <c r="I688" s="78" t="str">
        <f t="shared" si="167"/>
        <v/>
      </c>
      <c r="J688" s="78"/>
      <c r="K688" s="88" t="str">
        <f>IF(EXPORTADO!A670&lt;&gt;"",TRIM(EXPORTADO!A670),"")</f>
        <v/>
      </c>
      <c r="L688" s="50" t="str">
        <f>IF(K688&lt;&gt;"",EXPORTADO!D670,"")</f>
        <v/>
      </c>
      <c r="M688" s="50"/>
      <c r="N688" s="78" t="str">
        <f>IF(K688&lt;&gt;"",EXPORTADO!C670,"")</f>
        <v/>
      </c>
      <c r="O688" s="89" t="str">
        <f>IF(G688&lt;&gt;"",EXPORTADO!E670,"")</f>
        <v/>
      </c>
      <c r="P688" s="90" t="str">
        <f>IF(G688&lt;&gt;"",EXPORTADO!F670,"")</f>
        <v/>
      </c>
      <c r="Q688" s="90" t="str">
        <f>IF($G688&lt;&gt;"",$O688*P688,IF(OR($I688="c",$I688="css"),SUMIF($G$22:G$2999,$K688,Q$22:Q$2999),IF($I688="c1",SUMIF($F$22:F$2999,$K688,Q$22:Q$2999),IF($I688="c2",SUMIF($E$22:E$2999,$K688,Q$22:Q$2999),IF($I688="c3",SUMIF($D$22:D$2999,$K688,Q$22:Q$2999),IF($I688="c4",SUMIF($C$22:C$2999,$K688,Q$22:Q$2999),""))))))</f>
        <v/>
      </c>
      <c r="S688" s="90"/>
      <c r="T688" s="90" t="str">
        <f>IF(G688&lt;&gt;"",IF(S688&lt;&gt;"",O688*S688,"Celda Vacia"),IF($G688&lt;&gt;"",$O688*S688,IF(OR($I688="c",$I688="css"),SUMIF($G$22:G$2999,$K688,T$22:T$2999),IF($I688="c1",SUMIF($F$22:F$2999,$K688,T$22:T$2999),IF($I688="c2",SUMIF($E$22:E$2999,$K688,T$22:T$2999),IF($I688="c3",SUMIF($D$22:D$2999,$K688,T$22:T$2999),IF($I688="c4",SUMIF($C$22:C$2999,$K688,T$22:T$2999),"")))))))</f>
        <v/>
      </c>
      <c r="U688" s="91" t="str">
        <f t="shared" si="168"/>
        <v/>
      </c>
      <c r="V688" s="45"/>
      <c r="X688" s="50" t="str">
        <f t="shared" si="169"/>
        <v/>
      </c>
      <c r="Y688" s="69" t="str">
        <f t="shared" si="170"/>
        <v/>
      </c>
      <c r="Z688" s="69" t="str">
        <f t="shared" si="171"/>
        <v/>
      </c>
      <c r="AA688" s="69" t="str">
        <f>IF(I688="CSS",IF(RELLENAR!$F$6="PEM",IF(OR(T688&lt;(Q688),Q688=0),1,""),IF(OR(T688*(1+$T$11+$T$9)&lt;(Q688*(1+$O$9+$O$11)),Q688=0),1,"")),"")</f>
        <v/>
      </c>
      <c r="AB688" s="93" t="str">
        <f t="shared" si="172"/>
        <v/>
      </c>
      <c r="AC688" s="56" t="str">
        <f t="shared" si="173"/>
        <v/>
      </c>
      <c r="AD688" s="94" t="str">
        <f t="shared" si="174"/>
        <v/>
      </c>
      <c r="AE688" s="56" t="str">
        <f t="shared" si="175"/>
        <v/>
      </c>
      <c r="AF688" s="78" t="str">
        <f t="shared" si="176"/>
        <v/>
      </c>
    </row>
    <row r="689" spans="1:32" s="74" customFormat="1" x14ac:dyDescent="0.2">
      <c r="A689" s="74" t="str">
        <f>IF(EXPORTADO!I671&lt;&gt;"",EXPORTADO!I671,"")</f>
        <v/>
      </c>
      <c r="B689" s="74" t="str">
        <f t="shared" si="161"/>
        <v/>
      </c>
      <c r="C689" s="86" t="str">
        <f t="shared" si="162"/>
        <v/>
      </c>
      <c r="D689" s="86" t="str">
        <f t="shared" si="163"/>
        <v/>
      </c>
      <c r="E689" s="86" t="str">
        <f t="shared" si="164"/>
        <v/>
      </c>
      <c r="F689" s="86" t="str">
        <f t="shared" si="165"/>
        <v/>
      </c>
      <c r="G689" s="86" t="str">
        <f t="shared" si="166"/>
        <v/>
      </c>
      <c r="H689" s="87" t="str">
        <f>IF(EXPORTADO!B671&lt;&gt;"",EXPORTADO!B671,"")</f>
        <v/>
      </c>
      <c r="I689" s="78" t="str">
        <f t="shared" si="167"/>
        <v/>
      </c>
      <c r="J689" s="78"/>
      <c r="K689" s="88" t="str">
        <f>IF(EXPORTADO!A671&lt;&gt;"",TRIM(EXPORTADO!A671),"")</f>
        <v/>
      </c>
      <c r="L689" s="50" t="str">
        <f>IF(K689&lt;&gt;"",EXPORTADO!D671,"")</f>
        <v/>
      </c>
      <c r="M689" s="50"/>
      <c r="N689" s="78" t="str">
        <f>IF(K689&lt;&gt;"",EXPORTADO!C671,"")</f>
        <v/>
      </c>
      <c r="O689" s="89" t="str">
        <f>IF(G689&lt;&gt;"",EXPORTADO!E671,"")</f>
        <v/>
      </c>
      <c r="P689" s="90" t="str">
        <f>IF(G689&lt;&gt;"",EXPORTADO!F671,"")</f>
        <v/>
      </c>
      <c r="Q689" s="90" t="str">
        <f>IF($G689&lt;&gt;"",$O689*P689,IF(OR($I689="c",$I689="css"),SUMIF($G$22:G$2999,$K689,Q$22:Q$2999),IF($I689="c1",SUMIF($F$22:F$2999,$K689,Q$22:Q$2999),IF($I689="c2",SUMIF($E$22:E$2999,$K689,Q$22:Q$2999),IF($I689="c3",SUMIF($D$22:D$2999,$K689,Q$22:Q$2999),IF($I689="c4",SUMIF($C$22:C$2999,$K689,Q$22:Q$2999),""))))))</f>
        <v/>
      </c>
      <c r="S689" s="90"/>
      <c r="T689" s="90" t="str">
        <f>IF(G689&lt;&gt;"",IF(S689&lt;&gt;"",O689*S689,"Celda Vacia"),IF($G689&lt;&gt;"",$O689*S689,IF(OR($I689="c",$I689="css"),SUMIF($G$22:G$2999,$K689,T$22:T$2999),IF($I689="c1",SUMIF($F$22:F$2999,$K689,T$22:T$2999),IF($I689="c2",SUMIF($E$22:E$2999,$K689,T$22:T$2999),IF($I689="c3",SUMIF($D$22:D$2999,$K689,T$22:T$2999),IF($I689="c4",SUMIF($C$22:C$2999,$K689,T$22:T$2999),"")))))))</f>
        <v/>
      </c>
      <c r="U689" s="91" t="str">
        <f t="shared" si="168"/>
        <v/>
      </c>
      <c r="V689" s="45"/>
      <c r="X689" s="50" t="str">
        <f t="shared" si="169"/>
        <v/>
      </c>
      <c r="Y689" s="69" t="str">
        <f t="shared" si="170"/>
        <v/>
      </c>
      <c r="Z689" s="69" t="str">
        <f t="shared" si="171"/>
        <v/>
      </c>
      <c r="AA689" s="69" t="str">
        <f>IF(I689="CSS",IF(RELLENAR!$F$6="PEM",IF(OR(T689&lt;(Q689),Q689=0),1,""),IF(OR(T689*(1+$T$11+$T$9)&lt;(Q689*(1+$O$9+$O$11)),Q689=0),1,"")),"")</f>
        <v/>
      </c>
      <c r="AB689" s="93" t="str">
        <f t="shared" si="172"/>
        <v/>
      </c>
      <c r="AC689" s="56" t="str">
        <f t="shared" si="173"/>
        <v/>
      </c>
      <c r="AD689" s="94" t="str">
        <f t="shared" si="174"/>
        <v/>
      </c>
      <c r="AE689" s="56" t="str">
        <f t="shared" si="175"/>
        <v/>
      </c>
      <c r="AF689" s="78" t="str">
        <f t="shared" si="176"/>
        <v/>
      </c>
    </row>
    <row r="690" spans="1:32" s="74" customFormat="1" x14ac:dyDescent="0.2">
      <c r="A690" s="74" t="str">
        <f>IF(EXPORTADO!I672&lt;&gt;"",EXPORTADO!I672,"")</f>
        <v/>
      </c>
      <c r="B690" s="74" t="str">
        <f t="shared" si="161"/>
        <v/>
      </c>
      <c r="C690" s="86" t="str">
        <f t="shared" si="162"/>
        <v/>
      </c>
      <c r="D690" s="86" t="str">
        <f t="shared" si="163"/>
        <v/>
      </c>
      <c r="E690" s="86" t="str">
        <f t="shared" si="164"/>
        <v/>
      </c>
      <c r="F690" s="86" t="str">
        <f t="shared" si="165"/>
        <v/>
      </c>
      <c r="G690" s="86" t="str">
        <f t="shared" si="166"/>
        <v/>
      </c>
      <c r="H690" s="87" t="str">
        <f>IF(EXPORTADO!B672&lt;&gt;"",EXPORTADO!B672,"")</f>
        <v/>
      </c>
      <c r="I690" s="78" t="str">
        <f t="shared" si="167"/>
        <v/>
      </c>
      <c r="J690" s="78"/>
      <c r="K690" s="88" t="str">
        <f>IF(EXPORTADO!A672&lt;&gt;"",TRIM(EXPORTADO!A672),"")</f>
        <v/>
      </c>
      <c r="L690" s="50" t="str">
        <f>IF(K690&lt;&gt;"",EXPORTADO!D672,"")</f>
        <v/>
      </c>
      <c r="M690" s="50"/>
      <c r="N690" s="78" t="str">
        <f>IF(K690&lt;&gt;"",EXPORTADO!C672,"")</f>
        <v/>
      </c>
      <c r="O690" s="89" t="str">
        <f>IF(G690&lt;&gt;"",EXPORTADO!E672,"")</f>
        <v/>
      </c>
      <c r="P690" s="90" t="str">
        <f>IF(G690&lt;&gt;"",EXPORTADO!F672,"")</f>
        <v/>
      </c>
      <c r="Q690" s="90" t="str">
        <f>IF($G690&lt;&gt;"",$O690*P690,IF(OR($I690="c",$I690="css"),SUMIF($G$22:G$2999,$K690,Q$22:Q$2999),IF($I690="c1",SUMIF($F$22:F$2999,$K690,Q$22:Q$2999),IF($I690="c2",SUMIF($E$22:E$2999,$K690,Q$22:Q$2999),IF($I690="c3",SUMIF($D$22:D$2999,$K690,Q$22:Q$2999),IF($I690="c4",SUMIF($C$22:C$2999,$K690,Q$22:Q$2999),""))))))</f>
        <v/>
      </c>
      <c r="S690" s="90"/>
      <c r="T690" s="90" t="str">
        <f>IF(G690&lt;&gt;"",IF(S690&lt;&gt;"",O690*S690,"Celda Vacia"),IF($G690&lt;&gt;"",$O690*S690,IF(OR($I690="c",$I690="css"),SUMIF($G$22:G$2999,$K690,T$22:T$2999),IF($I690="c1",SUMIF($F$22:F$2999,$K690,T$22:T$2999),IF($I690="c2",SUMIF($E$22:E$2999,$K690,T$22:T$2999),IF($I690="c3",SUMIF($D$22:D$2999,$K690,T$22:T$2999),IF($I690="c4",SUMIF($C$22:C$2999,$K690,T$22:T$2999),"")))))))</f>
        <v/>
      </c>
      <c r="U690" s="91" t="str">
        <f t="shared" si="168"/>
        <v/>
      </c>
      <c r="V690" s="45"/>
      <c r="X690" s="50" t="str">
        <f t="shared" si="169"/>
        <v/>
      </c>
      <c r="Y690" s="69" t="str">
        <f t="shared" si="170"/>
        <v/>
      </c>
      <c r="Z690" s="69" t="str">
        <f t="shared" si="171"/>
        <v/>
      </c>
      <c r="AA690" s="69" t="str">
        <f>IF(I690="CSS",IF(RELLENAR!$F$6="PEM",IF(OR(T690&lt;(Q690),Q690=0),1,""),IF(OR(T690*(1+$T$11+$T$9)&lt;(Q690*(1+$O$9+$O$11)),Q690=0),1,"")),"")</f>
        <v/>
      </c>
      <c r="AB690" s="93" t="str">
        <f t="shared" si="172"/>
        <v/>
      </c>
      <c r="AC690" s="56" t="str">
        <f t="shared" si="173"/>
        <v/>
      </c>
      <c r="AD690" s="94" t="str">
        <f t="shared" si="174"/>
        <v/>
      </c>
      <c r="AE690" s="56" t="str">
        <f t="shared" si="175"/>
        <v/>
      </c>
      <c r="AF690" s="78" t="str">
        <f t="shared" si="176"/>
        <v/>
      </c>
    </row>
    <row r="691" spans="1:32" s="74" customFormat="1" x14ac:dyDescent="0.2">
      <c r="A691" s="74" t="str">
        <f>IF(EXPORTADO!I673&lt;&gt;"",EXPORTADO!I673,"")</f>
        <v/>
      </c>
      <c r="B691" s="74" t="str">
        <f t="shared" si="161"/>
        <v/>
      </c>
      <c r="C691" s="86" t="str">
        <f t="shared" si="162"/>
        <v/>
      </c>
      <c r="D691" s="86" t="str">
        <f t="shared" si="163"/>
        <v/>
      </c>
      <c r="E691" s="86" t="str">
        <f t="shared" si="164"/>
        <v/>
      </c>
      <c r="F691" s="86" t="str">
        <f t="shared" si="165"/>
        <v/>
      </c>
      <c r="G691" s="86" t="str">
        <f t="shared" si="166"/>
        <v/>
      </c>
      <c r="H691" s="87" t="str">
        <f>IF(EXPORTADO!B673&lt;&gt;"",EXPORTADO!B673,"")</f>
        <v/>
      </c>
      <c r="I691" s="78" t="str">
        <f t="shared" si="167"/>
        <v/>
      </c>
      <c r="J691" s="78"/>
      <c r="K691" s="88" t="str">
        <f>IF(EXPORTADO!A673&lt;&gt;"",TRIM(EXPORTADO!A673),"")</f>
        <v/>
      </c>
      <c r="L691" s="50" t="str">
        <f>IF(K691&lt;&gt;"",EXPORTADO!D673,"")</f>
        <v/>
      </c>
      <c r="M691" s="50"/>
      <c r="N691" s="78" t="str">
        <f>IF(K691&lt;&gt;"",EXPORTADO!C673,"")</f>
        <v/>
      </c>
      <c r="O691" s="89" t="str">
        <f>IF(G691&lt;&gt;"",EXPORTADO!E673,"")</f>
        <v/>
      </c>
      <c r="P691" s="90" t="str">
        <f>IF(G691&lt;&gt;"",EXPORTADO!F673,"")</f>
        <v/>
      </c>
      <c r="Q691" s="90" t="str">
        <f>IF($G691&lt;&gt;"",$O691*P691,IF(OR($I691="c",$I691="css"),SUMIF($G$22:G$2999,$K691,Q$22:Q$2999),IF($I691="c1",SUMIF($F$22:F$2999,$K691,Q$22:Q$2999),IF($I691="c2",SUMIF($E$22:E$2999,$K691,Q$22:Q$2999),IF($I691="c3",SUMIF($D$22:D$2999,$K691,Q$22:Q$2999),IF($I691="c4",SUMIF($C$22:C$2999,$K691,Q$22:Q$2999),""))))))</f>
        <v/>
      </c>
      <c r="S691" s="90"/>
      <c r="T691" s="90" t="str">
        <f>IF(G691&lt;&gt;"",IF(S691&lt;&gt;"",O691*S691,"Celda Vacia"),IF($G691&lt;&gt;"",$O691*S691,IF(OR($I691="c",$I691="css"),SUMIF($G$22:G$2999,$K691,T$22:T$2999),IF($I691="c1",SUMIF($F$22:F$2999,$K691,T$22:T$2999),IF($I691="c2",SUMIF($E$22:E$2999,$K691,T$22:T$2999),IF($I691="c3",SUMIF($D$22:D$2999,$K691,T$22:T$2999),IF($I691="c4",SUMIF($C$22:C$2999,$K691,T$22:T$2999),"")))))))</f>
        <v/>
      </c>
      <c r="U691" s="91" t="str">
        <f t="shared" si="168"/>
        <v/>
      </c>
      <c r="V691" s="45"/>
      <c r="X691" s="50" t="str">
        <f t="shared" si="169"/>
        <v/>
      </c>
      <c r="Y691" s="69" t="str">
        <f t="shared" si="170"/>
        <v/>
      </c>
      <c r="Z691" s="69" t="str">
        <f t="shared" si="171"/>
        <v/>
      </c>
      <c r="AA691" s="69" t="str">
        <f>IF(I691="CSS",IF(RELLENAR!$F$6="PEM",IF(OR(T691&lt;(Q691),Q691=0),1,""),IF(OR(T691*(1+$T$11+$T$9)&lt;(Q691*(1+$O$9+$O$11)),Q691=0),1,"")),"")</f>
        <v/>
      </c>
      <c r="AB691" s="93" t="str">
        <f t="shared" si="172"/>
        <v/>
      </c>
      <c r="AC691" s="56" t="str">
        <f t="shared" si="173"/>
        <v/>
      </c>
      <c r="AD691" s="94" t="str">
        <f t="shared" si="174"/>
        <v/>
      </c>
      <c r="AE691" s="56" t="str">
        <f t="shared" si="175"/>
        <v/>
      </c>
      <c r="AF691" s="78" t="str">
        <f t="shared" si="176"/>
        <v/>
      </c>
    </row>
    <row r="692" spans="1:32" s="74" customFormat="1" x14ac:dyDescent="0.2">
      <c r="A692" s="74" t="str">
        <f>IF(EXPORTADO!I674&lt;&gt;"",EXPORTADO!I674,"")</f>
        <v/>
      </c>
      <c r="B692" s="74" t="str">
        <f t="shared" si="161"/>
        <v/>
      </c>
      <c r="C692" s="86" t="str">
        <f t="shared" si="162"/>
        <v/>
      </c>
      <c r="D692" s="86" t="str">
        <f t="shared" si="163"/>
        <v/>
      </c>
      <c r="E692" s="86" t="str">
        <f t="shared" si="164"/>
        <v/>
      </c>
      <c r="F692" s="86" t="str">
        <f t="shared" si="165"/>
        <v/>
      </c>
      <c r="G692" s="86" t="str">
        <f t="shared" si="166"/>
        <v/>
      </c>
      <c r="H692" s="87" t="str">
        <f>IF(EXPORTADO!B674&lt;&gt;"",EXPORTADO!B674,"")</f>
        <v/>
      </c>
      <c r="I692" s="78" t="str">
        <f t="shared" si="167"/>
        <v/>
      </c>
      <c r="J692" s="78"/>
      <c r="K692" s="88" t="str">
        <f>IF(EXPORTADO!A674&lt;&gt;"",TRIM(EXPORTADO!A674),"")</f>
        <v/>
      </c>
      <c r="L692" s="50" t="str">
        <f>IF(K692&lt;&gt;"",EXPORTADO!D674,"")</f>
        <v/>
      </c>
      <c r="M692" s="50"/>
      <c r="N692" s="78" t="str">
        <f>IF(K692&lt;&gt;"",EXPORTADO!C674,"")</f>
        <v/>
      </c>
      <c r="O692" s="89" t="str">
        <f>IF(G692&lt;&gt;"",EXPORTADO!E674,"")</f>
        <v/>
      </c>
      <c r="P692" s="90" t="str">
        <f>IF(G692&lt;&gt;"",EXPORTADO!F674,"")</f>
        <v/>
      </c>
      <c r="Q692" s="90" t="str">
        <f>IF($G692&lt;&gt;"",$O692*P692,IF(OR($I692="c",$I692="css"),SUMIF($G$22:G$2999,$K692,Q$22:Q$2999),IF($I692="c1",SUMIF($F$22:F$2999,$K692,Q$22:Q$2999),IF($I692="c2",SUMIF($E$22:E$2999,$K692,Q$22:Q$2999),IF($I692="c3",SUMIF($D$22:D$2999,$K692,Q$22:Q$2999),IF($I692="c4",SUMIF($C$22:C$2999,$K692,Q$22:Q$2999),""))))))</f>
        <v/>
      </c>
      <c r="S692" s="90"/>
      <c r="T692" s="90" t="str">
        <f>IF(G692&lt;&gt;"",IF(S692&lt;&gt;"",O692*S692,"Celda Vacia"),IF($G692&lt;&gt;"",$O692*S692,IF(OR($I692="c",$I692="css"),SUMIF($G$22:G$2999,$K692,T$22:T$2999),IF($I692="c1",SUMIF($F$22:F$2999,$K692,T$22:T$2999),IF($I692="c2",SUMIF($E$22:E$2999,$K692,T$22:T$2999),IF($I692="c3",SUMIF($D$22:D$2999,$K692,T$22:T$2999),IF($I692="c4",SUMIF($C$22:C$2999,$K692,T$22:T$2999),"")))))))</f>
        <v/>
      </c>
      <c r="U692" s="91" t="str">
        <f t="shared" si="168"/>
        <v/>
      </c>
      <c r="V692" s="45"/>
      <c r="X692" s="50" t="str">
        <f t="shared" si="169"/>
        <v/>
      </c>
      <c r="Y692" s="69" t="str">
        <f t="shared" si="170"/>
        <v/>
      </c>
      <c r="Z692" s="69" t="str">
        <f t="shared" si="171"/>
        <v/>
      </c>
      <c r="AA692" s="69" t="str">
        <f>IF(I692="CSS",IF(RELLENAR!$F$6="PEM",IF(OR(T692&lt;(Q692),Q692=0),1,""),IF(OR(T692*(1+$T$11+$T$9)&lt;(Q692*(1+$O$9+$O$11)),Q692=0),1,"")),"")</f>
        <v/>
      </c>
      <c r="AB692" s="93" t="str">
        <f t="shared" si="172"/>
        <v/>
      </c>
      <c r="AC692" s="56" t="str">
        <f t="shared" si="173"/>
        <v/>
      </c>
      <c r="AD692" s="94" t="str">
        <f t="shared" si="174"/>
        <v/>
      </c>
      <c r="AE692" s="56" t="str">
        <f t="shared" si="175"/>
        <v/>
      </c>
      <c r="AF692" s="78" t="str">
        <f t="shared" si="176"/>
        <v/>
      </c>
    </row>
    <row r="693" spans="1:32" s="74" customFormat="1" x14ac:dyDescent="0.2">
      <c r="A693" s="74" t="str">
        <f>IF(EXPORTADO!I675&lt;&gt;"",EXPORTADO!I675,"")</f>
        <v/>
      </c>
      <c r="B693" s="74" t="str">
        <f t="shared" si="161"/>
        <v/>
      </c>
      <c r="C693" s="86" t="str">
        <f t="shared" si="162"/>
        <v/>
      </c>
      <c r="D693" s="86" t="str">
        <f t="shared" si="163"/>
        <v/>
      </c>
      <c r="E693" s="86" t="str">
        <f t="shared" si="164"/>
        <v/>
      </c>
      <c r="F693" s="86" t="str">
        <f t="shared" si="165"/>
        <v/>
      </c>
      <c r="G693" s="86" t="str">
        <f t="shared" si="166"/>
        <v/>
      </c>
      <c r="H693" s="87" t="str">
        <f>IF(EXPORTADO!B675&lt;&gt;"",EXPORTADO!B675,"")</f>
        <v/>
      </c>
      <c r="I693" s="78" t="str">
        <f t="shared" si="167"/>
        <v/>
      </c>
      <c r="J693" s="78"/>
      <c r="K693" s="88" t="str">
        <f>IF(EXPORTADO!A675&lt;&gt;"",TRIM(EXPORTADO!A675),"")</f>
        <v/>
      </c>
      <c r="L693" s="50" t="str">
        <f>IF(K693&lt;&gt;"",EXPORTADO!D675,"")</f>
        <v/>
      </c>
      <c r="M693" s="50"/>
      <c r="N693" s="78" t="str">
        <f>IF(K693&lt;&gt;"",EXPORTADO!C675,"")</f>
        <v/>
      </c>
      <c r="O693" s="89" t="str">
        <f>IF(G693&lt;&gt;"",EXPORTADO!E675,"")</f>
        <v/>
      </c>
      <c r="P693" s="90" t="str">
        <f>IF(G693&lt;&gt;"",EXPORTADO!F675,"")</f>
        <v/>
      </c>
      <c r="Q693" s="90" t="str">
        <f>IF($G693&lt;&gt;"",$O693*P693,IF(OR($I693="c",$I693="css"),SUMIF($G$22:G$2999,$K693,Q$22:Q$2999),IF($I693="c1",SUMIF($F$22:F$2999,$K693,Q$22:Q$2999),IF($I693="c2",SUMIF($E$22:E$2999,$K693,Q$22:Q$2999),IF($I693="c3",SUMIF($D$22:D$2999,$K693,Q$22:Q$2999),IF($I693="c4",SUMIF($C$22:C$2999,$K693,Q$22:Q$2999),""))))))</f>
        <v/>
      </c>
      <c r="S693" s="90"/>
      <c r="T693" s="90" t="str">
        <f>IF(G693&lt;&gt;"",IF(S693&lt;&gt;"",O693*S693,"Celda Vacia"),IF($G693&lt;&gt;"",$O693*S693,IF(OR($I693="c",$I693="css"),SUMIF($G$22:G$2999,$K693,T$22:T$2999),IF($I693="c1",SUMIF($F$22:F$2999,$K693,T$22:T$2999),IF($I693="c2",SUMIF($E$22:E$2999,$K693,T$22:T$2999),IF($I693="c3",SUMIF($D$22:D$2999,$K693,T$22:T$2999),IF($I693="c4",SUMIF($C$22:C$2999,$K693,T$22:T$2999),"")))))))</f>
        <v/>
      </c>
      <c r="U693" s="91" t="str">
        <f t="shared" si="168"/>
        <v/>
      </c>
      <c r="V693" s="45"/>
      <c r="X693" s="50" t="str">
        <f t="shared" si="169"/>
        <v/>
      </c>
      <c r="Y693" s="69" t="str">
        <f t="shared" si="170"/>
        <v/>
      </c>
      <c r="Z693" s="69" t="str">
        <f t="shared" si="171"/>
        <v/>
      </c>
      <c r="AA693" s="69" t="str">
        <f>IF(I693="CSS",IF(RELLENAR!$F$6="PEM",IF(OR(T693&lt;(Q693),Q693=0),1,""),IF(OR(T693*(1+$T$11+$T$9)&lt;(Q693*(1+$O$9+$O$11)),Q693=0),1,"")),"")</f>
        <v/>
      </c>
      <c r="AB693" s="93" t="str">
        <f t="shared" si="172"/>
        <v/>
      </c>
      <c r="AC693" s="56" t="str">
        <f t="shared" si="173"/>
        <v/>
      </c>
      <c r="AD693" s="94" t="str">
        <f t="shared" si="174"/>
        <v/>
      </c>
      <c r="AE693" s="56" t="str">
        <f t="shared" si="175"/>
        <v/>
      </c>
      <c r="AF693" s="78" t="str">
        <f t="shared" si="176"/>
        <v/>
      </c>
    </row>
    <row r="694" spans="1:32" s="74" customFormat="1" x14ac:dyDescent="0.2">
      <c r="A694" s="74" t="str">
        <f>IF(EXPORTADO!I676&lt;&gt;"",EXPORTADO!I676,"")</f>
        <v/>
      </c>
      <c r="B694" s="74" t="str">
        <f t="shared" si="161"/>
        <v/>
      </c>
      <c r="C694" s="86" t="str">
        <f t="shared" si="162"/>
        <v/>
      </c>
      <c r="D694" s="86" t="str">
        <f t="shared" si="163"/>
        <v/>
      </c>
      <c r="E694" s="86" t="str">
        <f t="shared" si="164"/>
        <v/>
      </c>
      <c r="F694" s="86" t="str">
        <f t="shared" si="165"/>
        <v/>
      </c>
      <c r="G694" s="86" t="str">
        <f t="shared" si="166"/>
        <v/>
      </c>
      <c r="H694" s="87" t="str">
        <f>IF(EXPORTADO!B676&lt;&gt;"",EXPORTADO!B676,"")</f>
        <v/>
      </c>
      <c r="I694" s="78" t="str">
        <f t="shared" si="167"/>
        <v/>
      </c>
      <c r="J694" s="78"/>
      <c r="K694" s="88" t="str">
        <f>IF(EXPORTADO!A676&lt;&gt;"",TRIM(EXPORTADO!A676),"")</f>
        <v/>
      </c>
      <c r="L694" s="50" t="str">
        <f>IF(K694&lt;&gt;"",EXPORTADO!D676,"")</f>
        <v/>
      </c>
      <c r="M694" s="50"/>
      <c r="N694" s="78" t="str">
        <f>IF(K694&lt;&gt;"",EXPORTADO!C676,"")</f>
        <v/>
      </c>
      <c r="O694" s="89" t="str">
        <f>IF(G694&lt;&gt;"",EXPORTADO!E676,"")</f>
        <v/>
      </c>
      <c r="P694" s="90" t="str">
        <f>IF(G694&lt;&gt;"",EXPORTADO!F676,"")</f>
        <v/>
      </c>
      <c r="Q694" s="90" t="str">
        <f>IF($G694&lt;&gt;"",$O694*P694,IF(OR($I694="c",$I694="css"),SUMIF($G$22:G$2999,$K694,Q$22:Q$2999),IF($I694="c1",SUMIF($F$22:F$2999,$K694,Q$22:Q$2999),IF($I694="c2",SUMIF($E$22:E$2999,$K694,Q$22:Q$2999),IF($I694="c3",SUMIF($D$22:D$2999,$K694,Q$22:Q$2999),IF($I694="c4",SUMIF($C$22:C$2999,$K694,Q$22:Q$2999),""))))))</f>
        <v/>
      </c>
      <c r="S694" s="90"/>
      <c r="T694" s="90" t="str">
        <f>IF(G694&lt;&gt;"",IF(S694&lt;&gt;"",O694*S694,"Celda Vacia"),IF($G694&lt;&gt;"",$O694*S694,IF(OR($I694="c",$I694="css"),SUMIF($G$22:G$2999,$K694,T$22:T$2999),IF($I694="c1",SUMIF($F$22:F$2999,$K694,T$22:T$2999),IF($I694="c2",SUMIF($E$22:E$2999,$K694,T$22:T$2999),IF($I694="c3",SUMIF($D$22:D$2999,$K694,T$22:T$2999),IF($I694="c4",SUMIF($C$22:C$2999,$K694,T$22:T$2999),"")))))))</f>
        <v/>
      </c>
      <c r="U694" s="91" t="str">
        <f t="shared" si="168"/>
        <v/>
      </c>
      <c r="V694" s="45"/>
      <c r="X694" s="50" t="str">
        <f t="shared" si="169"/>
        <v/>
      </c>
      <c r="Y694" s="69" t="str">
        <f t="shared" si="170"/>
        <v/>
      </c>
      <c r="Z694" s="69" t="str">
        <f t="shared" si="171"/>
        <v/>
      </c>
      <c r="AA694" s="69" t="str">
        <f>IF(I694="CSS",IF(RELLENAR!$F$6="PEM",IF(OR(T694&lt;(Q694),Q694=0),1,""),IF(OR(T694*(1+$T$11+$T$9)&lt;(Q694*(1+$O$9+$O$11)),Q694=0),1,"")),"")</f>
        <v/>
      </c>
      <c r="AB694" s="93" t="str">
        <f t="shared" si="172"/>
        <v/>
      </c>
      <c r="AC694" s="56" t="str">
        <f t="shared" si="173"/>
        <v/>
      </c>
      <c r="AD694" s="94" t="str">
        <f t="shared" si="174"/>
        <v/>
      </c>
      <c r="AE694" s="56" t="str">
        <f t="shared" si="175"/>
        <v/>
      </c>
      <c r="AF694" s="78" t="str">
        <f t="shared" si="176"/>
        <v/>
      </c>
    </row>
    <row r="695" spans="1:32" s="74" customFormat="1" x14ac:dyDescent="0.2">
      <c r="A695" s="74" t="str">
        <f>IF(EXPORTADO!I677&lt;&gt;"",EXPORTADO!I677,"")</f>
        <v/>
      </c>
      <c r="B695" s="74" t="str">
        <f t="shared" si="161"/>
        <v/>
      </c>
      <c r="C695" s="86" t="str">
        <f t="shared" si="162"/>
        <v/>
      </c>
      <c r="D695" s="86" t="str">
        <f t="shared" si="163"/>
        <v/>
      </c>
      <c r="E695" s="86" t="str">
        <f t="shared" si="164"/>
        <v/>
      </c>
      <c r="F695" s="86" t="str">
        <f t="shared" si="165"/>
        <v/>
      </c>
      <c r="G695" s="86" t="str">
        <f t="shared" si="166"/>
        <v/>
      </c>
      <c r="H695" s="87" t="str">
        <f>IF(EXPORTADO!B677&lt;&gt;"",EXPORTADO!B677,"")</f>
        <v/>
      </c>
      <c r="I695" s="78" t="str">
        <f t="shared" si="167"/>
        <v/>
      </c>
      <c r="J695" s="78"/>
      <c r="K695" s="88" t="str">
        <f>IF(EXPORTADO!A677&lt;&gt;"",TRIM(EXPORTADO!A677),"")</f>
        <v/>
      </c>
      <c r="L695" s="50" t="str">
        <f>IF(K695&lt;&gt;"",EXPORTADO!D677,"")</f>
        <v/>
      </c>
      <c r="M695" s="50"/>
      <c r="N695" s="78" t="str">
        <f>IF(K695&lt;&gt;"",EXPORTADO!C677,"")</f>
        <v/>
      </c>
      <c r="O695" s="89" t="str">
        <f>IF(G695&lt;&gt;"",EXPORTADO!E677,"")</f>
        <v/>
      </c>
      <c r="P695" s="90" t="str">
        <f>IF(G695&lt;&gt;"",EXPORTADO!F677,"")</f>
        <v/>
      </c>
      <c r="Q695" s="90" t="str">
        <f>IF($G695&lt;&gt;"",$O695*P695,IF(OR($I695="c",$I695="css"),SUMIF($G$22:G$2999,$K695,Q$22:Q$2999),IF($I695="c1",SUMIF($F$22:F$2999,$K695,Q$22:Q$2999),IF($I695="c2",SUMIF($E$22:E$2999,$K695,Q$22:Q$2999),IF($I695="c3",SUMIF($D$22:D$2999,$K695,Q$22:Q$2999),IF($I695="c4",SUMIF($C$22:C$2999,$K695,Q$22:Q$2999),""))))))</f>
        <v/>
      </c>
      <c r="S695" s="90" t="s">
        <v>17</v>
      </c>
      <c r="T695" s="90" t="str">
        <f>IF(G695&lt;&gt;"",IF(S695&lt;&gt;"",O695*S695,"Celda Vacia"),IF($G695&lt;&gt;"",$O695*S695,IF(OR($I695="c",$I695="css"),SUMIF($G$22:G$2999,$K695,T$22:T$2999),IF($I695="c1",SUMIF($F$22:F$2999,$K695,T$22:T$2999),IF($I695="c2",SUMIF($E$22:E$2999,$K695,T$22:T$2999),IF($I695="c3",SUMIF($D$22:D$2999,$K695,T$22:T$2999),IF($I695="c4",SUMIF($C$22:C$2999,$K695,T$22:T$2999),"")))))))</f>
        <v/>
      </c>
      <c r="U695" s="91" t="str">
        <f t="shared" si="168"/>
        <v/>
      </c>
      <c r="V695" s="45"/>
      <c r="X695" s="50" t="str">
        <f t="shared" si="169"/>
        <v/>
      </c>
      <c r="Y695" s="69" t="str">
        <f t="shared" si="170"/>
        <v/>
      </c>
      <c r="Z695" s="69" t="str">
        <f t="shared" si="171"/>
        <v/>
      </c>
      <c r="AA695" s="69" t="str">
        <f>IF(I695="CSS",IF(RELLENAR!$F$6="PEM",IF(OR(T695&lt;(Q695),Q695=0),1,""),IF(OR(T695*(1+$T$11+$T$9)&lt;(Q695*(1+$O$9+$O$11)),Q695=0),1,"")),"")</f>
        <v/>
      </c>
      <c r="AB695" s="93" t="str">
        <f t="shared" si="172"/>
        <v/>
      </c>
      <c r="AC695" s="56" t="str">
        <f t="shared" si="173"/>
        <v/>
      </c>
      <c r="AD695" s="94" t="str">
        <f t="shared" si="174"/>
        <v/>
      </c>
      <c r="AE695" s="56" t="str">
        <f t="shared" si="175"/>
        <v/>
      </c>
      <c r="AF695" s="78" t="str">
        <f t="shared" si="176"/>
        <v/>
      </c>
    </row>
    <row r="696" spans="1:32" s="74" customFormat="1" x14ac:dyDescent="0.2">
      <c r="A696" s="74" t="str">
        <f>IF(EXPORTADO!I678&lt;&gt;"",EXPORTADO!I678,"")</f>
        <v/>
      </c>
      <c r="B696" s="74" t="str">
        <f t="shared" si="161"/>
        <v/>
      </c>
      <c r="C696" s="86" t="str">
        <f t="shared" si="162"/>
        <v/>
      </c>
      <c r="D696" s="86" t="str">
        <f t="shared" si="163"/>
        <v/>
      </c>
      <c r="E696" s="86" t="str">
        <f t="shared" si="164"/>
        <v/>
      </c>
      <c r="F696" s="86" t="str">
        <f t="shared" si="165"/>
        <v/>
      </c>
      <c r="G696" s="86" t="str">
        <f t="shared" si="166"/>
        <v/>
      </c>
      <c r="H696" s="87" t="str">
        <f>IF(EXPORTADO!B678&lt;&gt;"",EXPORTADO!B678,"")</f>
        <v/>
      </c>
      <c r="I696" s="78" t="str">
        <f t="shared" si="167"/>
        <v/>
      </c>
      <c r="J696" s="78"/>
      <c r="K696" s="88" t="str">
        <f>IF(EXPORTADO!A678&lt;&gt;"",TRIM(EXPORTADO!A678),"")</f>
        <v/>
      </c>
      <c r="L696" s="50" t="str">
        <f>IF(K696&lt;&gt;"",EXPORTADO!D678,"")</f>
        <v/>
      </c>
      <c r="M696" s="50"/>
      <c r="N696" s="78" t="str">
        <f>IF(K696&lt;&gt;"",EXPORTADO!C678,"")</f>
        <v/>
      </c>
      <c r="O696" s="89" t="str">
        <f>IF(G696&lt;&gt;"",EXPORTADO!E678,"")</f>
        <v/>
      </c>
      <c r="P696" s="90" t="str">
        <f>IF(G696&lt;&gt;"",EXPORTADO!F678,"")</f>
        <v/>
      </c>
      <c r="Q696" s="90" t="str">
        <f>IF($G696&lt;&gt;"",$O696*P696,IF(OR($I696="c",$I696="css"),SUMIF($G$22:G$2999,$K696,Q$22:Q$2999),IF($I696="c1",SUMIF($F$22:F$2999,$K696,Q$22:Q$2999),IF($I696="c2",SUMIF($E$22:E$2999,$K696,Q$22:Q$2999),IF($I696="c3",SUMIF($D$22:D$2999,$K696,Q$22:Q$2999),IF($I696="c4",SUMIF($C$22:C$2999,$K696,Q$22:Q$2999),""))))))</f>
        <v/>
      </c>
      <c r="S696" s="90" t="s">
        <v>17</v>
      </c>
      <c r="T696" s="90" t="str">
        <f>IF(G696&lt;&gt;"",IF(S696&lt;&gt;"",O696*S696,"Celda Vacia"),IF($G696&lt;&gt;"",$O696*S696,IF(OR($I696="c",$I696="css"),SUMIF($G$22:G$2999,$K696,T$22:T$2999),IF($I696="c1",SUMIF($F$22:F$2999,$K696,T$22:T$2999),IF($I696="c2",SUMIF($E$22:E$2999,$K696,T$22:T$2999),IF($I696="c3",SUMIF($D$22:D$2999,$K696,T$22:T$2999),IF($I696="c4",SUMIF($C$22:C$2999,$K696,T$22:T$2999),"")))))))</f>
        <v/>
      </c>
      <c r="U696" s="91" t="str">
        <f t="shared" si="168"/>
        <v/>
      </c>
      <c r="V696" s="45"/>
      <c r="X696" s="50" t="str">
        <f t="shared" si="169"/>
        <v/>
      </c>
      <c r="Y696" s="69" t="str">
        <f t="shared" si="170"/>
        <v/>
      </c>
      <c r="Z696" s="69" t="str">
        <f t="shared" si="171"/>
        <v/>
      </c>
      <c r="AA696" s="69" t="str">
        <f>IF(I696="CSS",IF(RELLENAR!$F$6="PEM",IF(OR(T696&lt;(Q696),Q696=0),1,""),IF(OR(T696*(1+$T$11+$T$9)&lt;(Q696*(1+$O$9+$O$11)),Q696=0),1,"")),"")</f>
        <v/>
      </c>
      <c r="AB696" s="93" t="str">
        <f t="shared" si="172"/>
        <v/>
      </c>
      <c r="AC696" s="56" t="str">
        <f t="shared" si="173"/>
        <v/>
      </c>
      <c r="AD696" s="94" t="str">
        <f t="shared" si="174"/>
        <v/>
      </c>
      <c r="AE696" s="56" t="str">
        <f t="shared" si="175"/>
        <v/>
      </c>
      <c r="AF696" s="78" t="str">
        <f t="shared" si="176"/>
        <v/>
      </c>
    </row>
    <row r="697" spans="1:32" s="74" customFormat="1" x14ac:dyDescent="0.2">
      <c r="A697" s="74" t="str">
        <f>IF(EXPORTADO!I679&lt;&gt;"",EXPORTADO!I679,"")</f>
        <v/>
      </c>
      <c r="B697" s="74" t="str">
        <f t="shared" si="161"/>
        <v/>
      </c>
      <c r="C697" s="86" t="str">
        <f t="shared" si="162"/>
        <v/>
      </c>
      <c r="D697" s="86" t="str">
        <f t="shared" si="163"/>
        <v/>
      </c>
      <c r="E697" s="86" t="str">
        <f t="shared" si="164"/>
        <v/>
      </c>
      <c r="F697" s="86" t="str">
        <f t="shared" si="165"/>
        <v/>
      </c>
      <c r="G697" s="86" t="str">
        <f t="shared" si="166"/>
        <v/>
      </c>
      <c r="H697" s="87" t="str">
        <f>IF(EXPORTADO!B679&lt;&gt;"",EXPORTADO!B679,"")</f>
        <v/>
      </c>
      <c r="I697" s="78" t="str">
        <f t="shared" si="167"/>
        <v/>
      </c>
      <c r="J697" s="78"/>
      <c r="K697" s="88" t="str">
        <f>IF(EXPORTADO!A679&lt;&gt;"",TRIM(EXPORTADO!A679),"")</f>
        <v/>
      </c>
      <c r="L697" s="50" t="str">
        <f>IF(K697&lt;&gt;"",EXPORTADO!D679,"")</f>
        <v/>
      </c>
      <c r="M697" s="50"/>
      <c r="N697" s="78" t="str">
        <f>IF(K697&lt;&gt;"",EXPORTADO!C679,"")</f>
        <v/>
      </c>
      <c r="O697" s="89" t="str">
        <f>IF(G697&lt;&gt;"",EXPORTADO!E679,"")</f>
        <v/>
      </c>
      <c r="P697" s="90" t="str">
        <f>IF(G697&lt;&gt;"",EXPORTADO!F679,"")</f>
        <v/>
      </c>
      <c r="Q697" s="90" t="str">
        <f>IF($G697&lt;&gt;"",$O697*P697,IF(OR($I697="c",$I697="css"),SUMIF($G$22:G$2999,$K697,Q$22:Q$2999),IF($I697="c1",SUMIF($F$22:F$2999,$K697,Q$22:Q$2999),IF($I697="c2",SUMIF($E$22:E$2999,$K697,Q$22:Q$2999),IF($I697="c3",SUMIF($D$22:D$2999,$K697,Q$22:Q$2999),IF($I697="c4",SUMIF($C$22:C$2999,$K697,Q$22:Q$2999),""))))))</f>
        <v/>
      </c>
      <c r="S697" s="90"/>
      <c r="T697" s="90" t="str">
        <f>IF(G697&lt;&gt;"",IF(S697&lt;&gt;"",O697*S697,"Celda Vacia"),IF($G697&lt;&gt;"",$O697*S697,IF(OR($I697="c",$I697="css"),SUMIF($G$22:G$2999,$K697,T$22:T$2999),IF($I697="c1",SUMIF($F$22:F$2999,$K697,T$22:T$2999),IF($I697="c2",SUMIF($E$22:E$2999,$K697,T$22:T$2999),IF($I697="c3",SUMIF($D$22:D$2999,$K697,T$22:T$2999),IF($I697="c4",SUMIF($C$22:C$2999,$K697,T$22:T$2999),"")))))))</f>
        <v/>
      </c>
      <c r="U697" s="91" t="str">
        <f t="shared" si="168"/>
        <v/>
      </c>
      <c r="V697" s="45"/>
      <c r="X697" s="50" t="str">
        <f t="shared" si="169"/>
        <v/>
      </c>
      <c r="Y697" s="69" t="str">
        <f t="shared" si="170"/>
        <v/>
      </c>
      <c r="Z697" s="69" t="str">
        <f t="shared" si="171"/>
        <v/>
      </c>
      <c r="AA697" s="69" t="str">
        <f>IF(I697="CSS",IF(RELLENAR!$F$6="PEM",IF(OR(T697&lt;(Q697),Q697=0),1,""),IF(OR(T697*(1+$T$11+$T$9)&lt;(Q697*(1+$O$9+$O$11)),Q697=0),1,"")),"")</f>
        <v/>
      </c>
      <c r="AB697" s="93" t="str">
        <f t="shared" si="172"/>
        <v/>
      </c>
      <c r="AC697" s="56" t="str">
        <f t="shared" si="173"/>
        <v/>
      </c>
      <c r="AD697" s="94" t="str">
        <f t="shared" si="174"/>
        <v/>
      </c>
      <c r="AE697" s="56" t="str">
        <f t="shared" si="175"/>
        <v/>
      </c>
      <c r="AF697" s="78" t="str">
        <f t="shared" si="176"/>
        <v/>
      </c>
    </row>
    <row r="698" spans="1:32" s="74" customFormat="1" x14ac:dyDescent="0.2">
      <c r="A698" s="74" t="str">
        <f>IF(EXPORTADO!I680&lt;&gt;"",EXPORTADO!I680,"")</f>
        <v/>
      </c>
      <c r="B698" s="74" t="str">
        <f t="shared" si="161"/>
        <v/>
      </c>
      <c r="C698" s="86" t="str">
        <f t="shared" si="162"/>
        <v/>
      </c>
      <c r="D698" s="86" t="str">
        <f t="shared" si="163"/>
        <v/>
      </c>
      <c r="E698" s="86" t="str">
        <f t="shared" si="164"/>
        <v/>
      </c>
      <c r="F698" s="86" t="str">
        <f t="shared" si="165"/>
        <v/>
      </c>
      <c r="G698" s="86" t="str">
        <f t="shared" si="166"/>
        <v/>
      </c>
      <c r="H698" s="87" t="str">
        <f>IF(EXPORTADO!B680&lt;&gt;"",EXPORTADO!B680,"")</f>
        <v/>
      </c>
      <c r="I698" s="78" t="str">
        <f t="shared" si="167"/>
        <v/>
      </c>
      <c r="J698" s="78"/>
      <c r="K698" s="88" t="str">
        <f>IF(EXPORTADO!A680&lt;&gt;"",TRIM(EXPORTADO!A680),"")</f>
        <v/>
      </c>
      <c r="L698" s="50" t="str">
        <f>IF(K698&lt;&gt;"",EXPORTADO!D680,"")</f>
        <v/>
      </c>
      <c r="M698" s="50"/>
      <c r="N698" s="78" t="str">
        <f>IF(K698&lt;&gt;"",EXPORTADO!C680,"")</f>
        <v/>
      </c>
      <c r="O698" s="89" t="str">
        <f>IF(G698&lt;&gt;"",EXPORTADO!E680,"")</f>
        <v/>
      </c>
      <c r="P698" s="90" t="str">
        <f>IF(G698&lt;&gt;"",EXPORTADO!F680,"")</f>
        <v/>
      </c>
      <c r="Q698" s="90" t="str">
        <f>IF($G698&lt;&gt;"",$O698*P698,IF(OR($I698="c",$I698="css"),SUMIF($G$22:G$2999,$K698,Q$22:Q$2999),IF($I698="c1",SUMIF($F$22:F$2999,$K698,Q$22:Q$2999),IF($I698="c2",SUMIF($E$22:E$2999,$K698,Q$22:Q$2999),IF($I698="c3",SUMIF($D$22:D$2999,$K698,Q$22:Q$2999),IF($I698="c4",SUMIF($C$22:C$2999,$K698,Q$22:Q$2999),""))))))</f>
        <v/>
      </c>
      <c r="S698" s="90"/>
      <c r="T698" s="90" t="str">
        <f>IF(G698&lt;&gt;"",IF(S698&lt;&gt;"",O698*S698,"Celda Vacia"),IF($G698&lt;&gt;"",$O698*S698,IF(OR($I698="c",$I698="css"),SUMIF($G$22:G$2999,$K698,T$22:T$2999),IF($I698="c1",SUMIF($F$22:F$2999,$K698,T$22:T$2999),IF($I698="c2",SUMIF($E$22:E$2999,$K698,T$22:T$2999),IF($I698="c3",SUMIF($D$22:D$2999,$K698,T$22:T$2999),IF($I698="c4",SUMIF($C$22:C$2999,$K698,T$22:T$2999),"")))))))</f>
        <v/>
      </c>
      <c r="U698" s="91" t="str">
        <f t="shared" si="168"/>
        <v/>
      </c>
      <c r="V698" s="45"/>
      <c r="X698" s="50" t="str">
        <f t="shared" si="169"/>
        <v/>
      </c>
      <c r="Y698" s="69" t="str">
        <f t="shared" si="170"/>
        <v/>
      </c>
      <c r="Z698" s="69" t="str">
        <f t="shared" si="171"/>
        <v/>
      </c>
      <c r="AA698" s="69" t="str">
        <f>IF(I698="CSS",IF(RELLENAR!$F$6="PEM",IF(OR(T698&lt;(Q698),Q698=0),1,""),IF(OR(T698*(1+$T$11+$T$9)&lt;(Q698*(1+$O$9+$O$11)),Q698=0),1,"")),"")</f>
        <v/>
      </c>
      <c r="AB698" s="93" t="str">
        <f t="shared" si="172"/>
        <v/>
      </c>
      <c r="AC698" s="56" t="str">
        <f t="shared" si="173"/>
        <v/>
      </c>
      <c r="AD698" s="94" t="str">
        <f t="shared" si="174"/>
        <v/>
      </c>
      <c r="AE698" s="56" t="str">
        <f t="shared" si="175"/>
        <v/>
      </c>
      <c r="AF698" s="78" t="str">
        <f t="shared" si="176"/>
        <v/>
      </c>
    </row>
    <row r="699" spans="1:32" s="74" customFormat="1" x14ac:dyDescent="0.2">
      <c r="A699" s="74" t="str">
        <f>IF(EXPORTADO!I681&lt;&gt;"",EXPORTADO!I681,"")</f>
        <v/>
      </c>
      <c r="B699" s="74" t="str">
        <f t="shared" si="161"/>
        <v/>
      </c>
      <c r="C699" s="86" t="str">
        <f t="shared" si="162"/>
        <v/>
      </c>
      <c r="D699" s="86" t="str">
        <f t="shared" si="163"/>
        <v/>
      </c>
      <c r="E699" s="86" t="str">
        <f t="shared" si="164"/>
        <v/>
      </c>
      <c r="F699" s="86" t="str">
        <f t="shared" si="165"/>
        <v/>
      </c>
      <c r="G699" s="86" t="str">
        <f t="shared" si="166"/>
        <v/>
      </c>
      <c r="H699" s="87" t="str">
        <f>IF(EXPORTADO!B681&lt;&gt;"",EXPORTADO!B681,"")</f>
        <v/>
      </c>
      <c r="I699" s="78" t="str">
        <f t="shared" si="167"/>
        <v/>
      </c>
      <c r="J699" s="78"/>
      <c r="K699" s="88" t="str">
        <f>IF(EXPORTADO!A681&lt;&gt;"",TRIM(EXPORTADO!A681),"")</f>
        <v/>
      </c>
      <c r="L699" s="50" t="str">
        <f>IF(K699&lt;&gt;"",EXPORTADO!D681,"")</f>
        <v/>
      </c>
      <c r="M699" s="50"/>
      <c r="N699" s="78" t="str">
        <f>IF(K699&lt;&gt;"",EXPORTADO!C681,"")</f>
        <v/>
      </c>
      <c r="O699" s="89" t="str">
        <f>IF(G699&lt;&gt;"",EXPORTADO!E681,"")</f>
        <v/>
      </c>
      <c r="P699" s="90" t="str">
        <f>IF(G699&lt;&gt;"",EXPORTADO!F681,"")</f>
        <v/>
      </c>
      <c r="Q699" s="90" t="str">
        <f>IF($G699&lt;&gt;"",$O699*P699,IF(OR($I699="c",$I699="css"),SUMIF($G$22:G$2999,$K699,Q$22:Q$2999),IF($I699="c1",SUMIF($F$22:F$2999,$K699,Q$22:Q$2999),IF($I699="c2",SUMIF($E$22:E$2999,$K699,Q$22:Q$2999),IF($I699="c3",SUMIF($D$22:D$2999,$K699,Q$22:Q$2999),IF($I699="c4",SUMIF($C$22:C$2999,$K699,Q$22:Q$2999),""))))))</f>
        <v/>
      </c>
      <c r="S699" s="90"/>
      <c r="T699" s="90" t="str">
        <f>IF(G699&lt;&gt;"",IF(S699&lt;&gt;"",O699*S699,"Celda Vacia"),IF($G699&lt;&gt;"",$O699*S699,IF(OR($I699="c",$I699="css"),SUMIF($G$22:G$2999,$K699,T$22:T$2999),IF($I699="c1",SUMIF($F$22:F$2999,$K699,T$22:T$2999),IF($I699="c2",SUMIF($E$22:E$2999,$K699,T$22:T$2999),IF($I699="c3",SUMIF($D$22:D$2999,$K699,T$22:T$2999),IF($I699="c4",SUMIF($C$22:C$2999,$K699,T$22:T$2999),"")))))))</f>
        <v/>
      </c>
      <c r="U699" s="91" t="str">
        <f t="shared" si="168"/>
        <v/>
      </c>
      <c r="V699" s="45"/>
      <c r="X699" s="50" t="str">
        <f t="shared" si="169"/>
        <v/>
      </c>
      <c r="Y699" s="69" t="str">
        <f t="shared" si="170"/>
        <v/>
      </c>
      <c r="Z699" s="69" t="str">
        <f t="shared" si="171"/>
        <v/>
      </c>
      <c r="AA699" s="69" t="str">
        <f>IF(I699="CSS",IF(RELLENAR!$F$6="PEM",IF(OR(T699&lt;(Q699),Q699=0),1,""),IF(OR(T699*(1+$T$11+$T$9)&lt;(Q699*(1+$O$9+$O$11)),Q699=0),1,"")),"")</f>
        <v/>
      </c>
      <c r="AB699" s="93" t="str">
        <f t="shared" si="172"/>
        <v/>
      </c>
      <c r="AC699" s="56" t="str">
        <f t="shared" si="173"/>
        <v/>
      </c>
      <c r="AD699" s="94" t="str">
        <f t="shared" si="174"/>
        <v/>
      </c>
      <c r="AE699" s="56" t="str">
        <f t="shared" si="175"/>
        <v/>
      </c>
      <c r="AF699" s="78" t="str">
        <f t="shared" si="176"/>
        <v/>
      </c>
    </row>
    <row r="700" spans="1:32" s="74" customFormat="1" x14ac:dyDescent="0.2">
      <c r="A700" s="74" t="str">
        <f>IF(EXPORTADO!I682&lt;&gt;"",EXPORTADO!I682,"")</f>
        <v/>
      </c>
      <c r="B700" s="74" t="str">
        <f t="shared" si="161"/>
        <v/>
      </c>
      <c r="C700" s="86" t="str">
        <f t="shared" si="162"/>
        <v/>
      </c>
      <c r="D700" s="86" t="str">
        <f t="shared" si="163"/>
        <v/>
      </c>
      <c r="E700" s="86" t="str">
        <f t="shared" si="164"/>
        <v/>
      </c>
      <c r="F700" s="86" t="str">
        <f t="shared" si="165"/>
        <v/>
      </c>
      <c r="G700" s="86" t="str">
        <f t="shared" si="166"/>
        <v/>
      </c>
      <c r="H700" s="87" t="str">
        <f>IF(EXPORTADO!B682&lt;&gt;"",EXPORTADO!B682,"")</f>
        <v/>
      </c>
      <c r="I700" s="78" t="str">
        <f t="shared" si="167"/>
        <v/>
      </c>
      <c r="J700" s="78"/>
      <c r="K700" s="88" t="str">
        <f>IF(EXPORTADO!A682&lt;&gt;"",TRIM(EXPORTADO!A682),"")</f>
        <v/>
      </c>
      <c r="L700" s="50" t="str">
        <f>IF(K700&lt;&gt;"",EXPORTADO!D682,"")</f>
        <v/>
      </c>
      <c r="M700" s="50"/>
      <c r="N700" s="78" t="str">
        <f>IF(K700&lt;&gt;"",EXPORTADO!C682,"")</f>
        <v/>
      </c>
      <c r="O700" s="89" t="str">
        <f>IF(G700&lt;&gt;"",EXPORTADO!E682,"")</f>
        <v/>
      </c>
      <c r="P700" s="90" t="str">
        <f>IF(G700&lt;&gt;"",EXPORTADO!F682,"")</f>
        <v/>
      </c>
      <c r="Q700" s="90" t="str">
        <f>IF($G700&lt;&gt;"",$O700*P700,IF(OR($I700="c",$I700="css"),SUMIF($G$22:G$2999,$K700,Q$22:Q$2999),IF($I700="c1",SUMIF($F$22:F$2999,$K700,Q$22:Q$2999),IF($I700="c2",SUMIF($E$22:E$2999,$K700,Q$22:Q$2999),IF($I700="c3",SUMIF($D$22:D$2999,$K700,Q$22:Q$2999),IF($I700="c4",SUMIF($C$22:C$2999,$K700,Q$22:Q$2999),""))))))</f>
        <v/>
      </c>
      <c r="S700" s="90" t="s">
        <v>17</v>
      </c>
      <c r="T700" s="90" t="str">
        <f>IF(G700&lt;&gt;"",IF(S700&lt;&gt;"",O700*S700,"Celda Vacia"),IF($G700&lt;&gt;"",$O700*S700,IF(OR($I700="c",$I700="css"),SUMIF($G$22:G$2999,$K700,T$22:T$2999),IF($I700="c1",SUMIF($F$22:F$2999,$K700,T$22:T$2999),IF($I700="c2",SUMIF($E$22:E$2999,$K700,T$22:T$2999),IF($I700="c3",SUMIF($D$22:D$2999,$K700,T$22:T$2999),IF($I700="c4",SUMIF($C$22:C$2999,$K700,T$22:T$2999),"")))))))</f>
        <v/>
      </c>
      <c r="U700" s="91" t="str">
        <f t="shared" si="168"/>
        <v/>
      </c>
      <c r="V700" s="45"/>
      <c r="X700" s="50" t="str">
        <f t="shared" si="169"/>
        <v/>
      </c>
      <c r="Y700" s="69" t="str">
        <f t="shared" si="170"/>
        <v/>
      </c>
      <c r="Z700" s="69" t="str">
        <f t="shared" si="171"/>
        <v/>
      </c>
      <c r="AA700" s="69" t="str">
        <f>IF(I700="CSS",IF(RELLENAR!$F$6="PEM",IF(OR(T700&lt;(Q700),Q700=0),1,""),IF(OR(T700*(1+$T$11+$T$9)&lt;(Q700*(1+$O$9+$O$11)),Q700=0),1,"")),"")</f>
        <v/>
      </c>
      <c r="AB700" s="93" t="str">
        <f t="shared" si="172"/>
        <v/>
      </c>
      <c r="AC700" s="56" t="str">
        <f t="shared" si="173"/>
        <v/>
      </c>
      <c r="AD700" s="94" t="str">
        <f t="shared" si="174"/>
        <v/>
      </c>
      <c r="AE700" s="56" t="str">
        <f t="shared" si="175"/>
        <v/>
      </c>
      <c r="AF700" s="78" t="str">
        <f t="shared" si="176"/>
        <v/>
      </c>
    </row>
    <row r="701" spans="1:32" s="74" customFormat="1" x14ac:dyDescent="0.2">
      <c r="A701" s="74" t="str">
        <f>IF(EXPORTADO!I683&lt;&gt;"",EXPORTADO!I683,"")</f>
        <v/>
      </c>
      <c r="B701" s="74" t="str">
        <f t="shared" si="161"/>
        <v/>
      </c>
      <c r="C701" s="86" t="str">
        <f t="shared" si="162"/>
        <v/>
      </c>
      <c r="D701" s="86" t="str">
        <f t="shared" si="163"/>
        <v/>
      </c>
      <c r="E701" s="86" t="str">
        <f t="shared" si="164"/>
        <v/>
      </c>
      <c r="F701" s="86" t="str">
        <f t="shared" si="165"/>
        <v/>
      </c>
      <c r="G701" s="86" t="str">
        <f t="shared" si="166"/>
        <v/>
      </c>
      <c r="H701" s="87" t="str">
        <f>IF(EXPORTADO!B683&lt;&gt;"",EXPORTADO!B683,"")</f>
        <v/>
      </c>
      <c r="I701" s="78" t="str">
        <f t="shared" si="167"/>
        <v/>
      </c>
      <c r="J701" s="78"/>
      <c r="K701" s="88" t="str">
        <f>IF(EXPORTADO!A683&lt;&gt;"",TRIM(EXPORTADO!A683),"")</f>
        <v/>
      </c>
      <c r="L701" s="50" t="str">
        <f>IF(K701&lt;&gt;"",EXPORTADO!D683,"")</f>
        <v/>
      </c>
      <c r="M701" s="50"/>
      <c r="N701" s="78" t="str">
        <f>IF(K701&lt;&gt;"",EXPORTADO!C683,"")</f>
        <v/>
      </c>
      <c r="O701" s="89" t="str">
        <f>IF(G701&lt;&gt;"",EXPORTADO!E683,"")</f>
        <v/>
      </c>
      <c r="P701" s="90" t="str">
        <f>IF(G701&lt;&gt;"",EXPORTADO!F683,"")</f>
        <v/>
      </c>
      <c r="Q701" s="90" t="str">
        <f>IF($G701&lt;&gt;"",$O701*P701,IF(OR($I701="c",$I701="css"),SUMIF($G$22:G$2999,$K701,Q$22:Q$2999),IF($I701="c1",SUMIF($F$22:F$2999,$K701,Q$22:Q$2999),IF($I701="c2",SUMIF($E$22:E$2999,$K701,Q$22:Q$2999),IF($I701="c3",SUMIF($D$22:D$2999,$K701,Q$22:Q$2999),IF($I701="c4",SUMIF($C$22:C$2999,$K701,Q$22:Q$2999),""))))))</f>
        <v/>
      </c>
      <c r="S701" s="90"/>
      <c r="T701" s="90" t="str">
        <f>IF(G701&lt;&gt;"",IF(S701&lt;&gt;"",O701*S701,"Celda Vacia"),IF($G701&lt;&gt;"",$O701*S701,IF(OR($I701="c",$I701="css"),SUMIF($G$22:G$2999,$K701,T$22:T$2999),IF($I701="c1",SUMIF($F$22:F$2999,$K701,T$22:T$2999),IF($I701="c2",SUMIF($E$22:E$2999,$K701,T$22:T$2999),IF($I701="c3",SUMIF($D$22:D$2999,$K701,T$22:T$2999),IF($I701="c4",SUMIF($C$22:C$2999,$K701,T$22:T$2999),"")))))))</f>
        <v/>
      </c>
      <c r="U701" s="91" t="str">
        <f t="shared" si="168"/>
        <v/>
      </c>
      <c r="V701" s="45"/>
      <c r="X701" s="50" t="str">
        <f t="shared" si="169"/>
        <v/>
      </c>
      <c r="Y701" s="69" t="str">
        <f t="shared" si="170"/>
        <v/>
      </c>
      <c r="Z701" s="69" t="str">
        <f t="shared" si="171"/>
        <v/>
      </c>
      <c r="AA701" s="69" t="str">
        <f>IF(I701="CSS",IF(RELLENAR!$F$6="PEM",IF(OR(T701&lt;(Q701),Q701=0),1,""),IF(OR(T701*(1+$T$11+$T$9)&lt;(Q701*(1+$O$9+$O$11)),Q701=0),1,"")),"")</f>
        <v/>
      </c>
      <c r="AB701" s="93" t="str">
        <f t="shared" si="172"/>
        <v/>
      </c>
      <c r="AC701" s="56" t="str">
        <f t="shared" si="173"/>
        <v/>
      </c>
      <c r="AD701" s="94" t="str">
        <f t="shared" si="174"/>
        <v/>
      </c>
      <c r="AE701" s="56" t="str">
        <f t="shared" si="175"/>
        <v/>
      </c>
      <c r="AF701" s="78" t="str">
        <f t="shared" si="176"/>
        <v/>
      </c>
    </row>
    <row r="702" spans="1:32" s="74" customFormat="1" x14ac:dyDescent="0.2">
      <c r="A702" s="74" t="str">
        <f>IF(EXPORTADO!I684&lt;&gt;"",EXPORTADO!I684,"")</f>
        <v/>
      </c>
      <c r="B702" s="74" t="str">
        <f t="shared" si="161"/>
        <v/>
      </c>
      <c r="C702" s="86" t="str">
        <f t="shared" si="162"/>
        <v/>
      </c>
      <c r="D702" s="86" t="str">
        <f t="shared" si="163"/>
        <v/>
      </c>
      <c r="E702" s="86" t="str">
        <f t="shared" si="164"/>
        <v/>
      </c>
      <c r="F702" s="86" t="str">
        <f t="shared" si="165"/>
        <v/>
      </c>
      <c r="G702" s="86" t="str">
        <f t="shared" si="166"/>
        <v/>
      </c>
      <c r="H702" s="87" t="str">
        <f>IF(EXPORTADO!B684&lt;&gt;"",EXPORTADO!B684,"")</f>
        <v/>
      </c>
      <c r="I702" s="78" t="str">
        <f t="shared" si="167"/>
        <v/>
      </c>
      <c r="J702" s="78"/>
      <c r="K702" s="88" t="str">
        <f>IF(EXPORTADO!A684&lt;&gt;"",TRIM(EXPORTADO!A684),"")</f>
        <v/>
      </c>
      <c r="L702" s="50" t="str">
        <f>IF(K702&lt;&gt;"",EXPORTADO!D684,"")</f>
        <v/>
      </c>
      <c r="M702" s="50"/>
      <c r="N702" s="78" t="str">
        <f>IF(K702&lt;&gt;"",EXPORTADO!C684,"")</f>
        <v/>
      </c>
      <c r="O702" s="89" t="str">
        <f>IF(G702&lt;&gt;"",EXPORTADO!E684,"")</f>
        <v/>
      </c>
      <c r="P702" s="90" t="str">
        <f>IF(G702&lt;&gt;"",EXPORTADO!F684,"")</f>
        <v/>
      </c>
      <c r="Q702" s="90" t="str">
        <f>IF($G702&lt;&gt;"",$O702*P702,IF(OR($I702="c",$I702="css"),SUMIF($G$22:G$2999,$K702,Q$22:Q$2999),IF($I702="c1",SUMIF($F$22:F$2999,$K702,Q$22:Q$2999),IF($I702="c2",SUMIF($E$22:E$2999,$K702,Q$22:Q$2999),IF($I702="c3",SUMIF($D$22:D$2999,$K702,Q$22:Q$2999),IF($I702="c4",SUMIF($C$22:C$2999,$K702,Q$22:Q$2999),""))))))</f>
        <v/>
      </c>
      <c r="S702" s="90"/>
      <c r="T702" s="90" t="str">
        <f>IF(G702&lt;&gt;"",IF(S702&lt;&gt;"",O702*S702,"Celda Vacia"),IF($G702&lt;&gt;"",$O702*S702,IF(OR($I702="c",$I702="css"),SUMIF($G$22:G$2999,$K702,T$22:T$2999),IF($I702="c1",SUMIF($F$22:F$2999,$K702,T$22:T$2999),IF($I702="c2",SUMIF($E$22:E$2999,$K702,T$22:T$2999),IF($I702="c3",SUMIF($D$22:D$2999,$K702,T$22:T$2999),IF($I702="c4",SUMIF($C$22:C$2999,$K702,T$22:T$2999),"")))))))</f>
        <v/>
      </c>
      <c r="U702" s="91" t="str">
        <f t="shared" si="168"/>
        <v/>
      </c>
      <c r="V702" s="45"/>
      <c r="X702" s="50" t="str">
        <f t="shared" si="169"/>
        <v/>
      </c>
      <c r="Y702" s="69" t="str">
        <f t="shared" si="170"/>
        <v/>
      </c>
      <c r="Z702" s="69" t="str">
        <f t="shared" si="171"/>
        <v/>
      </c>
      <c r="AA702" s="69" t="str">
        <f>IF(I702="CSS",IF(RELLENAR!$F$6="PEM",IF(OR(T702&lt;(Q702),Q702=0),1,""),IF(OR(T702*(1+$T$11+$T$9)&lt;(Q702*(1+$O$9+$O$11)),Q702=0),1,"")),"")</f>
        <v/>
      </c>
      <c r="AB702" s="93" t="str">
        <f t="shared" si="172"/>
        <v/>
      </c>
      <c r="AC702" s="56" t="str">
        <f t="shared" si="173"/>
        <v/>
      </c>
      <c r="AD702" s="94" t="str">
        <f t="shared" si="174"/>
        <v/>
      </c>
      <c r="AE702" s="56" t="str">
        <f t="shared" si="175"/>
        <v/>
      </c>
      <c r="AF702" s="78" t="str">
        <f t="shared" si="176"/>
        <v/>
      </c>
    </row>
    <row r="703" spans="1:32" s="74" customFormat="1" x14ac:dyDescent="0.2">
      <c r="A703" s="74" t="str">
        <f>IF(EXPORTADO!I685&lt;&gt;"",EXPORTADO!I685,"")</f>
        <v/>
      </c>
      <c r="B703" s="74" t="str">
        <f t="shared" si="161"/>
        <v/>
      </c>
      <c r="C703" s="86" t="str">
        <f t="shared" si="162"/>
        <v/>
      </c>
      <c r="D703" s="86" t="str">
        <f t="shared" si="163"/>
        <v/>
      </c>
      <c r="E703" s="86" t="str">
        <f t="shared" si="164"/>
        <v/>
      </c>
      <c r="F703" s="86" t="str">
        <f t="shared" si="165"/>
        <v/>
      </c>
      <c r="G703" s="86" t="str">
        <f t="shared" si="166"/>
        <v/>
      </c>
      <c r="H703" s="87" t="str">
        <f>IF(EXPORTADO!B685&lt;&gt;"",EXPORTADO!B685,"")</f>
        <v/>
      </c>
      <c r="I703" s="78" t="str">
        <f t="shared" si="167"/>
        <v/>
      </c>
      <c r="J703" s="78"/>
      <c r="K703" s="88" t="str">
        <f>IF(EXPORTADO!A685&lt;&gt;"",TRIM(EXPORTADO!A685),"")</f>
        <v/>
      </c>
      <c r="L703" s="50" t="str">
        <f>IF(K703&lt;&gt;"",EXPORTADO!D685,"")</f>
        <v/>
      </c>
      <c r="M703" s="50"/>
      <c r="N703" s="78" t="str">
        <f>IF(K703&lt;&gt;"",EXPORTADO!C685,"")</f>
        <v/>
      </c>
      <c r="O703" s="89" t="str">
        <f>IF(G703&lt;&gt;"",EXPORTADO!E685,"")</f>
        <v/>
      </c>
      <c r="P703" s="90" t="str">
        <f>IF(G703&lt;&gt;"",EXPORTADO!F685,"")</f>
        <v/>
      </c>
      <c r="Q703" s="90" t="str">
        <f>IF($G703&lt;&gt;"",$O703*P703,IF(OR($I703="c",$I703="css"),SUMIF($G$22:G$2999,$K703,Q$22:Q$2999),IF($I703="c1",SUMIF($F$22:F$2999,$K703,Q$22:Q$2999),IF($I703="c2",SUMIF($E$22:E$2999,$K703,Q$22:Q$2999),IF($I703="c3",SUMIF($D$22:D$2999,$K703,Q$22:Q$2999),IF($I703="c4",SUMIF($C$22:C$2999,$K703,Q$22:Q$2999),""))))))</f>
        <v/>
      </c>
      <c r="S703" s="90"/>
      <c r="T703" s="90" t="str">
        <f>IF(G703&lt;&gt;"",IF(S703&lt;&gt;"",O703*S703,"Celda Vacia"),IF($G703&lt;&gt;"",$O703*S703,IF(OR($I703="c",$I703="css"),SUMIF($G$22:G$2999,$K703,T$22:T$2999),IF($I703="c1",SUMIF($F$22:F$2999,$K703,T$22:T$2999),IF($I703="c2",SUMIF($E$22:E$2999,$K703,T$22:T$2999),IF($I703="c3",SUMIF($D$22:D$2999,$K703,T$22:T$2999),IF($I703="c4",SUMIF($C$22:C$2999,$K703,T$22:T$2999),"")))))))</f>
        <v/>
      </c>
      <c r="U703" s="91" t="str">
        <f t="shared" si="168"/>
        <v/>
      </c>
      <c r="V703" s="45"/>
      <c r="X703" s="50" t="str">
        <f t="shared" si="169"/>
        <v/>
      </c>
      <c r="Y703" s="69" t="str">
        <f t="shared" si="170"/>
        <v/>
      </c>
      <c r="Z703" s="69" t="str">
        <f t="shared" si="171"/>
        <v/>
      </c>
      <c r="AA703" s="69" t="str">
        <f>IF(I703="CSS",IF(RELLENAR!$F$6="PEM",IF(OR(T703&lt;(Q703),Q703=0),1,""),IF(OR(T703*(1+$T$11+$T$9)&lt;(Q703*(1+$O$9+$O$11)),Q703=0),1,"")),"")</f>
        <v/>
      </c>
      <c r="AB703" s="93" t="str">
        <f t="shared" si="172"/>
        <v/>
      </c>
      <c r="AC703" s="56" t="str">
        <f t="shared" si="173"/>
        <v/>
      </c>
      <c r="AD703" s="94" t="str">
        <f t="shared" si="174"/>
        <v/>
      </c>
      <c r="AE703" s="56" t="str">
        <f t="shared" si="175"/>
        <v/>
      </c>
      <c r="AF703" s="78" t="str">
        <f t="shared" si="176"/>
        <v/>
      </c>
    </row>
    <row r="704" spans="1:32" s="74" customFormat="1" x14ac:dyDescent="0.2">
      <c r="A704" s="74" t="str">
        <f>IF(EXPORTADO!I686&lt;&gt;"",EXPORTADO!I686,"")</f>
        <v/>
      </c>
      <c r="B704" s="74" t="str">
        <f t="shared" si="161"/>
        <v/>
      </c>
      <c r="C704" s="86" t="str">
        <f t="shared" si="162"/>
        <v/>
      </c>
      <c r="D704" s="86" t="str">
        <f t="shared" si="163"/>
        <v/>
      </c>
      <c r="E704" s="86" t="str">
        <f t="shared" si="164"/>
        <v/>
      </c>
      <c r="F704" s="86" t="str">
        <f t="shared" si="165"/>
        <v/>
      </c>
      <c r="G704" s="86" t="str">
        <f t="shared" si="166"/>
        <v/>
      </c>
      <c r="H704" s="87" t="str">
        <f>IF(EXPORTADO!B686&lt;&gt;"",EXPORTADO!B686,"")</f>
        <v/>
      </c>
      <c r="I704" s="78" t="str">
        <f t="shared" si="167"/>
        <v/>
      </c>
      <c r="J704" s="78"/>
      <c r="K704" s="88" t="str">
        <f>IF(EXPORTADO!A686&lt;&gt;"",TRIM(EXPORTADO!A686),"")</f>
        <v/>
      </c>
      <c r="L704" s="50" t="str">
        <f>IF(K704&lt;&gt;"",EXPORTADO!D686,"")</f>
        <v/>
      </c>
      <c r="M704" s="50"/>
      <c r="N704" s="78" t="str">
        <f>IF(K704&lt;&gt;"",EXPORTADO!C686,"")</f>
        <v/>
      </c>
      <c r="O704" s="89" t="str">
        <f>IF(G704&lt;&gt;"",EXPORTADO!E686,"")</f>
        <v/>
      </c>
      <c r="P704" s="90" t="str">
        <f>IF(G704&lt;&gt;"",EXPORTADO!F686,"")</f>
        <v/>
      </c>
      <c r="Q704" s="90" t="str">
        <f>IF($G704&lt;&gt;"",$O704*P704,IF(OR($I704="c",$I704="css"),SUMIF($G$22:G$2999,$K704,Q$22:Q$2999),IF($I704="c1",SUMIF($F$22:F$2999,$K704,Q$22:Q$2999),IF($I704="c2",SUMIF($E$22:E$2999,$K704,Q$22:Q$2999),IF($I704="c3",SUMIF($D$22:D$2999,$K704,Q$22:Q$2999),IF($I704="c4",SUMIF($C$22:C$2999,$K704,Q$22:Q$2999),""))))))</f>
        <v/>
      </c>
      <c r="S704" s="90"/>
      <c r="T704" s="90" t="str">
        <f>IF(G704&lt;&gt;"",IF(S704&lt;&gt;"",O704*S704,"Celda Vacia"),IF($G704&lt;&gt;"",$O704*S704,IF(OR($I704="c",$I704="css"),SUMIF($G$22:G$2999,$K704,T$22:T$2999),IF($I704="c1",SUMIF($F$22:F$2999,$K704,T$22:T$2999),IF($I704="c2",SUMIF($E$22:E$2999,$K704,T$22:T$2999),IF($I704="c3",SUMIF($D$22:D$2999,$K704,T$22:T$2999),IF($I704="c4",SUMIF($C$22:C$2999,$K704,T$22:T$2999),"")))))))</f>
        <v/>
      </c>
      <c r="U704" s="91" t="str">
        <f t="shared" si="168"/>
        <v/>
      </c>
      <c r="V704" s="45"/>
      <c r="X704" s="50" t="str">
        <f t="shared" si="169"/>
        <v/>
      </c>
      <c r="Y704" s="69" t="str">
        <f t="shared" si="170"/>
        <v/>
      </c>
      <c r="Z704" s="69" t="str">
        <f t="shared" si="171"/>
        <v/>
      </c>
      <c r="AA704" s="69" t="str">
        <f>IF(I704="CSS",IF(RELLENAR!$F$6="PEM",IF(OR(T704&lt;(Q704),Q704=0),1,""),IF(OR(T704*(1+$T$11+$T$9)&lt;(Q704*(1+$O$9+$O$11)),Q704=0),1,"")),"")</f>
        <v/>
      </c>
      <c r="AB704" s="93" t="str">
        <f t="shared" si="172"/>
        <v/>
      </c>
      <c r="AC704" s="56" t="str">
        <f t="shared" si="173"/>
        <v/>
      </c>
      <c r="AD704" s="94" t="str">
        <f t="shared" si="174"/>
        <v/>
      </c>
      <c r="AE704" s="56" t="str">
        <f t="shared" si="175"/>
        <v/>
      </c>
      <c r="AF704" s="78" t="str">
        <f t="shared" si="176"/>
        <v/>
      </c>
    </row>
    <row r="705" spans="1:32" s="74" customFormat="1" x14ac:dyDescent="0.2">
      <c r="A705" s="74" t="str">
        <f>IF(EXPORTADO!I687&lt;&gt;"",EXPORTADO!I687,"")</f>
        <v/>
      </c>
      <c r="B705" s="74" t="str">
        <f t="shared" si="161"/>
        <v/>
      </c>
      <c r="C705" s="86" t="str">
        <f t="shared" si="162"/>
        <v/>
      </c>
      <c r="D705" s="86" t="str">
        <f t="shared" si="163"/>
        <v/>
      </c>
      <c r="E705" s="86" t="str">
        <f t="shared" si="164"/>
        <v/>
      </c>
      <c r="F705" s="86" t="str">
        <f t="shared" si="165"/>
        <v/>
      </c>
      <c r="G705" s="86" t="str">
        <f t="shared" si="166"/>
        <v/>
      </c>
      <c r="H705" s="87" t="str">
        <f>IF(EXPORTADO!B687&lt;&gt;"",EXPORTADO!B687,"")</f>
        <v/>
      </c>
      <c r="I705" s="78" t="str">
        <f t="shared" si="167"/>
        <v/>
      </c>
      <c r="J705" s="78"/>
      <c r="K705" s="88" t="str">
        <f>IF(EXPORTADO!A687&lt;&gt;"",TRIM(EXPORTADO!A687),"")</f>
        <v/>
      </c>
      <c r="L705" s="50" t="str">
        <f>IF(K705&lt;&gt;"",EXPORTADO!D687,"")</f>
        <v/>
      </c>
      <c r="M705" s="50"/>
      <c r="N705" s="78" t="str">
        <f>IF(K705&lt;&gt;"",EXPORTADO!C687,"")</f>
        <v/>
      </c>
      <c r="O705" s="89" t="str">
        <f>IF(G705&lt;&gt;"",EXPORTADO!E687,"")</f>
        <v/>
      </c>
      <c r="P705" s="90" t="str">
        <f>IF(G705&lt;&gt;"",EXPORTADO!F687,"")</f>
        <v/>
      </c>
      <c r="Q705" s="90" t="str">
        <f>IF($G705&lt;&gt;"",$O705*P705,IF(OR($I705="c",$I705="css"),SUMIF($G$22:G$2999,$K705,Q$22:Q$2999),IF($I705="c1",SUMIF($F$22:F$2999,$K705,Q$22:Q$2999),IF($I705="c2",SUMIF($E$22:E$2999,$K705,Q$22:Q$2999),IF($I705="c3",SUMIF($D$22:D$2999,$K705,Q$22:Q$2999),IF($I705="c4",SUMIF($C$22:C$2999,$K705,Q$22:Q$2999),""))))))</f>
        <v/>
      </c>
      <c r="S705" s="90"/>
      <c r="T705" s="90" t="str">
        <f>IF(G705&lt;&gt;"",IF(S705&lt;&gt;"",O705*S705,"Celda Vacia"),IF($G705&lt;&gt;"",$O705*S705,IF(OR($I705="c",$I705="css"),SUMIF($G$22:G$2999,$K705,T$22:T$2999),IF($I705="c1",SUMIF($F$22:F$2999,$K705,T$22:T$2999),IF($I705="c2",SUMIF($E$22:E$2999,$K705,T$22:T$2999),IF($I705="c3",SUMIF($D$22:D$2999,$K705,T$22:T$2999),IF($I705="c4",SUMIF($C$22:C$2999,$K705,T$22:T$2999),"")))))))</f>
        <v/>
      </c>
      <c r="U705" s="91" t="str">
        <f t="shared" si="168"/>
        <v/>
      </c>
      <c r="V705" s="45"/>
      <c r="X705" s="50" t="str">
        <f t="shared" si="169"/>
        <v/>
      </c>
      <c r="Y705" s="69" t="str">
        <f t="shared" si="170"/>
        <v/>
      </c>
      <c r="Z705" s="69" t="str">
        <f t="shared" si="171"/>
        <v/>
      </c>
      <c r="AA705" s="69" t="str">
        <f>IF(I705="CSS",IF(RELLENAR!$F$6="PEM",IF(OR(T705&lt;(Q705),Q705=0),1,""),IF(OR(T705*(1+$T$11+$T$9)&lt;(Q705*(1+$O$9+$O$11)),Q705=0),1,"")),"")</f>
        <v/>
      </c>
      <c r="AB705" s="93" t="str">
        <f t="shared" si="172"/>
        <v/>
      </c>
      <c r="AC705" s="56" t="str">
        <f t="shared" si="173"/>
        <v/>
      </c>
      <c r="AD705" s="94" t="str">
        <f t="shared" si="174"/>
        <v/>
      </c>
      <c r="AE705" s="56" t="str">
        <f t="shared" si="175"/>
        <v/>
      </c>
      <c r="AF705" s="78" t="str">
        <f t="shared" si="176"/>
        <v/>
      </c>
    </row>
    <row r="706" spans="1:32" s="74" customFormat="1" x14ac:dyDescent="0.2">
      <c r="A706" s="74" t="str">
        <f>IF(EXPORTADO!I688&lt;&gt;"",EXPORTADO!I688,"")</f>
        <v/>
      </c>
      <c r="B706" s="74" t="str">
        <f t="shared" si="161"/>
        <v/>
      </c>
      <c r="C706" s="86" t="str">
        <f t="shared" si="162"/>
        <v/>
      </c>
      <c r="D706" s="86" t="str">
        <f t="shared" si="163"/>
        <v/>
      </c>
      <c r="E706" s="86" t="str">
        <f t="shared" si="164"/>
        <v/>
      </c>
      <c r="F706" s="86" t="str">
        <f t="shared" si="165"/>
        <v/>
      </c>
      <c r="G706" s="86" t="str">
        <f t="shared" si="166"/>
        <v/>
      </c>
      <c r="H706" s="87" t="str">
        <f>IF(EXPORTADO!B688&lt;&gt;"",EXPORTADO!B688,"")</f>
        <v/>
      </c>
      <c r="I706" s="78" t="str">
        <f t="shared" si="167"/>
        <v/>
      </c>
      <c r="J706" s="78"/>
      <c r="K706" s="88" t="str">
        <f>IF(EXPORTADO!A688&lt;&gt;"",TRIM(EXPORTADO!A688),"")</f>
        <v/>
      </c>
      <c r="L706" s="50" t="str">
        <f>IF(K706&lt;&gt;"",EXPORTADO!D688,"")</f>
        <v/>
      </c>
      <c r="M706" s="50"/>
      <c r="N706" s="78" t="str">
        <f>IF(K706&lt;&gt;"",EXPORTADO!C688,"")</f>
        <v/>
      </c>
      <c r="O706" s="89" t="str">
        <f>IF(G706&lt;&gt;"",EXPORTADO!E688,"")</f>
        <v/>
      </c>
      <c r="P706" s="90" t="str">
        <f>IF(G706&lt;&gt;"",EXPORTADO!F688,"")</f>
        <v/>
      </c>
      <c r="Q706" s="90" t="str">
        <f>IF($G706&lt;&gt;"",$O706*P706,IF(OR($I706="c",$I706="css"),SUMIF($G$22:G$2999,$K706,Q$22:Q$2999),IF($I706="c1",SUMIF($F$22:F$2999,$K706,Q$22:Q$2999),IF($I706="c2",SUMIF($E$22:E$2999,$K706,Q$22:Q$2999),IF($I706="c3",SUMIF($D$22:D$2999,$K706,Q$22:Q$2999),IF($I706="c4",SUMIF($C$22:C$2999,$K706,Q$22:Q$2999),""))))))</f>
        <v/>
      </c>
      <c r="S706" s="90"/>
      <c r="T706" s="90" t="str">
        <f>IF(G706&lt;&gt;"",IF(S706&lt;&gt;"",O706*S706,"Celda Vacia"),IF($G706&lt;&gt;"",$O706*S706,IF(OR($I706="c",$I706="css"),SUMIF($G$22:G$2999,$K706,T$22:T$2999),IF($I706="c1",SUMIF($F$22:F$2999,$K706,T$22:T$2999),IF($I706="c2",SUMIF($E$22:E$2999,$K706,T$22:T$2999),IF($I706="c3",SUMIF($D$22:D$2999,$K706,T$22:T$2999),IF($I706="c4",SUMIF($C$22:C$2999,$K706,T$22:T$2999),"")))))))</f>
        <v/>
      </c>
      <c r="U706" s="91" t="str">
        <f t="shared" si="168"/>
        <v/>
      </c>
      <c r="V706" s="45"/>
      <c r="X706" s="50" t="str">
        <f t="shared" si="169"/>
        <v/>
      </c>
      <c r="Y706" s="69" t="str">
        <f t="shared" si="170"/>
        <v/>
      </c>
      <c r="Z706" s="69" t="str">
        <f t="shared" si="171"/>
        <v/>
      </c>
      <c r="AA706" s="69" t="str">
        <f>IF(I706="CSS",IF(RELLENAR!$F$6="PEM",IF(OR(T706&lt;(Q706),Q706=0),1,""),IF(OR(T706*(1+$T$11+$T$9)&lt;(Q706*(1+$O$9+$O$11)),Q706=0),1,"")),"")</f>
        <v/>
      </c>
      <c r="AB706" s="93" t="str">
        <f t="shared" si="172"/>
        <v/>
      </c>
      <c r="AC706" s="56" t="str">
        <f t="shared" si="173"/>
        <v/>
      </c>
      <c r="AD706" s="94" t="str">
        <f t="shared" si="174"/>
        <v/>
      </c>
      <c r="AE706" s="56" t="str">
        <f t="shared" si="175"/>
        <v/>
      </c>
      <c r="AF706" s="78" t="str">
        <f t="shared" si="176"/>
        <v/>
      </c>
    </row>
    <row r="707" spans="1:32" s="74" customFormat="1" x14ac:dyDescent="0.2">
      <c r="A707" s="74" t="str">
        <f>IF(EXPORTADO!I689&lt;&gt;"",EXPORTADO!I689,"")</f>
        <v/>
      </c>
      <c r="B707" s="74" t="str">
        <f t="shared" si="161"/>
        <v/>
      </c>
      <c r="C707" s="86" t="str">
        <f t="shared" si="162"/>
        <v/>
      </c>
      <c r="D707" s="86" t="str">
        <f t="shared" si="163"/>
        <v/>
      </c>
      <c r="E707" s="86" t="str">
        <f t="shared" si="164"/>
        <v/>
      </c>
      <c r="F707" s="86" t="str">
        <f t="shared" si="165"/>
        <v/>
      </c>
      <c r="G707" s="86" t="str">
        <f t="shared" si="166"/>
        <v/>
      </c>
      <c r="H707" s="87" t="str">
        <f>IF(EXPORTADO!B689&lt;&gt;"",EXPORTADO!B689,"")</f>
        <v/>
      </c>
      <c r="I707" s="78" t="str">
        <f t="shared" si="167"/>
        <v/>
      </c>
      <c r="J707" s="78"/>
      <c r="K707" s="88" t="str">
        <f>IF(EXPORTADO!A689&lt;&gt;"",TRIM(EXPORTADO!A689),"")</f>
        <v/>
      </c>
      <c r="L707" s="50" t="str">
        <f>IF(K707&lt;&gt;"",EXPORTADO!D689,"")</f>
        <v/>
      </c>
      <c r="M707" s="50"/>
      <c r="N707" s="78" t="str">
        <f>IF(K707&lt;&gt;"",EXPORTADO!C689,"")</f>
        <v/>
      </c>
      <c r="O707" s="89" t="str">
        <f>IF(G707&lt;&gt;"",EXPORTADO!E689,"")</f>
        <v/>
      </c>
      <c r="P707" s="90" t="str">
        <f>IF(G707&lt;&gt;"",EXPORTADO!F689,"")</f>
        <v/>
      </c>
      <c r="Q707" s="90" t="str">
        <f>IF($G707&lt;&gt;"",$O707*P707,IF(OR($I707="c",$I707="css"),SUMIF($G$22:G$2999,$K707,Q$22:Q$2999),IF($I707="c1",SUMIF($F$22:F$2999,$K707,Q$22:Q$2999),IF($I707="c2",SUMIF($E$22:E$2999,$K707,Q$22:Q$2999),IF($I707="c3",SUMIF($D$22:D$2999,$K707,Q$22:Q$2999),IF($I707="c4",SUMIF($C$22:C$2999,$K707,Q$22:Q$2999),""))))))</f>
        <v/>
      </c>
      <c r="S707" s="90"/>
      <c r="T707" s="90" t="str">
        <f>IF(G707&lt;&gt;"",IF(S707&lt;&gt;"",O707*S707,"Celda Vacia"),IF($G707&lt;&gt;"",$O707*S707,IF(OR($I707="c",$I707="css"),SUMIF($G$22:G$2999,$K707,T$22:T$2999),IF($I707="c1",SUMIF($F$22:F$2999,$K707,T$22:T$2999),IF($I707="c2",SUMIF($E$22:E$2999,$K707,T$22:T$2999),IF($I707="c3",SUMIF($D$22:D$2999,$K707,T$22:T$2999),IF($I707="c4",SUMIF($C$22:C$2999,$K707,T$22:T$2999),"")))))))</f>
        <v/>
      </c>
      <c r="U707" s="91" t="str">
        <f t="shared" si="168"/>
        <v/>
      </c>
      <c r="V707" s="45"/>
      <c r="X707" s="50" t="str">
        <f t="shared" si="169"/>
        <v/>
      </c>
      <c r="Y707" s="69" t="str">
        <f t="shared" si="170"/>
        <v/>
      </c>
      <c r="Z707" s="69" t="str">
        <f t="shared" si="171"/>
        <v/>
      </c>
      <c r="AA707" s="69" t="str">
        <f>IF(I707="CSS",IF(RELLENAR!$F$6="PEM",IF(OR(T707&lt;(Q707),Q707=0),1,""),IF(OR(T707*(1+$T$11+$T$9)&lt;(Q707*(1+$O$9+$O$11)),Q707=0),1,"")),"")</f>
        <v/>
      </c>
      <c r="AB707" s="93" t="str">
        <f t="shared" si="172"/>
        <v/>
      </c>
      <c r="AC707" s="56" t="str">
        <f t="shared" si="173"/>
        <v/>
      </c>
      <c r="AD707" s="94" t="str">
        <f t="shared" si="174"/>
        <v/>
      </c>
      <c r="AE707" s="56" t="str">
        <f t="shared" si="175"/>
        <v/>
      </c>
      <c r="AF707" s="78" t="str">
        <f t="shared" si="176"/>
        <v/>
      </c>
    </row>
    <row r="708" spans="1:32" s="74" customFormat="1" x14ac:dyDescent="0.2">
      <c r="A708" s="74" t="str">
        <f>IF(EXPORTADO!I690&lt;&gt;"",EXPORTADO!I690,"")</f>
        <v/>
      </c>
      <c r="B708" s="74" t="str">
        <f t="shared" si="161"/>
        <v/>
      </c>
      <c r="C708" s="86" t="str">
        <f t="shared" si="162"/>
        <v/>
      </c>
      <c r="D708" s="86" t="str">
        <f t="shared" si="163"/>
        <v/>
      </c>
      <c r="E708" s="86" t="str">
        <f t="shared" si="164"/>
        <v/>
      </c>
      <c r="F708" s="86" t="str">
        <f t="shared" si="165"/>
        <v/>
      </c>
      <c r="G708" s="86" t="str">
        <f t="shared" si="166"/>
        <v/>
      </c>
      <c r="H708" s="87" t="str">
        <f>IF(EXPORTADO!B690&lt;&gt;"",EXPORTADO!B690,"")</f>
        <v/>
      </c>
      <c r="I708" s="78" t="str">
        <f t="shared" si="167"/>
        <v/>
      </c>
      <c r="J708" s="78"/>
      <c r="K708" s="88" t="str">
        <f>IF(EXPORTADO!A690&lt;&gt;"",TRIM(EXPORTADO!A690),"")</f>
        <v/>
      </c>
      <c r="L708" s="50" t="str">
        <f>IF(K708&lt;&gt;"",EXPORTADO!D690,"")</f>
        <v/>
      </c>
      <c r="M708" s="50"/>
      <c r="N708" s="78" t="str">
        <f>IF(K708&lt;&gt;"",EXPORTADO!C690,"")</f>
        <v/>
      </c>
      <c r="O708" s="89" t="str">
        <f>IF(G708&lt;&gt;"",EXPORTADO!E690,"")</f>
        <v/>
      </c>
      <c r="P708" s="90" t="str">
        <f>IF(G708&lt;&gt;"",EXPORTADO!F690,"")</f>
        <v/>
      </c>
      <c r="Q708" s="90" t="str">
        <f>IF($G708&lt;&gt;"",$O708*P708,IF(OR($I708="c",$I708="css"),SUMIF($G$22:G$2999,$K708,Q$22:Q$2999),IF($I708="c1",SUMIF($F$22:F$2999,$K708,Q$22:Q$2999),IF($I708="c2",SUMIF($E$22:E$2999,$K708,Q$22:Q$2999),IF($I708="c3",SUMIF($D$22:D$2999,$K708,Q$22:Q$2999),IF($I708="c4",SUMIF($C$22:C$2999,$K708,Q$22:Q$2999),""))))))</f>
        <v/>
      </c>
      <c r="S708" s="90"/>
      <c r="T708" s="90" t="str">
        <f>IF(G708&lt;&gt;"",IF(S708&lt;&gt;"",O708*S708,"Celda Vacia"),IF($G708&lt;&gt;"",$O708*S708,IF(OR($I708="c",$I708="css"),SUMIF($G$22:G$2999,$K708,T$22:T$2999),IF($I708="c1",SUMIF($F$22:F$2999,$K708,T$22:T$2999),IF($I708="c2",SUMIF($E$22:E$2999,$K708,T$22:T$2999),IF($I708="c3",SUMIF($D$22:D$2999,$K708,T$22:T$2999),IF($I708="c4",SUMIF($C$22:C$2999,$K708,T$22:T$2999),"")))))))</f>
        <v/>
      </c>
      <c r="U708" s="91" t="str">
        <f t="shared" si="168"/>
        <v/>
      </c>
      <c r="V708" s="45"/>
      <c r="X708" s="50" t="str">
        <f t="shared" si="169"/>
        <v/>
      </c>
      <c r="Y708" s="69" t="str">
        <f t="shared" si="170"/>
        <v/>
      </c>
      <c r="Z708" s="69" t="str">
        <f t="shared" si="171"/>
        <v/>
      </c>
      <c r="AA708" s="69" t="str">
        <f>IF(I708="CSS",IF(RELLENAR!$F$6="PEM",IF(OR(T708&lt;(Q708),Q708=0),1,""),IF(OR(T708*(1+$T$11+$T$9)&lt;(Q708*(1+$O$9+$O$11)),Q708=0),1,"")),"")</f>
        <v/>
      </c>
      <c r="AB708" s="93" t="str">
        <f t="shared" si="172"/>
        <v/>
      </c>
      <c r="AC708" s="56" t="str">
        <f t="shared" si="173"/>
        <v/>
      </c>
      <c r="AD708" s="94" t="str">
        <f t="shared" si="174"/>
        <v/>
      </c>
      <c r="AE708" s="56" t="str">
        <f t="shared" si="175"/>
        <v/>
      </c>
      <c r="AF708" s="78" t="str">
        <f t="shared" si="176"/>
        <v/>
      </c>
    </row>
    <row r="709" spans="1:32" s="74" customFormat="1" x14ac:dyDescent="0.2">
      <c r="A709" s="74" t="str">
        <f>IF(EXPORTADO!I691&lt;&gt;"",EXPORTADO!I691,"")</f>
        <v/>
      </c>
      <c r="B709" s="74" t="str">
        <f t="shared" si="161"/>
        <v/>
      </c>
      <c r="C709" s="86" t="str">
        <f t="shared" si="162"/>
        <v/>
      </c>
      <c r="D709" s="86" t="str">
        <f t="shared" si="163"/>
        <v/>
      </c>
      <c r="E709" s="86" t="str">
        <f t="shared" si="164"/>
        <v/>
      </c>
      <c r="F709" s="86" t="str">
        <f t="shared" si="165"/>
        <v/>
      </c>
      <c r="G709" s="86" t="str">
        <f t="shared" si="166"/>
        <v/>
      </c>
      <c r="H709" s="87" t="str">
        <f>IF(EXPORTADO!B691&lt;&gt;"",EXPORTADO!B691,"")</f>
        <v/>
      </c>
      <c r="I709" s="78" t="str">
        <f t="shared" si="167"/>
        <v/>
      </c>
      <c r="J709" s="78"/>
      <c r="K709" s="88" t="str">
        <f>IF(EXPORTADO!A691&lt;&gt;"",TRIM(EXPORTADO!A691),"")</f>
        <v/>
      </c>
      <c r="L709" s="50" t="str">
        <f>IF(K709&lt;&gt;"",EXPORTADO!D691,"")</f>
        <v/>
      </c>
      <c r="M709" s="50"/>
      <c r="N709" s="78" t="str">
        <f>IF(K709&lt;&gt;"",EXPORTADO!C691,"")</f>
        <v/>
      </c>
      <c r="O709" s="89" t="str">
        <f>IF(G709&lt;&gt;"",EXPORTADO!E691,"")</f>
        <v/>
      </c>
      <c r="P709" s="90" t="str">
        <f>IF(G709&lt;&gt;"",EXPORTADO!F691,"")</f>
        <v/>
      </c>
      <c r="Q709" s="90" t="str">
        <f>IF($G709&lt;&gt;"",$O709*P709,IF(OR($I709="c",$I709="css"),SUMIF($G$22:G$2999,$K709,Q$22:Q$2999),IF($I709="c1",SUMIF($F$22:F$2999,$K709,Q$22:Q$2999),IF($I709="c2",SUMIF($E$22:E$2999,$K709,Q$22:Q$2999),IF($I709="c3",SUMIF($D$22:D$2999,$K709,Q$22:Q$2999),IF($I709="c4",SUMIF($C$22:C$2999,$K709,Q$22:Q$2999),""))))))</f>
        <v/>
      </c>
      <c r="S709" s="90"/>
      <c r="T709" s="90" t="str">
        <f>IF(G709&lt;&gt;"",IF(S709&lt;&gt;"",O709*S709,"Celda Vacia"),IF($G709&lt;&gt;"",$O709*S709,IF(OR($I709="c",$I709="css"),SUMIF($G$22:G$2999,$K709,T$22:T$2999),IF($I709="c1",SUMIF($F$22:F$2999,$K709,T$22:T$2999),IF($I709="c2",SUMIF($E$22:E$2999,$K709,T$22:T$2999),IF($I709="c3",SUMIF($D$22:D$2999,$K709,T$22:T$2999),IF($I709="c4",SUMIF($C$22:C$2999,$K709,T$22:T$2999),"")))))))</f>
        <v/>
      </c>
      <c r="U709" s="91" t="str">
        <f t="shared" si="168"/>
        <v/>
      </c>
      <c r="V709" s="45"/>
      <c r="X709" s="50" t="str">
        <f t="shared" si="169"/>
        <v/>
      </c>
      <c r="Y709" s="69" t="str">
        <f t="shared" si="170"/>
        <v/>
      </c>
      <c r="Z709" s="69" t="str">
        <f t="shared" si="171"/>
        <v/>
      </c>
      <c r="AA709" s="69" t="str">
        <f>IF(I709="CSS",IF(RELLENAR!$F$6="PEM",IF(OR(T709&lt;(Q709),Q709=0),1,""),IF(OR(T709*(1+$T$11+$T$9)&lt;(Q709*(1+$O$9+$O$11)),Q709=0),1,"")),"")</f>
        <v/>
      </c>
      <c r="AB709" s="93" t="str">
        <f t="shared" si="172"/>
        <v/>
      </c>
      <c r="AC709" s="56" t="str">
        <f t="shared" si="173"/>
        <v/>
      </c>
      <c r="AD709" s="94" t="str">
        <f t="shared" si="174"/>
        <v/>
      </c>
      <c r="AE709" s="56" t="str">
        <f t="shared" si="175"/>
        <v/>
      </c>
      <c r="AF709" s="78" t="str">
        <f t="shared" si="176"/>
        <v/>
      </c>
    </row>
    <row r="710" spans="1:32" s="74" customFormat="1" x14ac:dyDescent="0.2">
      <c r="A710" s="74" t="str">
        <f>IF(EXPORTADO!I692&lt;&gt;"",EXPORTADO!I692,"")</f>
        <v/>
      </c>
      <c r="B710" s="74" t="str">
        <f t="shared" si="161"/>
        <v/>
      </c>
      <c r="C710" s="86" t="str">
        <f t="shared" si="162"/>
        <v/>
      </c>
      <c r="D710" s="86" t="str">
        <f t="shared" si="163"/>
        <v/>
      </c>
      <c r="E710" s="86" t="str">
        <f t="shared" si="164"/>
        <v/>
      </c>
      <c r="F710" s="86" t="str">
        <f t="shared" si="165"/>
        <v/>
      </c>
      <c r="G710" s="86" t="str">
        <f t="shared" si="166"/>
        <v/>
      </c>
      <c r="H710" s="87" t="str">
        <f>IF(EXPORTADO!B692&lt;&gt;"",EXPORTADO!B692,"")</f>
        <v/>
      </c>
      <c r="I710" s="78" t="str">
        <f t="shared" si="167"/>
        <v/>
      </c>
      <c r="J710" s="78"/>
      <c r="K710" s="88" t="str">
        <f>IF(EXPORTADO!A692&lt;&gt;"",TRIM(EXPORTADO!A692),"")</f>
        <v/>
      </c>
      <c r="L710" s="50" t="str">
        <f>IF(K710&lt;&gt;"",EXPORTADO!D692,"")</f>
        <v/>
      </c>
      <c r="M710" s="50"/>
      <c r="N710" s="78" t="str">
        <f>IF(K710&lt;&gt;"",EXPORTADO!C692,"")</f>
        <v/>
      </c>
      <c r="O710" s="89" t="str">
        <f>IF(G710&lt;&gt;"",EXPORTADO!E692,"")</f>
        <v/>
      </c>
      <c r="P710" s="90" t="str">
        <f>IF(G710&lt;&gt;"",EXPORTADO!F692,"")</f>
        <v/>
      </c>
      <c r="Q710" s="90" t="str">
        <f>IF($G710&lt;&gt;"",$O710*P710,IF(OR($I710="c",$I710="css"),SUMIF($G$22:G$2999,$K710,Q$22:Q$2999),IF($I710="c1",SUMIF($F$22:F$2999,$K710,Q$22:Q$2999),IF($I710="c2",SUMIF($E$22:E$2999,$K710,Q$22:Q$2999),IF($I710="c3",SUMIF($D$22:D$2999,$K710,Q$22:Q$2999),IF($I710="c4",SUMIF($C$22:C$2999,$K710,Q$22:Q$2999),""))))))</f>
        <v/>
      </c>
      <c r="S710" s="90" t="s">
        <v>17</v>
      </c>
      <c r="T710" s="90" t="str">
        <f>IF(G710&lt;&gt;"",IF(S710&lt;&gt;"",O710*S710,"Celda Vacia"),IF($G710&lt;&gt;"",$O710*S710,IF(OR($I710="c",$I710="css"),SUMIF($G$22:G$2999,$K710,T$22:T$2999),IF($I710="c1",SUMIF($F$22:F$2999,$K710,T$22:T$2999),IF($I710="c2",SUMIF($E$22:E$2999,$K710,T$22:T$2999),IF($I710="c3",SUMIF($D$22:D$2999,$K710,T$22:T$2999),IF($I710="c4",SUMIF($C$22:C$2999,$K710,T$22:T$2999),"")))))))</f>
        <v/>
      </c>
      <c r="U710" s="91" t="str">
        <f t="shared" si="168"/>
        <v/>
      </c>
      <c r="V710" s="45"/>
      <c r="X710" s="50" t="str">
        <f t="shared" si="169"/>
        <v/>
      </c>
      <c r="Y710" s="69" t="str">
        <f t="shared" si="170"/>
        <v/>
      </c>
      <c r="Z710" s="69" t="str">
        <f t="shared" si="171"/>
        <v/>
      </c>
      <c r="AA710" s="69" t="str">
        <f>IF(I710="CSS",IF(RELLENAR!$F$6="PEM",IF(OR(T710&lt;(Q710),Q710=0),1,""),IF(OR(T710*(1+$T$11+$T$9)&lt;(Q710*(1+$O$9+$O$11)),Q710=0),1,"")),"")</f>
        <v/>
      </c>
      <c r="AB710" s="93" t="str">
        <f t="shared" si="172"/>
        <v/>
      </c>
      <c r="AC710" s="56" t="str">
        <f t="shared" si="173"/>
        <v/>
      </c>
      <c r="AD710" s="94" t="str">
        <f t="shared" si="174"/>
        <v/>
      </c>
      <c r="AE710" s="56" t="str">
        <f t="shared" si="175"/>
        <v/>
      </c>
      <c r="AF710" s="78" t="str">
        <f t="shared" si="176"/>
        <v/>
      </c>
    </row>
    <row r="711" spans="1:32" s="74" customFormat="1" x14ac:dyDescent="0.2">
      <c r="A711" s="74" t="str">
        <f>IF(EXPORTADO!I693&lt;&gt;"",EXPORTADO!I693,"")</f>
        <v/>
      </c>
      <c r="B711" s="74" t="str">
        <f t="shared" si="161"/>
        <v/>
      </c>
      <c r="C711" s="86" t="str">
        <f t="shared" si="162"/>
        <v/>
      </c>
      <c r="D711" s="86" t="str">
        <f t="shared" si="163"/>
        <v/>
      </c>
      <c r="E711" s="86" t="str">
        <f t="shared" si="164"/>
        <v/>
      </c>
      <c r="F711" s="86" t="str">
        <f t="shared" si="165"/>
        <v/>
      </c>
      <c r="G711" s="86" t="str">
        <f t="shared" si="166"/>
        <v/>
      </c>
      <c r="H711" s="87" t="str">
        <f>IF(EXPORTADO!B693&lt;&gt;"",EXPORTADO!B693,"")</f>
        <v/>
      </c>
      <c r="I711" s="78" t="str">
        <f t="shared" si="167"/>
        <v/>
      </c>
      <c r="J711" s="78"/>
      <c r="K711" s="88" t="str">
        <f>IF(EXPORTADO!A693&lt;&gt;"",TRIM(EXPORTADO!A693),"")</f>
        <v/>
      </c>
      <c r="L711" s="50" t="str">
        <f>IF(K711&lt;&gt;"",EXPORTADO!D693,"")</f>
        <v/>
      </c>
      <c r="M711" s="50"/>
      <c r="N711" s="78" t="str">
        <f>IF(K711&lt;&gt;"",EXPORTADO!C693,"")</f>
        <v/>
      </c>
      <c r="O711" s="89" t="str">
        <f>IF(G711&lt;&gt;"",EXPORTADO!E693,"")</f>
        <v/>
      </c>
      <c r="P711" s="90" t="str">
        <f>IF(G711&lt;&gt;"",EXPORTADO!F693,"")</f>
        <v/>
      </c>
      <c r="Q711" s="90" t="str">
        <f>IF($G711&lt;&gt;"",$O711*P711,IF(OR($I711="c",$I711="css"),SUMIF($G$22:G$2999,$K711,Q$22:Q$2999),IF($I711="c1",SUMIF($F$22:F$2999,$K711,Q$22:Q$2999),IF($I711="c2",SUMIF($E$22:E$2999,$K711,Q$22:Q$2999),IF($I711="c3",SUMIF($D$22:D$2999,$K711,Q$22:Q$2999),IF($I711="c4",SUMIF($C$22:C$2999,$K711,Q$22:Q$2999),""))))))</f>
        <v/>
      </c>
      <c r="S711" s="90" t="s">
        <v>17</v>
      </c>
      <c r="T711" s="90" t="str">
        <f>IF(G711&lt;&gt;"",IF(S711&lt;&gt;"",O711*S711,"Celda Vacia"),IF($G711&lt;&gt;"",$O711*S711,IF(OR($I711="c",$I711="css"),SUMIF($G$22:G$2999,$K711,T$22:T$2999),IF($I711="c1",SUMIF($F$22:F$2999,$K711,T$22:T$2999),IF($I711="c2",SUMIF($E$22:E$2999,$K711,T$22:T$2999),IF($I711="c3",SUMIF($D$22:D$2999,$K711,T$22:T$2999),IF($I711="c4",SUMIF($C$22:C$2999,$K711,T$22:T$2999),"")))))))</f>
        <v/>
      </c>
      <c r="U711" s="91" t="str">
        <f t="shared" si="168"/>
        <v/>
      </c>
      <c r="V711" s="45"/>
      <c r="X711" s="50" t="str">
        <f t="shared" si="169"/>
        <v/>
      </c>
      <c r="Y711" s="69" t="str">
        <f t="shared" si="170"/>
        <v/>
      </c>
      <c r="Z711" s="69" t="str">
        <f t="shared" si="171"/>
        <v/>
      </c>
      <c r="AA711" s="69" t="str">
        <f>IF(I711="CSS",IF(RELLENAR!$F$6="PEM",IF(OR(T711&lt;(Q711),Q711=0),1,""),IF(OR(T711*(1+$T$11+$T$9)&lt;(Q711*(1+$O$9+$O$11)),Q711=0),1,"")),"")</f>
        <v/>
      </c>
      <c r="AB711" s="93" t="str">
        <f t="shared" si="172"/>
        <v/>
      </c>
      <c r="AC711" s="56" t="str">
        <f t="shared" si="173"/>
        <v/>
      </c>
      <c r="AD711" s="94" t="str">
        <f t="shared" si="174"/>
        <v/>
      </c>
      <c r="AE711" s="56" t="str">
        <f t="shared" si="175"/>
        <v/>
      </c>
      <c r="AF711" s="78" t="str">
        <f t="shared" si="176"/>
        <v/>
      </c>
    </row>
    <row r="712" spans="1:32" s="74" customFormat="1" x14ac:dyDescent="0.2">
      <c r="A712" s="74" t="str">
        <f>IF(EXPORTADO!I694&lt;&gt;"",EXPORTADO!I694,"")</f>
        <v/>
      </c>
      <c r="B712" s="74" t="str">
        <f t="shared" si="161"/>
        <v/>
      </c>
      <c r="C712" s="86" t="str">
        <f t="shared" si="162"/>
        <v/>
      </c>
      <c r="D712" s="86" t="str">
        <f t="shared" si="163"/>
        <v/>
      </c>
      <c r="E712" s="86" t="str">
        <f t="shared" si="164"/>
        <v/>
      </c>
      <c r="F712" s="86" t="str">
        <f t="shared" si="165"/>
        <v/>
      </c>
      <c r="G712" s="86" t="str">
        <f t="shared" si="166"/>
        <v/>
      </c>
      <c r="H712" s="87" t="str">
        <f>IF(EXPORTADO!B694&lt;&gt;"",EXPORTADO!B694,"")</f>
        <v/>
      </c>
      <c r="I712" s="78" t="str">
        <f t="shared" si="167"/>
        <v/>
      </c>
      <c r="J712" s="78"/>
      <c r="K712" s="88" t="str">
        <f>IF(EXPORTADO!A694&lt;&gt;"",TRIM(EXPORTADO!A694),"")</f>
        <v/>
      </c>
      <c r="L712" s="50" t="str">
        <f>IF(K712&lt;&gt;"",EXPORTADO!D694,"")</f>
        <v/>
      </c>
      <c r="M712" s="50"/>
      <c r="N712" s="78" t="str">
        <f>IF(K712&lt;&gt;"",EXPORTADO!C694,"")</f>
        <v/>
      </c>
      <c r="O712" s="89" t="str">
        <f>IF(G712&lt;&gt;"",EXPORTADO!E694,"")</f>
        <v/>
      </c>
      <c r="P712" s="90" t="str">
        <f>IF(G712&lt;&gt;"",EXPORTADO!F694,"")</f>
        <v/>
      </c>
      <c r="Q712" s="90" t="str">
        <f>IF($G712&lt;&gt;"",$O712*P712,IF(OR($I712="c",$I712="css"),SUMIF($G$22:G$2999,$K712,Q$22:Q$2999),IF($I712="c1",SUMIF($F$22:F$2999,$K712,Q$22:Q$2999),IF($I712="c2",SUMIF($E$22:E$2999,$K712,Q$22:Q$2999),IF($I712="c3",SUMIF($D$22:D$2999,$K712,Q$22:Q$2999),IF($I712="c4",SUMIF($C$22:C$2999,$K712,Q$22:Q$2999),""))))))</f>
        <v/>
      </c>
      <c r="S712" s="90"/>
      <c r="T712" s="90" t="str">
        <f>IF(G712&lt;&gt;"",IF(S712&lt;&gt;"",O712*S712,"Celda Vacia"),IF($G712&lt;&gt;"",$O712*S712,IF(OR($I712="c",$I712="css"),SUMIF($G$22:G$2999,$K712,T$22:T$2999),IF($I712="c1",SUMIF($F$22:F$2999,$K712,T$22:T$2999),IF($I712="c2",SUMIF($E$22:E$2999,$K712,T$22:T$2999),IF($I712="c3",SUMIF($D$22:D$2999,$K712,T$22:T$2999),IF($I712="c4",SUMIF($C$22:C$2999,$K712,T$22:T$2999),"")))))))</f>
        <v/>
      </c>
      <c r="U712" s="91" t="str">
        <f t="shared" si="168"/>
        <v/>
      </c>
      <c r="V712" s="45"/>
      <c r="X712" s="50" t="str">
        <f t="shared" si="169"/>
        <v/>
      </c>
      <c r="Y712" s="69" t="str">
        <f t="shared" si="170"/>
        <v/>
      </c>
      <c r="Z712" s="69" t="str">
        <f t="shared" si="171"/>
        <v/>
      </c>
      <c r="AA712" s="69" t="str">
        <f>IF(I712="CSS",IF(RELLENAR!$F$6="PEM",IF(OR(T712&lt;(Q712),Q712=0),1,""),IF(OR(T712*(1+$T$11+$T$9)&lt;(Q712*(1+$O$9+$O$11)),Q712=0),1,"")),"")</f>
        <v/>
      </c>
      <c r="AB712" s="93" t="str">
        <f t="shared" si="172"/>
        <v/>
      </c>
      <c r="AC712" s="56" t="str">
        <f t="shared" si="173"/>
        <v/>
      </c>
      <c r="AD712" s="94" t="str">
        <f t="shared" si="174"/>
        <v/>
      </c>
      <c r="AE712" s="56" t="str">
        <f t="shared" si="175"/>
        <v/>
      </c>
      <c r="AF712" s="78" t="str">
        <f t="shared" si="176"/>
        <v/>
      </c>
    </row>
    <row r="713" spans="1:32" s="74" customFormat="1" x14ac:dyDescent="0.2">
      <c r="A713" s="74" t="str">
        <f>IF(EXPORTADO!I695&lt;&gt;"",EXPORTADO!I695,"")</f>
        <v/>
      </c>
      <c r="B713" s="74" t="str">
        <f t="shared" si="161"/>
        <v/>
      </c>
      <c r="C713" s="86" t="str">
        <f t="shared" si="162"/>
        <v/>
      </c>
      <c r="D713" s="86" t="str">
        <f t="shared" si="163"/>
        <v/>
      </c>
      <c r="E713" s="86" t="str">
        <f t="shared" si="164"/>
        <v/>
      </c>
      <c r="F713" s="86" t="str">
        <f t="shared" si="165"/>
        <v/>
      </c>
      <c r="G713" s="86" t="str">
        <f t="shared" si="166"/>
        <v/>
      </c>
      <c r="H713" s="87" t="str">
        <f>IF(EXPORTADO!B695&lt;&gt;"",EXPORTADO!B695,"")</f>
        <v/>
      </c>
      <c r="I713" s="78" t="str">
        <f t="shared" si="167"/>
        <v/>
      </c>
      <c r="J713" s="78"/>
      <c r="K713" s="88" t="str">
        <f>IF(EXPORTADO!A695&lt;&gt;"",TRIM(EXPORTADO!A695),"")</f>
        <v/>
      </c>
      <c r="L713" s="50" t="str">
        <f>IF(K713&lt;&gt;"",EXPORTADO!D695,"")</f>
        <v/>
      </c>
      <c r="M713" s="50"/>
      <c r="N713" s="78" t="str">
        <f>IF(K713&lt;&gt;"",EXPORTADO!C695,"")</f>
        <v/>
      </c>
      <c r="O713" s="89" t="str">
        <f>IF(G713&lt;&gt;"",EXPORTADO!E695,"")</f>
        <v/>
      </c>
      <c r="P713" s="90" t="str">
        <f>IF(G713&lt;&gt;"",EXPORTADO!F695,"")</f>
        <v/>
      </c>
      <c r="Q713" s="90" t="str">
        <f>IF($G713&lt;&gt;"",$O713*P713,IF(OR($I713="c",$I713="css"),SUMIF($G$22:G$2999,$K713,Q$22:Q$2999),IF($I713="c1",SUMIF($F$22:F$2999,$K713,Q$22:Q$2999),IF($I713="c2",SUMIF($E$22:E$2999,$K713,Q$22:Q$2999),IF($I713="c3",SUMIF($D$22:D$2999,$K713,Q$22:Q$2999),IF($I713="c4",SUMIF($C$22:C$2999,$K713,Q$22:Q$2999),""))))))</f>
        <v/>
      </c>
      <c r="S713" s="90"/>
      <c r="T713" s="90" t="str">
        <f>IF(G713&lt;&gt;"",IF(S713&lt;&gt;"",O713*S713,"Celda Vacia"),IF($G713&lt;&gt;"",$O713*S713,IF(OR($I713="c",$I713="css"),SUMIF($G$22:G$2999,$K713,T$22:T$2999),IF($I713="c1",SUMIF($F$22:F$2999,$K713,T$22:T$2999),IF($I713="c2",SUMIF($E$22:E$2999,$K713,T$22:T$2999),IF($I713="c3",SUMIF($D$22:D$2999,$K713,T$22:T$2999),IF($I713="c4",SUMIF($C$22:C$2999,$K713,T$22:T$2999),"")))))))</f>
        <v/>
      </c>
      <c r="U713" s="91" t="str">
        <f t="shared" si="168"/>
        <v/>
      </c>
      <c r="V713" s="45"/>
      <c r="X713" s="50" t="str">
        <f t="shared" si="169"/>
        <v/>
      </c>
      <c r="Y713" s="69" t="str">
        <f t="shared" si="170"/>
        <v/>
      </c>
      <c r="Z713" s="69" t="str">
        <f t="shared" si="171"/>
        <v/>
      </c>
      <c r="AA713" s="69" t="str">
        <f>IF(I713="CSS",IF(RELLENAR!$F$6="PEM",IF(OR(T713&lt;(Q713),Q713=0),1,""),IF(OR(T713*(1+$T$11+$T$9)&lt;(Q713*(1+$O$9+$O$11)),Q713=0),1,"")),"")</f>
        <v/>
      </c>
      <c r="AB713" s="93" t="str">
        <f t="shared" si="172"/>
        <v/>
      </c>
      <c r="AC713" s="56" t="str">
        <f t="shared" si="173"/>
        <v/>
      </c>
      <c r="AD713" s="94" t="str">
        <f t="shared" si="174"/>
        <v/>
      </c>
      <c r="AE713" s="56" t="str">
        <f t="shared" si="175"/>
        <v/>
      </c>
      <c r="AF713" s="78" t="str">
        <f t="shared" si="176"/>
        <v/>
      </c>
    </row>
    <row r="714" spans="1:32" s="74" customFormat="1" x14ac:dyDescent="0.2">
      <c r="A714" s="74" t="str">
        <f>IF(EXPORTADO!I696&lt;&gt;"",EXPORTADO!I696,"")</f>
        <v/>
      </c>
      <c r="B714" s="74" t="str">
        <f t="shared" si="161"/>
        <v/>
      </c>
      <c r="C714" s="86" t="str">
        <f t="shared" si="162"/>
        <v/>
      </c>
      <c r="D714" s="86" t="str">
        <f t="shared" si="163"/>
        <v/>
      </c>
      <c r="E714" s="86" t="str">
        <f t="shared" si="164"/>
        <v/>
      </c>
      <c r="F714" s="86" t="str">
        <f t="shared" si="165"/>
        <v/>
      </c>
      <c r="G714" s="86" t="str">
        <f t="shared" si="166"/>
        <v/>
      </c>
      <c r="H714" s="87" t="str">
        <f>IF(EXPORTADO!B696&lt;&gt;"",EXPORTADO!B696,"")</f>
        <v/>
      </c>
      <c r="I714" s="78" t="str">
        <f t="shared" si="167"/>
        <v/>
      </c>
      <c r="J714" s="78"/>
      <c r="K714" s="88" t="str">
        <f>IF(EXPORTADO!A696&lt;&gt;"",TRIM(EXPORTADO!A696),"")</f>
        <v/>
      </c>
      <c r="L714" s="50" t="str">
        <f>IF(K714&lt;&gt;"",EXPORTADO!D696,"")</f>
        <v/>
      </c>
      <c r="M714" s="50"/>
      <c r="N714" s="78" t="str">
        <f>IF(K714&lt;&gt;"",EXPORTADO!C696,"")</f>
        <v/>
      </c>
      <c r="O714" s="89" t="str">
        <f>IF(G714&lt;&gt;"",EXPORTADO!E696,"")</f>
        <v/>
      </c>
      <c r="P714" s="90" t="str">
        <f>IF(G714&lt;&gt;"",EXPORTADO!F696,"")</f>
        <v/>
      </c>
      <c r="Q714" s="90" t="str">
        <f>IF($G714&lt;&gt;"",$O714*P714,IF(OR($I714="c",$I714="css"),SUMIF($G$22:G$2999,$K714,Q$22:Q$2999),IF($I714="c1",SUMIF($F$22:F$2999,$K714,Q$22:Q$2999),IF($I714="c2",SUMIF($E$22:E$2999,$K714,Q$22:Q$2999),IF($I714="c3",SUMIF($D$22:D$2999,$K714,Q$22:Q$2999),IF($I714="c4",SUMIF($C$22:C$2999,$K714,Q$22:Q$2999),""))))))</f>
        <v/>
      </c>
      <c r="S714" s="90"/>
      <c r="T714" s="90" t="str">
        <f>IF(G714&lt;&gt;"",IF(S714&lt;&gt;"",O714*S714,"Celda Vacia"),IF($G714&lt;&gt;"",$O714*S714,IF(OR($I714="c",$I714="css"),SUMIF($G$22:G$2999,$K714,T$22:T$2999),IF($I714="c1",SUMIF($F$22:F$2999,$K714,T$22:T$2999),IF($I714="c2",SUMIF($E$22:E$2999,$K714,T$22:T$2999),IF($I714="c3",SUMIF($D$22:D$2999,$K714,T$22:T$2999),IF($I714="c4",SUMIF($C$22:C$2999,$K714,T$22:T$2999),"")))))))</f>
        <v/>
      </c>
      <c r="U714" s="91" t="str">
        <f t="shared" si="168"/>
        <v/>
      </c>
      <c r="V714" s="45"/>
      <c r="X714" s="50" t="str">
        <f t="shared" si="169"/>
        <v/>
      </c>
      <c r="Y714" s="69" t="str">
        <f t="shared" si="170"/>
        <v/>
      </c>
      <c r="Z714" s="69" t="str">
        <f t="shared" si="171"/>
        <v/>
      </c>
      <c r="AA714" s="69" t="str">
        <f>IF(I714="CSS",IF(RELLENAR!$F$6="PEM",IF(OR(T714&lt;(Q714),Q714=0),1,""),IF(OR(T714*(1+$T$11+$T$9)&lt;(Q714*(1+$O$9+$O$11)),Q714=0),1,"")),"")</f>
        <v/>
      </c>
      <c r="AB714" s="93" t="str">
        <f t="shared" si="172"/>
        <v/>
      </c>
      <c r="AC714" s="56" t="str">
        <f t="shared" si="173"/>
        <v/>
      </c>
      <c r="AD714" s="94" t="str">
        <f t="shared" si="174"/>
        <v/>
      </c>
      <c r="AE714" s="56" t="str">
        <f t="shared" si="175"/>
        <v/>
      </c>
      <c r="AF714" s="78" t="str">
        <f t="shared" si="176"/>
        <v/>
      </c>
    </row>
    <row r="715" spans="1:32" s="74" customFormat="1" x14ac:dyDescent="0.2">
      <c r="A715" s="74" t="str">
        <f>IF(EXPORTADO!I697&lt;&gt;"",EXPORTADO!I697,"")</f>
        <v/>
      </c>
      <c r="B715" s="74" t="str">
        <f t="shared" si="161"/>
        <v/>
      </c>
      <c r="C715" s="86" t="str">
        <f t="shared" si="162"/>
        <v/>
      </c>
      <c r="D715" s="86" t="str">
        <f t="shared" si="163"/>
        <v/>
      </c>
      <c r="E715" s="86" t="str">
        <f t="shared" si="164"/>
        <v/>
      </c>
      <c r="F715" s="86" t="str">
        <f t="shared" si="165"/>
        <v/>
      </c>
      <c r="G715" s="86" t="str">
        <f t="shared" si="166"/>
        <v/>
      </c>
      <c r="H715" s="87" t="str">
        <f>IF(EXPORTADO!B697&lt;&gt;"",EXPORTADO!B697,"")</f>
        <v/>
      </c>
      <c r="I715" s="78" t="str">
        <f t="shared" si="167"/>
        <v/>
      </c>
      <c r="J715" s="78"/>
      <c r="K715" s="88" t="str">
        <f>IF(EXPORTADO!A697&lt;&gt;"",TRIM(EXPORTADO!A697),"")</f>
        <v/>
      </c>
      <c r="L715" s="50" t="str">
        <f>IF(K715&lt;&gt;"",EXPORTADO!D697,"")</f>
        <v/>
      </c>
      <c r="M715" s="50"/>
      <c r="N715" s="78" t="str">
        <f>IF(K715&lt;&gt;"",EXPORTADO!C697,"")</f>
        <v/>
      </c>
      <c r="O715" s="89" t="str">
        <f>IF(G715&lt;&gt;"",EXPORTADO!E697,"")</f>
        <v/>
      </c>
      <c r="P715" s="90" t="str">
        <f>IF(G715&lt;&gt;"",EXPORTADO!F697,"")</f>
        <v/>
      </c>
      <c r="Q715" s="90" t="str">
        <f>IF($G715&lt;&gt;"",$O715*P715,IF(OR($I715="c",$I715="css"),SUMIF($G$22:G$2999,$K715,Q$22:Q$2999),IF($I715="c1",SUMIF($F$22:F$2999,$K715,Q$22:Q$2999),IF($I715="c2",SUMIF($E$22:E$2999,$K715,Q$22:Q$2999),IF($I715="c3",SUMIF($D$22:D$2999,$K715,Q$22:Q$2999),IF($I715="c4",SUMIF($C$22:C$2999,$K715,Q$22:Q$2999),""))))))</f>
        <v/>
      </c>
      <c r="S715" s="90"/>
      <c r="T715" s="90" t="str">
        <f>IF(G715&lt;&gt;"",IF(S715&lt;&gt;"",O715*S715,"Celda Vacia"),IF($G715&lt;&gt;"",$O715*S715,IF(OR($I715="c",$I715="css"),SUMIF($G$22:G$2999,$K715,T$22:T$2999),IF($I715="c1",SUMIF($F$22:F$2999,$K715,T$22:T$2999),IF($I715="c2",SUMIF($E$22:E$2999,$K715,T$22:T$2999),IF($I715="c3",SUMIF($D$22:D$2999,$K715,T$22:T$2999),IF($I715="c4",SUMIF($C$22:C$2999,$K715,T$22:T$2999),"")))))))</f>
        <v/>
      </c>
      <c r="U715" s="91" t="str">
        <f t="shared" si="168"/>
        <v/>
      </c>
      <c r="V715" s="45"/>
      <c r="X715" s="50" t="str">
        <f t="shared" si="169"/>
        <v/>
      </c>
      <c r="Y715" s="69" t="str">
        <f t="shared" si="170"/>
        <v/>
      </c>
      <c r="Z715" s="69" t="str">
        <f t="shared" si="171"/>
        <v/>
      </c>
      <c r="AA715" s="69" t="str">
        <f>IF(I715="CSS",IF(RELLENAR!$F$6="PEM",IF(OR(T715&lt;(Q715),Q715=0),1,""),IF(OR(T715*(1+$T$11+$T$9)&lt;(Q715*(1+$O$9+$O$11)),Q715=0),1,"")),"")</f>
        <v/>
      </c>
      <c r="AB715" s="93" t="str">
        <f t="shared" si="172"/>
        <v/>
      </c>
      <c r="AC715" s="56" t="str">
        <f t="shared" si="173"/>
        <v/>
      </c>
      <c r="AD715" s="94" t="str">
        <f t="shared" si="174"/>
        <v/>
      </c>
      <c r="AE715" s="56" t="str">
        <f t="shared" si="175"/>
        <v/>
      </c>
      <c r="AF715" s="78" t="str">
        <f t="shared" si="176"/>
        <v/>
      </c>
    </row>
    <row r="716" spans="1:32" s="74" customFormat="1" x14ac:dyDescent="0.2">
      <c r="A716" s="74" t="str">
        <f>IF(EXPORTADO!I698&lt;&gt;"",EXPORTADO!I698,"")</f>
        <v/>
      </c>
      <c r="B716" s="74" t="str">
        <f t="shared" si="161"/>
        <v/>
      </c>
      <c r="C716" s="86" t="str">
        <f t="shared" si="162"/>
        <v/>
      </c>
      <c r="D716" s="86" t="str">
        <f t="shared" si="163"/>
        <v/>
      </c>
      <c r="E716" s="86" t="str">
        <f t="shared" si="164"/>
        <v/>
      </c>
      <c r="F716" s="86" t="str">
        <f t="shared" si="165"/>
        <v/>
      </c>
      <c r="G716" s="86" t="str">
        <f t="shared" si="166"/>
        <v/>
      </c>
      <c r="H716" s="87" t="str">
        <f>IF(EXPORTADO!B698&lt;&gt;"",EXPORTADO!B698,"")</f>
        <v/>
      </c>
      <c r="I716" s="78" t="str">
        <f t="shared" si="167"/>
        <v/>
      </c>
      <c r="J716" s="78"/>
      <c r="K716" s="88" t="str">
        <f>IF(EXPORTADO!A698&lt;&gt;"",TRIM(EXPORTADO!A698),"")</f>
        <v/>
      </c>
      <c r="L716" s="50" t="str">
        <f>IF(K716&lt;&gt;"",EXPORTADO!D698,"")</f>
        <v/>
      </c>
      <c r="M716" s="50"/>
      <c r="N716" s="78" t="str">
        <f>IF(K716&lt;&gt;"",EXPORTADO!C698,"")</f>
        <v/>
      </c>
      <c r="O716" s="89" t="str">
        <f>IF(G716&lt;&gt;"",EXPORTADO!E698,"")</f>
        <v/>
      </c>
      <c r="P716" s="90" t="str">
        <f>IF(G716&lt;&gt;"",EXPORTADO!F698,"")</f>
        <v/>
      </c>
      <c r="Q716" s="90" t="str">
        <f>IF($G716&lt;&gt;"",$O716*P716,IF(OR($I716="c",$I716="css"),SUMIF($G$22:G$2999,$K716,Q$22:Q$2999),IF($I716="c1",SUMIF($F$22:F$2999,$K716,Q$22:Q$2999),IF($I716="c2",SUMIF($E$22:E$2999,$K716,Q$22:Q$2999),IF($I716="c3",SUMIF($D$22:D$2999,$K716,Q$22:Q$2999),IF($I716="c4",SUMIF($C$22:C$2999,$K716,Q$22:Q$2999),""))))))</f>
        <v/>
      </c>
      <c r="S716" s="90" t="s">
        <v>17</v>
      </c>
      <c r="T716" s="90" t="str">
        <f>IF(G716&lt;&gt;"",IF(S716&lt;&gt;"",O716*S716,"Celda Vacia"),IF($G716&lt;&gt;"",$O716*S716,IF(OR($I716="c",$I716="css"),SUMIF($G$22:G$2999,$K716,T$22:T$2999),IF($I716="c1",SUMIF($F$22:F$2999,$K716,T$22:T$2999),IF($I716="c2",SUMIF($E$22:E$2999,$K716,T$22:T$2999),IF($I716="c3",SUMIF($D$22:D$2999,$K716,T$22:T$2999),IF($I716="c4",SUMIF($C$22:C$2999,$K716,T$22:T$2999),"")))))))</f>
        <v/>
      </c>
      <c r="U716" s="91" t="str">
        <f t="shared" si="168"/>
        <v/>
      </c>
      <c r="V716" s="45"/>
      <c r="X716" s="50" t="str">
        <f t="shared" si="169"/>
        <v/>
      </c>
      <c r="Y716" s="69" t="str">
        <f t="shared" si="170"/>
        <v/>
      </c>
      <c r="Z716" s="69" t="str">
        <f t="shared" si="171"/>
        <v/>
      </c>
      <c r="AA716" s="69" t="str">
        <f>IF(I716="CSS",IF(RELLENAR!$F$6="PEM",IF(OR(T716&lt;(Q716),Q716=0),1,""),IF(OR(T716*(1+$T$11+$T$9)&lt;(Q716*(1+$O$9+$O$11)),Q716=0),1,"")),"")</f>
        <v/>
      </c>
      <c r="AB716" s="93" t="str">
        <f t="shared" si="172"/>
        <v/>
      </c>
      <c r="AC716" s="56" t="str">
        <f t="shared" si="173"/>
        <v/>
      </c>
      <c r="AD716" s="94" t="str">
        <f t="shared" si="174"/>
        <v/>
      </c>
      <c r="AE716" s="56" t="str">
        <f t="shared" si="175"/>
        <v/>
      </c>
      <c r="AF716" s="78" t="str">
        <f t="shared" si="176"/>
        <v/>
      </c>
    </row>
    <row r="717" spans="1:32" s="74" customFormat="1" x14ac:dyDescent="0.2">
      <c r="A717" s="74" t="str">
        <f>IF(EXPORTADO!I699&lt;&gt;"",EXPORTADO!I699,"")</f>
        <v/>
      </c>
      <c r="B717" s="74" t="str">
        <f t="shared" si="161"/>
        <v/>
      </c>
      <c r="C717" s="86" t="str">
        <f t="shared" si="162"/>
        <v/>
      </c>
      <c r="D717" s="86" t="str">
        <f t="shared" si="163"/>
        <v/>
      </c>
      <c r="E717" s="86" t="str">
        <f t="shared" si="164"/>
        <v/>
      </c>
      <c r="F717" s="86" t="str">
        <f t="shared" si="165"/>
        <v/>
      </c>
      <c r="G717" s="86" t="str">
        <f t="shared" si="166"/>
        <v/>
      </c>
      <c r="H717" s="87" t="str">
        <f>IF(EXPORTADO!B699&lt;&gt;"",EXPORTADO!B699,"")</f>
        <v/>
      </c>
      <c r="I717" s="78" t="str">
        <f t="shared" si="167"/>
        <v/>
      </c>
      <c r="J717" s="78"/>
      <c r="K717" s="88" t="str">
        <f>IF(EXPORTADO!A699&lt;&gt;"",TRIM(EXPORTADO!A699),"")</f>
        <v/>
      </c>
      <c r="L717" s="50" t="str">
        <f>IF(K717&lt;&gt;"",EXPORTADO!D699,"")</f>
        <v/>
      </c>
      <c r="M717" s="50"/>
      <c r="N717" s="78" t="str">
        <f>IF(K717&lt;&gt;"",EXPORTADO!C699,"")</f>
        <v/>
      </c>
      <c r="O717" s="89" t="str">
        <f>IF(G717&lt;&gt;"",EXPORTADO!E699,"")</f>
        <v/>
      </c>
      <c r="P717" s="90" t="str">
        <f>IF(G717&lt;&gt;"",EXPORTADO!F699,"")</f>
        <v/>
      </c>
      <c r="Q717" s="90" t="str">
        <f>IF($G717&lt;&gt;"",$O717*P717,IF(OR($I717="c",$I717="css"),SUMIF($G$22:G$2999,$K717,Q$22:Q$2999),IF($I717="c1",SUMIF($F$22:F$2999,$K717,Q$22:Q$2999),IF($I717="c2",SUMIF($E$22:E$2999,$K717,Q$22:Q$2999),IF($I717="c3",SUMIF($D$22:D$2999,$K717,Q$22:Q$2999),IF($I717="c4",SUMIF($C$22:C$2999,$K717,Q$22:Q$2999),""))))))</f>
        <v/>
      </c>
      <c r="S717" s="90"/>
      <c r="T717" s="90" t="str">
        <f>IF(G717&lt;&gt;"",IF(S717&lt;&gt;"",O717*S717,"Celda Vacia"),IF($G717&lt;&gt;"",$O717*S717,IF(OR($I717="c",$I717="css"),SUMIF($G$22:G$2999,$K717,T$22:T$2999),IF($I717="c1",SUMIF($F$22:F$2999,$K717,T$22:T$2999),IF($I717="c2",SUMIF($E$22:E$2999,$K717,T$22:T$2999),IF($I717="c3",SUMIF($D$22:D$2999,$K717,T$22:T$2999),IF($I717="c4",SUMIF($C$22:C$2999,$K717,T$22:T$2999),"")))))))</f>
        <v/>
      </c>
      <c r="U717" s="91" t="str">
        <f t="shared" si="168"/>
        <v/>
      </c>
      <c r="V717" s="45"/>
      <c r="X717" s="50" t="str">
        <f t="shared" si="169"/>
        <v/>
      </c>
      <c r="Y717" s="69" t="str">
        <f t="shared" si="170"/>
        <v/>
      </c>
      <c r="Z717" s="69" t="str">
        <f t="shared" si="171"/>
        <v/>
      </c>
      <c r="AA717" s="69" t="str">
        <f>IF(I717="CSS",IF(RELLENAR!$F$6="PEM",IF(OR(T717&lt;(Q717),Q717=0),1,""),IF(OR(T717*(1+$T$11+$T$9)&lt;(Q717*(1+$O$9+$O$11)),Q717=0),1,"")),"")</f>
        <v/>
      </c>
      <c r="AB717" s="93" t="str">
        <f t="shared" si="172"/>
        <v/>
      </c>
      <c r="AC717" s="56" t="str">
        <f t="shared" si="173"/>
        <v/>
      </c>
      <c r="AD717" s="94" t="str">
        <f t="shared" si="174"/>
        <v/>
      </c>
      <c r="AE717" s="56" t="str">
        <f t="shared" si="175"/>
        <v/>
      </c>
      <c r="AF717" s="78" t="str">
        <f t="shared" si="176"/>
        <v/>
      </c>
    </row>
    <row r="718" spans="1:32" s="74" customFormat="1" x14ac:dyDescent="0.2">
      <c r="A718" s="74" t="str">
        <f>IF(EXPORTADO!I700&lt;&gt;"",EXPORTADO!I700,"")</f>
        <v/>
      </c>
      <c r="B718" s="74" t="str">
        <f t="shared" si="161"/>
        <v/>
      </c>
      <c r="C718" s="86" t="str">
        <f t="shared" si="162"/>
        <v/>
      </c>
      <c r="D718" s="86" t="str">
        <f t="shared" si="163"/>
        <v/>
      </c>
      <c r="E718" s="86" t="str">
        <f t="shared" si="164"/>
        <v/>
      </c>
      <c r="F718" s="86" t="str">
        <f t="shared" si="165"/>
        <v/>
      </c>
      <c r="G718" s="86" t="str">
        <f t="shared" si="166"/>
        <v/>
      </c>
      <c r="H718" s="87" t="str">
        <f>IF(EXPORTADO!B700&lt;&gt;"",EXPORTADO!B700,"")</f>
        <v/>
      </c>
      <c r="I718" s="78" t="str">
        <f t="shared" si="167"/>
        <v/>
      </c>
      <c r="J718" s="78"/>
      <c r="K718" s="88" t="str">
        <f>IF(EXPORTADO!A700&lt;&gt;"",TRIM(EXPORTADO!A700),"")</f>
        <v/>
      </c>
      <c r="L718" s="50" t="str">
        <f>IF(K718&lt;&gt;"",EXPORTADO!D700,"")</f>
        <v/>
      </c>
      <c r="M718" s="50"/>
      <c r="N718" s="78" t="str">
        <f>IF(K718&lt;&gt;"",EXPORTADO!C700,"")</f>
        <v/>
      </c>
      <c r="O718" s="89" t="str">
        <f>IF(G718&lt;&gt;"",EXPORTADO!E700,"")</f>
        <v/>
      </c>
      <c r="P718" s="90" t="str">
        <f>IF(G718&lt;&gt;"",EXPORTADO!F700,"")</f>
        <v/>
      </c>
      <c r="Q718" s="90" t="str">
        <f>IF($G718&lt;&gt;"",$O718*P718,IF(OR($I718="c",$I718="css"),SUMIF($G$22:G$2999,$K718,Q$22:Q$2999),IF($I718="c1",SUMIF($F$22:F$2999,$K718,Q$22:Q$2999),IF($I718="c2",SUMIF($E$22:E$2999,$K718,Q$22:Q$2999),IF($I718="c3",SUMIF($D$22:D$2999,$K718,Q$22:Q$2999),IF($I718="c4",SUMIF($C$22:C$2999,$K718,Q$22:Q$2999),""))))))</f>
        <v/>
      </c>
      <c r="S718" s="90"/>
      <c r="T718" s="90" t="str">
        <f>IF(G718&lt;&gt;"",IF(S718&lt;&gt;"",O718*S718,"Celda Vacia"),IF($G718&lt;&gt;"",$O718*S718,IF(OR($I718="c",$I718="css"),SUMIF($G$22:G$2999,$K718,T$22:T$2999),IF($I718="c1",SUMIF($F$22:F$2999,$K718,T$22:T$2999),IF($I718="c2",SUMIF($E$22:E$2999,$K718,T$22:T$2999),IF($I718="c3",SUMIF($D$22:D$2999,$K718,T$22:T$2999),IF($I718="c4",SUMIF($C$22:C$2999,$K718,T$22:T$2999),"")))))))</f>
        <v/>
      </c>
      <c r="U718" s="91" t="str">
        <f t="shared" si="168"/>
        <v/>
      </c>
      <c r="V718" s="45"/>
      <c r="X718" s="50" t="str">
        <f t="shared" si="169"/>
        <v/>
      </c>
      <c r="Y718" s="69" t="str">
        <f t="shared" si="170"/>
        <v/>
      </c>
      <c r="Z718" s="69" t="str">
        <f t="shared" si="171"/>
        <v/>
      </c>
      <c r="AA718" s="69" t="str">
        <f>IF(I718="CSS",IF(RELLENAR!$F$6="PEM",IF(OR(T718&lt;(Q718),Q718=0),1,""),IF(OR(T718*(1+$T$11+$T$9)&lt;(Q718*(1+$O$9+$O$11)),Q718=0),1,"")),"")</f>
        <v/>
      </c>
      <c r="AB718" s="93" t="str">
        <f t="shared" si="172"/>
        <v/>
      </c>
      <c r="AC718" s="56" t="str">
        <f t="shared" si="173"/>
        <v/>
      </c>
      <c r="AD718" s="94" t="str">
        <f t="shared" si="174"/>
        <v/>
      </c>
      <c r="AE718" s="56" t="str">
        <f t="shared" si="175"/>
        <v/>
      </c>
      <c r="AF718" s="78" t="str">
        <f t="shared" si="176"/>
        <v/>
      </c>
    </row>
    <row r="719" spans="1:32" s="74" customFormat="1" x14ac:dyDescent="0.2">
      <c r="A719" s="74" t="str">
        <f>IF(EXPORTADO!I701&lt;&gt;"",EXPORTADO!I701,"")</f>
        <v/>
      </c>
      <c r="B719" s="74" t="str">
        <f t="shared" si="161"/>
        <v/>
      </c>
      <c r="C719" s="86" t="str">
        <f t="shared" si="162"/>
        <v/>
      </c>
      <c r="D719" s="86" t="str">
        <f t="shared" si="163"/>
        <v/>
      </c>
      <c r="E719" s="86" t="str">
        <f t="shared" si="164"/>
        <v/>
      </c>
      <c r="F719" s="86" t="str">
        <f t="shared" si="165"/>
        <v/>
      </c>
      <c r="G719" s="86" t="str">
        <f t="shared" si="166"/>
        <v/>
      </c>
      <c r="H719" s="87" t="str">
        <f>IF(EXPORTADO!B701&lt;&gt;"",EXPORTADO!B701,"")</f>
        <v/>
      </c>
      <c r="I719" s="78" t="str">
        <f t="shared" si="167"/>
        <v/>
      </c>
      <c r="J719" s="78"/>
      <c r="K719" s="88" t="str">
        <f>IF(EXPORTADO!A701&lt;&gt;"",TRIM(EXPORTADO!A701),"")</f>
        <v/>
      </c>
      <c r="L719" s="50" t="str">
        <f>IF(K719&lt;&gt;"",EXPORTADO!D701,"")</f>
        <v/>
      </c>
      <c r="M719" s="50"/>
      <c r="N719" s="78" t="str">
        <f>IF(K719&lt;&gt;"",EXPORTADO!C701,"")</f>
        <v/>
      </c>
      <c r="O719" s="89" t="str">
        <f>IF(G719&lt;&gt;"",EXPORTADO!E701,"")</f>
        <v/>
      </c>
      <c r="P719" s="90" t="str">
        <f>IF(G719&lt;&gt;"",EXPORTADO!F701,"")</f>
        <v/>
      </c>
      <c r="Q719" s="90" t="str">
        <f>IF($G719&lt;&gt;"",$O719*P719,IF(OR($I719="c",$I719="css"),SUMIF($G$22:G$2999,$K719,Q$22:Q$2999),IF($I719="c1",SUMIF($F$22:F$2999,$K719,Q$22:Q$2999),IF($I719="c2",SUMIF($E$22:E$2999,$K719,Q$22:Q$2999),IF($I719="c3",SUMIF($D$22:D$2999,$K719,Q$22:Q$2999),IF($I719="c4",SUMIF($C$22:C$2999,$K719,Q$22:Q$2999),""))))))</f>
        <v/>
      </c>
      <c r="S719" s="90"/>
      <c r="T719" s="90" t="str">
        <f>IF(G719&lt;&gt;"",IF(S719&lt;&gt;"",O719*S719,"Celda Vacia"),IF($G719&lt;&gt;"",$O719*S719,IF(OR($I719="c",$I719="css"),SUMIF($G$22:G$2999,$K719,T$22:T$2999),IF($I719="c1",SUMIF($F$22:F$2999,$K719,T$22:T$2999),IF($I719="c2",SUMIF($E$22:E$2999,$K719,T$22:T$2999),IF($I719="c3",SUMIF($D$22:D$2999,$K719,T$22:T$2999),IF($I719="c4",SUMIF($C$22:C$2999,$K719,T$22:T$2999),"")))))))</f>
        <v/>
      </c>
      <c r="U719" s="91" t="str">
        <f t="shared" si="168"/>
        <v/>
      </c>
      <c r="V719" s="45"/>
      <c r="X719" s="50" t="str">
        <f t="shared" si="169"/>
        <v/>
      </c>
      <c r="Y719" s="69" t="str">
        <f t="shared" si="170"/>
        <v/>
      </c>
      <c r="Z719" s="69" t="str">
        <f t="shared" si="171"/>
        <v/>
      </c>
      <c r="AA719" s="69" t="str">
        <f>IF(I719="CSS",IF(RELLENAR!$F$6="PEM",IF(OR(T719&lt;(Q719),Q719=0),1,""),IF(OR(T719*(1+$T$11+$T$9)&lt;(Q719*(1+$O$9+$O$11)),Q719=0),1,"")),"")</f>
        <v/>
      </c>
      <c r="AB719" s="93" t="str">
        <f t="shared" si="172"/>
        <v/>
      </c>
      <c r="AC719" s="56" t="str">
        <f t="shared" si="173"/>
        <v/>
      </c>
      <c r="AD719" s="94" t="str">
        <f t="shared" si="174"/>
        <v/>
      </c>
      <c r="AE719" s="56" t="str">
        <f t="shared" si="175"/>
        <v/>
      </c>
      <c r="AF719" s="78" t="str">
        <f t="shared" si="176"/>
        <v/>
      </c>
    </row>
    <row r="720" spans="1:32" s="74" customFormat="1" x14ac:dyDescent="0.2">
      <c r="A720" s="74" t="str">
        <f>IF(EXPORTADO!I702&lt;&gt;"",EXPORTADO!I702,"")</f>
        <v/>
      </c>
      <c r="B720" s="74" t="str">
        <f t="shared" si="161"/>
        <v/>
      </c>
      <c r="C720" s="86" t="str">
        <f t="shared" si="162"/>
        <v/>
      </c>
      <c r="D720" s="86" t="str">
        <f t="shared" si="163"/>
        <v/>
      </c>
      <c r="E720" s="86" t="str">
        <f t="shared" si="164"/>
        <v/>
      </c>
      <c r="F720" s="86" t="str">
        <f t="shared" si="165"/>
        <v/>
      </c>
      <c r="G720" s="86" t="str">
        <f t="shared" si="166"/>
        <v/>
      </c>
      <c r="H720" s="87" t="str">
        <f>IF(EXPORTADO!B702&lt;&gt;"",EXPORTADO!B702,"")</f>
        <v/>
      </c>
      <c r="I720" s="78" t="str">
        <f t="shared" si="167"/>
        <v/>
      </c>
      <c r="J720" s="78"/>
      <c r="K720" s="88" t="str">
        <f>IF(EXPORTADO!A702&lt;&gt;"",TRIM(EXPORTADO!A702),"")</f>
        <v/>
      </c>
      <c r="L720" s="50" t="str">
        <f>IF(K720&lt;&gt;"",EXPORTADO!D702,"")</f>
        <v/>
      </c>
      <c r="M720" s="50"/>
      <c r="N720" s="78" t="str">
        <f>IF(K720&lt;&gt;"",EXPORTADO!C702,"")</f>
        <v/>
      </c>
      <c r="O720" s="89" t="str">
        <f>IF(G720&lt;&gt;"",EXPORTADO!E702,"")</f>
        <v/>
      </c>
      <c r="P720" s="90" t="str">
        <f>IF(G720&lt;&gt;"",EXPORTADO!F702,"")</f>
        <v/>
      </c>
      <c r="Q720" s="90" t="str">
        <f>IF($G720&lt;&gt;"",$O720*P720,IF(OR($I720="c",$I720="css"),SUMIF($G$22:G$2999,$K720,Q$22:Q$2999),IF($I720="c1",SUMIF($F$22:F$2999,$K720,Q$22:Q$2999),IF($I720="c2",SUMIF($E$22:E$2999,$K720,Q$22:Q$2999),IF($I720="c3",SUMIF($D$22:D$2999,$K720,Q$22:Q$2999),IF($I720="c4",SUMIF($C$22:C$2999,$K720,Q$22:Q$2999),""))))))</f>
        <v/>
      </c>
      <c r="S720" s="90" t="s">
        <v>17</v>
      </c>
      <c r="T720" s="90" t="str">
        <f>IF(G720&lt;&gt;"",IF(S720&lt;&gt;"",O720*S720,"Celda Vacia"),IF($G720&lt;&gt;"",$O720*S720,IF(OR($I720="c",$I720="css"),SUMIF($G$22:G$2999,$K720,T$22:T$2999),IF($I720="c1",SUMIF($F$22:F$2999,$K720,T$22:T$2999),IF($I720="c2",SUMIF($E$22:E$2999,$K720,T$22:T$2999),IF($I720="c3",SUMIF($D$22:D$2999,$K720,T$22:T$2999),IF($I720="c4",SUMIF($C$22:C$2999,$K720,T$22:T$2999),"")))))))</f>
        <v/>
      </c>
      <c r="U720" s="91" t="str">
        <f t="shared" si="168"/>
        <v/>
      </c>
      <c r="V720" s="45"/>
      <c r="X720" s="50" t="str">
        <f t="shared" si="169"/>
        <v/>
      </c>
      <c r="Y720" s="69" t="str">
        <f t="shared" si="170"/>
        <v/>
      </c>
      <c r="Z720" s="69" t="str">
        <f t="shared" si="171"/>
        <v/>
      </c>
      <c r="AA720" s="69" t="str">
        <f>IF(I720="CSS",IF(RELLENAR!$F$6="PEM",IF(OR(T720&lt;(Q720),Q720=0),1,""),IF(OR(T720*(1+$T$11+$T$9)&lt;(Q720*(1+$O$9+$O$11)),Q720=0),1,"")),"")</f>
        <v/>
      </c>
      <c r="AB720" s="93" t="str">
        <f t="shared" si="172"/>
        <v/>
      </c>
      <c r="AC720" s="56" t="str">
        <f t="shared" si="173"/>
        <v/>
      </c>
      <c r="AD720" s="94" t="str">
        <f t="shared" si="174"/>
        <v/>
      </c>
      <c r="AE720" s="56" t="str">
        <f t="shared" si="175"/>
        <v/>
      </c>
      <c r="AF720" s="78" t="str">
        <f t="shared" si="176"/>
        <v/>
      </c>
    </row>
    <row r="721" spans="1:32" s="74" customFormat="1" x14ac:dyDescent="0.2">
      <c r="A721" s="74" t="str">
        <f>IF(EXPORTADO!I703&lt;&gt;"",EXPORTADO!I703,"")</f>
        <v/>
      </c>
      <c r="B721" s="74" t="str">
        <f t="shared" si="161"/>
        <v/>
      </c>
      <c r="C721" s="86" t="str">
        <f t="shared" si="162"/>
        <v/>
      </c>
      <c r="D721" s="86" t="str">
        <f t="shared" si="163"/>
        <v/>
      </c>
      <c r="E721" s="86" t="str">
        <f t="shared" si="164"/>
        <v/>
      </c>
      <c r="F721" s="86" t="str">
        <f t="shared" si="165"/>
        <v/>
      </c>
      <c r="G721" s="86" t="str">
        <f t="shared" si="166"/>
        <v/>
      </c>
      <c r="H721" s="87" t="str">
        <f>IF(EXPORTADO!B703&lt;&gt;"",EXPORTADO!B703,"")</f>
        <v/>
      </c>
      <c r="I721" s="78" t="str">
        <f t="shared" si="167"/>
        <v/>
      </c>
      <c r="J721" s="78"/>
      <c r="K721" s="88" t="str">
        <f>IF(EXPORTADO!A703&lt;&gt;"",TRIM(EXPORTADO!A703),"")</f>
        <v/>
      </c>
      <c r="L721" s="50" t="str">
        <f>IF(K721&lt;&gt;"",EXPORTADO!D703,"")</f>
        <v/>
      </c>
      <c r="M721" s="50"/>
      <c r="N721" s="78" t="str">
        <f>IF(K721&lt;&gt;"",EXPORTADO!C703,"")</f>
        <v/>
      </c>
      <c r="O721" s="89" t="str">
        <f>IF(G721&lt;&gt;"",EXPORTADO!E703,"")</f>
        <v/>
      </c>
      <c r="P721" s="90" t="str">
        <f>IF(G721&lt;&gt;"",EXPORTADO!F703,"")</f>
        <v/>
      </c>
      <c r="Q721" s="90" t="str">
        <f>IF($G721&lt;&gt;"",$O721*P721,IF(OR($I721="c",$I721="css"),SUMIF($G$22:G$2999,$K721,Q$22:Q$2999),IF($I721="c1",SUMIF($F$22:F$2999,$K721,Q$22:Q$2999),IF($I721="c2",SUMIF($E$22:E$2999,$K721,Q$22:Q$2999),IF($I721="c3",SUMIF($D$22:D$2999,$K721,Q$22:Q$2999),IF($I721="c4",SUMIF($C$22:C$2999,$K721,Q$22:Q$2999),""))))))</f>
        <v/>
      </c>
      <c r="S721" s="90"/>
      <c r="T721" s="90" t="str">
        <f>IF(G721&lt;&gt;"",IF(S721&lt;&gt;"",O721*S721,"Celda Vacia"),IF($G721&lt;&gt;"",$O721*S721,IF(OR($I721="c",$I721="css"),SUMIF($G$22:G$2999,$K721,T$22:T$2999),IF($I721="c1",SUMIF($F$22:F$2999,$K721,T$22:T$2999),IF($I721="c2",SUMIF($E$22:E$2999,$K721,T$22:T$2999),IF($I721="c3",SUMIF($D$22:D$2999,$K721,T$22:T$2999),IF($I721="c4",SUMIF($C$22:C$2999,$K721,T$22:T$2999),"")))))))</f>
        <v/>
      </c>
      <c r="U721" s="91" t="str">
        <f t="shared" si="168"/>
        <v/>
      </c>
      <c r="V721" s="45"/>
      <c r="X721" s="50" t="str">
        <f t="shared" si="169"/>
        <v/>
      </c>
      <c r="Y721" s="69" t="str">
        <f t="shared" si="170"/>
        <v/>
      </c>
      <c r="Z721" s="69" t="str">
        <f t="shared" si="171"/>
        <v/>
      </c>
      <c r="AA721" s="69" t="str">
        <f>IF(I721="CSS",IF(RELLENAR!$F$6="PEM",IF(OR(T721&lt;(Q721),Q721=0),1,""),IF(OR(T721*(1+$T$11+$T$9)&lt;(Q721*(1+$O$9+$O$11)),Q721=0),1,"")),"")</f>
        <v/>
      </c>
      <c r="AB721" s="93" t="str">
        <f t="shared" si="172"/>
        <v/>
      </c>
      <c r="AC721" s="56" t="str">
        <f t="shared" si="173"/>
        <v/>
      </c>
      <c r="AD721" s="94" t="str">
        <f t="shared" si="174"/>
        <v/>
      </c>
      <c r="AE721" s="56" t="str">
        <f t="shared" si="175"/>
        <v/>
      </c>
      <c r="AF721" s="78" t="str">
        <f t="shared" si="176"/>
        <v/>
      </c>
    </row>
    <row r="722" spans="1:32" s="74" customFormat="1" x14ac:dyDescent="0.2">
      <c r="A722" s="74" t="str">
        <f>IF(EXPORTADO!I704&lt;&gt;"",EXPORTADO!I704,"")</f>
        <v/>
      </c>
      <c r="B722" s="74" t="str">
        <f t="shared" si="161"/>
        <v/>
      </c>
      <c r="C722" s="86" t="str">
        <f t="shared" si="162"/>
        <v/>
      </c>
      <c r="D722" s="86" t="str">
        <f t="shared" si="163"/>
        <v/>
      </c>
      <c r="E722" s="86" t="str">
        <f t="shared" si="164"/>
        <v/>
      </c>
      <c r="F722" s="86" t="str">
        <f t="shared" si="165"/>
        <v/>
      </c>
      <c r="G722" s="86" t="str">
        <f t="shared" si="166"/>
        <v/>
      </c>
      <c r="H722" s="87" t="str">
        <f>IF(EXPORTADO!B704&lt;&gt;"",EXPORTADO!B704,"")</f>
        <v/>
      </c>
      <c r="I722" s="78" t="str">
        <f t="shared" si="167"/>
        <v/>
      </c>
      <c r="J722" s="78"/>
      <c r="K722" s="88" t="str">
        <f>IF(EXPORTADO!A704&lt;&gt;"",TRIM(EXPORTADO!A704),"")</f>
        <v/>
      </c>
      <c r="L722" s="50" t="str">
        <f>IF(K722&lt;&gt;"",EXPORTADO!D704,"")</f>
        <v/>
      </c>
      <c r="M722" s="50"/>
      <c r="N722" s="78" t="str">
        <f>IF(K722&lt;&gt;"",EXPORTADO!C704,"")</f>
        <v/>
      </c>
      <c r="O722" s="89" t="str">
        <f>IF(G722&lt;&gt;"",EXPORTADO!E704,"")</f>
        <v/>
      </c>
      <c r="P722" s="90" t="str">
        <f>IF(G722&lt;&gt;"",EXPORTADO!F704,"")</f>
        <v/>
      </c>
      <c r="Q722" s="90" t="str">
        <f>IF($G722&lt;&gt;"",$O722*P722,IF(OR($I722="c",$I722="css"),SUMIF($G$22:G$2999,$K722,Q$22:Q$2999),IF($I722="c1",SUMIF($F$22:F$2999,$K722,Q$22:Q$2999),IF($I722="c2",SUMIF($E$22:E$2999,$K722,Q$22:Q$2999),IF($I722="c3",SUMIF($D$22:D$2999,$K722,Q$22:Q$2999),IF($I722="c4",SUMIF($C$22:C$2999,$K722,Q$22:Q$2999),""))))))</f>
        <v/>
      </c>
      <c r="S722" s="90"/>
      <c r="T722" s="90" t="str">
        <f>IF(G722&lt;&gt;"",IF(S722&lt;&gt;"",O722*S722,"Celda Vacia"),IF($G722&lt;&gt;"",$O722*S722,IF(OR($I722="c",$I722="css"),SUMIF($G$22:G$2999,$K722,T$22:T$2999),IF($I722="c1",SUMIF($F$22:F$2999,$K722,T$22:T$2999),IF($I722="c2",SUMIF($E$22:E$2999,$K722,T$22:T$2999),IF($I722="c3",SUMIF($D$22:D$2999,$K722,T$22:T$2999),IF($I722="c4",SUMIF($C$22:C$2999,$K722,T$22:T$2999),"")))))))</f>
        <v/>
      </c>
      <c r="U722" s="91" t="str">
        <f t="shared" si="168"/>
        <v/>
      </c>
      <c r="V722" s="45"/>
      <c r="X722" s="50" t="str">
        <f t="shared" si="169"/>
        <v/>
      </c>
      <c r="Y722" s="69" t="str">
        <f t="shared" si="170"/>
        <v/>
      </c>
      <c r="Z722" s="69" t="str">
        <f t="shared" si="171"/>
        <v/>
      </c>
      <c r="AA722" s="69" t="str">
        <f>IF(I722="CSS",IF(RELLENAR!$F$6="PEM",IF(OR(T722&lt;(Q722),Q722=0),1,""),IF(OR(T722*(1+$T$11+$T$9)&lt;(Q722*(1+$O$9+$O$11)),Q722=0),1,"")),"")</f>
        <v/>
      </c>
      <c r="AB722" s="93" t="str">
        <f t="shared" si="172"/>
        <v/>
      </c>
      <c r="AC722" s="56" t="str">
        <f t="shared" si="173"/>
        <v/>
      </c>
      <c r="AD722" s="94" t="str">
        <f t="shared" si="174"/>
        <v/>
      </c>
      <c r="AE722" s="56" t="str">
        <f t="shared" si="175"/>
        <v/>
      </c>
      <c r="AF722" s="78" t="str">
        <f t="shared" si="176"/>
        <v/>
      </c>
    </row>
    <row r="723" spans="1:32" s="74" customFormat="1" x14ac:dyDescent="0.2">
      <c r="A723" s="74" t="str">
        <f>IF(EXPORTADO!I705&lt;&gt;"",EXPORTADO!I705,"")</f>
        <v/>
      </c>
      <c r="B723" s="74" t="str">
        <f t="shared" si="161"/>
        <v/>
      </c>
      <c r="C723" s="86" t="str">
        <f t="shared" si="162"/>
        <v/>
      </c>
      <c r="D723" s="86" t="str">
        <f t="shared" si="163"/>
        <v/>
      </c>
      <c r="E723" s="86" t="str">
        <f t="shared" si="164"/>
        <v/>
      </c>
      <c r="F723" s="86" t="str">
        <f t="shared" si="165"/>
        <v/>
      </c>
      <c r="G723" s="86" t="str">
        <f t="shared" si="166"/>
        <v/>
      </c>
      <c r="H723" s="87" t="str">
        <f>IF(EXPORTADO!B705&lt;&gt;"",EXPORTADO!B705,"")</f>
        <v/>
      </c>
      <c r="I723" s="78" t="str">
        <f t="shared" si="167"/>
        <v/>
      </c>
      <c r="J723" s="78"/>
      <c r="K723" s="88" t="str">
        <f>IF(EXPORTADO!A705&lt;&gt;"",TRIM(EXPORTADO!A705),"")</f>
        <v/>
      </c>
      <c r="L723" s="50" t="str">
        <f>IF(K723&lt;&gt;"",EXPORTADO!D705,"")</f>
        <v/>
      </c>
      <c r="M723" s="50"/>
      <c r="N723" s="78" t="str">
        <f>IF(K723&lt;&gt;"",EXPORTADO!C705,"")</f>
        <v/>
      </c>
      <c r="O723" s="89" t="str">
        <f>IF(G723&lt;&gt;"",EXPORTADO!E705,"")</f>
        <v/>
      </c>
      <c r="P723" s="90" t="str">
        <f>IF(G723&lt;&gt;"",EXPORTADO!F705,"")</f>
        <v/>
      </c>
      <c r="Q723" s="90" t="str">
        <f>IF($G723&lt;&gt;"",$O723*P723,IF(OR($I723="c",$I723="css"),SUMIF($G$22:G$2999,$K723,Q$22:Q$2999),IF($I723="c1",SUMIF($F$22:F$2999,$K723,Q$22:Q$2999),IF($I723="c2",SUMIF($E$22:E$2999,$K723,Q$22:Q$2999),IF($I723="c3",SUMIF($D$22:D$2999,$K723,Q$22:Q$2999),IF($I723="c4",SUMIF($C$22:C$2999,$K723,Q$22:Q$2999),""))))))</f>
        <v/>
      </c>
      <c r="S723" s="90"/>
      <c r="T723" s="90" t="str">
        <f>IF(G723&lt;&gt;"",IF(S723&lt;&gt;"",O723*S723,"Celda Vacia"),IF($G723&lt;&gt;"",$O723*S723,IF(OR($I723="c",$I723="css"),SUMIF($G$22:G$2999,$K723,T$22:T$2999),IF($I723="c1",SUMIF($F$22:F$2999,$K723,T$22:T$2999),IF($I723="c2",SUMIF($E$22:E$2999,$K723,T$22:T$2999),IF($I723="c3",SUMIF($D$22:D$2999,$K723,T$22:T$2999),IF($I723="c4",SUMIF($C$22:C$2999,$K723,T$22:T$2999),"")))))))</f>
        <v/>
      </c>
      <c r="U723" s="91" t="str">
        <f t="shared" si="168"/>
        <v/>
      </c>
      <c r="V723" s="45"/>
      <c r="X723" s="50" t="str">
        <f t="shared" si="169"/>
        <v/>
      </c>
      <c r="Y723" s="69" t="str">
        <f t="shared" si="170"/>
        <v/>
      </c>
      <c r="Z723" s="69" t="str">
        <f t="shared" si="171"/>
        <v/>
      </c>
      <c r="AA723" s="69" t="str">
        <f>IF(I723="CSS",IF(RELLENAR!$F$6="PEM",IF(OR(T723&lt;(Q723),Q723=0),1,""),IF(OR(T723*(1+$T$11+$T$9)&lt;(Q723*(1+$O$9+$O$11)),Q723=0),1,"")),"")</f>
        <v/>
      </c>
      <c r="AB723" s="93" t="str">
        <f t="shared" si="172"/>
        <v/>
      </c>
      <c r="AC723" s="56" t="str">
        <f t="shared" si="173"/>
        <v/>
      </c>
      <c r="AD723" s="94" t="str">
        <f t="shared" si="174"/>
        <v/>
      </c>
      <c r="AE723" s="56" t="str">
        <f t="shared" si="175"/>
        <v/>
      </c>
      <c r="AF723" s="78" t="str">
        <f t="shared" si="176"/>
        <v/>
      </c>
    </row>
    <row r="724" spans="1:32" s="74" customFormat="1" x14ac:dyDescent="0.2">
      <c r="A724" s="74" t="str">
        <f>IF(EXPORTADO!I706&lt;&gt;"",EXPORTADO!I706,"")</f>
        <v/>
      </c>
      <c r="B724" s="74" t="str">
        <f t="shared" si="161"/>
        <v/>
      </c>
      <c r="C724" s="86" t="str">
        <f t="shared" si="162"/>
        <v/>
      </c>
      <c r="D724" s="86" t="str">
        <f t="shared" si="163"/>
        <v/>
      </c>
      <c r="E724" s="86" t="str">
        <f t="shared" si="164"/>
        <v/>
      </c>
      <c r="F724" s="86" t="str">
        <f t="shared" si="165"/>
        <v/>
      </c>
      <c r="G724" s="86" t="str">
        <f t="shared" si="166"/>
        <v/>
      </c>
      <c r="H724" s="87" t="str">
        <f>IF(EXPORTADO!B706&lt;&gt;"",EXPORTADO!B706,"")</f>
        <v/>
      </c>
      <c r="I724" s="78" t="str">
        <f t="shared" si="167"/>
        <v/>
      </c>
      <c r="J724" s="78"/>
      <c r="K724" s="88" t="str">
        <f>IF(EXPORTADO!A706&lt;&gt;"",TRIM(EXPORTADO!A706),"")</f>
        <v/>
      </c>
      <c r="L724" s="50" t="str">
        <f>IF(K724&lt;&gt;"",EXPORTADO!D706,"")</f>
        <v/>
      </c>
      <c r="M724" s="50"/>
      <c r="N724" s="78" t="str">
        <f>IF(K724&lt;&gt;"",EXPORTADO!C706,"")</f>
        <v/>
      </c>
      <c r="O724" s="89" t="str">
        <f>IF(G724&lt;&gt;"",EXPORTADO!E706,"")</f>
        <v/>
      </c>
      <c r="P724" s="90" t="str">
        <f>IF(G724&lt;&gt;"",EXPORTADO!F706,"")</f>
        <v/>
      </c>
      <c r="Q724" s="90" t="str">
        <f>IF($G724&lt;&gt;"",$O724*P724,IF(OR($I724="c",$I724="css"),SUMIF($G$22:G$2999,$K724,Q$22:Q$2999),IF($I724="c1",SUMIF($F$22:F$2999,$K724,Q$22:Q$2999),IF($I724="c2",SUMIF($E$22:E$2999,$K724,Q$22:Q$2999),IF($I724="c3",SUMIF($D$22:D$2999,$K724,Q$22:Q$2999),IF($I724="c4",SUMIF($C$22:C$2999,$K724,Q$22:Q$2999),""))))))</f>
        <v/>
      </c>
      <c r="S724" s="90"/>
      <c r="T724" s="90" t="str">
        <f>IF(G724&lt;&gt;"",IF(S724&lt;&gt;"",O724*S724,"Celda Vacia"),IF($G724&lt;&gt;"",$O724*S724,IF(OR($I724="c",$I724="css"),SUMIF($G$22:G$2999,$K724,T$22:T$2999),IF($I724="c1",SUMIF($F$22:F$2999,$K724,T$22:T$2999),IF($I724="c2",SUMIF($E$22:E$2999,$K724,T$22:T$2999),IF($I724="c3",SUMIF($D$22:D$2999,$K724,T$22:T$2999),IF($I724="c4",SUMIF($C$22:C$2999,$K724,T$22:T$2999),"")))))))</f>
        <v/>
      </c>
      <c r="U724" s="91" t="str">
        <f t="shared" si="168"/>
        <v/>
      </c>
      <c r="V724" s="45"/>
      <c r="X724" s="50" t="str">
        <f t="shared" si="169"/>
        <v/>
      </c>
      <c r="Y724" s="69" t="str">
        <f t="shared" si="170"/>
        <v/>
      </c>
      <c r="Z724" s="69" t="str">
        <f t="shared" si="171"/>
        <v/>
      </c>
      <c r="AA724" s="69" t="str">
        <f>IF(I724="CSS",IF(RELLENAR!$F$6="PEM",IF(OR(T724&lt;(Q724),Q724=0),1,""),IF(OR(T724*(1+$T$11+$T$9)&lt;(Q724*(1+$O$9+$O$11)),Q724=0),1,"")),"")</f>
        <v/>
      </c>
      <c r="AB724" s="93" t="str">
        <f t="shared" si="172"/>
        <v/>
      </c>
      <c r="AC724" s="56" t="str">
        <f t="shared" si="173"/>
        <v/>
      </c>
      <c r="AD724" s="94" t="str">
        <f t="shared" si="174"/>
        <v/>
      </c>
      <c r="AE724" s="56" t="str">
        <f t="shared" si="175"/>
        <v/>
      </c>
      <c r="AF724" s="78" t="str">
        <f t="shared" si="176"/>
        <v/>
      </c>
    </row>
    <row r="725" spans="1:32" s="74" customFormat="1" x14ac:dyDescent="0.2">
      <c r="A725" s="74" t="str">
        <f>IF(EXPORTADO!I707&lt;&gt;"",EXPORTADO!I707,"")</f>
        <v/>
      </c>
      <c r="B725" s="74" t="str">
        <f t="shared" si="161"/>
        <v/>
      </c>
      <c r="C725" s="86" t="str">
        <f t="shared" si="162"/>
        <v/>
      </c>
      <c r="D725" s="86" t="str">
        <f t="shared" si="163"/>
        <v/>
      </c>
      <c r="E725" s="86" t="str">
        <f t="shared" si="164"/>
        <v/>
      </c>
      <c r="F725" s="86" t="str">
        <f t="shared" si="165"/>
        <v/>
      </c>
      <c r="G725" s="86" t="str">
        <f t="shared" si="166"/>
        <v/>
      </c>
      <c r="H725" s="87" t="str">
        <f>IF(EXPORTADO!B707&lt;&gt;"",EXPORTADO!B707,"")</f>
        <v/>
      </c>
      <c r="I725" s="78" t="str">
        <f t="shared" si="167"/>
        <v/>
      </c>
      <c r="J725" s="78"/>
      <c r="K725" s="88" t="str">
        <f>IF(EXPORTADO!A707&lt;&gt;"",TRIM(EXPORTADO!A707),"")</f>
        <v/>
      </c>
      <c r="L725" s="50" t="str">
        <f>IF(K725&lt;&gt;"",EXPORTADO!D707,"")</f>
        <v/>
      </c>
      <c r="M725" s="50"/>
      <c r="N725" s="78" t="str">
        <f>IF(K725&lt;&gt;"",EXPORTADO!C707,"")</f>
        <v/>
      </c>
      <c r="O725" s="89" t="str">
        <f>IF(G725&lt;&gt;"",EXPORTADO!E707,"")</f>
        <v/>
      </c>
      <c r="P725" s="90" t="str">
        <f>IF(G725&lt;&gt;"",EXPORTADO!F707,"")</f>
        <v/>
      </c>
      <c r="Q725" s="90" t="str">
        <f>IF($G725&lt;&gt;"",$O725*P725,IF(OR($I725="c",$I725="css"),SUMIF($G$22:G$2999,$K725,Q$22:Q$2999),IF($I725="c1",SUMIF($F$22:F$2999,$K725,Q$22:Q$2999),IF($I725="c2",SUMIF($E$22:E$2999,$K725,Q$22:Q$2999),IF($I725="c3",SUMIF($D$22:D$2999,$K725,Q$22:Q$2999),IF($I725="c4",SUMIF($C$22:C$2999,$K725,Q$22:Q$2999),""))))))</f>
        <v/>
      </c>
      <c r="S725" s="90"/>
      <c r="T725" s="90" t="str">
        <f>IF(G725&lt;&gt;"",IF(S725&lt;&gt;"",O725*S725,"Celda Vacia"),IF($G725&lt;&gt;"",$O725*S725,IF(OR($I725="c",$I725="css"),SUMIF($G$22:G$2999,$K725,T$22:T$2999),IF($I725="c1",SUMIF($F$22:F$2999,$K725,T$22:T$2999),IF($I725="c2",SUMIF($E$22:E$2999,$K725,T$22:T$2999),IF($I725="c3",SUMIF($D$22:D$2999,$K725,T$22:T$2999),IF($I725="c4",SUMIF($C$22:C$2999,$K725,T$22:T$2999),"")))))))</f>
        <v/>
      </c>
      <c r="U725" s="91" t="str">
        <f t="shared" si="168"/>
        <v/>
      </c>
      <c r="V725" s="45"/>
      <c r="X725" s="50" t="str">
        <f t="shared" si="169"/>
        <v/>
      </c>
      <c r="Y725" s="69" t="str">
        <f t="shared" si="170"/>
        <v/>
      </c>
      <c r="Z725" s="69" t="str">
        <f t="shared" si="171"/>
        <v/>
      </c>
      <c r="AA725" s="69" t="str">
        <f>IF(I725="CSS",IF(RELLENAR!$F$6="PEM",IF(OR(T725&lt;(Q725),Q725=0),1,""),IF(OR(T725*(1+$T$11+$T$9)&lt;(Q725*(1+$O$9+$O$11)),Q725=0),1,"")),"")</f>
        <v/>
      </c>
      <c r="AB725" s="93" t="str">
        <f t="shared" si="172"/>
        <v/>
      </c>
      <c r="AC725" s="56" t="str">
        <f t="shared" si="173"/>
        <v/>
      </c>
      <c r="AD725" s="94" t="str">
        <f t="shared" si="174"/>
        <v/>
      </c>
      <c r="AE725" s="56" t="str">
        <f t="shared" si="175"/>
        <v/>
      </c>
      <c r="AF725" s="78" t="str">
        <f t="shared" si="176"/>
        <v/>
      </c>
    </row>
    <row r="726" spans="1:32" s="74" customFormat="1" x14ac:dyDescent="0.2">
      <c r="A726" s="74" t="str">
        <f>IF(EXPORTADO!I708&lt;&gt;"",EXPORTADO!I708,"")</f>
        <v/>
      </c>
      <c r="B726" s="74" t="str">
        <f t="shared" ref="B726:B789" si="177">IF(K726&lt;&gt;"",LEN(K726),"")</f>
        <v/>
      </c>
      <c r="C726" s="86" t="str">
        <f t="shared" ref="C726:C789" si="178">IF($I726="P5",MID($K726,1,14),"")</f>
        <v/>
      </c>
      <c r="D726" s="86" t="str">
        <f t="shared" ref="D726:D789" si="179">IF(OR($I726="P4",$I726="P5",$I726="P5"),MID($K726,1,11),"")</f>
        <v/>
      </c>
      <c r="E726" s="86" t="str">
        <f t="shared" ref="E726:E789" si="180">IF(OR($I726="P3",$I726="P4",$I726="P5"),MID($K726,1,8),"")</f>
        <v/>
      </c>
      <c r="F726" s="86" t="str">
        <f t="shared" ref="F726:F789" si="181">IF(OR($I726="P2",$I726="P3",$I726="P4",$I726="P5"),MID($K726,1,5),"")</f>
        <v/>
      </c>
      <c r="G726" s="86" t="str">
        <f t="shared" ref="G726:G789" si="182">IF(OR($I726="P1",$I726="P2",$I726="P3",$I726="P4",$I726="P5"),MID($K726,1,2),"")</f>
        <v/>
      </c>
      <c r="H726" s="87" t="str">
        <f>IF(EXPORTADO!B708&lt;&gt;"",EXPORTADO!B708,"")</f>
        <v/>
      </c>
      <c r="I726" s="78" t="str">
        <f t="shared" ref="I726:I789" si="183">IF(K726&lt;&gt;"",IF(OR(K726=CSS.1,K726=CSS.2,K726=CSS.3),"CSS",IF(B726=17,IF(H726="capítulo","c5","p5"),IF(B726=14,IF(H726="capítulo","c4","p4"),IF(B726=11,IF(H726="capítulo","c3","p3"),IF(B726=8,IF(H726="capítulo","c2","p2"),IF(B726=5,IF(H726="capítulo","c1","p1"),IF(B726=2,"c"))))))),"")</f>
        <v/>
      </c>
      <c r="J726" s="78"/>
      <c r="K726" s="88" t="str">
        <f>IF(EXPORTADO!A708&lt;&gt;"",TRIM(EXPORTADO!A708),"")</f>
        <v/>
      </c>
      <c r="L726" s="50" t="str">
        <f>IF(K726&lt;&gt;"",EXPORTADO!D708,"")</f>
        <v/>
      </c>
      <c r="M726" s="50"/>
      <c r="N726" s="78" t="str">
        <f>IF(K726&lt;&gt;"",EXPORTADO!C708,"")</f>
        <v/>
      </c>
      <c r="O726" s="89" t="str">
        <f>IF(G726&lt;&gt;"",EXPORTADO!E708,"")</f>
        <v/>
      </c>
      <c r="P726" s="90" t="str">
        <f>IF(G726&lt;&gt;"",EXPORTADO!F708,"")</f>
        <v/>
      </c>
      <c r="Q726" s="90" t="str">
        <f>IF($G726&lt;&gt;"",$O726*P726,IF(OR($I726="c",$I726="css"),SUMIF($G$22:G$2999,$K726,Q$22:Q$2999),IF($I726="c1",SUMIF($F$22:F$2999,$K726,Q$22:Q$2999),IF($I726="c2",SUMIF($E$22:E$2999,$K726,Q$22:Q$2999),IF($I726="c3",SUMIF($D$22:D$2999,$K726,Q$22:Q$2999),IF($I726="c4",SUMIF($C$22:C$2999,$K726,Q$22:Q$2999),""))))))</f>
        <v/>
      </c>
      <c r="S726" s="90"/>
      <c r="T726" s="90" t="str">
        <f>IF(G726&lt;&gt;"",IF(S726&lt;&gt;"",O726*S726,"Celda Vacia"),IF($G726&lt;&gt;"",$O726*S726,IF(OR($I726="c",$I726="css"),SUMIF($G$22:G$2999,$K726,T$22:T$2999),IF($I726="c1",SUMIF($F$22:F$2999,$K726,T$22:T$2999),IF($I726="c2",SUMIF($E$22:E$2999,$K726,T$22:T$2999),IF($I726="c3",SUMIF($D$22:D$2999,$K726,T$22:T$2999),IF($I726="c4",SUMIF($C$22:C$2999,$K726,T$22:T$2999),"")))))))</f>
        <v/>
      </c>
      <c r="U726" s="91" t="str">
        <f t="shared" ref="U726:U789" si="184">IF(T726&lt;&gt;"Celda Vacia",IF($T$7&lt;&gt;0,IF(AND(T726&lt;&gt;0,T726&lt;&gt;"",Q726&lt;&gt;0,Q726&lt;&gt;""),-(1-(T726*($Z$3+1))/(Q726*($Z$2+1))),IF(AND(S726&lt;&gt;"",S726&lt;&gt;0,P726&lt;&gt;"",P726&lt;&gt;0),-(1-(S726/P726)),"")),""),"")</f>
        <v/>
      </c>
      <c r="V726" s="45"/>
      <c r="X726" s="50" t="str">
        <f t="shared" ref="X726:X789" si="185">IF(Y726&lt;&gt;"",$X$7,IF(Z726&lt;&gt;"",$X$9,IF(AND(AA726&lt;&gt;"",AA726&lt;&gt;0),$X$11,IF(AND(AE726&lt;&gt;"",AE726&lt;&gt;0),$X$13,""))))</f>
        <v/>
      </c>
      <c r="Y726" s="69" t="str">
        <f t="shared" ref="Y726:Y789" si="186">IF(G726&lt;&gt;"",IF(S726="",1,""),"")</f>
        <v/>
      </c>
      <c r="Z726" s="69" t="str">
        <f t="shared" ref="Z726:Z789" si="187">IF(G726&lt;&gt;"",IF(S726&lt;&gt;"",IF(S726=0,1,""),""),"")</f>
        <v/>
      </c>
      <c r="AA726" s="69" t="str">
        <f>IF(I726="CSS",IF(RELLENAR!$F$6="PEM",IF(OR(T726&lt;(Q726),Q726=0),1,""),IF(OR(T726*(1+$T$11+$T$9)&lt;(Q726*(1+$O$9+$O$11)),Q726=0),1,"")),"")</f>
        <v/>
      </c>
      <c r="AB726" s="93" t="str">
        <f t="shared" ref="AB726:AB789" si="188">IF(G726&lt;&gt;"",IF(U726&lt;&gt;"",U726,""),"")</f>
        <v/>
      </c>
      <c r="AC726" s="56" t="str">
        <f t="shared" ref="AC726:AC789" si="189">IF(G726&lt;&gt;"",IF(AB726&lt;&gt;"",COUNTIF($AB$22:$AB$2999,AB726),""),"")</f>
        <v/>
      </c>
      <c r="AD726" s="94" t="str">
        <f t="shared" ref="AD726:AD789" si="190">IF(AND(I726="C",T726&lt;&gt;0),-(1-(T726*($T$11+$T$9)+T726)/(Q726*($O$9+$O$11)+Q726)),"")</f>
        <v/>
      </c>
      <c r="AE726" s="56" t="str">
        <f t="shared" ref="AE726:AE789" si="191">IF(AD726&lt;&gt;"",IF(A726="OB",IF(ABS(AD726)&gt;PD.OC,1,""),IF(A726="VEC",IF(ABS(AD726)&gt;PD.VEC,1,""),IF(A726="CI",IF(ABS(AD726)&gt;PD.IC,1,""),IF(A726="EIM",IF(ABS(AD726)&gt;PD.EIM,1,""),"")))),"")</f>
        <v/>
      </c>
      <c r="AF726" s="78" t="str">
        <f t="shared" ref="AF726:AF789" si="192">IF(T726="celda vacia",1,"")</f>
        <v/>
      </c>
    </row>
    <row r="727" spans="1:32" s="74" customFormat="1" x14ac:dyDescent="0.2">
      <c r="A727" s="74" t="str">
        <f>IF(EXPORTADO!I709&lt;&gt;"",EXPORTADO!I709,"")</f>
        <v/>
      </c>
      <c r="B727" s="74" t="str">
        <f t="shared" si="177"/>
        <v/>
      </c>
      <c r="C727" s="86" t="str">
        <f t="shared" si="178"/>
        <v/>
      </c>
      <c r="D727" s="86" t="str">
        <f t="shared" si="179"/>
        <v/>
      </c>
      <c r="E727" s="86" t="str">
        <f t="shared" si="180"/>
        <v/>
      </c>
      <c r="F727" s="86" t="str">
        <f t="shared" si="181"/>
        <v/>
      </c>
      <c r="G727" s="86" t="str">
        <f t="shared" si="182"/>
        <v/>
      </c>
      <c r="H727" s="87" t="str">
        <f>IF(EXPORTADO!B709&lt;&gt;"",EXPORTADO!B709,"")</f>
        <v/>
      </c>
      <c r="I727" s="78" t="str">
        <f t="shared" si="183"/>
        <v/>
      </c>
      <c r="J727" s="78"/>
      <c r="K727" s="88" t="str">
        <f>IF(EXPORTADO!A709&lt;&gt;"",TRIM(EXPORTADO!A709),"")</f>
        <v/>
      </c>
      <c r="L727" s="50" t="str">
        <f>IF(K727&lt;&gt;"",EXPORTADO!D709,"")</f>
        <v/>
      </c>
      <c r="M727" s="50"/>
      <c r="N727" s="78" t="str">
        <f>IF(K727&lt;&gt;"",EXPORTADO!C709,"")</f>
        <v/>
      </c>
      <c r="O727" s="89" t="str">
        <f>IF(G727&lt;&gt;"",EXPORTADO!E709,"")</f>
        <v/>
      </c>
      <c r="P727" s="90" t="str">
        <f>IF(G727&lt;&gt;"",EXPORTADO!F709,"")</f>
        <v/>
      </c>
      <c r="Q727" s="90" t="str">
        <f>IF($G727&lt;&gt;"",$O727*P727,IF(OR($I727="c",$I727="css"),SUMIF($G$22:G$2999,$K727,Q$22:Q$2999),IF($I727="c1",SUMIF($F$22:F$2999,$K727,Q$22:Q$2999),IF($I727="c2",SUMIF($E$22:E$2999,$K727,Q$22:Q$2999),IF($I727="c3",SUMIF($D$22:D$2999,$K727,Q$22:Q$2999),IF($I727="c4",SUMIF($C$22:C$2999,$K727,Q$22:Q$2999),""))))))</f>
        <v/>
      </c>
      <c r="S727" s="90" t="s">
        <v>17</v>
      </c>
      <c r="T727" s="90" t="str">
        <f>IF(G727&lt;&gt;"",IF(S727&lt;&gt;"",O727*S727,"Celda Vacia"),IF($G727&lt;&gt;"",$O727*S727,IF(OR($I727="c",$I727="css"),SUMIF($G$22:G$2999,$K727,T$22:T$2999),IF($I727="c1",SUMIF($F$22:F$2999,$K727,T$22:T$2999),IF($I727="c2",SUMIF($E$22:E$2999,$K727,T$22:T$2999),IF($I727="c3",SUMIF($D$22:D$2999,$K727,T$22:T$2999),IF($I727="c4",SUMIF($C$22:C$2999,$K727,T$22:T$2999),"")))))))</f>
        <v/>
      </c>
      <c r="U727" s="91" t="str">
        <f t="shared" si="184"/>
        <v/>
      </c>
      <c r="V727" s="45"/>
      <c r="X727" s="50" t="str">
        <f t="shared" si="185"/>
        <v/>
      </c>
      <c r="Y727" s="69" t="str">
        <f t="shared" si="186"/>
        <v/>
      </c>
      <c r="Z727" s="69" t="str">
        <f t="shared" si="187"/>
        <v/>
      </c>
      <c r="AA727" s="69" t="str">
        <f>IF(I727="CSS",IF(RELLENAR!$F$6="PEM",IF(OR(T727&lt;(Q727),Q727=0),1,""),IF(OR(T727*(1+$T$11+$T$9)&lt;(Q727*(1+$O$9+$O$11)),Q727=0),1,"")),"")</f>
        <v/>
      </c>
      <c r="AB727" s="93" t="str">
        <f t="shared" si="188"/>
        <v/>
      </c>
      <c r="AC727" s="56" t="str">
        <f t="shared" si="189"/>
        <v/>
      </c>
      <c r="AD727" s="94" t="str">
        <f t="shared" si="190"/>
        <v/>
      </c>
      <c r="AE727" s="56" t="str">
        <f t="shared" si="191"/>
        <v/>
      </c>
      <c r="AF727" s="78" t="str">
        <f t="shared" si="192"/>
        <v/>
      </c>
    </row>
    <row r="728" spans="1:32" s="74" customFormat="1" x14ac:dyDescent="0.2">
      <c r="A728" s="74" t="str">
        <f>IF(EXPORTADO!I710&lt;&gt;"",EXPORTADO!I710,"")</f>
        <v/>
      </c>
      <c r="B728" s="74" t="str">
        <f t="shared" si="177"/>
        <v/>
      </c>
      <c r="C728" s="86" t="str">
        <f t="shared" si="178"/>
        <v/>
      </c>
      <c r="D728" s="86" t="str">
        <f t="shared" si="179"/>
        <v/>
      </c>
      <c r="E728" s="86" t="str">
        <f t="shared" si="180"/>
        <v/>
      </c>
      <c r="F728" s="86" t="str">
        <f t="shared" si="181"/>
        <v/>
      </c>
      <c r="G728" s="86" t="str">
        <f t="shared" si="182"/>
        <v/>
      </c>
      <c r="H728" s="87" t="str">
        <f>IF(EXPORTADO!B710&lt;&gt;"",EXPORTADO!B710,"")</f>
        <v/>
      </c>
      <c r="I728" s="78" t="str">
        <f t="shared" si="183"/>
        <v/>
      </c>
      <c r="J728" s="78"/>
      <c r="K728" s="88" t="str">
        <f>IF(EXPORTADO!A710&lt;&gt;"",TRIM(EXPORTADO!A710),"")</f>
        <v/>
      </c>
      <c r="L728" s="50" t="str">
        <f>IF(K728&lt;&gt;"",EXPORTADO!D710,"")</f>
        <v/>
      </c>
      <c r="M728" s="50"/>
      <c r="N728" s="78" t="str">
        <f>IF(K728&lt;&gt;"",EXPORTADO!C710,"")</f>
        <v/>
      </c>
      <c r="O728" s="89" t="str">
        <f>IF(G728&lt;&gt;"",EXPORTADO!E710,"")</f>
        <v/>
      </c>
      <c r="P728" s="90" t="str">
        <f>IF(G728&lt;&gt;"",EXPORTADO!F710,"")</f>
        <v/>
      </c>
      <c r="Q728" s="90" t="str">
        <f>IF($G728&lt;&gt;"",$O728*P728,IF(OR($I728="c",$I728="css"),SUMIF($G$22:G$2999,$K728,Q$22:Q$2999),IF($I728="c1",SUMIF($F$22:F$2999,$K728,Q$22:Q$2999),IF($I728="c2",SUMIF($E$22:E$2999,$K728,Q$22:Q$2999),IF($I728="c3",SUMIF($D$22:D$2999,$K728,Q$22:Q$2999),IF($I728="c4",SUMIF($C$22:C$2999,$K728,Q$22:Q$2999),""))))))</f>
        <v/>
      </c>
      <c r="S728" s="90"/>
      <c r="T728" s="90" t="str">
        <f>IF(G728&lt;&gt;"",IF(S728&lt;&gt;"",O728*S728,"Celda Vacia"),IF($G728&lt;&gt;"",$O728*S728,IF(OR($I728="c",$I728="css"),SUMIF($G$22:G$2999,$K728,T$22:T$2999),IF($I728="c1",SUMIF($F$22:F$2999,$K728,T$22:T$2999),IF($I728="c2",SUMIF($E$22:E$2999,$K728,T$22:T$2999),IF($I728="c3",SUMIF($D$22:D$2999,$K728,T$22:T$2999),IF($I728="c4",SUMIF($C$22:C$2999,$K728,T$22:T$2999),"")))))))</f>
        <v/>
      </c>
      <c r="U728" s="91" t="str">
        <f t="shared" si="184"/>
        <v/>
      </c>
      <c r="V728" s="45"/>
      <c r="X728" s="50" t="str">
        <f t="shared" si="185"/>
        <v/>
      </c>
      <c r="Y728" s="69" t="str">
        <f t="shared" si="186"/>
        <v/>
      </c>
      <c r="Z728" s="69" t="str">
        <f t="shared" si="187"/>
        <v/>
      </c>
      <c r="AA728" s="69" t="str">
        <f>IF(I728="CSS",IF(RELLENAR!$F$6="PEM",IF(OR(T728&lt;(Q728),Q728=0),1,""),IF(OR(T728*(1+$T$11+$T$9)&lt;(Q728*(1+$O$9+$O$11)),Q728=0),1,"")),"")</f>
        <v/>
      </c>
      <c r="AB728" s="93" t="str">
        <f t="shared" si="188"/>
        <v/>
      </c>
      <c r="AC728" s="56" t="str">
        <f t="shared" si="189"/>
        <v/>
      </c>
      <c r="AD728" s="94" t="str">
        <f t="shared" si="190"/>
        <v/>
      </c>
      <c r="AE728" s="56" t="str">
        <f t="shared" si="191"/>
        <v/>
      </c>
      <c r="AF728" s="78" t="str">
        <f t="shared" si="192"/>
        <v/>
      </c>
    </row>
    <row r="729" spans="1:32" s="74" customFormat="1" x14ac:dyDescent="0.2">
      <c r="A729" s="74" t="str">
        <f>IF(EXPORTADO!I711&lt;&gt;"",EXPORTADO!I711,"")</f>
        <v/>
      </c>
      <c r="B729" s="74" t="str">
        <f t="shared" si="177"/>
        <v/>
      </c>
      <c r="C729" s="86" t="str">
        <f t="shared" si="178"/>
        <v/>
      </c>
      <c r="D729" s="86" t="str">
        <f t="shared" si="179"/>
        <v/>
      </c>
      <c r="E729" s="86" t="str">
        <f t="shared" si="180"/>
        <v/>
      </c>
      <c r="F729" s="86" t="str">
        <f t="shared" si="181"/>
        <v/>
      </c>
      <c r="G729" s="86" t="str">
        <f t="shared" si="182"/>
        <v/>
      </c>
      <c r="H729" s="87" t="str">
        <f>IF(EXPORTADO!B711&lt;&gt;"",EXPORTADO!B711,"")</f>
        <v/>
      </c>
      <c r="I729" s="78" t="str">
        <f t="shared" si="183"/>
        <v/>
      </c>
      <c r="J729" s="78"/>
      <c r="K729" s="88" t="str">
        <f>IF(EXPORTADO!A711&lt;&gt;"",TRIM(EXPORTADO!A711),"")</f>
        <v/>
      </c>
      <c r="L729" s="50" t="str">
        <f>IF(K729&lt;&gt;"",EXPORTADO!D711,"")</f>
        <v/>
      </c>
      <c r="M729" s="50"/>
      <c r="N729" s="78" t="str">
        <f>IF(K729&lt;&gt;"",EXPORTADO!C711,"")</f>
        <v/>
      </c>
      <c r="O729" s="89" t="str">
        <f>IF(G729&lt;&gt;"",EXPORTADO!E711,"")</f>
        <v/>
      </c>
      <c r="P729" s="90" t="str">
        <f>IF(G729&lt;&gt;"",EXPORTADO!F711,"")</f>
        <v/>
      </c>
      <c r="Q729" s="90" t="str">
        <f>IF($G729&lt;&gt;"",$O729*P729,IF(OR($I729="c",$I729="css"),SUMIF($G$22:G$2999,$K729,Q$22:Q$2999),IF($I729="c1",SUMIF($F$22:F$2999,$K729,Q$22:Q$2999),IF($I729="c2",SUMIF($E$22:E$2999,$K729,Q$22:Q$2999),IF($I729="c3",SUMIF($D$22:D$2999,$K729,Q$22:Q$2999),IF($I729="c4",SUMIF($C$22:C$2999,$K729,Q$22:Q$2999),""))))))</f>
        <v/>
      </c>
      <c r="S729" s="90" t="s">
        <v>17</v>
      </c>
      <c r="T729" s="90" t="str">
        <f>IF(G729&lt;&gt;"",IF(S729&lt;&gt;"",O729*S729,"Celda Vacia"),IF($G729&lt;&gt;"",$O729*S729,IF(OR($I729="c",$I729="css"),SUMIF($G$22:G$2999,$K729,T$22:T$2999),IF($I729="c1",SUMIF($F$22:F$2999,$K729,T$22:T$2999),IF($I729="c2",SUMIF($E$22:E$2999,$K729,T$22:T$2999),IF($I729="c3",SUMIF($D$22:D$2999,$K729,T$22:T$2999),IF($I729="c4",SUMIF($C$22:C$2999,$K729,T$22:T$2999),"")))))))</f>
        <v/>
      </c>
      <c r="U729" s="91" t="str">
        <f t="shared" si="184"/>
        <v/>
      </c>
      <c r="V729" s="45"/>
      <c r="X729" s="50" t="str">
        <f t="shared" si="185"/>
        <v/>
      </c>
      <c r="Y729" s="69" t="str">
        <f t="shared" si="186"/>
        <v/>
      </c>
      <c r="Z729" s="69" t="str">
        <f t="shared" si="187"/>
        <v/>
      </c>
      <c r="AA729" s="69" t="str">
        <f>IF(I729="CSS",IF(RELLENAR!$F$6="PEM",IF(OR(T729&lt;(Q729),Q729=0),1,""),IF(OR(T729*(1+$T$11+$T$9)&lt;(Q729*(1+$O$9+$O$11)),Q729=0),1,"")),"")</f>
        <v/>
      </c>
      <c r="AB729" s="93" t="str">
        <f t="shared" si="188"/>
        <v/>
      </c>
      <c r="AC729" s="56" t="str">
        <f t="shared" si="189"/>
        <v/>
      </c>
      <c r="AD729" s="94" t="str">
        <f t="shared" si="190"/>
        <v/>
      </c>
      <c r="AE729" s="56" t="str">
        <f t="shared" si="191"/>
        <v/>
      </c>
      <c r="AF729" s="78" t="str">
        <f t="shared" si="192"/>
        <v/>
      </c>
    </row>
    <row r="730" spans="1:32" s="74" customFormat="1" x14ac:dyDescent="0.2">
      <c r="A730" s="74" t="str">
        <f>IF(EXPORTADO!I712&lt;&gt;"",EXPORTADO!I712,"")</f>
        <v/>
      </c>
      <c r="B730" s="74" t="str">
        <f t="shared" si="177"/>
        <v/>
      </c>
      <c r="C730" s="86" t="str">
        <f t="shared" si="178"/>
        <v/>
      </c>
      <c r="D730" s="86" t="str">
        <f t="shared" si="179"/>
        <v/>
      </c>
      <c r="E730" s="86" t="str">
        <f t="shared" si="180"/>
        <v/>
      </c>
      <c r="F730" s="86" t="str">
        <f t="shared" si="181"/>
        <v/>
      </c>
      <c r="G730" s="86" t="str">
        <f t="shared" si="182"/>
        <v/>
      </c>
      <c r="H730" s="87" t="str">
        <f>IF(EXPORTADO!B712&lt;&gt;"",EXPORTADO!B712,"")</f>
        <v/>
      </c>
      <c r="I730" s="78" t="str">
        <f t="shared" si="183"/>
        <v/>
      </c>
      <c r="J730" s="78"/>
      <c r="K730" s="88" t="str">
        <f>IF(EXPORTADO!A712&lt;&gt;"",TRIM(EXPORTADO!A712),"")</f>
        <v/>
      </c>
      <c r="L730" s="50" t="str">
        <f>IF(K730&lt;&gt;"",EXPORTADO!D712,"")</f>
        <v/>
      </c>
      <c r="M730" s="50"/>
      <c r="N730" s="78" t="str">
        <f>IF(K730&lt;&gt;"",EXPORTADO!C712,"")</f>
        <v/>
      </c>
      <c r="O730" s="89" t="str">
        <f>IF(G730&lt;&gt;"",EXPORTADO!E712,"")</f>
        <v/>
      </c>
      <c r="P730" s="90" t="str">
        <f>IF(G730&lt;&gt;"",EXPORTADO!F712,"")</f>
        <v/>
      </c>
      <c r="Q730" s="90" t="str">
        <f>IF($G730&lt;&gt;"",$O730*P730,IF(OR($I730="c",$I730="css"),SUMIF($G$22:G$2999,$K730,Q$22:Q$2999),IF($I730="c1",SUMIF($F$22:F$2999,$K730,Q$22:Q$2999),IF($I730="c2",SUMIF($E$22:E$2999,$K730,Q$22:Q$2999),IF($I730="c3",SUMIF($D$22:D$2999,$K730,Q$22:Q$2999),IF($I730="c4",SUMIF($C$22:C$2999,$K730,Q$22:Q$2999),""))))))</f>
        <v/>
      </c>
      <c r="S730" s="90" t="s">
        <v>17</v>
      </c>
      <c r="T730" s="90" t="str">
        <f>IF(G730&lt;&gt;"",IF(S730&lt;&gt;"",O730*S730,"Celda Vacia"),IF($G730&lt;&gt;"",$O730*S730,IF(OR($I730="c",$I730="css"),SUMIF($G$22:G$2999,$K730,T$22:T$2999),IF($I730="c1",SUMIF($F$22:F$2999,$K730,T$22:T$2999),IF($I730="c2",SUMIF($E$22:E$2999,$K730,T$22:T$2999),IF($I730="c3",SUMIF($D$22:D$2999,$K730,T$22:T$2999),IF($I730="c4",SUMIF($C$22:C$2999,$K730,T$22:T$2999),"")))))))</f>
        <v/>
      </c>
      <c r="U730" s="91" t="str">
        <f t="shared" si="184"/>
        <v/>
      </c>
      <c r="V730" s="45"/>
      <c r="X730" s="50" t="str">
        <f t="shared" si="185"/>
        <v/>
      </c>
      <c r="Y730" s="69" t="str">
        <f t="shared" si="186"/>
        <v/>
      </c>
      <c r="Z730" s="69" t="str">
        <f t="shared" si="187"/>
        <v/>
      </c>
      <c r="AA730" s="69" t="str">
        <f>IF(I730="CSS",IF(RELLENAR!$F$6="PEM",IF(OR(T730&lt;(Q730),Q730=0),1,""),IF(OR(T730*(1+$T$11+$T$9)&lt;(Q730*(1+$O$9+$O$11)),Q730=0),1,"")),"")</f>
        <v/>
      </c>
      <c r="AB730" s="93" t="str">
        <f t="shared" si="188"/>
        <v/>
      </c>
      <c r="AC730" s="56" t="str">
        <f t="shared" si="189"/>
        <v/>
      </c>
      <c r="AD730" s="94" t="str">
        <f t="shared" si="190"/>
        <v/>
      </c>
      <c r="AE730" s="56" t="str">
        <f t="shared" si="191"/>
        <v/>
      </c>
      <c r="AF730" s="78" t="str">
        <f t="shared" si="192"/>
        <v/>
      </c>
    </row>
    <row r="731" spans="1:32" s="74" customFormat="1" x14ac:dyDescent="0.2">
      <c r="A731" s="74" t="str">
        <f>IF(EXPORTADO!I713&lt;&gt;"",EXPORTADO!I713,"")</f>
        <v/>
      </c>
      <c r="B731" s="74" t="str">
        <f t="shared" si="177"/>
        <v/>
      </c>
      <c r="C731" s="86" t="str">
        <f t="shared" si="178"/>
        <v/>
      </c>
      <c r="D731" s="86" t="str">
        <f t="shared" si="179"/>
        <v/>
      </c>
      <c r="E731" s="86" t="str">
        <f t="shared" si="180"/>
        <v/>
      </c>
      <c r="F731" s="86" t="str">
        <f t="shared" si="181"/>
        <v/>
      </c>
      <c r="G731" s="86" t="str">
        <f t="shared" si="182"/>
        <v/>
      </c>
      <c r="H731" s="87" t="str">
        <f>IF(EXPORTADO!B713&lt;&gt;"",EXPORTADO!B713,"")</f>
        <v/>
      </c>
      <c r="I731" s="78" t="str">
        <f t="shared" si="183"/>
        <v/>
      </c>
      <c r="J731" s="78"/>
      <c r="K731" s="88" t="str">
        <f>IF(EXPORTADO!A713&lt;&gt;"",TRIM(EXPORTADO!A713),"")</f>
        <v/>
      </c>
      <c r="L731" s="50" t="str">
        <f>IF(K731&lt;&gt;"",EXPORTADO!D713,"")</f>
        <v/>
      </c>
      <c r="M731" s="50"/>
      <c r="N731" s="78" t="str">
        <f>IF(K731&lt;&gt;"",EXPORTADO!C713,"")</f>
        <v/>
      </c>
      <c r="O731" s="89" t="str">
        <f>IF(G731&lt;&gt;"",EXPORTADO!E713,"")</f>
        <v/>
      </c>
      <c r="P731" s="90" t="str">
        <f>IF(G731&lt;&gt;"",EXPORTADO!F713,"")</f>
        <v/>
      </c>
      <c r="Q731" s="90" t="str">
        <f>IF($G731&lt;&gt;"",$O731*P731,IF(OR($I731="c",$I731="css"),SUMIF($G$22:G$2999,$K731,Q$22:Q$2999),IF($I731="c1",SUMIF($F$22:F$2999,$K731,Q$22:Q$2999),IF($I731="c2",SUMIF($E$22:E$2999,$K731,Q$22:Q$2999),IF($I731="c3",SUMIF($D$22:D$2999,$K731,Q$22:Q$2999),IF($I731="c4",SUMIF($C$22:C$2999,$K731,Q$22:Q$2999),""))))))</f>
        <v/>
      </c>
      <c r="S731" s="90" t="s">
        <v>17</v>
      </c>
      <c r="T731" s="90" t="str">
        <f>IF(G731&lt;&gt;"",IF(S731&lt;&gt;"",O731*S731,"Celda Vacia"),IF($G731&lt;&gt;"",$O731*S731,IF(OR($I731="c",$I731="css"),SUMIF($G$22:G$2999,$K731,T$22:T$2999),IF($I731="c1",SUMIF($F$22:F$2999,$K731,T$22:T$2999),IF($I731="c2",SUMIF($E$22:E$2999,$K731,T$22:T$2999),IF($I731="c3",SUMIF($D$22:D$2999,$K731,T$22:T$2999),IF($I731="c4",SUMIF($C$22:C$2999,$K731,T$22:T$2999),"")))))))</f>
        <v/>
      </c>
      <c r="U731" s="91" t="str">
        <f t="shared" si="184"/>
        <v/>
      </c>
      <c r="V731" s="45"/>
      <c r="X731" s="50" t="str">
        <f t="shared" si="185"/>
        <v/>
      </c>
      <c r="Y731" s="69" t="str">
        <f t="shared" si="186"/>
        <v/>
      </c>
      <c r="Z731" s="69" t="str">
        <f t="shared" si="187"/>
        <v/>
      </c>
      <c r="AA731" s="69" t="str">
        <f>IF(I731="CSS",IF(RELLENAR!$F$6="PEM",IF(OR(T731&lt;(Q731),Q731=0),1,""),IF(OR(T731*(1+$T$11+$T$9)&lt;(Q731*(1+$O$9+$O$11)),Q731=0),1,"")),"")</f>
        <v/>
      </c>
      <c r="AB731" s="93" t="str">
        <f t="shared" si="188"/>
        <v/>
      </c>
      <c r="AC731" s="56" t="str">
        <f t="shared" si="189"/>
        <v/>
      </c>
      <c r="AD731" s="94" t="str">
        <f t="shared" si="190"/>
        <v/>
      </c>
      <c r="AE731" s="56" t="str">
        <f t="shared" si="191"/>
        <v/>
      </c>
      <c r="AF731" s="78" t="str">
        <f t="shared" si="192"/>
        <v/>
      </c>
    </row>
    <row r="732" spans="1:32" s="74" customFormat="1" x14ac:dyDescent="0.2">
      <c r="A732" s="74" t="str">
        <f>IF(EXPORTADO!I714&lt;&gt;"",EXPORTADO!I714,"")</f>
        <v/>
      </c>
      <c r="B732" s="74" t="str">
        <f t="shared" si="177"/>
        <v/>
      </c>
      <c r="C732" s="86" t="str">
        <f t="shared" si="178"/>
        <v/>
      </c>
      <c r="D732" s="86" t="str">
        <f t="shared" si="179"/>
        <v/>
      </c>
      <c r="E732" s="86" t="str">
        <f t="shared" si="180"/>
        <v/>
      </c>
      <c r="F732" s="86" t="str">
        <f t="shared" si="181"/>
        <v/>
      </c>
      <c r="G732" s="86" t="str">
        <f t="shared" si="182"/>
        <v/>
      </c>
      <c r="H732" s="87" t="str">
        <f>IF(EXPORTADO!B714&lt;&gt;"",EXPORTADO!B714,"")</f>
        <v/>
      </c>
      <c r="I732" s="78" t="str">
        <f t="shared" si="183"/>
        <v/>
      </c>
      <c r="J732" s="78"/>
      <c r="K732" s="88" t="str">
        <f>IF(EXPORTADO!A714&lt;&gt;"",TRIM(EXPORTADO!A714),"")</f>
        <v/>
      </c>
      <c r="L732" s="50" t="str">
        <f>IF(K732&lt;&gt;"",EXPORTADO!D714,"")</f>
        <v/>
      </c>
      <c r="M732" s="50"/>
      <c r="N732" s="78" t="str">
        <f>IF(K732&lt;&gt;"",EXPORTADO!C714,"")</f>
        <v/>
      </c>
      <c r="O732" s="89" t="str">
        <f>IF(G732&lt;&gt;"",EXPORTADO!E714,"")</f>
        <v/>
      </c>
      <c r="P732" s="90" t="str">
        <f>IF(G732&lt;&gt;"",EXPORTADO!F714,"")</f>
        <v/>
      </c>
      <c r="Q732" s="90" t="str">
        <f>IF($G732&lt;&gt;"",$O732*P732,IF(OR($I732="c",$I732="css"),SUMIF($G$22:G$2999,$K732,Q$22:Q$2999),IF($I732="c1",SUMIF($F$22:F$2999,$K732,Q$22:Q$2999),IF($I732="c2",SUMIF($E$22:E$2999,$K732,Q$22:Q$2999),IF($I732="c3",SUMIF($D$22:D$2999,$K732,Q$22:Q$2999),IF($I732="c4",SUMIF($C$22:C$2999,$K732,Q$22:Q$2999),""))))))</f>
        <v/>
      </c>
      <c r="S732" s="90"/>
      <c r="T732" s="90" t="str">
        <f>IF(G732&lt;&gt;"",IF(S732&lt;&gt;"",O732*S732,"Celda Vacia"),IF($G732&lt;&gt;"",$O732*S732,IF(OR($I732="c",$I732="css"),SUMIF($G$22:G$2999,$K732,T$22:T$2999),IF($I732="c1",SUMIF($F$22:F$2999,$K732,T$22:T$2999),IF($I732="c2",SUMIF($E$22:E$2999,$K732,T$22:T$2999),IF($I732="c3",SUMIF($D$22:D$2999,$K732,T$22:T$2999),IF($I732="c4",SUMIF($C$22:C$2999,$K732,T$22:T$2999),"")))))))</f>
        <v/>
      </c>
      <c r="U732" s="91" t="str">
        <f t="shared" si="184"/>
        <v/>
      </c>
      <c r="V732" s="45"/>
      <c r="X732" s="50" t="str">
        <f t="shared" si="185"/>
        <v/>
      </c>
      <c r="Y732" s="69" t="str">
        <f t="shared" si="186"/>
        <v/>
      </c>
      <c r="Z732" s="69" t="str">
        <f t="shared" si="187"/>
        <v/>
      </c>
      <c r="AA732" s="69" t="str">
        <f>IF(I732="CSS",IF(RELLENAR!$F$6="PEM",IF(OR(T732&lt;(Q732),Q732=0),1,""),IF(OR(T732*(1+$T$11+$T$9)&lt;(Q732*(1+$O$9+$O$11)),Q732=0),1,"")),"")</f>
        <v/>
      </c>
      <c r="AB732" s="93" t="str">
        <f t="shared" si="188"/>
        <v/>
      </c>
      <c r="AC732" s="56" t="str">
        <f t="shared" si="189"/>
        <v/>
      </c>
      <c r="AD732" s="94" t="str">
        <f t="shared" si="190"/>
        <v/>
      </c>
      <c r="AE732" s="56" t="str">
        <f t="shared" si="191"/>
        <v/>
      </c>
      <c r="AF732" s="78" t="str">
        <f t="shared" si="192"/>
        <v/>
      </c>
    </row>
    <row r="733" spans="1:32" s="74" customFormat="1" x14ac:dyDescent="0.2">
      <c r="A733" s="74" t="str">
        <f>IF(EXPORTADO!I715&lt;&gt;"",EXPORTADO!I715,"")</f>
        <v/>
      </c>
      <c r="B733" s="74" t="str">
        <f t="shared" si="177"/>
        <v/>
      </c>
      <c r="C733" s="86" t="str">
        <f t="shared" si="178"/>
        <v/>
      </c>
      <c r="D733" s="86" t="str">
        <f t="shared" si="179"/>
        <v/>
      </c>
      <c r="E733" s="86" t="str">
        <f t="shared" si="180"/>
        <v/>
      </c>
      <c r="F733" s="86" t="str">
        <f t="shared" si="181"/>
        <v/>
      </c>
      <c r="G733" s="86" t="str">
        <f t="shared" si="182"/>
        <v/>
      </c>
      <c r="H733" s="87" t="str">
        <f>IF(EXPORTADO!B715&lt;&gt;"",EXPORTADO!B715,"")</f>
        <v/>
      </c>
      <c r="I733" s="78" t="str">
        <f t="shared" si="183"/>
        <v/>
      </c>
      <c r="J733" s="78"/>
      <c r="K733" s="88" t="str">
        <f>IF(EXPORTADO!A715&lt;&gt;"",TRIM(EXPORTADO!A715),"")</f>
        <v/>
      </c>
      <c r="L733" s="50" t="str">
        <f>IF(K733&lt;&gt;"",EXPORTADO!D715,"")</f>
        <v/>
      </c>
      <c r="M733" s="50"/>
      <c r="N733" s="78" t="str">
        <f>IF(K733&lt;&gt;"",EXPORTADO!C715,"")</f>
        <v/>
      </c>
      <c r="O733" s="89" t="str">
        <f>IF(G733&lt;&gt;"",EXPORTADO!E715,"")</f>
        <v/>
      </c>
      <c r="P733" s="90" t="str">
        <f>IF(G733&lt;&gt;"",EXPORTADO!F715,"")</f>
        <v/>
      </c>
      <c r="Q733" s="90" t="str">
        <f>IF($G733&lt;&gt;"",$O733*P733,IF(OR($I733="c",$I733="css"),SUMIF($G$22:G$2999,$K733,Q$22:Q$2999),IF($I733="c1",SUMIF($F$22:F$2999,$K733,Q$22:Q$2999),IF($I733="c2",SUMIF($E$22:E$2999,$K733,Q$22:Q$2999),IF($I733="c3",SUMIF($D$22:D$2999,$K733,Q$22:Q$2999),IF($I733="c4",SUMIF($C$22:C$2999,$K733,Q$22:Q$2999),""))))))</f>
        <v/>
      </c>
      <c r="S733" s="90"/>
      <c r="T733" s="90" t="str">
        <f>IF(G733&lt;&gt;"",IF(S733&lt;&gt;"",O733*S733,"Celda Vacia"),IF($G733&lt;&gt;"",$O733*S733,IF(OR($I733="c",$I733="css"),SUMIF($G$22:G$2999,$K733,T$22:T$2999),IF($I733="c1",SUMIF($F$22:F$2999,$K733,T$22:T$2999),IF($I733="c2",SUMIF($E$22:E$2999,$K733,T$22:T$2999),IF($I733="c3",SUMIF($D$22:D$2999,$K733,T$22:T$2999),IF($I733="c4",SUMIF($C$22:C$2999,$K733,T$22:T$2999),"")))))))</f>
        <v/>
      </c>
      <c r="U733" s="91" t="str">
        <f t="shared" si="184"/>
        <v/>
      </c>
      <c r="V733" s="45"/>
      <c r="X733" s="50" t="str">
        <f t="shared" si="185"/>
        <v/>
      </c>
      <c r="Y733" s="69" t="str">
        <f t="shared" si="186"/>
        <v/>
      </c>
      <c r="Z733" s="69" t="str">
        <f t="shared" si="187"/>
        <v/>
      </c>
      <c r="AA733" s="69" t="str">
        <f>IF(I733="CSS",IF(RELLENAR!$F$6="PEM",IF(OR(T733&lt;(Q733),Q733=0),1,""),IF(OR(T733*(1+$T$11+$T$9)&lt;(Q733*(1+$O$9+$O$11)),Q733=0),1,"")),"")</f>
        <v/>
      </c>
      <c r="AB733" s="93" t="str">
        <f t="shared" si="188"/>
        <v/>
      </c>
      <c r="AC733" s="56" t="str">
        <f t="shared" si="189"/>
        <v/>
      </c>
      <c r="AD733" s="94" t="str">
        <f t="shared" si="190"/>
        <v/>
      </c>
      <c r="AE733" s="56" t="str">
        <f t="shared" si="191"/>
        <v/>
      </c>
      <c r="AF733" s="78" t="str">
        <f t="shared" si="192"/>
        <v/>
      </c>
    </row>
    <row r="734" spans="1:32" s="74" customFormat="1" x14ac:dyDescent="0.2">
      <c r="A734" s="74" t="str">
        <f>IF(EXPORTADO!I716&lt;&gt;"",EXPORTADO!I716,"")</f>
        <v/>
      </c>
      <c r="B734" s="74" t="str">
        <f t="shared" si="177"/>
        <v/>
      </c>
      <c r="C734" s="86" t="str">
        <f t="shared" si="178"/>
        <v/>
      </c>
      <c r="D734" s="86" t="str">
        <f t="shared" si="179"/>
        <v/>
      </c>
      <c r="E734" s="86" t="str">
        <f t="shared" si="180"/>
        <v/>
      </c>
      <c r="F734" s="86" t="str">
        <f t="shared" si="181"/>
        <v/>
      </c>
      <c r="G734" s="86" t="str">
        <f t="shared" si="182"/>
        <v/>
      </c>
      <c r="H734" s="87" t="str">
        <f>IF(EXPORTADO!B716&lt;&gt;"",EXPORTADO!B716,"")</f>
        <v/>
      </c>
      <c r="I734" s="78" t="str">
        <f t="shared" si="183"/>
        <v/>
      </c>
      <c r="J734" s="78"/>
      <c r="K734" s="88" t="str">
        <f>IF(EXPORTADO!A716&lt;&gt;"",TRIM(EXPORTADO!A716),"")</f>
        <v/>
      </c>
      <c r="L734" s="50" t="str">
        <f>IF(K734&lt;&gt;"",EXPORTADO!D716,"")</f>
        <v/>
      </c>
      <c r="M734" s="50"/>
      <c r="N734" s="78" t="str">
        <f>IF(K734&lt;&gt;"",EXPORTADO!C716,"")</f>
        <v/>
      </c>
      <c r="O734" s="89" t="str">
        <f>IF(G734&lt;&gt;"",EXPORTADO!E716,"")</f>
        <v/>
      </c>
      <c r="P734" s="90" t="str">
        <f>IF(G734&lt;&gt;"",EXPORTADO!F716,"")</f>
        <v/>
      </c>
      <c r="Q734" s="90" t="str">
        <f>IF($G734&lt;&gt;"",$O734*P734,IF(OR($I734="c",$I734="css"),SUMIF($G$22:G$2999,$K734,Q$22:Q$2999),IF($I734="c1",SUMIF($F$22:F$2999,$K734,Q$22:Q$2999),IF($I734="c2",SUMIF($E$22:E$2999,$K734,Q$22:Q$2999),IF($I734="c3",SUMIF($D$22:D$2999,$K734,Q$22:Q$2999),IF($I734="c4",SUMIF($C$22:C$2999,$K734,Q$22:Q$2999),""))))))</f>
        <v/>
      </c>
      <c r="S734" s="90"/>
      <c r="T734" s="90" t="str">
        <f>IF(G734&lt;&gt;"",IF(S734&lt;&gt;"",O734*S734,"Celda Vacia"),IF($G734&lt;&gt;"",$O734*S734,IF(OR($I734="c",$I734="css"),SUMIF($G$22:G$2999,$K734,T$22:T$2999),IF($I734="c1",SUMIF($F$22:F$2999,$K734,T$22:T$2999),IF($I734="c2",SUMIF($E$22:E$2999,$K734,T$22:T$2999),IF($I734="c3",SUMIF($D$22:D$2999,$K734,T$22:T$2999),IF($I734="c4",SUMIF($C$22:C$2999,$K734,T$22:T$2999),"")))))))</f>
        <v/>
      </c>
      <c r="U734" s="91" t="str">
        <f t="shared" si="184"/>
        <v/>
      </c>
      <c r="V734" s="45"/>
      <c r="X734" s="50" t="str">
        <f t="shared" si="185"/>
        <v/>
      </c>
      <c r="Y734" s="69" t="str">
        <f t="shared" si="186"/>
        <v/>
      </c>
      <c r="Z734" s="69" t="str">
        <f t="shared" si="187"/>
        <v/>
      </c>
      <c r="AA734" s="69" t="str">
        <f>IF(I734="CSS",IF(RELLENAR!$F$6="PEM",IF(OR(T734&lt;(Q734),Q734=0),1,""),IF(OR(T734*(1+$T$11+$T$9)&lt;(Q734*(1+$O$9+$O$11)),Q734=0),1,"")),"")</f>
        <v/>
      </c>
      <c r="AB734" s="93" t="str">
        <f t="shared" si="188"/>
        <v/>
      </c>
      <c r="AC734" s="56" t="str">
        <f t="shared" si="189"/>
        <v/>
      </c>
      <c r="AD734" s="94" t="str">
        <f t="shared" si="190"/>
        <v/>
      </c>
      <c r="AE734" s="56" t="str">
        <f t="shared" si="191"/>
        <v/>
      </c>
      <c r="AF734" s="78" t="str">
        <f t="shared" si="192"/>
        <v/>
      </c>
    </row>
    <row r="735" spans="1:32" s="74" customFormat="1" x14ac:dyDescent="0.2">
      <c r="A735" s="74" t="str">
        <f>IF(EXPORTADO!I717&lt;&gt;"",EXPORTADO!I717,"")</f>
        <v/>
      </c>
      <c r="B735" s="74" t="str">
        <f t="shared" si="177"/>
        <v/>
      </c>
      <c r="C735" s="86" t="str">
        <f t="shared" si="178"/>
        <v/>
      </c>
      <c r="D735" s="86" t="str">
        <f t="shared" si="179"/>
        <v/>
      </c>
      <c r="E735" s="86" t="str">
        <f t="shared" si="180"/>
        <v/>
      </c>
      <c r="F735" s="86" t="str">
        <f t="shared" si="181"/>
        <v/>
      </c>
      <c r="G735" s="86" t="str">
        <f t="shared" si="182"/>
        <v/>
      </c>
      <c r="H735" s="87" t="str">
        <f>IF(EXPORTADO!B717&lt;&gt;"",EXPORTADO!B717,"")</f>
        <v/>
      </c>
      <c r="I735" s="78" t="str">
        <f t="shared" si="183"/>
        <v/>
      </c>
      <c r="J735" s="78"/>
      <c r="K735" s="88" t="str">
        <f>IF(EXPORTADO!A717&lt;&gt;"",TRIM(EXPORTADO!A717),"")</f>
        <v/>
      </c>
      <c r="L735" s="50" t="str">
        <f>IF(K735&lt;&gt;"",EXPORTADO!D717,"")</f>
        <v/>
      </c>
      <c r="M735" s="50"/>
      <c r="N735" s="78" t="str">
        <f>IF(K735&lt;&gt;"",EXPORTADO!C717,"")</f>
        <v/>
      </c>
      <c r="O735" s="89" t="str">
        <f>IF(G735&lt;&gt;"",EXPORTADO!E717,"")</f>
        <v/>
      </c>
      <c r="P735" s="90" t="str">
        <f>IF(G735&lt;&gt;"",EXPORTADO!F717,"")</f>
        <v/>
      </c>
      <c r="Q735" s="90" t="str">
        <f>IF($G735&lt;&gt;"",$O735*P735,IF(OR($I735="c",$I735="css"),SUMIF($G$22:G$2999,$K735,Q$22:Q$2999),IF($I735="c1",SUMIF($F$22:F$2999,$K735,Q$22:Q$2999),IF($I735="c2",SUMIF($E$22:E$2999,$K735,Q$22:Q$2999),IF($I735="c3",SUMIF($D$22:D$2999,$K735,Q$22:Q$2999),IF($I735="c4",SUMIF($C$22:C$2999,$K735,Q$22:Q$2999),""))))))</f>
        <v/>
      </c>
      <c r="S735" s="90"/>
      <c r="T735" s="90" t="str">
        <f>IF(G735&lt;&gt;"",IF(S735&lt;&gt;"",O735*S735,"Celda Vacia"),IF($G735&lt;&gt;"",$O735*S735,IF(OR($I735="c",$I735="css"),SUMIF($G$22:G$2999,$K735,T$22:T$2999),IF($I735="c1",SUMIF($F$22:F$2999,$K735,T$22:T$2999),IF($I735="c2",SUMIF($E$22:E$2999,$K735,T$22:T$2999),IF($I735="c3",SUMIF($D$22:D$2999,$K735,T$22:T$2999),IF($I735="c4",SUMIF($C$22:C$2999,$K735,T$22:T$2999),"")))))))</f>
        <v/>
      </c>
      <c r="U735" s="91" t="str">
        <f t="shared" si="184"/>
        <v/>
      </c>
      <c r="V735" s="45"/>
      <c r="X735" s="50" t="str">
        <f t="shared" si="185"/>
        <v/>
      </c>
      <c r="Y735" s="69" t="str">
        <f t="shared" si="186"/>
        <v/>
      </c>
      <c r="Z735" s="69" t="str">
        <f t="shared" si="187"/>
        <v/>
      </c>
      <c r="AA735" s="69" t="str">
        <f>IF(I735="CSS",IF(RELLENAR!$F$6="PEM",IF(OR(T735&lt;(Q735),Q735=0),1,""),IF(OR(T735*(1+$T$11+$T$9)&lt;(Q735*(1+$O$9+$O$11)),Q735=0),1,"")),"")</f>
        <v/>
      </c>
      <c r="AB735" s="93" t="str">
        <f t="shared" si="188"/>
        <v/>
      </c>
      <c r="AC735" s="56" t="str">
        <f t="shared" si="189"/>
        <v/>
      </c>
      <c r="AD735" s="94" t="str">
        <f t="shared" si="190"/>
        <v/>
      </c>
      <c r="AE735" s="56" t="str">
        <f t="shared" si="191"/>
        <v/>
      </c>
      <c r="AF735" s="78" t="str">
        <f t="shared" si="192"/>
        <v/>
      </c>
    </row>
    <row r="736" spans="1:32" s="74" customFormat="1" x14ac:dyDescent="0.2">
      <c r="A736" s="74" t="str">
        <f>IF(EXPORTADO!I718&lt;&gt;"",EXPORTADO!I718,"")</f>
        <v/>
      </c>
      <c r="B736" s="74" t="str">
        <f t="shared" si="177"/>
        <v/>
      </c>
      <c r="C736" s="86" t="str">
        <f t="shared" si="178"/>
        <v/>
      </c>
      <c r="D736" s="86" t="str">
        <f t="shared" si="179"/>
        <v/>
      </c>
      <c r="E736" s="86" t="str">
        <f t="shared" si="180"/>
        <v/>
      </c>
      <c r="F736" s="86" t="str">
        <f t="shared" si="181"/>
        <v/>
      </c>
      <c r="G736" s="86" t="str">
        <f t="shared" si="182"/>
        <v/>
      </c>
      <c r="H736" s="87" t="str">
        <f>IF(EXPORTADO!B718&lt;&gt;"",EXPORTADO!B718,"")</f>
        <v/>
      </c>
      <c r="I736" s="78" t="str">
        <f t="shared" si="183"/>
        <v/>
      </c>
      <c r="J736" s="78"/>
      <c r="K736" s="88" t="str">
        <f>IF(EXPORTADO!A718&lt;&gt;"",TRIM(EXPORTADO!A718),"")</f>
        <v/>
      </c>
      <c r="L736" s="50" t="str">
        <f>IF(K736&lt;&gt;"",EXPORTADO!D718,"")</f>
        <v/>
      </c>
      <c r="M736" s="50"/>
      <c r="N736" s="78" t="str">
        <f>IF(K736&lt;&gt;"",EXPORTADO!C718,"")</f>
        <v/>
      </c>
      <c r="O736" s="89" t="str">
        <f>IF(G736&lt;&gt;"",EXPORTADO!E718,"")</f>
        <v/>
      </c>
      <c r="P736" s="90" t="str">
        <f>IF(G736&lt;&gt;"",EXPORTADO!F718,"")</f>
        <v/>
      </c>
      <c r="Q736" s="90" t="str">
        <f>IF($G736&lt;&gt;"",$O736*P736,IF(OR($I736="c",$I736="css"),SUMIF($G$22:G$2999,$K736,Q$22:Q$2999),IF($I736="c1",SUMIF($F$22:F$2999,$K736,Q$22:Q$2999),IF($I736="c2",SUMIF($E$22:E$2999,$K736,Q$22:Q$2999),IF($I736="c3",SUMIF($D$22:D$2999,$K736,Q$22:Q$2999),IF($I736="c4",SUMIF($C$22:C$2999,$K736,Q$22:Q$2999),""))))))</f>
        <v/>
      </c>
      <c r="S736" s="90"/>
      <c r="T736" s="90" t="str">
        <f>IF(G736&lt;&gt;"",IF(S736&lt;&gt;"",O736*S736,"Celda Vacia"),IF($G736&lt;&gt;"",$O736*S736,IF(OR($I736="c",$I736="css"),SUMIF($G$22:G$2999,$K736,T$22:T$2999),IF($I736="c1",SUMIF($F$22:F$2999,$K736,T$22:T$2999),IF($I736="c2",SUMIF($E$22:E$2999,$K736,T$22:T$2999),IF($I736="c3",SUMIF($D$22:D$2999,$K736,T$22:T$2999),IF($I736="c4",SUMIF($C$22:C$2999,$K736,T$22:T$2999),"")))))))</f>
        <v/>
      </c>
      <c r="U736" s="91" t="str">
        <f t="shared" si="184"/>
        <v/>
      </c>
      <c r="V736" s="45"/>
      <c r="X736" s="50" t="str">
        <f t="shared" si="185"/>
        <v/>
      </c>
      <c r="Y736" s="69" t="str">
        <f t="shared" si="186"/>
        <v/>
      </c>
      <c r="Z736" s="69" t="str">
        <f t="shared" si="187"/>
        <v/>
      </c>
      <c r="AA736" s="69" t="str">
        <f>IF(I736="CSS",IF(RELLENAR!$F$6="PEM",IF(OR(T736&lt;(Q736),Q736=0),1,""),IF(OR(T736*(1+$T$11+$T$9)&lt;(Q736*(1+$O$9+$O$11)),Q736=0),1,"")),"")</f>
        <v/>
      </c>
      <c r="AB736" s="93" t="str">
        <f t="shared" si="188"/>
        <v/>
      </c>
      <c r="AC736" s="56" t="str">
        <f t="shared" si="189"/>
        <v/>
      </c>
      <c r="AD736" s="94" t="str">
        <f t="shared" si="190"/>
        <v/>
      </c>
      <c r="AE736" s="56" t="str">
        <f t="shared" si="191"/>
        <v/>
      </c>
      <c r="AF736" s="78" t="str">
        <f t="shared" si="192"/>
        <v/>
      </c>
    </row>
    <row r="737" spans="1:32" s="74" customFormat="1" x14ac:dyDescent="0.2">
      <c r="A737" s="74" t="str">
        <f>IF(EXPORTADO!I719&lt;&gt;"",EXPORTADO!I719,"")</f>
        <v/>
      </c>
      <c r="B737" s="74" t="str">
        <f t="shared" si="177"/>
        <v/>
      </c>
      <c r="C737" s="86" t="str">
        <f t="shared" si="178"/>
        <v/>
      </c>
      <c r="D737" s="86" t="str">
        <f t="shared" si="179"/>
        <v/>
      </c>
      <c r="E737" s="86" t="str">
        <f t="shared" si="180"/>
        <v/>
      </c>
      <c r="F737" s="86" t="str">
        <f t="shared" si="181"/>
        <v/>
      </c>
      <c r="G737" s="86" t="str">
        <f t="shared" si="182"/>
        <v/>
      </c>
      <c r="H737" s="87" t="str">
        <f>IF(EXPORTADO!B719&lt;&gt;"",EXPORTADO!B719,"")</f>
        <v/>
      </c>
      <c r="I737" s="78" t="str">
        <f t="shared" si="183"/>
        <v/>
      </c>
      <c r="J737" s="78"/>
      <c r="K737" s="88" t="str">
        <f>IF(EXPORTADO!A719&lt;&gt;"",TRIM(EXPORTADO!A719),"")</f>
        <v/>
      </c>
      <c r="L737" s="50" t="str">
        <f>IF(K737&lt;&gt;"",EXPORTADO!D719,"")</f>
        <v/>
      </c>
      <c r="M737" s="50"/>
      <c r="N737" s="78" t="str">
        <f>IF(K737&lt;&gt;"",EXPORTADO!C719,"")</f>
        <v/>
      </c>
      <c r="O737" s="89" t="str">
        <f>IF(G737&lt;&gt;"",EXPORTADO!E719,"")</f>
        <v/>
      </c>
      <c r="P737" s="90" t="str">
        <f>IF(G737&lt;&gt;"",EXPORTADO!F719,"")</f>
        <v/>
      </c>
      <c r="Q737" s="90" t="str">
        <f>IF($G737&lt;&gt;"",$O737*P737,IF(OR($I737="c",$I737="css"),SUMIF($G$22:G$2999,$K737,Q$22:Q$2999),IF($I737="c1",SUMIF($F$22:F$2999,$K737,Q$22:Q$2999),IF($I737="c2",SUMIF($E$22:E$2999,$K737,Q$22:Q$2999),IF($I737="c3",SUMIF($D$22:D$2999,$K737,Q$22:Q$2999),IF($I737="c4",SUMIF($C$22:C$2999,$K737,Q$22:Q$2999),""))))))</f>
        <v/>
      </c>
      <c r="S737" s="90"/>
      <c r="T737" s="90" t="str">
        <f>IF(G737&lt;&gt;"",IF(S737&lt;&gt;"",O737*S737,"Celda Vacia"),IF($G737&lt;&gt;"",$O737*S737,IF(OR($I737="c",$I737="css"),SUMIF($G$22:G$2999,$K737,T$22:T$2999),IF($I737="c1",SUMIF($F$22:F$2999,$K737,T$22:T$2999),IF($I737="c2",SUMIF($E$22:E$2999,$K737,T$22:T$2999),IF($I737="c3",SUMIF($D$22:D$2999,$K737,T$22:T$2999),IF($I737="c4",SUMIF($C$22:C$2999,$K737,T$22:T$2999),"")))))))</f>
        <v/>
      </c>
      <c r="U737" s="91" t="str">
        <f t="shared" si="184"/>
        <v/>
      </c>
      <c r="V737" s="45"/>
      <c r="X737" s="50" t="str">
        <f t="shared" si="185"/>
        <v/>
      </c>
      <c r="Y737" s="69" t="str">
        <f t="shared" si="186"/>
        <v/>
      </c>
      <c r="Z737" s="69" t="str">
        <f t="shared" si="187"/>
        <v/>
      </c>
      <c r="AA737" s="69" t="str">
        <f>IF(I737="CSS",IF(RELLENAR!$F$6="PEM",IF(OR(T737&lt;(Q737),Q737=0),1,""),IF(OR(T737*(1+$T$11+$T$9)&lt;(Q737*(1+$O$9+$O$11)),Q737=0),1,"")),"")</f>
        <v/>
      </c>
      <c r="AB737" s="93" t="str">
        <f t="shared" si="188"/>
        <v/>
      </c>
      <c r="AC737" s="56" t="str">
        <f t="shared" si="189"/>
        <v/>
      </c>
      <c r="AD737" s="94" t="str">
        <f t="shared" si="190"/>
        <v/>
      </c>
      <c r="AE737" s="56" t="str">
        <f t="shared" si="191"/>
        <v/>
      </c>
      <c r="AF737" s="78" t="str">
        <f t="shared" si="192"/>
        <v/>
      </c>
    </row>
    <row r="738" spans="1:32" s="74" customFormat="1" x14ac:dyDescent="0.2">
      <c r="A738" s="74" t="str">
        <f>IF(EXPORTADO!I720&lt;&gt;"",EXPORTADO!I720,"")</f>
        <v/>
      </c>
      <c r="B738" s="74" t="str">
        <f t="shared" si="177"/>
        <v/>
      </c>
      <c r="C738" s="86" t="str">
        <f t="shared" si="178"/>
        <v/>
      </c>
      <c r="D738" s="86" t="str">
        <f t="shared" si="179"/>
        <v/>
      </c>
      <c r="E738" s="86" t="str">
        <f t="shared" si="180"/>
        <v/>
      </c>
      <c r="F738" s="86" t="str">
        <f t="shared" si="181"/>
        <v/>
      </c>
      <c r="G738" s="86" t="str">
        <f t="shared" si="182"/>
        <v/>
      </c>
      <c r="H738" s="87" t="str">
        <f>IF(EXPORTADO!B720&lt;&gt;"",EXPORTADO!B720,"")</f>
        <v/>
      </c>
      <c r="I738" s="78" t="str">
        <f t="shared" si="183"/>
        <v/>
      </c>
      <c r="J738" s="78"/>
      <c r="K738" s="88" t="str">
        <f>IF(EXPORTADO!A720&lt;&gt;"",TRIM(EXPORTADO!A720),"")</f>
        <v/>
      </c>
      <c r="L738" s="50" t="str">
        <f>IF(K738&lt;&gt;"",EXPORTADO!D720,"")</f>
        <v/>
      </c>
      <c r="M738" s="50"/>
      <c r="N738" s="78" t="str">
        <f>IF(K738&lt;&gt;"",EXPORTADO!C720,"")</f>
        <v/>
      </c>
      <c r="O738" s="89" t="str">
        <f>IF(G738&lt;&gt;"",EXPORTADO!E720,"")</f>
        <v/>
      </c>
      <c r="P738" s="90" t="str">
        <f>IF(G738&lt;&gt;"",EXPORTADO!F720,"")</f>
        <v/>
      </c>
      <c r="Q738" s="90" t="str">
        <f>IF($G738&lt;&gt;"",$O738*P738,IF(OR($I738="c",$I738="css"),SUMIF($G$22:G$2999,$K738,Q$22:Q$2999),IF($I738="c1",SUMIF($F$22:F$2999,$K738,Q$22:Q$2999),IF($I738="c2",SUMIF($E$22:E$2999,$K738,Q$22:Q$2999),IF($I738="c3",SUMIF($D$22:D$2999,$K738,Q$22:Q$2999),IF($I738="c4",SUMIF($C$22:C$2999,$K738,Q$22:Q$2999),""))))))</f>
        <v/>
      </c>
      <c r="S738" s="90"/>
      <c r="T738" s="90" t="str">
        <f>IF(G738&lt;&gt;"",IF(S738&lt;&gt;"",O738*S738,"Celda Vacia"),IF($G738&lt;&gt;"",$O738*S738,IF(OR($I738="c",$I738="css"),SUMIF($G$22:G$2999,$K738,T$22:T$2999),IF($I738="c1",SUMIF($F$22:F$2999,$K738,T$22:T$2999),IF($I738="c2",SUMIF($E$22:E$2999,$K738,T$22:T$2999),IF($I738="c3",SUMIF($D$22:D$2999,$K738,T$22:T$2999),IF($I738="c4",SUMIF($C$22:C$2999,$K738,T$22:T$2999),"")))))))</f>
        <v/>
      </c>
      <c r="U738" s="91" t="str">
        <f t="shared" si="184"/>
        <v/>
      </c>
      <c r="V738" s="45"/>
      <c r="X738" s="50" t="str">
        <f t="shared" si="185"/>
        <v/>
      </c>
      <c r="Y738" s="69" t="str">
        <f t="shared" si="186"/>
        <v/>
      </c>
      <c r="Z738" s="69" t="str">
        <f t="shared" si="187"/>
        <v/>
      </c>
      <c r="AA738" s="69" t="str">
        <f>IF(I738="CSS",IF(RELLENAR!$F$6="PEM",IF(OR(T738&lt;(Q738),Q738=0),1,""),IF(OR(T738*(1+$T$11+$T$9)&lt;(Q738*(1+$O$9+$O$11)),Q738=0),1,"")),"")</f>
        <v/>
      </c>
      <c r="AB738" s="93" t="str">
        <f t="shared" si="188"/>
        <v/>
      </c>
      <c r="AC738" s="56" t="str">
        <f t="shared" si="189"/>
        <v/>
      </c>
      <c r="AD738" s="94" t="str">
        <f t="shared" si="190"/>
        <v/>
      </c>
      <c r="AE738" s="56" t="str">
        <f t="shared" si="191"/>
        <v/>
      </c>
      <c r="AF738" s="78" t="str">
        <f t="shared" si="192"/>
        <v/>
      </c>
    </row>
    <row r="739" spans="1:32" s="74" customFormat="1" x14ac:dyDescent="0.2">
      <c r="A739" s="74" t="str">
        <f>IF(EXPORTADO!I721&lt;&gt;"",EXPORTADO!I721,"")</f>
        <v/>
      </c>
      <c r="B739" s="74" t="str">
        <f t="shared" si="177"/>
        <v/>
      </c>
      <c r="C739" s="86" t="str">
        <f t="shared" si="178"/>
        <v/>
      </c>
      <c r="D739" s="86" t="str">
        <f t="shared" si="179"/>
        <v/>
      </c>
      <c r="E739" s="86" t="str">
        <f t="shared" si="180"/>
        <v/>
      </c>
      <c r="F739" s="86" t="str">
        <f t="shared" si="181"/>
        <v/>
      </c>
      <c r="G739" s="86" t="str">
        <f t="shared" si="182"/>
        <v/>
      </c>
      <c r="H739" s="87" t="str">
        <f>IF(EXPORTADO!B721&lt;&gt;"",EXPORTADO!B721,"")</f>
        <v/>
      </c>
      <c r="I739" s="78" t="str">
        <f t="shared" si="183"/>
        <v/>
      </c>
      <c r="J739" s="78"/>
      <c r="K739" s="88" t="str">
        <f>IF(EXPORTADO!A721&lt;&gt;"",TRIM(EXPORTADO!A721),"")</f>
        <v/>
      </c>
      <c r="L739" s="50" t="str">
        <f>IF(K739&lt;&gt;"",EXPORTADO!D721,"")</f>
        <v/>
      </c>
      <c r="M739" s="50"/>
      <c r="N739" s="78" t="str">
        <f>IF(K739&lt;&gt;"",EXPORTADO!C721,"")</f>
        <v/>
      </c>
      <c r="O739" s="89" t="str">
        <f>IF(G739&lt;&gt;"",EXPORTADO!E721,"")</f>
        <v/>
      </c>
      <c r="P739" s="90" t="str">
        <f>IF(G739&lt;&gt;"",EXPORTADO!F721,"")</f>
        <v/>
      </c>
      <c r="Q739" s="90" t="str">
        <f>IF($G739&lt;&gt;"",$O739*P739,IF(OR($I739="c",$I739="css"),SUMIF($G$22:G$2999,$K739,Q$22:Q$2999),IF($I739="c1",SUMIF($F$22:F$2999,$K739,Q$22:Q$2999),IF($I739="c2",SUMIF($E$22:E$2999,$K739,Q$22:Q$2999),IF($I739="c3",SUMIF($D$22:D$2999,$K739,Q$22:Q$2999),IF($I739="c4",SUMIF($C$22:C$2999,$K739,Q$22:Q$2999),""))))))</f>
        <v/>
      </c>
      <c r="S739" s="90"/>
      <c r="T739" s="90" t="str">
        <f>IF(G739&lt;&gt;"",IF(S739&lt;&gt;"",O739*S739,"Celda Vacia"),IF($G739&lt;&gt;"",$O739*S739,IF(OR($I739="c",$I739="css"),SUMIF($G$22:G$2999,$K739,T$22:T$2999),IF($I739="c1",SUMIF($F$22:F$2999,$K739,T$22:T$2999),IF($I739="c2",SUMIF($E$22:E$2999,$K739,T$22:T$2999),IF($I739="c3",SUMIF($D$22:D$2999,$K739,T$22:T$2999),IF($I739="c4",SUMIF($C$22:C$2999,$K739,T$22:T$2999),"")))))))</f>
        <v/>
      </c>
      <c r="U739" s="91" t="str">
        <f t="shared" si="184"/>
        <v/>
      </c>
      <c r="V739" s="45"/>
      <c r="X739" s="50" t="str">
        <f t="shared" si="185"/>
        <v/>
      </c>
      <c r="Y739" s="69" t="str">
        <f t="shared" si="186"/>
        <v/>
      </c>
      <c r="Z739" s="69" t="str">
        <f t="shared" si="187"/>
        <v/>
      </c>
      <c r="AA739" s="69" t="str">
        <f>IF(I739="CSS",IF(RELLENAR!$F$6="PEM",IF(OR(T739&lt;(Q739),Q739=0),1,""),IF(OR(T739*(1+$T$11+$T$9)&lt;(Q739*(1+$O$9+$O$11)),Q739=0),1,"")),"")</f>
        <v/>
      </c>
      <c r="AB739" s="93" t="str">
        <f t="shared" si="188"/>
        <v/>
      </c>
      <c r="AC739" s="56" t="str">
        <f t="shared" si="189"/>
        <v/>
      </c>
      <c r="AD739" s="94" t="str">
        <f t="shared" si="190"/>
        <v/>
      </c>
      <c r="AE739" s="56" t="str">
        <f t="shared" si="191"/>
        <v/>
      </c>
      <c r="AF739" s="78" t="str">
        <f t="shared" si="192"/>
        <v/>
      </c>
    </row>
    <row r="740" spans="1:32" s="74" customFormat="1" x14ac:dyDescent="0.2">
      <c r="A740" s="74" t="str">
        <f>IF(EXPORTADO!I722&lt;&gt;"",EXPORTADO!I722,"")</f>
        <v/>
      </c>
      <c r="B740" s="74" t="str">
        <f t="shared" si="177"/>
        <v/>
      </c>
      <c r="C740" s="86" t="str">
        <f t="shared" si="178"/>
        <v/>
      </c>
      <c r="D740" s="86" t="str">
        <f t="shared" si="179"/>
        <v/>
      </c>
      <c r="E740" s="86" t="str">
        <f t="shared" si="180"/>
        <v/>
      </c>
      <c r="F740" s="86" t="str">
        <f t="shared" si="181"/>
        <v/>
      </c>
      <c r="G740" s="86" t="str">
        <f t="shared" si="182"/>
        <v/>
      </c>
      <c r="H740" s="87" t="str">
        <f>IF(EXPORTADO!B722&lt;&gt;"",EXPORTADO!B722,"")</f>
        <v/>
      </c>
      <c r="I740" s="78" t="str">
        <f t="shared" si="183"/>
        <v/>
      </c>
      <c r="J740" s="78"/>
      <c r="K740" s="88" t="str">
        <f>IF(EXPORTADO!A722&lt;&gt;"",TRIM(EXPORTADO!A722),"")</f>
        <v/>
      </c>
      <c r="L740" s="50" t="str">
        <f>IF(K740&lt;&gt;"",EXPORTADO!D722,"")</f>
        <v/>
      </c>
      <c r="M740" s="50"/>
      <c r="N740" s="78" t="str">
        <f>IF(K740&lt;&gt;"",EXPORTADO!C722,"")</f>
        <v/>
      </c>
      <c r="O740" s="89" t="str">
        <f>IF(G740&lt;&gt;"",EXPORTADO!E722,"")</f>
        <v/>
      </c>
      <c r="P740" s="90" t="str">
        <f>IF(G740&lt;&gt;"",EXPORTADO!F722,"")</f>
        <v/>
      </c>
      <c r="Q740" s="90" t="str">
        <f>IF($G740&lt;&gt;"",$O740*P740,IF(OR($I740="c",$I740="css"),SUMIF($G$22:G$2999,$K740,Q$22:Q$2999),IF($I740="c1",SUMIF($F$22:F$2999,$K740,Q$22:Q$2999),IF($I740="c2",SUMIF($E$22:E$2999,$K740,Q$22:Q$2999),IF($I740="c3",SUMIF($D$22:D$2999,$K740,Q$22:Q$2999),IF($I740="c4",SUMIF($C$22:C$2999,$K740,Q$22:Q$2999),""))))))</f>
        <v/>
      </c>
      <c r="S740" s="90"/>
      <c r="T740" s="90" t="str">
        <f>IF(G740&lt;&gt;"",IF(S740&lt;&gt;"",O740*S740,"Celda Vacia"),IF($G740&lt;&gt;"",$O740*S740,IF(OR($I740="c",$I740="css"),SUMIF($G$22:G$2999,$K740,T$22:T$2999),IF($I740="c1",SUMIF($F$22:F$2999,$K740,T$22:T$2999),IF($I740="c2",SUMIF($E$22:E$2999,$K740,T$22:T$2999),IF($I740="c3",SUMIF($D$22:D$2999,$K740,T$22:T$2999),IF($I740="c4",SUMIF($C$22:C$2999,$K740,T$22:T$2999),"")))))))</f>
        <v/>
      </c>
      <c r="U740" s="91" t="str">
        <f t="shared" si="184"/>
        <v/>
      </c>
      <c r="V740" s="45"/>
      <c r="X740" s="50" t="str">
        <f t="shared" si="185"/>
        <v/>
      </c>
      <c r="Y740" s="69" t="str">
        <f t="shared" si="186"/>
        <v/>
      </c>
      <c r="Z740" s="69" t="str">
        <f t="shared" si="187"/>
        <v/>
      </c>
      <c r="AA740" s="69" t="str">
        <f>IF(I740="CSS",IF(RELLENAR!$F$6="PEM",IF(OR(T740&lt;(Q740),Q740=0),1,""),IF(OR(T740*(1+$T$11+$T$9)&lt;(Q740*(1+$O$9+$O$11)),Q740=0),1,"")),"")</f>
        <v/>
      </c>
      <c r="AB740" s="93" t="str">
        <f t="shared" si="188"/>
        <v/>
      </c>
      <c r="AC740" s="56" t="str">
        <f t="shared" si="189"/>
        <v/>
      </c>
      <c r="AD740" s="94" t="str">
        <f t="shared" si="190"/>
        <v/>
      </c>
      <c r="AE740" s="56" t="str">
        <f t="shared" si="191"/>
        <v/>
      </c>
      <c r="AF740" s="78" t="str">
        <f t="shared" si="192"/>
        <v/>
      </c>
    </row>
    <row r="741" spans="1:32" s="74" customFormat="1" x14ac:dyDescent="0.2">
      <c r="A741" s="74" t="str">
        <f>IF(EXPORTADO!I723&lt;&gt;"",EXPORTADO!I723,"")</f>
        <v/>
      </c>
      <c r="B741" s="74" t="str">
        <f t="shared" si="177"/>
        <v/>
      </c>
      <c r="C741" s="86" t="str">
        <f t="shared" si="178"/>
        <v/>
      </c>
      <c r="D741" s="86" t="str">
        <f t="shared" si="179"/>
        <v/>
      </c>
      <c r="E741" s="86" t="str">
        <f t="shared" si="180"/>
        <v/>
      </c>
      <c r="F741" s="86" t="str">
        <f t="shared" si="181"/>
        <v/>
      </c>
      <c r="G741" s="86" t="str">
        <f t="shared" si="182"/>
        <v/>
      </c>
      <c r="H741" s="87" t="str">
        <f>IF(EXPORTADO!B723&lt;&gt;"",EXPORTADO!B723,"")</f>
        <v/>
      </c>
      <c r="I741" s="78" t="str">
        <f t="shared" si="183"/>
        <v/>
      </c>
      <c r="J741" s="78"/>
      <c r="K741" s="88" t="str">
        <f>IF(EXPORTADO!A723&lt;&gt;"",TRIM(EXPORTADO!A723),"")</f>
        <v/>
      </c>
      <c r="L741" s="50" t="str">
        <f>IF(K741&lt;&gt;"",EXPORTADO!D723,"")</f>
        <v/>
      </c>
      <c r="M741" s="50"/>
      <c r="N741" s="78" t="str">
        <f>IF(K741&lt;&gt;"",EXPORTADO!C723,"")</f>
        <v/>
      </c>
      <c r="O741" s="89" t="str">
        <f>IF(G741&lt;&gt;"",EXPORTADO!E723,"")</f>
        <v/>
      </c>
      <c r="P741" s="90" t="str">
        <f>IF(G741&lt;&gt;"",EXPORTADO!F723,"")</f>
        <v/>
      </c>
      <c r="Q741" s="90" t="str">
        <f>IF($G741&lt;&gt;"",$O741*P741,IF(OR($I741="c",$I741="css"),SUMIF($G$22:G$2999,$K741,Q$22:Q$2999),IF($I741="c1",SUMIF($F$22:F$2999,$K741,Q$22:Q$2999),IF($I741="c2",SUMIF($E$22:E$2999,$K741,Q$22:Q$2999),IF($I741="c3",SUMIF($D$22:D$2999,$K741,Q$22:Q$2999),IF($I741="c4",SUMIF($C$22:C$2999,$K741,Q$22:Q$2999),""))))))</f>
        <v/>
      </c>
      <c r="S741" s="90"/>
      <c r="T741" s="90" t="str">
        <f>IF(G741&lt;&gt;"",IF(S741&lt;&gt;"",O741*S741,"Celda Vacia"),IF($G741&lt;&gt;"",$O741*S741,IF(OR($I741="c",$I741="css"),SUMIF($G$22:G$2999,$K741,T$22:T$2999),IF($I741="c1",SUMIF($F$22:F$2999,$K741,T$22:T$2999),IF($I741="c2",SUMIF($E$22:E$2999,$K741,T$22:T$2999),IF($I741="c3",SUMIF($D$22:D$2999,$K741,T$22:T$2999),IF($I741="c4",SUMIF($C$22:C$2999,$K741,T$22:T$2999),"")))))))</f>
        <v/>
      </c>
      <c r="U741" s="91" t="str">
        <f t="shared" si="184"/>
        <v/>
      </c>
      <c r="V741" s="45"/>
      <c r="X741" s="50" t="str">
        <f t="shared" si="185"/>
        <v/>
      </c>
      <c r="Y741" s="69" t="str">
        <f t="shared" si="186"/>
        <v/>
      </c>
      <c r="Z741" s="69" t="str">
        <f t="shared" si="187"/>
        <v/>
      </c>
      <c r="AA741" s="69" t="str">
        <f>IF(I741="CSS",IF(RELLENAR!$F$6="PEM",IF(OR(T741&lt;(Q741),Q741=0),1,""),IF(OR(T741*(1+$T$11+$T$9)&lt;(Q741*(1+$O$9+$O$11)),Q741=0),1,"")),"")</f>
        <v/>
      </c>
      <c r="AB741" s="93" t="str">
        <f t="shared" si="188"/>
        <v/>
      </c>
      <c r="AC741" s="56" t="str">
        <f t="shared" si="189"/>
        <v/>
      </c>
      <c r="AD741" s="94" t="str">
        <f t="shared" si="190"/>
        <v/>
      </c>
      <c r="AE741" s="56" t="str">
        <f t="shared" si="191"/>
        <v/>
      </c>
      <c r="AF741" s="78" t="str">
        <f t="shared" si="192"/>
        <v/>
      </c>
    </row>
    <row r="742" spans="1:32" s="74" customFormat="1" x14ac:dyDescent="0.2">
      <c r="A742" s="74" t="str">
        <f>IF(EXPORTADO!I724&lt;&gt;"",EXPORTADO!I724,"")</f>
        <v/>
      </c>
      <c r="B742" s="74" t="str">
        <f t="shared" si="177"/>
        <v/>
      </c>
      <c r="C742" s="86" t="str">
        <f t="shared" si="178"/>
        <v/>
      </c>
      <c r="D742" s="86" t="str">
        <f t="shared" si="179"/>
        <v/>
      </c>
      <c r="E742" s="86" t="str">
        <f t="shared" si="180"/>
        <v/>
      </c>
      <c r="F742" s="86" t="str">
        <f t="shared" si="181"/>
        <v/>
      </c>
      <c r="G742" s="86" t="str">
        <f t="shared" si="182"/>
        <v/>
      </c>
      <c r="H742" s="87" t="str">
        <f>IF(EXPORTADO!B724&lt;&gt;"",EXPORTADO!B724,"")</f>
        <v/>
      </c>
      <c r="I742" s="78" t="str">
        <f t="shared" si="183"/>
        <v/>
      </c>
      <c r="J742" s="78"/>
      <c r="K742" s="88" t="str">
        <f>IF(EXPORTADO!A724&lt;&gt;"",TRIM(EXPORTADO!A724),"")</f>
        <v/>
      </c>
      <c r="L742" s="50" t="str">
        <f>IF(K742&lt;&gt;"",EXPORTADO!D724,"")</f>
        <v/>
      </c>
      <c r="M742" s="50"/>
      <c r="N742" s="78" t="str">
        <f>IF(K742&lt;&gt;"",EXPORTADO!C724,"")</f>
        <v/>
      </c>
      <c r="O742" s="89" t="str">
        <f>IF(G742&lt;&gt;"",EXPORTADO!E724,"")</f>
        <v/>
      </c>
      <c r="P742" s="90" t="str">
        <f>IF(G742&lt;&gt;"",EXPORTADO!F724,"")</f>
        <v/>
      </c>
      <c r="Q742" s="90" t="str">
        <f>IF($G742&lt;&gt;"",$O742*P742,IF(OR($I742="c",$I742="css"),SUMIF($G$22:G$2999,$K742,Q$22:Q$2999),IF($I742="c1",SUMIF($F$22:F$2999,$K742,Q$22:Q$2999),IF($I742="c2",SUMIF($E$22:E$2999,$K742,Q$22:Q$2999),IF($I742="c3",SUMIF($D$22:D$2999,$K742,Q$22:Q$2999),IF($I742="c4",SUMIF($C$22:C$2999,$K742,Q$22:Q$2999),""))))))</f>
        <v/>
      </c>
      <c r="S742" s="90"/>
      <c r="T742" s="90" t="str">
        <f>IF(G742&lt;&gt;"",IF(S742&lt;&gt;"",O742*S742,"Celda Vacia"),IF($G742&lt;&gt;"",$O742*S742,IF(OR($I742="c",$I742="css"),SUMIF($G$22:G$2999,$K742,T$22:T$2999),IF($I742="c1",SUMIF($F$22:F$2999,$K742,T$22:T$2999),IF($I742="c2",SUMIF($E$22:E$2999,$K742,T$22:T$2999),IF($I742="c3",SUMIF($D$22:D$2999,$K742,T$22:T$2999),IF($I742="c4",SUMIF($C$22:C$2999,$K742,T$22:T$2999),"")))))))</f>
        <v/>
      </c>
      <c r="U742" s="91" t="str">
        <f t="shared" si="184"/>
        <v/>
      </c>
      <c r="V742" s="45"/>
      <c r="X742" s="50" t="str">
        <f t="shared" si="185"/>
        <v/>
      </c>
      <c r="Y742" s="69" t="str">
        <f t="shared" si="186"/>
        <v/>
      </c>
      <c r="Z742" s="69" t="str">
        <f t="shared" si="187"/>
        <v/>
      </c>
      <c r="AA742" s="69" t="str">
        <f>IF(I742="CSS",IF(RELLENAR!$F$6="PEM",IF(OR(T742&lt;(Q742),Q742=0),1,""),IF(OR(T742*(1+$T$11+$T$9)&lt;(Q742*(1+$O$9+$O$11)),Q742=0),1,"")),"")</f>
        <v/>
      </c>
      <c r="AB742" s="93" t="str">
        <f t="shared" si="188"/>
        <v/>
      </c>
      <c r="AC742" s="56" t="str">
        <f t="shared" si="189"/>
        <v/>
      </c>
      <c r="AD742" s="94" t="str">
        <f t="shared" si="190"/>
        <v/>
      </c>
      <c r="AE742" s="56" t="str">
        <f t="shared" si="191"/>
        <v/>
      </c>
      <c r="AF742" s="78" t="str">
        <f t="shared" si="192"/>
        <v/>
      </c>
    </row>
    <row r="743" spans="1:32" s="74" customFormat="1" x14ac:dyDescent="0.2">
      <c r="A743" s="74" t="str">
        <f>IF(EXPORTADO!I725&lt;&gt;"",EXPORTADO!I725,"")</f>
        <v/>
      </c>
      <c r="B743" s="74" t="str">
        <f t="shared" si="177"/>
        <v/>
      </c>
      <c r="C743" s="86" t="str">
        <f t="shared" si="178"/>
        <v/>
      </c>
      <c r="D743" s="86" t="str">
        <f t="shared" si="179"/>
        <v/>
      </c>
      <c r="E743" s="86" t="str">
        <f t="shared" si="180"/>
        <v/>
      </c>
      <c r="F743" s="86" t="str">
        <f t="shared" si="181"/>
        <v/>
      </c>
      <c r="G743" s="86" t="str">
        <f t="shared" si="182"/>
        <v/>
      </c>
      <c r="H743" s="87" t="str">
        <f>IF(EXPORTADO!B725&lt;&gt;"",EXPORTADO!B725,"")</f>
        <v/>
      </c>
      <c r="I743" s="78" t="str">
        <f t="shared" si="183"/>
        <v/>
      </c>
      <c r="J743" s="78"/>
      <c r="K743" s="88" t="str">
        <f>IF(EXPORTADO!A725&lt;&gt;"",TRIM(EXPORTADO!A725),"")</f>
        <v/>
      </c>
      <c r="L743" s="50" t="str">
        <f>IF(K743&lt;&gt;"",EXPORTADO!D725,"")</f>
        <v/>
      </c>
      <c r="M743" s="50"/>
      <c r="N743" s="78" t="str">
        <f>IF(K743&lt;&gt;"",EXPORTADO!C725,"")</f>
        <v/>
      </c>
      <c r="O743" s="89" t="str">
        <f>IF(G743&lt;&gt;"",EXPORTADO!E725,"")</f>
        <v/>
      </c>
      <c r="P743" s="90" t="str">
        <f>IF(G743&lt;&gt;"",EXPORTADO!F725,"")</f>
        <v/>
      </c>
      <c r="Q743" s="90" t="str">
        <f>IF($G743&lt;&gt;"",$O743*P743,IF(OR($I743="c",$I743="css"),SUMIF($G$22:G$2999,$K743,Q$22:Q$2999),IF($I743="c1",SUMIF($F$22:F$2999,$K743,Q$22:Q$2999),IF($I743="c2",SUMIF($E$22:E$2999,$K743,Q$22:Q$2999),IF($I743="c3",SUMIF($D$22:D$2999,$K743,Q$22:Q$2999),IF($I743="c4",SUMIF($C$22:C$2999,$K743,Q$22:Q$2999),""))))))</f>
        <v/>
      </c>
      <c r="S743" s="90" t="s">
        <v>17</v>
      </c>
      <c r="T743" s="90" t="str">
        <f>IF(G743&lt;&gt;"",IF(S743&lt;&gt;"",O743*S743,"Celda Vacia"),IF($G743&lt;&gt;"",$O743*S743,IF(OR($I743="c",$I743="css"),SUMIF($G$22:G$2999,$K743,T$22:T$2999),IF($I743="c1",SUMIF($F$22:F$2999,$K743,T$22:T$2999),IF($I743="c2",SUMIF($E$22:E$2999,$K743,T$22:T$2999),IF($I743="c3",SUMIF($D$22:D$2999,$K743,T$22:T$2999),IF($I743="c4",SUMIF($C$22:C$2999,$K743,T$22:T$2999),"")))))))</f>
        <v/>
      </c>
      <c r="U743" s="91" t="str">
        <f t="shared" si="184"/>
        <v/>
      </c>
      <c r="V743" s="45"/>
      <c r="X743" s="50" t="str">
        <f t="shared" si="185"/>
        <v/>
      </c>
      <c r="Y743" s="69" t="str">
        <f t="shared" si="186"/>
        <v/>
      </c>
      <c r="Z743" s="69" t="str">
        <f t="shared" si="187"/>
        <v/>
      </c>
      <c r="AA743" s="69" t="str">
        <f>IF(I743="CSS",IF(RELLENAR!$F$6="PEM",IF(OR(T743&lt;(Q743),Q743=0),1,""),IF(OR(T743*(1+$T$11+$T$9)&lt;(Q743*(1+$O$9+$O$11)),Q743=0),1,"")),"")</f>
        <v/>
      </c>
      <c r="AB743" s="93" t="str">
        <f t="shared" si="188"/>
        <v/>
      </c>
      <c r="AC743" s="56" t="str">
        <f t="shared" si="189"/>
        <v/>
      </c>
      <c r="AD743" s="94" t="str">
        <f t="shared" si="190"/>
        <v/>
      </c>
      <c r="AE743" s="56" t="str">
        <f t="shared" si="191"/>
        <v/>
      </c>
      <c r="AF743" s="78" t="str">
        <f t="shared" si="192"/>
        <v/>
      </c>
    </row>
    <row r="744" spans="1:32" s="74" customFormat="1" x14ac:dyDescent="0.2">
      <c r="A744" s="74" t="str">
        <f>IF(EXPORTADO!I726&lt;&gt;"",EXPORTADO!I726,"")</f>
        <v/>
      </c>
      <c r="B744" s="74" t="str">
        <f t="shared" si="177"/>
        <v/>
      </c>
      <c r="C744" s="86" t="str">
        <f t="shared" si="178"/>
        <v/>
      </c>
      <c r="D744" s="86" t="str">
        <f t="shared" si="179"/>
        <v/>
      </c>
      <c r="E744" s="86" t="str">
        <f t="shared" si="180"/>
        <v/>
      </c>
      <c r="F744" s="86" t="str">
        <f t="shared" si="181"/>
        <v/>
      </c>
      <c r="G744" s="86" t="str">
        <f t="shared" si="182"/>
        <v/>
      </c>
      <c r="H744" s="87" t="str">
        <f>IF(EXPORTADO!B726&lt;&gt;"",EXPORTADO!B726,"")</f>
        <v/>
      </c>
      <c r="I744" s="78" t="str">
        <f t="shared" si="183"/>
        <v/>
      </c>
      <c r="J744" s="78"/>
      <c r="K744" s="88" t="str">
        <f>IF(EXPORTADO!A726&lt;&gt;"",TRIM(EXPORTADO!A726),"")</f>
        <v/>
      </c>
      <c r="L744" s="50" t="str">
        <f>IF(K744&lt;&gt;"",EXPORTADO!D726,"")</f>
        <v/>
      </c>
      <c r="M744" s="50"/>
      <c r="N744" s="78" t="str">
        <f>IF(K744&lt;&gt;"",EXPORTADO!C726,"")</f>
        <v/>
      </c>
      <c r="O744" s="89" t="str">
        <f>IF(G744&lt;&gt;"",EXPORTADO!E726,"")</f>
        <v/>
      </c>
      <c r="P744" s="90" t="str">
        <f>IF(G744&lt;&gt;"",EXPORTADO!F726,"")</f>
        <v/>
      </c>
      <c r="Q744" s="90" t="str">
        <f>IF($G744&lt;&gt;"",$O744*P744,IF(OR($I744="c",$I744="css"),SUMIF($G$22:G$2999,$K744,Q$22:Q$2999),IF($I744="c1",SUMIF($F$22:F$2999,$K744,Q$22:Q$2999),IF($I744="c2",SUMIF($E$22:E$2999,$K744,Q$22:Q$2999),IF($I744="c3",SUMIF($D$22:D$2999,$K744,Q$22:Q$2999),IF($I744="c4",SUMIF($C$22:C$2999,$K744,Q$22:Q$2999),""))))))</f>
        <v/>
      </c>
      <c r="S744" s="90"/>
      <c r="T744" s="90" t="str">
        <f>IF(G744&lt;&gt;"",IF(S744&lt;&gt;"",O744*S744,"Celda Vacia"),IF($G744&lt;&gt;"",$O744*S744,IF(OR($I744="c",$I744="css"),SUMIF($G$22:G$2999,$K744,T$22:T$2999),IF($I744="c1",SUMIF($F$22:F$2999,$K744,T$22:T$2999),IF($I744="c2",SUMIF($E$22:E$2999,$K744,T$22:T$2999),IF($I744="c3",SUMIF($D$22:D$2999,$K744,T$22:T$2999),IF($I744="c4",SUMIF($C$22:C$2999,$K744,T$22:T$2999),"")))))))</f>
        <v/>
      </c>
      <c r="U744" s="91" t="str">
        <f t="shared" si="184"/>
        <v/>
      </c>
      <c r="V744" s="45"/>
      <c r="X744" s="50" t="str">
        <f t="shared" si="185"/>
        <v/>
      </c>
      <c r="Y744" s="69" t="str">
        <f t="shared" si="186"/>
        <v/>
      </c>
      <c r="Z744" s="69" t="str">
        <f t="shared" si="187"/>
        <v/>
      </c>
      <c r="AA744" s="69" t="str">
        <f>IF(I744="CSS",IF(RELLENAR!$F$6="PEM",IF(OR(T744&lt;(Q744),Q744=0),1,""),IF(OR(T744*(1+$T$11+$T$9)&lt;(Q744*(1+$O$9+$O$11)),Q744=0),1,"")),"")</f>
        <v/>
      </c>
      <c r="AB744" s="93" t="str">
        <f t="shared" si="188"/>
        <v/>
      </c>
      <c r="AC744" s="56" t="str">
        <f t="shared" si="189"/>
        <v/>
      </c>
      <c r="AD744" s="94" t="str">
        <f t="shared" si="190"/>
        <v/>
      </c>
      <c r="AE744" s="56" t="str">
        <f t="shared" si="191"/>
        <v/>
      </c>
      <c r="AF744" s="78" t="str">
        <f t="shared" si="192"/>
        <v/>
      </c>
    </row>
    <row r="745" spans="1:32" s="74" customFormat="1" x14ac:dyDescent="0.2">
      <c r="A745" s="74" t="str">
        <f>IF(EXPORTADO!I727&lt;&gt;"",EXPORTADO!I727,"")</f>
        <v/>
      </c>
      <c r="B745" s="74" t="str">
        <f t="shared" si="177"/>
        <v/>
      </c>
      <c r="C745" s="86" t="str">
        <f t="shared" si="178"/>
        <v/>
      </c>
      <c r="D745" s="86" t="str">
        <f t="shared" si="179"/>
        <v/>
      </c>
      <c r="E745" s="86" t="str">
        <f t="shared" si="180"/>
        <v/>
      </c>
      <c r="F745" s="86" t="str">
        <f t="shared" si="181"/>
        <v/>
      </c>
      <c r="G745" s="86" t="str">
        <f t="shared" si="182"/>
        <v/>
      </c>
      <c r="H745" s="87" t="str">
        <f>IF(EXPORTADO!B727&lt;&gt;"",EXPORTADO!B727,"")</f>
        <v/>
      </c>
      <c r="I745" s="78" t="str">
        <f t="shared" si="183"/>
        <v/>
      </c>
      <c r="J745" s="78"/>
      <c r="K745" s="88" t="str">
        <f>IF(EXPORTADO!A727&lt;&gt;"",TRIM(EXPORTADO!A727),"")</f>
        <v/>
      </c>
      <c r="L745" s="50" t="str">
        <f>IF(K745&lt;&gt;"",EXPORTADO!D727,"")</f>
        <v/>
      </c>
      <c r="M745" s="50"/>
      <c r="N745" s="78" t="str">
        <f>IF(K745&lt;&gt;"",EXPORTADO!C727,"")</f>
        <v/>
      </c>
      <c r="O745" s="89" t="str">
        <f>IF(G745&lt;&gt;"",EXPORTADO!E727,"")</f>
        <v/>
      </c>
      <c r="P745" s="90" t="str">
        <f>IF(G745&lt;&gt;"",EXPORTADO!F727,"")</f>
        <v/>
      </c>
      <c r="Q745" s="90" t="str">
        <f>IF($G745&lt;&gt;"",$O745*P745,IF(OR($I745="c",$I745="css"),SUMIF($G$22:G$2999,$K745,Q$22:Q$2999),IF($I745="c1",SUMIF($F$22:F$2999,$K745,Q$22:Q$2999),IF($I745="c2",SUMIF($E$22:E$2999,$K745,Q$22:Q$2999),IF($I745="c3",SUMIF($D$22:D$2999,$K745,Q$22:Q$2999),IF($I745="c4",SUMIF($C$22:C$2999,$K745,Q$22:Q$2999),""))))))</f>
        <v/>
      </c>
      <c r="S745" s="90"/>
      <c r="T745" s="90" t="str">
        <f>IF(G745&lt;&gt;"",IF(S745&lt;&gt;"",O745*S745,"Celda Vacia"),IF($G745&lt;&gt;"",$O745*S745,IF(OR($I745="c",$I745="css"),SUMIF($G$22:G$2999,$K745,T$22:T$2999),IF($I745="c1",SUMIF($F$22:F$2999,$K745,T$22:T$2999),IF($I745="c2",SUMIF($E$22:E$2999,$K745,T$22:T$2999),IF($I745="c3",SUMIF($D$22:D$2999,$K745,T$22:T$2999),IF($I745="c4",SUMIF($C$22:C$2999,$K745,T$22:T$2999),"")))))))</f>
        <v/>
      </c>
      <c r="U745" s="91" t="str">
        <f t="shared" si="184"/>
        <v/>
      </c>
      <c r="V745" s="45"/>
      <c r="X745" s="50" t="str">
        <f t="shared" si="185"/>
        <v/>
      </c>
      <c r="Y745" s="69" t="str">
        <f t="shared" si="186"/>
        <v/>
      </c>
      <c r="Z745" s="69" t="str">
        <f t="shared" si="187"/>
        <v/>
      </c>
      <c r="AA745" s="69" t="str">
        <f>IF(I745="CSS",IF(RELLENAR!$F$6="PEM",IF(OR(T745&lt;(Q745),Q745=0),1,""),IF(OR(T745*(1+$T$11+$T$9)&lt;(Q745*(1+$O$9+$O$11)),Q745=0),1,"")),"")</f>
        <v/>
      </c>
      <c r="AB745" s="93" t="str">
        <f t="shared" si="188"/>
        <v/>
      </c>
      <c r="AC745" s="56" t="str">
        <f t="shared" si="189"/>
        <v/>
      </c>
      <c r="AD745" s="94" t="str">
        <f t="shared" si="190"/>
        <v/>
      </c>
      <c r="AE745" s="56" t="str">
        <f t="shared" si="191"/>
        <v/>
      </c>
      <c r="AF745" s="78" t="str">
        <f t="shared" si="192"/>
        <v/>
      </c>
    </row>
    <row r="746" spans="1:32" s="74" customFormat="1" x14ac:dyDescent="0.2">
      <c r="A746" s="74" t="str">
        <f>IF(EXPORTADO!I728&lt;&gt;"",EXPORTADO!I728,"")</f>
        <v/>
      </c>
      <c r="B746" s="74" t="str">
        <f t="shared" si="177"/>
        <v/>
      </c>
      <c r="C746" s="86" t="str">
        <f t="shared" si="178"/>
        <v/>
      </c>
      <c r="D746" s="86" t="str">
        <f t="shared" si="179"/>
        <v/>
      </c>
      <c r="E746" s="86" t="str">
        <f t="shared" si="180"/>
        <v/>
      </c>
      <c r="F746" s="86" t="str">
        <f t="shared" si="181"/>
        <v/>
      </c>
      <c r="G746" s="86" t="str">
        <f t="shared" si="182"/>
        <v/>
      </c>
      <c r="H746" s="87" t="str">
        <f>IF(EXPORTADO!B728&lt;&gt;"",EXPORTADO!B728,"")</f>
        <v/>
      </c>
      <c r="I746" s="78" t="str">
        <f t="shared" si="183"/>
        <v/>
      </c>
      <c r="J746" s="78"/>
      <c r="K746" s="88" t="str">
        <f>IF(EXPORTADO!A728&lt;&gt;"",TRIM(EXPORTADO!A728),"")</f>
        <v/>
      </c>
      <c r="L746" s="50" t="str">
        <f>IF(K746&lt;&gt;"",EXPORTADO!D728,"")</f>
        <v/>
      </c>
      <c r="M746" s="50"/>
      <c r="N746" s="78" t="str">
        <f>IF(K746&lt;&gt;"",EXPORTADO!C728,"")</f>
        <v/>
      </c>
      <c r="O746" s="89" t="str">
        <f>IF(G746&lt;&gt;"",EXPORTADO!E728,"")</f>
        <v/>
      </c>
      <c r="P746" s="90" t="str">
        <f>IF(G746&lt;&gt;"",EXPORTADO!F728,"")</f>
        <v/>
      </c>
      <c r="Q746" s="90" t="str">
        <f>IF($G746&lt;&gt;"",$O746*P746,IF(OR($I746="c",$I746="css"),SUMIF($G$22:G$2999,$K746,Q$22:Q$2999),IF($I746="c1",SUMIF($F$22:F$2999,$K746,Q$22:Q$2999),IF($I746="c2",SUMIF($E$22:E$2999,$K746,Q$22:Q$2999),IF($I746="c3",SUMIF($D$22:D$2999,$K746,Q$22:Q$2999),IF($I746="c4",SUMIF($C$22:C$2999,$K746,Q$22:Q$2999),""))))))</f>
        <v/>
      </c>
      <c r="S746" s="90"/>
      <c r="T746" s="90" t="str">
        <f>IF(G746&lt;&gt;"",IF(S746&lt;&gt;"",O746*S746,"Celda Vacia"),IF($G746&lt;&gt;"",$O746*S746,IF(OR($I746="c",$I746="css"),SUMIF($G$22:G$2999,$K746,T$22:T$2999),IF($I746="c1",SUMIF($F$22:F$2999,$K746,T$22:T$2999),IF($I746="c2",SUMIF($E$22:E$2999,$K746,T$22:T$2999),IF($I746="c3",SUMIF($D$22:D$2999,$K746,T$22:T$2999),IF($I746="c4",SUMIF($C$22:C$2999,$K746,T$22:T$2999),"")))))))</f>
        <v/>
      </c>
      <c r="U746" s="91" t="str">
        <f t="shared" si="184"/>
        <v/>
      </c>
      <c r="V746" s="45"/>
      <c r="X746" s="50" t="str">
        <f t="shared" si="185"/>
        <v/>
      </c>
      <c r="Y746" s="69" t="str">
        <f t="shared" si="186"/>
        <v/>
      </c>
      <c r="Z746" s="69" t="str">
        <f t="shared" si="187"/>
        <v/>
      </c>
      <c r="AA746" s="69" t="str">
        <f>IF(I746="CSS",IF(RELLENAR!$F$6="PEM",IF(OR(T746&lt;(Q746),Q746=0),1,""),IF(OR(T746*(1+$T$11+$T$9)&lt;(Q746*(1+$O$9+$O$11)),Q746=0),1,"")),"")</f>
        <v/>
      </c>
      <c r="AB746" s="93" t="str">
        <f t="shared" si="188"/>
        <v/>
      </c>
      <c r="AC746" s="56" t="str">
        <f t="shared" si="189"/>
        <v/>
      </c>
      <c r="AD746" s="94" t="str">
        <f t="shared" si="190"/>
        <v/>
      </c>
      <c r="AE746" s="56" t="str">
        <f t="shared" si="191"/>
        <v/>
      </c>
      <c r="AF746" s="78" t="str">
        <f t="shared" si="192"/>
        <v/>
      </c>
    </row>
    <row r="747" spans="1:32" s="74" customFormat="1" x14ac:dyDescent="0.2">
      <c r="A747" s="74" t="str">
        <f>IF(EXPORTADO!I729&lt;&gt;"",EXPORTADO!I729,"")</f>
        <v/>
      </c>
      <c r="B747" s="74" t="str">
        <f t="shared" si="177"/>
        <v/>
      </c>
      <c r="C747" s="86" t="str">
        <f t="shared" si="178"/>
        <v/>
      </c>
      <c r="D747" s="86" t="str">
        <f t="shared" si="179"/>
        <v/>
      </c>
      <c r="E747" s="86" t="str">
        <f t="shared" si="180"/>
        <v/>
      </c>
      <c r="F747" s="86" t="str">
        <f t="shared" si="181"/>
        <v/>
      </c>
      <c r="G747" s="86" t="str">
        <f t="shared" si="182"/>
        <v/>
      </c>
      <c r="H747" s="87" t="str">
        <f>IF(EXPORTADO!B729&lt;&gt;"",EXPORTADO!B729,"")</f>
        <v/>
      </c>
      <c r="I747" s="78" t="str">
        <f t="shared" si="183"/>
        <v/>
      </c>
      <c r="J747" s="78"/>
      <c r="K747" s="88" t="str">
        <f>IF(EXPORTADO!A729&lt;&gt;"",TRIM(EXPORTADO!A729),"")</f>
        <v/>
      </c>
      <c r="L747" s="50" t="str">
        <f>IF(K747&lt;&gt;"",EXPORTADO!D729,"")</f>
        <v/>
      </c>
      <c r="M747" s="50"/>
      <c r="N747" s="78" t="str">
        <f>IF(K747&lt;&gt;"",EXPORTADO!C729,"")</f>
        <v/>
      </c>
      <c r="O747" s="89" t="str">
        <f>IF(G747&lt;&gt;"",EXPORTADO!E729,"")</f>
        <v/>
      </c>
      <c r="P747" s="90" t="str">
        <f>IF(G747&lt;&gt;"",EXPORTADO!F729,"")</f>
        <v/>
      </c>
      <c r="Q747" s="90" t="str">
        <f>IF($G747&lt;&gt;"",$O747*P747,IF(OR($I747="c",$I747="css"),SUMIF($G$22:G$2999,$K747,Q$22:Q$2999),IF($I747="c1",SUMIF($F$22:F$2999,$K747,Q$22:Q$2999),IF($I747="c2",SUMIF($E$22:E$2999,$K747,Q$22:Q$2999),IF($I747="c3",SUMIF($D$22:D$2999,$K747,Q$22:Q$2999),IF($I747="c4",SUMIF($C$22:C$2999,$K747,Q$22:Q$2999),""))))))</f>
        <v/>
      </c>
      <c r="S747" s="90"/>
      <c r="T747" s="90" t="str">
        <f>IF(G747&lt;&gt;"",IF(S747&lt;&gt;"",O747*S747,"Celda Vacia"),IF($G747&lt;&gt;"",$O747*S747,IF(OR($I747="c",$I747="css"),SUMIF($G$22:G$2999,$K747,T$22:T$2999),IF($I747="c1",SUMIF($F$22:F$2999,$K747,T$22:T$2999),IF($I747="c2",SUMIF($E$22:E$2999,$K747,T$22:T$2999),IF($I747="c3",SUMIF($D$22:D$2999,$K747,T$22:T$2999),IF($I747="c4",SUMIF($C$22:C$2999,$K747,T$22:T$2999),"")))))))</f>
        <v/>
      </c>
      <c r="U747" s="91" t="str">
        <f t="shared" si="184"/>
        <v/>
      </c>
      <c r="V747" s="45"/>
      <c r="X747" s="50" t="str">
        <f t="shared" si="185"/>
        <v/>
      </c>
      <c r="Y747" s="69" t="str">
        <f t="shared" si="186"/>
        <v/>
      </c>
      <c r="Z747" s="69" t="str">
        <f t="shared" si="187"/>
        <v/>
      </c>
      <c r="AA747" s="69" t="str">
        <f>IF(I747="CSS",IF(RELLENAR!$F$6="PEM",IF(OR(T747&lt;(Q747),Q747=0),1,""),IF(OR(T747*(1+$T$11+$T$9)&lt;(Q747*(1+$O$9+$O$11)),Q747=0),1,"")),"")</f>
        <v/>
      </c>
      <c r="AB747" s="93" t="str">
        <f t="shared" si="188"/>
        <v/>
      </c>
      <c r="AC747" s="56" t="str">
        <f t="shared" si="189"/>
        <v/>
      </c>
      <c r="AD747" s="94" t="str">
        <f t="shared" si="190"/>
        <v/>
      </c>
      <c r="AE747" s="56" t="str">
        <f t="shared" si="191"/>
        <v/>
      </c>
      <c r="AF747" s="78" t="str">
        <f t="shared" si="192"/>
        <v/>
      </c>
    </row>
    <row r="748" spans="1:32" s="74" customFormat="1" x14ac:dyDescent="0.2">
      <c r="A748" s="74" t="str">
        <f>IF(EXPORTADO!I730&lt;&gt;"",EXPORTADO!I730,"")</f>
        <v/>
      </c>
      <c r="B748" s="74" t="str">
        <f t="shared" si="177"/>
        <v/>
      </c>
      <c r="C748" s="86" t="str">
        <f t="shared" si="178"/>
        <v/>
      </c>
      <c r="D748" s="86" t="str">
        <f t="shared" si="179"/>
        <v/>
      </c>
      <c r="E748" s="86" t="str">
        <f t="shared" si="180"/>
        <v/>
      </c>
      <c r="F748" s="86" t="str">
        <f t="shared" si="181"/>
        <v/>
      </c>
      <c r="G748" s="86" t="str">
        <f t="shared" si="182"/>
        <v/>
      </c>
      <c r="H748" s="87" t="str">
        <f>IF(EXPORTADO!B730&lt;&gt;"",EXPORTADO!B730,"")</f>
        <v/>
      </c>
      <c r="I748" s="78" t="str">
        <f t="shared" si="183"/>
        <v/>
      </c>
      <c r="J748" s="78"/>
      <c r="K748" s="88" t="str">
        <f>IF(EXPORTADO!A730&lt;&gt;"",TRIM(EXPORTADO!A730),"")</f>
        <v/>
      </c>
      <c r="L748" s="50" t="str">
        <f>IF(K748&lt;&gt;"",EXPORTADO!D730,"")</f>
        <v/>
      </c>
      <c r="M748" s="50"/>
      <c r="N748" s="78" t="str">
        <f>IF(K748&lt;&gt;"",EXPORTADO!C730,"")</f>
        <v/>
      </c>
      <c r="O748" s="89" t="str">
        <f>IF(G748&lt;&gt;"",EXPORTADO!E730,"")</f>
        <v/>
      </c>
      <c r="P748" s="90" t="str">
        <f>IF(G748&lt;&gt;"",EXPORTADO!F730,"")</f>
        <v/>
      </c>
      <c r="Q748" s="90" t="str">
        <f>IF($G748&lt;&gt;"",$O748*P748,IF(OR($I748="c",$I748="css"),SUMIF($G$22:G$2999,$K748,Q$22:Q$2999),IF($I748="c1",SUMIF($F$22:F$2999,$K748,Q$22:Q$2999),IF($I748="c2",SUMIF($E$22:E$2999,$K748,Q$22:Q$2999),IF($I748="c3",SUMIF($D$22:D$2999,$K748,Q$22:Q$2999),IF($I748="c4",SUMIF($C$22:C$2999,$K748,Q$22:Q$2999),""))))))</f>
        <v/>
      </c>
      <c r="S748" s="90"/>
      <c r="T748" s="90" t="str">
        <f>IF(G748&lt;&gt;"",IF(S748&lt;&gt;"",O748*S748,"Celda Vacia"),IF($G748&lt;&gt;"",$O748*S748,IF(OR($I748="c",$I748="css"),SUMIF($G$22:G$2999,$K748,T$22:T$2999),IF($I748="c1",SUMIF($F$22:F$2999,$K748,T$22:T$2999),IF($I748="c2",SUMIF($E$22:E$2999,$K748,T$22:T$2999),IF($I748="c3",SUMIF($D$22:D$2999,$K748,T$22:T$2999),IF($I748="c4",SUMIF($C$22:C$2999,$K748,T$22:T$2999),"")))))))</f>
        <v/>
      </c>
      <c r="U748" s="91" t="str">
        <f t="shared" si="184"/>
        <v/>
      </c>
      <c r="V748" s="45"/>
      <c r="X748" s="50" t="str">
        <f t="shared" si="185"/>
        <v/>
      </c>
      <c r="Y748" s="69" t="str">
        <f t="shared" si="186"/>
        <v/>
      </c>
      <c r="Z748" s="69" t="str">
        <f t="shared" si="187"/>
        <v/>
      </c>
      <c r="AA748" s="69" t="str">
        <f>IF(I748="CSS",IF(RELLENAR!$F$6="PEM",IF(OR(T748&lt;(Q748),Q748=0),1,""),IF(OR(T748*(1+$T$11+$T$9)&lt;(Q748*(1+$O$9+$O$11)),Q748=0),1,"")),"")</f>
        <v/>
      </c>
      <c r="AB748" s="93" t="str">
        <f t="shared" si="188"/>
        <v/>
      </c>
      <c r="AC748" s="56" t="str">
        <f t="shared" si="189"/>
        <v/>
      </c>
      <c r="AD748" s="94" t="str">
        <f t="shared" si="190"/>
        <v/>
      </c>
      <c r="AE748" s="56" t="str">
        <f t="shared" si="191"/>
        <v/>
      </c>
      <c r="AF748" s="78" t="str">
        <f t="shared" si="192"/>
        <v/>
      </c>
    </row>
    <row r="749" spans="1:32" s="74" customFormat="1" x14ac:dyDescent="0.2">
      <c r="A749" s="74" t="str">
        <f>IF(EXPORTADO!I731&lt;&gt;"",EXPORTADO!I731,"")</f>
        <v/>
      </c>
      <c r="B749" s="74" t="str">
        <f t="shared" si="177"/>
        <v/>
      </c>
      <c r="C749" s="86" t="str">
        <f t="shared" si="178"/>
        <v/>
      </c>
      <c r="D749" s="86" t="str">
        <f t="shared" si="179"/>
        <v/>
      </c>
      <c r="E749" s="86" t="str">
        <f t="shared" si="180"/>
        <v/>
      </c>
      <c r="F749" s="86" t="str">
        <f t="shared" si="181"/>
        <v/>
      </c>
      <c r="G749" s="86" t="str">
        <f t="shared" si="182"/>
        <v/>
      </c>
      <c r="H749" s="87" t="str">
        <f>IF(EXPORTADO!B731&lt;&gt;"",EXPORTADO!B731,"")</f>
        <v/>
      </c>
      <c r="I749" s="78" t="str">
        <f t="shared" si="183"/>
        <v/>
      </c>
      <c r="J749" s="78"/>
      <c r="K749" s="88" t="str">
        <f>IF(EXPORTADO!A731&lt;&gt;"",TRIM(EXPORTADO!A731),"")</f>
        <v/>
      </c>
      <c r="L749" s="50" t="str">
        <f>IF(K749&lt;&gt;"",EXPORTADO!D731,"")</f>
        <v/>
      </c>
      <c r="M749" s="50"/>
      <c r="N749" s="78" t="str">
        <f>IF(K749&lt;&gt;"",EXPORTADO!C731,"")</f>
        <v/>
      </c>
      <c r="O749" s="89" t="str">
        <f>IF(G749&lt;&gt;"",EXPORTADO!E731,"")</f>
        <v/>
      </c>
      <c r="P749" s="90" t="str">
        <f>IF(G749&lt;&gt;"",EXPORTADO!F731,"")</f>
        <v/>
      </c>
      <c r="Q749" s="90" t="str">
        <f>IF($G749&lt;&gt;"",$O749*P749,IF(OR($I749="c",$I749="css"),SUMIF($G$22:G$2999,$K749,Q$22:Q$2999),IF($I749="c1",SUMIF($F$22:F$2999,$K749,Q$22:Q$2999),IF($I749="c2",SUMIF($E$22:E$2999,$K749,Q$22:Q$2999),IF($I749="c3",SUMIF($D$22:D$2999,$K749,Q$22:Q$2999),IF($I749="c4",SUMIF($C$22:C$2999,$K749,Q$22:Q$2999),""))))))</f>
        <v/>
      </c>
      <c r="S749" s="90"/>
      <c r="T749" s="90" t="str">
        <f>IF(G749&lt;&gt;"",IF(S749&lt;&gt;"",O749*S749,"Celda Vacia"),IF($G749&lt;&gt;"",$O749*S749,IF(OR($I749="c",$I749="css"),SUMIF($G$22:G$2999,$K749,T$22:T$2999),IF($I749="c1",SUMIF($F$22:F$2999,$K749,T$22:T$2999),IF($I749="c2",SUMIF($E$22:E$2999,$K749,T$22:T$2999),IF($I749="c3",SUMIF($D$22:D$2999,$K749,T$22:T$2999),IF($I749="c4",SUMIF($C$22:C$2999,$K749,T$22:T$2999),"")))))))</f>
        <v/>
      </c>
      <c r="U749" s="91" t="str">
        <f t="shared" si="184"/>
        <v/>
      </c>
      <c r="V749" s="45"/>
      <c r="X749" s="50" t="str">
        <f t="shared" si="185"/>
        <v/>
      </c>
      <c r="Y749" s="69" t="str">
        <f t="shared" si="186"/>
        <v/>
      </c>
      <c r="Z749" s="69" t="str">
        <f t="shared" si="187"/>
        <v/>
      </c>
      <c r="AA749" s="69" t="str">
        <f>IF(I749="CSS",IF(RELLENAR!$F$6="PEM",IF(OR(T749&lt;(Q749),Q749=0),1,""),IF(OR(T749*(1+$T$11+$T$9)&lt;(Q749*(1+$O$9+$O$11)),Q749=0),1,"")),"")</f>
        <v/>
      </c>
      <c r="AB749" s="93" t="str">
        <f t="shared" si="188"/>
        <v/>
      </c>
      <c r="AC749" s="56" t="str">
        <f t="shared" si="189"/>
        <v/>
      </c>
      <c r="AD749" s="94" t="str">
        <f t="shared" si="190"/>
        <v/>
      </c>
      <c r="AE749" s="56" t="str">
        <f t="shared" si="191"/>
        <v/>
      </c>
      <c r="AF749" s="78" t="str">
        <f t="shared" si="192"/>
        <v/>
      </c>
    </row>
    <row r="750" spans="1:32" s="74" customFormat="1" x14ac:dyDescent="0.2">
      <c r="A750" s="74" t="str">
        <f>IF(EXPORTADO!I732&lt;&gt;"",EXPORTADO!I732,"")</f>
        <v/>
      </c>
      <c r="B750" s="74" t="str">
        <f t="shared" si="177"/>
        <v/>
      </c>
      <c r="C750" s="86" t="str">
        <f t="shared" si="178"/>
        <v/>
      </c>
      <c r="D750" s="86" t="str">
        <f t="shared" si="179"/>
        <v/>
      </c>
      <c r="E750" s="86" t="str">
        <f t="shared" si="180"/>
        <v/>
      </c>
      <c r="F750" s="86" t="str">
        <f t="shared" si="181"/>
        <v/>
      </c>
      <c r="G750" s="86" t="str">
        <f t="shared" si="182"/>
        <v/>
      </c>
      <c r="H750" s="87" t="str">
        <f>IF(EXPORTADO!B732&lt;&gt;"",EXPORTADO!B732,"")</f>
        <v/>
      </c>
      <c r="I750" s="78" t="str">
        <f t="shared" si="183"/>
        <v/>
      </c>
      <c r="J750" s="78"/>
      <c r="K750" s="88" t="str">
        <f>IF(EXPORTADO!A732&lt;&gt;"",TRIM(EXPORTADO!A732),"")</f>
        <v/>
      </c>
      <c r="L750" s="50" t="str">
        <f>IF(K750&lt;&gt;"",EXPORTADO!D732,"")</f>
        <v/>
      </c>
      <c r="M750" s="50"/>
      <c r="N750" s="78" t="str">
        <f>IF(K750&lt;&gt;"",EXPORTADO!C732,"")</f>
        <v/>
      </c>
      <c r="O750" s="89" t="str">
        <f>IF(G750&lt;&gt;"",EXPORTADO!E732,"")</f>
        <v/>
      </c>
      <c r="P750" s="90" t="str">
        <f>IF(G750&lt;&gt;"",EXPORTADO!F732,"")</f>
        <v/>
      </c>
      <c r="Q750" s="90" t="str">
        <f>IF($G750&lt;&gt;"",$O750*P750,IF(OR($I750="c",$I750="css"),SUMIF($G$22:G$2999,$K750,Q$22:Q$2999),IF($I750="c1",SUMIF($F$22:F$2999,$K750,Q$22:Q$2999),IF($I750="c2",SUMIF($E$22:E$2999,$K750,Q$22:Q$2999),IF($I750="c3",SUMIF($D$22:D$2999,$K750,Q$22:Q$2999),IF($I750="c4",SUMIF($C$22:C$2999,$K750,Q$22:Q$2999),""))))))</f>
        <v/>
      </c>
      <c r="S750" s="90" t="s">
        <v>17</v>
      </c>
      <c r="T750" s="90" t="str">
        <f>IF(G750&lt;&gt;"",IF(S750&lt;&gt;"",O750*S750,"Celda Vacia"),IF($G750&lt;&gt;"",$O750*S750,IF(OR($I750="c",$I750="css"),SUMIF($G$22:G$2999,$K750,T$22:T$2999),IF($I750="c1",SUMIF($F$22:F$2999,$K750,T$22:T$2999),IF($I750="c2",SUMIF($E$22:E$2999,$K750,T$22:T$2999),IF($I750="c3",SUMIF($D$22:D$2999,$K750,T$22:T$2999),IF($I750="c4",SUMIF($C$22:C$2999,$K750,T$22:T$2999),"")))))))</f>
        <v/>
      </c>
      <c r="U750" s="91" t="str">
        <f t="shared" si="184"/>
        <v/>
      </c>
      <c r="V750" s="45"/>
      <c r="X750" s="50" t="str">
        <f t="shared" si="185"/>
        <v/>
      </c>
      <c r="Y750" s="69" t="str">
        <f t="shared" si="186"/>
        <v/>
      </c>
      <c r="Z750" s="69" t="str">
        <f t="shared" si="187"/>
        <v/>
      </c>
      <c r="AA750" s="69" t="str">
        <f>IF(I750="CSS",IF(RELLENAR!$F$6="PEM",IF(OR(T750&lt;(Q750),Q750=0),1,""),IF(OR(T750*(1+$T$11+$T$9)&lt;(Q750*(1+$O$9+$O$11)),Q750=0),1,"")),"")</f>
        <v/>
      </c>
      <c r="AB750" s="93" t="str">
        <f t="shared" si="188"/>
        <v/>
      </c>
      <c r="AC750" s="56" t="str">
        <f t="shared" si="189"/>
        <v/>
      </c>
      <c r="AD750" s="94" t="str">
        <f t="shared" si="190"/>
        <v/>
      </c>
      <c r="AE750" s="56" t="str">
        <f t="shared" si="191"/>
        <v/>
      </c>
      <c r="AF750" s="78" t="str">
        <f t="shared" si="192"/>
        <v/>
      </c>
    </row>
    <row r="751" spans="1:32" s="74" customFormat="1" x14ac:dyDescent="0.2">
      <c r="A751" s="74" t="str">
        <f>IF(EXPORTADO!I733&lt;&gt;"",EXPORTADO!I733,"")</f>
        <v/>
      </c>
      <c r="B751" s="74" t="str">
        <f t="shared" si="177"/>
        <v/>
      </c>
      <c r="C751" s="86" t="str">
        <f t="shared" si="178"/>
        <v/>
      </c>
      <c r="D751" s="86" t="str">
        <f t="shared" si="179"/>
        <v/>
      </c>
      <c r="E751" s="86" t="str">
        <f t="shared" si="180"/>
        <v/>
      </c>
      <c r="F751" s="86" t="str">
        <f t="shared" si="181"/>
        <v/>
      </c>
      <c r="G751" s="86" t="str">
        <f t="shared" si="182"/>
        <v/>
      </c>
      <c r="H751" s="87" t="str">
        <f>IF(EXPORTADO!B733&lt;&gt;"",EXPORTADO!B733,"")</f>
        <v/>
      </c>
      <c r="I751" s="78" t="str">
        <f t="shared" si="183"/>
        <v/>
      </c>
      <c r="J751" s="78"/>
      <c r="K751" s="88" t="str">
        <f>IF(EXPORTADO!A733&lt;&gt;"",TRIM(EXPORTADO!A733),"")</f>
        <v/>
      </c>
      <c r="L751" s="50" t="str">
        <f>IF(K751&lt;&gt;"",EXPORTADO!D733,"")</f>
        <v/>
      </c>
      <c r="M751" s="50"/>
      <c r="N751" s="78" t="str">
        <f>IF(K751&lt;&gt;"",EXPORTADO!C733,"")</f>
        <v/>
      </c>
      <c r="O751" s="89" t="str">
        <f>IF(G751&lt;&gt;"",EXPORTADO!E733,"")</f>
        <v/>
      </c>
      <c r="P751" s="90" t="str">
        <f>IF(G751&lt;&gt;"",EXPORTADO!F733,"")</f>
        <v/>
      </c>
      <c r="Q751" s="90" t="str">
        <f>IF($G751&lt;&gt;"",$O751*P751,IF(OR($I751="c",$I751="css"),SUMIF($G$22:G$2999,$K751,Q$22:Q$2999),IF($I751="c1",SUMIF($F$22:F$2999,$K751,Q$22:Q$2999),IF($I751="c2",SUMIF($E$22:E$2999,$K751,Q$22:Q$2999),IF($I751="c3",SUMIF($D$22:D$2999,$K751,Q$22:Q$2999),IF($I751="c4",SUMIF($C$22:C$2999,$K751,Q$22:Q$2999),""))))))</f>
        <v/>
      </c>
      <c r="S751" s="90"/>
      <c r="T751" s="90" t="str">
        <f>IF(G751&lt;&gt;"",IF(S751&lt;&gt;"",O751*S751,"Celda Vacia"),IF($G751&lt;&gt;"",$O751*S751,IF(OR($I751="c",$I751="css"),SUMIF($G$22:G$2999,$K751,T$22:T$2999),IF($I751="c1",SUMIF($F$22:F$2999,$K751,T$22:T$2999),IF($I751="c2",SUMIF($E$22:E$2999,$K751,T$22:T$2999),IF($I751="c3",SUMIF($D$22:D$2999,$K751,T$22:T$2999),IF($I751="c4",SUMIF($C$22:C$2999,$K751,T$22:T$2999),"")))))))</f>
        <v/>
      </c>
      <c r="U751" s="91" t="str">
        <f t="shared" si="184"/>
        <v/>
      </c>
      <c r="V751" s="45"/>
      <c r="X751" s="50" t="str">
        <f t="shared" si="185"/>
        <v/>
      </c>
      <c r="Y751" s="69" t="str">
        <f t="shared" si="186"/>
        <v/>
      </c>
      <c r="Z751" s="69" t="str">
        <f t="shared" si="187"/>
        <v/>
      </c>
      <c r="AA751" s="69" t="str">
        <f>IF(I751="CSS",IF(RELLENAR!$F$6="PEM",IF(OR(T751&lt;(Q751),Q751=0),1,""),IF(OR(T751*(1+$T$11+$T$9)&lt;(Q751*(1+$O$9+$O$11)),Q751=0),1,"")),"")</f>
        <v/>
      </c>
      <c r="AB751" s="93" t="str">
        <f t="shared" si="188"/>
        <v/>
      </c>
      <c r="AC751" s="56" t="str">
        <f t="shared" si="189"/>
        <v/>
      </c>
      <c r="AD751" s="94" t="str">
        <f t="shared" si="190"/>
        <v/>
      </c>
      <c r="AE751" s="56" t="str">
        <f t="shared" si="191"/>
        <v/>
      </c>
      <c r="AF751" s="78" t="str">
        <f t="shared" si="192"/>
        <v/>
      </c>
    </row>
    <row r="752" spans="1:32" s="74" customFormat="1" x14ac:dyDescent="0.2">
      <c r="A752" s="74" t="str">
        <f>IF(EXPORTADO!I734&lt;&gt;"",EXPORTADO!I734,"")</f>
        <v/>
      </c>
      <c r="B752" s="74" t="str">
        <f t="shared" si="177"/>
        <v/>
      </c>
      <c r="C752" s="86" t="str">
        <f t="shared" si="178"/>
        <v/>
      </c>
      <c r="D752" s="86" t="str">
        <f t="shared" si="179"/>
        <v/>
      </c>
      <c r="E752" s="86" t="str">
        <f t="shared" si="180"/>
        <v/>
      </c>
      <c r="F752" s="86" t="str">
        <f t="shared" si="181"/>
        <v/>
      </c>
      <c r="G752" s="86" t="str">
        <f t="shared" si="182"/>
        <v/>
      </c>
      <c r="H752" s="87" t="str">
        <f>IF(EXPORTADO!B734&lt;&gt;"",EXPORTADO!B734,"")</f>
        <v/>
      </c>
      <c r="I752" s="78" t="str">
        <f t="shared" si="183"/>
        <v/>
      </c>
      <c r="J752" s="78"/>
      <c r="K752" s="88" t="str">
        <f>IF(EXPORTADO!A734&lt;&gt;"",TRIM(EXPORTADO!A734),"")</f>
        <v/>
      </c>
      <c r="L752" s="50" t="str">
        <f>IF(K752&lt;&gt;"",EXPORTADO!D734,"")</f>
        <v/>
      </c>
      <c r="M752" s="50"/>
      <c r="N752" s="78" t="str">
        <f>IF(K752&lt;&gt;"",EXPORTADO!C734,"")</f>
        <v/>
      </c>
      <c r="O752" s="89" t="str">
        <f>IF(G752&lt;&gt;"",EXPORTADO!E734,"")</f>
        <v/>
      </c>
      <c r="P752" s="90" t="str">
        <f>IF(G752&lt;&gt;"",EXPORTADO!F734,"")</f>
        <v/>
      </c>
      <c r="Q752" s="90" t="str">
        <f>IF($G752&lt;&gt;"",$O752*P752,IF(OR($I752="c",$I752="css"),SUMIF($G$22:G$2999,$K752,Q$22:Q$2999),IF($I752="c1",SUMIF($F$22:F$2999,$K752,Q$22:Q$2999),IF($I752="c2",SUMIF($E$22:E$2999,$K752,Q$22:Q$2999),IF($I752="c3",SUMIF($D$22:D$2999,$K752,Q$22:Q$2999),IF($I752="c4",SUMIF($C$22:C$2999,$K752,Q$22:Q$2999),""))))))</f>
        <v/>
      </c>
      <c r="S752" s="90"/>
      <c r="T752" s="90" t="str">
        <f>IF(G752&lt;&gt;"",IF(S752&lt;&gt;"",O752*S752,"Celda Vacia"),IF($G752&lt;&gt;"",$O752*S752,IF(OR($I752="c",$I752="css"),SUMIF($G$22:G$2999,$K752,T$22:T$2999),IF($I752="c1",SUMIF($F$22:F$2999,$K752,T$22:T$2999),IF($I752="c2",SUMIF($E$22:E$2999,$K752,T$22:T$2999),IF($I752="c3",SUMIF($D$22:D$2999,$K752,T$22:T$2999),IF($I752="c4",SUMIF($C$22:C$2999,$K752,T$22:T$2999),"")))))))</f>
        <v/>
      </c>
      <c r="U752" s="91" t="str">
        <f t="shared" si="184"/>
        <v/>
      </c>
      <c r="V752" s="45"/>
      <c r="X752" s="50" t="str">
        <f t="shared" si="185"/>
        <v/>
      </c>
      <c r="Y752" s="69" t="str">
        <f t="shared" si="186"/>
        <v/>
      </c>
      <c r="Z752" s="69" t="str">
        <f t="shared" si="187"/>
        <v/>
      </c>
      <c r="AA752" s="69" t="str">
        <f>IF(I752="CSS",IF(RELLENAR!$F$6="PEM",IF(OR(T752&lt;(Q752),Q752=0),1,""),IF(OR(T752*(1+$T$11+$T$9)&lt;(Q752*(1+$O$9+$O$11)),Q752=0),1,"")),"")</f>
        <v/>
      </c>
      <c r="AB752" s="93" t="str">
        <f t="shared" si="188"/>
        <v/>
      </c>
      <c r="AC752" s="56" t="str">
        <f t="shared" si="189"/>
        <v/>
      </c>
      <c r="AD752" s="94" t="str">
        <f t="shared" si="190"/>
        <v/>
      </c>
      <c r="AE752" s="56" t="str">
        <f t="shared" si="191"/>
        <v/>
      </c>
      <c r="AF752" s="78" t="str">
        <f t="shared" si="192"/>
        <v/>
      </c>
    </row>
    <row r="753" spans="1:32" s="74" customFormat="1" x14ac:dyDescent="0.2">
      <c r="A753" s="74" t="str">
        <f>IF(EXPORTADO!I735&lt;&gt;"",EXPORTADO!I735,"")</f>
        <v/>
      </c>
      <c r="B753" s="74" t="str">
        <f t="shared" si="177"/>
        <v/>
      </c>
      <c r="C753" s="86" t="str">
        <f t="shared" si="178"/>
        <v/>
      </c>
      <c r="D753" s="86" t="str">
        <f t="shared" si="179"/>
        <v/>
      </c>
      <c r="E753" s="86" t="str">
        <f t="shared" si="180"/>
        <v/>
      </c>
      <c r="F753" s="86" t="str">
        <f t="shared" si="181"/>
        <v/>
      </c>
      <c r="G753" s="86" t="str">
        <f t="shared" si="182"/>
        <v/>
      </c>
      <c r="H753" s="87" t="str">
        <f>IF(EXPORTADO!B735&lt;&gt;"",EXPORTADO!B735,"")</f>
        <v/>
      </c>
      <c r="I753" s="78" t="str">
        <f t="shared" si="183"/>
        <v/>
      </c>
      <c r="J753" s="78"/>
      <c r="K753" s="88" t="str">
        <f>IF(EXPORTADO!A735&lt;&gt;"",TRIM(EXPORTADO!A735),"")</f>
        <v/>
      </c>
      <c r="L753" s="50" t="str">
        <f>IF(K753&lt;&gt;"",EXPORTADO!D735,"")</f>
        <v/>
      </c>
      <c r="M753" s="50"/>
      <c r="N753" s="78" t="str">
        <f>IF(K753&lt;&gt;"",EXPORTADO!C735,"")</f>
        <v/>
      </c>
      <c r="O753" s="89" t="str">
        <f>IF(G753&lt;&gt;"",EXPORTADO!E735,"")</f>
        <v/>
      </c>
      <c r="P753" s="90" t="str">
        <f>IF(G753&lt;&gt;"",EXPORTADO!F735,"")</f>
        <v/>
      </c>
      <c r="Q753" s="90" t="str">
        <f>IF($G753&lt;&gt;"",$O753*P753,IF(OR($I753="c",$I753="css"),SUMIF($G$22:G$2999,$K753,Q$22:Q$2999),IF($I753="c1",SUMIF($F$22:F$2999,$K753,Q$22:Q$2999),IF($I753="c2",SUMIF($E$22:E$2999,$K753,Q$22:Q$2999),IF($I753="c3",SUMIF($D$22:D$2999,$K753,Q$22:Q$2999),IF($I753="c4",SUMIF($C$22:C$2999,$K753,Q$22:Q$2999),""))))))</f>
        <v/>
      </c>
      <c r="S753" s="90"/>
      <c r="T753" s="90" t="str">
        <f>IF(G753&lt;&gt;"",IF(S753&lt;&gt;"",O753*S753,"Celda Vacia"),IF($G753&lt;&gt;"",$O753*S753,IF(OR($I753="c",$I753="css"),SUMIF($G$22:G$2999,$K753,T$22:T$2999),IF($I753="c1",SUMIF($F$22:F$2999,$K753,T$22:T$2999),IF($I753="c2",SUMIF($E$22:E$2999,$K753,T$22:T$2999),IF($I753="c3",SUMIF($D$22:D$2999,$K753,T$22:T$2999),IF($I753="c4",SUMIF($C$22:C$2999,$K753,T$22:T$2999),"")))))))</f>
        <v/>
      </c>
      <c r="U753" s="91" t="str">
        <f t="shared" si="184"/>
        <v/>
      </c>
      <c r="V753" s="45"/>
      <c r="X753" s="50" t="str">
        <f t="shared" si="185"/>
        <v/>
      </c>
      <c r="Y753" s="69" t="str">
        <f t="shared" si="186"/>
        <v/>
      </c>
      <c r="Z753" s="69" t="str">
        <f t="shared" si="187"/>
        <v/>
      </c>
      <c r="AA753" s="69" t="str">
        <f>IF(I753="CSS",IF(RELLENAR!$F$6="PEM",IF(OR(T753&lt;(Q753),Q753=0),1,""),IF(OR(T753*(1+$T$11+$T$9)&lt;(Q753*(1+$O$9+$O$11)),Q753=0),1,"")),"")</f>
        <v/>
      </c>
      <c r="AB753" s="93" t="str">
        <f t="shared" si="188"/>
        <v/>
      </c>
      <c r="AC753" s="56" t="str">
        <f t="shared" si="189"/>
        <v/>
      </c>
      <c r="AD753" s="94" t="str">
        <f t="shared" si="190"/>
        <v/>
      </c>
      <c r="AE753" s="56" t="str">
        <f t="shared" si="191"/>
        <v/>
      </c>
      <c r="AF753" s="78" t="str">
        <f t="shared" si="192"/>
        <v/>
      </c>
    </row>
    <row r="754" spans="1:32" s="74" customFormat="1" x14ac:dyDescent="0.2">
      <c r="A754" s="74" t="str">
        <f>IF(EXPORTADO!I736&lt;&gt;"",EXPORTADO!I736,"")</f>
        <v/>
      </c>
      <c r="B754" s="74" t="str">
        <f t="shared" si="177"/>
        <v/>
      </c>
      <c r="C754" s="86" t="str">
        <f t="shared" si="178"/>
        <v/>
      </c>
      <c r="D754" s="86" t="str">
        <f t="shared" si="179"/>
        <v/>
      </c>
      <c r="E754" s="86" t="str">
        <f t="shared" si="180"/>
        <v/>
      </c>
      <c r="F754" s="86" t="str">
        <f t="shared" si="181"/>
        <v/>
      </c>
      <c r="G754" s="86" t="str">
        <f t="shared" si="182"/>
        <v/>
      </c>
      <c r="H754" s="87" t="str">
        <f>IF(EXPORTADO!B736&lt;&gt;"",EXPORTADO!B736,"")</f>
        <v/>
      </c>
      <c r="I754" s="78" t="str">
        <f t="shared" si="183"/>
        <v/>
      </c>
      <c r="J754" s="78"/>
      <c r="K754" s="88" t="str">
        <f>IF(EXPORTADO!A736&lt;&gt;"",TRIM(EXPORTADO!A736),"")</f>
        <v/>
      </c>
      <c r="L754" s="50" t="str">
        <f>IF(K754&lt;&gt;"",EXPORTADO!D736,"")</f>
        <v/>
      </c>
      <c r="M754" s="50"/>
      <c r="N754" s="78" t="str">
        <f>IF(K754&lt;&gt;"",EXPORTADO!C736,"")</f>
        <v/>
      </c>
      <c r="O754" s="89" t="str">
        <f>IF(G754&lt;&gt;"",EXPORTADO!E736,"")</f>
        <v/>
      </c>
      <c r="P754" s="90" t="str">
        <f>IF(G754&lt;&gt;"",EXPORTADO!F736,"")</f>
        <v/>
      </c>
      <c r="Q754" s="90" t="str">
        <f>IF($G754&lt;&gt;"",$O754*P754,IF(OR($I754="c",$I754="css"),SUMIF($G$22:G$2999,$K754,Q$22:Q$2999),IF($I754="c1",SUMIF($F$22:F$2999,$K754,Q$22:Q$2999),IF($I754="c2",SUMIF($E$22:E$2999,$K754,Q$22:Q$2999),IF($I754="c3",SUMIF($D$22:D$2999,$K754,Q$22:Q$2999),IF($I754="c4",SUMIF($C$22:C$2999,$K754,Q$22:Q$2999),""))))))</f>
        <v/>
      </c>
      <c r="S754" s="90"/>
      <c r="T754" s="90" t="str">
        <f>IF(G754&lt;&gt;"",IF(S754&lt;&gt;"",O754*S754,"Celda Vacia"),IF($G754&lt;&gt;"",$O754*S754,IF(OR($I754="c",$I754="css"),SUMIF($G$22:G$2999,$K754,T$22:T$2999),IF($I754="c1",SUMIF($F$22:F$2999,$K754,T$22:T$2999),IF($I754="c2",SUMIF($E$22:E$2999,$K754,T$22:T$2999),IF($I754="c3",SUMIF($D$22:D$2999,$K754,T$22:T$2999),IF($I754="c4",SUMIF($C$22:C$2999,$K754,T$22:T$2999),"")))))))</f>
        <v/>
      </c>
      <c r="U754" s="91" t="str">
        <f t="shared" si="184"/>
        <v/>
      </c>
      <c r="V754" s="45"/>
      <c r="X754" s="50" t="str">
        <f t="shared" si="185"/>
        <v/>
      </c>
      <c r="Y754" s="69" t="str">
        <f t="shared" si="186"/>
        <v/>
      </c>
      <c r="Z754" s="69" t="str">
        <f t="shared" si="187"/>
        <v/>
      </c>
      <c r="AA754" s="69" t="str">
        <f>IF(I754="CSS",IF(RELLENAR!$F$6="PEM",IF(OR(T754&lt;(Q754),Q754=0),1,""),IF(OR(T754*(1+$T$11+$T$9)&lt;(Q754*(1+$O$9+$O$11)),Q754=0),1,"")),"")</f>
        <v/>
      </c>
      <c r="AB754" s="93" t="str">
        <f t="shared" si="188"/>
        <v/>
      </c>
      <c r="AC754" s="56" t="str">
        <f t="shared" si="189"/>
        <v/>
      </c>
      <c r="AD754" s="94" t="str">
        <f t="shared" si="190"/>
        <v/>
      </c>
      <c r="AE754" s="56" t="str">
        <f t="shared" si="191"/>
        <v/>
      </c>
      <c r="AF754" s="78" t="str">
        <f t="shared" si="192"/>
        <v/>
      </c>
    </row>
    <row r="755" spans="1:32" s="74" customFormat="1" x14ac:dyDescent="0.2">
      <c r="A755" s="74" t="str">
        <f>IF(EXPORTADO!I737&lt;&gt;"",EXPORTADO!I737,"")</f>
        <v/>
      </c>
      <c r="B755" s="74" t="str">
        <f t="shared" si="177"/>
        <v/>
      </c>
      <c r="C755" s="86" t="str">
        <f t="shared" si="178"/>
        <v/>
      </c>
      <c r="D755" s="86" t="str">
        <f t="shared" si="179"/>
        <v/>
      </c>
      <c r="E755" s="86" t="str">
        <f t="shared" si="180"/>
        <v/>
      </c>
      <c r="F755" s="86" t="str">
        <f t="shared" si="181"/>
        <v/>
      </c>
      <c r="G755" s="86" t="str">
        <f t="shared" si="182"/>
        <v/>
      </c>
      <c r="H755" s="87" t="str">
        <f>IF(EXPORTADO!B737&lt;&gt;"",EXPORTADO!B737,"")</f>
        <v/>
      </c>
      <c r="I755" s="78" t="str">
        <f t="shared" si="183"/>
        <v/>
      </c>
      <c r="J755" s="78"/>
      <c r="K755" s="88" t="str">
        <f>IF(EXPORTADO!A737&lt;&gt;"",TRIM(EXPORTADO!A737),"")</f>
        <v/>
      </c>
      <c r="L755" s="50" t="str">
        <f>IF(K755&lt;&gt;"",EXPORTADO!D737,"")</f>
        <v/>
      </c>
      <c r="M755" s="50"/>
      <c r="N755" s="78" t="str">
        <f>IF(K755&lt;&gt;"",EXPORTADO!C737,"")</f>
        <v/>
      </c>
      <c r="O755" s="89" t="str">
        <f>IF(G755&lt;&gt;"",EXPORTADO!E737,"")</f>
        <v/>
      </c>
      <c r="P755" s="90" t="str">
        <f>IF(G755&lt;&gt;"",EXPORTADO!F737,"")</f>
        <v/>
      </c>
      <c r="Q755" s="90" t="str">
        <f>IF($G755&lt;&gt;"",$O755*P755,IF(OR($I755="c",$I755="css"),SUMIF($G$22:G$2999,$K755,Q$22:Q$2999),IF($I755="c1",SUMIF($F$22:F$2999,$K755,Q$22:Q$2999),IF($I755="c2",SUMIF($E$22:E$2999,$K755,Q$22:Q$2999),IF($I755="c3",SUMIF($D$22:D$2999,$K755,Q$22:Q$2999),IF($I755="c4",SUMIF($C$22:C$2999,$K755,Q$22:Q$2999),""))))))</f>
        <v/>
      </c>
      <c r="S755" s="90"/>
      <c r="T755" s="90" t="str">
        <f>IF(G755&lt;&gt;"",IF(S755&lt;&gt;"",O755*S755,"Celda Vacia"),IF($G755&lt;&gt;"",$O755*S755,IF(OR($I755="c",$I755="css"),SUMIF($G$22:G$2999,$K755,T$22:T$2999),IF($I755="c1",SUMIF($F$22:F$2999,$K755,T$22:T$2999),IF($I755="c2",SUMIF($E$22:E$2999,$K755,T$22:T$2999),IF($I755="c3",SUMIF($D$22:D$2999,$K755,T$22:T$2999),IF($I755="c4",SUMIF($C$22:C$2999,$K755,T$22:T$2999),"")))))))</f>
        <v/>
      </c>
      <c r="U755" s="91" t="str">
        <f t="shared" si="184"/>
        <v/>
      </c>
      <c r="V755" s="45"/>
      <c r="X755" s="50" t="str">
        <f t="shared" si="185"/>
        <v/>
      </c>
      <c r="Y755" s="69" t="str">
        <f t="shared" si="186"/>
        <v/>
      </c>
      <c r="Z755" s="69" t="str">
        <f t="shared" si="187"/>
        <v/>
      </c>
      <c r="AA755" s="69" t="str">
        <f>IF(I755="CSS",IF(RELLENAR!$F$6="PEM",IF(OR(T755&lt;(Q755),Q755=0),1,""),IF(OR(T755*(1+$T$11+$T$9)&lt;(Q755*(1+$O$9+$O$11)),Q755=0),1,"")),"")</f>
        <v/>
      </c>
      <c r="AB755" s="93" t="str">
        <f t="shared" si="188"/>
        <v/>
      </c>
      <c r="AC755" s="56" t="str">
        <f t="shared" si="189"/>
        <v/>
      </c>
      <c r="AD755" s="94" t="str">
        <f t="shared" si="190"/>
        <v/>
      </c>
      <c r="AE755" s="56" t="str">
        <f t="shared" si="191"/>
        <v/>
      </c>
      <c r="AF755" s="78" t="str">
        <f t="shared" si="192"/>
        <v/>
      </c>
    </row>
    <row r="756" spans="1:32" s="74" customFormat="1" x14ac:dyDescent="0.2">
      <c r="A756" s="74" t="str">
        <f>IF(EXPORTADO!I738&lt;&gt;"",EXPORTADO!I738,"")</f>
        <v/>
      </c>
      <c r="B756" s="74" t="str">
        <f t="shared" si="177"/>
        <v/>
      </c>
      <c r="C756" s="86" t="str">
        <f t="shared" si="178"/>
        <v/>
      </c>
      <c r="D756" s="86" t="str">
        <f t="shared" si="179"/>
        <v/>
      </c>
      <c r="E756" s="86" t="str">
        <f t="shared" si="180"/>
        <v/>
      </c>
      <c r="F756" s="86" t="str">
        <f t="shared" si="181"/>
        <v/>
      </c>
      <c r="G756" s="86" t="str">
        <f t="shared" si="182"/>
        <v/>
      </c>
      <c r="H756" s="87" t="str">
        <f>IF(EXPORTADO!B738&lt;&gt;"",EXPORTADO!B738,"")</f>
        <v/>
      </c>
      <c r="I756" s="78" t="str">
        <f t="shared" si="183"/>
        <v/>
      </c>
      <c r="J756" s="78"/>
      <c r="K756" s="88" t="str">
        <f>IF(EXPORTADO!A738&lt;&gt;"",TRIM(EXPORTADO!A738),"")</f>
        <v/>
      </c>
      <c r="L756" s="50" t="str">
        <f>IF(K756&lt;&gt;"",EXPORTADO!D738,"")</f>
        <v/>
      </c>
      <c r="M756" s="50"/>
      <c r="N756" s="78" t="str">
        <f>IF(K756&lt;&gt;"",EXPORTADO!C738,"")</f>
        <v/>
      </c>
      <c r="O756" s="89" t="str">
        <f>IF(G756&lt;&gt;"",EXPORTADO!E738,"")</f>
        <v/>
      </c>
      <c r="P756" s="90" t="str">
        <f>IF(G756&lt;&gt;"",EXPORTADO!F738,"")</f>
        <v/>
      </c>
      <c r="Q756" s="90" t="str">
        <f>IF($G756&lt;&gt;"",$O756*P756,IF(OR($I756="c",$I756="css"),SUMIF($G$22:G$2999,$K756,Q$22:Q$2999),IF($I756="c1",SUMIF($F$22:F$2999,$K756,Q$22:Q$2999),IF($I756="c2",SUMIF($E$22:E$2999,$K756,Q$22:Q$2999),IF($I756="c3",SUMIF($D$22:D$2999,$K756,Q$22:Q$2999),IF($I756="c4",SUMIF($C$22:C$2999,$K756,Q$22:Q$2999),""))))))</f>
        <v/>
      </c>
      <c r="S756" s="90"/>
      <c r="T756" s="90" t="str">
        <f>IF(G756&lt;&gt;"",IF(S756&lt;&gt;"",O756*S756,"Celda Vacia"),IF($G756&lt;&gt;"",$O756*S756,IF(OR($I756="c",$I756="css"),SUMIF($G$22:G$2999,$K756,T$22:T$2999),IF($I756="c1",SUMIF($F$22:F$2999,$K756,T$22:T$2999),IF($I756="c2",SUMIF($E$22:E$2999,$K756,T$22:T$2999),IF($I756="c3",SUMIF($D$22:D$2999,$K756,T$22:T$2999),IF($I756="c4",SUMIF($C$22:C$2999,$K756,T$22:T$2999),"")))))))</f>
        <v/>
      </c>
      <c r="U756" s="91" t="str">
        <f t="shared" si="184"/>
        <v/>
      </c>
      <c r="V756" s="45"/>
      <c r="X756" s="50" t="str">
        <f t="shared" si="185"/>
        <v/>
      </c>
      <c r="Y756" s="69" t="str">
        <f t="shared" si="186"/>
        <v/>
      </c>
      <c r="Z756" s="69" t="str">
        <f t="shared" si="187"/>
        <v/>
      </c>
      <c r="AA756" s="69" t="str">
        <f>IF(I756="CSS",IF(RELLENAR!$F$6="PEM",IF(OR(T756&lt;(Q756),Q756=0),1,""),IF(OR(T756*(1+$T$11+$T$9)&lt;(Q756*(1+$O$9+$O$11)),Q756=0),1,"")),"")</f>
        <v/>
      </c>
      <c r="AB756" s="93" t="str">
        <f t="shared" si="188"/>
        <v/>
      </c>
      <c r="AC756" s="56" t="str">
        <f t="shared" si="189"/>
        <v/>
      </c>
      <c r="AD756" s="94" t="str">
        <f t="shared" si="190"/>
        <v/>
      </c>
      <c r="AE756" s="56" t="str">
        <f t="shared" si="191"/>
        <v/>
      </c>
      <c r="AF756" s="78" t="str">
        <f t="shared" si="192"/>
        <v/>
      </c>
    </row>
    <row r="757" spans="1:32" s="74" customFormat="1" x14ac:dyDescent="0.2">
      <c r="A757" s="74" t="str">
        <f>IF(EXPORTADO!I739&lt;&gt;"",EXPORTADO!I739,"")</f>
        <v/>
      </c>
      <c r="B757" s="74" t="str">
        <f t="shared" si="177"/>
        <v/>
      </c>
      <c r="C757" s="86" t="str">
        <f t="shared" si="178"/>
        <v/>
      </c>
      <c r="D757" s="86" t="str">
        <f t="shared" si="179"/>
        <v/>
      </c>
      <c r="E757" s="86" t="str">
        <f t="shared" si="180"/>
        <v/>
      </c>
      <c r="F757" s="86" t="str">
        <f t="shared" si="181"/>
        <v/>
      </c>
      <c r="G757" s="86" t="str">
        <f t="shared" si="182"/>
        <v/>
      </c>
      <c r="H757" s="87" t="str">
        <f>IF(EXPORTADO!B739&lt;&gt;"",EXPORTADO!B739,"")</f>
        <v/>
      </c>
      <c r="I757" s="78" t="str">
        <f t="shared" si="183"/>
        <v/>
      </c>
      <c r="J757" s="78"/>
      <c r="K757" s="88" t="str">
        <f>IF(EXPORTADO!A739&lt;&gt;"",TRIM(EXPORTADO!A739),"")</f>
        <v/>
      </c>
      <c r="L757" s="50" t="str">
        <f>IF(K757&lt;&gt;"",EXPORTADO!D739,"")</f>
        <v/>
      </c>
      <c r="M757" s="50"/>
      <c r="N757" s="78" t="str">
        <f>IF(K757&lt;&gt;"",EXPORTADO!C739,"")</f>
        <v/>
      </c>
      <c r="O757" s="89" t="str">
        <f>IF(G757&lt;&gt;"",EXPORTADO!E739,"")</f>
        <v/>
      </c>
      <c r="P757" s="90" t="str">
        <f>IF(G757&lt;&gt;"",EXPORTADO!F739,"")</f>
        <v/>
      </c>
      <c r="Q757" s="90" t="str">
        <f>IF($G757&lt;&gt;"",$O757*P757,IF(OR($I757="c",$I757="css"),SUMIF($G$22:G$2999,$K757,Q$22:Q$2999),IF($I757="c1",SUMIF($F$22:F$2999,$K757,Q$22:Q$2999),IF($I757="c2",SUMIF($E$22:E$2999,$K757,Q$22:Q$2999),IF($I757="c3",SUMIF($D$22:D$2999,$K757,Q$22:Q$2999),IF($I757="c4",SUMIF($C$22:C$2999,$K757,Q$22:Q$2999),""))))))</f>
        <v/>
      </c>
      <c r="S757" s="90"/>
      <c r="T757" s="90" t="str">
        <f>IF(G757&lt;&gt;"",IF(S757&lt;&gt;"",O757*S757,"Celda Vacia"),IF($G757&lt;&gt;"",$O757*S757,IF(OR($I757="c",$I757="css"),SUMIF($G$22:G$2999,$K757,T$22:T$2999),IF($I757="c1",SUMIF($F$22:F$2999,$K757,T$22:T$2999),IF($I757="c2",SUMIF($E$22:E$2999,$K757,T$22:T$2999),IF($I757="c3",SUMIF($D$22:D$2999,$K757,T$22:T$2999),IF($I757="c4",SUMIF($C$22:C$2999,$K757,T$22:T$2999),"")))))))</f>
        <v/>
      </c>
      <c r="U757" s="91" t="str">
        <f t="shared" si="184"/>
        <v/>
      </c>
      <c r="V757" s="45"/>
      <c r="X757" s="50" t="str">
        <f t="shared" si="185"/>
        <v/>
      </c>
      <c r="Y757" s="69" t="str">
        <f t="shared" si="186"/>
        <v/>
      </c>
      <c r="Z757" s="69" t="str">
        <f t="shared" si="187"/>
        <v/>
      </c>
      <c r="AA757" s="69" t="str">
        <f>IF(I757="CSS",IF(RELLENAR!$F$6="PEM",IF(OR(T757&lt;(Q757),Q757=0),1,""),IF(OR(T757*(1+$T$11+$T$9)&lt;(Q757*(1+$O$9+$O$11)),Q757=0),1,"")),"")</f>
        <v/>
      </c>
      <c r="AB757" s="93" t="str">
        <f t="shared" si="188"/>
        <v/>
      </c>
      <c r="AC757" s="56" t="str">
        <f t="shared" si="189"/>
        <v/>
      </c>
      <c r="AD757" s="94" t="str">
        <f t="shared" si="190"/>
        <v/>
      </c>
      <c r="AE757" s="56" t="str">
        <f t="shared" si="191"/>
        <v/>
      </c>
      <c r="AF757" s="78" t="str">
        <f t="shared" si="192"/>
        <v/>
      </c>
    </row>
    <row r="758" spans="1:32" s="74" customFormat="1" x14ac:dyDescent="0.2">
      <c r="A758" s="74" t="str">
        <f>IF(EXPORTADO!I740&lt;&gt;"",EXPORTADO!I740,"")</f>
        <v/>
      </c>
      <c r="B758" s="74" t="str">
        <f t="shared" si="177"/>
        <v/>
      </c>
      <c r="C758" s="86" t="str">
        <f t="shared" si="178"/>
        <v/>
      </c>
      <c r="D758" s="86" t="str">
        <f t="shared" si="179"/>
        <v/>
      </c>
      <c r="E758" s="86" t="str">
        <f t="shared" si="180"/>
        <v/>
      </c>
      <c r="F758" s="86" t="str">
        <f t="shared" si="181"/>
        <v/>
      </c>
      <c r="G758" s="86" t="str">
        <f t="shared" si="182"/>
        <v/>
      </c>
      <c r="H758" s="87" t="str">
        <f>IF(EXPORTADO!B740&lt;&gt;"",EXPORTADO!B740,"")</f>
        <v/>
      </c>
      <c r="I758" s="78" t="str">
        <f t="shared" si="183"/>
        <v/>
      </c>
      <c r="J758" s="78"/>
      <c r="K758" s="88" t="str">
        <f>IF(EXPORTADO!A740&lt;&gt;"",TRIM(EXPORTADO!A740),"")</f>
        <v/>
      </c>
      <c r="L758" s="50" t="str">
        <f>IF(K758&lt;&gt;"",EXPORTADO!D740,"")</f>
        <v/>
      </c>
      <c r="M758" s="50"/>
      <c r="N758" s="78" t="str">
        <f>IF(K758&lt;&gt;"",EXPORTADO!C740,"")</f>
        <v/>
      </c>
      <c r="O758" s="89" t="str">
        <f>IF(G758&lt;&gt;"",EXPORTADO!E740,"")</f>
        <v/>
      </c>
      <c r="P758" s="90" t="str">
        <f>IF(G758&lt;&gt;"",EXPORTADO!F740,"")</f>
        <v/>
      </c>
      <c r="Q758" s="90" t="str">
        <f>IF($G758&lt;&gt;"",$O758*P758,IF(OR($I758="c",$I758="css"),SUMIF($G$22:G$2999,$K758,Q$22:Q$2999),IF($I758="c1",SUMIF($F$22:F$2999,$K758,Q$22:Q$2999),IF($I758="c2",SUMIF($E$22:E$2999,$K758,Q$22:Q$2999),IF($I758="c3",SUMIF($D$22:D$2999,$K758,Q$22:Q$2999),IF($I758="c4",SUMIF($C$22:C$2999,$K758,Q$22:Q$2999),""))))))</f>
        <v/>
      </c>
      <c r="S758" s="90"/>
      <c r="T758" s="90" t="str">
        <f>IF(G758&lt;&gt;"",IF(S758&lt;&gt;"",O758*S758,"Celda Vacia"),IF($G758&lt;&gt;"",$O758*S758,IF(OR($I758="c",$I758="css"),SUMIF($G$22:G$2999,$K758,T$22:T$2999),IF($I758="c1",SUMIF($F$22:F$2999,$K758,T$22:T$2999),IF($I758="c2",SUMIF($E$22:E$2999,$K758,T$22:T$2999),IF($I758="c3",SUMIF($D$22:D$2999,$K758,T$22:T$2999),IF($I758="c4",SUMIF($C$22:C$2999,$K758,T$22:T$2999),"")))))))</f>
        <v/>
      </c>
      <c r="U758" s="91" t="str">
        <f t="shared" si="184"/>
        <v/>
      </c>
      <c r="V758" s="45"/>
      <c r="X758" s="50" t="str">
        <f t="shared" si="185"/>
        <v/>
      </c>
      <c r="Y758" s="69" t="str">
        <f t="shared" si="186"/>
        <v/>
      </c>
      <c r="Z758" s="69" t="str">
        <f t="shared" si="187"/>
        <v/>
      </c>
      <c r="AA758" s="69" t="str">
        <f>IF(I758="CSS",IF(RELLENAR!$F$6="PEM",IF(OR(T758&lt;(Q758),Q758=0),1,""),IF(OR(T758*(1+$T$11+$T$9)&lt;(Q758*(1+$O$9+$O$11)),Q758=0),1,"")),"")</f>
        <v/>
      </c>
      <c r="AB758" s="93" t="str">
        <f t="shared" si="188"/>
        <v/>
      </c>
      <c r="AC758" s="56" t="str">
        <f t="shared" si="189"/>
        <v/>
      </c>
      <c r="AD758" s="94" t="str">
        <f t="shared" si="190"/>
        <v/>
      </c>
      <c r="AE758" s="56" t="str">
        <f t="shared" si="191"/>
        <v/>
      </c>
      <c r="AF758" s="78" t="str">
        <f t="shared" si="192"/>
        <v/>
      </c>
    </row>
    <row r="759" spans="1:32" s="74" customFormat="1" x14ac:dyDescent="0.2">
      <c r="A759" s="74" t="str">
        <f>IF(EXPORTADO!I741&lt;&gt;"",EXPORTADO!I741,"")</f>
        <v/>
      </c>
      <c r="B759" s="74" t="str">
        <f t="shared" si="177"/>
        <v/>
      </c>
      <c r="C759" s="86" t="str">
        <f t="shared" si="178"/>
        <v/>
      </c>
      <c r="D759" s="86" t="str">
        <f t="shared" si="179"/>
        <v/>
      </c>
      <c r="E759" s="86" t="str">
        <f t="shared" si="180"/>
        <v/>
      </c>
      <c r="F759" s="86" t="str">
        <f t="shared" si="181"/>
        <v/>
      </c>
      <c r="G759" s="86" t="str">
        <f t="shared" si="182"/>
        <v/>
      </c>
      <c r="H759" s="87" t="str">
        <f>IF(EXPORTADO!B741&lt;&gt;"",EXPORTADO!B741,"")</f>
        <v/>
      </c>
      <c r="I759" s="78" t="str">
        <f t="shared" si="183"/>
        <v/>
      </c>
      <c r="J759" s="78"/>
      <c r="K759" s="88" t="str">
        <f>IF(EXPORTADO!A741&lt;&gt;"",TRIM(EXPORTADO!A741),"")</f>
        <v/>
      </c>
      <c r="L759" s="50" t="str">
        <f>IF(K759&lt;&gt;"",EXPORTADO!D741,"")</f>
        <v/>
      </c>
      <c r="M759" s="50"/>
      <c r="N759" s="78" t="str">
        <f>IF(K759&lt;&gt;"",EXPORTADO!C741,"")</f>
        <v/>
      </c>
      <c r="O759" s="89" t="str">
        <f>IF(G759&lt;&gt;"",EXPORTADO!E741,"")</f>
        <v/>
      </c>
      <c r="P759" s="90" t="str">
        <f>IF(G759&lt;&gt;"",EXPORTADO!F741,"")</f>
        <v/>
      </c>
      <c r="Q759" s="90" t="str">
        <f>IF($G759&lt;&gt;"",$O759*P759,IF(OR($I759="c",$I759="css"),SUMIF($G$22:G$2999,$K759,Q$22:Q$2999),IF($I759="c1",SUMIF($F$22:F$2999,$K759,Q$22:Q$2999),IF($I759="c2",SUMIF($E$22:E$2999,$K759,Q$22:Q$2999),IF($I759="c3",SUMIF($D$22:D$2999,$K759,Q$22:Q$2999),IF($I759="c4",SUMIF($C$22:C$2999,$K759,Q$22:Q$2999),""))))))</f>
        <v/>
      </c>
      <c r="S759" s="90"/>
      <c r="T759" s="90" t="str">
        <f>IF(G759&lt;&gt;"",IF(S759&lt;&gt;"",O759*S759,"Celda Vacia"),IF($G759&lt;&gt;"",$O759*S759,IF(OR($I759="c",$I759="css"),SUMIF($G$22:G$2999,$K759,T$22:T$2999),IF($I759="c1",SUMIF($F$22:F$2999,$K759,T$22:T$2999),IF($I759="c2",SUMIF($E$22:E$2999,$K759,T$22:T$2999),IF($I759="c3",SUMIF($D$22:D$2999,$K759,T$22:T$2999),IF($I759="c4",SUMIF($C$22:C$2999,$K759,T$22:T$2999),"")))))))</f>
        <v/>
      </c>
      <c r="U759" s="91" t="str">
        <f t="shared" si="184"/>
        <v/>
      </c>
      <c r="V759" s="45"/>
      <c r="X759" s="50" t="str">
        <f t="shared" si="185"/>
        <v/>
      </c>
      <c r="Y759" s="69" t="str">
        <f t="shared" si="186"/>
        <v/>
      </c>
      <c r="Z759" s="69" t="str">
        <f t="shared" si="187"/>
        <v/>
      </c>
      <c r="AA759" s="69" t="str">
        <f>IF(I759="CSS",IF(RELLENAR!$F$6="PEM",IF(OR(T759&lt;(Q759),Q759=0),1,""),IF(OR(T759*(1+$T$11+$T$9)&lt;(Q759*(1+$O$9+$O$11)),Q759=0),1,"")),"")</f>
        <v/>
      </c>
      <c r="AB759" s="93" t="str">
        <f t="shared" si="188"/>
        <v/>
      </c>
      <c r="AC759" s="56" t="str">
        <f t="shared" si="189"/>
        <v/>
      </c>
      <c r="AD759" s="94" t="str">
        <f t="shared" si="190"/>
        <v/>
      </c>
      <c r="AE759" s="56" t="str">
        <f t="shared" si="191"/>
        <v/>
      </c>
      <c r="AF759" s="78" t="str">
        <f t="shared" si="192"/>
        <v/>
      </c>
    </row>
    <row r="760" spans="1:32" s="74" customFormat="1" x14ac:dyDescent="0.2">
      <c r="A760" s="74" t="str">
        <f>IF(EXPORTADO!I742&lt;&gt;"",EXPORTADO!I742,"")</f>
        <v/>
      </c>
      <c r="B760" s="74" t="str">
        <f t="shared" si="177"/>
        <v/>
      </c>
      <c r="C760" s="86" t="str">
        <f t="shared" si="178"/>
        <v/>
      </c>
      <c r="D760" s="86" t="str">
        <f t="shared" si="179"/>
        <v/>
      </c>
      <c r="E760" s="86" t="str">
        <f t="shared" si="180"/>
        <v/>
      </c>
      <c r="F760" s="86" t="str">
        <f t="shared" si="181"/>
        <v/>
      </c>
      <c r="G760" s="86" t="str">
        <f t="shared" si="182"/>
        <v/>
      </c>
      <c r="H760" s="87" t="str">
        <f>IF(EXPORTADO!B742&lt;&gt;"",EXPORTADO!B742,"")</f>
        <v/>
      </c>
      <c r="I760" s="78" t="str">
        <f t="shared" si="183"/>
        <v/>
      </c>
      <c r="J760" s="78"/>
      <c r="K760" s="88" t="str">
        <f>IF(EXPORTADO!A742&lt;&gt;"",TRIM(EXPORTADO!A742),"")</f>
        <v/>
      </c>
      <c r="L760" s="50" t="str">
        <f>IF(K760&lt;&gt;"",EXPORTADO!D742,"")</f>
        <v/>
      </c>
      <c r="M760" s="50"/>
      <c r="N760" s="78" t="str">
        <f>IF(K760&lt;&gt;"",EXPORTADO!C742,"")</f>
        <v/>
      </c>
      <c r="O760" s="89" t="str">
        <f>IF(G760&lt;&gt;"",EXPORTADO!E742,"")</f>
        <v/>
      </c>
      <c r="P760" s="90" t="str">
        <f>IF(G760&lt;&gt;"",EXPORTADO!F742,"")</f>
        <v/>
      </c>
      <c r="Q760" s="90" t="str">
        <f>IF($G760&lt;&gt;"",$O760*P760,IF(OR($I760="c",$I760="css"),SUMIF($G$22:G$2999,$K760,Q$22:Q$2999),IF($I760="c1",SUMIF($F$22:F$2999,$K760,Q$22:Q$2999),IF($I760="c2",SUMIF($E$22:E$2999,$K760,Q$22:Q$2999),IF($I760="c3",SUMIF($D$22:D$2999,$K760,Q$22:Q$2999),IF($I760="c4",SUMIF($C$22:C$2999,$K760,Q$22:Q$2999),""))))))</f>
        <v/>
      </c>
      <c r="S760" s="90"/>
      <c r="T760" s="90" t="str">
        <f>IF(G760&lt;&gt;"",IF(S760&lt;&gt;"",O760*S760,"Celda Vacia"),IF($G760&lt;&gt;"",$O760*S760,IF(OR($I760="c",$I760="css"),SUMIF($G$22:G$2999,$K760,T$22:T$2999),IF($I760="c1",SUMIF($F$22:F$2999,$K760,T$22:T$2999),IF($I760="c2",SUMIF($E$22:E$2999,$K760,T$22:T$2999),IF($I760="c3",SUMIF($D$22:D$2999,$K760,T$22:T$2999),IF($I760="c4",SUMIF($C$22:C$2999,$K760,T$22:T$2999),"")))))))</f>
        <v/>
      </c>
      <c r="U760" s="91" t="str">
        <f t="shared" si="184"/>
        <v/>
      </c>
      <c r="V760" s="45"/>
      <c r="X760" s="50" t="str">
        <f t="shared" si="185"/>
        <v/>
      </c>
      <c r="Y760" s="69" t="str">
        <f t="shared" si="186"/>
        <v/>
      </c>
      <c r="Z760" s="69" t="str">
        <f t="shared" si="187"/>
        <v/>
      </c>
      <c r="AA760" s="69" t="str">
        <f>IF(I760="CSS",IF(RELLENAR!$F$6="PEM",IF(OR(T760&lt;(Q760),Q760=0),1,""),IF(OR(T760*(1+$T$11+$T$9)&lt;(Q760*(1+$O$9+$O$11)),Q760=0),1,"")),"")</f>
        <v/>
      </c>
      <c r="AB760" s="93" t="str">
        <f t="shared" si="188"/>
        <v/>
      </c>
      <c r="AC760" s="56" t="str">
        <f t="shared" si="189"/>
        <v/>
      </c>
      <c r="AD760" s="94" t="str">
        <f t="shared" si="190"/>
        <v/>
      </c>
      <c r="AE760" s="56" t="str">
        <f t="shared" si="191"/>
        <v/>
      </c>
      <c r="AF760" s="78" t="str">
        <f t="shared" si="192"/>
        <v/>
      </c>
    </row>
    <row r="761" spans="1:32" s="74" customFormat="1" x14ac:dyDescent="0.2">
      <c r="A761" s="74" t="str">
        <f>IF(EXPORTADO!I743&lt;&gt;"",EXPORTADO!I743,"")</f>
        <v/>
      </c>
      <c r="B761" s="74" t="str">
        <f t="shared" si="177"/>
        <v/>
      </c>
      <c r="C761" s="86" t="str">
        <f t="shared" si="178"/>
        <v/>
      </c>
      <c r="D761" s="86" t="str">
        <f t="shared" si="179"/>
        <v/>
      </c>
      <c r="E761" s="86" t="str">
        <f t="shared" si="180"/>
        <v/>
      </c>
      <c r="F761" s="86" t="str">
        <f t="shared" si="181"/>
        <v/>
      </c>
      <c r="G761" s="86" t="str">
        <f t="shared" si="182"/>
        <v/>
      </c>
      <c r="H761" s="87" t="str">
        <f>IF(EXPORTADO!B743&lt;&gt;"",EXPORTADO!B743,"")</f>
        <v/>
      </c>
      <c r="I761" s="78" t="str">
        <f t="shared" si="183"/>
        <v/>
      </c>
      <c r="J761" s="78"/>
      <c r="K761" s="88" t="str">
        <f>IF(EXPORTADO!A743&lt;&gt;"",TRIM(EXPORTADO!A743),"")</f>
        <v/>
      </c>
      <c r="L761" s="50" t="str">
        <f>IF(K761&lt;&gt;"",EXPORTADO!D743,"")</f>
        <v/>
      </c>
      <c r="M761" s="50"/>
      <c r="N761" s="78" t="str">
        <f>IF(K761&lt;&gt;"",EXPORTADO!C743,"")</f>
        <v/>
      </c>
      <c r="O761" s="89" t="str">
        <f>IF(G761&lt;&gt;"",EXPORTADO!E743,"")</f>
        <v/>
      </c>
      <c r="P761" s="90" t="str">
        <f>IF(G761&lt;&gt;"",EXPORTADO!F743,"")</f>
        <v/>
      </c>
      <c r="Q761" s="90" t="str">
        <f>IF($G761&lt;&gt;"",$O761*P761,IF(OR($I761="c",$I761="css"),SUMIF($G$22:G$2999,$K761,Q$22:Q$2999),IF($I761="c1",SUMIF($F$22:F$2999,$K761,Q$22:Q$2999),IF($I761="c2",SUMIF($E$22:E$2999,$K761,Q$22:Q$2999),IF($I761="c3",SUMIF($D$22:D$2999,$K761,Q$22:Q$2999),IF($I761="c4",SUMIF($C$22:C$2999,$K761,Q$22:Q$2999),""))))))</f>
        <v/>
      </c>
      <c r="S761" s="90" t="s">
        <v>17</v>
      </c>
      <c r="T761" s="90" t="str">
        <f>IF(G761&lt;&gt;"",IF(S761&lt;&gt;"",O761*S761,"Celda Vacia"),IF($G761&lt;&gt;"",$O761*S761,IF(OR($I761="c",$I761="css"),SUMIF($G$22:G$2999,$K761,T$22:T$2999),IF($I761="c1",SUMIF($F$22:F$2999,$K761,T$22:T$2999),IF($I761="c2",SUMIF($E$22:E$2999,$K761,T$22:T$2999),IF($I761="c3",SUMIF($D$22:D$2999,$K761,T$22:T$2999),IF($I761="c4",SUMIF($C$22:C$2999,$K761,T$22:T$2999),"")))))))</f>
        <v/>
      </c>
      <c r="U761" s="91" t="str">
        <f t="shared" si="184"/>
        <v/>
      </c>
      <c r="V761" s="45"/>
      <c r="X761" s="50" t="str">
        <f t="shared" si="185"/>
        <v/>
      </c>
      <c r="Y761" s="69" t="str">
        <f t="shared" si="186"/>
        <v/>
      </c>
      <c r="Z761" s="69" t="str">
        <f t="shared" si="187"/>
        <v/>
      </c>
      <c r="AA761" s="69" t="str">
        <f>IF(I761="CSS",IF(RELLENAR!$F$6="PEM",IF(OR(T761&lt;(Q761),Q761=0),1,""),IF(OR(T761*(1+$T$11+$T$9)&lt;(Q761*(1+$O$9+$O$11)),Q761=0),1,"")),"")</f>
        <v/>
      </c>
      <c r="AB761" s="93" t="str">
        <f t="shared" si="188"/>
        <v/>
      </c>
      <c r="AC761" s="56" t="str">
        <f t="shared" si="189"/>
        <v/>
      </c>
      <c r="AD761" s="94" t="str">
        <f t="shared" si="190"/>
        <v/>
      </c>
      <c r="AE761" s="56" t="str">
        <f t="shared" si="191"/>
        <v/>
      </c>
      <c r="AF761" s="78" t="str">
        <f t="shared" si="192"/>
        <v/>
      </c>
    </row>
    <row r="762" spans="1:32" s="74" customFormat="1" x14ac:dyDescent="0.2">
      <c r="A762" s="74" t="str">
        <f>IF(EXPORTADO!I744&lt;&gt;"",EXPORTADO!I744,"")</f>
        <v/>
      </c>
      <c r="B762" s="74" t="str">
        <f t="shared" si="177"/>
        <v/>
      </c>
      <c r="C762" s="86" t="str">
        <f t="shared" si="178"/>
        <v/>
      </c>
      <c r="D762" s="86" t="str">
        <f t="shared" si="179"/>
        <v/>
      </c>
      <c r="E762" s="86" t="str">
        <f t="shared" si="180"/>
        <v/>
      </c>
      <c r="F762" s="86" t="str">
        <f t="shared" si="181"/>
        <v/>
      </c>
      <c r="G762" s="86" t="str">
        <f t="shared" si="182"/>
        <v/>
      </c>
      <c r="H762" s="87" t="str">
        <f>IF(EXPORTADO!B744&lt;&gt;"",EXPORTADO!B744,"")</f>
        <v/>
      </c>
      <c r="I762" s="78" t="str">
        <f t="shared" si="183"/>
        <v/>
      </c>
      <c r="J762" s="78"/>
      <c r="K762" s="88" t="str">
        <f>IF(EXPORTADO!A744&lt;&gt;"",TRIM(EXPORTADO!A744),"")</f>
        <v/>
      </c>
      <c r="L762" s="50" t="str">
        <f>IF(K762&lt;&gt;"",EXPORTADO!D744,"")</f>
        <v/>
      </c>
      <c r="M762" s="50"/>
      <c r="N762" s="78" t="str">
        <f>IF(K762&lt;&gt;"",EXPORTADO!C744,"")</f>
        <v/>
      </c>
      <c r="O762" s="89" t="str">
        <f>IF(G762&lt;&gt;"",EXPORTADO!E744,"")</f>
        <v/>
      </c>
      <c r="P762" s="90" t="str">
        <f>IF(G762&lt;&gt;"",EXPORTADO!F744,"")</f>
        <v/>
      </c>
      <c r="Q762" s="90" t="str">
        <f>IF($G762&lt;&gt;"",$O762*P762,IF(OR($I762="c",$I762="css"),SUMIF($G$22:G$2999,$K762,Q$22:Q$2999),IF($I762="c1",SUMIF($F$22:F$2999,$K762,Q$22:Q$2999),IF($I762="c2",SUMIF($E$22:E$2999,$K762,Q$22:Q$2999),IF($I762="c3",SUMIF($D$22:D$2999,$K762,Q$22:Q$2999),IF($I762="c4",SUMIF($C$22:C$2999,$K762,Q$22:Q$2999),""))))))</f>
        <v/>
      </c>
      <c r="S762" s="90" t="s">
        <v>17</v>
      </c>
      <c r="T762" s="90" t="str">
        <f>IF(G762&lt;&gt;"",IF(S762&lt;&gt;"",O762*S762,"Celda Vacia"),IF($G762&lt;&gt;"",$O762*S762,IF(OR($I762="c",$I762="css"),SUMIF($G$22:G$2999,$K762,T$22:T$2999),IF($I762="c1",SUMIF($F$22:F$2999,$K762,T$22:T$2999),IF($I762="c2",SUMIF($E$22:E$2999,$K762,T$22:T$2999),IF($I762="c3",SUMIF($D$22:D$2999,$K762,T$22:T$2999),IF($I762="c4",SUMIF($C$22:C$2999,$K762,T$22:T$2999),"")))))))</f>
        <v/>
      </c>
      <c r="U762" s="91" t="str">
        <f t="shared" si="184"/>
        <v/>
      </c>
      <c r="V762" s="45"/>
      <c r="X762" s="50" t="str">
        <f t="shared" si="185"/>
        <v/>
      </c>
      <c r="Y762" s="69" t="str">
        <f t="shared" si="186"/>
        <v/>
      </c>
      <c r="Z762" s="69" t="str">
        <f t="shared" si="187"/>
        <v/>
      </c>
      <c r="AA762" s="69" t="str">
        <f>IF(I762="CSS",IF(RELLENAR!$F$6="PEM",IF(OR(T762&lt;(Q762),Q762=0),1,""),IF(OR(T762*(1+$T$11+$T$9)&lt;(Q762*(1+$O$9+$O$11)),Q762=0),1,"")),"")</f>
        <v/>
      </c>
      <c r="AB762" s="93" t="str">
        <f t="shared" si="188"/>
        <v/>
      </c>
      <c r="AC762" s="56" t="str">
        <f t="shared" si="189"/>
        <v/>
      </c>
      <c r="AD762" s="94" t="str">
        <f t="shared" si="190"/>
        <v/>
      </c>
      <c r="AE762" s="56" t="str">
        <f t="shared" si="191"/>
        <v/>
      </c>
      <c r="AF762" s="78" t="str">
        <f t="shared" si="192"/>
        <v/>
      </c>
    </row>
    <row r="763" spans="1:32" s="74" customFormat="1" x14ac:dyDescent="0.2">
      <c r="A763" s="74" t="str">
        <f>IF(EXPORTADO!I745&lt;&gt;"",EXPORTADO!I745,"")</f>
        <v/>
      </c>
      <c r="B763" s="74" t="str">
        <f t="shared" si="177"/>
        <v/>
      </c>
      <c r="C763" s="86" t="str">
        <f t="shared" si="178"/>
        <v/>
      </c>
      <c r="D763" s="86" t="str">
        <f t="shared" si="179"/>
        <v/>
      </c>
      <c r="E763" s="86" t="str">
        <f t="shared" si="180"/>
        <v/>
      </c>
      <c r="F763" s="86" t="str">
        <f t="shared" si="181"/>
        <v/>
      </c>
      <c r="G763" s="86" t="str">
        <f t="shared" si="182"/>
        <v/>
      </c>
      <c r="H763" s="87" t="str">
        <f>IF(EXPORTADO!B745&lt;&gt;"",EXPORTADO!B745,"")</f>
        <v/>
      </c>
      <c r="I763" s="78" t="str">
        <f t="shared" si="183"/>
        <v/>
      </c>
      <c r="J763" s="78"/>
      <c r="K763" s="88" t="str">
        <f>IF(EXPORTADO!A745&lt;&gt;"",TRIM(EXPORTADO!A745),"")</f>
        <v/>
      </c>
      <c r="L763" s="50" t="str">
        <f>IF(K763&lt;&gt;"",EXPORTADO!D745,"")</f>
        <v/>
      </c>
      <c r="M763" s="50"/>
      <c r="N763" s="78" t="str">
        <f>IF(K763&lt;&gt;"",EXPORTADO!C745,"")</f>
        <v/>
      </c>
      <c r="O763" s="89" t="str">
        <f>IF(G763&lt;&gt;"",EXPORTADO!E745,"")</f>
        <v/>
      </c>
      <c r="P763" s="90" t="str">
        <f>IF(G763&lt;&gt;"",EXPORTADO!F745,"")</f>
        <v/>
      </c>
      <c r="Q763" s="90" t="str">
        <f>IF($G763&lt;&gt;"",$O763*P763,IF(OR($I763="c",$I763="css"),SUMIF($G$22:G$2999,$K763,Q$22:Q$2999),IF($I763="c1",SUMIF($F$22:F$2999,$K763,Q$22:Q$2999),IF($I763="c2",SUMIF($E$22:E$2999,$K763,Q$22:Q$2999),IF($I763="c3",SUMIF($D$22:D$2999,$K763,Q$22:Q$2999),IF($I763="c4",SUMIF($C$22:C$2999,$K763,Q$22:Q$2999),""))))))</f>
        <v/>
      </c>
      <c r="S763" s="90"/>
      <c r="T763" s="90" t="str">
        <f>IF(G763&lt;&gt;"",IF(S763&lt;&gt;"",O763*S763,"Celda Vacia"),IF($G763&lt;&gt;"",$O763*S763,IF(OR($I763="c",$I763="css"),SUMIF($G$22:G$2999,$K763,T$22:T$2999),IF($I763="c1",SUMIF($F$22:F$2999,$K763,T$22:T$2999),IF($I763="c2",SUMIF($E$22:E$2999,$K763,T$22:T$2999),IF($I763="c3",SUMIF($D$22:D$2999,$K763,T$22:T$2999),IF($I763="c4",SUMIF($C$22:C$2999,$K763,T$22:T$2999),"")))))))</f>
        <v/>
      </c>
      <c r="U763" s="91" t="str">
        <f t="shared" si="184"/>
        <v/>
      </c>
      <c r="V763" s="45"/>
      <c r="X763" s="50" t="str">
        <f t="shared" si="185"/>
        <v/>
      </c>
      <c r="Y763" s="69" t="str">
        <f t="shared" si="186"/>
        <v/>
      </c>
      <c r="Z763" s="69" t="str">
        <f t="shared" si="187"/>
        <v/>
      </c>
      <c r="AA763" s="69" t="str">
        <f>IF(I763="CSS",IF(RELLENAR!$F$6="PEM",IF(OR(T763&lt;(Q763),Q763=0),1,""),IF(OR(T763*(1+$T$11+$T$9)&lt;(Q763*(1+$O$9+$O$11)),Q763=0),1,"")),"")</f>
        <v/>
      </c>
      <c r="AB763" s="93" t="str">
        <f t="shared" si="188"/>
        <v/>
      </c>
      <c r="AC763" s="56" t="str">
        <f t="shared" si="189"/>
        <v/>
      </c>
      <c r="AD763" s="94" t="str">
        <f t="shared" si="190"/>
        <v/>
      </c>
      <c r="AE763" s="56" t="str">
        <f t="shared" si="191"/>
        <v/>
      </c>
      <c r="AF763" s="78" t="str">
        <f t="shared" si="192"/>
        <v/>
      </c>
    </row>
    <row r="764" spans="1:32" s="74" customFormat="1" x14ac:dyDescent="0.2">
      <c r="A764" s="74" t="str">
        <f>IF(EXPORTADO!I746&lt;&gt;"",EXPORTADO!I746,"")</f>
        <v/>
      </c>
      <c r="B764" s="74" t="str">
        <f t="shared" si="177"/>
        <v/>
      </c>
      <c r="C764" s="86" t="str">
        <f t="shared" si="178"/>
        <v/>
      </c>
      <c r="D764" s="86" t="str">
        <f t="shared" si="179"/>
        <v/>
      </c>
      <c r="E764" s="86" t="str">
        <f t="shared" si="180"/>
        <v/>
      </c>
      <c r="F764" s="86" t="str">
        <f t="shared" si="181"/>
        <v/>
      </c>
      <c r="G764" s="86" t="str">
        <f t="shared" si="182"/>
        <v/>
      </c>
      <c r="H764" s="87" t="str">
        <f>IF(EXPORTADO!B746&lt;&gt;"",EXPORTADO!B746,"")</f>
        <v/>
      </c>
      <c r="I764" s="78" t="str">
        <f t="shared" si="183"/>
        <v/>
      </c>
      <c r="J764" s="78"/>
      <c r="K764" s="88" t="str">
        <f>IF(EXPORTADO!A746&lt;&gt;"",TRIM(EXPORTADO!A746),"")</f>
        <v/>
      </c>
      <c r="L764" s="50" t="str">
        <f>IF(K764&lt;&gt;"",EXPORTADO!D746,"")</f>
        <v/>
      </c>
      <c r="M764" s="50"/>
      <c r="N764" s="78" t="str">
        <f>IF(K764&lt;&gt;"",EXPORTADO!C746,"")</f>
        <v/>
      </c>
      <c r="O764" s="89" t="str">
        <f>IF(G764&lt;&gt;"",EXPORTADO!E746,"")</f>
        <v/>
      </c>
      <c r="P764" s="90" t="str">
        <f>IF(G764&lt;&gt;"",EXPORTADO!F746,"")</f>
        <v/>
      </c>
      <c r="Q764" s="90" t="str">
        <f>IF($G764&lt;&gt;"",$O764*P764,IF(OR($I764="c",$I764="css"),SUMIF($G$22:G$2999,$K764,Q$22:Q$2999),IF($I764="c1",SUMIF($F$22:F$2999,$K764,Q$22:Q$2999),IF($I764="c2",SUMIF($E$22:E$2999,$K764,Q$22:Q$2999),IF($I764="c3",SUMIF($D$22:D$2999,$K764,Q$22:Q$2999),IF($I764="c4",SUMIF($C$22:C$2999,$K764,Q$22:Q$2999),""))))))</f>
        <v/>
      </c>
      <c r="S764" s="90"/>
      <c r="T764" s="90" t="str">
        <f>IF(G764&lt;&gt;"",IF(S764&lt;&gt;"",O764*S764,"Celda Vacia"),IF($G764&lt;&gt;"",$O764*S764,IF(OR($I764="c",$I764="css"),SUMIF($G$22:G$2999,$K764,T$22:T$2999),IF($I764="c1",SUMIF($F$22:F$2999,$K764,T$22:T$2999),IF($I764="c2",SUMIF($E$22:E$2999,$K764,T$22:T$2999),IF($I764="c3",SUMIF($D$22:D$2999,$K764,T$22:T$2999),IF($I764="c4",SUMIF($C$22:C$2999,$K764,T$22:T$2999),"")))))))</f>
        <v/>
      </c>
      <c r="U764" s="91" t="str">
        <f t="shared" si="184"/>
        <v/>
      </c>
      <c r="V764" s="45"/>
      <c r="X764" s="50" t="str">
        <f t="shared" si="185"/>
        <v/>
      </c>
      <c r="Y764" s="69" t="str">
        <f t="shared" si="186"/>
        <v/>
      </c>
      <c r="Z764" s="69" t="str">
        <f t="shared" si="187"/>
        <v/>
      </c>
      <c r="AA764" s="69" t="str">
        <f>IF(I764="CSS",IF(RELLENAR!$F$6="PEM",IF(OR(T764&lt;(Q764),Q764=0),1,""),IF(OR(T764*(1+$T$11+$T$9)&lt;(Q764*(1+$O$9+$O$11)),Q764=0),1,"")),"")</f>
        <v/>
      </c>
      <c r="AB764" s="93" t="str">
        <f t="shared" si="188"/>
        <v/>
      </c>
      <c r="AC764" s="56" t="str">
        <f t="shared" si="189"/>
        <v/>
      </c>
      <c r="AD764" s="94" t="str">
        <f t="shared" si="190"/>
        <v/>
      </c>
      <c r="AE764" s="56" t="str">
        <f t="shared" si="191"/>
        <v/>
      </c>
      <c r="AF764" s="78" t="str">
        <f t="shared" si="192"/>
        <v/>
      </c>
    </row>
    <row r="765" spans="1:32" s="74" customFormat="1" x14ac:dyDescent="0.2">
      <c r="A765" s="74" t="str">
        <f>IF(EXPORTADO!I747&lt;&gt;"",EXPORTADO!I747,"")</f>
        <v/>
      </c>
      <c r="B765" s="74" t="str">
        <f t="shared" si="177"/>
        <v/>
      </c>
      <c r="C765" s="86" t="str">
        <f t="shared" si="178"/>
        <v/>
      </c>
      <c r="D765" s="86" t="str">
        <f t="shared" si="179"/>
        <v/>
      </c>
      <c r="E765" s="86" t="str">
        <f t="shared" si="180"/>
        <v/>
      </c>
      <c r="F765" s="86" t="str">
        <f t="shared" si="181"/>
        <v/>
      </c>
      <c r="G765" s="86" t="str">
        <f t="shared" si="182"/>
        <v/>
      </c>
      <c r="H765" s="87" t="str">
        <f>IF(EXPORTADO!B747&lt;&gt;"",EXPORTADO!B747,"")</f>
        <v/>
      </c>
      <c r="I765" s="78" t="str">
        <f t="shared" si="183"/>
        <v/>
      </c>
      <c r="J765" s="78"/>
      <c r="K765" s="88" t="str">
        <f>IF(EXPORTADO!A747&lt;&gt;"",TRIM(EXPORTADO!A747),"")</f>
        <v/>
      </c>
      <c r="L765" s="50" t="str">
        <f>IF(K765&lt;&gt;"",EXPORTADO!D747,"")</f>
        <v/>
      </c>
      <c r="M765" s="50"/>
      <c r="N765" s="78" t="str">
        <f>IF(K765&lt;&gt;"",EXPORTADO!C747,"")</f>
        <v/>
      </c>
      <c r="O765" s="89" t="str">
        <f>IF(G765&lt;&gt;"",EXPORTADO!E747,"")</f>
        <v/>
      </c>
      <c r="P765" s="90" t="str">
        <f>IF(G765&lt;&gt;"",EXPORTADO!F747,"")</f>
        <v/>
      </c>
      <c r="Q765" s="90" t="str">
        <f>IF($G765&lt;&gt;"",$O765*P765,IF(OR($I765="c",$I765="css"),SUMIF($G$22:G$2999,$K765,Q$22:Q$2999),IF($I765="c1",SUMIF($F$22:F$2999,$K765,Q$22:Q$2999),IF($I765="c2",SUMIF($E$22:E$2999,$K765,Q$22:Q$2999),IF($I765="c3",SUMIF($D$22:D$2999,$K765,Q$22:Q$2999),IF($I765="c4",SUMIF($C$22:C$2999,$K765,Q$22:Q$2999),""))))))</f>
        <v/>
      </c>
      <c r="S765" s="90"/>
      <c r="T765" s="90" t="str">
        <f>IF(G765&lt;&gt;"",IF(S765&lt;&gt;"",O765*S765,"Celda Vacia"),IF($G765&lt;&gt;"",$O765*S765,IF(OR($I765="c",$I765="css"),SUMIF($G$22:G$2999,$K765,T$22:T$2999),IF($I765="c1",SUMIF($F$22:F$2999,$K765,T$22:T$2999),IF($I765="c2",SUMIF($E$22:E$2999,$K765,T$22:T$2999),IF($I765="c3",SUMIF($D$22:D$2999,$K765,T$22:T$2999),IF($I765="c4",SUMIF($C$22:C$2999,$K765,T$22:T$2999),"")))))))</f>
        <v/>
      </c>
      <c r="U765" s="91" t="str">
        <f t="shared" si="184"/>
        <v/>
      </c>
      <c r="V765" s="45"/>
      <c r="X765" s="50" t="str">
        <f t="shared" si="185"/>
        <v/>
      </c>
      <c r="Y765" s="69" t="str">
        <f t="shared" si="186"/>
        <v/>
      </c>
      <c r="Z765" s="69" t="str">
        <f t="shared" si="187"/>
        <v/>
      </c>
      <c r="AA765" s="69" t="str">
        <f>IF(I765="CSS",IF(RELLENAR!$F$6="PEM",IF(OR(T765&lt;(Q765),Q765=0),1,""),IF(OR(T765*(1+$T$11+$T$9)&lt;(Q765*(1+$O$9+$O$11)),Q765=0),1,"")),"")</f>
        <v/>
      </c>
      <c r="AB765" s="93" t="str">
        <f t="shared" si="188"/>
        <v/>
      </c>
      <c r="AC765" s="56" t="str">
        <f t="shared" si="189"/>
        <v/>
      </c>
      <c r="AD765" s="94" t="str">
        <f t="shared" si="190"/>
        <v/>
      </c>
      <c r="AE765" s="56" t="str">
        <f t="shared" si="191"/>
        <v/>
      </c>
      <c r="AF765" s="78" t="str">
        <f t="shared" si="192"/>
        <v/>
      </c>
    </row>
    <row r="766" spans="1:32" s="74" customFormat="1" x14ac:dyDescent="0.2">
      <c r="A766" s="74" t="str">
        <f>IF(EXPORTADO!I748&lt;&gt;"",EXPORTADO!I748,"")</f>
        <v/>
      </c>
      <c r="B766" s="74" t="str">
        <f t="shared" si="177"/>
        <v/>
      </c>
      <c r="C766" s="86" t="str">
        <f t="shared" si="178"/>
        <v/>
      </c>
      <c r="D766" s="86" t="str">
        <f t="shared" si="179"/>
        <v/>
      </c>
      <c r="E766" s="86" t="str">
        <f t="shared" si="180"/>
        <v/>
      </c>
      <c r="F766" s="86" t="str">
        <f t="shared" si="181"/>
        <v/>
      </c>
      <c r="G766" s="86" t="str">
        <f t="shared" si="182"/>
        <v/>
      </c>
      <c r="H766" s="87" t="str">
        <f>IF(EXPORTADO!B748&lt;&gt;"",EXPORTADO!B748,"")</f>
        <v/>
      </c>
      <c r="I766" s="78" t="str">
        <f t="shared" si="183"/>
        <v/>
      </c>
      <c r="J766" s="78"/>
      <c r="K766" s="88" t="str">
        <f>IF(EXPORTADO!A748&lt;&gt;"",TRIM(EXPORTADO!A748),"")</f>
        <v/>
      </c>
      <c r="L766" s="50" t="str">
        <f>IF(K766&lt;&gt;"",EXPORTADO!D748,"")</f>
        <v/>
      </c>
      <c r="M766" s="50"/>
      <c r="N766" s="78" t="str">
        <f>IF(K766&lt;&gt;"",EXPORTADO!C748,"")</f>
        <v/>
      </c>
      <c r="O766" s="89" t="str">
        <f>IF(G766&lt;&gt;"",EXPORTADO!E748,"")</f>
        <v/>
      </c>
      <c r="P766" s="90" t="str">
        <f>IF(G766&lt;&gt;"",EXPORTADO!F748,"")</f>
        <v/>
      </c>
      <c r="Q766" s="90" t="str">
        <f>IF($G766&lt;&gt;"",$O766*P766,IF(OR($I766="c",$I766="css"),SUMIF($G$22:G$2999,$K766,Q$22:Q$2999),IF($I766="c1",SUMIF($F$22:F$2999,$K766,Q$22:Q$2999),IF($I766="c2",SUMIF($E$22:E$2999,$K766,Q$22:Q$2999),IF($I766="c3",SUMIF($D$22:D$2999,$K766,Q$22:Q$2999),IF($I766="c4",SUMIF($C$22:C$2999,$K766,Q$22:Q$2999),""))))))</f>
        <v/>
      </c>
      <c r="S766" s="90"/>
      <c r="T766" s="90" t="str">
        <f>IF(G766&lt;&gt;"",IF(S766&lt;&gt;"",O766*S766,"Celda Vacia"),IF($G766&lt;&gt;"",$O766*S766,IF(OR($I766="c",$I766="css"),SUMIF($G$22:G$2999,$K766,T$22:T$2999),IF($I766="c1",SUMIF($F$22:F$2999,$K766,T$22:T$2999),IF($I766="c2",SUMIF($E$22:E$2999,$K766,T$22:T$2999),IF($I766="c3",SUMIF($D$22:D$2999,$K766,T$22:T$2999),IF($I766="c4",SUMIF($C$22:C$2999,$K766,T$22:T$2999),"")))))))</f>
        <v/>
      </c>
      <c r="U766" s="91" t="str">
        <f t="shared" si="184"/>
        <v/>
      </c>
      <c r="V766" s="45"/>
      <c r="X766" s="50" t="str">
        <f t="shared" si="185"/>
        <v/>
      </c>
      <c r="Y766" s="69" t="str">
        <f t="shared" si="186"/>
        <v/>
      </c>
      <c r="Z766" s="69" t="str">
        <f t="shared" si="187"/>
        <v/>
      </c>
      <c r="AA766" s="69" t="str">
        <f>IF(I766="CSS",IF(RELLENAR!$F$6="PEM",IF(OR(T766&lt;(Q766),Q766=0),1,""),IF(OR(T766*(1+$T$11+$T$9)&lt;(Q766*(1+$O$9+$O$11)),Q766=0),1,"")),"")</f>
        <v/>
      </c>
      <c r="AB766" s="93" t="str">
        <f t="shared" si="188"/>
        <v/>
      </c>
      <c r="AC766" s="56" t="str">
        <f t="shared" si="189"/>
        <v/>
      </c>
      <c r="AD766" s="94" t="str">
        <f t="shared" si="190"/>
        <v/>
      </c>
      <c r="AE766" s="56" t="str">
        <f t="shared" si="191"/>
        <v/>
      </c>
      <c r="AF766" s="78" t="str">
        <f t="shared" si="192"/>
        <v/>
      </c>
    </row>
    <row r="767" spans="1:32" s="74" customFormat="1" x14ac:dyDescent="0.2">
      <c r="A767" s="74" t="str">
        <f>IF(EXPORTADO!I749&lt;&gt;"",EXPORTADO!I749,"")</f>
        <v/>
      </c>
      <c r="B767" s="74" t="str">
        <f t="shared" si="177"/>
        <v/>
      </c>
      <c r="C767" s="86" t="str">
        <f t="shared" si="178"/>
        <v/>
      </c>
      <c r="D767" s="86" t="str">
        <f t="shared" si="179"/>
        <v/>
      </c>
      <c r="E767" s="86" t="str">
        <f t="shared" si="180"/>
        <v/>
      </c>
      <c r="F767" s="86" t="str">
        <f t="shared" si="181"/>
        <v/>
      </c>
      <c r="G767" s="86" t="str">
        <f t="shared" si="182"/>
        <v/>
      </c>
      <c r="H767" s="87" t="str">
        <f>IF(EXPORTADO!B749&lt;&gt;"",EXPORTADO!B749,"")</f>
        <v/>
      </c>
      <c r="I767" s="78" t="str">
        <f t="shared" si="183"/>
        <v/>
      </c>
      <c r="J767" s="78"/>
      <c r="K767" s="88" t="str">
        <f>IF(EXPORTADO!A749&lt;&gt;"",TRIM(EXPORTADO!A749),"")</f>
        <v/>
      </c>
      <c r="L767" s="50" t="str">
        <f>IF(K767&lt;&gt;"",EXPORTADO!D749,"")</f>
        <v/>
      </c>
      <c r="M767" s="50"/>
      <c r="N767" s="78" t="str">
        <f>IF(K767&lt;&gt;"",EXPORTADO!C749,"")</f>
        <v/>
      </c>
      <c r="O767" s="89" t="str">
        <f>IF(G767&lt;&gt;"",EXPORTADO!E749,"")</f>
        <v/>
      </c>
      <c r="P767" s="90" t="str">
        <f>IF(G767&lt;&gt;"",EXPORTADO!F749,"")</f>
        <v/>
      </c>
      <c r="Q767" s="90" t="str">
        <f>IF($G767&lt;&gt;"",$O767*P767,IF(OR($I767="c",$I767="css"),SUMIF($G$22:G$2999,$K767,Q$22:Q$2999),IF($I767="c1",SUMIF($F$22:F$2999,$K767,Q$22:Q$2999),IF($I767="c2",SUMIF($E$22:E$2999,$K767,Q$22:Q$2999),IF($I767="c3",SUMIF($D$22:D$2999,$K767,Q$22:Q$2999),IF($I767="c4",SUMIF($C$22:C$2999,$K767,Q$22:Q$2999),""))))))</f>
        <v/>
      </c>
      <c r="S767" s="90"/>
      <c r="T767" s="90" t="str">
        <f>IF(G767&lt;&gt;"",IF(S767&lt;&gt;"",O767*S767,"Celda Vacia"),IF($G767&lt;&gt;"",$O767*S767,IF(OR($I767="c",$I767="css"),SUMIF($G$22:G$2999,$K767,T$22:T$2999),IF($I767="c1",SUMIF($F$22:F$2999,$K767,T$22:T$2999),IF($I767="c2",SUMIF($E$22:E$2999,$K767,T$22:T$2999),IF($I767="c3",SUMIF($D$22:D$2999,$K767,T$22:T$2999),IF($I767="c4",SUMIF($C$22:C$2999,$K767,T$22:T$2999),"")))))))</f>
        <v/>
      </c>
      <c r="U767" s="91" t="str">
        <f t="shared" si="184"/>
        <v/>
      </c>
      <c r="V767" s="45"/>
      <c r="X767" s="50" t="str">
        <f t="shared" si="185"/>
        <v/>
      </c>
      <c r="Y767" s="69" t="str">
        <f t="shared" si="186"/>
        <v/>
      </c>
      <c r="Z767" s="69" t="str">
        <f t="shared" si="187"/>
        <v/>
      </c>
      <c r="AA767" s="69" t="str">
        <f>IF(I767="CSS",IF(RELLENAR!$F$6="PEM",IF(OR(T767&lt;(Q767),Q767=0),1,""),IF(OR(T767*(1+$T$11+$T$9)&lt;(Q767*(1+$O$9+$O$11)),Q767=0),1,"")),"")</f>
        <v/>
      </c>
      <c r="AB767" s="93" t="str">
        <f t="shared" si="188"/>
        <v/>
      </c>
      <c r="AC767" s="56" t="str">
        <f t="shared" si="189"/>
        <v/>
      </c>
      <c r="AD767" s="94" t="str">
        <f t="shared" si="190"/>
        <v/>
      </c>
      <c r="AE767" s="56" t="str">
        <f t="shared" si="191"/>
        <v/>
      </c>
      <c r="AF767" s="78" t="str">
        <f t="shared" si="192"/>
        <v/>
      </c>
    </row>
    <row r="768" spans="1:32" s="74" customFormat="1" x14ac:dyDescent="0.2">
      <c r="A768" s="74" t="str">
        <f>IF(EXPORTADO!I750&lt;&gt;"",EXPORTADO!I750,"")</f>
        <v/>
      </c>
      <c r="B768" s="74" t="str">
        <f t="shared" si="177"/>
        <v/>
      </c>
      <c r="C768" s="86" t="str">
        <f t="shared" si="178"/>
        <v/>
      </c>
      <c r="D768" s="86" t="str">
        <f t="shared" si="179"/>
        <v/>
      </c>
      <c r="E768" s="86" t="str">
        <f t="shared" si="180"/>
        <v/>
      </c>
      <c r="F768" s="86" t="str">
        <f t="shared" si="181"/>
        <v/>
      </c>
      <c r="G768" s="86" t="str">
        <f t="shared" si="182"/>
        <v/>
      </c>
      <c r="H768" s="87" t="str">
        <f>IF(EXPORTADO!B750&lt;&gt;"",EXPORTADO!B750,"")</f>
        <v/>
      </c>
      <c r="I768" s="78" t="str">
        <f t="shared" si="183"/>
        <v/>
      </c>
      <c r="J768" s="78"/>
      <c r="K768" s="88" t="str">
        <f>IF(EXPORTADO!A750&lt;&gt;"",TRIM(EXPORTADO!A750),"")</f>
        <v/>
      </c>
      <c r="L768" s="50" t="str">
        <f>IF(K768&lt;&gt;"",EXPORTADO!D750,"")</f>
        <v/>
      </c>
      <c r="M768" s="50"/>
      <c r="N768" s="78" t="str">
        <f>IF(K768&lt;&gt;"",EXPORTADO!C750,"")</f>
        <v/>
      </c>
      <c r="O768" s="89" t="str">
        <f>IF(G768&lt;&gt;"",EXPORTADO!E750,"")</f>
        <v/>
      </c>
      <c r="P768" s="90" t="str">
        <f>IF(G768&lt;&gt;"",EXPORTADO!F750,"")</f>
        <v/>
      </c>
      <c r="Q768" s="90" t="str">
        <f>IF($G768&lt;&gt;"",$O768*P768,IF(OR($I768="c",$I768="css"),SUMIF($G$22:G$2999,$K768,Q$22:Q$2999),IF($I768="c1",SUMIF($F$22:F$2999,$K768,Q$22:Q$2999),IF($I768="c2",SUMIF($E$22:E$2999,$K768,Q$22:Q$2999),IF($I768="c3",SUMIF($D$22:D$2999,$K768,Q$22:Q$2999),IF($I768="c4",SUMIF($C$22:C$2999,$K768,Q$22:Q$2999),""))))))</f>
        <v/>
      </c>
      <c r="S768" s="90"/>
      <c r="T768" s="90" t="str">
        <f>IF(G768&lt;&gt;"",IF(S768&lt;&gt;"",O768*S768,"Celda Vacia"),IF($G768&lt;&gt;"",$O768*S768,IF(OR($I768="c",$I768="css"),SUMIF($G$22:G$2999,$K768,T$22:T$2999),IF($I768="c1",SUMIF($F$22:F$2999,$K768,T$22:T$2999),IF($I768="c2",SUMIF($E$22:E$2999,$K768,T$22:T$2999),IF($I768="c3",SUMIF($D$22:D$2999,$K768,T$22:T$2999),IF($I768="c4",SUMIF($C$22:C$2999,$K768,T$22:T$2999),"")))))))</f>
        <v/>
      </c>
      <c r="U768" s="91" t="str">
        <f t="shared" si="184"/>
        <v/>
      </c>
      <c r="V768" s="45"/>
      <c r="X768" s="50" t="str">
        <f t="shared" si="185"/>
        <v/>
      </c>
      <c r="Y768" s="69" t="str">
        <f t="shared" si="186"/>
        <v/>
      </c>
      <c r="Z768" s="69" t="str">
        <f t="shared" si="187"/>
        <v/>
      </c>
      <c r="AA768" s="69" t="str">
        <f>IF(I768="CSS",IF(RELLENAR!$F$6="PEM",IF(OR(T768&lt;(Q768),Q768=0),1,""),IF(OR(T768*(1+$T$11+$T$9)&lt;(Q768*(1+$O$9+$O$11)),Q768=0),1,"")),"")</f>
        <v/>
      </c>
      <c r="AB768" s="93" t="str">
        <f t="shared" si="188"/>
        <v/>
      </c>
      <c r="AC768" s="56" t="str">
        <f t="shared" si="189"/>
        <v/>
      </c>
      <c r="AD768" s="94" t="str">
        <f t="shared" si="190"/>
        <v/>
      </c>
      <c r="AE768" s="56" t="str">
        <f t="shared" si="191"/>
        <v/>
      </c>
      <c r="AF768" s="78" t="str">
        <f t="shared" si="192"/>
        <v/>
      </c>
    </row>
    <row r="769" spans="1:32" s="74" customFormat="1" x14ac:dyDescent="0.2">
      <c r="A769" s="74" t="str">
        <f>IF(EXPORTADO!I751&lt;&gt;"",EXPORTADO!I751,"")</f>
        <v/>
      </c>
      <c r="B769" s="74" t="str">
        <f t="shared" si="177"/>
        <v/>
      </c>
      <c r="C769" s="86" t="str">
        <f t="shared" si="178"/>
        <v/>
      </c>
      <c r="D769" s="86" t="str">
        <f t="shared" si="179"/>
        <v/>
      </c>
      <c r="E769" s="86" t="str">
        <f t="shared" si="180"/>
        <v/>
      </c>
      <c r="F769" s="86" t="str">
        <f t="shared" si="181"/>
        <v/>
      </c>
      <c r="G769" s="86" t="str">
        <f t="shared" si="182"/>
        <v/>
      </c>
      <c r="H769" s="87" t="str">
        <f>IF(EXPORTADO!B751&lt;&gt;"",EXPORTADO!B751,"")</f>
        <v/>
      </c>
      <c r="I769" s="78" t="str">
        <f t="shared" si="183"/>
        <v/>
      </c>
      <c r="J769" s="78"/>
      <c r="K769" s="88" t="str">
        <f>IF(EXPORTADO!A751&lt;&gt;"",TRIM(EXPORTADO!A751),"")</f>
        <v/>
      </c>
      <c r="L769" s="50" t="str">
        <f>IF(K769&lt;&gt;"",EXPORTADO!D751,"")</f>
        <v/>
      </c>
      <c r="M769" s="50"/>
      <c r="N769" s="78" t="str">
        <f>IF(K769&lt;&gt;"",EXPORTADO!C751,"")</f>
        <v/>
      </c>
      <c r="O769" s="89" t="str">
        <f>IF(G769&lt;&gt;"",EXPORTADO!E751,"")</f>
        <v/>
      </c>
      <c r="P769" s="90" t="str">
        <f>IF(G769&lt;&gt;"",EXPORTADO!F751,"")</f>
        <v/>
      </c>
      <c r="Q769" s="90" t="str">
        <f>IF($G769&lt;&gt;"",$O769*P769,IF(OR($I769="c",$I769="css"),SUMIF($G$22:G$2999,$K769,Q$22:Q$2999),IF($I769="c1",SUMIF($F$22:F$2999,$K769,Q$22:Q$2999),IF($I769="c2",SUMIF($E$22:E$2999,$K769,Q$22:Q$2999),IF($I769="c3",SUMIF($D$22:D$2999,$K769,Q$22:Q$2999),IF($I769="c4",SUMIF($C$22:C$2999,$K769,Q$22:Q$2999),""))))))</f>
        <v/>
      </c>
      <c r="S769" s="90"/>
      <c r="T769" s="90" t="str">
        <f>IF(G769&lt;&gt;"",IF(S769&lt;&gt;"",O769*S769,"Celda Vacia"),IF($G769&lt;&gt;"",$O769*S769,IF(OR($I769="c",$I769="css"),SUMIF($G$22:G$2999,$K769,T$22:T$2999),IF($I769="c1",SUMIF($F$22:F$2999,$K769,T$22:T$2999),IF($I769="c2",SUMIF($E$22:E$2999,$K769,T$22:T$2999),IF($I769="c3",SUMIF($D$22:D$2999,$K769,T$22:T$2999),IF($I769="c4",SUMIF($C$22:C$2999,$K769,T$22:T$2999),"")))))))</f>
        <v/>
      </c>
      <c r="U769" s="91" t="str">
        <f t="shared" si="184"/>
        <v/>
      </c>
      <c r="V769" s="45"/>
      <c r="X769" s="50" t="str">
        <f t="shared" si="185"/>
        <v/>
      </c>
      <c r="Y769" s="69" t="str">
        <f t="shared" si="186"/>
        <v/>
      </c>
      <c r="Z769" s="69" t="str">
        <f t="shared" si="187"/>
        <v/>
      </c>
      <c r="AA769" s="69" t="str">
        <f>IF(I769="CSS",IF(RELLENAR!$F$6="PEM",IF(OR(T769&lt;(Q769),Q769=0),1,""),IF(OR(T769*(1+$T$11+$T$9)&lt;(Q769*(1+$O$9+$O$11)),Q769=0),1,"")),"")</f>
        <v/>
      </c>
      <c r="AB769" s="93" t="str">
        <f t="shared" si="188"/>
        <v/>
      </c>
      <c r="AC769" s="56" t="str">
        <f t="shared" si="189"/>
        <v/>
      </c>
      <c r="AD769" s="94" t="str">
        <f t="shared" si="190"/>
        <v/>
      </c>
      <c r="AE769" s="56" t="str">
        <f t="shared" si="191"/>
        <v/>
      </c>
      <c r="AF769" s="78" t="str">
        <f t="shared" si="192"/>
        <v/>
      </c>
    </row>
    <row r="770" spans="1:32" s="74" customFormat="1" x14ac:dyDescent="0.2">
      <c r="A770" s="74" t="str">
        <f>IF(EXPORTADO!I752&lt;&gt;"",EXPORTADO!I752,"")</f>
        <v/>
      </c>
      <c r="B770" s="74" t="str">
        <f t="shared" si="177"/>
        <v/>
      </c>
      <c r="C770" s="86" t="str">
        <f t="shared" si="178"/>
        <v/>
      </c>
      <c r="D770" s="86" t="str">
        <f t="shared" si="179"/>
        <v/>
      </c>
      <c r="E770" s="86" t="str">
        <f t="shared" si="180"/>
        <v/>
      </c>
      <c r="F770" s="86" t="str">
        <f t="shared" si="181"/>
        <v/>
      </c>
      <c r="G770" s="86" t="str">
        <f t="shared" si="182"/>
        <v/>
      </c>
      <c r="H770" s="87" t="str">
        <f>IF(EXPORTADO!B752&lt;&gt;"",EXPORTADO!B752,"")</f>
        <v/>
      </c>
      <c r="I770" s="78" t="str">
        <f t="shared" si="183"/>
        <v/>
      </c>
      <c r="J770" s="78"/>
      <c r="K770" s="88" t="str">
        <f>IF(EXPORTADO!A752&lt;&gt;"",TRIM(EXPORTADO!A752),"")</f>
        <v/>
      </c>
      <c r="L770" s="50" t="str">
        <f>IF(K770&lt;&gt;"",EXPORTADO!D752,"")</f>
        <v/>
      </c>
      <c r="M770" s="50"/>
      <c r="N770" s="78" t="str">
        <f>IF(K770&lt;&gt;"",EXPORTADO!C752,"")</f>
        <v/>
      </c>
      <c r="O770" s="89" t="str">
        <f>IF(G770&lt;&gt;"",EXPORTADO!E752,"")</f>
        <v/>
      </c>
      <c r="P770" s="90" t="str">
        <f>IF(G770&lt;&gt;"",EXPORTADO!F752,"")</f>
        <v/>
      </c>
      <c r="Q770" s="90" t="str">
        <f>IF($G770&lt;&gt;"",$O770*P770,IF(OR($I770="c",$I770="css"),SUMIF($G$22:G$2999,$K770,Q$22:Q$2999),IF($I770="c1",SUMIF($F$22:F$2999,$K770,Q$22:Q$2999),IF($I770="c2",SUMIF($E$22:E$2999,$K770,Q$22:Q$2999),IF($I770="c3",SUMIF($D$22:D$2999,$K770,Q$22:Q$2999),IF($I770="c4",SUMIF($C$22:C$2999,$K770,Q$22:Q$2999),""))))))</f>
        <v/>
      </c>
      <c r="S770" s="90"/>
      <c r="T770" s="90" t="str">
        <f>IF(G770&lt;&gt;"",IF(S770&lt;&gt;"",O770*S770,"Celda Vacia"),IF($G770&lt;&gt;"",$O770*S770,IF(OR($I770="c",$I770="css"),SUMIF($G$22:G$2999,$K770,T$22:T$2999),IF($I770="c1",SUMIF($F$22:F$2999,$K770,T$22:T$2999),IF($I770="c2",SUMIF($E$22:E$2999,$K770,T$22:T$2999),IF($I770="c3",SUMIF($D$22:D$2999,$K770,T$22:T$2999),IF($I770="c4",SUMIF($C$22:C$2999,$K770,T$22:T$2999),"")))))))</f>
        <v/>
      </c>
      <c r="U770" s="91" t="str">
        <f t="shared" si="184"/>
        <v/>
      </c>
      <c r="V770" s="45"/>
      <c r="X770" s="50" t="str">
        <f t="shared" si="185"/>
        <v/>
      </c>
      <c r="Y770" s="69" t="str">
        <f t="shared" si="186"/>
        <v/>
      </c>
      <c r="Z770" s="69" t="str">
        <f t="shared" si="187"/>
        <v/>
      </c>
      <c r="AA770" s="69" t="str">
        <f>IF(I770="CSS",IF(RELLENAR!$F$6="PEM",IF(OR(T770&lt;(Q770),Q770=0),1,""),IF(OR(T770*(1+$T$11+$T$9)&lt;(Q770*(1+$O$9+$O$11)),Q770=0),1,"")),"")</f>
        <v/>
      </c>
      <c r="AB770" s="93" t="str">
        <f t="shared" si="188"/>
        <v/>
      </c>
      <c r="AC770" s="56" t="str">
        <f t="shared" si="189"/>
        <v/>
      </c>
      <c r="AD770" s="94" t="str">
        <f t="shared" si="190"/>
        <v/>
      </c>
      <c r="AE770" s="56" t="str">
        <f t="shared" si="191"/>
        <v/>
      </c>
      <c r="AF770" s="78" t="str">
        <f t="shared" si="192"/>
        <v/>
      </c>
    </row>
    <row r="771" spans="1:32" s="74" customFormat="1" x14ac:dyDescent="0.2">
      <c r="A771" s="74" t="str">
        <f>IF(EXPORTADO!I753&lt;&gt;"",EXPORTADO!I753,"")</f>
        <v/>
      </c>
      <c r="B771" s="74" t="str">
        <f t="shared" si="177"/>
        <v/>
      </c>
      <c r="C771" s="86" t="str">
        <f t="shared" si="178"/>
        <v/>
      </c>
      <c r="D771" s="86" t="str">
        <f t="shared" si="179"/>
        <v/>
      </c>
      <c r="E771" s="86" t="str">
        <f t="shared" si="180"/>
        <v/>
      </c>
      <c r="F771" s="86" t="str">
        <f t="shared" si="181"/>
        <v/>
      </c>
      <c r="G771" s="86" t="str">
        <f t="shared" si="182"/>
        <v/>
      </c>
      <c r="H771" s="87" t="str">
        <f>IF(EXPORTADO!B753&lt;&gt;"",EXPORTADO!B753,"")</f>
        <v/>
      </c>
      <c r="I771" s="78" t="str">
        <f t="shared" si="183"/>
        <v/>
      </c>
      <c r="J771" s="78"/>
      <c r="K771" s="88" t="str">
        <f>IF(EXPORTADO!A753&lt;&gt;"",TRIM(EXPORTADO!A753),"")</f>
        <v/>
      </c>
      <c r="L771" s="50" t="str">
        <f>IF(K771&lt;&gt;"",EXPORTADO!D753,"")</f>
        <v/>
      </c>
      <c r="M771" s="50"/>
      <c r="N771" s="78" t="str">
        <f>IF(K771&lt;&gt;"",EXPORTADO!C753,"")</f>
        <v/>
      </c>
      <c r="O771" s="89" t="str">
        <f>IF(G771&lt;&gt;"",EXPORTADO!E753,"")</f>
        <v/>
      </c>
      <c r="P771" s="90" t="str">
        <f>IF(G771&lt;&gt;"",EXPORTADO!F753,"")</f>
        <v/>
      </c>
      <c r="Q771" s="90" t="str">
        <f>IF($G771&lt;&gt;"",$O771*P771,IF(OR($I771="c",$I771="css"),SUMIF($G$22:G$2999,$K771,Q$22:Q$2999),IF($I771="c1",SUMIF($F$22:F$2999,$K771,Q$22:Q$2999),IF($I771="c2",SUMIF($E$22:E$2999,$K771,Q$22:Q$2999),IF($I771="c3",SUMIF($D$22:D$2999,$K771,Q$22:Q$2999),IF($I771="c4",SUMIF($C$22:C$2999,$K771,Q$22:Q$2999),""))))))</f>
        <v/>
      </c>
      <c r="S771" s="90"/>
      <c r="T771" s="90" t="str">
        <f>IF(G771&lt;&gt;"",IF(S771&lt;&gt;"",O771*S771,"Celda Vacia"),IF($G771&lt;&gt;"",$O771*S771,IF(OR($I771="c",$I771="css"),SUMIF($G$22:G$2999,$K771,T$22:T$2999),IF($I771="c1",SUMIF($F$22:F$2999,$K771,T$22:T$2999),IF($I771="c2",SUMIF($E$22:E$2999,$K771,T$22:T$2999),IF($I771="c3",SUMIF($D$22:D$2999,$K771,T$22:T$2999),IF($I771="c4",SUMIF($C$22:C$2999,$K771,T$22:T$2999),"")))))))</f>
        <v/>
      </c>
      <c r="U771" s="91" t="str">
        <f t="shared" si="184"/>
        <v/>
      </c>
      <c r="V771" s="45"/>
      <c r="X771" s="50" t="str">
        <f t="shared" si="185"/>
        <v/>
      </c>
      <c r="Y771" s="69" t="str">
        <f t="shared" si="186"/>
        <v/>
      </c>
      <c r="Z771" s="69" t="str">
        <f t="shared" si="187"/>
        <v/>
      </c>
      <c r="AA771" s="69" t="str">
        <f>IF(I771="CSS",IF(RELLENAR!$F$6="PEM",IF(OR(T771&lt;(Q771),Q771=0),1,""),IF(OR(T771*(1+$T$11+$T$9)&lt;(Q771*(1+$O$9+$O$11)),Q771=0),1,"")),"")</f>
        <v/>
      </c>
      <c r="AB771" s="93" t="str">
        <f t="shared" si="188"/>
        <v/>
      </c>
      <c r="AC771" s="56" t="str">
        <f t="shared" si="189"/>
        <v/>
      </c>
      <c r="AD771" s="94" t="str">
        <f t="shared" si="190"/>
        <v/>
      </c>
      <c r="AE771" s="56" t="str">
        <f t="shared" si="191"/>
        <v/>
      </c>
      <c r="AF771" s="78" t="str">
        <f t="shared" si="192"/>
        <v/>
      </c>
    </row>
    <row r="772" spans="1:32" s="74" customFormat="1" x14ac:dyDescent="0.2">
      <c r="A772" s="74" t="str">
        <f>IF(EXPORTADO!I754&lt;&gt;"",EXPORTADO!I754,"")</f>
        <v/>
      </c>
      <c r="B772" s="74" t="str">
        <f t="shared" si="177"/>
        <v/>
      </c>
      <c r="C772" s="86" t="str">
        <f t="shared" si="178"/>
        <v/>
      </c>
      <c r="D772" s="86" t="str">
        <f t="shared" si="179"/>
        <v/>
      </c>
      <c r="E772" s="86" t="str">
        <f t="shared" si="180"/>
        <v/>
      </c>
      <c r="F772" s="86" t="str">
        <f t="shared" si="181"/>
        <v/>
      </c>
      <c r="G772" s="86" t="str">
        <f t="shared" si="182"/>
        <v/>
      </c>
      <c r="H772" s="87" t="str">
        <f>IF(EXPORTADO!B754&lt;&gt;"",EXPORTADO!B754,"")</f>
        <v/>
      </c>
      <c r="I772" s="78" t="str">
        <f t="shared" si="183"/>
        <v/>
      </c>
      <c r="J772" s="78"/>
      <c r="K772" s="88" t="str">
        <f>IF(EXPORTADO!A754&lt;&gt;"",TRIM(EXPORTADO!A754),"")</f>
        <v/>
      </c>
      <c r="L772" s="50" t="str">
        <f>IF(K772&lt;&gt;"",EXPORTADO!D754,"")</f>
        <v/>
      </c>
      <c r="M772" s="50"/>
      <c r="N772" s="78" t="str">
        <f>IF(K772&lt;&gt;"",EXPORTADO!C754,"")</f>
        <v/>
      </c>
      <c r="O772" s="89" t="str">
        <f>IF(G772&lt;&gt;"",EXPORTADO!E754,"")</f>
        <v/>
      </c>
      <c r="P772" s="90" t="str">
        <f>IF(G772&lt;&gt;"",EXPORTADO!F754,"")</f>
        <v/>
      </c>
      <c r="Q772" s="90" t="str">
        <f>IF($G772&lt;&gt;"",$O772*P772,IF(OR($I772="c",$I772="css"),SUMIF($G$22:G$2999,$K772,Q$22:Q$2999),IF($I772="c1",SUMIF($F$22:F$2999,$K772,Q$22:Q$2999),IF($I772="c2",SUMIF($E$22:E$2999,$K772,Q$22:Q$2999),IF($I772="c3",SUMIF($D$22:D$2999,$K772,Q$22:Q$2999),IF($I772="c4",SUMIF($C$22:C$2999,$K772,Q$22:Q$2999),""))))))</f>
        <v/>
      </c>
      <c r="S772" s="90" t="s">
        <v>17</v>
      </c>
      <c r="T772" s="90" t="str">
        <f>IF(G772&lt;&gt;"",IF(S772&lt;&gt;"",O772*S772,"Celda Vacia"),IF($G772&lt;&gt;"",$O772*S772,IF(OR($I772="c",$I772="css"),SUMIF($G$22:G$2999,$K772,T$22:T$2999),IF($I772="c1",SUMIF($F$22:F$2999,$K772,T$22:T$2999),IF($I772="c2",SUMIF($E$22:E$2999,$K772,T$22:T$2999),IF($I772="c3",SUMIF($D$22:D$2999,$K772,T$22:T$2999),IF($I772="c4",SUMIF($C$22:C$2999,$K772,T$22:T$2999),"")))))))</f>
        <v/>
      </c>
      <c r="U772" s="91" t="str">
        <f t="shared" si="184"/>
        <v/>
      </c>
      <c r="V772" s="45"/>
      <c r="X772" s="50" t="str">
        <f t="shared" si="185"/>
        <v/>
      </c>
      <c r="Y772" s="69" t="str">
        <f t="shared" si="186"/>
        <v/>
      </c>
      <c r="Z772" s="69" t="str">
        <f t="shared" si="187"/>
        <v/>
      </c>
      <c r="AA772" s="69" t="str">
        <f>IF(I772="CSS",IF(RELLENAR!$F$6="PEM",IF(OR(T772&lt;(Q772),Q772=0),1,""),IF(OR(T772*(1+$T$11+$T$9)&lt;(Q772*(1+$O$9+$O$11)),Q772=0),1,"")),"")</f>
        <v/>
      </c>
      <c r="AB772" s="93" t="str">
        <f t="shared" si="188"/>
        <v/>
      </c>
      <c r="AC772" s="56" t="str">
        <f t="shared" si="189"/>
        <v/>
      </c>
      <c r="AD772" s="94" t="str">
        <f t="shared" si="190"/>
        <v/>
      </c>
      <c r="AE772" s="56" t="str">
        <f t="shared" si="191"/>
        <v/>
      </c>
      <c r="AF772" s="78" t="str">
        <f t="shared" si="192"/>
        <v/>
      </c>
    </row>
    <row r="773" spans="1:32" s="74" customFormat="1" x14ac:dyDescent="0.2">
      <c r="A773" s="74" t="str">
        <f>IF(EXPORTADO!I755&lt;&gt;"",EXPORTADO!I755,"")</f>
        <v/>
      </c>
      <c r="B773" s="74" t="str">
        <f t="shared" si="177"/>
        <v/>
      </c>
      <c r="C773" s="86" t="str">
        <f t="shared" si="178"/>
        <v/>
      </c>
      <c r="D773" s="86" t="str">
        <f t="shared" si="179"/>
        <v/>
      </c>
      <c r="E773" s="86" t="str">
        <f t="shared" si="180"/>
        <v/>
      </c>
      <c r="F773" s="86" t="str">
        <f t="shared" si="181"/>
        <v/>
      </c>
      <c r="G773" s="86" t="str">
        <f t="shared" si="182"/>
        <v/>
      </c>
      <c r="H773" s="87" t="str">
        <f>IF(EXPORTADO!B755&lt;&gt;"",EXPORTADO!B755,"")</f>
        <v/>
      </c>
      <c r="I773" s="78" t="str">
        <f t="shared" si="183"/>
        <v/>
      </c>
      <c r="J773" s="78"/>
      <c r="K773" s="88" t="str">
        <f>IF(EXPORTADO!A755&lt;&gt;"",TRIM(EXPORTADO!A755),"")</f>
        <v/>
      </c>
      <c r="L773" s="50" t="str">
        <f>IF(K773&lt;&gt;"",EXPORTADO!D755,"")</f>
        <v/>
      </c>
      <c r="M773" s="50"/>
      <c r="N773" s="78" t="str">
        <f>IF(K773&lt;&gt;"",EXPORTADO!C755,"")</f>
        <v/>
      </c>
      <c r="O773" s="89" t="str">
        <f>IF(G773&lt;&gt;"",EXPORTADO!E755,"")</f>
        <v/>
      </c>
      <c r="P773" s="90" t="str">
        <f>IF(G773&lt;&gt;"",EXPORTADO!F755,"")</f>
        <v/>
      </c>
      <c r="Q773" s="90" t="str">
        <f>IF($G773&lt;&gt;"",$O773*P773,IF(OR($I773="c",$I773="css"),SUMIF($G$22:G$2999,$K773,Q$22:Q$2999),IF($I773="c1",SUMIF($F$22:F$2999,$K773,Q$22:Q$2999),IF($I773="c2",SUMIF($E$22:E$2999,$K773,Q$22:Q$2999),IF($I773="c3",SUMIF($D$22:D$2999,$K773,Q$22:Q$2999),IF($I773="c4",SUMIF($C$22:C$2999,$K773,Q$22:Q$2999),""))))))</f>
        <v/>
      </c>
      <c r="S773" s="90"/>
      <c r="T773" s="90" t="str">
        <f>IF(G773&lt;&gt;"",IF(S773&lt;&gt;"",O773*S773,"Celda Vacia"),IF($G773&lt;&gt;"",$O773*S773,IF(OR($I773="c",$I773="css"),SUMIF($G$22:G$2999,$K773,T$22:T$2999),IF($I773="c1",SUMIF($F$22:F$2999,$K773,T$22:T$2999),IF($I773="c2",SUMIF($E$22:E$2999,$K773,T$22:T$2999),IF($I773="c3",SUMIF($D$22:D$2999,$K773,T$22:T$2999),IF($I773="c4",SUMIF($C$22:C$2999,$K773,T$22:T$2999),"")))))))</f>
        <v/>
      </c>
      <c r="U773" s="91" t="str">
        <f t="shared" si="184"/>
        <v/>
      </c>
      <c r="V773" s="45"/>
      <c r="X773" s="50" t="str">
        <f t="shared" si="185"/>
        <v/>
      </c>
      <c r="Y773" s="69" t="str">
        <f t="shared" si="186"/>
        <v/>
      </c>
      <c r="Z773" s="69" t="str">
        <f t="shared" si="187"/>
        <v/>
      </c>
      <c r="AA773" s="69" t="str">
        <f>IF(I773="CSS",IF(RELLENAR!$F$6="PEM",IF(OR(T773&lt;(Q773),Q773=0),1,""),IF(OR(T773*(1+$T$11+$T$9)&lt;(Q773*(1+$O$9+$O$11)),Q773=0),1,"")),"")</f>
        <v/>
      </c>
      <c r="AB773" s="93" t="str">
        <f t="shared" si="188"/>
        <v/>
      </c>
      <c r="AC773" s="56" t="str">
        <f t="shared" si="189"/>
        <v/>
      </c>
      <c r="AD773" s="94" t="str">
        <f t="shared" si="190"/>
        <v/>
      </c>
      <c r="AE773" s="56" t="str">
        <f t="shared" si="191"/>
        <v/>
      </c>
      <c r="AF773" s="78" t="str">
        <f t="shared" si="192"/>
        <v/>
      </c>
    </row>
    <row r="774" spans="1:32" s="74" customFormat="1" x14ac:dyDescent="0.2">
      <c r="A774" s="74" t="str">
        <f>IF(EXPORTADO!I756&lt;&gt;"",EXPORTADO!I756,"")</f>
        <v/>
      </c>
      <c r="B774" s="74" t="str">
        <f t="shared" si="177"/>
        <v/>
      </c>
      <c r="C774" s="86" t="str">
        <f t="shared" si="178"/>
        <v/>
      </c>
      <c r="D774" s="86" t="str">
        <f t="shared" si="179"/>
        <v/>
      </c>
      <c r="E774" s="86" t="str">
        <f t="shared" si="180"/>
        <v/>
      </c>
      <c r="F774" s="86" t="str">
        <f t="shared" si="181"/>
        <v/>
      </c>
      <c r="G774" s="86" t="str">
        <f t="shared" si="182"/>
        <v/>
      </c>
      <c r="H774" s="87" t="str">
        <f>IF(EXPORTADO!B756&lt;&gt;"",EXPORTADO!B756,"")</f>
        <v/>
      </c>
      <c r="I774" s="78" t="str">
        <f t="shared" si="183"/>
        <v/>
      </c>
      <c r="J774" s="78"/>
      <c r="K774" s="88" t="str">
        <f>IF(EXPORTADO!A756&lt;&gt;"",TRIM(EXPORTADO!A756),"")</f>
        <v/>
      </c>
      <c r="L774" s="50" t="str">
        <f>IF(K774&lt;&gt;"",EXPORTADO!D756,"")</f>
        <v/>
      </c>
      <c r="M774" s="50"/>
      <c r="N774" s="78" t="str">
        <f>IF(K774&lt;&gt;"",EXPORTADO!C756,"")</f>
        <v/>
      </c>
      <c r="O774" s="89" t="str">
        <f>IF(G774&lt;&gt;"",EXPORTADO!E756,"")</f>
        <v/>
      </c>
      <c r="P774" s="90" t="str">
        <f>IF(G774&lt;&gt;"",EXPORTADO!F756,"")</f>
        <v/>
      </c>
      <c r="Q774" s="90" t="str">
        <f>IF($G774&lt;&gt;"",$O774*P774,IF(OR($I774="c",$I774="css"),SUMIF($G$22:G$2999,$K774,Q$22:Q$2999),IF($I774="c1",SUMIF($F$22:F$2999,$K774,Q$22:Q$2999),IF($I774="c2",SUMIF($E$22:E$2999,$K774,Q$22:Q$2999),IF($I774="c3",SUMIF($D$22:D$2999,$K774,Q$22:Q$2999),IF($I774="c4",SUMIF($C$22:C$2999,$K774,Q$22:Q$2999),""))))))</f>
        <v/>
      </c>
      <c r="S774" s="90"/>
      <c r="T774" s="90" t="str">
        <f>IF(G774&lt;&gt;"",IF(S774&lt;&gt;"",O774*S774,"Celda Vacia"),IF($G774&lt;&gt;"",$O774*S774,IF(OR($I774="c",$I774="css"),SUMIF($G$22:G$2999,$K774,T$22:T$2999),IF($I774="c1",SUMIF($F$22:F$2999,$K774,T$22:T$2999),IF($I774="c2",SUMIF($E$22:E$2999,$K774,T$22:T$2999),IF($I774="c3",SUMIF($D$22:D$2999,$K774,T$22:T$2999),IF($I774="c4",SUMIF($C$22:C$2999,$K774,T$22:T$2999),"")))))))</f>
        <v/>
      </c>
      <c r="U774" s="91" t="str">
        <f t="shared" si="184"/>
        <v/>
      </c>
      <c r="V774" s="45"/>
      <c r="X774" s="50" t="str">
        <f t="shared" si="185"/>
        <v/>
      </c>
      <c r="Y774" s="69" t="str">
        <f t="shared" si="186"/>
        <v/>
      </c>
      <c r="Z774" s="69" t="str">
        <f t="shared" si="187"/>
        <v/>
      </c>
      <c r="AA774" s="69" t="str">
        <f>IF(I774="CSS",IF(RELLENAR!$F$6="PEM",IF(OR(T774&lt;(Q774),Q774=0),1,""),IF(OR(T774*(1+$T$11+$T$9)&lt;(Q774*(1+$O$9+$O$11)),Q774=0),1,"")),"")</f>
        <v/>
      </c>
      <c r="AB774" s="93" t="str">
        <f t="shared" si="188"/>
        <v/>
      </c>
      <c r="AC774" s="56" t="str">
        <f t="shared" si="189"/>
        <v/>
      </c>
      <c r="AD774" s="94" t="str">
        <f t="shared" si="190"/>
        <v/>
      </c>
      <c r="AE774" s="56" t="str">
        <f t="shared" si="191"/>
        <v/>
      </c>
      <c r="AF774" s="78" t="str">
        <f t="shared" si="192"/>
        <v/>
      </c>
    </row>
    <row r="775" spans="1:32" s="74" customFormat="1" x14ac:dyDescent="0.2">
      <c r="A775" s="74" t="str">
        <f>IF(EXPORTADO!I757&lt;&gt;"",EXPORTADO!I757,"")</f>
        <v/>
      </c>
      <c r="B775" s="74" t="str">
        <f t="shared" si="177"/>
        <v/>
      </c>
      <c r="C775" s="86" t="str">
        <f t="shared" si="178"/>
        <v/>
      </c>
      <c r="D775" s="86" t="str">
        <f t="shared" si="179"/>
        <v/>
      </c>
      <c r="E775" s="86" t="str">
        <f t="shared" si="180"/>
        <v/>
      </c>
      <c r="F775" s="86" t="str">
        <f t="shared" si="181"/>
        <v/>
      </c>
      <c r="G775" s="86" t="str">
        <f t="shared" si="182"/>
        <v/>
      </c>
      <c r="H775" s="87" t="str">
        <f>IF(EXPORTADO!B757&lt;&gt;"",EXPORTADO!B757,"")</f>
        <v/>
      </c>
      <c r="I775" s="78" t="str">
        <f t="shared" si="183"/>
        <v/>
      </c>
      <c r="J775" s="78"/>
      <c r="K775" s="88" t="str">
        <f>IF(EXPORTADO!A757&lt;&gt;"",TRIM(EXPORTADO!A757),"")</f>
        <v/>
      </c>
      <c r="L775" s="50" t="str">
        <f>IF(K775&lt;&gt;"",EXPORTADO!D757,"")</f>
        <v/>
      </c>
      <c r="M775" s="50"/>
      <c r="N775" s="78" t="str">
        <f>IF(K775&lt;&gt;"",EXPORTADO!C757,"")</f>
        <v/>
      </c>
      <c r="O775" s="89" t="str">
        <f>IF(G775&lt;&gt;"",EXPORTADO!E757,"")</f>
        <v/>
      </c>
      <c r="P775" s="90" t="str">
        <f>IF(G775&lt;&gt;"",EXPORTADO!F757,"")</f>
        <v/>
      </c>
      <c r="Q775" s="90" t="str">
        <f>IF($G775&lt;&gt;"",$O775*P775,IF(OR($I775="c",$I775="css"),SUMIF($G$22:G$2999,$K775,Q$22:Q$2999),IF($I775="c1",SUMIF($F$22:F$2999,$K775,Q$22:Q$2999),IF($I775="c2",SUMIF($E$22:E$2999,$K775,Q$22:Q$2999),IF($I775="c3",SUMIF($D$22:D$2999,$K775,Q$22:Q$2999),IF($I775="c4",SUMIF($C$22:C$2999,$K775,Q$22:Q$2999),""))))))</f>
        <v/>
      </c>
      <c r="S775" s="90"/>
      <c r="T775" s="90" t="str">
        <f>IF(G775&lt;&gt;"",IF(S775&lt;&gt;"",O775*S775,"Celda Vacia"),IF($G775&lt;&gt;"",$O775*S775,IF(OR($I775="c",$I775="css"),SUMIF($G$22:G$2999,$K775,T$22:T$2999),IF($I775="c1",SUMIF($F$22:F$2999,$K775,T$22:T$2999),IF($I775="c2",SUMIF($E$22:E$2999,$K775,T$22:T$2999),IF($I775="c3",SUMIF($D$22:D$2999,$K775,T$22:T$2999),IF($I775="c4",SUMIF($C$22:C$2999,$K775,T$22:T$2999),"")))))))</f>
        <v/>
      </c>
      <c r="U775" s="91" t="str">
        <f t="shared" si="184"/>
        <v/>
      </c>
      <c r="V775" s="45"/>
      <c r="X775" s="50" t="str">
        <f t="shared" si="185"/>
        <v/>
      </c>
      <c r="Y775" s="69" t="str">
        <f t="shared" si="186"/>
        <v/>
      </c>
      <c r="Z775" s="69" t="str">
        <f t="shared" si="187"/>
        <v/>
      </c>
      <c r="AA775" s="69" t="str">
        <f>IF(I775="CSS",IF(RELLENAR!$F$6="PEM",IF(OR(T775&lt;(Q775),Q775=0),1,""),IF(OR(T775*(1+$T$11+$T$9)&lt;(Q775*(1+$O$9+$O$11)),Q775=0),1,"")),"")</f>
        <v/>
      </c>
      <c r="AB775" s="93" t="str">
        <f t="shared" si="188"/>
        <v/>
      </c>
      <c r="AC775" s="56" t="str">
        <f t="shared" si="189"/>
        <v/>
      </c>
      <c r="AD775" s="94" t="str">
        <f t="shared" si="190"/>
        <v/>
      </c>
      <c r="AE775" s="56" t="str">
        <f t="shared" si="191"/>
        <v/>
      </c>
      <c r="AF775" s="78" t="str">
        <f t="shared" si="192"/>
        <v/>
      </c>
    </row>
    <row r="776" spans="1:32" s="74" customFormat="1" x14ac:dyDescent="0.2">
      <c r="A776" s="74" t="str">
        <f>IF(EXPORTADO!I758&lt;&gt;"",EXPORTADO!I758,"")</f>
        <v/>
      </c>
      <c r="B776" s="74" t="str">
        <f t="shared" si="177"/>
        <v/>
      </c>
      <c r="C776" s="86" t="str">
        <f t="shared" si="178"/>
        <v/>
      </c>
      <c r="D776" s="86" t="str">
        <f t="shared" si="179"/>
        <v/>
      </c>
      <c r="E776" s="86" t="str">
        <f t="shared" si="180"/>
        <v/>
      </c>
      <c r="F776" s="86" t="str">
        <f t="shared" si="181"/>
        <v/>
      </c>
      <c r="G776" s="86" t="str">
        <f t="shared" si="182"/>
        <v/>
      </c>
      <c r="H776" s="87" t="str">
        <f>IF(EXPORTADO!B758&lt;&gt;"",EXPORTADO!B758,"")</f>
        <v/>
      </c>
      <c r="I776" s="78" t="str">
        <f t="shared" si="183"/>
        <v/>
      </c>
      <c r="J776" s="78"/>
      <c r="K776" s="88" t="str">
        <f>IF(EXPORTADO!A758&lt;&gt;"",TRIM(EXPORTADO!A758),"")</f>
        <v/>
      </c>
      <c r="L776" s="50" t="str">
        <f>IF(K776&lt;&gt;"",EXPORTADO!D758,"")</f>
        <v/>
      </c>
      <c r="M776" s="50"/>
      <c r="N776" s="78" t="str">
        <f>IF(K776&lt;&gt;"",EXPORTADO!C758,"")</f>
        <v/>
      </c>
      <c r="O776" s="89" t="str">
        <f>IF(G776&lt;&gt;"",EXPORTADO!E758,"")</f>
        <v/>
      </c>
      <c r="P776" s="90" t="str">
        <f>IF(G776&lt;&gt;"",EXPORTADO!F758,"")</f>
        <v/>
      </c>
      <c r="Q776" s="90" t="str">
        <f>IF($G776&lt;&gt;"",$O776*P776,IF(OR($I776="c",$I776="css"),SUMIF($G$22:G$2999,$K776,Q$22:Q$2999),IF($I776="c1",SUMIF($F$22:F$2999,$K776,Q$22:Q$2999),IF($I776="c2",SUMIF($E$22:E$2999,$K776,Q$22:Q$2999),IF($I776="c3",SUMIF($D$22:D$2999,$K776,Q$22:Q$2999),IF($I776="c4",SUMIF($C$22:C$2999,$K776,Q$22:Q$2999),""))))))</f>
        <v/>
      </c>
      <c r="S776" s="90"/>
      <c r="T776" s="90" t="str">
        <f>IF(G776&lt;&gt;"",IF(S776&lt;&gt;"",O776*S776,"Celda Vacia"),IF($G776&lt;&gt;"",$O776*S776,IF(OR($I776="c",$I776="css"),SUMIF($G$22:G$2999,$K776,T$22:T$2999),IF($I776="c1",SUMIF($F$22:F$2999,$K776,T$22:T$2999),IF($I776="c2",SUMIF($E$22:E$2999,$K776,T$22:T$2999),IF($I776="c3",SUMIF($D$22:D$2999,$K776,T$22:T$2999),IF($I776="c4",SUMIF($C$22:C$2999,$K776,T$22:T$2999),"")))))))</f>
        <v/>
      </c>
      <c r="U776" s="91" t="str">
        <f t="shared" si="184"/>
        <v/>
      </c>
      <c r="V776" s="45"/>
      <c r="X776" s="50" t="str">
        <f t="shared" si="185"/>
        <v/>
      </c>
      <c r="Y776" s="69" t="str">
        <f t="shared" si="186"/>
        <v/>
      </c>
      <c r="Z776" s="69" t="str">
        <f t="shared" si="187"/>
        <v/>
      </c>
      <c r="AA776" s="69" t="str">
        <f>IF(I776="CSS",IF(RELLENAR!$F$6="PEM",IF(OR(T776&lt;(Q776),Q776=0),1,""),IF(OR(T776*(1+$T$11+$T$9)&lt;(Q776*(1+$O$9+$O$11)),Q776=0),1,"")),"")</f>
        <v/>
      </c>
      <c r="AB776" s="93" t="str">
        <f t="shared" si="188"/>
        <v/>
      </c>
      <c r="AC776" s="56" t="str">
        <f t="shared" si="189"/>
        <v/>
      </c>
      <c r="AD776" s="94" t="str">
        <f t="shared" si="190"/>
        <v/>
      </c>
      <c r="AE776" s="56" t="str">
        <f t="shared" si="191"/>
        <v/>
      </c>
      <c r="AF776" s="78" t="str">
        <f t="shared" si="192"/>
        <v/>
      </c>
    </row>
    <row r="777" spans="1:32" s="74" customFormat="1" x14ac:dyDescent="0.2">
      <c r="A777" s="74" t="str">
        <f>IF(EXPORTADO!I759&lt;&gt;"",EXPORTADO!I759,"")</f>
        <v/>
      </c>
      <c r="B777" s="74" t="str">
        <f t="shared" si="177"/>
        <v/>
      </c>
      <c r="C777" s="86" t="str">
        <f t="shared" si="178"/>
        <v/>
      </c>
      <c r="D777" s="86" t="str">
        <f t="shared" si="179"/>
        <v/>
      </c>
      <c r="E777" s="86" t="str">
        <f t="shared" si="180"/>
        <v/>
      </c>
      <c r="F777" s="86" t="str">
        <f t="shared" si="181"/>
        <v/>
      </c>
      <c r="G777" s="86" t="str">
        <f t="shared" si="182"/>
        <v/>
      </c>
      <c r="H777" s="87" t="str">
        <f>IF(EXPORTADO!B759&lt;&gt;"",EXPORTADO!B759,"")</f>
        <v/>
      </c>
      <c r="I777" s="78" t="str">
        <f t="shared" si="183"/>
        <v/>
      </c>
      <c r="J777" s="78"/>
      <c r="K777" s="88" t="str">
        <f>IF(EXPORTADO!A759&lt;&gt;"",TRIM(EXPORTADO!A759),"")</f>
        <v/>
      </c>
      <c r="L777" s="50" t="str">
        <f>IF(K777&lt;&gt;"",EXPORTADO!D759,"")</f>
        <v/>
      </c>
      <c r="M777" s="50"/>
      <c r="N777" s="78" t="str">
        <f>IF(K777&lt;&gt;"",EXPORTADO!C759,"")</f>
        <v/>
      </c>
      <c r="O777" s="89" t="str">
        <f>IF(G777&lt;&gt;"",EXPORTADO!E759,"")</f>
        <v/>
      </c>
      <c r="P777" s="90" t="str">
        <f>IF(G777&lt;&gt;"",EXPORTADO!F759,"")</f>
        <v/>
      </c>
      <c r="Q777" s="90" t="str">
        <f>IF($G777&lt;&gt;"",$O777*P777,IF(OR($I777="c",$I777="css"),SUMIF($G$22:G$2999,$K777,Q$22:Q$2999),IF($I777="c1",SUMIF($F$22:F$2999,$K777,Q$22:Q$2999),IF($I777="c2",SUMIF($E$22:E$2999,$K777,Q$22:Q$2999),IF($I777="c3",SUMIF($D$22:D$2999,$K777,Q$22:Q$2999),IF($I777="c4",SUMIF($C$22:C$2999,$K777,Q$22:Q$2999),""))))))</f>
        <v/>
      </c>
      <c r="S777" s="90"/>
      <c r="T777" s="90" t="str">
        <f>IF(G777&lt;&gt;"",IF(S777&lt;&gt;"",O777*S777,"Celda Vacia"),IF($G777&lt;&gt;"",$O777*S777,IF(OR($I777="c",$I777="css"),SUMIF($G$22:G$2999,$K777,T$22:T$2999),IF($I777="c1",SUMIF($F$22:F$2999,$K777,T$22:T$2999),IF($I777="c2",SUMIF($E$22:E$2999,$K777,T$22:T$2999),IF($I777="c3",SUMIF($D$22:D$2999,$K777,T$22:T$2999),IF($I777="c4",SUMIF($C$22:C$2999,$K777,T$22:T$2999),"")))))))</f>
        <v/>
      </c>
      <c r="U777" s="91" t="str">
        <f t="shared" si="184"/>
        <v/>
      </c>
      <c r="V777" s="45"/>
      <c r="X777" s="50" t="str">
        <f t="shared" si="185"/>
        <v/>
      </c>
      <c r="Y777" s="69" t="str">
        <f t="shared" si="186"/>
        <v/>
      </c>
      <c r="Z777" s="69" t="str">
        <f t="shared" si="187"/>
        <v/>
      </c>
      <c r="AA777" s="69" t="str">
        <f>IF(I777="CSS",IF(RELLENAR!$F$6="PEM",IF(OR(T777&lt;(Q777),Q777=0),1,""),IF(OR(T777*(1+$T$11+$T$9)&lt;(Q777*(1+$O$9+$O$11)),Q777=0),1,"")),"")</f>
        <v/>
      </c>
      <c r="AB777" s="93" t="str">
        <f t="shared" si="188"/>
        <v/>
      </c>
      <c r="AC777" s="56" t="str">
        <f t="shared" si="189"/>
        <v/>
      </c>
      <c r="AD777" s="94" t="str">
        <f t="shared" si="190"/>
        <v/>
      </c>
      <c r="AE777" s="56" t="str">
        <f t="shared" si="191"/>
        <v/>
      </c>
      <c r="AF777" s="78" t="str">
        <f t="shared" si="192"/>
        <v/>
      </c>
    </row>
    <row r="778" spans="1:32" s="74" customFormat="1" x14ac:dyDescent="0.2">
      <c r="A778" s="74" t="str">
        <f>IF(EXPORTADO!I760&lt;&gt;"",EXPORTADO!I760,"")</f>
        <v/>
      </c>
      <c r="B778" s="74" t="str">
        <f t="shared" si="177"/>
        <v/>
      </c>
      <c r="C778" s="86" t="str">
        <f t="shared" si="178"/>
        <v/>
      </c>
      <c r="D778" s="86" t="str">
        <f t="shared" si="179"/>
        <v/>
      </c>
      <c r="E778" s="86" t="str">
        <f t="shared" si="180"/>
        <v/>
      </c>
      <c r="F778" s="86" t="str">
        <f t="shared" si="181"/>
        <v/>
      </c>
      <c r="G778" s="86" t="str">
        <f t="shared" si="182"/>
        <v/>
      </c>
      <c r="H778" s="87" t="str">
        <f>IF(EXPORTADO!B760&lt;&gt;"",EXPORTADO!B760,"")</f>
        <v/>
      </c>
      <c r="I778" s="78" t="str">
        <f t="shared" si="183"/>
        <v/>
      </c>
      <c r="J778" s="78"/>
      <c r="K778" s="88" t="str">
        <f>IF(EXPORTADO!A760&lt;&gt;"",TRIM(EXPORTADO!A760),"")</f>
        <v/>
      </c>
      <c r="L778" s="50" t="str">
        <f>IF(K778&lt;&gt;"",EXPORTADO!D760,"")</f>
        <v/>
      </c>
      <c r="M778" s="50"/>
      <c r="N778" s="78" t="str">
        <f>IF(K778&lt;&gt;"",EXPORTADO!C760,"")</f>
        <v/>
      </c>
      <c r="O778" s="89" t="str">
        <f>IF(G778&lt;&gt;"",EXPORTADO!E760,"")</f>
        <v/>
      </c>
      <c r="P778" s="90" t="str">
        <f>IF(G778&lt;&gt;"",EXPORTADO!F760,"")</f>
        <v/>
      </c>
      <c r="Q778" s="90" t="str">
        <f>IF($G778&lt;&gt;"",$O778*P778,IF(OR($I778="c",$I778="css"),SUMIF($G$22:G$2999,$K778,Q$22:Q$2999),IF($I778="c1",SUMIF($F$22:F$2999,$K778,Q$22:Q$2999),IF($I778="c2",SUMIF($E$22:E$2999,$K778,Q$22:Q$2999),IF($I778="c3",SUMIF($D$22:D$2999,$K778,Q$22:Q$2999),IF($I778="c4",SUMIF($C$22:C$2999,$K778,Q$22:Q$2999),""))))))</f>
        <v/>
      </c>
      <c r="S778" s="90"/>
      <c r="T778" s="90" t="str">
        <f>IF(G778&lt;&gt;"",IF(S778&lt;&gt;"",O778*S778,"Celda Vacia"),IF($G778&lt;&gt;"",$O778*S778,IF(OR($I778="c",$I778="css"),SUMIF($G$22:G$2999,$K778,T$22:T$2999),IF($I778="c1",SUMIF($F$22:F$2999,$K778,T$22:T$2999),IF($I778="c2",SUMIF($E$22:E$2999,$K778,T$22:T$2999),IF($I778="c3",SUMIF($D$22:D$2999,$K778,T$22:T$2999),IF($I778="c4",SUMIF($C$22:C$2999,$K778,T$22:T$2999),"")))))))</f>
        <v/>
      </c>
      <c r="U778" s="91" t="str">
        <f t="shared" si="184"/>
        <v/>
      </c>
      <c r="V778" s="45"/>
      <c r="X778" s="50" t="str">
        <f t="shared" si="185"/>
        <v/>
      </c>
      <c r="Y778" s="69" t="str">
        <f t="shared" si="186"/>
        <v/>
      </c>
      <c r="Z778" s="69" t="str">
        <f t="shared" si="187"/>
        <v/>
      </c>
      <c r="AA778" s="69" t="str">
        <f>IF(I778="CSS",IF(RELLENAR!$F$6="PEM",IF(OR(T778&lt;(Q778),Q778=0),1,""),IF(OR(T778*(1+$T$11+$T$9)&lt;(Q778*(1+$O$9+$O$11)),Q778=0),1,"")),"")</f>
        <v/>
      </c>
      <c r="AB778" s="93" t="str">
        <f t="shared" si="188"/>
        <v/>
      </c>
      <c r="AC778" s="56" t="str">
        <f t="shared" si="189"/>
        <v/>
      </c>
      <c r="AD778" s="94" t="str">
        <f t="shared" si="190"/>
        <v/>
      </c>
      <c r="AE778" s="56" t="str">
        <f t="shared" si="191"/>
        <v/>
      </c>
      <c r="AF778" s="78" t="str">
        <f t="shared" si="192"/>
        <v/>
      </c>
    </row>
    <row r="779" spans="1:32" s="74" customFormat="1" x14ac:dyDescent="0.2">
      <c r="A779" s="74" t="str">
        <f>IF(EXPORTADO!I761&lt;&gt;"",EXPORTADO!I761,"")</f>
        <v/>
      </c>
      <c r="B779" s="74" t="str">
        <f t="shared" si="177"/>
        <v/>
      </c>
      <c r="C779" s="86" t="str">
        <f t="shared" si="178"/>
        <v/>
      </c>
      <c r="D779" s="86" t="str">
        <f t="shared" si="179"/>
        <v/>
      </c>
      <c r="E779" s="86" t="str">
        <f t="shared" si="180"/>
        <v/>
      </c>
      <c r="F779" s="86" t="str">
        <f t="shared" si="181"/>
        <v/>
      </c>
      <c r="G779" s="86" t="str">
        <f t="shared" si="182"/>
        <v/>
      </c>
      <c r="H779" s="87" t="str">
        <f>IF(EXPORTADO!B761&lt;&gt;"",EXPORTADO!B761,"")</f>
        <v/>
      </c>
      <c r="I779" s="78" t="str">
        <f t="shared" si="183"/>
        <v/>
      </c>
      <c r="J779" s="78"/>
      <c r="K779" s="88" t="str">
        <f>IF(EXPORTADO!A761&lt;&gt;"",TRIM(EXPORTADO!A761),"")</f>
        <v/>
      </c>
      <c r="L779" s="50" t="str">
        <f>IF(K779&lt;&gt;"",EXPORTADO!D761,"")</f>
        <v/>
      </c>
      <c r="M779" s="50"/>
      <c r="N779" s="78" t="str">
        <f>IF(K779&lt;&gt;"",EXPORTADO!C761,"")</f>
        <v/>
      </c>
      <c r="O779" s="89" t="str">
        <f>IF(G779&lt;&gt;"",EXPORTADO!E761,"")</f>
        <v/>
      </c>
      <c r="P779" s="90" t="str">
        <f>IF(G779&lt;&gt;"",EXPORTADO!F761,"")</f>
        <v/>
      </c>
      <c r="Q779" s="90" t="str">
        <f>IF($G779&lt;&gt;"",$O779*P779,IF(OR($I779="c",$I779="css"),SUMIF($G$22:G$2999,$K779,Q$22:Q$2999),IF($I779="c1",SUMIF($F$22:F$2999,$K779,Q$22:Q$2999),IF($I779="c2",SUMIF($E$22:E$2999,$K779,Q$22:Q$2999),IF($I779="c3",SUMIF($D$22:D$2999,$K779,Q$22:Q$2999),IF($I779="c4",SUMIF($C$22:C$2999,$K779,Q$22:Q$2999),""))))))</f>
        <v/>
      </c>
      <c r="S779" s="90" t="s">
        <v>17</v>
      </c>
      <c r="T779" s="90" t="str">
        <f>IF(G779&lt;&gt;"",IF(S779&lt;&gt;"",O779*S779,"Celda Vacia"),IF($G779&lt;&gt;"",$O779*S779,IF(OR($I779="c",$I779="css"),SUMIF($G$22:G$2999,$K779,T$22:T$2999),IF($I779="c1",SUMIF($F$22:F$2999,$K779,T$22:T$2999),IF($I779="c2",SUMIF($E$22:E$2999,$K779,T$22:T$2999),IF($I779="c3",SUMIF($D$22:D$2999,$K779,T$22:T$2999),IF($I779="c4",SUMIF($C$22:C$2999,$K779,T$22:T$2999),"")))))))</f>
        <v/>
      </c>
      <c r="U779" s="91" t="str">
        <f t="shared" si="184"/>
        <v/>
      </c>
      <c r="V779" s="45"/>
      <c r="X779" s="50" t="str">
        <f t="shared" si="185"/>
        <v/>
      </c>
      <c r="Y779" s="69" t="str">
        <f t="shared" si="186"/>
        <v/>
      </c>
      <c r="Z779" s="69" t="str">
        <f t="shared" si="187"/>
        <v/>
      </c>
      <c r="AA779" s="69" t="str">
        <f>IF(I779="CSS",IF(RELLENAR!$F$6="PEM",IF(OR(T779&lt;(Q779),Q779=0),1,""),IF(OR(T779*(1+$T$11+$T$9)&lt;(Q779*(1+$O$9+$O$11)),Q779=0),1,"")),"")</f>
        <v/>
      </c>
      <c r="AB779" s="93" t="str">
        <f t="shared" si="188"/>
        <v/>
      </c>
      <c r="AC779" s="56" t="str">
        <f t="shared" si="189"/>
        <v/>
      </c>
      <c r="AD779" s="94" t="str">
        <f t="shared" si="190"/>
        <v/>
      </c>
      <c r="AE779" s="56" t="str">
        <f t="shared" si="191"/>
        <v/>
      </c>
      <c r="AF779" s="78" t="str">
        <f t="shared" si="192"/>
        <v/>
      </c>
    </row>
    <row r="780" spans="1:32" s="74" customFormat="1" x14ac:dyDescent="0.2">
      <c r="A780" s="74" t="str">
        <f>IF(EXPORTADO!I762&lt;&gt;"",EXPORTADO!I762,"")</f>
        <v/>
      </c>
      <c r="B780" s="74" t="str">
        <f t="shared" si="177"/>
        <v/>
      </c>
      <c r="C780" s="86" t="str">
        <f t="shared" si="178"/>
        <v/>
      </c>
      <c r="D780" s="86" t="str">
        <f t="shared" si="179"/>
        <v/>
      </c>
      <c r="E780" s="86" t="str">
        <f t="shared" si="180"/>
        <v/>
      </c>
      <c r="F780" s="86" t="str">
        <f t="shared" si="181"/>
        <v/>
      </c>
      <c r="G780" s="86" t="str">
        <f t="shared" si="182"/>
        <v/>
      </c>
      <c r="H780" s="87" t="str">
        <f>IF(EXPORTADO!B762&lt;&gt;"",EXPORTADO!B762,"")</f>
        <v/>
      </c>
      <c r="I780" s="78" t="str">
        <f t="shared" si="183"/>
        <v/>
      </c>
      <c r="J780" s="78"/>
      <c r="K780" s="88" t="str">
        <f>IF(EXPORTADO!A762&lt;&gt;"",TRIM(EXPORTADO!A762),"")</f>
        <v/>
      </c>
      <c r="L780" s="50" t="str">
        <f>IF(K780&lt;&gt;"",EXPORTADO!D762,"")</f>
        <v/>
      </c>
      <c r="M780" s="50"/>
      <c r="N780" s="78" t="str">
        <f>IF(K780&lt;&gt;"",EXPORTADO!C762,"")</f>
        <v/>
      </c>
      <c r="O780" s="89" t="str">
        <f>IF(G780&lt;&gt;"",EXPORTADO!E762,"")</f>
        <v/>
      </c>
      <c r="P780" s="90" t="str">
        <f>IF(G780&lt;&gt;"",EXPORTADO!F762,"")</f>
        <v/>
      </c>
      <c r="Q780" s="90" t="str">
        <f>IF($G780&lt;&gt;"",$O780*P780,IF(OR($I780="c",$I780="css"),SUMIF($G$22:G$2999,$K780,Q$22:Q$2999),IF($I780="c1",SUMIF($F$22:F$2999,$K780,Q$22:Q$2999),IF($I780="c2",SUMIF($E$22:E$2999,$K780,Q$22:Q$2999),IF($I780="c3",SUMIF($D$22:D$2999,$K780,Q$22:Q$2999),IF($I780="c4",SUMIF($C$22:C$2999,$K780,Q$22:Q$2999),""))))))</f>
        <v/>
      </c>
      <c r="S780" s="90"/>
      <c r="T780" s="90" t="str">
        <f>IF(G780&lt;&gt;"",IF(S780&lt;&gt;"",O780*S780,"Celda Vacia"),IF($G780&lt;&gt;"",$O780*S780,IF(OR($I780="c",$I780="css"),SUMIF($G$22:G$2999,$K780,T$22:T$2999),IF($I780="c1",SUMIF($F$22:F$2999,$K780,T$22:T$2999),IF($I780="c2",SUMIF($E$22:E$2999,$K780,T$22:T$2999),IF($I780="c3",SUMIF($D$22:D$2999,$K780,T$22:T$2999),IF($I780="c4",SUMIF($C$22:C$2999,$K780,T$22:T$2999),"")))))))</f>
        <v/>
      </c>
      <c r="U780" s="91" t="str">
        <f t="shared" si="184"/>
        <v/>
      </c>
      <c r="V780" s="45"/>
      <c r="X780" s="50" t="str">
        <f t="shared" si="185"/>
        <v/>
      </c>
      <c r="Y780" s="69" t="str">
        <f t="shared" si="186"/>
        <v/>
      </c>
      <c r="Z780" s="69" t="str">
        <f t="shared" si="187"/>
        <v/>
      </c>
      <c r="AA780" s="69" t="str">
        <f>IF(I780="CSS",IF(RELLENAR!$F$6="PEM",IF(OR(T780&lt;(Q780),Q780=0),1,""),IF(OR(T780*(1+$T$11+$T$9)&lt;(Q780*(1+$O$9+$O$11)),Q780=0),1,"")),"")</f>
        <v/>
      </c>
      <c r="AB780" s="93" t="str">
        <f t="shared" si="188"/>
        <v/>
      </c>
      <c r="AC780" s="56" t="str">
        <f t="shared" si="189"/>
        <v/>
      </c>
      <c r="AD780" s="94" t="str">
        <f t="shared" si="190"/>
        <v/>
      </c>
      <c r="AE780" s="56" t="str">
        <f t="shared" si="191"/>
        <v/>
      </c>
      <c r="AF780" s="78" t="str">
        <f t="shared" si="192"/>
        <v/>
      </c>
    </row>
    <row r="781" spans="1:32" s="74" customFormat="1" x14ac:dyDescent="0.2">
      <c r="A781" s="74" t="str">
        <f>IF(EXPORTADO!I763&lt;&gt;"",EXPORTADO!I763,"")</f>
        <v/>
      </c>
      <c r="B781" s="74" t="str">
        <f t="shared" si="177"/>
        <v/>
      </c>
      <c r="C781" s="86" t="str">
        <f t="shared" si="178"/>
        <v/>
      </c>
      <c r="D781" s="86" t="str">
        <f t="shared" si="179"/>
        <v/>
      </c>
      <c r="E781" s="86" t="str">
        <f t="shared" si="180"/>
        <v/>
      </c>
      <c r="F781" s="86" t="str">
        <f t="shared" si="181"/>
        <v/>
      </c>
      <c r="G781" s="86" t="str">
        <f t="shared" si="182"/>
        <v/>
      </c>
      <c r="H781" s="87" t="str">
        <f>IF(EXPORTADO!B763&lt;&gt;"",EXPORTADO!B763,"")</f>
        <v/>
      </c>
      <c r="I781" s="78" t="str">
        <f t="shared" si="183"/>
        <v/>
      </c>
      <c r="J781" s="78"/>
      <c r="K781" s="88" t="str">
        <f>IF(EXPORTADO!A763&lt;&gt;"",TRIM(EXPORTADO!A763),"")</f>
        <v/>
      </c>
      <c r="L781" s="50" t="str">
        <f>IF(K781&lt;&gt;"",EXPORTADO!D763,"")</f>
        <v/>
      </c>
      <c r="M781" s="50"/>
      <c r="N781" s="78" t="str">
        <f>IF(K781&lt;&gt;"",EXPORTADO!C763,"")</f>
        <v/>
      </c>
      <c r="O781" s="89" t="str">
        <f>IF(G781&lt;&gt;"",EXPORTADO!E763,"")</f>
        <v/>
      </c>
      <c r="P781" s="90" t="str">
        <f>IF(G781&lt;&gt;"",EXPORTADO!F763,"")</f>
        <v/>
      </c>
      <c r="Q781" s="90" t="str">
        <f>IF($G781&lt;&gt;"",$O781*P781,IF(OR($I781="c",$I781="css"),SUMIF($G$22:G$2999,$K781,Q$22:Q$2999),IF($I781="c1",SUMIF($F$22:F$2999,$K781,Q$22:Q$2999),IF($I781="c2",SUMIF($E$22:E$2999,$K781,Q$22:Q$2999),IF($I781="c3",SUMIF($D$22:D$2999,$K781,Q$22:Q$2999),IF($I781="c4",SUMIF($C$22:C$2999,$K781,Q$22:Q$2999),""))))))</f>
        <v/>
      </c>
      <c r="S781" s="90"/>
      <c r="T781" s="90" t="str">
        <f>IF(G781&lt;&gt;"",IF(S781&lt;&gt;"",O781*S781,"Celda Vacia"),IF($G781&lt;&gt;"",$O781*S781,IF(OR($I781="c",$I781="css"),SUMIF($G$22:G$2999,$K781,T$22:T$2999),IF($I781="c1",SUMIF($F$22:F$2999,$K781,T$22:T$2999),IF($I781="c2",SUMIF($E$22:E$2999,$K781,T$22:T$2999),IF($I781="c3",SUMIF($D$22:D$2999,$K781,T$22:T$2999),IF($I781="c4",SUMIF($C$22:C$2999,$K781,T$22:T$2999),"")))))))</f>
        <v/>
      </c>
      <c r="U781" s="91" t="str">
        <f t="shared" si="184"/>
        <v/>
      </c>
      <c r="V781" s="45"/>
      <c r="X781" s="50" t="str">
        <f t="shared" si="185"/>
        <v/>
      </c>
      <c r="Y781" s="69" t="str">
        <f t="shared" si="186"/>
        <v/>
      </c>
      <c r="Z781" s="69" t="str">
        <f t="shared" si="187"/>
        <v/>
      </c>
      <c r="AA781" s="69" t="str">
        <f>IF(I781="CSS",IF(RELLENAR!$F$6="PEM",IF(OR(T781&lt;(Q781),Q781=0),1,""),IF(OR(T781*(1+$T$11+$T$9)&lt;(Q781*(1+$O$9+$O$11)),Q781=0),1,"")),"")</f>
        <v/>
      </c>
      <c r="AB781" s="93" t="str">
        <f t="shared" si="188"/>
        <v/>
      </c>
      <c r="AC781" s="56" t="str">
        <f t="shared" si="189"/>
        <v/>
      </c>
      <c r="AD781" s="94" t="str">
        <f t="shared" si="190"/>
        <v/>
      </c>
      <c r="AE781" s="56" t="str">
        <f t="shared" si="191"/>
        <v/>
      </c>
      <c r="AF781" s="78" t="str">
        <f t="shared" si="192"/>
        <v/>
      </c>
    </row>
    <row r="782" spans="1:32" s="74" customFormat="1" x14ac:dyDescent="0.2">
      <c r="A782" s="74" t="str">
        <f>IF(EXPORTADO!I764&lt;&gt;"",EXPORTADO!I764,"")</f>
        <v/>
      </c>
      <c r="B782" s="74" t="str">
        <f t="shared" si="177"/>
        <v/>
      </c>
      <c r="C782" s="86" t="str">
        <f t="shared" si="178"/>
        <v/>
      </c>
      <c r="D782" s="86" t="str">
        <f t="shared" si="179"/>
        <v/>
      </c>
      <c r="E782" s="86" t="str">
        <f t="shared" si="180"/>
        <v/>
      </c>
      <c r="F782" s="86" t="str">
        <f t="shared" si="181"/>
        <v/>
      </c>
      <c r="G782" s="86" t="str">
        <f t="shared" si="182"/>
        <v/>
      </c>
      <c r="H782" s="87" t="str">
        <f>IF(EXPORTADO!B764&lt;&gt;"",EXPORTADO!B764,"")</f>
        <v/>
      </c>
      <c r="I782" s="78" t="str">
        <f t="shared" si="183"/>
        <v/>
      </c>
      <c r="J782" s="78"/>
      <c r="K782" s="88" t="str">
        <f>IF(EXPORTADO!A764&lt;&gt;"",TRIM(EXPORTADO!A764),"")</f>
        <v/>
      </c>
      <c r="L782" s="50" t="str">
        <f>IF(K782&lt;&gt;"",EXPORTADO!D764,"")</f>
        <v/>
      </c>
      <c r="M782" s="50"/>
      <c r="N782" s="78" t="str">
        <f>IF(K782&lt;&gt;"",EXPORTADO!C764,"")</f>
        <v/>
      </c>
      <c r="O782" s="89" t="str">
        <f>IF(G782&lt;&gt;"",EXPORTADO!E764,"")</f>
        <v/>
      </c>
      <c r="P782" s="90" t="str">
        <f>IF(G782&lt;&gt;"",EXPORTADO!F764,"")</f>
        <v/>
      </c>
      <c r="Q782" s="90" t="str">
        <f>IF($G782&lt;&gt;"",$O782*P782,IF(OR($I782="c",$I782="css"),SUMIF($G$22:G$2999,$K782,Q$22:Q$2999),IF($I782="c1",SUMIF($F$22:F$2999,$K782,Q$22:Q$2999),IF($I782="c2",SUMIF($E$22:E$2999,$K782,Q$22:Q$2999),IF($I782="c3",SUMIF($D$22:D$2999,$K782,Q$22:Q$2999),IF($I782="c4",SUMIF($C$22:C$2999,$K782,Q$22:Q$2999),""))))))</f>
        <v/>
      </c>
      <c r="S782" s="90"/>
      <c r="T782" s="90" t="str">
        <f>IF(G782&lt;&gt;"",IF(S782&lt;&gt;"",O782*S782,"Celda Vacia"),IF($G782&lt;&gt;"",$O782*S782,IF(OR($I782="c",$I782="css"),SUMIF($G$22:G$2999,$K782,T$22:T$2999),IF($I782="c1",SUMIF($F$22:F$2999,$K782,T$22:T$2999),IF($I782="c2",SUMIF($E$22:E$2999,$K782,T$22:T$2999),IF($I782="c3",SUMIF($D$22:D$2999,$K782,T$22:T$2999),IF($I782="c4",SUMIF($C$22:C$2999,$K782,T$22:T$2999),"")))))))</f>
        <v/>
      </c>
      <c r="U782" s="91" t="str">
        <f t="shared" si="184"/>
        <v/>
      </c>
      <c r="V782" s="45"/>
      <c r="X782" s="50" t="str">
        <f t="shared" si="185"/>
        <v/>
      </c>
      <c r="Y782" s="69" t="str">
        <f t="shared" si="186"/>
        <v/>
      </c>
      <c r="Z782" s="69" t="str">
        <f t="shared" si="187"/>
        <v/>
      </c>
      <c r="AA782" s="69" t="str">
        <f>IF(I782="CSS",IF(RELLENAR!$F$6="PEM",IF(OR(T782&lt;(Q782),Q782=0),1,""),IF(OR(T782*(1+$T$11+$T$9)&lt;(Q782*(1+$O$9+$O$11)),Q782=0),1,"")),"")</f>
        <v/>
      </c>
      <c r="AB782" s="93" t="str">
        <f t="shared" si="188"/>
        <v/>
      </c>
      <c r="AC782" s="56" t="str">
        <f t="shared" si="189"/>
        <v/>
      </c>
      <c r="AD782" s="94" t="str">
        <f t="shared" si="190"/>
        <v/>
      </c>
      <c r="AE782" s="56" t="str">
        <f t="shared" si="191"/>
        <v/>
      </c>
      <c r="AF782" s="78" t="str">
        <f t="shared" si="192"/>
        <v/>
      </c>
    </row>
    <row r="783" spans="1:32" s="74" customFormat="1" x14ac:dyDescent="0.2">
      <c r="A783" s="74" t="str">
        <f>IF(EXPORTADO!I765&lt;&gt;"",EXPORTADO!I765,"")</f>
        <v/>
      </c>
      <c r="B783" s="74" t="str">
        <f t="shared" si="177"/>
        <v/>
      </c>
      <c r="C783" s="86" t="str">
        <f t="shared" si="178"/>
        <v/>
      </c>
      <c r="D783" s="86" t="str">
        <f t="shared" si="179"/>
        <v/>
      </c>
      <c r="E783" s="86" t="str">
        <f t="shared" si="180"/>
        <v/>
      </c>
      <c r="F783" s="86" t="str">
        <f t="shared" si="181"/>
        <v/>
      </c>
      <c r="G783" s="86" t="str">
        <f t="shared" si="182"/>
        <v/>
      </c>
      <c r="H783" s="87" t="str">
        <f>IF(EXPORTADO!B765&lt;&gt;"",EXPORTADO!B765,"")</f>
        <v/>
      </c>
      <c r="I783" s="78" t="str">
        <f t="shared" si="183"/>
        <v/>
      </c>
      <c r="J783" s="78"/>
      <c r="K783" s="88" t="str">
        <f>IF(EXPORTADO!A765&lt;&gt;"",TRIM(EXPORTADO!A765),"")</f>
        <v/>
      </c>
      <c r="L783" s="50" t="str">
        <f>IF(K783&lt;&gt;"",EXPORTADO!D765,"")</f>
        <v/>
      </c>
      <c r="M783" s="50"/>
      <c r="N783" s="78" t="str">
        <f>IF(K783&lt;&gt;"",EXPORTADO!C765,"")</f>
        <v/>
      </c>
      <c r="O783" s="89" t="str">
        <f>IF(G783&lt;&gt;"",EXPORTADO!E765,"")</f>
        <v/>
      </c>
      <c r="P783" s="90" t="str">
        <f>IF(G783&lt;&gt;"",EXPORTADO!F765,"")</f>
        <v/>
      </c>
      <c r="Q783" s="90" t="str">
        <f>IF($G783&lt;&gt;"",$O783*P783,IF(OR($I783="c",$I783="css"),SUMIF($G$22:G$2999,$K783,Q$22:Q$2999),IF($I783="c1",SUMIF($F$22:F$2999,$K783,Q$22:Q$2999),IF($I783="c2",SUMIF($E$22:E$2999,$K783,Q$22:Q$2999),IF($I783="c3",SUMIF($D$22:D$2999,$K783,Q$22:Q$2999),IF($I783="c4",SUMIF($C$22:C$2999,$K783,Q$22:Q$2999),""))))))</f>
        <v/>
      </c>
      <c r="S783" s="90"/>
      <c r="T783" s="90" t="str">
        <f>IF(G783&lt;&gt;"",IF(S783&lt;&gt;"",O783*S783,"Celda Vacia"),IF($G783&lt;&gt;"",$O783*S783,IF(OR($I783="c",$I783="css"),SUMIF($G$22:G$2999,$K783,T$22:T$2999),IF($I783="c1",SUMIF($F$22:F$2999,$K783,T$22:T$2999),IF($I783="c2",SUMIF($E$22:E$2999,$K783,T$22:T$2999),IF($I783="c3",SUMIF($D$22:D$2999,$K783,T$22:T$2999),IF($I783="c4",SUMIF($C$22:C$2999,$K783,T$22:T$2999),"")))))))</f>
        <v/>
      </c>
      <c r="U783" s="91" t="str">
        <f t="shared" si="184"/>
        <v/>
      </c>
      <c r="V783" s="45"/>
      <c r="X783" s="50" t="str">
        <f t="shared" si="185"/>
        <v/>
      </c>
      <c r="Y783" s="69" t="str">
        <f t="shared" si="186"/>
        <v/>
      </c>
      <c r="Z783" s="69" t="str">
        <f t="shared" si="187"/>
        <v/>
      </c>
      <c r="AA783" s="69" t="str">
        <f>IF(I783="CSS",IF(RELLENAR!$F$6="PEM",IF(OR(T783&lt;(Q783),Q783=0),1,""),IF(OR(T783*(1+$T$11+$T$9)&lt;(Q783*(1+$O$9+$O$11)),Q783=0),1,"")),"")</f>
        <v/>
      </c>
      <c r="AB783" s="93" t="str">
        <f t="shared" si="188"/>
        <v/>
      </c>
      <c r="AC783" s="56" t="str">
        <f t="shared" si="189"/>
        <v/>
      </c>
      <c r="AD783" s="94" t="str">
        <f t="shared" si="190"/>
        <v/>
      </c>
      <c r="AE783" s="56" t="str">
        <f t="shared" si="191"/>
        <v/>
      </c>
      <c r="AF783" s="78" t="str">
        <f t="shared" si="192"/>
        <v/>
      </c>
    </row>
    <row r="784" spans="1:32" s="74" customFormat="1" x14ac:dyDescent="0.2">
      <c r="A784" s="74" t="str">
        <f>IF(EXPORTADO!I766&lt;&gt;"",EXPORTADO!I766,"")</f>
        <v/>
      </c>
      <c r="B784" s="74" t="str">
        <f t="shared" si="177"/>
        <v/>
      </c>
      <c r="C784" s="86" t="str">
        <f t="shared" si="178"/>
        <v/>
      </c>
      <c r="D784" s="86" t="str">
        <f t="shared" si="179"/>
        <v/>
      </c>
      <c r="E784" s="86" t="str">
        <f t="shared" si="180"/>
        <v/>
      </c>
      <c r="F784" s="86" t="str">
        <f t="shared" si="181"/>
        <v/>
      </c>
      <c r="G784" s="86" t="str">
        <f t="shared" si="182"/>
        <v/>
      </c>
      <c r="H784" s="87" t="str">
        <f>IF(EXPORTADO!B766&lt;&gt;"",EXPORTADO!B766,"")</f>
        <v/>
      </c>
      <c r="I784" s="78" t="str">
        <f t="shared" si="183"/>
        <v/>
      </c>
      <c r="J784" s="78"/>
      <c r="K784" s="88" t="str">
        <f>IF(EXPORTADO!A766&lt;&gt;"",TRIM(EXPORTADO!A766),"")</f>
        <v/>
      </c>
      <c r="L784" s="50" t="str">
        <f>IF(K784&lt;&gt;"",EXPORTADO!D766,"")</f>
        <v/>
      </c>
      <c r="M784" s="50"/>
      <c r="N784" s="78" t="str">
        <f>IF(K784&lt;&gt;"",EXPORTADO!C766,"")</f>
        <v/>
      </c>
      <c r="O784" s="89" t="str">
        <f>IF(G784&lt;&gt;"",EXPORTADO!E766,"")</f>
        <v/>
      </c>
      <c r="P784" s="90" t="str">
        <f>IF(G784&lt;&gt;"",EXPORTADO!F766,"")</f>
        <v/>
      </c>
      <c r="Q784" s="90" t="str">
        <f>IF($G784&lt;&gt;"",$O784*P784,IF(OR($I784="c",$I784="css"),SUMIF($G$22:G$2999,$K784,Q$22:Q$2999),IF($I784="c1",SUMIF($F$22:F$2999,$K784,Q$22:Q$2999),IF($I784="c2",SUMIF($E$22:E$2999,$K784,Q$22:Q$2999),IF($I784="c3",SUMIF($D$22:D$2999,$K784,Q$22:Q$2999),IF($I784="c4",SUMIF($C$22:C$2999,$K784,Q$22:Q$2999),""))))))</f>
        <v/>
      </c>
      <c r="S784" s="90"/>
      <c r="T784" s="90" t="str">
        <f>IF(G784&lt;&gt;"",IF(S784&lt;&gt;"",O784*S784,"Celda Vacia"),IF($G784&lt;&gt;"",$O784*S784,IF(OR($I784="c",$I784="css"),SUMIF($G$22:G$2999,$K784,T$22:T$2999),IF($I784="c1",SUMIF($F$22:F$2999,$K784,T$22:T$2999),IF($I784="c2",SUMIF($E$22:E$2999,$K784,T$22:T$2999),IF($I784="c3",SUMIF($D$22:D$2999,$K784,T$22:T$2999),IF($I784="c4",SUMIF($C$22:C$2999,$K784,T$22:T$2999),"")))))))</f>
        <v/>
      </c>
      <c r="U784" s="91" t="str">
        <f t="shared" si="184"/>
        <v/>
      </c>
      <c r="V784" s="45"/>
      <c r="X784" s="50" t="str">
        <f t="shared" si="185"/>
        <v/>
      </c>
      <c r="Y784" s="69" t="str">
        <f t="shared" si="186"/>
        <v/>
      </c>
      <c r="Z784" s="69" t="str">
        <f t="shared" si="187"/>
        <v/>
      </c>
      <c r="AA784" s="69" t="str">
        <f>IF(I784="CSS",IF(RELLENAR!$F$6="PEM",IF(OR(T784&lt;(Q784),Q784=0),1,""),IF(OR(T784*(1+$T$11+$T$9)&lt;(Q784*(1+$O$9+$O$11)),Q784=0),1,"")),"")</f>
        <v/>
      </c>
      <c r="AB784" s="93" t="str">
        <f t="shared" si="188"/>
        <v/>
      </c>
      <c r="AC784" s="56" t="str">
        <f t="shared" si="189"/>
        <v/>
      </c>
      <c r="AD784" s="94" t="str">
        <f t="shared" si="190"/>
        <v/>
      </c>
      <c r="AE784" s="56" t="str">
        <f t="shared" si="191"/>
        <v/>
      </c>
      <c r="AF784" s="78" t="str">
        <f t="shared" si="192"/>
        <v/>
      </c>
    </row>
    <row r="785" spans="1:32" s="74" customFormat="1" x14ac:dyDescent="0.2">
      <c r="A785" s="74" t="str">
        <f>IF(EXPORTADO!I767&lt;&gt;"",EXPORTADO!I767,"")</f>
        <v/>
      </c>
      <c r="B785" s="74" t="str">
        <f t="shared" si="177"/>
        <v/>
      </c>
      <c r="C785" s="86" t="str">
        <f t="shared" si="178"/>
        <v/>
      </c>
      <c r="D785" s="86" t="str">
        <f t="shared" si="179"/>
        <v/>
      </c>
      <c r="E785" s="86" t="str">
        <f t="shared" si="180"/>
        <v/>
      </c>
      <c r="F785" s="86" t="str">
        <f t="shared" si="181"/>
        <v/>
      </c>
      <c r="G785" s="86" t="str">
        <f t="shared" si="182"/>
        <v/>
      </c>
      <c r="H785" s="87" t="str">
        <f>IF(EXPORTADO!B767&lt;&gt;"",EXPORTADO!B767,"")</f>
        <v/>
      </c>
      <c r="I785" s="78" t="str">
        <f t="shared" si="183"/>
        <v/>
      </c>
      <c r="J785" s="78"/>
      <c r="K785" s="88" t="str">
        <f>IF(EXPORTADO!A767&lt;&gt;"",TRIM(EXPORTADO!A767),"")</f>
        <v/>
      </c>
      <c r="L785" s="50" t="str">
        <f>IF(K785&lt;&gt;"",EXPORTADO!D767,"")</f>
        <v/>
      </c>
      <c r="M785" s="50"/>
      <c r="N785" s="78" t="str">
        <f>IF(K785&lt;&gt;"",EXPORTADO!C767,"")</f>
        <v/>
      </c>
      <c r="O785" s="89" t="str">
        <f>IF(G785&lt;&gt;"",EXPORTADO!E767,"")</f>
        <v/>
      </c>
      <c r="P785" s="90" t="str">
        <f>IF(G785&lt;&gt;"",EXPORTADO!F767,"")</f>
        <v/>
      </c>
      <c r="Q785" s="90" t="str">
        <f>IF($G785&lt;&gt;"",$O785*P785,IF(OR($I785="c",$I785="css"),SUMIF($G$22:G$2999,$K785,Q$22:Q$2999),IF($I785="c1",SUMIF($F$22:F$2999,$K785,Q$22:Q$2999),IF($I785="c2",SUMIF($E$22:E$2999,$K785,Q$22:Q$2999),IF($I785="c3",SUMIF($D$22:D$2999,$K785,Q$22:Q$2999),IF($I785="c4",SUMIF($C$22:C$2999,$K785,Q$22:Q$2999),""))))))</f>
        <v/>
      </c>
      <c r="S785" s="90"/>
      <c r="T785" s="90" t="str">
        <f>IF(G785&lt;&gt;"",IF(S785&lt;&gt;"",O785*S785,"Celda Vacia"),IF($G785&lt;&gt;"",$O785*S785,IF(OR($I785="c",$I785="css"),SUMIF($G$22:G$2999,$K785,T$22:T$2999),IF($I785="c1",SUMIF($F$22:F$2999,$K785,T$22:T$2999),IF($I785="c2",SUMIF($E$22:E$2999,$K785,T$22:T$2999),IF($I785="c3",SUMIF($D$22:D$2999,$K785,T$22:T$2999),IF($I785="c4",SUMIF($C$22:C$2999,$K785,T$22:T$2999),"")))))))</f>
        <v/>
      </c>
      <c r="U785" s="91" t="str">
        <f t="shared" si="184"/>
        <v/>
      </c>
      <c r="V785" s="45"/>
      <c r="X785" s="50" t="str">
        <f t="shared" si="185"/>
        <v/>
      </c>
      <c r="Y785" s="69" t="str">
        <f t="shared" si="186"/>
        <v/>
      </c>
      <c r="Z785" s="69" t="str">
        <f t="shared" si="187"/>
        <v/>
      </c>
      <c r="AA785" s="69" t="str">
        <f>IF(I785="CSS",IF(RELLENAR!$F$6="PEM",IF(OR(T785&lt;(Q785),Q785=0),1,""),IF(OR(T785*(1+$T$11+$T$9)&lt;(Q785*(1+$O$9+$O$11)),Q785=0),1,"")),"")</f>
        <v/>
      </c>
      <c r="AB785" s="93" t="str">
        <f t="shared" si="188"/>
        <v/>
      </c>
      <c r="AC785" s="56" t="str">
        <f t="shared" si="189"/>
        <v/>
      </c>
      <c r="AD785" s="94" t="str">
        <f t="shared" si="190"/>
        <v/>
      </c>
      <c r="AE785" s="56" t="str">
        <f t="shared" si="191"/>
        <v/>
      </c>
      <c r="AF785" s="78" t="str">
        <f t="shared" si="192"/>
        <v/>
      </c>
    </row>
    <row r="786" spans="1:32" s="74" customFormat="1" x14ac:dyDescent="0.2">
      <c r="A786" s="74" t="str">
        <f>IF(EXPORTADO!I768&lt;&gt;"",EXPORTADO!I768,"")</f>
        <v/>
      </c>
      <c r="B786" s="74" t="str">
        <f t="shared" si="177"/>
        <v/>
      </c>
      <c r="C786" s="86" t="str">
        <f t="shared" si="178"/>
        <v/>
      </c>
      <c r="D786" s="86" t="str">
        <f t="shared" si="179"/>
        <v/>
      </c>
      <c r="E786" s="86" t="str">
        <f t="shared" si="180"/>
        <v/>
      </c>
      <c r="F786" s="86" t="str">
        <f t="shared" si="181"/>
        <v/>
      </c>
      <c r="G786" s="86" t="str">
        <f t="shared" si="182"/>
        <v/>
      </c>
      <c r="H786" s="87" t="str">
        <f>IF(EXPORTADO!B768&lt;&gt;"",EXPORTADO!B768,"")</f>
        <v/>
      </c>
      <c r="I786" s="78" t="str">
        <f t="shared" si="183"/>
        <v/>
      </c>
      <c r="J786" s="78"/>
      <c r="K786" s="88" t="str">
        <f>IF(EXPORTADO!A768&lt;&gt;"",TRIM(EXPORTADO!A768),"")</f>
        <v/>
      </c>
      <c r="L786" s="50" t="str">
        <f>IF(K786&lt;&gt;"",EXPORTADO!D768,"")</f>
        <v/>
      </c>
      <c r="M786" s="50"/>
      <c r="N786" s="78" t="str">
        <f>IF(K786&lt;&gt;"",EXPORTADO!C768,"")</f>
        <v/>
      </c>
      <c r="O786" s="89" t="str">
        <f>IF(G786&lt;&gt;"",EXPORTADO!E768,"")</f>
        <v/>
      </c>
      <c r="P786" s="90" t="str">
        <f>IF(G786&lt;&gt;"",EXPORTADO!F768,"")</f>
        <v/>
      </c>
      <c r="Q786" s="90" t="str">
        <f>IF($G786&lt;&gt;"",$O786*P786,IF(OR($I786="c",$I786="css"),SUMIF($G$22:G$2999,$K786,Q$22:Q$2999),IF($I786="c1",SUMIF($F$22:F$2999,$K786,Q$22:Q$2999),IF($I786="c2",SUMIF($E$22:E$2999,$K786,Q$22:Q$2999),IF($I786="c3",SUMIF($D$22:D$2999,$K786,Q$22:Q$2999),IF($I786="c4",SUMIF($C$22:C$2999,$K786,Q$22:Q$2999),""))))))</f>
        <v/>
      </c>
      <c r="S786" s="90"/>
      <c r="T786" s="90" t="str">
        <f>IF(G786&lt;&gt;"",IF(S786&lt;&gt;"",O786*S786,"Celda Vacia"),IF($G786&lt;&gt;"",$O786*S786,IF(OR($I786="c",$I786="css"),SUMIF($G$22:G$2999,$K786,T$22:T$2999),IF($I786="c1",SUMIF($F$22:F$2999,$K786,T$22:T$2999),IF($I786="c2",SUMIF($E$22:E$2999,$K786,T$22:T$2999),IF($I786="c3",SUMIF($D$22:D$2999,$K786,T$22:T$2999),IF($I786="c4",SUMIF($C$22:C$2999,$K786,T$22:T$2999),"")))))))</f>
        <v/>
      </c>
      <c r="U786" s="91" t="str">
        <f t="shared" si="184"/>
        <v/>
      </c>
      <c r="V786" s="45"/>
      <c r="X786" s="50" t="str">
        <f t="shared" si="185"/>
        <v/>
      </c>
      <c r="Y786" s="69" t="str">
        <f t="shared" si="186"/>
        <v/>
      </c>
      <c r="Z786" s="69" t="str">
        <f t="shared" si="187"/>
        <v/>
      </c>
      <c r="AA786" s="69" t="str">
        <f>IF(I786="CSS",IF(RELLENAR!$F$6="PEM",IF(OR(T786&lt;(Q786),Q786=0),1,""),IF(OR(T786*(1+$T$11+$T$9)&lt;(Q786*(1+$O$9+$O$11)),Q786=0),1,"")),"")</f>
        <v/>
      </c>
      <c r="AB786" s="93" t="str">
        <f t="shared" si="188"/>
        <v/>
      </c>
      <c r="AC786" s="56" t="str">
        <f t="shared" si="189"/>
        <v/>
      </c>
      <c r="AD786" s="94" t="str">
        <f t="shared" si="190"/>
        <v/>
      </c>
      <c r="AE786" s="56" t="str">
        <f t="shared" si="191"/>
        <v/>
      </c>
      <c r="AF786" s="78" t="str">
        <f t="shared" si="192"/>
        <v/>
      </c>
    </row>
    <row r="787" spans="1:32" s="74" customFormat="1" x14ac:dyDescent="0.2">
      <c r="A787" s="74" t="str">
        <f>IF(EXPORTADO!I769&lt;&gt;"",EXPORTADO!I769,"")</f>
        <v/>
      </c>
      <c r="B787" s="74" t="str">
        <f t="shared" si="177"/>
        <v/>
      </c>
      <c r="C787" s="86" t="str">
        <f t="shared" si="178"/>
        <v/>
      </c>
      <c r="D787" s="86" t="str">
        <f t="shared" si="179"/>
        <v/>
      </c>
      <c r="E787" s="86" t="str">
        <f t="shared" si="180"/>
        <v/>
      </c>
      <c r="F787" s="86" t="str">
        <f t="shared" si="181"/>
        <v/>
      </c>
      <c r="G787" s="86" t="str">
        <f t="shared" si="182"/>
        <v/>
      </c>
      <c r="H787" s="87" t="str">
        <f>IF(EXPORTADO!B769&lt;&gt;"",EXPORTADO!B769,"")</f>
        <v/>
      </c>
      <c r="I787" s="78" t="str">
        <f t="shared" si="183"/>
        <v/>
      </c>
      <c r="J787" s="78"/>
      <c r="K787" s="88" t="str">
        <f>IF(EXPORTADO!A769&lt;&gt;"",TRIM(EXPORTADO!A769),"")</f>
        <v/>
      </c>
      <c r="L787" s="50" t="str">
        <f>IF(K787&lt;&gt;"",EXPORTADO!D769,"")</f>
        <v/>
      </c>
      <c r="M787" s="50"/>
      <c r="N787" s="78" t="str">
        <f>IF(K787&lt;&gt;"",EXPORTADO!C769,"")</f>
        <v/>
      </c>
      <c r="O787" s="89" t="str">
        <f>IF(G787&lt;&gt;"",EXPORTADO!E769,"")</f>
        <v/>
      </c>
      <c r="P787" s="90" t="str">
        <f>IF(G787&lt;&gt;"",EXPORTADO!F769,"")</f>
        <v/>
      </c>
      <c r="Q787" s="90" t="str">
        <f>IF($G787&lt;&gt;"",$O787*P787,IF(OR($I787="c",$I787="css"),SUMIF($G$22:G$2999,$K787,Q$22:Q$2999),IF($I787="c1",SUMIF($F$22:F$2999,$K787,Q$22:Q$2999),IF($I787="c2",SUMIF($E$22:E$2999,$K787,Q$22:Q$2999),IF($I787="c3",SUMIF($D$22:D$2999,$K787,Q$22:Q$2999),IF($I787="c4",SUMIF($C$22:C$2999,$K787,Q$22:Q$2999),""))))))</f>
        <v/>
      </c>
      <c r="S787" s="90"/>
      <c r="T787" s="90" t="str">
        <f>IF(G787&lt;&gt;"",IF(S787&lt;&gt;"",O787*S787,"Celda Vacia"),IF($G787&lt;&gt;"",$O787*S787,IF(OR($I787="c",$I787="css"),SUMIF($G$22:G$2999,$K787,T$22:T$2999),IF($I787="c1",SUMIF($F$22:F$2999,$K787,T$22:T$2999),IF($I787="c2",SUMIF($E$22:E$2999,$K787,T$22:T$2999),IF($I787="c3",SUMIF($D$22:D$2999,$K787,T$22:T$2999),IF($I787="c4",SUMIF($C$22:C$2999,$K787,T$22:T$2999),"")))))))</f>
        <v/>
      </c>
      <c r="U787" s="91" t="str">
        <f t="shared" si="184"/>
        <v/>
      </c>
      <c r="V787" s="45"/>
      <c r="X787" s="50" t="str">
        <f t="shared" si="185"/>
        <v/>
      </c>
      <c r="Y787" s="69" t="str">
        <f t="shared" si="186"/>
        <v/>
      </c>
      <c r="Z787" s="69" t="str">
        <f t="shared" si="187"/>
        <v/>
      </c>
      <c r="AA787" s="69" t="str">
        <f>IF(I787="CSS",IF(RELLENAR!$F$6="PEM",IF(OR(T787&lt;(Q787),Q787=0),1,""),IF(OR(T787*(1+$T$11+$T$9)&lt;(Q787*(1+$O$9+$O$11)),Q787=0),1,"")),"")</f>
        <v/>
      </c>
      <c r="AB787" s="93" t="str">
        <f t="shared" si="188"/>
        <v/>
      </c>
      <c r="AC787" s="56" t="str">
        <f t="shared" si="189"/>
        <v/>
      </c>
      <c r="AD787" s="94" t="str">
        <f t="shared" si="190"/>
        <v/>
      </c>
      <c r="AE787" s="56" t="str">
        <f t="shared" si="191"/>
        <v/>
      </c>
      <c r="AF787" s="78" t="str">
        <f t="shared" si="192"/>
        <v/>
      </c>
    </row>
    <row r="788" spans="1:32" s="74" customFormat="1" x14ac:dyDescent="0.2">
      <c r="A788" s="74" t="str">
        <f>IF(EXPORTADO!I770&lt;&gt;"",EXPORTADO!I770,"")</f>
        <v/>
      </c>
      <c r="B788" s="74" t="str">
        <f t="shared" si="177"/>
        <v/>
      </c>
      <c r="C788" s="86" t="str">
        <f t="shared" si="178"/>
        <v/>
      </c>
      <c r="D788" s="86" t="str">
        <f t="shared" si="179"/>
        <v/>
      </c>
      <c r="E788" s="86" t="str">
        <f t="shared" si="180"/>
        <v/>
      </c>
      <c r="F788" s="86" t="str">
        <f t="shared" si="181"/>
        <v/>
      </c>
      <c r="G788" s="86" t="str">
        <f t="shared" si="182"/>
        <v/>
      </c>
      <c r="H788" s="87" t="str">
        <f>IF(EXPORTADO!B770&lt;&gt;"",EXPORTADO!B770,"")</f>
        <v/>
      </c>
      <c r="I788" s="78" t="str">
        <f t="shared" si="183"/>
        <v/>
      </c>
      <c r="J788" s="78"/>
      <c r="K788" s="88" t="str">
        <f>IF(EXPORTADO!A770&lt;&gt;"",TRIM(EXPORTADO!A770),"")</f>
        <v/>
      </c>
      <c r="L788" s="50" t="str">
        <f>IF(K788&lt;&gt;"",EXPORTADO!D770,"")</f>
        <v/>
      </c>
      <c r="M788" s="50"/>
      <c r="N788" s="78" t="str">
        <f>IF(K788&lt;&gt;"",EXPORTADO!C770,"")</f>
        <v/>
      </c>
      <c r="O788" s="89" t="str">
        <f>IF(G788&lt;&gt;"",EXPORTADO!E770,"")</f>
        <v/>
      </c>
      <c r="P788" s="90" t="str">
        <f>IF(G788&lt;&gt;"",EXPORTADO!F770,"")</f>
        <v/>
      </c>
      <c r="Q788" s="90" t="str">
        <f>IF($G788&lt;&gt;"",$O788*P788,IF(OR($I788="c",$I788="css"),SUMIF($G$22:G$2999,$K788,Q$22:Q$2999),IF($I788="c1",SUMIF($F$22:F$2999,$K788,Q$22:Q$2999),IF($I788="c2",SUMIF($E$22:E$2999,$K788,Q$22:Q$2999),IF($I788="c3",SUMIF($D$22:D$2999,$K788,Q$22:Q$2999),IF($I788="c4",SUMIF($C$22:C$2999,$K788,Q$22:Q$2999),""))))))</f>
        <v/>
      </c>
      <c r="S788" s="90"/>
      <c r="T788" s="90" t="str">
        <f>IF(G788&lt;&gt;"",IF(S788&lt;&gt;"",O788*S788,"Celda Vacia"),IF($G788&lt;&gt;"",$O788*S788,IF(OR($I788="c",$I788="css"),SUMIF($G$22:G$2999,$K788,T$22:T$2999),IF($I788="c1",SUMIF($F$22:F$2999,$K788,T$22:T$2999),IF($I788="c2",SUMIF($E$22:E$2999,$K788,T$22:T$2999),IF($I788="c3",SUMIF($D$22:D$2999,$K788,T$22:T$2999),IF($I788="c4",SUMIF($C$22:C$2999,$K788,T$22:T$2999),"")))))))</f>
        <v/>
      </c>
      <c r="U788" s="91" t="str">
        <f t="shared" si="184"/>
        <v/>
      </c>
      <c r="V788" s="45"/>
      <c r="X788" s="50" t="str">
        <f t="shared" si="185"/>
        <v/>
      </c>
      <c r="Y788" s="69" t="str">
        <f t="shared" si="186"/>
        <v/>
      </c>
      <c r="Z788" s="69" t="str">
        <f t="shared" si="187"/>
        <v/>
      </c>
      <c r="AA788" s="69" t="str">
        <f>IF(I788="CSS",IF(RELLENAR!$F$6="PEM",IF(OR(T788&lt;(Q788),Q788=0),1,""),IF(OR(T788*(1+$T$11+$T$9)&lt;(Q788*(1+$O$9+$O$11)),Q788=0),1,"")),"")</f>
        <v/>
      </c>
      <c r="AB788" s="93" t="str">
        <f t="shared" si="188"/>
        <v/>
      </c>
      <c r="AC788" s="56" t="str">
        <f t="shared" si="189"/>
        <v/>
      </c>
      <c r="AD788" s="94" t="str">
        <f t="shared" si="190"/>
        <v/>
      </c>
      <c r="AE788" s="56" t="str">
        <f t="shared" si="191"/>
        <v/>
      </c>
      <c r="AF788" s="78" t="str">
        <f t="shared" si="192"/>
        <v/>
      </c>
    </row>
    <row r="789" spans="1:32" s="74" customFormat="1" x14ac:dyDescent="0.2">
      <c r="A789" s="74" t="str">
        <f>IF(EXPORTADO!I771&lt;&gt;"",EXPORTADO!I771,"")</f>
        <v/>
      </c>
      <c r="B789" s="74" t="str">
        <f t="shared" si="177"/>
        <v/>
      </c>
      <c r="C789" s="86" t="str">
        <f t="shared" si="178"/>
        <v/>
      </c>
      <c r="D789" s="86" t="str">
        <f t="shared" si="179"/>
        <v/>
      </c>
      <c r="E789" s="86" t="str">
        <f t="shared" si="180"/>
        <v/>
      </c>
      <c r="F789" s="86" t="str">
        <f t="shared" si="181"/>
        <v/>
      </c>
      <c r="G789" s="86" t="str">
        <f t="shared" si="182"/>
        <v/>
      </c>
      <c r="H789" s="87" t="str">
        <f>IF(EXPORTADO!B771&lt;&gt;"",EXPORTADO!B771,"")</f>
        <v/>
      </c>
      <c r="I789" s="78" t="str">
        <f t="shared" si="183"/>
        <v/>
      </c>
      <c r="J789" s="78"/>
      <c r="K789" s="88" t="str">
        <f>IF(EXPORTADO!A771&lt;&gt;"",TRIM(EXPORTADO!A771),"")</f>
        <v/>
      </c>
      <c r="L789" s="50" t="str">
        <f>IF(K789&lt;&gt;"",EXPORTADO!D771,"")</f>
        <v/>
      </c>
      <c r="M789" s="50"/>
      <c r="N789" s="78" t="str">
        <f>IF(K789&lt;&gt;"",EXPORTADO!C771,"")</f>
        <v/>
      </c>
      <c r="O789" s="89" t="str">
        <f>IF(G789&lt;&gt;"",EXPORTADO!E771,"")</f>
        <v/>
      </c>
      <c r="P789" s="90" t="str">
        <f>IF(G789&lt;&gt;"",EXPORTADO!F771,"")</f>
        <v/>
      </c>
      <c r="Q789" s="90" t="str">
        <f>IF($G789&lt;&gt;"",$O789*P789,IF(OR($I789="c",$I789="css"),SUMIF($G$22:G$2999,$K789,Q$22:Q$2999),IF($I789="c1",SUMIF($F$22:F$2999,$K789,Q$22:Q$2999),IF($I789="c2",SUMIF($E$22:E$2999,$K789,Q$22:Q$2999),IF($I789="c3",SUMIF($D$22:D$2999,$K789,Q$22:Q$2999),IF($I789="c4",SUMIF($C$22:C$2999,$K789,Q$22:Q$2999),""))))))</f>
        <v/>
      </c>
      <c r="S789" s="90"/>
      <c r="T789" s="90" t="str">
        <f>IF(G789&lt;&gt;"",IF(S789&lt;&gt;"",O789*S789,"Celda Vacia"),IF($G789&lt;&gt;"",$O789*S789,IF(OR($I789="c",$I789="css"),SUMIF($G$22:G$2999,$K789,T$22:T$2999),IF($I789="c1",SUMIF($F$22:F$2999,$K789,T$22:T$2999),IF($I789="c2",SUMIF($E$22:E$2999,$K789,T$22:T$2999),IF($I789="c3",SUMIF($D$22:D$2999,$K789,T$22:T$2999),IF($I789="c4",SUMIF($C$22:C$2999,$K789,T$22:T$2999),"")))))))</f>
        <v/>
      </c>
      <c r="U789" s="91" t="str">
        <f t="shared" si="184"/>
        <v/>
      </c>
      <c r="V789" s="45"/>
      <c r="X789" s="50" t="str">
        <f t="shared" si="185"/>
        <v/>
      </c>
      <c r="Y789" s="69" t="str">
        <f t="shared" si="186"/>
        <v/>
      </c>
      <c r="Z789" s="69" t="str">
        <f t="shared" si="187"/>
        <v/>
      </c>
      <c r="AA789" s="69" t="str">
        <f>IF(I789="CSS",IF(RELLENAR!$F$6="PEM",IF(OR(T789&lt;(Q789),Q789=0),1,""),IF(OR(T789*(1+$T$11+$T$9)&lt;(Q789*(1+$O$9+$O$11)),Q789=0),1,"")),"")</f>
        <v/>
      </c>
      <c r="AB789" s="93" t="str">
        <f t="shared" si="188"/>
        <v/>
      </c>
      <c r="AC789" s="56" t="str">
        <f t="shared" si="189"/>
        <v/>
      </c>
      <c r="AD789" s="94" t="str">
        <f t="shared" si="190"/>
        <v/>
      </c>
      <c r="AE789" s="56" t="str">
        <f t="shared" si="191"/>
        <v/>
      </c>
      <c r="AF789" s="78" t="str">
        <f t="shared" si="192"/>
        <v/>
      </c>
    </row>
    <row r="790" spans="1:32" s="74" customFormat="1" x14ac:dyDescent="0.2">
      <c r="A790" s="74" t="str">
        <f>IF(EXPORTADO!I772&lt;&gt;"",EXPORTADO!I772,"")</f>
        <v/>
      </c>
      <c r="B790" s="74" t="str">
        <f t="shared" ref="B790:B853" si="193">IF(K790&lt;&gt;"",LEN(K790),"")</f>
        <v/>
      </c>
      <c r="C790" s="86" t="str">
        <f t="shared" ref="C790:C853" si="194">IF($I790="P5",MID($K790,1,14),"")</f>
        <v/>
      </c>
      <c r="D790" s="86" t="str">
        <f t="shared" ref="D790:D853" si="195">IF(OR($I790="P4",$I790="P5",$I790="P5"),MID($K790,1,11),"")</f>
        <v/>
      </c>
      <c r="E790" s="86" t="str">
        <f t="shared" ref="E790:E853" si="196">IF(OR($I790="P3",$I790="P4",$I790="P5"),MID($K790,1,8),"")</f>
        <v/>
      </c>
      <c r="F790" s="86" t="str">
        <f t="shared" ref="F790:F853" si="197">IF(OR($I790="P2",$I790="P3",$I790="P4",$I790="P5"),MID($K790,1,5),"")</f>
        <v/>
      </c>
      <c r="G790" s="86" t="str">
        <f t="shared" ref="G790:G853" si="198">IF(OR($I790="P1",$I790="P2",$I790="P3",$I790="P4",$I790="P5"),MID($K790,1,2),"")</f>
        <v/>
      </c>
      <c r="H790" s="87" t="str">
        <f>IF(EXPORTADO!B772&lt;&gt;"",EXPORTADO!B772,"")</f>
        <v/>
      </c>
      <c r="I790" s="78" t="str">
        <f t="shared" ref="I790:I853" si="199">IF(K790&lt;&gt;"",IF(OR(K790=CSS.1,K790=CSS.2,K790=CSS.3),"CSS",IF(B790=17,IF(H790="capítulo","c5","p5"),IF(B790=14,IF(H790="capítulo","c4","p4"),IF(B790=11,IF(H790="capítulo","c3","p3"),IF(B790=8,IF(H790="capítulo","c2","p2"),IF(B790=5,IF(H790="capítulo","c1","p1"),IF(B790=2,"c"))))))),"")</f>
        <v/>
      </c>
      <c r="J790" s="78"/>
      <c r="K790" s="88" t="str">
        <f>IF(EXPORTADO!A772&lt;&gt;"",TRIM(EXPORTADO!A772),"")</f>
        <v/>
      </c>
      <c r="L790" s="50" t="str">
        <f>IF(K790&lt;&gt;"",EXPORTADO!D772,"")</f>
        <v/>
      </c>
      <c r="M790" s="50"/>
      <c r="N790" s="78" t="str">
        <f>IF(K790&lt;&gt;"",EXPORTADO!C772,"")</f>
        <v/>
      </c>
      <c r="O790" s="89" t="str">
        <f>IF(G790&lt;&gt;"",EXPORTADO!E772,"")</f>
        <v/>
      </c>
      <c r="P790" s="90" t="str">
        <f>IF(G790&lt;&gt;"",EXPORTADO!F772,"")</f>
        <v/>
      </c>
      <c r="Q790" s="90" t="str">
        <f>IF($G790&lt;&gt;"",$O790*P790,IF(OR($I790="c",$I790="css"),SUMIF($G$22:G$2999,$K790,Q$22:Q$2999),IF($I790="c1",SUMIF($F$22:F$2999,$K790,Q$22:Q$2999),IF($I790="c2",SUMIF($E$22:E$2999,$K790,Q$22:Q$2999),IF($I790="c3",SUMIF($D$22:D$2999,$K790,Q$22:Q$2999),IF($I790="c4",SUMIF($C$22:C$2999,$K790,Q$22:Q$2999),""))))))</f>
        <v/>
      </c>
      <c r="S790" s="90" t="s">
        <v>17</v>
      </c>
      <c r="T790" s="90" t="str">
        <f>IF(G790&lt;&gt;"",IF(S790&lt;&gt;"",O790*S790,"Celda Vacia"),IF($G790&lt;&gt;"",$O790*S790,IF(OR($I790="c",$I790="css"),SUMIF($G$22:G$2999,$K790,T$22:T$2999),IF($I790="c1",SUMIF($F$22:F$2999,$K790,T$22:T$2999),IF($I790="c2",SUMIF($E$22:E$2999,$K790,T$22:T$2999),IF($I790="c3",SUMIF($D$22:D$2999,$K790,T$22:T$2999),IF($I790="c4",SUMIF($C$22:C$2999,$K790,T$22:T$2999),"")))))))</f>
        <v/>
      </c>
      <c r="U790" s="91" t="str">
        <f t="shared" ref="U790:U853" si="200">IF(T790&lt;&gt;"Celda Vacia",IF($T$7&lt;&gt;0,IF(AND(T790&lt;&gt;0,T790&lt;&gt;"",Q790&lt;&gt;0,Q790&lt;&gt;""),-(1-(T790*($Z$3+1))/(Q790*($Z$2+1))),IF(AND(S790&lt;&gt;"",S790&lt;&gt;0,P790&lt;&gt;"",P790&lt;&gt;0),-(1-(S790/P790)),"")),""),"")</f>
        <v/>
      </c>
      <c r="V790" s="45"/>
      <c r="X790" s="50" t="str">
        <f t="shared" ref="X790:X853" si="201">IF(Y790&lt;&gt;"",$X$7,IF(Z790&lt;&gt;"",$X$9,IF(AND(AA790&lt;&gt;"",AA790&lt;&gt;0),$X$11,IF(AND(AE790&lt;&gt;"",AE790&lt;&gt;0),$X$13,""))))</f>
        <v/>
      </c>
      <c r="Y790" s="69" t="str">
        <f t="shared" ref="Y790:Y853" si="202">IF(G790&lt;&gt;"",IF(S790="",1,""),"")</f>
        <v/>
      </c>
      <c r="Z790" s="69" t="str">
        <f t="shared" ref="Z790:Z853" si="203">IF(G790&lt;&gt;"",IF(S790&lt;&gt;"",IF(S790=0,1,""),""),"")</f>
        <v/>
      </c>
      <c r="AA790" s="69" t="str">
        <f>IF(I790="CSS",IF(RELLENAR!$F$6="PEM",IF(OR(T790&lt;(Q790),Q790=0),1,""),IF(OR(T790*(1+$T$11+$T$9)&lt;(Q790*(1+$O$9+$O$11)),Q790=0),1,"")),"")</f>
        <v/>
      </c>
      <c r="AB790" s="93" t="str">
        <f t="shared" ref="AB790:AB853" si="204">IF(G790&lt;&gt;"",IF(U790&lt;&gt;"",U790,""),"")</f>
        <v/>
      </c>
      <c r="AC790" s="56" t="str">
        <f t="shared" ref="AC790:AC853" si="205">IF(G790&lt;&gt;"",IF(AB790&lt;&gt;"",COUNTIF($AB$22:$AB$2999,AB790),""),"")</f>
        <v/>
      </c>
      <c r="AD790" s="94" t="str">
        <f t="shared" ref="AD790:AD853" si="206">IF(AND(I790="C",T790&lt;&gt;0),-(1-(T790*($T$11+$T$9)+T790)/(Q790*($O$9+$O$11)+Q790)),"")</f>
        <v/>
      </c>
      <c r="AE790" s="56" t="str">
        <f t="shared" ref="AE790:AE853" si="207">IF(AD790&lt;&gt;"",IF(A790="OB",IF(ABS(AD790)&gt;PD.OC,1,""),IF(A790="VEC",IF(ABS(AD790)&gt;PD.VEC,1,""),IF(A790="CI",IF(ABS(AD790)&gt;PD.IC,1,""),IF(A790="EIM",IF(ABS(AD790)&gt;PD.EIM,1,""),"")))),"")</f>
        <v/>
      </c>
      <c r="AF790" s="78" t="str">
        <f t="shared" ref="AF790:AF853" si="208">IF(T790="celda vacia",1,"")</f>
        <v/>
      </c>
    </row>
    <row r="791" spans="1:32" s="74" customFormat="1" x14ac:dyDescent="0.2">
      <c r="A791" s="74" t="str">
        <f>IF(EXPORTADO!I773&lt;&gt;"",EXPORTADO!I773,"")</f>
        <v/>
      </c>
      <c r="B791" s="74" t="str">
        <f t="shared" si="193"/>
        <v/>
      </c>
      <c r="C791" s="86" t="str">
        <f t="shared" si="194"/>
        <v/>
      </c>
      <c r="D791" s="86" t="str">
        <f t="shared" si="195"/>
        <v/>
      </c>
      <c r="E791" s="86" t="str">
        <f t="shared" si="196"/>
        <v/>
      </c>
      <c r="F791" s="86" t="str">
        <f t="shared" si="197"/>
        <v/>
      </c>
      <c r="G791" s="86" t="str">
        <f t="shared" si="198"/>
        <v/>
      </c>
      <c r="H791" s="87" t="str">
        <f>IF(EXPORTADO!B773&lt;&gt;"",EXPORTADO!B773,"")</f>
        <v/>
      </c>
      <c r="I791" s="78" t="str">
        <f t="shared" si="199"/>
        <v/>
      </c>
      <c r="J791" s="78"/>
      <c r="K791" s="88" t="str">
        <f>IF(EXPORTADO!A773&lt;&gt;"",TRIM(EXPORTADO!A773),"")</f>
        <v/>
      </c>
      <c r="L791" s="50" t="str">
        <f>IF(K791&lt;&gt;"",EXPORTADO!D773,"")</f>
        <v/>
      </c>
      <c r="M791" s="50"/>
      <c r="N791" s="78" t="str">
        <f>IF(K791&lt;&gt;"",EXPORTADO!C773,"")</f>
        <v/>
      </c>
      <c r="O791" s="89" t="str">
        <f>IF(G791&lt;&gt;"",EXPORTADO!E773,"")</f>
        <v/>
      </c>
      <c r="P791" s="90" t="str">
        <f>IF(G791&lt;&gt;"",EXPORTADO!F773,"")</f>
        <v/>
      </c>
      <c r="Q791" s="90" t="str">
        <f>IF($G791&lt;&gt;"",$O791*P791,IF(OR($I791="c",$I791="css"),SUMIF($G$22:G$2999,$K791,Q$22:Q$2999),IF($I791="c1",SUMIF($F$22:F$2999,$K791,Q$22:Q$2999),IF($I791="c2",SUMIF($E$22:E$2999,$K791,Q$22:Q$2999),IF($I791="c3",SUMIF($D$22:D$2999,$K791,Q$22:Q$2999),IF($I791="c4",SUMIF($C$22:C$2999,$K791,Q$22:Q$2999),""))))))</f>
        <v/>
      </c>
      <c r="S791" s="90" t="s">
        <v>17</v>
      </c>
      <c r="T791" s="90" t="str">
        <f>IF(G791&lt;&gt;"",IF(S791&lt;&gt;"",O791*S791,"Celda Vacia"),IF($G791&lt;&gt;"",$O791*S791,IF(OR($I791="c",$I791="css"),SUMIF($G$22:G$2999,$K791,T$22:T$2999),IF($I791="c1",SUMIF($F$22:F$2999,$K791,T$22:T$2999),IF($I791="c2",SUMIF($E$22:E$2999,$K791,T$22:T$2999),IF($I791="c3",SUMIF($D$22:D$2999,$K791,T$22:T$2999),IF($I791="c4",SUMIF($C$22:C$2999,$K791,T$22:T$2999),"")))))))</f>
        <v/>
      </c>
      <c r="U791" s="91" t="str">
        <f t="shared" si="200"/>
        <v/>
      </c>
      <c r="V791" s="45"/>
      <c r="X791" s="50" t="str">
        <f t="shared" si="201"/>
        <v/>
      </c>
      <c r="Y791" s="69" t="str">
        <f t="shared" si="202"/>
        <v/>
      </c>
      <c r="Z791" s="69" t="str">
        <f t="shared" si="203"/>
        <v/>
      </c>
      <c r="AA791" s="69" t="str">
        <f>IF(I791="CSS",IF(RELLENAR!$F$6="PEM",IF(OR(T791&lt;(Q791),Q791=0),1,""),IF(OR(T791*(1+$T$11+$T$9)&lt;(Q791*(1+$O$9+$O$11)),Q791=0),1,"")),"")</f>
        <v/>
      </c>
      <c r="AB791" s="93" t="str">
        <f t="shared" si="204"/>
        <v/>
      </c>
      <c r="AC791" s="56" t="str">
        <f t="shared" si="205"/>
        <v/>
      </c>
      <c r="AD791" s="94" t="str">
        <f t="shared" si="206"/>
        <v/>
      </c>
      <c r="AE791" s="56" t="str">
        <f t="shared" si="207"/>
        <v/>
      </c>
      <c r="AF791" s="78" t="str">
        <f t="shared" si="208"/>
        <v/>
      </c>
    </row>
    <row r="792" spans="1:32" s="74" customFormat="1" x14ac:dyDescent="0.2">
      <c r="A792" s="74" t="str">
        <f>IF(EXPORTADO!I774&lt;&gt;"",EXPORTADO!I774,"")</f>
        <v/>
      </c>
      <c r="B792" s="74" t="str">
        <f t="shared" si="193"/>
        <v/>
      </c>
      <c r="C792" s="86" t="str">
        <f t="shared" si="194"/>
        <v/>
      </c>
      <c r="D792" s="86" t="str">
        <f t="shared" si="195"/>
        <v/>
      </c>
      <c r="E792" s="86" t="str">
        <f t="shared" si="196"/>
        <v/>
      </c>
      <c r="F792" s="86" t="str">
        <f t="shared" si="197"/>
        <v/>
      </c>
      <c r="G792" s="86" t="str">
        <f t="shared" si="198"/>
        <v/>
      </c>
      <c r="H792" s="87" t="str">
        <f>IF(EXPORTADO!B774&lt;&gt;"",EXPORTADO!B774,"")</f>
        <v/>
      </c>
      <c r="I792" s="78" t="str">
        <f t="shared" si="199"/>
        <v/>
      </c>
      <c r="J792" s="78"/>
      <c r="K792" s="88" t="str">
        <f>IF(EXPORTADO!A774&lt;&gt;"",TRIM(EXPORTADO!A774),"")</f>
        <v/>
      </c>
      <c r="L792" s="50" t="str">
        <f>IF(K792&lt;&gt;"",EXPORTADO!D774,"")</f>
        <v/>
      </c>
      <c r="M792" s="50"/>
      <c r="N792" s="78" t="str">
        <f>IF(K792&lt;&gt;"",EXPORTADO!C774,"")</f>
        <v/>
      </c>
      <c r="O792" s="89" t="str">
        <f>IF(G792&lt;&gt;"",EXPORTADO!E774,"")</f>
        <v/>
      </c>
      <c r="P792" s="90" t="str">
        <f>IF(G792&lt;&gt;"",EXPORTADO!F774,"")</f>
        <v/>
      </c>
      <c r="Q792" s="90" t="str">
        <f>IF($G792&lt;&gt;"",$O792*P792,IF(OR($I792="c",$I792="css"),SUMIF($G$22:G$2999,$K792,Q$22:Q$2999),IF($I792="c1",SUMIF($F$22:F$2999,$K792,Q$22:Q$2999),IF($I792="c2",SUMIF($E$22:E$2999,$K792,Q$22:Q$2999),IF($I792="c3",SUMIF($D$22:D$2999,$K792,Q$22:Q$2999),IF($I792="c4",SUMIF($C$22:C$2999,$K792,Q$22:Q$2999),""))))))</f>
        <v/>
      </c>
      <c r="S792" s="90"/>
      <c r="T792" s="90" t="str">
        <f>IF(G792&lt;&gt;"",IF(S792&lt;&gt;"",O792*S792,"Celda Vacia"),IF($G792&lt;&gt;"",$O792*S792,IF(OR($I792="c",$I792="css"),SUMIF($G$22:G$2999,$K792,T$22:T$2999),IF($I792="c1",SUMIF($F$22:F$2999,$K792,T$22:T$2999),IF($I792="c2",SUMIF($E$22:E$2999,$K792,T$22:T$2999),IF($I792="c3",SUMIF($D$22:D$2999,$K792,T$22:T$2999),IF($I792="c4",SUMIF($C$22:C$2999,$K792,T$22:T$2999),"")))))))</f>
        <v/>
      </c>
      <c r="U792" s="91" t="str">
        <f t="shared" si="200"/>
        <v/>
      </c>
      <c r="V792" s="45"/>
      <c r="X792" s="50" t="str">
        <f t="shared" si="201"/>
        <v/>
      </c>
      <c r="Y792" s="69" t="str">
        <f t="shared" si="202"/>
        <v/>
      </c>
      <c r="Z792" s="69" t="str">
        <f t="shared" si="203"/>
        <v/>
      </c>
      <c r="AA792" s="69" t="str">
        <f>IF(I792="CSS",IF(RELLENAR!$F$6="PEM",IF(OR(T792&lt;(Q792),Q792=0),1,""),IF(OR(T792*(1+$T$11+$T$9)&lt;(Q792*(1+$O$9+$O$11)),Q792=0),1,"")),"")</f>
        <v/>
      </c>
      <c r="AB792" s="93" t="str">
        <f t="shared" si="204"/>
        <v/>
      </c>
      <c r="AC792" s="56" t="str">
        <f t="shared" si="205"/>
        <v/>
      </c>
      <c r="AD792" s="94" t="str">
        <f t="shared" si="206"/>
        <v/>
      </c>
      <c r="AE792" s="56" t="str">
        <f t="shared" si="207"/>
        <v/>
      </c>
      <c r="AF792" s="78" t="str">
        <f t="shared" si="208"/>
        <v/>
      </c>
    </row>
    <row r="793" spans="1:32" s="74" customFormat="1" x14ac:dyDescent="0.2">
      <c r="A793" s="74" t="str">
        <f>IF(EXPORTADO!I775&lt;&gt;"",EXPORTADO!I775,"")</f>
        <v/>
      </c>
      <c r="B793" s="74" t="str">
        <f t="shared" si="193"/>
        <v/>
      </c>
      <c r="C793" s="86" t="str">
        <f t="shared" si="194"/>
        <v/>
      </c>
      <c r="D793" s="86" t="str">
        <f t="shared" si="195"/>
        <v/>
      </c>
      <c r="E793" s="86" t="str">
        <f t="shared" si="196"/>
        <v/>
      </c>
      <c r="F793" s="86" t="str">
        <f t="shared" si="197"/>
        <v/>
      </c>
      <c r="G793" s="86" t="str">
        <f t="shared" si="198"/>
        <v/>
      </c>
      <c r="H793" s="87" t="str">
        <f>IF(EXPORTADO!B775&lt;&gt;"",EXPORTADO!B775,"")</f>
        <v/>
      </c>
      <c r="I793" s="78" t="str">
        <f t="shared" si="199"/>
        <v/>
      </c>
      <c r="J793" s="78"/>
      <c r="K793" s="88" t="str">
        <f>IF(EXPORTADO!A775&lt;&gt;"",TRIM(EXPORTADO!A775),"")</f>
        <v/>
      </c>
      <c r="L793" s="50" t="str">
        <f>IF(K793&lt;&gt;"",EXPORTADO!D775,"")</f>
        <v/>
      </c>
      <c r="M793" s="50"/>
      <c r="N793" s="78" t="str">
        <f>IF(K793&lt;&gt;"",EXPORTADO!C775,"")</f>
        <v/>
      </c>
      <c r="O793" s="89" t="str">
        <f>IF(G793&lt;&gt;"",EXPORTADO!E775,"")</f>
        <v/>
      </c>
      <c r="P793" s="90" t="str">
        <f>IF(G793&lt;&gt;"",EXPORTADO!F775,"")</f>
        <v/>
      </c>
      <c r="Q793" s="90" t="str">
        <f>IF($G793&lt;&gt;"",$O793*P793,IF(OR($I793="c",$I793="css"),SUMIF($G$22:G$2999,$K793,Q$22:Q$2999),IF($I793="c1",SUMIF($F$22:F$2999,$K793,Q$22:Q$2999),IF($I793="c2",SUMIF($E$22:E$2999,$K793,Q$22:Q$2999),IF($I793="c3",SUMIF($D$22:D$2999,$K793,Q$22:Q$2999),IF($I793="c4",SUMIF($C$22:C$2999,$K793,Q$22:Q$2999),""))))))</f>
        <v/>
      </c>
      <c r="S793" s="90"/>
      <c r="T793" s="90" t="str">
        <f>IF(G793&lt;&gt;"",IF(S793&lt;&gt;"",O793*S793,"Celda Vacia"),IF($G793&lt;&gt;"",$O793*S793,IF(OR($I793="c",$I793="css"),SUMIF($G$22:G$2999,$K793,T$22:T$2999),IF($I793="c1",SUMIF($F$22:F$2999,$K793,T$22:T$2999),IF($I793="c2",SUMIF($E$22:E$2999,$K793,T$22:T$2999),IF($I793="c3",SUMIF($D$22:D$2999,$K793,T$22:T$2999),IF($I793="c4",SUMIF($C$22:C$2999,$K793,T$22:T$2999),"")))))))</f>
        <v/>
      </c>
      <c r="U793" s="91" t="str">
        <f t="shared" si="200"/>
        <v/>
      </c>
      <c r="V793" s="45"/>
      <c r="X793" s="50" t="str">
        <f t="shared" si="201"/>
        <v/>
      </c>
      <c r="Y793" s="69" t="str">
        <f t="shared" si="202"/>
        <v/>
      </c>
      <c r="Z793" s="69" t="str">
        <f t="shared" si="203"/>
        <v/>
      </c>
      <c r="AA793" s="69" t="str">
        <f>IF(I793="CSS",IF(RELLENAR!$F$6="PEM",IF(OR(T793&lt;(Q793),Q793=0),1,""),IF(OR(T793*(1+$T$11+$T$9)&lt;(Q793*(1+$O$9+$O$11)),Q793=0),1,"")),"")</f>
        <v/>
      </c>
      <c r="AB793" s="93" t="str">
        <f t="shared" si="204"/>
        <v/>
      </c>
      <c r="AC793" s="56" t="str">
        <f t="shared" si="205"/>
        <v/>
      </c>
      <c r="AD793" s="94" t="str">
        <f t="shared" si="206"/>
        <v/>
      </c>
      <c r="AE793" s="56" t="str">
        <f t="shared" si="207"/>
        <v/>
      </c>
      <c r="AF793" s="78" t="str">
        <f t="shared" si="208"/>
        <v/>
      </c>
    </row>
    <row r="794" spans="1:32" s="74" customFormat="1" x14ac:dyDescent="0.2">
      <c r="A794" s="74" t="str">
        <f>IF(EXPORTADO!I776&lt;&gt;"",EXPORTADO!I776,"")</f>
        <v/>
      </c>
      <c r="B794" s="74" t="str">
        <f t="shared" si="193"/>
        <v/>
      </c>
      <c r="C794" s="86" t="str">
        <f t="shared" si="194"/>
        <v/>
      </c>
      <c r="D794" s="86" t="str">
        <f t="shared" si="195"/>
        <v/>
      </c>
      <c r="E794" s="86" t="str">
        <f t="shared" si="196"/>
        <v/>
      </c>
      <c r="F794" s="86" t="str">
        <f t="shared" si="197"/>
        <v/>
      </c>
      <c r="G794" s="86" t="str">
        <f t="shared" si="198"/>
        <v/>
      </c>
      <c r="H794" s="87" t="str">
        <f>IF(EXPORTADO!B776&lt;&gt;"",EXPORTADO!B776,"")</f>
        <v/>
      </c>
      <c r="I794" s="78" t="str">
        <f t="shared" si="199"/>
        <v/>
      </c>
      <c r="J794" s="78"/>
      <c r="K794" s="88" t="str">
        <f>IF(EXPORTADO!A776&lt;&gt;"",TRIM(EXPORTADO!A776),"")</f>
        <v/>
      </c>
      <c r="L794" s="50" t="str">
        <f>IF(K794&lt;&gt;"",EXPORTADO!D776,"")</f>
        <v/>
      </c>
      <c r="M794" s="50"/>
      <c r="N794" s="78" t="str">
        <f>IF(K794&lt;&gt;"",EXPORTADO!C776,"")</f>
        <v/>
      </c>
      <c r="O794" s="89" t="str">
        <f>IF(G794&lt;&gt;"",EXPORTADO!E776,"")</f>
        <v/>
      </c>
      <c r="P794" s="90" t="str">
        <f>IF(G794&lt;&gt;"",EXPORTADO!F776,"")</f>
        <v/>
      </c>
      <c r="Q794" s="90" t="str">
        <f>IF($G794&lt;&gt;"",$O794*P794,IF(OR($I794="c",$I794="css"),SUMIF($G$22:G$2999,$K794,Q$22:Q$2999),IF($I794="c1",SUMIF($F$22:F$2999,$K794,Q$22:Q$2999),IF($I794="c2",SUMIF($E$22:E$2999,$K794,Q$22:Q$2999),IF($I794="c3",SUMIF($D$22:D$2999,$K794,Q$22:Q$2999),IF($I794="c4",SUMIF($C$22:C$2999,$K794,Q$22:Q$2999),""))))))</f>
        <v/>
      </c>
      <c r="S794" s="90"/>
      <c r="T794" s="90" t="str">
        <f>IF(G794&lt;&gt;"",IF(S794&lt;&gt;"",O794*S794,"Celda Vacia"),IF($G794&lt;&gt;"",$O794*S794,IF(OR($I794="c",$I794="css"),SUMIF($G$22:G$2999,$K794,T$22:T$2999),IF($I794="c1",SUMIF($F$22:F$2999,$K794,T$22:T$2999),IF($I794="c2",SUMIF($E$22:E$2999,$K794,T$22:T$2999),IF($I794="c3",SUMIF($D$22:D$2999,$K794,T$22:T$2999),IF($I794="c4",SUMIF($C$22:C$2999,$K794,T$22:T$2999),"")))))))</f>
        <v/>
      </c>
      <c r="U794" s="91" t="str">
        <f t="shared" si="200"/>
        <v/>
      </c>
      <c r="V794" s="45"/>
      <c r="X794" s="50" t="str">
        <f t="shared" si="201"/>
        <v/>
      </c>
      <c r="Y794" s="69" t="str">
        <f t="shared" si="202"/>
        <v/>
      </c>
      <c r="Z794" s="69" t="str">
        <f t="shared" si="203"/>
        <v/>
      </c>
      <c r="AA794" s="69" t="str">
        <f>IF(I794="CSS",IF(RELLENAR!$F$6="PEM",IF(OR(T794&lt;(Q794),Q794=0),1,""),IF(OR(T794*(1+$T$11+$T$9)&lt;(Q794*(1+$O$9+$O$11)),Q794=0),1,"")),"")</f>
        <v/>
      </c>
      <c r="AB794" s="93" t="str">
        <f t="shared" si="204"/>
        <v/>
      </c>
      <c r="AC794" s="56" t="str">
        <f t="shared" si="205"/>
        <v/>
      </c>
      <c r="AD794" s="94" t="str">
        <f t="shared" si="206"/>
        <v/>
      </c>
      <c r="AE794" s="56" t="str">
        <f t="shared" si="207"/>
        <v/>
      </c>
      <c r="AF794" s="78" t="str">
        <f t="shared" si="208"/>
        <v/>
      </c>
    </row>
    <row r="795" spans="1:32" s="74" customFormat="1" x14ac:dyDescent="0.2">
      <c r="A795" s="74" t="str">
        <f>IF(EXPORTADO!I777&lt;&gt;"",EXPORTADO!I777,"")</f>
        <v/>
      </c>
      <c r="B795" s="74" t="str">
        <f t="shared" si="193"/>
        <v/>
      </c>
      <c r="C795" s="86" t="str">
        <f t="shared" si="194"/>
        <v/>
      </c>
      <c r="D795" s="86" t="str">
        <f t="shared" si="195"/>
        <v/>
      </c>
      <c r="E795" s="86" t="str">
        <f t="shared" si="196"/>
        <v/>
      </c>
      <c r="F795" s="86" t="str">
        <f t="shared" si="197"/>
        <v/>
      </c>
      <c r="G795" s="86" t="str">
        <f t="shared" si="198"/>
        <v/>
      </c>
      <c r="H795" s="87" t="str">
        <f>IF(EXPORTADO!B777&lt;&gt;"",EXPORTADO!B777,"")</f>
        <v/>
      </c>
      <c r="I795" s="78" t="str">
        <f t="shared" si="199"/>
        <v/>
      </c>
      <c r="J795" s="78"/>
      <c r="K795" s="88" t="str">
        <f>IF(EXPORTADO!A777&lt;&gt;"",TRIM(EXPORTADO!A777),"")</f>
        <v/>
      </c>
      <c r="L795" s="50" t="str">
        <f>IF(K795&lt;&gt;"",EXPORTADO!D777,"")</f>
        <v/>
      </c>
      <c r="M795" s="50"/>
      <c r="N795" s="78" t="str">
        <f>IF(K795&lt;&gt;"",EXPORTADO!C777,"")</f>
        <v/>
      </c>
      <c r="O795" s="89" t="str">
        <f>IF(G795&lt;&gt;"",EXPORTADO!E777,"")</f>
        <v/>
      </c>
      <c r="P795" s="90" t="str">
        <f>IF(G795&lt;&gt;"",EXPORTADO!F777,"")</f>
        <v/>
      </c>
      <c r="Q795" s="90" t="str">
        <f>IF($G795&lt;&gt;"",$O795*P795,IF(OR($I795="c",$I795="css"),SUMIF($G$22:G$2999,$K795,Q$22:Q$2999),IF($I795="c1",SUMIF($F$22:F$2999,$K795,Q$22:Q$2999),IF($I795="c2",SUMIF($E$22:E$2999,$K795,Q$22:Q$2999),IF($I795="c3",SUMIF($D$22:D$2999,$K795,Q$22:Q$2999),IF($I795="c4",SUMIF($C$22:C$2999,$K795,Q$22:Q$2999),""))))))</f>
        <v/>
      </c>
      <c r="S795" s="90"/>
      <c r="T795" s="90" t="str">
        <f>IF(G795&lt;&gt;"",IF(S795&lt;&gt;"",O795*S795,"Celda Vacia"),IF($G795&lt;&gt;"",$O795*S795,IF(OR($I795="c",$I795="css"),SUMIF($G$22:G$2999,$K795,T$22:T$2999),IF($I795="c1",SUMIF($F$22:F$2999,$K795,T$22:T$2999),IF($I795="c2",SUMIF($E$22:E$2999,$K795,T$22:T$2999),IF($I795="c3",SUMIF($D$22:D$2999,$K795,T$22:T$2999),IF($I795="c4",SUMIF($C$22:C$2999,$K795,T$22:T$2999),"")))))))</f>
        <v/>
      </c>
      <c r="U795" s="91" t="str">
        <f t="shared" si="200"/>
        <v/>
      </c>
      <c r="V795" s="45"/>
      <c r="X795" s="50" t="str">
        <f t="shared" si="201"/>
        <v/>
      </c>
      <c r="Y795" s="69" t="str">
        <f t="shared" si="202"/>
        <v/>
      </c>
      <c r="Z795" s="69" t="str">
        <f t="shared" si="203"/>
        <v/>
      </c>
      <c r="AA795" s="69" t="str">
        <f>IF(I795="CSS",IF(RELLENAR!$F$6="PEM",IF(OR(T795&lt;(Q795),Q795=0),1,""),IF(OR(T795*(1+$T$11+$T$9)&lt;(Q795*(1+$O$9+$O$11)),Q795=0),1,"")),"")</f>
        <v/>
      </c>
      <c r="AB795" s="93" t="str">
        <f t="shared" si="204"/>
        <v/>
      </c>
      <c r="AC795" s="56" t="str">
        <f t="shared" si="205"/>
        <v/>
      </c>
      <c r="AD795" s="94" t="str">
        <f t="shared" si="206"/>
        <v/>
      </c>
      <c r="AE795" s="56" t="str">
        <f t="shared" si="207"/>
        <v/>
      </c>
      <c r="AF795" s="78" t="str">
        <f t="shared" si="208"/>
        <v/>
      </c>
    </row>
    <row r="796" spans="1:32" s="74" customFormat="1" x14ac:dyDescent="0.2">
      <c r="A796" s="74" t="str">
        <f>IF(EXPORTADO!I778&lt;&gt;"",EXPORTADO!I778,"")</f>
        <v/>
      </c>
      <c r="B796" s="74" t="str">
        <f t="shared" si="193"/>
        <v/>
      </c>
      <c r="C796" s="86" t="str">
        <f t="shared" si="194"/>
        <v/>
      </c>
      <c r="D796" s="86" t="str">
        <f t="shared" si="195"/>
        <v/>
      </c>
      <c r="E796" s="86" t="str">
        <f t="shared" si="196"/>
        <v/>
      </c>
      <c r="F796" s="86" t="str">
        <f t="shared" si="197"/>
        <v/>
      </c>
      <c r="G796" s="86" t="str">
        <f t="shared" si="198"/>
        <v/>
      </c>
      <c r="H796" s="87" t="str">
        <f>IF(EXPORTADO!B778&lt;&gt;"",EXPORTADO!B778,"")</f>
        <v/>
      </c>
      <c r="I796" s="78" t="str">
        <f t="shared" si="199"/>
        <v/>
      </c>
      <c r="J796" s="78"/>
      <c r="K796" s="88" t="str">
        <f>IF(EXPORTADO!A778&lt;&gt;"",TRIM(EXPORTADO!A778),"")</f>
        <v/>
      </c>
      <c r="L796" s="50" t="str">
        <f>IF(K796&lt;&gt;"",EXPORTADO!D778,"")</f>
        <v/>
      </c>
      <c r="M796" s="50"/>
      <c r="N796" s="78" t="str">
        <f>IF(K796&lt;&gt;"",EXPORTADO!C778,"")</f>
        <v/>
      </c>
      <c r="O796" s="89" t="str">
        <f>IF(G796&lt;&gt;"",EXPORTADO!E778,"")</f>
        <v/>
      </c>
      <c r="P796" s="90" t="str">
        <f>IF(G796&lt;&gt;"",EXPORTADO!F778,"")</f>
        <v/>
      </c>
      <c r="Q796" s="90" t="str">
        <f>IF($G796&lt;&gt;"",$O796*P796,IF(OR($I796="c",$I796="css"),SUMIF($G$22:G$2999,$K796,Q$22:Q$2999),IF($I796="c1",SUMIF($F$22:F$2999,$K796,Q$22:Q$2999),IF($I796="c2",SUMIF($E$22:E$2999,$K796,Q$22:Q$2999),IF($I796="c3",SUMIF($D$22:D$2999,$K796,Q$22:Q$2999),IF($I796="c4",SUMIF($C$22:C$2999,$K796,Q$22:Q$2999),""))))))</f>
        <v/>
      </c>
      <c r="S796" s="90"/>
      <c r="T796" s="90" t="str">
        <f>IF(G796&lt;&gt;"",IF(S796&lt;&gt;"",O796*S796,"Celda Vacia"),IF($G796&lt;&gt;"",$O796*S796,IF(OR($I796="c",$I796="css"),SUMIF($G$22:G$2999,$K796,T$22:T$2999),IF($I796="c1",SUMIF($F$22:F$2999,$K796,T$22:T$2999),IF($I796="c2",SUMIF($E$22:E$2999,$K796,T$22:T$2999),IF($I796="c3",SUMIF($D$22:D$2999,$K796,T$22:T$2999),IF($I796="c4",SUMIF($C$22:C$2999,$K796,T$22:T$2999),"")))))))</f>
        <v/>
      </c>
      <c r="U796" s="91" t="str">
        <f t="shared" si="200"/>
        <v/>
      </c>
      <c r="V796" s="45"/>
      <c r="X796" s="50" t="str">
        <f t="shared" si="201"/>
        <v/>
      </c>
      <c r="Y796" s="69" t="str">
        <f t="shared" si="202"/>
        <v/>
      </c>
      <c r="Z796" s="69" t="str">
        <f t="shared" si="203"/>
        <v/>
      </c>
      <c r="AA796" s="69" t="str">
        <f>IF(I796="CSS",IF(RELLENAR!$F$6="PEM",IF(OR(T796&lt;(Q796),Q796=0),1,""),IF(OR(T796*(1+$T$11+$T$9)&lt;(Q796*(1+$O$9+$O$11)),Q796=0),1,"")),"")</f>
        <v/>
      </c>
      <c r="AB796" s="93" t="str">
        <f t="shared" si="204"/>
        <v/>
      </c>
      <c r="AC796" s="56" t="str">
        <f t="shared" si="205"/>
        <v/>
      </c>
      <c r="AD796" s="94" t="str">
        <f t="shared" si="206"/>
        <v/>
      </c>
      <c r="AE796" s="56" t="str">
        <f t="shared" si="207"/>
        <v/>
      </c>
      <c r="AF796" s="78" t="str">
        <f t="shared" si="208"/>
        <v/>
      </c>
    </row>
    <row r="797" spans="1:32" s="74" customFormat="1" x14ac:dyDescent="0.2">
      <c r="A797" s="74" t="str">
        <f>IF(EXPORTADO!I779&lt;&gt;"",EXPORTADO!I779,"")</f>
        <v/>
      </c>
      <c r="B797" s="74" t="str">
        <f t="shared" si="193"/>
        <v/>
      </c>
      <c r="C797" s="86" t="str">
        <f t="shared" si="194"/>
        <v/>
      </c>
      <c r="D797" s="86" t="str">
        <f t="shared" si="195"/>
        <v/>
      </c>
      <c r="E797" s="86" t="str">
        <f t="shared" si="196"/>
        <v/>
      </c>
      <c r="F797" s="86" t="str">
        <f t="shared" si="197"/>
        <v/>
      </c>
      <c r="G797" s="86" t="str">
        <f t="shared" si="198"/>
        <v/>
      </c>
      <c r="H797" s="87" t="str">
        <f>IF(EXPORTADO!B779&lt;&gt;"",EXPORTADO!B779,"")</f>
        <v/>
      </c>
      <c r="I797" s="78" t="str">
        <f t="shared" si="199"/>
        <v/>
      </c>
      <c r="J797" s="78"/>
      <c r="K797" s="88" t="str">
        <f>IF(EXPORTADO!A779&lt;&gt;"",TRIM(EXPORTADO!A779),"")</f>
        <v/>
      </c>
      <c r="L797" s="50" t="str">
        <f>IF(K797&lt;&gt;"",EXPORTADO!D779,"")</f>
        <v/>
      </c>
      <c r="M797" s="50"/>
      <c r="N797" s="78" t="str">
        <f>IF(K797&lt;&gt;"",EXPORTADO!C779,"")</f>
        <v/>
      </c>
      <c r="O797" s="89" t="str">
        <f>IF(G797&lt;&gt;"",EXPORTADO!E779,"")</f>
        <v/>
      </c>
      <c r="P797" s="90" t="str">
        <f>IF(G797&lt;&gt;"",EXPORTADO!F779,"")</f>
        <v/>
      </c>
      <c r="Q797" s="90" t="str">
        <f>IF($G797&lt;&gt;"",$O797*P797,IF(OR($I797="c",$I797="css"),SUMIF($G$22:G$2999,$K797,Q$22:Q$2999),IF($I797="c1",SUMIF($F$22:F$2999,$K797,Q$22:Q$2999),IF($I797="c2",SUMIF($E$22:E$2999,$K797,Q$22:Q$2999),IF($I797="c3",SUMIF($D$22:D$2999,$K797,Q$22:Q$2999),IF($I797="c4",SUMIF($C$22:C$2999,$K797,Q$22:Q$2999),""))))))</f>
        <v/>
      </c>
      <c r="S797" s="90"/>
      <c r="T797" s="90" t="str">
        <f>IF(G797&lt;&gt;"",IF(S797&lt;&gt;"",O797*S797,"Celda Vacia"),IF($G797&lt;&gt;"",$O797*S797,IF(OR($I797="c",$I797="css"),SUMIF($G$22:G$2999,$K797,T$22:T$2999),IF($I797="c1",SUMIF($F$22:F$2999,$K797,T$22:T$2999),IF($I797="c2",SUMIF($E$22:E$2999,$K797,T$22:T$2999),IF($I797="c3",SUMIF($D$22:D$2999,$K797,T$22:T$2999),IF($I797="c4",SUMIF($C$22:C$2999,$K797,T$22:T$2999),"")))))))</f>
        <v/>
      </c>
      <c r="U797" s="91" t="str">
        <f t="shared" si="200"/>
        <v/>
      </c>
      <c r="V797" s="45"/>
      <c r="X797" s="50" t="str">
        <f t="shared" si="201"/>
        <v/>
      </c>
      <c r="Y797" s="69" t="str">
        <f t="shared" si="202"/>
        <v/>
      </c>
      <c r="Z797" s="69" t="str">
        <f t="shared" si="203"/>
        <v/>
      </c>
      <c r="AA797" s="69" t="str">
        <f>IF(I797="CSS",IF(RELLENAR!$F$6="PEM",IF(OR(T797&lt;(Q797),Q797=0),1,""),IF(OR(T797*(1+$T$11+$T$9)&lt;(Q797*(1+$O$9+$O$11)),Q797=0),1,"")),"")</f>
        <v/>
      </c>
      <c r="AB797" s="93" t="str">
        <f t="shared" si="204"/>
        <v/>
      </c>
      <c r="AC797" s="56" t="str">
        <f t="shared" si="205"/>
        <v/>
      </c>
      <c r="AD797" s="94" t="str">
        <f t="shared" si="206"/>
        <v/>
      </c>
      <c r="AE797" s="56" t="str">
        <f t="shared" si="207"/>
        <v/>
      </c>
      <c r="AF797" s="78" t="str">
        <f t="shared" si="208"/>
        <v/>
      </c>
    </row>
    <row r="798" spans="1:32" s="74" customFormat="1" x14ac:dyDescent="0.2">
      <c r="A798" s="74" t="str">
        <f>IF(EXPORTADO!I780&lt;&gt;"",EXPORTADO!I780,"")</f>
        <v/>
      </c>
      <c r="B798" s="74" t="str">
        <f t="shared" si="193"/>
        <v/>
      </c>
      <c r="C798" s="86" t="str">
        <f t="shared" si="194"/>
        <v/>
      </c>
      <c r="D798" s="86" t="str">
        <f t="shared" si="195"/>
        <v/>
      </c>
      <c r="E798" s="86" t="str">
        <f t="shared" si="196"/>
        <v/>
      </c>
      <c r="F798" s="86" t="str">
        <f t="shared" si="197"/>
        <v/>
      </c>
      <c r="G798" s="86" t="str">
        <f t="shared" si="198"/>
        <v/>
      </c>
      <c r="H798" s="87" t="str">
        <f>IF(EXPORTADO!B780&lt;&gt;"",EXPORTADO!B780,"")</f>
        <v/>
      </c>
      <c r="I798" s="78" t="str">
        <f t="shared" si="199"/>
        <v/>
      </c>
      <c r="J798" s="78"/>
      <c r="K798" s="88" t="str">
        <f>IF(EXPORTADO!A780&lt;&gt;"",TRIM(EXPORTADO!A780),"")</f>
        <v/>
      </c>
      <c r="L798" s="50" t="str">
        <f>IF(K798&lt;&gt;"",EXPORTADO!D780,"")</f>
        <v/>
      </c>
      <c r="M798" s="50"/>
      <c r="N798" s="78" t="str">
        <f>IF(K798&lt;&gt;"",EXPORTADO!C780,"")</f>
        <v/>
      </c>
      <c r="O798" s="89" t="str">
        <f>IF(G798&lt;&gt;"",EXPORTADO!E780,"")</f>
        <v/>
      </c>
      <c r="P798" s="90" t="str">
        <f>IF(G798&lt;&gt;"",EXPORTADO!F780,"")</f>
        <v/>
      </c>
      <c r="Q798" s="90" t="str">
        <f>IF($G798&lt;&gt;"",$O798*P798,IF(OR($I798="c",$I798="css"),SUMIF($G$22:G$2999,$K798,Q$22:Q$2999),IF($I798="c1",SUMIF($F$22:F$2999,$K798,Q$22:Q$2999),IF($I798="c2",SUMIF($E$22:E$2999,$K798,Q$22:Q$2999),IF($I798="c3",SUMIF($D$22:D$2999,$K798,Q$22:Q$2999),IF($I798="c4",SUMIF($C$22:C$2999,$K798,Q$22:Q$2999),""))))))</f>
        <v/>
      </c>
      <c r="S798" s="90"/>
      <c r="T798" s="90" t="str">
        <f>IF(G798&lt;&gt;"",IF(S798&lt;&gt;"",O798*S798,"Celda Vacia"),IF($G798&lt;&gt;"",$O798*S798,IF(OR($I798="c",$I798="css"),SUMIF($G$22:G$2999,$K798,T$22:T$2999),IF($I798="c1",SUMIF($F$22:F$2999,$K798,T$22:T$2999),IF($I798="c2",SUMIF($E$22:E$2999,$K798,T$22:T$2999),IF($I798="c3",SUMIF($D$22:D$2999,$K798,T$22:T$2999),IF($I798="c4",SUMIF($C$22:C$2999,$K798,T$22:T$2999),"")))))))</f>
        <v/>
      </c>
      <c r="U798" s="91" t="str">
        <f t="shared" si="200"/>
        <v/>
      </c>
      <c r="V798" s="45"/>
      <c r="X798" s="50" t="str">
        <f t="shared" si="201"/>
        <v/>
      </c>
      <c r="Y798" s="69" t="str">
        <f t="shared" si="202"/>
        <v/>
      </c>
      <c r="Z798" s="69" t="str">
        <f t="shared" si="203"/>
        <v/>
      </c>
      <c r="AA798" s="69" t="str">
        <f>IF(I798="CSS",IF(RELLENAR!$F$6="PEM",IF(OR(T798&lt;(Q798),Q798=0),1,""),IF(OR(T798*(1+$T$11+$T$9)&lt;(Q798*(1+$O$9+$O$11)),Q798=0),1,"")),"")</f>
        <v/>
      </c>
      <c r="AB798" s="93" t="str">
        <f t="shared" si="204"/>
        <v/>
      </c>
      <c r="AC798" s="56" t="str">
        <f t="shared" si="205"/>
        <v/>
      </c>
      <c r="AD798" s="94" t="str">
        <f t="shared" si="206"/>
        <v/>
      </c>
      <c r="AE798" s="56" t="str">
        <f t="shared" si="207"/>
        <v/>
      </c>
      <c r="AF798" s="78" t="str">
        <f t="shared" si="208"/>
        <v/>
      </c>
    </row>
    <row r="799" spans="1:32" s="74" customFormat="1" x14ac:dyDescent="0.2">
      <c r="A799" s="74" t="str">
        <f>IF(EXPORTADO!I781&lt;&gt;"",EXPORTADO!I781,"")</f>
        <v/>
      </c>
      <c r="B799" s="74" t="str">
        <f t="shared" si="193"/>
        <v/>
      </c>
      <c r="C799" s="86" t="str">
        <f t="shared" si="194"/>
        <v/>
      </c>
      <c r="D799" s="86" t="str">
        <f t="shared" si="195"/>
        <v/>
      </c>
      <c r="E799" s="86" t="str">
        <f t="shared" si="196"/>
        <v/>
      </c>
      <c r="F799" s="86" t="str">
        <f t="shared" si="197"/>
        <v/>
      </c>
      <c r="G799" s="86" t="str">
        <f t="shared" si="198"/>
        <v/>
      </c>
      <c r="H799" s="87" t="str">
        <f>IF(EXPORTADO!B781&lt;&gt;"",EXPORTADO!B781,"")</f>
        <v/>
      </c>
      <c r="I799" s="78" t="str">
        <f t="shared" si="199"/>
        <v/>
      </c>
      <c r="J799" s="78"/>
      <c r="K799" s="88" t="str">
        <f>IF(EXPORTADO!A781&lt;&gt;"",TRIM(EXPORTADO!A781),"")</f>
        <v/>
      </c>
      <c r="L799" s="50" t="str">
        <f>IF(K799&lt;&gt;"",EXPORTADO!D781,"")</f>
        <v/>
      </c>
      <c r="M799" s="50"/>
      <c r="N799" s="78" t="str">
        <f>IF(K799&lt;&gt;"",EXPORTADO!C781,"")</f>
        <v/>
      </c>
      <c r="O799" s="89" t="str">
        <f>IF(G799&lt;&gt;"",EXPORTADO!E781,"")</f>
        <v/>
      </c>
      <c r="P799" s="90" t="str">
        <f>IF(G799&lt;&gt;"",EXPORTADO!F781,"")</f>
        <v/>
      </c>
      <c r="Q799" s="90" t="str">
        <f>IF($G799&lt;&gt;"",$O799*P799,IF(OR($I799="c",$I799="css"),SUMIF($G$22:G$2999,$K799,Q$22:Q$2999),IF($I799="c1",SUMIF($F$22:F$2999,$K799,Q$22:Q$2999),IF($I799="c2",SUMIF($E$22:E$2999,$K799,Q$22:Q$2999),IF($I799="c3",SUMIF($D$22:D$2999,$K799,Q$22:Q$2999),IF($I799="c4",SUMIF($C$22:C$2999,$K799,Q$22:Q$2999),""))))))</f>
        <v/>
      </c>
      <c r="S799" s="90"/>
      <c r="T799" s="90" t="str">
        <f>IF(G799&lt;&gt;"",IF(S799&lt;&gt;"",O799*S799,"Celda Vacia"),IF($G799&lt;&gt;"",$O799*S799,IF(OR($I799="c",$I799="css"),SUMIF($G$22:G$2999,$K799,T$22:T$2999),IF($I799="c1",SUMIF($F$22:F$2999,$K799,T$22:T$2999),IF($I799="c2",SUMIF($E$22:E$2999,$K799,T$22:T$2999),IF($I799="c3",SUMIF($D$22:D$2999,$K799,T$22:T$2999),IF($I799="c4",SUMIF($C$22:C$2999,$K799,T$22:T$2999),"")))))))</f>
        <v/>
      </c>
      <c r="U799" s="91" t="str">
        <f t="shared" si="200"/>
        <v/>
      </c>
      <c r="V799" s="45"/>
      <c r="X799" s="50" t="str">
        <f t="shared" si="201"/>
        <v/>
      </c>
      <c r="Y799" s="69" t="str">
        <f t="shared" si="202"/>
        <v/>
      </c>
      <c r="Z799" s="69" t="str">
        <f t="shared" si="203"/>
        <v/>
      </c>
      <c r="AA799" s="69" t="str">
        <f>IF(I799="CSS",IF(RELLENAR!$F$6="PEM",IF(OR(T799&lt;(Q799),Q799=0),1,""),IF(OR(T799*(1+$T$11+$T$9)&lt;(Q799*(1+$O$9+$O$11)),Q799=0),1,"")),"")</f>
        <v/>
      </c>
      <c r="AB799" s="93" t="str">
        <f t="shared" si="204"/>
        <v/>
      </c>
      <c r="AC799" s="56" t="str">
        <f t="shared" si="205"/>
        <v/>
      </c>
      <c r="AD799" s="94" t="str">
        <f t="shared" si="206"/>
        <v/>
      </c>
      <c r="AE799" s="56" t="str">
        <f t="shared" si="207"/>
        <v/>
      </c>
      <c r="AF799" s="78" t="str">
        <f t="shared" si="208"/>
        <v/>
      </c>
    </row>
    <row r="800" spans="1:32" s="74" customFormat="1" x14ac:dyDescent="0.2">
      <c r="A800" s="74" t="str">
        <f>IF(EXPORTADO!I782&lt;&gt;"",EXPORTADO!I782,"")</f>
        <v/>
      </c>
      <c r="B800" s="74" t="str">
        <f t="shared" si="193"/>
        <v/>
      </c>
      <c r="C800" s="86" t="str">
        <f t="shared" si="194"/>
        <v/>
      </c>
      <c r="D800" s="86" t="str">
        <f t="shared" si="195"/>
        <v/>
      </c>
      <c r="E800" s="86" t="str">
        <f t="shared" si="196"/>
        <v/>
      </c>
      <c r="F800" s="86" t="str">
        <f t="shared" si="197"/>
        <v/>
      </c>
      <c r="G800" s="86" t="str">
        <f t="shared" si="198"/>
        <v/>
      </c>
      <c r="H800" s="87" t="str">
        <f>IF(EXPORTADO!B782&lt;&gt;"",EXPORTADO!B782,"")</f>
        <v/>
      </c>
      <c r="I800" s="78" t="str">
        <f t="shared" si="199"/>
        <v/>
      </c>
      <c r="J800" s="78"/>
      <c r="K800" s="88" t="str">
        <f>IF(EXPORTADO!A782&lt;&gt;"",TRIM(EXPORTADO!A782),"")</f>
        <v/>
      </c>
      <c r="L800" s="50" t="str">
        <f>IF(K800&lt;&gt;"",EXPORTADO!D782,"")</f>
        <v/>
      </c>
      <c r="M800" s="50"/>
      <c r="N800" s="78" t="str">
        <f>IF(K800&lt;&gt;"",EXPORTADO!C782,"")</f>
        <v/>
      </c>
      <c r="O800" s="89" t="str">
        <f>IF(G800&lt;&gt;"",EXPORTADO!E782,"")</f>
        <v/>
      </c>
      <c r="P800" s="90" t="str">
        <f>IF(G800&lt;&gt;"",EXPORTADO!F782,"")</f>
        <v/>
      </c>
      <c r="Q800" s="90" t="str">
        <f>IF($G800&lt;&gt;"",$O800*P800,IF(OR($I800="c",$I800="css"),SUMIF($G$22:G$2999,$K800,Q$22:Q$2999),IF($I800="c1",SUMIF($F$22:F$2999,$K800,Q$22:Q$2999),IF($I800="c2",SUMIF($E$22:E$2999,$K800,Q$22:Q$2999),IF($I800="c3",SUMIF($D$22:D$2999,$K800,Q$22:Q$2999),IF($I800="c4",SUMIF($C$22:C$2999,$K800,Q$22:Q$2999),""))))))</f>
        <v/>
      </c>
      <c r="S800" s="90"/>
      <c r="T800" s="90" t="str">
        <f>IF(G800&lt;&gt;"",IF(S800&lt;&gt;"",O800*S800,"Celda Vacia"),IF($G800&lt;&gt;"",$O800*S800,IF(OR($I800="c",$I800="css"),SUMIF($G$22:G$2999,$K800,T$22:T$2999),IF($I800="c1",SUMIF($F$22:F$2999,$K800,T$22:T$2999),IF($I800="c2",SUMIF($E$22:E$2999,$K800,T$22:T$2999),IF($I800="c3",SUMIF($D$22:D$2999,$K800,T$22:T$2999),IF($I800="c4",SUMIF($C$22:C$2999,$K800,T$22:T$2999),"")))))))</f>
        <v/>
      </c>
      <c r="U800" s="91" t="str">
        <f t="shared" si="200"/>
        <v/>
      </c>
      <c r="V800" s="45"/>
      <c r="X800" s="50" t="str">
        <f t="shared" si="201"/>
        <v/>
      </c>
      <c r="Y800" s="69" t="str">
        <f t="shared" si="202"/>
        <v/>
      </c>
      <c r="Z800" s="69" t="str">
        <f t="shared" si="203"/>
        <v/>
      </c>
      <c r="AA800" s="69" t="str">
        <f>IF(I800="CSS",IF(RELLENAR!$F$6="PEM",IF(OR(T800&lt;(Q800),Q800=0),1,""),IF(OR(T800*(1+$T$11+$T$9)&lt;(Q800*(1+$O$9+$O$11)),Q800=0),1,"")),"")</f>
        <v/>
      </c>
      <c r="AB800" s="93" t="str">
        <f t="shared" si="204"/>
        <v/>
      </c>
      <c r="AC800" s="56" t="str">
        <f t="shared" si="205"/>
        <v/>
      </c>
      <c r="AD800" s="94" t="str">
        <f t="shared" si="206"/>
        <v/>
      </c>
      <c r="AE800" s="56" t="str">
        <f t="shared" si="207"/>
        <v/>
      </c>
      <c r="AF800" s="78" t="str">
        <f t="shared" si="208"/>
        <v/>
      </c>
    </row>
    <row r="801" spans="1:32" s="74" customFormat="1" x14ac:dyDescent="0.2">
      <c r="A801" s="74" t="str">
        <f>IF(EXPORTADO!I783&lt;&gt;"",EXPORTADO!I783,"")</f>
        <v/>
      </c>
      <c r="B801" s="74" t="str">
        <f t="shared" si="193"/>
        <v/>
      </c>
      <c r="C801" s="86" t="str">
        <f t="shared" si="194"/>
        <v/>
      </c>
      <c r="D801" s="86" t="str">
        <f t="shared" si="195"/>
        <v/>
      </c>
      <c r="E801" s="86" t="str">
        <f t="shared" si="196"/>
        <v/>
      </c>
      <c r="F801" s="86" t="str">
        <f t="shared" si="197"/>
        <v/>
      </c>
      <c r="G801" s="86" t="str">
        <f t="shared" si="198"/>
        <v/>
      </c>
      <c r="H801" s="87" t="str">
        <f>IF(EXPORTADO!B783&lt;&gt;"",EXPORTADO!B783,"")</f>
        <v/>
      </c>
      <c r="I801" s="78" t="str">
        <f t="shared" si="199"/>
        <v/>
      </c>
      <c r="J801" s="78"/>
      <c r="K801" s="88" t="str">
        <f>IF(EXPORTADO!A783&lt;&gt;"",TRIM(EXPORTADO!A783),"")</f>
        <v/>
      </c>
      <c r="L801" s="50" t="str">
        <f>IF(K801&lt;&gt;"",EXPORTADO!D783,"")</f>
        <v/>
      </c>
      <c r="M801" s="50"/>
      <c r="N801" s="78" t="str">
        <f>IF(K801&lt;&gt;"",EXPORTADO!C783,"")</f>
        <v/>
      </c>
      <c r="O801" s="89" t="str">
        <f>IF(G801&lt;&gt;"",EXPORTADO!E783,"")</f>
        <v/>
      </c>
      <c r="P801" s="90" t="str">
        <f>IF(G801&lt;&gt;"",EXPORTADO!F783,"")</f>
        <v/>
      </c>
      <c r="Q801" s="90" t="str">
        <f>IF($G801&lt;&gt;"",$O801*P801,IF(OR($I801="c",$I801="css"),SUMIF($G$22:G$2999,$K801,Q$22:Q$2999),IF($I801="c1",SUMIF($F$22:F$2999,$K801,Q$22:Q$2999),IF($I801="c2",SUMIF($E$22:E$2999,$K801,Q$22:Q$2999),IF($I801="c3",SUMIF($D$22:D$2999,$K801,Q$22:Q$2999),IF($I801="c4",SUMIF($C$22:C$2999,$K801,Q$22:Q$2999),""))))))</f>
        <v/>
      </c>
      <c r="S801" s="90"/>
      <c r="T801" s="90" t="str">
        <f>IF(G801&lt;&gt;"",IF(S801&lt;&gt;"",O801*S801,"Celda Vacia"),IF($G801&lt;&gt;"",$O801*S801,IF(OR($I801="c",$I801="css"),SUMIF($G$22:G$2999,$K801,T$22:T$2999),IF($I801="c1",SUMIF($F$22:F$2999,$K801,T$22:T$2999),IF($I801="c2",SUMIF($E$22:E$2999,$K801,T$22:T$2999),IF($I801="c3",SUMIF($D$22:D$2999,$K801,T$22:T$2999),IF($I801="c4",SUMIF($C$22:C$2999,$K801,T$22:T$2999),"")))))))</f>
        <v/>
      </c>
      <c r="U801" s="91" t="str">
        <f t="shared" si="200"/>
        <v/>
      </c>
      <c r="V801" s="45"/>
      <c r="X801" s="50" t="str">
        <f t="shared" si="201"/>
        <v/>
      </c>
      <c r="Y801" s="69" t="str">
        <f t="shared" si="202"/>
        <v/>
      </c>
      <c r="Z801" s="69" t="str">
        <f t="shared" si="203"/>
        <v/>
      </c>
      <c r="AA801" s="69" t="str">
        <f>IF(I801="CSS",IF(RELLENAR!$F$6="PEM",IF(OR(T801&lt;(Q801),Q801=0),1,""),IF(OR(T801*(1+$T$11+$T$9)&lt;(Q801*(1+$O$9+$O$11)),Q801=0),1,"")),"")</f>
        <v/>
      </c>
      <c r="AB801" s="93" t="str">
        <f t="shared" si="204"/>
        <v/>
      </c>
      <c r="AC801" s="56" t="str">
        <f t="shared" si="205"/>
        <v/>
      </c>
      <c r="AD801" s="94" t="str">
        <f t="shared" si="206"/>
        <v/>
      </c>
      <c r="AE801" s="56" t="str">
        <f t="shared" si="207"/>
        <v/>
      </c>
      <c r="AF801" s="78" t="str">
        <f t="shared" si="208"/>
        <v/>
      </c>
    </row>
    <row r="802" spans="1:32" s="74" customFormat="1" x14ac:dyDescent="0.2">
      <c r="A802" s="74" t="str">
        <f>IF(EXPORTADO!I784&lt;&gt;"",EXPORTADO!I784,"")</f>
        <v/>
      </c>
      <c r="B802" s="74" t="str">
        <f t="shared" si="193"/>
        <v/>
      </c>
      <c r="C802" s="86" t="str">
        <f t="shared" si="194"/>
        <v/>
      </c>
      <c r="D802" s="86" t="str">
        <f t="shared" si="195"/>
        <v/>
      </c>
      <c r="E802" s="86" t="str">
        <f t="shared" si="196"/>
        <v/>
      </c>
      <c r="F802" s="86" t="str">
        <f t="shared" si="197"/>
        <v/>
      </c>
      <c r="G802" s="86" t="str">
        <f t="shared" si="198"/>
        <v/>
      </c>
      <c r="H802" s="87" t="str">
        <f>IF(EXPORTADO!B784&lt;&gt;"",EXPORTADO!B784,"")</f>
        <v/>
      </c>
      <c r="I802" s="78" t="str">
        <f t="shared" si="199"/>
        <v/>
      </c>
      <c r="J802" s="78"/>
      <c r="K802" s="88" t="str">
        <f>IF(EXPORTADO!A784&lt;&gt;"",TRIM(EXPORTADO!A784),"")</f>
        <v/>
      </c>
      <c r="L802" s="50" t="str">
        <f>IF(K802&lt;&gt;"",EXPORTADO!D784,"")</f>
        <v/>
      </c>
      <c r="M802" s="50"/>
      <c r="N802" s="78" t="str">
        <f>IF(K802&lt;&gt;"",EXPORTADO!C784,"")</f>
        <v/>
      </c>
      <c r="O802" s="89" t="str">
        <f>IF(G802&lt;&gt;"",EXPORTADO!E784,"")</f>
        <v/>
      </c>
      <c r="P802" s="90" t="str">
        <f>IF(G802&lt;&gt;"",EXPORTADO!F784,"")</f>
        <v/>
      </c>
      <c r="Q802" s="90" t="str">
        <f>IF($G802&lt;&gt;"",$O802*P802,IF(OR($I802="c",$I802="css"),SUMIF($G$22:G$2999,$K802,Q$22:Q$2999),IF($I802="c1",SUMIF($F$22:F$2999,$K802,Q$22:Q$2999),IF($I802="c2",SUMIF($E$22:E$2999,$K802,Q$22:Q$2999),IF($I802="c3",SUMIF($D$22:D$2999,$K802,Q$22:Q$2999),IF($I802="c4",SUMIF($C$22:C$2999,$K802,Q$22:Q$2999),""))))))</f>
        <v/>
      </c>
      <c r="S802" s="90"/>
      <c r="T802" s="90" t="str">
        <f>IF(G802&lt;&gt;"",IF(S802&lt;&gt;"",O802*S802,"Celda Vacia"),IF($G802&lt;&gt;"",$O802*S802,IF(OR($I802="c",$I802="css"),SUMIF($G$22:G$2999,$K802,T$22:T$2999),IF($I802="c1",SUMIF($F$22:F$2999,$K802,T$22:T$2999),IF($I802="c2",SUMIF($E$22:E$2999,$K802,T$22:T$2999),IF($I802="c3",SUMIF($D$22:D$2999,$K802,T$22:T$2999),IF($I802="c4",SUMIF($C$22:C$2999,$K802,T$22:T$2999),"")))))))</f>
        <v/>
      </c>
      <c r="U802" s="91" t="str">
        <f t="shared" si="200"/>
        <v/>
      </c>
      <c r="V802" s="45"/>
      <c r="X802" s="50" t="str">
        <f t="shared" si="201"/>
        <v/>
      </c>
      <c r="Y802" s="69" t="str">
        <f t="shared" si="202"/>
        <v/>
      </c>
      <c r="Z802" s="69" t="str">
        <f t="shared" si="203"/>
        <v/>
      </c>
      <c r="AA802" s="69" t="str">
        <f>IF(I802="CSS",IF(RELLENAR!$F$6="PEM",IF(OR(T802&lt;(Q802),Q802=0),1,""),IF(OR(T802*(1+$T$11+$T$9)&lt;(Q802*(1+$O$9+$O$11)),Q802=0),1,"")),"")</f>
        <v/>
      </c>
      <c r="AB802" s="93" t="str">
        <f t="shared" si="204"/>
        <v/>
      </c>
      <c r="AC802" s="56" t="str">
        <f t="shared" si="205"/>
        <v/>
      </c>
      <c r="AD802" s="94" t="str">
        <f t="shared" si="206"/>
        <v/>
      </c>
      <c r="AE802" s="56" t="str">
        <f t="shared" si="207"/>
        <v/>
      </c>
      <c r="AF802" s="78" t="str">
        <f t="shared" si="208"/>
        <v/>
      </c>
    </row>
    <row r="803" spans="1:32" s="74" customFormat="1" x14ac:dyDescent="0.2">
      <c r="A803" s="74" t="str">
        <f>IF(EXPORTADO!I785&lt;&gt;"",EXPORTADO!I785,"")</f>
        <v/>
      </c>
      <c r="B803" s="74" t="str">
        <f t="shared" si="193"/>
        <v/>
      </c>
      <c r="C803" s="86" t="str">
        <f t="shared" si="194"/>
        <v/>
      </c>
      <c r="D803" s="86" t="str">
        <f t="shared" si="195"/>
        <v/>
      </c>
      <c r="E803" s="86" t="str">
        <f t="shared" si="196"/>
        <v/>
      </c>
      <c r="F803" s="86" t="str">
        <f t="shared" si="197"/>
        <v/>
      </c>
      <c r="G803" s="86" t="str">
        <f t="shared" si="198"/>
        <v/>
      </c>
      <c r="H803" s="87" t="str">
        <f>IF(EXPORTADO!B785&lt;&gt;"",EXPORTADO!B785,"")</f>
        <v/>
      </c>
      <c r="I803" s="78" t="str">
        <f t="shared" si="199"/>
        <v/>
      </c>
      <c r="J803" s="78"/>
      <c r="K803" s="88" t="str">
        <f>IF(EXPORTADO!A785&lt;&gt;"",TRIM(EXPORTADO!A785),"")</f>
        <v/>
      </c>
      <c r="L803" s="50" t="str">
        <f>IF(K803&lt;&gt;"",EXPORTADO!D785,"")</f>
        <v/>
      </c>
      <c r="M803" s="50"/>
      <c r="N803" s="78" t="str">
        <f>IF(K803&lt;&gt;"",EXPORTADO!C785,"")</f>
        <v/>
      </c>
      <c r="O803" s="89" t="str">
        <f>IF(G803&lt;&gt;"",EXPORTADO!E785,"")</f>
        <v/>
      </c>
      <c r="P803" s="90" t="str">
        <f>IF(G803&lt;&gt;"",EXPORTADO!F785,"")</f>
        <v/>
      </c>
      <c r="Q803" s="90" t="str">
        <f>IF($G803&lt;&gt;"",$O803*P803,IF(OR($I803="c",$I803="css"),SUMIF($G$22:G$2999,$K803,Q$22:Q$2999),IF($I803="c1",SUMIF($F$22:F$2999,$K803,Q$22:Q$2999),IF($I803="c2",SUMIF($E$22:E$2999,$K803,Q$22:Q$2999),IF($I803="c3",SUMIF($D$22:D$2999,$K803,Q$22:Q$2999),IF($I803="c4",SUMIF($C$22:C$2999,$K803,Q$22:Q$2999),""))))))</f>
        <v/>
      </c>
      <c r="S803" s="90"/>
      <c r="T803" s="90" t="str">
        <f>IF(G803&lt;&gt;"",IF(S803&lt;&gt;"",O803*S803,"Celda Vacia"),IF($G803&lt;&gt;"",$O803*S803,IF(OR($I803="c",$I803="css"),SUMIF($G$22:G$2999,$K803,T$22:T$2999),IF($I803="c1",SUMIF($F$22:F$2999,$K803,T$22:T$2999),IF($I803="c2",SUMIF($E$22:E$2999,$K803,T$22:T$2999),IF($I803="c3",SUMIF($D$22:D$2999,$K803,T$22:T$2999),IF($I803="c4",SUMIF($C$22:C$2999,$K803,T$22:T$2999),"")))))))</f>
        <v/>
      </c>
      <c r="U803" s="91" t="str">
        <f t="shared" si="200"/>
        <v/>
      </c>
      <c r="V803" s="45"/>
      <c r="X803" s="50" t="str">
        <f t="shared" si="201"/>
        <v/>
      </c>
      <c r="Y803" s="69" t="str">
        <f t="shared" si="202"/>
        <v/>
      </c>
      <c r="Z803" s="69" t="str">
        <f t="shared" si="203"/>
        <v/>
      </c>
      <c r="AA803" s="69" t="str">
        <f>IF(I803="CSS",IF(RELLENAR!$F$6="PEM",IF(OR(T803&lt;(Q803),Q803=0),1,""),IF(OR(T803*(1+$T$11+$T$9)&lt;(Q803*(1+$O$9+$O$11)),Q803=0),1,"")),"")</f>
        <v/>
      </c>
      <c r="AB803" s="93" t="str">
        <f t="shared" si="204"/>
        <v/>
      </c>
      <c r="AC803" s="56" t="str">
        <f t="shared" si="205"/>
        <v/>
      </c>
      <c r="AD803" s="94" t="str">
        <f t="shared" si="206"/>
        <v/>
      </c>
      <c r="AE803" s="56" t="str">
        <f t="shared" si="207"/>
        <v/>
      </c>
      <c r="AF803" s="78" t="str">
        <f t="shared" si="208"/>
        <v/>
      </c>
    </row>
    <row r="804" spans="1:32" s="74" customFormat="1" x14ac:dyDescent="0.2">
      <c r="A804" s="74" t="str">
        <f>IF(EXPORTADO!I786&lt;&gt;"",EXPORTADO!I786,"")</f>
        <v/>
      </c>
      <c r="B804" s="74" t="str">
        <f t="shared" si="193"/>
        <v/>
      </c>
      <c r="C804" s="86" t="str">
        <f t="shared" si="194"/>
        <v/>
      </c>
      <c r="D804" s="86" t="str">
        <f t="shared" si="195"/>
        <v/>
      </c>
      <c r="E804" s="86" t="str">
        <f t="shared" si="196"/>
        <v/>
      </c>
      <c r="F804" s="86" t="str">
        <f t="shared" si="197"/>
        <v/>
      </c>
      <c r="G804" s="86" t="str">
        <f t="shared" si="198"/>
        <v/>
      </c>
      <c r="H804" s="87" t="str">
        <f>IF(EXPORTADO!B786&lt;&gt;"",EXPORTADO!B786,"")</f>
        <v/>
      </c>
      <c r="I804" s="78" t="str">
        <f t="shared" si="199"/>
        <v/>
      </c>
      <c r="J804" s="78"/>
      <c r="K804" s="88" t="str">
        <f>IF(EXPORTADO!A786&lt;&gt;"",TRIM(EXPORTADO!A786),"")</f>
        <v/>
      </c>
      <c r="L804" s="50" t="str">
        <f>IF(K804&lt;&gt;"",EXPORTADO!D786,"")</f>
        <v/>
      </c>
      <c r="M804" s="50"/>
      <c r="N804" s="78" t="str">
        <f>IF(K804&lt;&gt;"",EXPORTADO!C786,"")</f>
        <v/>
      </c>
      <c r="O804" s="89" t="str">
        <f>IF(G804&lt;&gt;"",EXPORTADO!E786,"")</f>
        <v/>
      </c>
      <c r="P804" s="90" t="str">
        <f>IF(G804&lt;&gt;"",EXPORTADO!F786,"")</f>
        <v/>
      </c>
      <c r="Q804" s="90" t="str">
        <f>IF($G804&lt;&gt;"",$O804*P804,IF(OR($I804="c",$I804="css"),SUMIF($G$22:G$2999,$K804,Q$22:Q$2999),IF($I804="c1",SUMIF($F$22:F$2999,$K804,Q$22:Q$2999),IF($I804="c2",SUMIF($E$22:E$2999,$K804,Q$22:Q$2999),IF($I804="c3",SUMIF($D$22:D$2999,$K804,Q$22:Q$2999),IF($I804="c4",SUMIF($C$22:C$2999,$K804,Q$22:Q$2999),""))))))</f>
        <v/>
      </c>
      <c r="S804" s="90" t="s">
        <v>17</v>
      </c>
      <c r="T804" s="90" t="str">
        <f>IF(G804&lt;&gt;"",IF(S804&lt;&gt;"",O804*S804,"Celda Vacia"),IF($G804&lt;&gt;"",$O804*S804,IF(OR($I804="c",$I804="css"),SUMIF($G$22:G$2999,$K804,T$22:T$2999),IF($I804="c1",SUMIF($F$22:F$2999,$K804,T$22:T$2999),IF($I804="c2",SUMIF($E$22:E$2999,$K804,T$22:T$2999),IF($I804="c3",SUMIF($D$22:D$2999,$K804,T$22:T$2999),IF($I804="c4",SUMIF($C$22:C$2999,$K804,T$22:T$2999),"")))))))</f>
        <v/>
      </c>
      <c r="U804" s="91" t="str">
        <f t="shared" si="200"/>
        <v/>
      </c>
      <c r="V804" s="45"/>
      <c r="X804" s="50" t="str">
        <f t="shared" si="201"/>
        <v/>
      </c>
      <c r="Y804" s="69" t="str">
        <f t="shared" si="202"/>
        <v/>
      </c>
      <c r="Z804" s="69" t="str">
        <f t="shared" si="203"/>
        <v/>
      </c>
      <c r="AA804" s="69" t="str">
        <f>IF(I804="CSS",IF(RELLENAR!$F$6="PEM",IF(OR(T804&lt;(Q804),Q804=0),1,""),IF(OR(T804*(1+$T$11+$T$9)&lt;(Q804*(1+$O$9+$O$11)),Q804=0),1,"")),"")</f>
        <v/>
      </c>
      <c r="AB804" s="93" t="str">
        <f t="shared" si="204"/>
        <v/>
      </c>
      <c r="AC804" s="56" t="str">
        <f t="shared" si="205"/>
        <v/>
      </c>
      <c r="AD804" s="94" t="str">
        <f t="shared" si="206"/>
        <v/>
      </c>
      <c r="AE804" s="56" t="str">
        <f t="shared" si="207"/>
        <v/>
      </c>
      <c r="AF804" s="78" t="str">
        <f t="shared" si="208"/>
        <v/>
      </c>
    </row>
    <row r="805" spans="1:32" s="74" customFormat="1" x14ac:dyDescent="0.2">
      <c r="A805" s="74" t="str">
        <f>IF(EXPORTADO!I787&lt;&gt;"",EXPORTADO!I787,"")</f>
        <v/>
      </c>
      <c r="B805" s="74" t="str">
        <f t="shared" si="193"/>
        <v/>
      </c>
      <c r="C805" s="86" t="str">
        <f t="shared" si="194"/>
        <v/>
      </c>
      <c r="D805" s="86" t="str">
        <f t="shared" si="195"/>
        <v/>
      </c>
      <c r="E805" s="86" t="str">
        <f t="shared" si="196"/>
        <v/>
      </c>
      <c r="F805" s="86" t="str">
        <f t="shared" si="197"/>
        <v/>
      </c>
      <c r="G805" s="86" t="str">
        <f t="shared" si="198"/>
        <v/>
      </c>
      <c r="H805" s="87" t="str">
        <f>IF(EXPORTADO!B787&lt;&gt;"",EXPORTADO!B787,"")</f>
        <v/>
      </c>
      <c r="I805" s="78" t="str">
        <f t="shared" si="199"/>
        <v/>
      </c>
      <c r="J805" s="78"/>
      <c r="K805" s="88" t="str">
        <f>IF(EXPORTADO!A787&lt;&gt;"",TRIM(EXPORTADO!A787),"")</f>
        <v/>
      </c>
      <c r="L805" s="50" t="str">
        <f>IF(K805&lt;&gt;"",EXPORTADO!D787,"")</f>
        <v/>
      </c>
      <c r="M805" s="50"/>
      <c r="N805" s="78" t="str">
        <f>IF(K805&lt;&gt;"",EXPORTADO!C787,"")</f>
        <v/>
      </c>
      <c r="O805" s="89" t="str">
        <f>IF(G805&lt;&gt;"",EXPORTADO!E787,"")</f>
        <v/>
      </c>
      <c r="P805" s="90" t="str">
        <f>IF(G805&lt;&gt;"",EXPORTADO!F787,"")</f>
        <v/>
      </c>
      <c r="Q805" s="90" t="str">
        <f>IF($G805&lt;&gt;"",$O805*P805,IF(OR($I805="c",$I805="css"),SUMIF($G$22:G$2999,$K805,Q$22:Q$2999),IF($I805="c1",SUMIF($F$22:F$2999,$K805,Q$22:Q$2999),IF($I805="c2",SUMIF($E$22:E$2999,$K805,Q$22:Q$2999),IF($I805="c3",SUMIF($D$22:D$2999,$K805,Q$22:Q$2999),IF($I805="c4",SUMIF($C$22:C$2999,$K805,Q$22:Q$2999),""))))))</f>
        <v/>
      </c>
      <c r="S805" s="90"/>
      <c r="T805" s="90" t="str">
        <f>IF(G805&lt;&gt;"",IF(S805&lt;&gt;"",O805*S805,"Celda Vacia"),IF($G805&lt;&gt;"",$O805*S805,IF(OR($I805="c",$I805="css"),SUMIF($G$22:G$2999,$K805,T$22:T$2999),IF($I805="c1",SUMIF($F$22:F$2999,$K805,T$22:T$2999),IF($I805="c2",SUMIF($E$22:E$2999,$K805,T$22:T$2999),IF($I805="c3",SUMIF($D$22:D$2999,$K805,T$22:T$2999),IF($I805="c4",SUMIF($C$22:C$2999,$K805,T$22:T$2999),"")))))))</f>
        <v/>
      </c>
      <c r="U805" s="91" t="str">
        <f t="shared" si="200"/>
        <v/>
      </c>
      <c r="V805" s="45"/>
      <c r="X805" s="50" t="str">
        <f t="shared" si="201"/>
        <v/>
      </c>
      <c r="Y805" s="69" t="str">
        <f t="shared" si="202"/>
        <v/>
      </c>
      <c r="Z805" s="69" t="str">
        <f t="shared" si="203"/>
        <v/>
      </c>
      <c r="AA805" s="69" t="str">
        <f>IF(I805="CSS",IF(RELLENAR!$F$6="PEM",IF(OR(T805&lt;(Q805),Q805=0),1,""),IF(OR(T805*(1+$T$11+$T$9)&lt;(Q805*(1+$O$9+$O$11)),Q805=0),1,"")),"")</f>
        <v/>
      </c>
      <c r="AB805" s="93" t="str">
        <f t="shared" si="204"/>
        <v/>
      </c>
      <c r="AC805" s="56" t="str">
        <f t="shared" si="205"/>
        <v/>
      </c>
      <c r="AD805" s="94" t="str">
        <f t="shared" si="206"/>
        <v/>
      </c>
      <c r="AE805" s="56" t="str">
        <f t="shared" si="207"/>
        <v/>
      </c>
      <c r="AF805" s="78" t="str">
        <f t="shared" si="208"/>
        <v/>
      </c>
    </row>
    <row r="806" spans="1:32" s="74" customFormat="1" x14ac:dyDescent="0.2">
      <c r="A806" s="74" t="str">
        <f>IF(EXPORTADO!I788&lt;&gt;"",EXPORTADO!I788,"")</f>
        <v/>
      </c>
      <c r="B806" s="74" t="str">
        <f t="shared" si="193"/>
        <v/>
      </c>
      <c r="C806" s="86" t="str">
        <f t="shared" si="194"/>
        <v/>
      </c>
      <c r="D806" s="86" t="str">
        <f t="shared" si="195"/>
        <v/>
      </c>
      <c r="E806" s="86" t="str">
        <f t="shared" si="196"/>
        <v/>
      </c>
      <c r="F806" s="86" t="str">
        <f t="shared" si="197"/>
        <v/>
      </c>
      <c r="G806" s="86" t="str">
        <f t="shared" si="198"/>
        <v/>
      </c>
      <c r="H806" s="87" t="str">
        <f>IF(EXPORTADO!B788&lt;&gt;"",EXPORTADO!B788,"")</f>
        <v/>
      </c>
      <c r="I806" s="78" t="str">
        <f t="shared" si="199"/>
        <v/>
      </c>
      <c r="J806" s="78"/>
      <c r="K806" s="88" t="str">
        <f>IF(EXPORTADO!A788&lt;&gt;"",TRIM(EXPORTADO!A788),"")</f>
        <v/>
      </c>
      <c r="L806" s="50" t="str">
        <f>IF(K806&lt;&gt;"",EXPORTADO!D788,"")</f>
        <v/>
      </c>
      <c r="M806" s="50"/>
      <c r="N806" s="78" t="str">
        <f>IF(K806&lt;&gt;"",EXPORTADO!C788,"")</f>
        <v/>
      </c>
      <c r="O806" s="89" t="str">
        <f>IF(G806&lt;&gt;"",EXPORTADO!E788,"")</f>
        <v/>
      </c>
      <c r="P806" s="90" t="str">
        <f>IF(G806&lt;&gt;"",EXPORTADO!F788,"")</f>
        <v/>
      </c>
      <c r="Q806" s="90" t="str">
        <f>IF($G806&lt;&gt;"",$O806*P806,IF(OR($I806="c",$I806="css"),SUMIF($G$22:G$2999,$K806,Q$22:Q$2999),IF($I806="c1",SUMIF($F$22:F$2999,$K806,Q$22:Q$2999),IF($I806="c2",SUMIF($E$22:E$2999,$K806,Q$22:Q$2999),IF($I806="c3",SUMIF($D$22:D$2999,$K806,Q$22:Q$2999),IF($I806="c4",SUMIF($C$22:C$2999,$K806,Q$22:Q$2999),""))))))</f>
        <v/>
      </c>
      <c r="S806" s="90"/>
      <c r="T806" s="90" t="str">
        <f>IF(G806&lt;&gt;"",IF(S806&lt;&gt;"",O806*S806,"Celda Vacia"),IF($G806&lt;&gt;"",$O806*S806,IF(OR($I806="c",$I806="css"),SUMIF($G$22:G$2999,$K806,T$22:T$2999),IF($I806="c1",SUMIF($F$22:F$2999,$K806,T$22:T$2999),IF($I806="c2",SUMIF($E$22:E$2999,$K806,T$22:T$2999),IF($I806="c3",SUMIF($D$22:D$2999,$K806,T$22:T$2999),IF($I806="c4",SUMIF($C$22:C$2999,$K806,T$22:T$2999),"")))))))</f>
        <v/>
      </c>
      <c r="U806" s="91" t="str">
        <f t="shared" si="200"/>
        <v/>
      </c>
      <c r="V806" s="45"/>
      <c r="X806" s="50" t="str">
        <f t="shared" si="201"/>
        <v/>
      </c>
      <c r="Y806" s="69" t="str">
        <f t="shared" si="202"/>
        <v/>
      </c>
      <c r="Z806" s="69" t="str">
        <f t="shared" si="203"/>
        <v/>
      </c>
      <c r="AA806" s="69" t="str">
        <f>IF(I806="CSS",IF(RELLENAR!$F$6="PEM",IF(OR(T806&lt;(Q806),Q806=0),1,""),IF(OR(T806*(1+$T$11+$T$9)&lt;(Q806*(1+$O$9+$O$11)),Q806=0),1,"")),"")</f>
        <v/>
      </c>
      <c r="AB806" s="93" t="str">
        <f t="shared" si="204"/>
        <v/>
      </c>
      <c r="AC806" s="56" t="str">
        <f t="shared" si="205"/>
        <v/>
      </c>
      <c r="AD806" s="94" t="str">
        <f t="shared" si="206"/>
        <v/>
      </c>
      <c r="AE806" s="56" t="str">
        <f t="shared" si="207"/>
        <v/>
      </c>
      <c r="AF806" s="78" t="str">
        <f t="shared" si="208"/>
        <v/>
      </c>
    </row>
    <row r="807" spans="1:32" s="74" customFormat="1" x14ac:dyDescent="0.2">
      <c r="A807" s="74" t="str">
        <f>IF(EXPORTADO!I789&lt;&gt;"",EXPORTADO!I789,"")</f>
        <v/>
      </c>
      <c r="B807" s="74" t="str">
        <f t="shared" si="193"/>
        <v/>
      </c>
      <c r="C807" s="86" t="str">
        <f t="shared" si="194"/>
        <v/>
      </c>
      <c r="D807" s="86" t="str">
        <f t="shared" si="195"/>
        <v/>
      </c>
      <c r="E807" s="86" t="str">
        <f t="shared" si="196"/>
        <v/>
      </c>
      <c r="F807" s="86" t="str">
        <f t="shared" si="197"/>
        <v/>
      </c>
      <c r="G807" s="86" t="str">
        <f t="shared" si="198"/>
        <v/>
      </c>
      <c r="H807" s="87" t="str">
        <f>IF(EXPORTADO!B789&lt;&gt;"",EXPORTADO!B789,"")</f>
        <v/>
      </c>
      <c r="I807" s="78" t="str">
        <f t="shared" si="199"/>
        <v/>
      </c>
      <c r="J807" s="78"/>
      <c r="K807" s="88" t="str">
        <f>IF(EXPORTADO!A789&lt;&gt;"",TRIM(EXPORTADO!A789),"")</f>
        <v/>
      </c>
      <c r="L807" s="50" t="str">
        <f>IF(K807&lt;&gt;"",EXPORTADO!D789,"")</f>
        <v/>
      </c>
      <c r="M807" s="50"/>
      <c r="N807" s="78" t="str">
        <f>IF(K807&lt;&gt;"",EXPORTADO!C789,"")</f>
        <v/>
      </c>
      <c r="O807" s="89" t="str">
        <f>IF(G807&lt;&gt;"",EXPORTADO!E789,"")</f>
        <v/>
      </c>
      <c r="P807" s="90" t="str">
        <f>IF(G807&lt;&gt;"",EXPORTADO!F789,"")</f>
        <v/>
      </c>
      <c r="Q807" s="90" t="str">
        <f>IF($G807&lt;&gt;"",$O807*P807,IF(OR($I807="c",$I807="css"),SUMIF($G$22:G$2999,$K807,Q$22:Q$2999),IF($I807="c1",SUMIF($F$22:F$2999,$K807,Q$22:Q$2999),IF($I807="c2",SUMIF($E$22:E$2999,$K807,Q$22:Q$2999),IF($I807="c3",SUMIF($D$22:D$2999,$K807,Q$22:Q$2999),IF($I807="c4",SUMIF($C$22:C$2999,$K807,Q$22:Q$2999),""))))))</f>
        <v/>
      </c>
      <c r="S807" s="90"/>
      <c r="T807" s="90" t="str">
        <f>IF(G807&lt;&gt;"",IF(S807&lt;&gt;"",O807*S807,"Celda Vacia"),IF($G807&lt;&gt;"",$O807*S807,IF(OR($I807="c",$I807="css"),SUMIF($G$22:G$2999,$K807,T$22:T$2999),IF($I807="c1",SUMIF($F$22:F$2999,$K807,T$22:T$2999),IF($I807="c2",SUMIF($E$22:E$2999,$K807,T$22:T$2999),IF($I807="c3",SUMIF($D$22:D$2999,$K807,T$22:T$2999),IF($I807="c4",SUMIF($C$22:C$2999,$K807,T$22:T$2999),"")))))))</f>
        <v/>
      </c>
      <c r="U807" s="91" t="str">
        <f t="shared" si="200"/>
        <v/>
      </c>
      <c r="V807" s="45"/>
      <c r="X807" s="50" t="str">
        <f t="shared" si="201"/>
        <v/>
      </c>
      <c r="Y807" s="69" t="str">
        <f t="shared" si="202"/>
        <v/>
      </c>
      <c r="Z807" s="69" t="str">
        <f t="shared" si="203"/>
        <v/>
      </c>
      <c r="AA807" s="69" t="str">
        <f>IF(I807="CSS",IF(RELLENAR!$F$6="PEM",IF(OR(T807&lt;(Q807),Q807=0),1,""),IF(OR(T807*(1+$T$11+$T$9)&lt;(Q807*(1+$O$9+$O$11)),Q807=0),1,"")),"")</f>
        <v/>
      </c>
      <c r="AB807" s="93" t="str">
        <f t="shared" si="204"/>
        <v/>
      </c>
      <c r="AC807" s="56" t="str">
        <f t="shared" si="205"/>
        <v/>
      </c>
      <c r="AD807" s="94" t="str">
        <f t="shared" si="206"/>
        <v/>
      </c>
      <c r="AE807" s="56" t="str">
        <f t="shared" si="207"/>
        <v/>
      </c>
      <c r="AF807" s="78" t="str">
        <f t="shared" si="208"/>
        <v/>
      </c>
    </row>
    <row r="808" spans="1:32" s="74" customFormat="1" x14ac:dyDescent="0.2">
      <c r="A808" s="74" t="str">
        <f>IF(EXPORTADO!I790&lt;&gt;"",EXPORTADO!I790,"")</f>
        <v/>
      </c>
      <c r="B808" s="74" t="str">
        <f t="shared" si="193"/>
        <v/>
      </c>
      <c r="C808" s="86" t="str">
        <f t="shared" si="194"/>
        <v/>
      </c>
      <c r="D808" s="86" t="str">
        <f t="shared" si="195"/>
        <v/>
      </c>
      <c r="E808" s="86" t="str">
        <f t="shared" si="196"/>
        <v/>
      </c>
      <c r="F808" s="86" t="str">
        <f t="shared" si="197"/>
        <v/>
      </c>
      <c r="G808" s="86" t="str">
        <f t="shared" si="198"/>
        <v/>
      </c>
      <c r="H808" s="87" t="str">
        <f>IF(EXPORTADO!B790&lt;&gt;"",EXPORTADO!B790,"")</f>
        <v/>
      </c>
      <c r="I808" s="78" t="str">
        <f t="shared" si="199"/>
        <v/>
      </c>
      <c r="J808" s="78"/>
      <c r="K808" s="88" t="str">
        <f>IF(EXPORTADO!A790&lt;&gt;"",TRIM(EXPORTADO!A790),"")</f>
        <v/>
      </c>
      <c r="L808" s="50" t="str">
        <f>IF(K808&lt;&gt;"",EXPORTADO!D790,"")</f>
        <v/>
      </c>
      <c r="M808" s="50"/>
      <c r="N808" s="78" t="str">
        <f>IF(K808&lt;&gt;"",EXPORTADO!C790,"")</f>
        <v/>
      </c>
      <c r="O808" s="89" t="str">
        <f>IF(G808&lt;&gt;"",EXPORTADO!E790,"")</f>
        <v/>
      </c>
      <c r="P808" s="90" t="str">
        <f>IF(G808&lt;&gt;"",EXPORTADO!F790,"")</f>
        <v/>
      </c>
      <c r="Q808" s="90" t="str">
        <f>IF($G808&lt;&gt;"",$O808*P808,IF(OR($I808="c",$I808="css"),SUMIF($G$22:G$2999,$K808,Q$22:Q$2999),IF($I808="c1",SUMIF($F$22:F$2999,$K808,Q$22:Q$2999),IF($I808="c2",SUMIF($E$22:E$2999,$K808,Q$22:Q$2999),IF($I808="c3",SUMIF($D$22:D$2999,$K808,Q$22:Q$2999),IF($I808="c4",SUMIF($C$22:C$2999,$K808,Q$22:Q$2999),""))))))</f>
        <v/>
      </c>
      <c r="S808" s="90"/>
      <c r="T808" s="90" t="str">
        <f>IF(G808&lt;&gt;"",IF(S808&lt;&gt;"",O808*S808,"Celda Vacia"),IF($G808&lt;&gt;"",$O808*S808,IF(OR($I808="c",$I808="css"),SUMIF($G$22:G$2999,$K808,T$22:T$2999),IF($I808="c1",SUMIF($F$22:F$2999,$K808,T$22:T$2999),IF($I808="c2",SUMIF($E$22:E$2999,$K808,T$22:T$2999),IF($I808="c3",SUMIF($D$22:D$2999,$K808,T$22:T$2999),IF($I808="c4",SUMIF($C$22:C$2999,$K808,T$22:T$2999),"")))))))</f>
        <v/>
      </c>
      <c r="U808" s="91" t="str">
        <f t="shared" si="200"/>
        <v/>
      </c>
      <c r="V808" s="45"/>
      <c r="X808" s="50" t="str">
        <f t="shared" si="201"/>
        <v/>
      </c>
      <c r="Y808" s="69" t="str">
        <f t="shared" si="202"/>
        <v/>
      </c>
      <c r="Z808" s="69" t="str">
        <f t="shared" si="203"/>
        <v/>
      </c>
      <c r="AA808" s="69" t="str">
        <f>IF(I808="CSS",IF(RELLENAR!$F$6="PEM",IF(OR(T808&lt;(Q808),Q808=0),1,""),IF(OR(T808*(1+$T$11+$T$9)&lt;(Q808*(1+$O$9+$O$11)),Q808=0),1,"")),"")</f>
        <v/>
      </c>
      <c r="AB808" s="93" t="str">
        <f t="shared" si="204"/>
        <v/>
      </c>
      <c r="AC808" s="56" t="str">
        <f t="shared" si="205"/>
        <v/>
      </c>
      <c r="AD808" s="94" t="str">
        <f t="shared" si="206"/>
        <v/>
      </c>
      <c r="AE808" s="56" t="str">
        <f t="shared" si="207"/>
        <v/>
      </c>
      <c r="AF808" s="78" t="str">
        <f t="shared" si="208"/>
        <v/>
      </c>
    </row>
    <row r="809" spans="1:32" s="74" customFormat="1" x14ac:dyDescent="0.2">
      <c r="A809" s="74" t="str">
        <f>IF(EXPORTADO!I791&lt;&gt;"",EXPORTADO!I791,"")</f>
        <v/>
      </c>
      <c r="B809" s="74" t="str">
        <f t="shared" si="193"/>
        <v/>
      </c>
      <c r="C809" s="86" t="str">
        <f t="shared" si="194"/>
        <v/>
      </c>
      <c r="D809" s="86" t="str">
        <f t="shared" si="195"/>
        <v/>
      </c>
      <c r="E809" s="86" t="str">
        <f t="shared" si="196"/>
        <v/>
      </c>
      <c r="F809" s="86" t="str">
        <f t="shared" si="197"/>
        <v/>
      </c>
      <c r="G809" s="86" t="str">
        <f t="shared" si="198"/>
        <v/>
      </c>
      <c r="H809" s="87" t="str">
        <f>IF(EXPORTADO!B791&lt;&gt;"",EXPORTADO!B791,"")</f>
        <v/>
      </c>
      <c r="I809" s="78" t="str">
        <f t="shared" si="199"/>
        <v/>
      </c>
      <c r="J809" s="78"/>
      <c r="K809" s="88" t="str">
        <f>IF(EXPORTADO!A791&lt;&gt;"",TRIM(EXPORTADO!A791),"")</f>
        <v/>
      </c>
      <c r="L809" s="50" t="str">
        <f>IF(K809&lt;&gt;"",EXPORTADO!D791,"")</f>
        <v/>
      </c>
      <c r="M809" s="50"/>
      <c r="N809" s="78" t="str">
        <f>IF(K809&lt;&gt;"",EXPORTADO!C791,"")</f>
        <v/>
      </c>
      <c r="O809" s="89" t="str">
        <f>IF(G809&lt;&gt;"",EXPORTADO!E791,"")</f>
        <v/>
      </c>
      <c r="P809" s="90" t="str">
        <f>IF(G809&lt;&gt;"",EXPORTADO!F791,"")</f>
        <v/>
      </c>
      <c r="Q809" s="90" t="str">
        <f>IF($G809&lt;&gt;"",$O809*P809,IF(OR($I809="c",$I809="css"),SUMIF($G$22:G$2999,$K809,Q$22:Q$2999),IF($I809="c1",SUMIF($F$22:F$2999,$K809,Q$22:Q$2999),IF($I809="c2",SUMIF($E$22:E$2999,$K809,Q$22:Q$2999),IF($I809="c3",SUMIF($D$22:D$2999,$K809,Q$22:Q$2999),IF($I809="c4",SUMIF($C$22:C$2999,$K809,Q$22:Q$2999),""))))))</f>
        <v/>
      </c>
      <c r="S809" s="90"/>
      <c r="T809" s="90" t="str">
        <f>IF(G809&lt;&gt;"",IF(S809&lt;&gt;"",O809*S809,"Celda Vacia"),IF($G809&lt;&gt;"",$O809*S809,IF(OR($I809="c",$I809="css"),SUMIF($G$22:G$2999,$K809,T$22:T$2999),IF($I809="c1",SUMIF($F$22:F$2999,$K809,T$22:T$2999),IF($I809="c2",SUMIF($E$22:E$2999,$K809,T$22:T$2999),IF($I809="c3",SUMIF($D$22:D$2999,$K809,T$22:T$2999),IF($I809="c4",SUMIF($C$22:C$2999,$K809,T$22:T$2999),"")))))))</f>
        <v/>
      </c>
      <c r="U809" s="91" t="str">
        <f t="shared" si="200"/>
        <v/>
      </c>
      <c r="V809" s="45"/>
      <c r="X809" s="50" t="str">
        <f t="shared" si="201"/>
        <v/>
      </c>
      <c r="Y809" s="69" t="str">
        <f t="shared" si="202"/>
        <v/>
      </c>
      <c r="Z809" s="69" t="str">
        <f t="shared" si="203"/>
        <v/>
      </c>
      <c r="AA809" s="69" t="str">
        <f>IF(I809="CSS",IF(RELLENAR!$F$6="PEM",IF(OR(T809&lt;(Q809),Q809=0),1,""),IF(OR(T809*(1+$T$11+$T$9)&lt;(Q809*(1+$O$9+$O$11)),Q809=0),1,"")),"")</f>
        <v/>
      </c>
      <c r="AB809" s="93" t="str">
        <f t="shared" si="204"/>
        <v/>
      </c>
      <c r="AC809" s="56" t="str">
        <f t="shared" si="205"/>
        <v/>
      </c>
      <c r="AD809" s="94" t="str">
        <f t="shared" si="206"/>
        <v/>
      </c>
      <c r="AE809" s="56" t="str">
        <f t="shared" si="207"/>
        <v/>
      </c>
      <c r="AF809" s="78" t="str">
        <f t="shared" si="208"/>
        <v/>
      </c>
    </row>
    <row r="810" spans="1:32" s="74" customFormat="1" x14ac:dyDescent="0.2">
      <c r="A810" s="74" t="str">
        <f>IF(EXPORTADO!I792&lt;&gt;"",EXPORTADO!I792,"")</f>
        <v/>
      </c>
      <c r="B810" s="74" t="str">
        <f t="shared" si="193"/>
        <v/>
      </c>
      <c r="C810" s="86" t="str">
        <f t="shared" si="194"/>
        <v/>
      </c>
      <c r="D810" s="86" t="str">
        <f t="shared" si="195"/>
        <v/>
      </c>
      <c r="E810" s="86" t="str">
        <f t="shared" si="196"/>
        <v/>
      </c>
      <c r="F810" s="86" t="str">
        <f t="shared" si="197"/>
        <v/>
      </c>
      <c r="G810" s="86" t="str">
        <f t="shared" si="198"/>
        <v/>
      </c>
      <c r="H810" s="87" t="str">
        <f>IF(EXPORTADO!B792&lt;&gt;"",EXPORTADO!B792,"")</f>
        <v/>
      </c>
      <c r="I810" s="78" t="str">
        <f t="shared" si="199"/>
        <v/>
      </c>
      <c r="J810" s="78"/>
      <c r="K810" s="88" t="str">
        <f>IF(EXPORTADO!A792&lt;&gt;"",TRIM(EXPORTADO!A792),"")</f>
        <v/>
      </c>
      <c r="L810" s="50" t="str">
        <f>IF(K810&lt;&gt;"",EXPORTADO!D792,"")</f>
        <v/>
      </c>
      <c r="M810" s="50"/>
      <c r="N810" s="78" t="str">
        <f>IF(K810&lt;&gt;"",EXPORTADO!C792,"")</f>
        <v/>
      </c>
      <c r="O810" s="89" t="str">
        <f>IF(G810&lt;&gt;"",EXPORTADO!E792,"")</f>
        <v/>
      </c>
      <c r="P810" s="90" t="str">
        <f>IF(G810&lt;&gt;"",EXPORTADO!F792,"")</f>
        <v/>
      </c>
      <c r="Q810" s="90" t="str">
        <f>IF($G810&lt;&gt;"",$O810*P810,IF(OR($I810="c",$I810="css"),SUMIF($G$22:G$2999,$K810,Q$22:Q$2999),IF($I810="c1",SUMIF($F$22:F$2999,$K810,Q$22:Q$2999),IF($I810="c2",SUMIF($E$22:E$2999,$K810,Q$22:Q$2999),IF($I810="c3",SUMIF($D$22:D$2999,$K810,Q$22:Q$2999),IF($I810="c4",SUMIF($C$22:C$2999,$K810,Q$22:Q$2999),""))))))</f>
        <v/>
      </c>
      <c r="S810" s="90"/>
      <c r="T810" s="90" t="str">
        <f>IF(G810&lt;&gt;"",IF(S810&lt;&gt;"",O810*S810,"Celda Vacia"),IF($G810&lt;&gt;"",$O810*S810,IF(OR($I810="c",$I810="css"),SUMIF($G$22:G$2999,$K810,T$22:T$2999),IF($I810="c1",SUMIF($F$22:F$2999,$K810,T$22:T$2999),IF($I810="c2",SUMIF($E$22:E$2999,$K810,T$22:T$2999),IF($I810="c3",SUMIF($D$22:D$2999,$K810,T$22:T$2999),IF($I810="c4",SUMIF($C$22:C$2999,$K810,T$22:T$2999),"")))))))</f>
        <v/>
      </c>
      <c r="U810" s="91" t="str">
        <f t="shared" si="200"/>
        <v/>
      </c>
      <c r="V810" s="45"/>
      <c r="X810" s="50" t="str">
        <f t="shared" si="201"/>
        <v/>
      </c>
      <c r="Y810" s="69" t="str">
        <f t="shared" si="202"/>
        <v/>
      </c>
      <c r="Z810" s="69" t="str">
        <f t="shared" si="203"/>
        <v/>
      </c>
      <c r="AA810" s="69" t="str">
        <f>IF(I810="CSS",IF(RELLENAR!$F$6="PEM",IF(OR(T810&lt;(Q810),Q810=0),1,""),IF(OR(T810*(1+$T$11+$T$9)&lt;(Q810*(1+$O$9+$O$11)),Q810=0),1,"")),"")</f>
        <v/>
      </c>
      <c r="AB810" s="93" t="str">
        <f t="shared" si="204"/>
        <v/>
      </c>
      <c r="AC810" s="56" t="str">
        <f t="shared" si="205"/>
        <v/>
      </c>
      <c r="AD810" s="94" t="str">
        <f t="shared" si="206"/>
        <v/>
      </c>
      <c r="AE810" s="56" t="str">
        <f t="shared" si="207"/>
        <v/>
      </c>
      <c r="AF810" s="78" t="str">
        <f t="shared" si="208"/>
        <v/>
      </c>
    </row>
    <row r="811" spans="1:32" s="74" customFormat="1" x14ac:dyDescent="0.2">
      <c r="A811" s="74" t="str">
        <f>IF(EXPORTADO!I793&lt;&gt;"",EXPORTADO!I793,"")</f>
        <v/>
      </c>
      <c r="B811" s="74" t="str">
        <f t="shared" si="193"/>
        <v/>
      </c>
      <c r="C811" s="86" t="str">
        <f t="shared" si="194"/>
        <v/>
      </c>
      <c r="D811" s="86" t="str">
        <f t="shared" si="195"/>
        <v/>
      </c>
      <c r="E811" s="86" t="str">
        <f t="shared" si="196"/>
        <v/>
      </c>
      <c r="F811" s="86" t="str">
        <f t="shared" si="197"/>
        <v/>
      </c>
      <c r="G811" s="86" t="str">
        <f t="shared" si="198"/>
        <v/>
      </c>
      <c r="H811" s="87" t="str">
        <f>IF(EXPORTADO!B793&lt;&gt;"",EXPORTADO!B793,"")</f>
        <v/>
      </c>
      <c r="I811" s="78" t="str">
        <f t="shared" si="199"/>
        <v/>
      </c>
      <c r="J811" s="78"/>
      <c r="K811" s="88" t="str">
        <f>IF(EXPORTADO!A793&lt;&gt;"",TRIM(EXPORTADO!A793),"")</f>
        <v/>
      </c>
      <c r="L811" s="50" t="str">
        <f>IF(K811&lt;&gt;"",EXPORTADO!D793,"")</f>
        <v/>
      </c>
      <c r="M811" s="50"/>
      <c r="N811" s="78" t="str">
        <f>IF(K811&lt;&gt;"",EXPORTADO!C793,"")</f>
        <v/>
      </c>
      <c r="O811" s="89" t="str">
        <f>IF(G811&lt;&gt;"",EXPORTADO!E793,"")</f>
        <v/>
      </c>
      <c r="P811" s="90" t="str">
        <f>IF(G811&lt;&gt;"",EXPORTADO!F793,"")</f>
        <v/>
      </c>
      <c r="Q811" s="90" t="str">
        <f>IF($G811&lt;&gt;"",$O811*P811,IF(OR($I811="c",$I811="css"),SUMIF($G$22:G$2999,$K811,Q$22:Q$2999),IF($I811="c1",SUMIF($F$22:F$2999,$K811,Q$22:Q$2999),IF($I811="c2",SUMIF($E$22:E$2999,$K811,Q$22:Q$2999),IF($I811="c3",SUMIF($D$22:D$2999,$K811,Q$22:Q$2999),IF($I811="c4",SUMIF($C$22:C$2999,$K811,Q$22:Q$2999),""))))))</f>
        <v/>
      </c>
      <c r="S811" s="90" t="s">
        <v>17</v>
      </c>
      <c r="T811" s="90" t="str">
        <f>IF(G811&lt;&gt;"",IF(S811&lt;&gt;"",O811*S811,"Celda Vacia"),IF($G811&lt;&gt;"",$O811*S811,IF(OR($I811="c",$I811="css"),SUMIF($G$22:G$2999,$K811,T$22:T$2999),IF($I811="c1",SUMIF($F$22:F$2999,$K811,T$22:T$2999),IF($I811="c2",SUMIF($E$22:E$2999,$K811,T$22:T$2999),IF($I811="c3",SUMIF($D$22:D$2999,$K811,T$22:T$2999),IF($I811="c4",SUMIF($C$22:C$2999,$K811,T$22:T$2999),"")))))))</f>
        <v/>
      </c>
      <c r="U811" s="91" t="str">
        <f t="shared" si="200"/>
        <v/>
      </c>
      <c r="V811" s="45"/>
      <c r="X811" s="50" t="str">
        <f t="shared" si="201"/>
        <v/>
      </c>
      <c r="Y811" s="69" t="str">
        <f t="shared" si="202"/>
        <v/>
      </c>
      <c r="Z811" s="69" t="str">
        <f t="shared" si="203"/>
        <v/>
      </c>
      <c r="AA811" s="69" t="str">
        <f>IF(I811="CSS",IF(RELLENAR!$F$6="PEM",IF(OR(T811&lt;(Q811),Q811=0),1,""),IF(OR(T811*(1+$T$11+$T$9)&lt;(Q811*(1+$O$9+$O$11)),Q811=0),1,"")),"")</f>
        <v/>
      </c>
      <c r="AB811" s="93" t="str">
        <f t="shared" si="204"/>
        <v/>
      </c>
      <c r="AC811" s="56" t="str">
        <f t="shared" si="205"/>
        <v/>
      </c>
      <c r="AD811" s="94" t="str">
        <f t="shared" si="206"/>
        <v/>
      </c>
      <c r="AE811" s="56" t="str">
        <f t="shared" si="207"/>
        <v/>
      </c>
      <c r="AF811" s="78" t="str">
        <f t="shared" si="208"/>
        <v/>
      </c>
    </row>
    <row r="812" spans="1:32" s="74" customFormat="1" x14ac:dyDescent="0.2">
      <c r="A812" s="74" t="str">
        <f>IF(EXPORTADO!I794&lt;&gt;"",EXPORTADO!I794,"")</f>
        <v/>
      </c>
      <c r="B812" s="74" t="str">
        <f t="shared" si="193"/>
        <v/>
      </c>
      <c r="C812" s="86" t="str">
        <f t="shared" si="194"/>
        <v/>
      </c>
      <c r="D812" s="86" t="str">
        <f t="shared" si="195"/>
        <v/>
      </c>
      <c r="E812" s="86" t="str">
        <f t="shared" si="196"/>
        <v/>
      </c>
      <c r="F812" s="86" t="str">
        <f t="shared" si="197"/>
        <v/>
      </c>
      <c r="G812" s="86" t="str">
        <f t="shared" si="198"/>
        <v/>
      </c>
      <c r="H812" s="87" t="str">
        <f>IF(EXPORTADO!B794&lt;&gt;"",EXPORTADO!B794,"")</f>
        <v/>
      </c>
      <c r="I812" s="78" t="str">
        <f t="shared" si="199"/>
        <v/>
      </c>
      <c r="J812" s="78"/>
      <c r="K812" s="88" t="str">
        <f>IF(EXPORTADO!A794&lt;&gt;"",TRIM(EXPORTADO!A794),"")</f>
        <v/>
      </c>
      <c r="L812" s="50" t="str">
        <f>IF(K812&lt;&gt;"",EXPORTADO!D794,"")</f>
        <v/>
      </c>
      <c r="M812" s="50"/>
      <c r="N812" s="78" t="str">
        <f>IF(K812&lt;&gt;"",EXPORTADO!C794,"")</f>
        <v/>
      </c>
      <c r="O812" s="89" t="str">
        <f>IF(G812&lt;&gt;"",EXPORTADO!E794,"")</f>
        <v/>
      </c>
      <c r="P812" s="90" t="str">
        <f>IF(G812&lt;&gt;"",EXPORTADO!F794,"")</f>
        <v/>
      </c>
      <c r="Q812" s="90" t="str">
        <f>IF($G812&lt;&gt;"",$O812*P812,IF(OR($I812="c",$I812="css"),SUMIF($G$22:G$2999,$K812,Q$22:Q$2999),IF($I812="c1",SUMIF($F$22:F$2999,$K812,Q$22:Q$2999),IF($I812="c2",SUMIF($E$22:E$2999,$K812,Q$22:Q$2999),IF($I812="c3",SUMIF($D$22:D$2999,$K812,Q$22:Q$2999),IF($I812="c4",SUMIF($C$22:C$2999,$K812,Q$22:Q$2999),""))))))</f>
        <v/>
      </c>
      <c r="S812" s="90"/>
      <c r="T812" s="90" t="str">
        <f>IF(G812&lt;&gt;"",IF(S812&lt;&gt;"",O812*S812,"Celda Vacia"),IF($G812&lt;&gt;"",$O812*S812,IF(OR($I812="c",$I812="css"),SUMIF($G$22:G$2999,$K812,T$22:T$2999),IF($I812="c1",SUMIF($F$22:F$2999,$K812,T$22:T$2999),IF($I812="c2",SUMIF($E$22:E$2999,$K812,T$22:T$2999),IF($I812="c3",SUMIF($D$22:D$2999,$K812,T$22:T$2999),IF($I812="c4",SUMIF($C$22:C$2999,$K812,T$22:T$2999),"")))))))</f>
        <v/>
      </c>
      <c r="U812" s="91" t="str">
        <f t="shared" si="200"/>
        <v/>
      </c>
      <c r="V812" s="45"/>
      <c r="X812" s="50" t="str">
        <f t="shared" si="201"/>
        <v/>
      </c>
      <c r="Y812" s="69" t="str">
        <f t="shared" si="202"/>
        <v/>
      </c>
      <c r="Z812" s="69" t="str">
        <f t="shared" si="203"/>
        <v/>
      </c>
      <c r="AA812" s="69" t="str">
        <f>IF(I812="CSS",IF(RELLENAR!$F$6="PEM",IF(OR(T812&lt;(Q812),Q812=0),1,""),IF(OR(T812*(1+$T$11+$T$9)&lt;(Q812*(1+$O$9+$O$11)),Q812=0),1,"")),"")</f>
        <v/>
      </c>
      <c r="AB812" s="93" t="str">
        <f t="shared" si="204"/>
        <v/>
      </c>
      <c r="AC812" s="56" t="str">
        <f t="shared" si="205"/>
        <v/>
      </c>
      <c r="AD812" s="94" t="str">
        <f t="shared" si="206"/>
        <v/>
      </c>
      <c r="AE812" s="56" t="str">
        <f t="shared" si="207"/>
        <v/>
      </c>
      <c r="AF812" s="78" t="str">
        <f t="shared" si="208"/>
        <v/>
      </c>
    </row>
    <row r="813" spans="1:32" s="74" customFormat="1" x14ac:dyDescent="0.2">
      <c r="A813" s="74" t="str">
        <f>IF(EXPORTADO!I795&lt;&gt;"",EXPORTADO!I795,"")</f>
        <v/>
      </c>
      <c r="B813" s="74" t="str">
        <f t="shared" si="193"/>
        <v/>
      </c>
      <c r="C813" s="86" t="str">
        <f t="shared" si="194"/>
        <v/>
      </c>
      <c r="D813" s="86" t="str">
        <f t="shared" si="195"/>
        <v/>
      </c>
      <c r="E813" s="86" t="str">
        <f t="shared" si="196"/>
        <v/>
      </c>
      <c r="F813" s="86" t="str">
        <f t="shared" si="197"/>
        <v/>
      </c>
      <c r="G813" s="86" t="str">
        <f t="shared" si="198"/>
        <v/>
      </c>
      <c r="H813" s="87" t="str">
        <f>IF(EXPORTADO!B795&lt;&gt;"",EXPORTADO!B795,"")</f>
        <v/>
      </c>
      <c r="I813" s="78" t="str">
        <f t="shared" si="199"/>
        <v/>
      </c>
      <c r="J813" s="78"/>
      <c r="K813" s="88" t="str">
        <f>IF(EXPORTADO!A795&lt;&gt;"",TRIM(EXPORTADO!A795),"")</f>
        <v/>
      </c>
      <c r="L813" s="50" t="str">
        <f>IF(K813&lt;&gt;"",EXPORTADO!D795,"")</f>
        <v/>
      </c>
      <c r="M813" s="50"/>
      <c r="N813" s="78" t="str">
        <f>IF(K813&lt;&gt;"",EXPORTADO!C795,"")</f>
        <v/>
      </c>
      <c r="O813" s="89" t="str">
        <f>IF(G813&lt;&gt;"",EXPORTADO!E795,"")</f>
        <v/>
      </c>
      <c r="P813" s="90" t="str">
        <f>IF(G813&lt;&gt;"",EXPORTADO!F795,"")</f>
        <v/>
      </c>
      <c r="Q813" s="90" t="str">
        <f>IF($G813&lt;&gt;"",$O813*P813,IF(OR($I813="c",$I813="css"),SUMIF($G$22:G$2999,$K813,Q$22:Q$2999),IF($I813="c1",SUMIF($F$22:F$2999,$K813,Q$22:Q$2999),IF($I813="c2",SUMIF($E$22:E$2999,$K813,Q$22:Q$2999),IF($I813="c3",SUMIF($D$22:D$2999,$K813,Q$22:Q$2999),IF($I813="c4",SUMIF($C$22:C$2999,$K813,Q$22:Q$2999),""))))))</f>
        <v/>
      </c>
      <c r="S813" s="90"/>
      <c r="T813" s="90" t="str">
        <f>IF(G813&lt;&gt;"",IF(S813&lt;&gt;"",O813*S813,"Celda Vacia"),IF($G813&lt;&gt;"",$O813*S813,IF(OR($I813="c",$I813="css"),SUMIF($G$22:G$2999,$K813,T$22:T$2999),IF($I813="c1",SUMIF($F$22:F$2999,$K813,T$22:T$2999),IF($I813="c2",SUMIF($E$22:E$2999,$K813,T$22:T$2999),IF($I813="c3",SUMIF($D$22:D$2999,$K813,T$22:T$2999),IF($I813="c4",SUMIF($C$22:C$2999,$K813,T$22:T$2999),"")))))))</f>
        <v/>
      </c>
      <c r="U813" s="91" t="str">
        <f t="shared" si="200"/>
        <v/>
      </c>
      <c r="V813" s="45"/>
      <c r="X813" s="50" t="str">
        <f t="shared" si="201"/>
        <v/>
      </c>
      <c r="Y813" s="69" t="str">
        <f t="shared" si="202"/>
        <v/>
      </c>
      <c r="Z813" s="69" t="str">
        <f t="shared" si="203"/>
        <v/>
      </c>
      <c r="AA813" s="69" t="str">
        <f>IF(I813="CSS",IF(RELLENAR!$F$6="PEM",IF(OR(T813&lt;(Q813),Q813=0),1,""),IF(OR(T813*(1+$T$11+$T$9)&lt;(Q813*(1+$O$9+$O$11)),Q813=0),1,"")),"")</f>
        <v/>
      </c>
      <c r="AB813" s="93" t="str">
        <f t="shared" si="204"/>
        <v/>
      </c>
      <c r="AC813" s="56" t="str">
        <f t="shared" si="205"/>
        <v/>
      </c>
      <c r="AD813" s="94" t="str">
        <f t="shared" si="206"/>
        <v/>
      </c>
      <c r="AE813" s="56" t="str">
        <f t="shared" si="207"/>
        <v/>
      </c>
      <c r="AF813" s="78" t="str">
        <f t="shared" si="208"/>
        <v/>
      </c>
    </row>
    <row r="814" spans="1:32" s="74" customFormat="1" x14ac:dyDescent="0.2">
      <c r="A814" s="74" t="str">
        <f>IF(EXPORTADO!I796&lt;&gt;"",EXPORTADO!I796,"")</f>
        <v/>
      </c>
      <c r="B814" s="74" t="str">
        <f t="shared" si="193"/>
        <v/>
      </c>
      <c r="C814" s="86" t="str">
        <f t="shared" si="194"/>
        <v/>
      </c>
      <c r="D814" s="86" t="str">
        <f t="shared" si="195"/>
        <v/>
      </c>
      <c r="E814" s="86" t="str">
        <f t="shared" si="196"/>
        <v/>
      </c>
      <c r="F814" s="86" t="str">
        <f t="shared" si="197"/>
        <v/>
      </c>
      <c r="G814" s="86" t="str">
        <f t="shared" si="198"/>
        <v/>
      </c>
      <c r="H814" s="87" t="str">
        <f>IF(EXPORTADO!B796&lt;&gt;"",EXPORTADO!B796,"")</f>
        <v/>
      </c>
      <c r="I814" s="78" t="str">
        <f t="shared" si="199"/>
        <v/>
      </c>
      <c r="J814" s="78"/>
      <c r="K814" s="88" t="str">
        <f>IF(EXPORTADO!A796&lt;&gt;"",TRIM(EXPORTADO!A796),"")</f>
        <v/>
      </c>
      <c r="L814" s="50" t="str">
        <f>IF(K814&lt;&gt;"",EXPORTADO!D796,"")</f>
        <v/>
      </c>
      <c r="M814" s="50"/>
      <c r="N814" s="78" t="str">
        <f>IF(K814&lt;&gt;"",EXPORTADO!C796,"")</f>
        <v/>
      </c>
      <c r="O814" s="89" t="str">
        <f>IF(G814&lt;&gt;"",EXPORTADO!E796,"")</f>
        <v/>
      </c>
      <c r="P814" s="90" t="str">
        <f>IF(G814&lt;&gt;"",EXPORTADO!F796,"")</f>
        <v/>
      </c>
      <c r="Q814" s="90" t="str">
        <f>IF($G814&lt;&gt;"",$O814*P814,IF(OR($I814="c",$I814="css"),SUMIF($G$22:G$2999,$K814,Q$22:Q$2999),IF($I814="c1",SUMIF($F$22:F$2999,$K814,Q$22:Q$2999),IF($I814="c2",SUMIF($E$22:E$2999,$K814,Q$22:Q$2999),IF($I814="c3",SUMIF($D$22:D$2999,$K814,Q$22:Q$2999),IF($I814="c4",SUMIF($C$22:C$2999,$K814,Q$22:Q$2999),""))))))</f>
        <v/>
      </c>
      <c r="S814" s="90"/>
      <c r="T814" s="90" t="str">
        <f>IF(G814&lt;&gt;"",IF(S814&lt;&gt;"",O814*S814,"Celda Vacia"),IF($G814&lt;&gt;"",$O814*S814,IF(OR($I814="c",$I814="css"),SUMIF($G$22:G$2999,$K814,T$22:T$2999),IF($I814="c1",SUMIF($F$22:F$2999,$K814,T$22:T$2999),IF($I814="c2",SUMIF($E$22:E$2999,$K814,T$22:T$2999),IF($I814="c3",SUMIF($D$22:D$2999,$K814,T$22:T$2999),IF($I814="c4",SUMIF($C$22:C$2999,$K814,T$22:T$2999),"")))))))</f>
        <v/>
      </c>
      <c r="U814" s="91" t="str">
        <f t="shared" si="200"/>
        <v/>
      </c>
      <c r="V814" s="45"/>
      <c r="X814" s="50" t="str">
        <f t="shared" si="201"/>
        <v/>
      </c>
      <c r="Y814" s="69" t="str">
        <f t="shared" si="202"/>
        <v/>
      </c>
      <c r="Z814" s="69" t="str">
        <f t="shared" si="203"/>
        <v/>
      </c>
      <c r="AA814" s="69" t="str">
        <f>IF(I814="CSS",IF(RELLENAR!$F$6="PEM",IF(OR(T814&lt;(Q814),Q814=0),1,""),IF(OR(T814*(1+$T$11+$T$9)&lt;(Q814*(1+$O$9+$O$11)),Q814=0),1,"")),"")</f>
        <v/>
      </c>
      <c r="AB814" s="93" t="str">
        <f t="shared" si="204"/>
        <v/>
      </c>
      <c r="AC814" s="56" t="str">
        <f t="shared" si="205"/>
        <v/>
      </c>
      <c r="AD814" s="94" t="str">
        <f t="shared" si="206"/>
        <v/>
      </c>
      <c r="AE814" s="56" t="str">
        <f t="shared" si="207"/>
        <v/>
      </c>
      <c r="AF814" s="78" t="str">
        <f t="shared" si="208"/>
        <v/>
      </c>
    </row>
    <row r="815" spans="1:32" s="74" customFormat="1" x14ac:dyDescent="0.2">
      <c r="A815" s="74" t="str">
        <f>IF(EXPORTADO!I797&lt;&gt;"",EXPORTADO!I797,"")</f>
        <v/>
      </c>
      <c r="B815" s="74" t="str">
        <f t="shared" si="193"/>
        <v/>
      </c>
      <c r="C815" s="86" t="str">
        <f t="shared" si="194"/>
        <v/>
      </c>
      <c r="D815" s="86" t="str">
        <f t="shared" si="195"/>
        <v/>
      </c>
      <c r="E815" s="86" t="str">
        <f t="shared" si="196"/>
        <v/>
      </c>
      <c r="F815" s="86" t="str">
        <f t="shared" si="197"/>
        <v/>
      </c>
      <c r="G815" s="86" t="str">
        <f t="shared" si="198"/>
        <v/>
      </c>
      <c r="H815" s="87" t="str">
        <f>IF(EXPORTADO!B797&lt;&gt;"",EXPORTADO!B797,"")</f>
        <v/>
      </c>
      <c r="I815" s="78" t="str">
        <f t="shared" si="199"/>
        <v/>
      </c>
      <c r="J815" s="78"/>
      <c r="K815" s="88" t="str">
        <f>IF(EXPORTADO!A797&lt;&gt;"",TRIM(EXPORTADO!A797),"")</f>
        <v/>
      </c>
      <c r="L815" s="50" t="str">
        <f>IF(K815&lt;&gt;"",EXPORTADO!D797,"")</f>
        <v/>
      </c>
      <c r="M815" s="50"/>
      <c r="N815" s="78" t="str">
        <f>IF(K815&lt;&gt;"",EXPORTADO!C797,"")</f>
        <v/>
      </c>
      <c r="O815" s="89" t="str">
        <f>IF(G815&lt;&gt;"",EXPORTADO!E797,"")</f>
        <v/>
      </c>
      <c r="P815" s="90" t="str">
        <f>IF(G815&lt;&gt;"",EXPORTADO!F797,"")</f>
        <v/>
      </c>
      <c r="Q815" s="90" t="str">
        <f>IF($G815&lt;&gt;"",$O815*P815,IF(OR($I815="c",$I815="css"),SUMIF($G$22:G$2999,$K815,Q$22:Q$2999),IF($I815="c1",SUMIF($F$22:F$2999,$K815,Q$22:Q$2999),IF($I815="c2",SUMIF($E$22:E$2999,$K815,Q$22:Q$2999),IF($I815="c3",SUMIF($D$22:D$2999,$K815,Q$22:Q$2999),IF($I815="c4",SUMIF($C$22:C$2999,$K815,Q$22:Q$2999),""))))))</f>
        <v/>
      </c>
      <c r="S815" s="90"/>
      <c r="T815" s="90" t="str">
        <f>IF(G815&lt;&gt;"",IF(S815&lt;&gt;"",O815*S815,"Celda Vacia"),IF($G815&lt;&gt;"",$O815*S815,IF(OR($I815="c",$I815="css"),SUMIF($G$22:G$2999,$K815,T$22:T$2999),IF($I815="c1",SUMIF($F$22:F$2999,$K815,T$22:T$2999),IF($I815="c2",SUMIF($E$22:E$2999,$K815,T$22:T$2999),IF($I815="c3",SUMIF($D$22:D$2999,$K815,T$22:T$2999),IF($I815="c4",SUMIF($C$22:C$2999,$K815,T$22:T$2999),"")))))))</f>
        <v/>
      </c>
      <c r="U815" s="91" t="str">
        <f t="shared" si="200"/>
        <v/>
      </c>
      <c r="V815" s="45"/>
      <c r="X815" s="50" t="str">
        <f t="shared" si="201"/>
        <v/>
      </c>
      <c r="Y815" s="69" t="str">
        <f t="shared" si="202"/>
        <v/>
      </c>
      <c r="Z815" s="69" t="str">
        <f t="shared" si="203"/>
        <v/>
      </c>
      <c r="AA815" s="69" t="str">
        <f>IF(I815="CSS",IF(RELLENAR!$F$6="PEM",IF(OR(T815&lt;(Q815),Q815=0),1,""),IF(OR(T815*(1+$T$11+$T$9)&lt;(Q815*(1+$O$9+$O$11)),Q815=0),1,"")),"")</f>
        <v/>
      </c>
      <c r="AB815" s="93" t="str">
        <f t="shared" si="204"/>
        <v/>
      </c>
      <c r="AC815" s="56" t="str">
        <f t="shared" si="205"/>
        <v/>
      </c>
      <c r="AD815" s="94" t="str">
        <f t="shared" si="206"/>
        <v/>
      </c>
      <c r="AE815" s="56" t="str">
        <f t="shared" si="207"/>
        <v/>
      </c>
      <c r="AF815" s="78" t="str">
        <f t="shared" si="208"/>
        <v/>
      </c>
    </row>
    <row r="816" spans="1:32" s="74" customFormat="1" x14ac:dyDescent="0.2">
      <c r="A816" s="74" t="str">
        <f>IF(EXPORTADO!I798&lt;&gt;"",EXPORTADO!I798,"")</f>
        <v/>
      </c>
      <c r="B816" s="74" t="str">
        <f t="shared" si="193"/>
        <v/>
      </c>
      <c r="C816" s="86" t="str">
        <f t="shared" si="194"/>
        <v/>
      </c>
      <c r="D816" s="86" t="str">
        <f t="shared" si="195"/>
        <v/>
      </c>
      <c r="E816" s="86" t="str">
        <f t="shared" si="196"/>
        <v/>
      </c>
      <c r="F816" s="86" t="str">
        <f t="shared" si="197"/>
        <v/>
      </c>
      <c r="G816" s="86" t="str">
        <f t="shared" si="198"/>
        <v/>
      </c>
      <c r="H816" s="87" t="str">
        <f>IF(EXPORTADO!B798&lt;&gt;"",EXPORTADO!B798,"")</f>
        <v/>
      </c>
      <c r="I816" s="78" t="str">
        <f t="shared" si="199"/>
        <v/>
      </c>
      <c r="J816" s="78"/>
      <c r="K816" s="88" t="str">
        <f>IF(EXPORTADO!A798&lt;&gt;"",TRIM(EXPORTADO!A798),"")</f>
        <v/>
      </c>
      <c r="L816" s="50" t="str">
        <f>IF(K816&lt;&gt;"",EXPORTADO!D798,"")</f>
        <v/>
      </c>
      <c r="M816" s="50"/>
      <c r="N816" s="78" t="str">
        <f>IF(K816&lt;&gt;"",EXPORTADO!C798,"")</f>
        <v/>
      </c>
      <c r="O816" s="89" t="str">
        <f>IF(G816&lt;&gt;"",EXPORTADO!E798,"")</f>
        <v/>
      </c>
      <c r="P816" s="90" t="str">
        <f>IF(G816&lt;&gt;"",EXPORTADO!F798,"")</f>
        <v/>
      </c>
      <c r="Q816" s="90" t="str">
        <f>IF($G816&lt;&gt;"",$O816*P816,IF(OR($I816="c",$I816="css"),SUMIF($G$22:G$2999,$K816,Q$22:Q$2999),IF($I816="c1",SUMIF($F$22:F$2999,$K816,Q$22:Q$2999),IF($I816="c2",SUMIF($E$22:E$2999,$K816,Q$22:Q$2999),IF($I816="c3",SUMIF($D$22:D$2999,$K816,Q$22:Q$2999),IF($I816="c4",SUMIF($C$22:C$2999,$K816,Q$22:Q$2999),""))))))</f>
        <v/>
      </c>
      <c r="S816" s="90"/>
      <c r="T816" s="90" t="str">
        <f>IF(G816&lt;&gt;"",IF(S816&lt;&gt;"",O816*S816,"Celda Vacia"),IF($G816&lt;&gt;"",$O816*S816,IF(OR($I816="c",$I816="css"),SUMIF($G$22:G$2999,$K816,T$22:T$2999),IF($I816="c1",SUMIF($F$22:F$2999,$K816,T$22:T$2999),IF($I816="c2",SUMIF($E$22:E$2999,$K816,T$22:T$2999),IF($I816="c3",SUMIF($D$22:D$2999,$K816,T$22:T$2999),IF($I816="c4",SUMIF($C$22:C$2999,$K816,T$22:T$2999),"")))))))</f>
        <v/>
      </c>
      <c r="U816" s="91" t="str">
        <f t="shared" si="200"/>
        <v/>
      </c>
      <c r="V816" s="45"/>
      <c r="X816" s="50" t="str">
        <f t="shared" si="201"/>
        <v/>
      </c>
      <c r="Y816" s="69" t="str">
        <f t="shared" si="202"/>
        <v/>
      </c>
      <c r="Z816" s="69" t="str">
        <f t="shared" si="203"/>
        <v/>
      </c>
      <c r="AA816" s="69" t="str">
        <f>IF(I816="CSS",IF(RELLENAR!$F$6="PEM",IF(OR(T816&lt;(Q816),Q816=0),1,""),IF(OR(T816*(1+$T$11+$T$9)&lt;(Q816*(1+$O$9+$O$11)),Q816=0),1,"")),"")</f>
        <v/>
      </c>
      <c r="AB816" s="93" t="str">
        <f t="shared" si="204"/>
        <v/>
      </c>
      <c r="AC816" s="56" t="str">
        <f t="shared" si="205"/>
        <v/>
      </c>
      <c r="AD816" s="94" t="str">
        <f t="shared" si="206"/>
        <v/>
      </c>
      <c r="AE816" s="56" t="str">
        <f t="shared" si="207"/>
        <v/>
      </c>
      <c r="AF816" s="78" t="str">
        <f t="shared" si="208"/>
        <v/>
      </c>
    </row>
    <row r="817" spans="1:32" s="74" customFormat="1" x14ac:dyDescent="0.2">
      <c r="A817" s="74" t="str">
        <f>IF(EXPORTADO!I799&lt;&gt;"",EXPORTADO!I799,"")</f>
        <v/>
      </c>
      <c r="B817" s="74" t="str">
        <f t="shared" si="193"/>
        <v/>
      </c>
      <c r="C817" s="86" t="str">
        <f t="shared" si="194"/>
        <v/>
      </c>
      <c r="D817" s="86" t="str">
        <f t="shared" si="195"/>
        <v/>
      </c>
      <c r="E817" s="86" t="str">
        <f t="shared" si="196"/>
        <v/>
      </c>
      <c r="F817" s="86" t="str">
        <f t="shared" si="197"/>
        <v/>
      </c>
      <c r="G817" s="86" t="str">
        <f t="shared" si="198"/>
        <v/>
      </c>
      <c r="H817" s="87" t="str">
        <f>IF(EXPORTADO!B799&lt;&gt;"",EXPORTADO!B799,"")</f>
        <v/>
      </c>
      <c r="I817" s="78" t="str">
        <f t="shared" si="199"/>
        <v/>
      </c>
      <c r="J817" s="78"/>
      <c r="K817" s="88" t="str">
        <f>IF(EXPORTADO!A799&lt;&gt;"",TRIM(EXPORTADO!A799),"")</f>
        <v/>
      </c>
      <c r="L817" s="50" t="str">
        <f>IF(K817&lt;&gt;"",EXPORTADO!D799,"")</f>
        <v/>
      </c>
      <c r="M817" s="50"/>
      <c r="N817" s="78" t="str">
        <f>IF(K817&lt;&gt;"",EXPORTADO!C799,"")</f>
        <v/>
      </c>
      <c r="O817" s="89" t="str">
        <f>IF(G817&lt;&gt;"",EXPORTADO!E799,"")</f>
        <v/>
      </c>
      <c r="P817" s="90" t="str">
        <f>IF(G817&lt;&gt;"",EXPORTADO!F799,"")</f>
        <v/>
      </c>
      <c r="Q817" s="90" t="str">
        <f>IF($G817&lt;&gt;"",$O817*P817,IF(OR($I817="c",$I817="css"),SUMIF($G$22:G$2999,$K817,Q$22:Q$2999),IF($I817="c1",SUMIF($F$22:F$2999,$K817,Q$22:Q$2999),IF($I817="c2",SUMIF($E$22:E$2999,$K817,Q$22:Q$2999),IF($I817="c3",SUMIF($D$22:D$2999,$K817,Q$22:Q$2999),IF($I817="c4",SUMIF($C$22:C$2999,$K817,Q$22:Q$2999),""))))))</f>
        <v/>
      </c>
      <c r="S817" s="90"/>
      <c r="T817" s="90" t="str">
        <f>IF(G817&lt;&gt;"",IF(S817&lt;&gt;"",O817*S817,"Celda Vacia"),IF($G817&lt;&gt;"",$O817*S817,IF(OR($I817="c",$I817="css"),SUMIF($G$22:G$2999,$K817,T$22:T$2999),IF($I817="c1",SUMIF($F$22:F$2999,$K817,T$22:T$2999),IF($I817="c2",SUMIF($E$22:E$2999,$K817,T$22:T$2999),IF($I817="c3",SUMIF($D$22:D$2999,$K817,T$22:T$2999),IF($I817="c4",SUMIF($C$22:C$2999,$K817,T$22:T$2999),"")))))))</f>
        <v/>
      </c>
      <c r="U817" s="91" t="str">
        <f t="shared" si="200"/>
        <v/>
      </c>
      <c r="V817" s="45"/>
      <c r="X817" s="50" t="str">
        <f t="shared" si="201"/>
        <v/>
      </c>
      <c r="Y817" s="69" t="str">
        <f t="shared" si="202"/>
        <v/>
      </c>
      <c r="Z817" s="69" t="str">
        <f t="shared" si="203"/>
        <v/>
      </c>
      <c r="AA817" s="69" t="str">
        <f>IF(I817="CSS",IF(RELLENAR!$F$6="PEM",IF(OR(T817&lt;(Q817),Q817=0),1,""),IF(OR(T817*(1+$T$11+$T$9)&lt;(Q817*(1+$O$9+$O$11)),Q817=0),1,"")),"")</f>
        <v/>
      </c>
      <c r="AB817" s="93" t="str">
        <f t="shared" si="204"/>
        <v/>
      </c>
      <c r="AC817" s="56" t="str">
        <f t="shared" si="205"/>
        <v/>
      </c>
      <c r="AD817" s="94" t="str">
        <f t="shared" si="206"/>
        <v/>
      </c>
      <c r="AE817" s="56" t="str">
        <f t="shared" si="207"/>
        <v/>
      </c>
      <c r="AF817" s="78" t="str">
        <f t="shared" si="208"/>
        <v/>
      </c>
    </row>
    <row r="818" spans="1:32" s="74" customFormat="1" x14ac:dyDescent="0.2">
      <c r="A818" s="74" t="str">
        <f>IF(EXPORTADO!I800&lt;&gt;"",EXPORTADO!I800,"")</f>
        <v/>
      </c>
      <c r="B818" s="74" t="str">
        <f t="shared" si="193"/>
        <v/>
      </c>
      <c r="C818" s="86" t="str">
        <f t="shared" si="194"/>
        <v/>
      </c>
      <c r="D818" s="86" t="str">
        <f t="shared" si="195"/>
        <v/>
      </c>
      <c r="E818" s="86" t="str">
        <f t="shared" si="196"/>
        <v/>
      </c>
      <c r="F818" s="86" t="str">
        <f t="shared" si="197"/>
        <v/>
      </c>
      <c r="G818" s="86" t="str">
        <f t="shared" si="198"/>
        <v/>
      </c>
      <c r="H818" s="87" t="str">
        <f>IF(EXPORTADO!B800&lt;&gt;"",EXPORTADO!B800,"")</f>
        <v/>
      </c>
      <c r="I818" s="78" t="str">
        <f t="shared" si="199"/>
        <v/>
      </c>
      <c r="J818" s="78"/>
      <c r="K818" s="88" t="str">
        <f>IF(EXPORTADO!A800&lt;&gt;"",TRIM(EXPORTADO!A800),"")</f>
        <v/>
      </c>
      <c r="L818" s="50" t="str">
        <f>IF(K818&lt;&gt;"",EXPORTADO!D800,"")</f>
        <v/>
      </c>
      <c r="M818" s="50"/>
      <c r="N818" s="78" t="str">
        <f>IF(K818&lt;&gt;"",EXPORTADO!C800,"")</f>
        <v/>
      </c>
      <c r="O818" s="89" t="str">
        <f>IF(G818&lt;&gt;"",EXPORTADO!E800,"")</f>
        <v/>
      </c>
      <c r="P818" s="90" t="str">
        <f>IF(G818&lt;&gt;"",EXPORTADO!F800,"")</f>
        <v/>
      </c>
      <c r="Q818" s="90" t="str">
        <f>IF($G818&lt;&gt;"",$O818*P818,IF(OR($I818="c",$I818="css"),SUMIF($G$22:G$2999,$K818,Q$22:Q$2999),IF($I818="c1",SUMIF($F$22:F$2999,$K818,Q$22:Q$2999),IF($I818="c2",SUMIF($E$22:E$2999,$K818,Q$22:Q$2999),IF($I818="c3",SUMIF($D$22:D$2999,$K818,Q$22:Q$2999),IF($I818="c4",SUMIF($C$22:C$2999,$K818,Q$22:Q$2999),""))))))</f>
        <v/>
      </c>
      <c r="S818" s="90"/>
      <c r="T818" s="90" t="str">
        <f>IF(G818&lt;&gt;"",IF(S818&lt;&gt;"",O818*S818,"Celda Vacia"),IF($G818&lt;&gt;"",$O818*S818,IF(OR($I818="c",$I818="css"),SUMIF($G$22:G$2999,$K818,T$22:T$2999),IF($I818="c1",SUMIF($F$22:F$2999,$K818,T$22:T$2999),IF($I818="c2",SUMIF($E$22:E$2999,$K818,T$22:T$2999),IF($I818="c3",SUMIF($D$22:D$2999,$K818,T$22:T$2999),IF($I818="c4",SUMIF($C$22:C$2999,$K818,T$22:T$2999),"")))))))</f>
        <v/>
      </c>
      <c r="U818" s="91" t="str">
        <f t="shared" si="200"/>
        <v/>
      </c>
      <c r="V818" s="45"/>
      <c r="X818" s="50" t="str">
        <f t="shared" si="201"/>
        <v/>
      </c>
      <c r="Y818" s="69" t="str">
        <f t="shared" si="202"/>
        <v/>
      </c>
      <c r="Z818" s="69" t="str">
        <f t="shared" si="203"/>
        <v/>
      </c>
      <c r="AA818" s="69" t="str">
        <f>IF(I818="CSS",IF(RELLENAR!$F$6="PEM",IF(OR(T818&lt;(Q818),Q818=0),1,""),IF(OR(T818*(1+$T$11+$T$9)&lt;(Q818*(1+$O$9+$O$11)),Q818=0),1,"")),"")</f>
        <v/>
      </c>
      <c r="AB818" s="93" t="str">
        <f t="shared" si="204"/>
        <v/>
      </c>
      <c r="AC818" s="56" t="str">
        <f t="shared" si="205"/>
        <v/>
      </c>
      <c r="AD818" s="94" t="str">
        <f t="shared" si="206"/>
        <v/>
      </c>
      <c r="AE818" s="56" t="str">
        <f t="shared" si="207"/>
        <v/>
      </c>
      <c r="AF818" s="78" t="str">
        <f t="shared" si="208"/>
        <v/>
      </c>
    </row>
    <row r="819" spans="1:32" s="74" customFormat="1" x14ac:dyDescent="0.2">
      <c r="A819" s="74" t="str">
        <f>IF(EXPORTADO!I801&lt;&gt;"",EXPORTADO!I801,"")</f>
        <v/>
      </c>
      <c r="B819" s="74" t="str">
        <f t="shared" si="193"/>
        <v/>
      </c>
      <c r="C819" s="86" t="str">
        <f t="shared" si="194"/>
        <v/>
      </c>
      <c r="D819" s="86" t="str">
        <f t="shared" si="195"/>
        <v/>
      </c>
      <c r="E819" s="86" t="str">
        <f t="shared" si="196"/>
        <v/>
      </c>
      <c r="F819" s="86" t="str">
        <f t="shared" si="197"/>
        <v/>
      </c>
      <c r="G819" s="86" t="str">
        <f t="shared" si="198"/>
        <v/>
      </c>
      <c r="H819" s="87" t="str">
        <f>IF(EXPORTADO!B801&lt;&gt;"",EXPORTADO!B801,"")</f>
        <v/>
      </c>
      <c r="I819" s="78" t="str">
        <f t="shared" si="199"/>
        <v/>
      </c>
      <c r="J819" s="78"/>
      <c r="K819" s="88" t="str">
        <f>IF(EXPORTADO!A801&lt;&gt;"",TRIM(EXPORTADO!A801),"")</f>
        <v/>
      </c>
      <c r="L819" s="50" t="str">
        <f>IF(K819&lt;&gt;"",EXPORTADO!D801,"")</f>
        <v/>
      </c>
      <c r="M819" s="50"/>
      <c r="N819" s="78" t="str">
        <f>IF(K819&lt;&gt;"",EXPORTADO!C801,"")</f>
        <v/>
      </c>
      <c r="O819" s="89" t="str">
        <f>IF(G819&lt;&gt;"",EXPORTADO!E801,"")</f>
        <v/>
      </c>
      <c r="P819" s="90" t="str">
        <f>IF(G819&lt;&gt;"",EXPORTADO!F801,"")</f>
        <v/>
      </c>
      <c r="Q819" s="90" t="str">
        <f>IF($G819&lt;&gt;"",$O819*P819,IF(OR($I819="c",$I819="css"),SUMIF($G$22:G$2999,$K819,Q$22:Q$2999),IF($I819="c1",SUMIF($F$22:F$2999,$K819,Q$22:Q$2999),IF($I819="c2",SUMIF($E$22:E$2999,$K819,Q$22:Q$2999),IF($I819="c3",SUMIF($D$22:D$2999,$K819,Q$22:Q$2999),IF($I819="c4",SUMIF($C$22:C$2999,$K819,Q$22:Q$2999),""))))))</f>
        <v/>
      </c>
      <c r="S819" s="90" t="s">
        <v>17</v>
      </c>
      <c r="T819" s="90" t="str">
        <f>IF(G819&lt;&gt;"",IF(S819&lt;&gt;"",O819*S819,"Celda Vacia"),IF($G819&lt;&gt;"",$O819*S819,IF(OR($I819="c",$I819="css"),SUMIF($G$22:G$2999,$K819,T$22:T$2999),IF($I819="c1",SUMIF($F$22:F$2999,$K819,T$22:T$2999),IF($I819="c2",SUMIF($E$22:E$2999,$K819,T$22:T$2999),IF($I819="c3",SUMIF($D$22:D$2999,$K819,T$22:T$2999),IF($I819="c4",SUMIF($C$22:C$2999,$K819,T$22:T$2999),"")))))))</f>
        <v/>
      </c>
      <c r="U819" s="91" t="str">
        <f t="shared" si="200"/>
        <v/>
      </c>
      <c r="V819" s="45"/>
      <c r="X819" s="50" t="str">
        <f t="shared" si="201"/>
        <v/>
      </c>
      <c r="Y819" s="69" t="str">
        <f t="shared" si="202"/>
        <v/>
      </c>
      <c r="Z819" s="69" t="str">
        <f t="shared" si="203"/>
        <v/>
      </c>
      <c r="AA819" s="69" t="str">
        <f>IF(I819="CSS",IF(RELLENAR!$F$6="PEM",IF(OR(T819&lt;(Q819),Q819=0),1,""),IF(OR(T819*(1+$T$11+$T$9)&lt;(Q819*(1+$O$9+$O$11)),Q819=0),1,"")),"")</f>
        <v/>
      </c>
      <c r="AB819" s="93" t="str">
        <f t="shared" si="204"/>
        <v/>
      </c>
      <c r="AC819" s="56" t="str">
        <f t="shared" si="205"/>
        <v/>
      </c>
      <c r="AD819" s="94" t="str">
        <f t="shared" si="206"/>
        <v/>
      </c>
      <c r="AE819" s="56" t="str">
        <f t="shared" si="207"/>
        <v/>
      </c>
      <c r="AF819" s="78" t="str">
        <f t="shared" si="208"/>
        <v/>
      </c>
    </row>
    <row r="820" spans="1:32" s="74" customFormat="1" x14ac:dyDescent="0.2">
      <c r="A820" s="74" t="str">
        <f>IF(EXPORTADO!I802&lt;&gt;"",EXPORTADO!I802,"")</f>
        <v/>
      </c>
      <c r="B820" s="74" t="str">
        <f t="shared" si="193"/>
        <v/>
      </c>
      <c r="C820" s="86" t="str">
        <f t="shared" si="194"/>
        <v/>
      </c>
      <c r="D820" s="86" t="str">
        <f t="shared" si="195"/>
        <v/>
      </c>
      <c r="E820" s="86" t="str">
        <f t="shared" si="196"/>
        <v/>
      </c>
      <c r="F820" s="86" t="str">
        <f t="shared" si="197"/>
        <v/>
      </c>
      <c r="G820" s="86" t="str">
        <f t="shared" si="198"/>
        <v/>
      </c>
      <c r="H820" s="87" t="str">
        <f>IF(EXPORTADO!B802&lt;&gt;"",EXPORTADO!B802,"")</f>
        <v/>
      </c>
      <c r="I820" s="78" t="str">
        <f t="shared" si="199"/>
        <v/>
      </c>
      <c r="J820" s="78"/>
      <c r="K820" s="88" t="str">
        <f>IF(EXPORTADO!A802&lt;&gt;"",TRIM(EXPORTADO!A802),"")</f>
        <v/>
      </c>
      <c r="L820" s="50" t="str">
        <f>IF(K820&lt;&gt;"",EXPORTADO!D802,"")</f>
        <v/>
      </c>
      <c r="M820" s="50"/>
      <c r="N820" s="78" t="str">
        <f>IF(K820&lt;&gt;"",EXPORTADO!C802,"")</f>
        <v/>
      </c>
      <c r="O820" s="89" t="str">
        <f>IF(G820&lt;&gt;"",EXPORTADO!E802,"")</f>
        <v/>
      </c>
      <c r="P820" s="90" t="str">
        <f>IF(G820&lt;&gt;"",EXPORTADO!F802,"")</f>
        <v/>
      </c>
      <c r="Q820" s="90" t="str">
        <f>IF($G820&lt;&gt;"",$O820*P820,IF(OR($I820="c",$I820="css"),SUMIF($G$22:G$2999,$K820,Q$22:Q$2999),IF($I820="c1",SUMIF($F$22:F$2999,$K820,Q$22:Q$2999),IF($I820="c2",SUMIF($E$22:E$2999,$K820,Q$22:Q$2999),IF($I820="c3",SUMIF($D$22:D$2999,$K820,Q$22:Q$2999),IF($I820="c4",SUMIF($C$22:C$2999,$K820,Q$22:Q$2999),""))))))</f>
        <v/>
      </c>
      <c r="S820" s="90"/>
      <c r="T820" s="90" t="str">
        <f>IF(G820&lt;&gt;"",IF(S820&lt;&gt;"",O820*S820,"Celda Vacia"),IF($G820&lt;&gt;"",$O820*S820,IF(OR($I820="c",$I820="css"),SUMIF($G$22:G$2999,$K820,T$22:T$2999),IF($I820="c1",SUMIF($F$22:F$2999,$K820,T$22:T$2999),IF($I820="c2",SUMIF($E$22:E$2999,$K820,T$22:T$2999),IF($I820="c3",SUMIF($D$22:D$2999,$K820,T$22:T$2999),IF($I820="c4",SUMIF($C$22:C$2999,$K820,T$22:T$2999),"")))))))</f>
        <v/>
      </c>
      <c r="U820" s="91" t="str">
        <f t="shared" si="200"/>
        <v/>
      </c>
      <c r="V820" s="45"/>
      <c r="X820" s="50" t="str">
        <f t="shared" si="201"/>
        <v/>
      </c>
      <c r="Y820" s="69" t="str">
        <f t="shared" si="202"/>
        <v/>
      </c>
      <c r="Z820" s="69" t="str">
        <f t="shared" si="203"/>
        <v/>
      </c>
      <c r="AA820" s="69" t="str">
        <f>IF(I820="CSS",IF(RELLENAR!$F$6="PEM",IF(OR(T820&lt;(Q820),Q820=0),1,""),IF(OR(T820*(1+$T$11+$T$9)&lt;(Q820*(1+$O$9+$O$11)),Q820=0),1,"")),"")</f>
        <v/>
      </c>
      <c r="AB820" s="93" t="str">
        <f t="shared" si="204"/>
        <v/>
      </c>
      <c r="AC820" s="56" t="str">
        <f t="shared" si="205"/>
        <v/>
      </c>
      <c r="AD820" s="94" t="str">
        <f t="shared" si="206"/>
        <v/>
      </c>
      <c r="AE820" s="56" t="str">
        <f t="shared" si="207"/>
        <v/>
      </c>
      <c r="AF820" s="78" t="str">
        <f t="shared" si="208"/>
        <v/>
      </c>
    </row>
    <row r="821" spans="1:32" s="74" customFormat="1" x14ac:dyDescent="0.2">
      <c r="A821" s="74" t="str">
        <f>IF(EXPORTADO!I803&lt;&gt;"",EXPORTADO!I803,"")</f>
        <v/>
      </c>
      <c r="B821" s="74" t="str">
        <f t="shared" si="193"/>
        <v/>
      </c>
      <c r="C821" s="86" t="str">
        <f t="shared" si="194"/>
        <v/>
      </c>
      <c r="D821" s="86" t="str">
        <f t="shared" si="195"/>
        <v/>
      </c>
      <c r="E821" s="86" t="str">
        <f t="shared" si="196"/>
        <v/>
      </c>
      <c r="F821" s="86" t="str">
        <f t="shared" si="197"/>
        <v/>
      </c>
      <c r="G821" s="86" t="str">
        <f t="shared" si="198"/>
        <v/>
      </c>
      <c r="H821" s="87" t="str">
        <f>IF(EXPORTADO!B803&lt;&gt;"",EXPORTADO!B803,"")</f>
        <v/>
      </c>
      <c r="I821" s="78" t="str">
        <f t="shared" si="199"/>
        <v/>
      </c>
      <c r="J821" s="78"/>
      <c r="K821" s="88" t="str">
        <f>IF(EXPORTADO!A803&lt;&gt;"",TRIM(EXPORTADO!A803),"")</f>
        <v/>
      </c>
      <c r="L821" s="50" t="str">
        <f>IF(K821&lt;&gt;"",EXPORTADO!D803,"")</f>
        <v/>
      </c>
      <c r="M821" s="50"/>
      <c r="N821" s="78" t="str">
        <f>IF(K821&lt;&gt;"",EXPORTADO!C803,"")</f>
        <v/>
      </c>
      <c r="O821" s="89" t="str">
        <f>IF(G821&lt;&gt;"",EXPORTADO!E803,"")</f>
        <v/>
      </c>
      <c r="P821" s="90" t="str">
        <f>IF(G821&lt;&gt;"",EXPORTADO!F803,"")</f>
        <v/>
      </c>
      <c r="Q821" s="90" t="str">
        <f>IF($G821&lt;&gt;"",$O821*P821,IF(OR($I821="c",$I821="css"),SUMIF($G$22:G$2999,$K821,Q$22:Q$2999),IF($I821="c1",SUMIF($F$22:F$2999,$K821,Q$22:Q$2999),IF($I821="c2",SUMIF($E$22:E$2999,$K821,Q$22:Q$2999),IF($I821="c3",SUMIF($D$22:D$2999,$K821,Q$22:Q$2999),IF($I821="c4",SUMIF($C$22:C$2999,$K821,Q$22:Q$2999),""))))))</f>
        <v/>
      </c>
      <c r="S821" s="90"/>
      <c r="T821" s="90" t="str">
        <f>IF(G821&lt;&gt;"",IF(S821&lt;&gt;"",O821*S821,"Celda Vacia"),IF($G821&lt;&gt;"",$O821*S821,IF(OR($I821="c",$I821="css"),SUMIF($G$22:G$2999,$K821,T$22:T$2999),IF($I821="c1",SUMIF($F$22:F$2999,$K821,T$22:T$2999),IF($I821="c2",SUMIF($E$22:E$2999,$K821,T$22:T$2999),IF($I821="c3",SUMIF($D$22:D$2999,$K821,T$22:T$2999),IF($I821="c4",SUMIF($C$22:C$2999,$K821,T$22:T$2999),"")))))))</f>
        <v/>
      </c>
      <c r="U821" s="91" t="str">
        <f t="shared" si="200"/>
        <v/>
      </c>
      <c r="V821" s="45"/>
      <c r="X821" s="50" t="str">
        <f t="shared" si="201"/>
        <v/>
      </c>
      <c r="Y821" s="69" t="str">
        <f t="shared" si="202"/>
        <v/>
      </c>
      <c r="Z821" s="69" t="str">
        <f t="shared" si="203"/>
        <v/>
      </c>
      <c r="AA821" s="69" t="str">
        <f>IF(I821="CSS",IF(RELLENAR!$F$6="PEM",IF(OR(T821&lt;(Q821),Q821=0),1,""),IF(OR(T821*(1+$T$11+$T$9)&lt;(Q821*(1+$O$9+$O$11)),Q821=0),1,"")),"")</f>
        <v/>
      </c>
      <c r="AB821" s="93" t="str">
        <f t="shared" si="204"/>
        <v/>
      </c>
      <c r="AC821" s="56" t="str">
        <f t="shared" si="205"/>
        <v/>
      </c>
      <c r="AD821" s="94" t="str">
        <f t="shared" si="206"/>
        <v/>
      </c>
      <c r="AE821" s="56" t="str">
        <f t="shared" si="207"/>
        <v/>
      </c>
      <c r="AF821" s="78" t="str">
        <f t="shared" si="208"/>
        <v/>
      </c>
    </row>
    <row r="822" spans="1:32" s="74" customFormat="1" x14ac:dyDescent="0.2">
      <c r="A822" s="74" t="str">
        <f>IF(EXPORTADO!I804&lt;&gt;"",EXPORTADO!I804,"")</f>
        <v/>
      </c>
      <c r="B822" s="74" t="str">
        <f t="shared" si="193"/>
        <v/>
      </c>
      <c r="C822" s="86" t="str">
        <f t="shared" si="194"/>
        <v/>
      </c>
      <c r="D822" s="86" t="str">
        <f t="shared" si="195"/>
        <v/>
      </c>
      <c r="E822" s="86" t="str">
        <f t="shared" si="196"/>
        <v/>
      </c>
      <c r="F822" s="86" t="str">
        <f t="shared" si="197"/>
        <v/>
      </c>
      <c r="G822" s="86" t="str">
        <f t="shared" si="198"/>
        <v/>
      </c>
      <c r="H822" s="87" t="str">
        <f>IF(EXPORTADO!B804&lt;&gt;"",EXPORTADO!B804,"")</f>
        <v/>
      </c>
      <c r="I822" s="78" t="str">
        <f t="shared" si="199"/>
        <v/>
      </c>
      <c r="J822" s="78"/>
      <c r="K822" s="88" t="str">
        <f>IF(EXPORTADO!A804&lt;&gt;"",TRIM(EXPORTADO!A804),"")</f>
        <v/>
      </c>
      <c r="L822" s="50" t="str">
        <f>IF(K822&lt;&gt;"",EXPORTADO!D804,"")</f>
        <v/>
      </c>
      <c r="M822" s="50"/>
      <c r="N822" s="78" t="str">
        <f>IF(K822&lt;&gt;"",EXPORTADO!C804,"")</f>
        <v/>
      </c>
      <c r="O822" s="89" t="str">
        <f>IF(G822&lt;&gt;"",EXPORTADO!E804,"")</f>
        <v/>
      </c>
      <c r="P822" s="90" t="str">
        <f>IF(G822&lt;&gt;"",EXPORTADO!F804,"")</f>
        <v/>
      </c>
      <c r="Q822" s="90" t="str">
        <f>IF($G822&lt;&gt;"",$O822*P822,IF(OR($I822="c",$I822="css"),SUMIF($G$22:G$2999,$K822,Q$22:Q$2999),IF($I822="c1",SUMIF($F$22:F$2999,$K822,Q$22:Q$2999),IF($I822="c2",SUMIF($E$22:E$2999,$K822,Q$22:Q$2999),IF($I822="c3",SUMIF($D$22:D$2999,$K822,Q$22:Q$2999),IF($I822="c4",SUMIF($C$22:C$2999,$K822,Q$22:Q$2999),""))))))</f>
        <v/>
      </c>
      <c r="S822" s="90"/>
      <c r="T822" s="90" t="str">
        <f>IF(G822&lt;&gt;"",IF(S822&lt;&gt;"",O822*S822,"Celda Vacia"),IF($G822&lt;&gt;"",$O822*S822,IF(OR($I822="c",$I822="css"),SUMIF($G$22:G$2999,$K822,T$22:T$2999),IF($I822="c1",SUMIF($F$22:F$2999,$K822,T$22:T$2999),IF($I822="c2",SUMIF($E$22:E$2999,$K822,T$22:T$2999),IF($I822="c3",SUMIF($D$22:D$2999,$K822,T$22:T$2999),IF($I822="c4",SUMIF($C$22:C$2999,$K822,T$22:T$2999),"")))))))</f>
        <v/>
      </c>
      <c r="U822" s="91" t="str">
        <f t="shared" si="200"/>
        <v/>
      </c>
      <c r="V822" s="45"/>
      <c r="X822" s="50" t="str">
        <f t="shared" si="201"/>
        <v/>
      </c>
      <c r="Y822" s="69" t="str">
        <f t="shared" si="202"/>
        <v/>
      </c>
      <c r="Z822" s="69" t="str">
        <f t="shared" si="203"/>
        <v/>
      </c>
      <c r="AA822" s="69" t="str">
        <f>IF(I822="CSS",IF(RELLENAR!$F$6="PEM",IF(OR(T822&lt;(Q822),Q822=0),1,""),IF(OR(T822*(1+$T$11+$T$9)&lt;(Q822*(1+$O$9+$O$11)),Q822=0),1,"")),"")</f>
        <v/>
      </c>
      <c r="AB822" s="93" t="str">
        <f t="shared" si="204"/>
        <v/>
      </c>
      <c r="AC822" s="56" t="str">
        <f t="shared" si="205"/>
        <v/>
      </c>
      <c r="AD822" s="94" t="str">
        <f t="shared" si="206"/>
        <v/>
      </c>
      <c r="AE822" s="56" t="str">
        <f t="shared" si="207"/>
        <v/>
      </c>
      <c r="AF822" s="78" t="str">
        <f t="shared" si="208"/>
        <v/>
      </c>
    </row>
    <row r="823" spans="1:32" s="74" customFormat="1" x14ac:dyDescent="0.2">
      <c r="A823" s="74" t="str">
        <f>IF(EXPORTADO!I805&lt;&gt;"",EXPORTADO!I805,"")</f>
        <v/>
      </c>
      <c r="B823" s="74" t="str">
        <f t="shared" si="193"/>
        <v/>
      </c>
      <c r="C823" s="86" t="str">
        <f t="shared" si="194"/>
        <v/>
      </c>
      <c r="D823" s="86" t="str">
        <f t="shared" si="195"/>
        <v/>
      </c>
      <c r="E823" s="86" t="str">
        <f t="shared" si="196"/>
        <v/>
      </c>
      <c r="F823" s="86" t="str">
        <f t="shared" si="197"/>
        <v/>
      </c>
      <c r="G823" s="86" t="str">
        <f t="shared" si="198"/>
        <v/>
      </c>
      <c r="H823" s="87" t="str">
        <f>IF(EXPORTADO!B805&lt;&gt;"",EXPORTADO!B805,"")</f>
        <v/>
      </c>
      <c r="I823" s="78" t="str">
        <f t="shared" si="199"/>
        <v/>
      </c>
      <c r="J823" s="78"/>
      <c r="K823" s="88" t="str">
        <f>IF(EXPORTADO!A805&lt;&gt;"",TRIM(EXPORTADO!A805),"")</f>
        <v/>
      </c>
      <c r="L823" s="50" t="str">
        <f>IF(K823&lt;&gt;"",EXPORTADO!D805,"")</f>
        <v/>
      </c>
      <c r="M823" s="50"/>
      <c r="N823" s="78" t="str">
        <f>IF(K823&lt;&gt;"",EXPORTADO!C805,"")</f>
        <v/>
      </c>
      <c r="O823" s="89" t="str">
        <f>IF(G823&lt;&gt;"",EXPORTADO!E805,"")</f>
        <v/>
      </c>
      <c r="P823" s="90" t="str">
        <f>IF(G823&lt;&gt;"",EXPORTADO!F805,"")</f>
        <v/>
      </c>
      <c r="Q823" s="90" t="str">
        <f>IF($G823&lt;&gt;"",$O823*P823,IF(OR($I823="c",$I823="css"),SUMIF($G$22:G$2999,$K823,Q$22:Q$2999),IF($I823="c1",SUMIF($F$22:F$2999,$K823,Q$22:Q$2999),IF($I823="c2",SUMIF($E$22:E$2999,$K823,Q$22:Q$2999),IF($I823="c3",SUMIF($D$22:D$2999,$K823,Q$22:Q$2999),IF($I823="c4",SUMIF($C$22:C$2999,$K823,Q$22:Q$2999),""))))))</f>
        <v/>
      </c>
      <c r="S823" s="90"/>
      <c r="T823" s="90" t="str">
        <f>IF(G823&lt;&gt;"",IF(S823&lt;&gt;"",O823*S823,"Celda Vacia"),IF($G823&lt;&gt;"",$O823*S823,IF(OR($I823="c",$I823="css"),SUMIF($G$22:G$2999,$K823,T$22:T$2999),IF($I823="c1",SUMIF($F$22:F$2999,$K823,T$22:T$2999),IF($I823="c2",SUMIF($E$22:E$2999,$K823,T$22:T$2999),IF($I823="c3",SUMIF($D$22:D$2999,$K823,T$22:T$2999),IF($I823="c4",SUMIF($C$22:C$2999,$K823,T$22:T$2999),"")))))))</f>
        <v/>
      </c>
      <c r="U823" s="91" t="str">
        <f t="shared" si="200"/>
        <v/>
      </c>
      <c r="V823" s="45"/>
      <c r="X823" s="50" t="str">
        <f t="shared" si="201"/>
        <v/>
      </c>
      <c r="Y823" s="69" t="str">
        <f t="shared" si="202"/>
        <v/>
      </c>
      <c r="Z823" s="69" t="str">
        <f t="shared" si="203"/>
        <v/>
      </c>
      <c r="AA823" s="69" t="str">
        <f>IF(I823="CSS",IF(RELLENAR!$F$6="PEM",IF(OR(T823&lt;(Q823),Q823=0),1,""),IF(OR(T823*(1+$T$11+$T$9)&lt;(Q823*(1+$O$9+$O$11)),Q823=0),1,"")),"")</f>
        <v/>
      </c>
      <c r="AB823" s="93" t="str">
        <f t="shared" si="204"/>
        <v/>
      </c>
      <c r="AC823" s="56" t="str">
        <f t="shared" si="205"/>
        <v/>
      </c>
      <c r="AD823" s="94" t="str">
        <f t="shared" si="206"/>
        <v/>
      </c>
      <c r="AE823" s="56" t="str">
        <f t="shared" si="207"/>
        <v/>
      </c>
      <c r="AF823" s="78" t="str">
        <f t="shared" si="208"/>
        <v/>
      </c>
    </row>
    <row r="824" spans="1:32" s="74" customFormat="1" x14ac:dyDescent="0.2">
      <c r="A824" s="74" t="str">
        <f>IF(EXPORTADO!I806&lt;&gt;"",EXPORTADO!I806,"")</f>
        <v/>
      </c>
      <c r="B824" s="74" t="str">
        <f t="shared" si="193"/>
        <v/>
      </c>
      <c r="C824" s="86" t="str">
        <f t="shared" si="194"/>
        <v/>
      </c>
      <c r="D824" s="86" t="str">
        <f t="shared" si="195"/>
        <v/>
      </c>
      <c r="E824" s="86" t="str">
        <f t="shared" si="196"/>
        <v/>
      </c>
      <c r="F824" s="86" t="str">
        <f t="shared" si="197"/>
        <v/>
      </c>
      <c r="G824" s="86" t="str">
        <f t="shared" si="198"/>
        <v/>
      </c>
      <c r="H824" s="87" t="str">
        <f>IF(EXPORTADO!B806&lt;&gt;"",EXPORTADO!B806,"")</f>
        <v/>
      </c>
      <c r="I824" s="78" t="str">
        <f t="shared" si="199"/>
        <v/>
      </c>
      <c r="J824" s="78"/>
      <c r="K824" s="88" t="str">
        <f>IF(EXPORTADO!A806&lt;&gt;"",TRIM(EXPORTADO!A806),"")</f>
        <v/>
      </c>
      <c r="L824" s="50" t="str">
        <f>IF(K824&lt;&gt;"",EXPORTADO!D806,"")</f>
        <v/>
      </c>
      <c r="M824" s="50"/>
      <c r="N824" s="78" t="str">
        <f>IF(K824&lt;&gt;"",EXPORTADO!C806,"")</f>
        <v/>
      </c>
      <c r="O824" s="89" t="str">
        <f>IF(G824&lt;&gt;"",EXPORTADO!E806,"")</f>
        <v/>
      </c>
      <c r="P824" s="90" t="str">
        <f>IF(G824&lt;&gt;"",EXPORTADO!F806,"")</f>
        <v/>
      </c>
      <c r="Q824" s="90" t="str">
        <f>IF($G824&lt;&gt;"",$O824*P824,IF(OR($I824="c",$I824="css"),SUMIF($G$22:G$2999,$K824,Q$22:Q$2999),IF($I824="c1",SUMIF($F$22:F$2999,$K824,Q$22:Q$2999),IF($I824="c2",SUMIF($E$22:E$2999,$K824,Q$22:Q$2999),IF($I824="c3",SUMIF($D$22:D$2999,$K824,Q$22:Q$2999),IF($I824="c4",SUMIF($C$22:C$2999,$K824,Q$22:Q$2999),""))))))</f>
        <v/>
      </c>
      <c r="S824" s="90"/>
      <c r="T824" s="90" t="str">
        <f>IF(G824&lt;&gt;"",IF(S824&lt;&gt;"",O824*S824,"Celda Vacia"),IF($G824&lt;&gt;"",$O824*S824,IF(OR($I824="c",$I824="css"),SUMIF($G$22:G$2999,$K824,T$22:T$2999),IF($I824="c1",SUMIF($F$22:F$2999,$K824,T$22:T$2999),IF($I824="c2",SUMIF($E$22:E$2999,$K824,T$22:T$2999),IF($I824="c3",SUMIF($D$22:D$2999,$K824,T$22:T$2999),IF($I824="c4",SUMIF($C$22:C$2999,$K824,T$22:T$2999),"")))))))</f>
        <v/>
      </c>
      <c r="U824" s="91" t="str">
        <f t="shared" si="200"/>
        <v/>
      </c>
      <c r="V824" s="45"/>
      <c r="X824" s="50" t="str">
        <f t="shared" si="201"/>
        <v/>
      </c>
      <c r="Y824" s="69" t="str">
        <f t="shared" si="202"/>
        <v/>
      </c>
      <c r="Z824" s="69" t="str">
        <f t="shared" si="203"/>
        <v/>
      </c>
      <c r="AA824" s="69" t="str">
        <f>IF(I824="CSS",IF(RELLENAR!$F$6="PEM",IF(OR(T824&lt;(Q824),Q824=0),1,""),IF(OR(T824*(1+$T$11+$T$9)&lt;(Q824*(1+$O$9+$O$11)),Q824=0),1,"")),"")</f>
        <v/>
      </c>
      <c r="AB824" s="93" t="str">
        <f t="shared" si="204"/>
        <v/>
      </c>
      <c r="AC824" s="56" t="str">
        <f t="shared" si="205"/>
        <v/>
      </c>
      <c r="AD824" s="94" t="str">
        <f t="shared" si="206"/>
        <v/>
      </c>
      <c r="AE824" s="56" t="str">
        <f t="shared" si="207"/>
        <v/>
      </c>
      <c r="AF824" s="78" t="str">
        <f t="shared" si="208"/>
        <v/>
      </c>
    </row>
    <row r="825" spans="1:32" s="74" customFormat="1" x14ac:dyDescent="0.2">
      <c r="A825" s="74" t="str">
        <f>IF(EXPORTADO!I807&lt;&gt;"",EXPORTADO!I807,"")</f>
        <v/>
      </c>
      <c r="B825" s="74" t="str">
        <f t="shared" si="193"/>
        <v/>
      </c>
      <c r="C825" s="86" t="str">
        <f t="shared" si="194"/>
        <v/>
      </c>
      <c r="D825" s="86" t="str">
        <f t="shared" si="195"/>
        <v/>
      </c>
      <c r="E825" s="86" t="str">
        <f t="shared" si="196"/>
        <v/>
      </c>
      <c r="F825" s="86" t="str">
        <f t="shared" si="197"/>
        <v/>
      </c>
      <c r="G825" s="86" t="str">
        <f t="shared" si="198"/>
        <v/>
      </c>
      <c r="H825" s="87" t="str">
        <f>IF(EXPORTADO!B807&lt;&gt;"",EXPORTADO!B807,"")</f>
        <v/>
      </c>
      <c r="I825" s="78" t="str">
        <f t="shared" si="199"/>
        <v/>
      </c>
      <c r="J825" s="78"/>
      <c r="K825" s="88" t="str">
        <f>IF(EXPORTADO!A807&lt;&gt;"",TRIM(EXPORTADO!A807),"")</f>
        <v/>
      </c>
      <c r="L825" s="50" t="str">
        <f>IF(K825&lt;&gt;"",EXPORTADO!D807,"")</f>
        <v/>
      </c>
      <c r="M825" s="50"/>
      <c r="N825" s="78" t="str">
        <f>IF(K825&lt;&gt;"",EXPORTADO!C807,"")</f>
        <v/>
      </c>
      <c r="O825" s="89" t="str">
        <f>IF(G825&lt;&gt;"",EXPORTADO!E807,"")</f>
        <v/>
      </c>
      <c r="P825" s="90" t="str">
        <f>IF(G825&lt;&gt;"",EXPORTADO!F807,"")</f>
        <v/>
      </c>
      <c r="Q825" s="90" t="str">
        <f>IF($G825&lt;&gt;"",$O825*P825,IF(OR($I825="c",$I825="css"),SUMIF($G$22:G$2999,$K825,Q$22:Q$2999),IF($I825="c1",SUMIF($F$22:F$2999,$K825,Q$22:Q$2999),IF($I825="c2",SUMIF($E$22:E$2999,$K825,Q$22:Q$2999),IF($I825="c3",SUMIF($D$22:D$2999,$K825,Q$22:Q$2999),IF($I825="c4",SUMIF($C$22:C$2999,$K825,Q$22:Q$2999),""))))))</f>
        <v/>
      </c>
      <c r="S825" s="90"/>
      <c r="T825" s="90" t="str">
        <f>IF(G825&lt;&gt;"",IF(S825&lt;&gt;"",O825*S825,"Celda Vacia"),IF($G825&lt;&gt;"",$O825*S825,IF(OR($I825="c",$I825="css"),SUMIF($G$22:G$2999,$K825,T$22:T$2999),IF($I825="c1",SUMIF($F$22:F$2999,$K825,T$22:T$2999),IF($I825="c2",SUMIF($E$22:E$2999,$K825,T$22:T$2999),IF($I825="c3",SUMIF($D$22:D$2999,$K825,T$22:T$2999),IF($I825="c4",SUMIF($C$22:C$2999,$K825,T$22:T$2999),"")))))))</f>
        <v/>
      </c>
      <c r="U825" s="91" t="str">
        <f t="shared" si="200"/>
        <v/>
      </c>
      <c r="V825" s="45"/>
      <c r="X825" s="50" t="str">
        <f t="shared" si="201"/>
        <v/>
      </c>
      <c r="Y825" s="69" t="str">
        <f t="shared" si="202"/>
        <v/>
      </c>
      <c r="Z825" s="69" t="str">
        <f t="shared" si="203"/>
        <v/>
      </c>
      <c r="AA825" s="69" t="str">
        <f>IF(I825="CSS",IF(RELLENAR!$F$6="PEM",IF(OR(T825&lt;(Q825),Q825=0),1,""),IF(OR(T825*(1+$T$11+$T$9)&lt;(Q825*(1+$O$9+$O$11)),Q825=0),1,"")),"")</f>
        <v/>
      </c>
      <c r="AB825" s="93" t="str">
        <f t="shared" si="204"/>
        <v/>
      </c>
      <c r="AC825" s="56" t="str">
        <f t="shared" si="205"/>
        <v/>
      </c>
      <c r="AD825" s="94" t="str">
        <f t="shared" si="206"/>
        <v/>
      </c>
      <c r="AE825" s="56" t="str">
        <f t="shared" si="207"/>
        <v/>
      </c>
      <c r="AF825" s="78" t="str">
        <f t="shared" si="208"/>
        <v/>
      </c>
    </row>
    <row r="826" spans="1:32" s="74" customFormat="1" x14ac:dyDescent="0.2">
      <c r="A826" s="74" t="str">
        <f>IF(EXPORTADO!I808&lt;&gt;"",EXPORTADO!I808,"")</f>
        <v/>
      </c>
      <c r="B826" s="74" t="str">
        <f t="shared" si="193"/>
        <v/>
      </c>
      <c r="C826" s="86" t="str">
        <f t="shared" si="194"/>
        <v/>
      </c>
      <c r="D826" s="86" t="str">
        <f t="shared" si="195"/>
        <v/>
      </c>
      <c r="E826" s="86" t="str">
        <f t="shared" si="196"/>
        <v/>
      </c>
      <c r="F826" s="86" t="str">
        <f t="shared" si="197"/>
        <v/>
      </c>
      <c r="G826" s="86" t="str">
        <f t="shared" si="198"/>
        <v/>
      </c>
      <c r="H826" s="87" t="str">
        <f>IF(EXPORTADO!B808&lt;&gt;"",EXPORTADO!B808,"")</f>
        <v/>
      </c>
      <c r="I826" s="78" t="str">
        <f t="shared" si="199"/>
        <v/>
      </c>
      <c r="J826" s="78"/>
      <c r="K826" s="88" t="str">
        <f>IF(EXPORTADO!A808&lt;&gt;"",TRIM(EXPORTADO!A808),"")</f>
        <v/>
      </c>
      <c r="L826" s="50" t="str">
        <f>IF(K826&lt;&gt;"",EXPORTADO!D808,"")</f>
        <v/>
      </c>
      <c r="M826" s="50"/>
      <c r="N826" s="78" t="str">
        <f>IF(K826&lt;&gt;"",EXPORTADO!C808,"")</f>
        <v/>
      </c>
      <c r="O826" s="89" t="str">
        <f>IF(G826&lt;&gt;"",EXPORTADO!E808,"")</f>
        <v/>
      </c>
      <c r="P826" s="90" t="str">
        <f>IF(G826&lt;&gt;"",EXPORTADO!F808,"")</f>
        <v/>
      </c>
      <c r="Q826" s="90" t="str">
        <f>IF($G826&lt;&gt;"",$O826*P826,IF(OR($I826="c",$I826="css"),SUMIF($G$22:G$2999,$K826,Q$22:Q$2999),IF($I826="c1",SUMIF($F$22:F$2999,$K826,Q$22:Q$2999),IF($I826="c2",SUMIF($E$22:E$2999,$K826,Q$22:Q$2999),IF($I826="c3",SUMIF($D$22:D$2999,$K826,Q$22:Q$2999),IF($I826="c4",SUMIF($C$22:C$2999,$K826,Q$22:Q$2999),""))))))</f>
        <v/>
      </c>
      <c r="S826" s="90"/>
      <c r="T826" s="90" t="str">
        <f>IF(G826&lt;&gt;"",IF(S826&lt;&gt;"",O826*S826,"Celda Vacia"),IF($G826&lt;&gt;"",$O826*S826,IF(OR($I826="c",$I826="css"),SUMIF($G$22:G$2999,$K826,T$22:T$2999),IF($I826="c1",SUMIF($F$22:F$2999,$K826,T$22:T$2999),IF($I826="c2",SUMIF($E$22:E$2999,$K826,T$22:T$2999),IF($I826="c3",SUMIF($D$22:D$2999,$K826,T$22:T$2999),IF($I826="c4",SUMIF($C$22:C$2999,$K826,T$22:T$2999),"")))))))</f>
        <v/>
      </c>
      <c r="U826" s="91" t="str">
        <f t="shared" si="200"/>
        <v/>
      </c>
      <c r="V826" s="45"/>
      <c r="X826" s="50" t="str">
        <f t="shared" si="201"/>
        <v/>
      </c>
      <c r="Y826" s="69" t="str">
        <f t="shared" si="202"/>
        <v/>
      </c>
      <c r="Z826" s="69" t="str">
        <f t="shared" si="203"/>
        <v/>
      </c>
      <c r="AA826" s="69" t="str">
        <f>IF(I826="CSS",IF(RELLENAR!$F$6="PEM",IF(OR(T826&lt;(Q826),Q826=0),1,""),IF(OR(T826*(1+$T$11+$T$9)&lt;(Q826*(1+$O$9+$O$11)),Q826=0),1,"")),"")</f>
        <v/>
      </c>
      <c r="AB826" s="93" t="str">
        <f t="shared" si="204"/>
        <v/>
      </c>
      <c r="AC826" s="56" t="str">
        <f t="shared" si="205"/>
        <v/>
      </c>
      <c r="AD826" s="94" t="str">
        <f t="shared" si="206"/>
        <v/>
      </c>
      <c r="AE826" s="56" t="str">
        <f t="shared" si="207"/>
        <v/>
      </c>
      <c r="AF826" s="78" t="str">
        <f t="shared" si="208"/>
        <v/>
      </c>
    </row>
    <row r="827" spans="1:32" s="74" customFormat="1" x14ac:dyDescent="0.2">
      <c r="A827" s="74" t="str">
        <f>IF(EXPORTADO!I809&lt;&gt;"",EXPORTADO!I809,"")</f>
        <v/>
      </c>
      <c r="B827" s="74" t="str">
        <f t="shared" si="193"/>
        <v/>
      </c>
      <c r="C827" s="86" t="str">
        <f t="shared" si="194"/>
        <v/>
      </c>
      <c r="D827" s="86" t="str">
        <f t="shared" si="195"/>
        <v/>
      </c>
      <c r="E827" s="86" t="str">
        <f t="shared" si="196"/>
        <v/>
      </c>
      <c r="F827" s="86" t="str">
        <f t="shared" si="197"/>
        <v/>
      </c>
      <c r="G827" s="86" t="str">
        <f t="shared" si="198"/>
        <v/>
      </c>
      <c r="H827" s="87" t="str">
        <f>IF(EXPORTADO!B809&lt;&gt;"",EXPORTADO!B809,"")</f>
        <v/>
      </c>
      <c r="I827" s="78" t="str">
        <f t="shared" si="199"/>
        <v/>
      </c>
      <c r="J827" s="78"/>
      <c r="K827" s="88" t="str">
        <f>IF(EXPORTADO!A809&lt;&gt;"",TRIM(EXPORTADO!A809),"")</f>
        <v/>
      </c>
      <c r="L827" s="50" t="str">
        <f>IF(K827&lt;&gt;"",EXPORTADO!D809,"")</f>
        <v/>
      </c>
      <c r="M827" s="50"/>
      <c r="N827" s="78" t="str">
        <f>IF(K827&lt;&gt;"",EXPORTADO!C809,"")</f>
        <v/>
      </c>
      <c r="O827" s="89" t="str">
        <f>IF(G827&lt;&gt;"",EXPORTADO!E809,"")</f>
        <v/>
      </c>
      <c r="P827" s="90" t="str">
        <f>IF(G827&lt;&gt;"",EXPORTADO!F809,"")</f>
        <v/>
      </c>
      <c r="Q827" s="90" t="str">
        <f>IF($G827&lt;&gt;"",$O827*P827,IF(OR($I827="c",$I827="css"),SUMIF($G$22:G$2999,$K827,Q$22:Q$2999),IF($I827="c1",SUMIF($F$22:F$2999,$K827,Q$22:Q$2999),IF($I827="c2",SUMIF($E$22:E$2999,$K827,Q$22:Q$2999),IF($I827="c3",SUMIF($D$22:D$2999,$K827,Q$22:Q$2999),IF($I827="c4",SUMIF($C$22:C$2999,$K827,Q$22:Q$2999),""))))))</f>
        <v/>
      </c>
      <c r="S827" s="90"/>
      <c r="T827" s="90" t="str">
        <f>IF(G827&lt;&gt;"",IF(S827&lt;&gt;"",O827*S827,"Celda Vacia"),IF($G827&lt;&gt;"",$O827*S827,IF(OR($I827="c",$I827="css"),SUMIF($G$22:G$2999,$K827,T$22:T$2999),IF($I827="c1",SUMIF($F$22:F$2999,$K827,T$22:T$2999),IF($I827="c2",SUMIF($E$22:E$2999,$K827,T$22:T$2999),IF($I827="c3",SUMIF($D$22:D$2999,$K827,T$22:T$2999),IF($I827="c4",SUMIF($C$22:C$2999,$K827,T$22:T$2999),"")))))))</f>
        <v/>
      </c>
      <c r="U827" s="91" t="str">
        <f t="shared" si="200"/>
        <v/>
      </c>
      <c r="V827" s="45"/>
      <c r="X827" s="50" t="str">
        <f t="shared" si="201"/>
        <v/>
      </c>
      <c r="Y827" s="69" t="str">
        <f t="shared" si="202"/>
        <v/>
      </c>
      <c r="Z827" s="69" t="str">
        <f t="shared" si="203"/>
        <v/>
      </c>
      <c r="AA827" s="69" t="str">
        <f>IF(I827="CSS",IF(RELLENAR!$F$6="PEM",IF(OR(T827&lt;(Q827),Q827=0),1,""),IF(OR(T827*(1+$T$11+$T$9)&lt;(Q827*(1+$O$9+$O$11)),Q827=0),1,"")),"")</f>
        <v/>
      </c>
      <c r="AB827" s="93" t="str">
        <f t="shared" si="204"/>
        <v/>
      </c>
      <c r="AC827" s="56" t="str">
        <f t="shared" si="205"/>
        <v/>
      </c>
      <c r="AD827" s="94" t="str">
        <f t="shared" si="206"/>
        <v/>
      </c>
      <c r="AE827" s="56" t="str">
        <f t="shared" si="207"/>
        <v/>
      </c>
      <c r="AF827" s="78" t="str">
        <f t="shared" si="208"/>
        <v/>
      </c>
    </row>
    <row r="828" spans="1:32" s="74" customFormat="1" x14ac:dyDescent="0.2">
      <c r="A828" s="74" t="str">
        <f>IF(EXPORTADO!I810&lt;&gt;"",EXPORTADO!I810,"")</f>
        <v/>
      </c>
      <c r="B828" s="74" t="str">
        <f t="shared" si="193"/>
        <v/>
      </c>
      <c r="C828" s="86" t="str">
        <f t="shared" si="194"/>
        <v/>
      </c>
      <c r="D828" s="86" t="str">
        <f t="shared" si="195"/>
        <v/>
      </c>
      <c r="E828" s="86" t="str">
        <f t="shared" si="196"/>
        <v/>
      </c>
      <c r="F828" s="86" t="str">
        <f t="shared" si="197"/>
        <v/>
      </c>
      <c r="G828" s="86" t="str">
        <f t="shared" si="198"/>
        <v/>
      </c>
      <c r="H828" s="87" t="str">
        <f>IF(EXPORTADO!B810&lt;&gt;"",EXPORTADO!B810,"")</f>
        <v/>
      </c>
      <c r="I828" s="78" t="str">
        <f t="shared" si="199"/>
        <v/>
      </c>
      <c r="J828" s="78"/>
      <c r="K828" s="88" t="str">
        <f>IF(EXPORTADO!A810&lt;&gt;"",TRIM(EXPORTADO!A810),"")</f>
        <v/>
      </c>
      <c r="L828" s="50" t="str">
        <f>IF(K828&lt;&gt;"",EXPORTADO!D810,"")</f>
        <v/>
      </c>
      <c r="M828" s="50"/>
      <c r="N828" s="78" t="str">
        <f>IF(K828&lt;&gt;"",EXPORTADO!C810,"")</f>
        <v/>
      </c>
      <c r="O828" s="89" t="str">
        <f>IF(G828&lt;&gt;"",EXPORTADO!E810,"")</f>
        <v/>
      </c>
      <c r="P828" s="90" t="str">
        <f>IF(G828&lt;&gt;"",EXPORTADO!F810,"")</f>
        <v/>
      </c>
      <c r="Q828" s="90" t="str">
        <f>IF($G828&lt;&gt;"",$O828*P828,IF(OR($I828="c",$I828="css"),SUMIF($G$22:G$2999,$K828,Q$22:Q$2999),IF($I828="c1",SUMIF($F$22:F$2999,$K828,Q$22:Q$2999),IF($I828="c2",SUMIF($E$22:E$2999,$K828,Q$22:Q$2999),IF($I828="c3",SUMIF($D$22:D$2999,$K828,Q$22:Q$2999),IF($I828="c4",SUMIF($C$22:C$2999,$K828,Q$22:Q$2999),""))))))</f>
        <v/>
      </c>
      <c r="S828" s="90"/>
      <c r="T828" s="90" t="str">
        <f>IF(G828&lt;&gt;"",IF(S828&lt;&gt;"",O828*S828,"Celda Vacia"),IF($G828&lt;&gt;"",$O828*S828,IF(OR($I828="c",$I828="css"),SUMIF($G$22:G$2999,$K828,T$22:T$2999),IF($I828="c1",SUMIF($F$22:F$2999,$K828,T$22:T$2999),IF($I828="c2",SUMIF($E$22:E$2999,$K828,T$22:T$2999),IF($I828="c3",SUMIF($D$22:D$2999,$K828,T$22:T$2999),IF($I828="c4",SUMIF($C$22:C$2999,$K828,T$22:T$2999),"")))))))</f>
        <v/>
      </c>
      <c r="U828" s="91" t="str">
        <f t="shared" si="200"/>
        <v/>
      </c>
      <c r="V828" s="45"/>
      <c r="X828" s="50" t="str">
        <f t="shared" si="201"/>
        <v/>
      </c>
      <c r="Y828" s="69" t="str">
        <f t="shared" si="202"/>
        <v/>
      </c>
      <c r="Z828" s="69" t="str">
        <f t="shared" si="203"/>
        <v/>
      </c>
      <c r="AA828" s="69" t="str">
        <f>IF(I828="CSS",IF(RELLENAR!$F$6="PEM",IF(OR(T828&lt;(Q828),Q828=0),1,""),IF(OR(T828*(1+$T$11+$T$9)&lt;(Q828*(1+$O$9+$O$11)),Q828=0),1,"")),"")</f>
        <v/>
      </c>
      <c r="AB828" s="93" t="str">
        <f t="shared" si="204"/>
        <v/>
      </c>
      <c r="AC828" s="56" t="str">
        <f t="shared" si="205"/>
        <v/>
      </c>
      <c r="AD828" s="94" t="str">
        <f t="shared" si="206"/>
        <v/>
      </c>
      <c r="AE828" s="56" t="str">
        <f t="shared" si="207"/>
        <v/>
      </c>
      <c r="AF828" s="78" t="str">
        <f t="shared" si="208"/>
        <v/>
      </c>
    </row>
    <row r="829" spans="1:32" s="74" customFormat="1" x14ac:dyDescent="0.2">
      <c r="A829" s="74" t="str">
        <f>IF(EXPORTADO!I811&lt;&gt;"",EXPORTADO!I811,"")</f>
        <v/>
      </c>
      <c r="B829" s="74" t="str">
        <f t="shared" si="193"/>
        <v/>
      </c>
      <c r="C829" s="86" t="str">
        <f t="shared" si="194"/>
        <v/>
      </c>
      <c r="D829" s="86" t="str">
        <f t="shared" si="195"/>
        <v/>
      </c>
      <c r="E829" s="86" t="str">
        <f t="shared" si="196"/>
        <v/>
      </c>
      <c r="F829" s="86" t="str">
        <f t="shared" si="197"/>
        <v/>
      </c>
      <c r="G829" s="86" t="str">
        <f t="shared" si="198"/>
        <v/>
      </c>
      <c r="H829" s="87" t="str">
        <f>IF(EXPORTADO!B811&lt;&gt;"",EXPORTADO!B811,"")</f>
        <v/>
      </c>
      <c r="I829" s="78" t="str">
        <f t="shared" si="199"/>
        <v/>
      </c>
      <c r="J829" s="78"/>
      <c r="K829" s="88" t="str">
        <f>IF(EXPORTADO!A811&lt;&gt;"",TRIM(EXPORTADO!A811),"")</f>
        <v/>
      </c>
      <c r="L829" s="50" t="str">
        <f>IF(K829&lt;&gt;"",EXPORTADO!D811,"")</f>
        <v/>
      </c>
      <c r="M829" s="50"/>
      <c r="N829" s="78" t="str">
        <f>IF(K829&lt;&gt;"",EXPORTADO!C811,"")</f>
        <v/>
      </c>
      <c r="O829" s="89" t="str">
        <f>IF(G829&lt;&gt;"",EXPORTADO!E811,"")</f>
        <v/>
      </c>
      <c r="P829" s="90" t="str">
        <f>IF(G829&lt;&gt;"",EXPORTADO!F811,"")</f>
        <v/>
      </c>
      <c r="Q829" s="90" t="str">
        <f>IF($G829&lt;&gt;"",$O829*P829,IF(OR($I829="c",$I829="css"),SUMIF($G$22:G$2999,$K829,Q$22:Q$2999),IF($I829="c1",SUMIF($F$22:F$2999,$K829,Q$22:Q$2999),IF($I829="c2",SUMIF($E$22:E$2999,$K829,Q$22:Q$2999),IF($I829="c3",SUMIF($D$22:D$2999,$K829,Q$22:Q$2999),IF($I829="c4",SUMIF($C$22:C$2999,$K829,Q$22:Q$2999),""))))))</f>
        <v/>
      </c>
      <c r="S829" s="90"/>
      <c r="T829" s="90" t="str">
        <f>IF(G829&lt;&gt;"",IF(S829&lt;&gt;"",O829*S829,"Celda Vacia"),IF($G829&lt;&gt;"",$O829*S829,IF(OR($I829="c",$I829="css"),SUMIF($G$22:G$2999,$K829,T$22:T$2999),IF($I829="c1",SUMIF($F$22:F$2999,$K829,T$22:T$2999),IF($I829="c2",SUMIF($E$22:E$2999,$K829,T$22:T$2999),IF($I829="c3",SUMIF($D$22:D$2999,$K829,T$22:T$2999),IF($I829="c4",SUMIF($C$22:C$2999,$K829,T$22:T$2999),"")))))))</f>
        <v/>
      </c>
      <c r="U829" s="91" t="str">
        <f t="shared" si="200"/>
        <v/>
      </c>
      <c r="V829" s="45"/>
      <c r="X829" s="50" t="str">
        <f t="shared" si="201"/>
        <v/>
      </c>
      <c r="Y829" s="69" t="str">
        <f t="shared" si="202"/>
        <v/>
      </c>
      <c r="Z829" s="69" t="str">
        <f t="shared" si="203"/>
        <v/>
      </c>
      <c r="AA829" s="69" t="str">
        <f>IF(I829="CSS",IF(RELLENAR!$F$6="PEM",IF(OR(T829&lt;(Q829),Q829=0),1,""),IF(OR(T829*(1+$T$11+$T$9)&lt;(Q829*(1+$O$9+$O$11)),Q829=0),1,"")),"")</f>
        <v/>
      </c>
      <c r="AB829" s="93" t="str">
        <f t="shared" si="204"/>
        <v/>
      </c>
      <c r="AC829" s="56" t="str">
        <f t="shared" si="205"/>
        <v/>
      </c>
      <c r="AD829" s="94" t="str">
        <f t="shared" si="206"/>
        <v/>
      </c>
      <c r="AE829" s="56" t="str">
        <f t="shared" si="207"/>
        <v/>
      </c>
      <c r="AF829" s="78" t="str">
        <f t="shared" si="208"/>
        <v/>
      </c>
    </row>
    <row r="830" spans="1:32" s="74" customFormat="1" x14ac:dyDescent="0.2">
      <c r="A830" s="74" t="str">
        <f>IF(EXPORTADO!I812&lt;&gt;"",EXPORTADO!I812,"")</f>
        <v/>
      </c>
      <c r="B830" s="74" t="str">
        <f t="shared" si="193"/>
        <v/>
      </c>
      <c r="C830" s="86" t="str">
        <f t="shared" si="194"/>
        <v/>
      </c>
      <c r="D830" s="86" t="str">
        <f t="shared" si="195"/>
        <v/>
      </c>
      <c r="E830" s="86" t="str">
        <f t="shared" si="196"/>
        <v/>
      </c>
      <c r="F830" s="86" t="str">
        <f t="shared" si="197"/>
        <v/>
      </c>
      <c r="G830" s="86" t="str">
        <f t="shared" si="198"/>
        <v/>
      </c>
      <c r="H830" s="87" t="str">
        <f>IF(EXPORTADO!B812&lt;&gt;"",EXPORTADO!B812,"")</f>
        <v/>
      </c>
      <c r="I830" s="78" t="str">
        <f t="shared" si="199"/>
        <v/>
      </c>
      <c r="J830" s="78"/>
      <c r="K830" s="88" t="str">
        <f>IF(EXPORTADO!A812&lt;&gt;"",TRIM(EXPORTADO!A812),"")</f>
        <v/>
      </c>
      <c r="L830" s="50" t="str">
        <f>IF(K830&lt;&gt;"",EXPORTADO!D812,"")</f>
        <v/>
      </c>
      <c r="M830" s="50"/>
      <c r="N830" s="78" t="str">
        <f>IF(K830&lt;&gt;"",EXPORTADO!C812,"")</f>
        <v/>
      </c>
      <c r="O830" s="89" t="str">
        <f>IF(G830&lt;&gt;"",EXPORTADO!E812,"")</f>
        <v/>
      </c>
      <c r="P830" s="90" t="str">
        <f>IF(G830&lt;&gt;"",EXPORTADO!F812,"")</f>
        <v/>
      </c>
      <c r="Q830" s="90" t="str">
        <f>IF($G830&lt;&gt;"",$O830*P830,IF(OR($I830="c",$I830="css"),SUMIF($G$22:G$2999,$K830,Q$22:Q$2999),IF($I830="c1",SUMIF($F$22:F$2999,$K830,Q$22:Q$2999),IF($I830="c2",SUMIF($E$22:E$2999,$K830,Q$22:Q$2999),IF($I830="c3",SUMIF($D$22:D$2999,$K830,Q$22:Q$2999),IF($I830="c4",SUMIF($C$22:C$2999,$K830,Q$22:Q$2999),""))))))</f>
        <v/>
      </c>
      <c r="S830" s="90" t="s">
        <v>17</v>
      </c>
      <c r="T830" s="90" t="str">
        <f>IF(G830&lt;&gt;"",IF(S830&lt;&gt;"",O830*S830,"Celda Vacia"),IF($G830&lt;&gt;"",$O830*S830,IF(OR($I830="c",$I830="css"),SUMIF($G$22:G$2999,$K830,T$22:T$2999),IF($I830="c1",SUMIF($F$22:F$2999,$K830,T$22:T$2999),IF($I830="c2",SUMIF($E$22:E$2999,$K830,T$22:T$2999),IF($I830="c3",SUMIF($D$22:D$2999,$K830,T$22:T$2999),IF($I830="c4",SUMIF($C$22:C$2999,$K830,T$22:T$2999),"")))))))</f>
        <v/>
      </c>
      <c r="U830" s="91" t="str">
        <f t="shared" si="200"/>
        <v/>
      </c>
      <c r="V830" s="45"/>
      <c r="X830" s="50" t="str">
        <f t="shared" si="201"/>
        <v/>
      </c>
      <c r="Y830" s="69" t="str">
        <f t="shared" si="202"/>
        <v/>
      </c>
      <c r="Z830" s="69" t="str">
        <f t="shared" si="203"/>
        <v/>
      </c>
      <c r="AA830" s="69" t="str">
        <f>IF(I830="CSS",IF(RELLENAR!$F$6="PEM",IF(OR(T830&lt;(Q830),Q830=0),1,""),IF(OR(T830*(1+$T$11+$T$9)&lt;(Q830*(1+$O$9+$O$11)),Q830=0),1,"")),"")</f>
        <v/>
      </c>
      <c r="AB830" s="93" t="str">
        <f t="shared" si="204"/>
        <v/>
      </c>
      <c r="AC830" s="56" t="str">
        <f t="shared" si="205"/>
        <v/>
      </c>
      <c r="AD830" s="94" t="str">
        <f t="shared" si="206"/>
        <v/>
      </c>
      <c r="AE830" s="56" t="str">
        <f t="shared" si="207"/>
        <v/>
      </c>
      <c r="AF830" s="78" t="str">
        <f t="shared" si="208"/>
        <v/>
      </c>
    </row>
    <row r="831" spans="1:32" s="74" customFormat="1" x14ac:dyDescent="0.2">
      <c r="A831" s="74" t="str">
        <f>IF(EXPORTADO!I813&lt;&gt;"",EXPORTADO!I813,"")</f>
        <v/>
      </c>
      <c r="B831" s="74" t="str">
        <f t="shared" si="193"/>
        <v/>
      </c>
      <c r="C831" s="86" t="str">
        <f t="shared" si="194"/>
        <v/>
      </c>
      <c r="D831" s="86" t="str">
        <f t="shared" si="195"/>
        <v/>
      </c>
      <c r="E831" s="86" t="str">
        <f t="shared" si="196"/>
        <v/>
      </c>
      <c r="F831" s="86" t="str">
        <f t="shared" si="197"/>
        <v/>
      </c>
      <c r="G831" s="86" t="str">
        <f t="shared" si="198"/>
        <v/>
      </c>
      <c r="H831" s="87" t="str">
        <f>IF(EXPORTADO!B813&lt;&gt;"",EXPORTADO!B813,"")</f>
        <v/>
      </c>
      <c r="I831" s="78" t="str">
        <f t="shared" si="199"/>
        <v/>
      </c>
      <c r="J831" s="78"/>
      <c r="K831" s="88" t="str">
        <f>IF(EXPORTADO!A813&lt;&gt;"",TRIM(EXPORTADO!A813),"")</f>
        <v/>
      </c>
      <c r="L831" s="50" t="str">
        <f>IF(K831&lt;&gt;"",EXPORTADO!D813,"")</f>
        <v/>
      </c>
      <c r="M831" s="50"/>
      <c r="N831" s="78" t="str">
        <f>IF(K831&lt;&gt;"",EXPORTADO!C813,"")</f>
        <v/>
      </c>
      <c r="O831" s="89" t="str">
        <f>IF(G831&lt;&gt;"",EXPORTADO!E813,"")</f>
        <v/>
      </c>
      <c r="P831" s="90" t="str">
        <f>IF(G831&lt;&gt;"",EXPORTADO!F813,"")</f>
        <v/>
      </c>
      <c r="Q831" s="90" t="str">
        <f>IF($G831&lt;&gt;"",$O831*P831,IF(OR($I831="c",$I831="css"),SUMIF($G$22:G$2999,$K831,Q$22:Q$2999),IF($I831="c1",SUMIF($F$22:F$2999,$K831,Q$22:Q$2999),IF($I831="c2",SUMIF($E$22:E$2999,$K831,Q$22:Q$2999),IF($I831="c3",SUMIF($D$22:D$2999,$K831,Q$22:Q$2999),IF($I831="c4",SUMIF($C$22:C$2999,$K831,Q$22:Q$2999),""))))))</f>
        <v/>
      </c>
      <c r="S831" s="90" t="s">
        <v>17</v>
      </c>
      <c r="T831" s="90" t="str">
        <f>IF(G831&lt;&gt;"",IF(S831&lt;&gt;"",O831*S831,"Celda Vacia"),IF($G831&lt;&gt;"",$O831*S831,IF(OR($I831="c",$I831="css"),SUMIF($G$22:G$2999,$K831,T$22:T$2999),IF($I831="c1",SUMIF($F$22:F$2999,$K831,T$22:T$2999),IF($I831="c2",SUMIF($E$22:E$2999,$K831,T$22:T$2999),IF($I831="c3",SUMIF($D$22:D$2999,$K831,T$22:T$2999),IF($I831="c4",SUMIF($C$22:C$2999,$K831,T$22:T$2999),"")))))))</f>
        <v/>
      </c>
      <c r="U831" s="91" t="str">
        <f t="shared" si="200"/>
        <v/>
      </c>
      <c r="V831" s="45"/>
      <c r="X831" s="50" t="str">
        <f t="shared" si="201"/>
        <v/>
      </c>
      <c r="Y831" s="69" t="str">
        <f t="shared" si="202"/>
        <v/>
      </c>
      <c r="Z831" s="69" t="str">
        <f t="shared" si="203"/>
        <v/>
      </c>
      <c r="AA831" s="69" t="str">
        <f>IF(I831="CSS",IF(RELLENAR!$F$6="PEM",IF(OR(T831&lt;(Q831),Q831=0),1,""),IF(OR(T831*(1+$T$11+$T$9)&lt;(Q831*(1+$O$9+$O$11)),Q831=0),1,"")),"")</f>
        <v/>
      </c>
      <c r="AB831" s="93" t="str">
        <f t="shared" si="204"/>
        <v/>
      </c>
      <c r="AC831" s="56" t="str">
        <f t="shared" si="205"/>
        <v/>
      </c>
      <c r="AD831" s="94" t="str">
        <f t="shared" si="206"/>
        <v/>
      </c>
      <c r="AE831" s="56" t="str">
        <f t="shared" si="207"/>
        <v/>
      </c>
      <c r="AF831" s="78" t="str">
        <f t="shared" si="208"/>
        <v/>
      </c>
    </row>
    <row r="832" spans="1:32" s="74" customFormat="1" x14ac:dyDescent="0.2">
      <c r="A832" s="74" t="str">
        <f>IF(EXPORTADO!I814&lt;&gt;"",EXPORTADO!I814,"")</f>
        <v/>
      </c>
      <c r="B832" s="74" t="str">
        <f t="shared" si="193"/>
        <v/>
      </c>
      <c r="C832" s="86" t="str">
        <f t="shared" si="194"/>
        <v/>
      </c>
      <c r="D832" s="86" t="str">
        <f t="shared" si="195"/>
        <v/>
      </c>
      <c r="E832" s="86" t="str">
        <f t="shared" si="196"/>
        <v/>
      </c>
      <c r="F832" s="86" t="str">
        <f t="shared" si="197"/>
        <v/>
      </c>
      <c r="G832" s="86" t="str">
        <f t="shared" si="198"/>
        <v/>
      </c>
      <c r="H832" s="87" t="str">
        <f>IF(EXPORTADO!B814&lt;&gt;"",EXPORTADO!B814,"")</f>
        <v/>
      </c>
      <c r="I832" s="78" t="str">
        <f t="shared" si="199"/>
        <v/>
      </c>
      <c r="J832" s="78"/>
      <c r="K832" s="88" t="str">
        <f>IF(EXPORTADO!A814&lt;&gt;"",TRIM(EXPORTADO!A814),"")</f>
        <v/>
      </c>
      <c r="L832" s="50" t="str">
        <f>IF(K832&lt;&gt;"",EXPORTADO!D814,"")</f>
        <v/>
      </c>
      <c r="M832" s="50"/>
      <c r="N832" s="78" t="str">
        <f>IF(K832&lt;&gt;"",EXPORTADO!C814,"")</f>
        <v/>
      </c>
      <c r="O832" s="89" t="str">
        <f>IF(G832&lt;&gt;"",EXPORTADO!E814,"")</f>
        <v/>
      </c>
      <c r="P832" s="90" t="str">
        <f>IF(G832&lt;&gt;"",EXPORTADO!F814,"")</f>
        <v/>
      </c>
      <c r="Q832" s="90" t="str">
        <f>IF($G832&lt;&gt;"",$O832*P832,IF(OR($I832="c",$I832="css"),SUMIF($G$22:G$2999,$K832,Q$22:Q$2999),IF($I832="c1",SUMIF($F$22:F$2999,$K832,Q$22:Q$2999),IF($I832="c2",SUMIF($E$22:E$2999,$K832,Q$22:Q$2999),IF($I832="c3",SUMIF($D$22:D$2999,$K832,Q$22:Q$2999),IF($I832="c4",SUMIF($C$22:C$2999,$K832,Q$22:Q$2999),""))))))</f>
        <v/>
      </c>
      <c r="S832" s="90"/>
      <c r="T832" s="90" t="str">
        <f>IF(G832&lt;&gt;"",IF(S832&lt;&gt;"",O832*S832,"Celda Vacia"),IF($G832&lt;&gt;"",$O832*S832,IF(OR($I832="c",$I832="css"),SUMIF($G$22:G$2999,$K832,T$22:T$2999),IF($I832="c1",SUMIF($F$22:F$2999,$K832,T$22:T$2999),IF($I832="c2",SUMIF($E$22:E$2999,$K832,T$22:T$2999),IF($I832="c3",SUMIF($D$22:D$2999,$K832,T$22:T$2999),IF($I832="c4",SUMIF($C$22:C$2999,$K832,T$22:T$2999),"")))))))</f>
        <v/>
      </c>
      <c r="U832" s="91" t="str">
        <f t="shared" si="200"/>
        <v/>
      </c>
      <c r="V832" s="45"/>
      <c r="X832" s="50" t="str">
        <f t="shared" si="201"/>
        <v/>
      </c>
      <c r="Y832" s="69" t="str">
        <f t="shared" si="202"/>
        <v/>
      </c>
      <c r="Z832" s="69" t="str">
        <f t="shared" si="203"/>
        <v/>
      </c>
      <c r="AA832" s="69" t="str">
        <f>IF(I832="CSS",IF(RELLENAR!$F$6="PEM",IF(OR(T832&lt;(Q832),Q832=0),1,""),IF(OR(T832*(1+$T$11+$T$9)&lt;(Q832*(1+$O$9+$O$11)),Q832=0),1,"")),"")</f>
        <v/>
      </c>
      <c r="AB832" s="93" t="str">
        <f t="shared" si="204"/>
        <v/>
      </c>
      <c r="AC832" s="56" t="str">
        <f t="shared" si="205"/>
        <v/>
      </c>
      <c r="AD832" s="94" t="str">
        <f t="shared" si="206"/>
        <v/>
      </c>
      <c r="AE832" s="56" t="str">
        <f t="shared" si="207"/>
        <v/>
      </c>
      <c r="AF832" s="78" t="str">
        <f t="shared" si="208"/>
        <v/>
      </c>
    </row>
    <row r="833" spans="1:32" s="74" customFormat="1" x14ac:dyDescent="0.2">
      <c r="A833" s="74" t="str">
        <f>IF(EXPORTADO!I815&lt;&gt;"",EXPORTADO!I815,"")</f>
        <v/>
      </c>
      <c r="B833" s="74" t="str">
        <f t="shared" si="193"/>
        <v/>
      </c>
      <c r="C833" s="86" t="str">
        <f t="shared" si="194"/>
        <v/>
      </c>
      <c r="D833" s="86" t="str">
        <f t="shared" si="195"/>
        <v/>
      </c>
      <c r="E833" s="86" t="str">
        <f t="shared" si="196"/>
        <v/>
      </c>
      <c r="F833" s="86" t="str">
        <f t="shared" si="197"/>
        <v/>
      </c>
      <c r="G833" s="86" t="str">
        <f t="shared" si="198"/>
        <v/>
      </c>
      <c r="H833" s="87" t="str">
        <f>IF(EXPORTADO!B815&lt;&gt;"",EXPORTADO!B815,"")</f>
        <v/>
      </c>
      <c r="I833" s="78" t="str">
        <f t="shared" si="199"/>
        <v/>
      </c>
      <c r="J833" s="78"/>
      <c r="K833" s="88" t="str">
        <f>IF(EXPORTADO!A815&lt;&gt;"",TRIM(EXPORTADO!A815),"")</f>
        <v/>
      </c>
      <c r="L833" s="50" t="str">
        <f>IF(K833&lt;&gt;"",EXPORTADO!D815,"")</f>
        <v/>
      </c>
      <c r="M833" s="50"/>
      <c r="N833" s="78" t="str">
        <f>IF(K833&lt;&gt;"",EXPORTADO!C815,"")</f>
        <v/>
      </c>
      <c r="O833" s="89" t="str">
        <f>IF(G833&lt;&gt;"",EXPORTADO!E815,"")</f>
        <v/>
      </c>
      <c r="P833" s="90" t="str">
        <f>IF(G833&lt;&gt;"",EXPORTADO!F815,"")</f>
        <v/>
      </c>
      <c r="Q833" s="90" t="str">
        <f>IF($G833&lt;&gt;"",$O833*P833,IF(OR($I833="c",$I833="css"),SUMIF($G$22:G$2999,$K833,Q$22:Q$2999),IF($I833="c1",SUMIF($F$22:F$2999,$K833,Q$22:Q$2999),IF($I833="c2",SUMIF($E$22:E$2999,$K833,Q$22:Q$2999),IF($I833="c3",SUMIF($D$22:D$2999,$K833,Q$22:Q$2999),IF($I833="c4",SUMIF($C$22:C$2999,$K833,Q$22:Q$2999),""))))))</f>
        <v/>
      </c>
      <c r="S833" s="90"/>
      <c r="T833" s="90" t="str">
        <f>IF(G833&lt;&gt;"",IF(S833&lt;&gt;"",O833*S833,"Celda Vacia"),IF($G833&lt;&gt;"",$O833*S833,IF(OR($I833="c",$I833="css"),SUMIF($G$22:G$2999,$K833,T$22:T$2999),IF($I833="c1",SUMIF($F$22:F$2999,$K833,T$22:T$2999),IF($I833="c2",SUMIF($E$22:E$2999,$K833,T$22:T$2999),IF($I833="c3",SUMIF($D$22:D$2999,$K833,T$22:T$2999),IF($I833="c4",SUMIF($C$22:C$2999,$K833,T$22:T$2999),"")))))))</f>
        <v/>
      </c>
      <c r="U833" s="91" t="str">
        <f t="shared" si="200"/>
        <v/>
      </c>
      <c r="V833" s="45"/>
      <c r="X833" s="50" t="str">
        <f t="shared" si="201"/>
        <v/>
      </c>
      <c r="Y833" s="69" t="str">
        <f t="shared" si="202"/>
        <v/>
      </c>
      <c r="Z833" s="69" t="str">
        <f t="shared" si="203"/>
        <v/>
      </c>
      <c r="AA833" s="69" t="str">
        <f>IF(I833="CSS",IF(RELLENAR!$F$6="PEM",IF(OR(T833&lt;(Q833),Q833=0),1,""),IF(OR(T833*(1+$T$11+$T$9)&lt;(Q833*(1+$O$9+$O$11)),Q833=0),1,"")),"")</f>
        <v/>
      </c>
      <c r="AB833" s="93" t="str">
        <f t="shared" si="204"/>
        <v/>
      </c>
      <c r="AC833" s="56" t="str">
        <f t="shared" si="205"/>
        <v/>
      </c>
      <c r="AD833" s="94" t="str">
        <f t="shared" si="206"/>
        <v/>
      </c>
      <c r="AE833" s="56" t="str">
        <f t="shared" si="207"/>
        <v/>
      </c>
      <c r="AF833" s="78" t="str">
        <f t="shared" si="208"/>
        <v/>
      </c>
    </row>
    <row r="834" spans="1:32" s="74" customFormat="1" x14ac:dyDescent="0.2">
      <c r="A834" s="74" t="str">
        <f>IF(EXPORTADO!I816&lt;&gt;"",EXPORTADO!I816,"")</f>
        <v/>
      </c>
      <c r="B834" s="74" t="str">
        <f t="shared" si="193"/>
        <v/>
      </c>
      <c r="C834" s="86" t="str">
        <f t="shared" si="194"/>
        <v/>
      </c>
      <c r="D834" s="86" t="str">
        <f t="shared" si="195"/>
        <v/>
      </c>
      <c r="E834" s="86" t="str">
        <f t="shared" si="196"/>
        <v/>
      </c>
      <c r="F834" s="86" t="str">
        <f t="shared" si="197"/>
        <v/>
      </c>
      <c r="G834" s="86" t="str">
        <f t="shared" si="198"/>
        <v/>
      </c>
      <c r="H834" s="87" t="str">
        <f>IF(EXPORTADO!B816&lt;&gt;"",EXPORTADO!B816,"")</f>
        <v/>
      </c>
      <c r="I834" s="78" t="str">
        <f t="shared" si="199"/>
        <v/>
      </c>
      <c r="J834" s="78"/>
      <c r="K834" s="88" t="str">
        <f>IF(EXPORTADO!A816&lt;&gt;"",TRIM(EXPORTADO!A816),"")</f>
        <v/>
      </c>
      <c r="L834" s="50" t="str">
        <f>IF(K834&lt;&gt;"",EXPORTADO!D816,"")</f>
        <v/>
      </c>
      <c r="M834" s="50"/>
      <c r="N834" s="78" t="str">
        <f>IF(K834&lt;&gt;"",EXPORTADO!C816,"")</f>
        <v/>
      </c>
      <c r="O834" s="89" t="str">
        <f>IF(G834&lt;&gt;"",EXPORTADO!E816,"")</f>
        <v/>
      </c>
      <c r="P834" s="90" t="str">
        <f>IF(G834&lt;&gt;"",EXPORTADO!F816,"")</f>
        <v/>
      </c>
      <c r="Q834" s="90" t="str">
        <f>IF($G834&lt;&gt;"",$O834*P834,IF(OR($I834="c",$I834="css"),SUMIF($G$22:G$2999,$K834,Q$22:Q$2999),IF($I834="c1",SUMIF($F$22:F$2999,$K834,Q$22:Q$2999),IF($I834="c2",SUMIF($E$22:E$2999,$K834,Q$22:Q$2999),IF($I834="c3",SUMIF($D$22:D$2999,$K834,Q$22:Q$2999),IF($I834="c4",SUMIF($C$22:C$2999,$K834,Q$22:Q$2999),""))))))</f>
        <v/>
      </c>
      <c r="S834" s="90"/>
      <c r="T834" s="90" t="str">
        <f>IF(G834&lt;&gt;"",IF(S834&lt;&gt;"",O834*S834,"Celda Vacia"),IF($G834&lt;&gt;"",$O834*S834,IF(OR($I834="c",$I834="css"),SUMIF($G$22:G$2999,$K834,T$22:T$2999),IF($I834="c1",SUMIF($F$22:F$2999,$K834,T$22:T$2999),IF($I834="c2",SUMIF($E$22:E$2999,$K834,T$22:T$2999),IF($I834="c3",SUMIF($D$22:D$2999,$K834,T$22:T$2999),IF($I834="c4",SUMIF($C$22:C$2999,$K834,T$22:T$2999),"")))))))</f>
        <v/>
      </c>
      <c r="U834" s="91" t="str">
        <f t="shared" si="200"/>
        <v/>
      </c>
      <c r="V834" s="45"/>
      <c r="X834" s="50" t="str">
        <f t="shared" si="201"/>
        <v/>
      </c>
      <c r="Y834" s="69" t="str">
        <f t="shared" si="202"/>
        <v/>
      </c>
      <c r="Z834" s="69" t="str">
        <f t="shared" si="203"/>
        <v/>
      </c>
      <c r="AA834" s="69" t="str">
        <f>IF(I834="CSS",IF(RELLENAR!$F$6="PEM",IF(OR(T834&lt;(Q834),Q834=0),1,""),IF(OR(T834*(1+$T$11+$T$9)&lt;(Q834*(1+$O$9+$O$11)),Q834=0),1,"")),"")</f>
        <v/>
      </c>
      <c r="AB834" s="93" t="str">
        <f t="shared" si="204"/>
        <v/>
      </c>
      <c r="AC834" s="56" t="str">
        <f t="shared" si="205"/>
        <v/>
      </c>
      <c r="AD834" s="94" t="str">
        <f t="shared" si="206"/>
        <v/>
      </c>
      <c r="AE834" s="56" t="str">
        <f t="shared" si="207"/>
        <v/>
      </c>
      <c r="AF834" s="78" t="str">
        <f t="shared" si="208"/>
        <v/>
      </c>
    </row>
    <row r="835" spans="1:32" s="74" customFormat="1" x14ac:dyDescent="0.2">
      <c r="A835" s="74" t="str">
        <f>IF(EXPORTADO!I817&lt;&gt;"",EXPORTADO!I817,"")</f>
        <v/>
      </c>
      <c r="B835" s="74" t="str">
        <f t="shared" si="193"/>
        <v/>
      </c>
      <c r="C835" s="86" t="str">
        <f t="shared" si="194"/>
        <v/>
      </c>
      <c r="D835" s="86" t="str">
        <f t="shared" si="195"/>
        <v/>
      </c>
      <c r="E835" s="86" t="str">
        <f t="shared" si="196"/>
        <v/>
      </c>
      <c r="F835" s="86" t="str">
        <f t="shared" si="197"/>
        <v/>
      </c>
      <c r="G835" s="86" t="str">
        <f t="shared" si="198"/>
        <v/>
      </c>
      <c r="H835" s="87" t="str">
        <f>IF(EXPORTADO!B817&lt;&gt;"",EXPORTADO!B817,"")</f>
        <v/>
      </c>
      <c r="I835" s="78" t="str">
        <f t="shared" si="199"/>
        <v/>
      </c>
      <c r="J835" s="78"/>
      <c r="K835" s="88" t="str">
        <f>IF(EXPORTADO!A817&lt;&gt;"",TRIM(EXPORTADO!A817),"")</f>
        <v/>
      </c>
      <c r="L835" s="50" t="str">
        <f>IF(K835&lt;&gt;"",EXPORTADO!D817,"")</f>
        <v/>
      </c>
      <c r="M835" s="50"/>
      <c r="N835" s="78" t="str">
        <f>IF(K835&lt;&gt;"",EXPORTADO!C817,"")</f>
        <v/>
      </c>
      <c r="O835" s="89" t="str">
        <f>IF(G835&lt;&gt;"",EXPORTADO!E817,"")</f>
        <v/>
      </c>
      <c r="P835" s="90" t="str">
        <f>IF(G835&lt;&gt;"",EXPORTADO!F817,"")</f>
        <v/>
      </c>
      <c r="Q835" s="90" t="str">
        <f>IF($G835&lt;&gt;"",$O835*P835,IF(OR($I835="c",$I835="css"),SUMIF($G$22:G$2999,$K835,Q$22:Q$2999),IF($I835="c1",SUMIF($F$22:F$2999,$K835,Q$22:Q$2999),IF($I835="c2",SUMIF($E$22:E$2999,$K835,Q$22:Q$2999),IF($I835="c3",SUMIF($D$22:D$2999,$K835,Q$22:Q$2999),IF($I835="c4",SUMIF($C$22:C$2999,$K835,Q$22:Q$2999),""))))))</f>
        <v/>
      </c>
      <c r="S835" s="90"/>
      <c r="T835" s="90" t="str">
        <f>IF(G835&lt;&gt;"",IF(S835&lt;&gt;"",O835*S835,"Celda Vacia"),IF($G835&lt;&gt;"",$O835*S835,IF(OR($I835="c",$I835="css"),SUMIF($G$22:G$2999,$K835,T$22:T$2999),IF($I835="c1",SUMIF($F$22:F$2999,$K835,T$22:T$2999),IF($I835="c2",SUMIF($E$22:E$2999,$K835,T$22:T$2999),IF($I835="c3",SUMIF($D$22:D$2999,$K835,T$22:T$2999),IF($I835="c4",SUMIF($C$22:C$2999,$K835,T$22:T$2999),"")))))))</f>
        <v/>
      </c>
      <c r="U835" s="91" t="str">
        <f t="shared" si="200"/>
        <v/>
      </c>
      <c r="V835" s="45"/>
      <c r="X835" s="50" t="str">
        <f t="shared" si="201"/>
        <v/>
      </c>
      <c r="Y835" s="69" t="str">
        <f t="shared" si="202"/>
        <v/>
      </c>
      <c r="Z835" s="69" t="str">
        <f t="shared" si="203"/>
        <v/>
      </c>
      <c r="AA835" s="69" t="str">
        <f>IF(I835="CSS",IF(RELLENAR!$F$6="PEM",IF(OR(T835&lt;(Q835),Q835=0),1,""),IF(OR(T835*(1+$T$11+$T$9)&lt;(Q835*(1+$O$9+$O$11)),Q835=0),1,"")),"")</f>
        <v/>
      </c>
      <c r="AB835" s="93" t="str">
        <f t="shared" si="204"/>
        <v/>
      </c>
      <c r="AC835" s="56" t="str">
        <f t="shared" si="205"/>
        <v/>
      </c>
      <c r="AD835" s="94" t="str">
        <f t="shared" si="206"/>
        <v/>
      </c>
      <c r="AE835" s="56" t="str">
        <f t="shared" si="207"/>
        <v/>
      </c>
      <c r="AF835" s="78" t="str">
        <f t="shared" si="208"/>
        <v/>
      </c>
    </row>
    <row r="836" spans="1:32" s="74" customFormat="1" x14ac:dyDescent="0.2">
      <c r="A836" s="74" t="str">
        <f>IF(EXPORTADO!I818&lt;&gt;"",EXPORTADO!I818,"")</f>
        <v/>
      </c>
      <c r="B836" s="74" t="str">
        <f t="shared" si="193"/>
        <v/>
      </c>
      <c r="C836" s="86" t="str">
        <f t="shared" si="194"/>
        <v/>
      </c>
      <c r="D836" s="86" t="str">
        <f t="shared" si="195"/>
        <v/>
      </c>
      <c r="E836" s="86" t="str">
        <f t="shared" si="196"/>
        <v/>
      </c>
      <c r="F836" s="86" t="str">
        <f t="shared" si="197"/>
        <v/>
      </c>
      <c r="G836" s="86" t="str">
        <f t="shared" si="198"/>
        <v/>
      </c>
      <c r="H836" s="87" t="str">
        <f>IF(EXPORTADO!B818&lt;&gt;"",EXPORTADO!B818,"")</f>
        <v/>
      </c>
      <c r="I836" s="78" t="str">
        <f t="shared" si="199"/>
        <v/>
      </c>
      <c r="J836" s="78"/>
      <c r="K836" s="88" t="str">
        <f>IF(EXPORTADO!A818&lt;&gt;"",TRIM(EXPORTADO!A818),"")</f>
        <v/>
      </c>
      <c r="L836" s="50" t="str">
        <f>IF(K836&lt;&gt;"",EXPORTADO!D818,"")</f>
        <v/>
      </c>
      <c r="M836" s="50"/>
      <c r="N836" s="78" t="str">
        <f>IF(K836&lt;&gt;"",EXPORTADO!C818,"")</f>
        <v/>
      </c>
      <c r="O836" s="89" t="str">
        <f>IF(G836&lt;&gt;"",EXPORTADO!E818,"")</f>
        <v/>
      </c>
      <c r="P836" s="90" t="str">
        <f>IF(G836&lt;&gt;"",EXPORTADO!F818,"")</f>
        <v/>
      </c>
      <c r="Q836" s="90" t="str">
        <f>IF($G836&lt;&gt;"",$O836*P836,IF(OR($I836="c",$I836="css"),SUMIF($G$22:G$2999,$K836,Q$22:Q$2999),IF($I836="c1",SUMIF($F$22:F$2999,$K836,Q$22:Q$2999),IF($I836="c2",SUMIF($E$22:E$2999,$K836,Q$22:Q$2999),IF($I836="c3",SUMIF($D$22:D$2999,$K836,Q$22:Q$2999),IF($I836="c4",SUMIF($C$22:C$2999,$K836,Q$22:Q$2999),""))))))</f>
        <v/>
      </c>
      <c r="S836" s="90"/>
      <c r="T836" s="90" t="str">
        <f>IF(G836&lt;&gt;"",IF(S836&lt;&gt;"",O836*S836,"Celda Vacia"),IF($G836&lt;&gt;"",$O836*S836,IF(OR($I836="c",$I836="css"),SUMIF($G$22:G$2999,$K836,T$22:T$2999),IF($I836="c1",SUMIF($F$22:F$2999,$K836,T$22:T$2999),IF($I836="c2",SUMIF($E$22:E$2999,$K836,T$22:T$2999),IF($I836="c3",SUMIF($D$22:D$2999,$K836,T$22:T$2999),IF($I836="c4",SUMIF($C$22:C$2999,$K836,T$22:T$2999),"")))))))</f>
        <v/>
      </c>
      <c r="U836" s="91" t="str">
        <f t="shared" si="200"/>
        <v/>
      </c>
      <c r="V836" s="45"/>
      <c r="X836" s="50" t="str">
        <f t="shared" si="201"/>
        <v/>
      </c>
      <c r="Y836" s="69" t="str">
        <f t="shared" si="202"/>
        <v/>
      </c>
      <c r="Z836" s="69" t="str">
        <f t="shared" si="203"/>
        <v/>
      </c>
      <c r="AA836" s="69" t="str">
        <f>IF(I836="CSS",IF(RELLENAR!$F$6="PEM",IF(OR(T836&lt;(Q836),Q836=0),1,""),IF(OR(T836*(1+$T$11+$T$9)&lt;(Q836*(1+$O$9+$O$11)),Q836=0),1,"")),"")</f>
        <v/>
      </c>
      <c r="AB836" s="93" t="str">
        <f t="shared" si="204"/>
        <v/>
      </c>
      <c r="AC836" s="56" t="str">
        <f t="shared" si="205"/>
        <v/>
      </c>
      <c r="AD836" s="94" t="str">
        <f t="shared" si="206"/>
        <v/>
      </c>
      <c r="AE836" s="56" t="str">
        <f t="shared" si="207"/>
        <v/>
      </c>
      <c r="AF836" s="78" t="str">
        <f t="shared" si="208"/>
        <v/>
      </c>
    </row>
    <row r="837" spans="1:32" s="74" customFormat="1" x14ac:dyDescent="0.2">
      <c r="A837" s="74" t="str">
        <f>IF(EXPORTADO!I819&lt;&gt;"",EXPORTADO!I819,"")</f>
        <v/>
      </c>
      <c r="B837" s="74" t="str">
        <f t="shared" si="193"/>
        <v/>
      </c>
      <c r="C837" s="86" t="str">
        <f t="shared" si="194"/>
        <v/>
      </c>
      <c r="D837" s="86" t="str">
        <f t="shared" si="195"/>
        <v/>
      </c>
      <c r="E837" s="86" t="str">
        <f t="shared" si="196"/>
        <v/>
      </c>
      <c r="F837" s="86" t="str">
        <f t="shared" si="197"/>
        <v/>
      </c>
      <c r="G837" s="86" t="str">
        <f t="shared" si="198"/>
        <v/>
      </c>
      <c r="H837" s="87" t="str">
        <f>IF(EXPORTADO!B819&lt;&gt;"",EXPORTADO!B819,"")</f>
        <v/>
      </c>
      <c r="I837" s="78" t="str">
        <f t="shared" si="199"/>
        <v/>
      </c>
      <c r="J837" s="78"/>
      <c r="K837" s="88" t="str">
        <f>IF(EXPORTADO!A819&lt;&gt;"",TRIM(EXPORTADO!A819),"")</f>
        <v/>
      </c>
      <c r="L837" s="50" t="str">
        <f>IF(K837&lt;&gt;"",EXPORTADO!D819,"")</f>
        <v/>
      </c>
      <c r="M837" s="50"/>
      <c r="N837" s="78" t="str">
        <f>IF(K837&lt;&gt;"",EXPORTADO!C819,"")</f>
        <v/>
      </c>
      <c r="O837" s="89" t="str">
        <f>IF(G837&lt;&gt;"",EXPORTADO!E819,"")</f>
        <v/>
      </c>
      <c r="P837" s="90" t="str">
        <f>IF(G837&lt;&gt;"",EXPORTADO!F819,"")</f>
        <v/>
      </c>
      <c r="Q837" s="90" t="str">
        <f>IF($G837&lt;&gt;"",$O837*P837,IF(OR($I837="c",$I837="css"),SUMIF($G$22:G$2999,$K837,Q$22:Q$2999),IF($I837="c1",SUMIF($F$22:F$2999,$K837,Q$22:Q$2999),IF($I837="c2",SUMIF($E$22:E$2999,$K837,Q$22:Q$2999),IF($I837="c3",SUMIF($D$22:D$2999,$K837,Q$22:Q$2999),IF($I837="c4",SUMIF($C$22:C$2999,$K837,Q$22:Q$2999),""))))))</f>
        <v/>
      </c>
      <c r="S837" s="90"/>
      <c r="T837" s="90" t="str">
        <f>IF(G837&lt;&gt;"",IF(S837&lt;&gt;"",O837*S837,"Celda Vacia"),IF($G837&lt;&gt;"",$O837*S837,IF(OR($I837="c",$I837="css"),SUMIF($G$22:G$2999,$K837,T$22:T$2999),IF($I837="c1",SUMIF($F$22:F$2999,$K837,T$22:T$2999),IF($I837="c2",SUMIF($E$22:E$2999,$K837,T$22:T$2999),IF($I837="c3",SUMIF($D$22:D$2999,$K837,T$22:T$2999),IF($I837="c4",SUMIF($C$22:C$2999,$K837,T$22:T$2999),"")))))))</f>
        <v/>
      </c>
      <c r="U837" s="91" t="str">
        <f t="shared" si="200"/>
        <v/>
      </c>
      <c r="V837" s="45"/>
      <c r="X837" s="50" t="str">
        <f t="shared" si="201"/>
        <v/>
      </c>
      <c r="Y837" s="69" t="str">
        <f t="shared" si="202"/>
        <v/>
      </c>
      <c r="Z837" s="69" t="str">
        <f t="shared" si="203"/>
        <v/>
      </c>
      <c r="AA837" s="69" t="str">
        <f>IF(I837="CSS",IF(RELLENAR!$F$6="PEM",IF(OR(T837&lt;(Q837),Q837=0),1,""),IF(OR(T837*(1+$T$11+$T$9)&lt;(Q837*(1+$O$9+$O$11)),Q837=0),1,"")),"")</f>
        <v/>
      </c>
      <c r="AB837" s="93" t="str">
        <f t="shared" si="204"/>
        <v/>
      </c>
      <c r="AC837" s="56" t="str">
        <f t="shared" si="205"/>
        <v/>
      </c>
      <c r="AD837" s="94" t="str">
        <f t="shared" si="206"/>
        <v/>
      </c>
      <c r="AE837" s="56" t="str">
        <f t="shared" si="207"/>
        <v/>
      </c>
      <c r="AF837" s="78" t="str">
        <f t="shared" si="208"/>
        <v/>
      </c>
    </row>
    <row r="838" spans="1:32" s="74" customFormat="1" x14ac:dyDescent="0.2">
      <c r="A838" s="74" t="str">
        <f>IF(EXPORTADO!I820&lt;&gt;"",EXPORTADO!I820,"")</f>
        <v/>
      </c>
      <c r="B838" s="74" t="str">
        <f t="shared" si="193"/>
        <v/>
      </c>
      <c r="C838" s="86" t="str">
        <f t="shared" si="194"/>
        <v/>
      </c>
      <c r="D838" s="86" t="str">
        <f t="shared" si="195"/>
        <v/>
      </c>
      <c r="E838" s="86" t="str">
        <f t="shared" si="196"/>
        <v/>
      </c>
      <c r="F838" s="86" t="str">
        <f t="shared" si="197"/>
        <v/>
      </c>
      <c r="G838" s="86" t="str">
        <f t="shared" si="198"/>
        <v/>
      </c>
      <c r="H838" s="87" t="str">
        <f>IF(EXPORTADO!B820&lt;&gt;"",EXPORTADO!B820,"")</f>
        <v/>
      </c>
      <c r="I838" s="78" t="str">
        <f t="shared" si="199"/>
        <v/>
      </c>
      <c r="J838" s="78"/>
      <c r="K838" s="88" t="str">
        <f>IF(EXPORTADO!A820&lt;&gt;"",TRIM(EXPORTADO!A820),"")</f>
        <v/>
      </c>
      <c r="L838" s="50" t="str">
        <f>IF(K838&lt;&gt;"",EXPORTADO!D820,"")</f>
        <v/>
      </c>
      <c r="M838" s="50"/>
      <c r="N838" s="78" t="str">
        <f>IF(K838&lt;&gt;"",EXPORTADO!C820,"")</f>
        <v/>
      </c>
      <c r="O838" s="89" t="str">
        <f>IF(G838&lt;&gt;"",EXPORTADO!E820,"")</f>
        <v/>
      </c>
      <c r="P838" s="90" t="str">
        <f>IF(G838&lt;&gt;"",EXPORTADO!F820,"")</f>
        <v/>
      </c>
      <c r="Q838" s="90" t="str">
        <f>IF($G838&lt;&gt;"",$O838*P838,IF(OR($I838="c",$I838="css"),SUMIF($G$22:G$2999,$K838,Q$22:Q$2999),IF($I838="c1",SUMIF($F$22:F$2999,$K838,Q$22:Q$2999),IF($I838="c2",SUMIF($E$22:E$2999,$K838,Q$22:Q$2999),IF($I838="c3",SUMIF($D$22:D$2999,$K838,Q$22:Q$2999),IF($I838="c4",SUMIF($C$22:C$2999,$K838,Q$22:Q$2999),""))))))</f>
        <v/>
      </c>
      <c r="S838" s="90"/>
      <c r="T838" s="90" t="str">
        <f>IF(G838&lt;&gt;"",IF(S838&lt;&gt;"",O838*S838,"Celda Vacia"),IF($G838&lt;&gt;"",$O838*S838,IF(OR($I838="c",$I838="css"),SUMIF($G$22:G$2999,$K838,T$22:T$2999),IF($I838="c1",SUMIF($F$22:F$2999,$K838,T$22:T$2999),IF($I838="c2",SUMIF($E$22:E$2999,$K838,T$22:T$2999),IF($I838="c3",SUMIF($D$22:D$2999,$K838,T$22:T$2999),IF($I838="c4",SUMIF($C$22:C$2999,$K838,T$22:T$2999),"")))))))</f>
        <v/>
      </c>
      <c r="U838" s="91" t="str">
        <f t="shared" si="200"/>
        <v/>
      </c>
      <c r="V838" s="45"/>
      <c r="X838" s="50" t="str">
        <f t="shared" si="201"/>
        <v/>
      </c>
      <c r="Y838" s="69" t="str">
        <f t="shared" si="202"/>
        <v/>
      </c>
      <c r="Z838" s="69" t="str">
        <f t="shared" si="203"/>
        <v/>
      </c>
      <c r="AA838" s="69" t="str">
        <f>IF(I838="CSS",IF(RELLENAR!$F$6="PEM",IF(OR(T838&lt;(Q838),Q838=0),1,""),IF(OR(T838*(1+$T$11+$T$9)&lt;(Q838*(1+$O$9+$O$11)),Q838=0),1,"")),"")</f>
        <v/>
      </c>
      <c r="AB838" s="93" t="str">
        <f t="shared" si="204"/>
        <v/>
      </c>
      <c r="AC838" s="56" t="str">
        <f t="shared" si="205"/>
        <v/>
      </c>
      <c r="AD838" s="94" t="str">
        <f t="shared" si="206"/>
        <v/>
      </c>
      <c r="AE838" s="56" t="str">
        <f t="shared" si="207"/>
        <v/>
      </c>
      <c r="AF838" s="78" t="str">
        <f t="shared" si="208"/>
        <v/>
      </c>
    </row>
    <row r="839" spans="1:32" s="74" customFormat="1" x14ac:dyDescent="0.2">
      <c r="A839" s="74" t="str">
        <f>IF(EXPORTADO!I821&lt;&gt;"",EXPORTADO!I821,"")</f>
        <v/>
      </c>
      <c r="B839" s="74" t="str">
        <f t="shared" si="193"/>
        <v/>
      </c>
      <c r="C839" s="86" t="str">
        <f t="shared" si="194"/>
        <v/>
      </c>
      <c r="D839" s="86" t="str">
        <f t="shared" si="195"/>
        <v/>
      </c>
      <c r="E839" s="86" t="str">
        <f t="shared" si="196"/>
        <v/>
      </c>
      <c r="F839" s="86" t="str">
        <f t="shared" si="197"/>
        <v/>
      </c>
      <c r="G839" s="86" t="str">
        <f t="shared" si="198"/>
        <v/>
      </c>
      <c r="H839" s="87" t="str">
        <f>IF(EXPORTADO!B821&lt;&gt;"",EXPORTADO!B821,"")</f>
        <v/>
      </c>
      <c r="I839" s="78" t="str">
        <f t="shared" si="199"/>
        <v/>
      </c>
      <c r="J839" s="78"/>
      <c r="K839" s="88" t="str">
        <f>IF(EXPORTADO!A821&lt;&gt;"",TRIM(EXPORTADO!A821),"")</f>
        <v/>
      </c>
      <c r="L839" s="50" t="str">
        <f>IF(K839&lt;&gt;"",EXPORTADO!D821,"")</f>
        <v/>
      </c>
      <c r="M839" s="50"/>
      <c r="N839" s="78" t="str">
        <f>IF(K839&lt;&gt;"",EXPORTADO!C821,"")</f>
        <v/>
      </c>
      <c r="O839" s="89" t="str">
        <f>IF(G839&lt;&gt;"",EXPORTADO!E821,"")</f>
        <v/>
      </c>
      <c r="P839" s="90" t="str">
        <f>IF(G839&lt;&gt;"",EXPORTADO!F821,"")</f>
        <v/>
      </c>
      <c r="Q839" s="90" t="str">
        <f>IF($G839&lt;&gt;"",$O839*P839,IF(OR($I839="c",$I839="css"),SUMIF($G$22:G$2999,$K839,Q$22:Q$2999),IF($I839="c1",SUMIF($F$22:F$2999,$K839,Q$22:Q$2999),IF($I839="c2",SUMIF($E$22:E$2999,$K839,Q$22:Q$2999),IF($I839="c3",SUMIF($D$22:D$2999,$K839,Q$22:Q$2999),IF($I839="c4",SUMIF($C$22:C$2999,$K839,Q$22:Q$2999),""))))))</f>
        <v/>
      </c>
      <c r="S839" s="90"/>
      <c r="T839" s="90" t="str">
        <f>IF(G839&lt;&gt;"",IF(S839&lt;&gt;"",O839*S839,"Celda Vacia"),IF($G839&lt;&gt;"",$O839*S839,IF(OR($I839="c",$I839="css"),SUMIF($G$22:G$2999,$K839,T$22:T$2999),IF($I839="c1",SUMIF($F$22:F$2999,$K839,T$22:T$2999),IF($I839="c2",SUMIF($E$22:E$2999,$K839,T$22:T$2999),IF($I839="c3",SUMIF($D$22:D$2999,$K839,T$22:T$2999),IF($I839="c4",SUMIF($C$22:C$2999,$K839,T$22:T$2999),"")))))))</f>
        <v/>
      </c>
      <c r="U839" s="91" t="str">
        <f t="shared" si="200"/>
        <v/>
      </c>
      <c r="V839" s="45"/>
      <c r="X839" s="50" t="str">
        <f t="shared" si="201"/>
        <v/>
      </c>
      <c r="Y839" s="69" t="str">
        <f t="shared" si="202"/>
        <v/>
      </c>
      <c r="Z839" s="69" t="str">
        <f t="shared" si="203"/>
        <v/>
      </c>
      <c r="AA839" s="69" t="str">
        <f>IF(I839="CSS",IF(RELLENAR!$F$6="PEM",IF(OR(T839&lt;(Q839),Q839=0),1,""),IF(OR(T839*(1+$T$11+$T$9)&lt;(Q839*(1+$O$9+$O$11)),Q839=0),1,"")),"")</f>
        <v/>
      </c>
      <c r="AB839" s="93" t="str">
        <f t="shared" si="204"/>
        <v/>
      </c>
      <c r="AC839" s="56" t="str">
        <f t="shared" si="205"/>
        <v/>
      </c>
      <c r="AD839" s="94" t="str">
        <f t="shared" si="206"/>
        <v/>
      </c>
      <c r="AE839" s="56" t="str">
        <f t="shared" si="207"/>
        <v/>
      </c>
      <c r="AF839" s="78" t="str">
        <f t="shared" si="208"/>
        <v/>
      </c>
    </row>
    <row r="840" spans="1:32" s="74" customFormat="1" x14ac:dyDescent="0.2">
      <c r="A840" s="74" t="str">
        <f>IF(EXPORTADO!I822&lt;&gt;"",EXPORTADO!I822,"")</f>
        <v/>
      </c>
      <c r="B840" s="74" t="str">
        <f t="shared" si="193"/>
        <v/>
      </c>
      <c r="C840" s="86" t="str">
        <f t="shared" si="194"/>
        <v/>
      </c>
      <c r="D840" s="86" t="str">
        <f t="shared" si="195"/>
        <v/>
      </c>
      <c r="E840" s="86" t="str">
        <f t="shared" si="196"/>
        <v/>
      </c>
      <c r="F840" s="86" t="str">
        <f t="shared" si="197"/>
        <v/>
      </c>
      <c r="G840" s="86" t="str">
        <f t="shared" si="198"/>
        <v/>
      </c>
      <c r="H840" s="87" t="str">
        <f>IF(EXPORTADO!B822&lt;&gt;"",EXPORTADO!B822,"")</f>
        <v/>
      </c>
      <c r="I840" s="78" t="str">
        <f t="shared" si="199"/>
        <v/>
      </c>
      <c r="J840" s="78"/>
      <c r="K840" s="88" t="str">
        <f>IF(EXPORTADO!A822&lt;&gt;"",TRIM(EXPORTADO!A822),"")</f>
        <v/>
      </c>
      <c r="L840" s="50" t="str">
        <f>IF(K840&lt;&gt;"",EXPORTADO!D822,"")</f>
        <v/>
      </c>
      <c r="M840" s="50"/>
      <c r="N840" s="78" t="str">
        <f>IF(K840&lt;&gt;"",EXPORTADO!C822,"")</f>
        <v/>
      </c>
      <c r="O840" s="89" t="str">
        <f>IF(G840&lt;&gt;"",EXPORTADO!E822,"")</f>
        <v/>
      </c>
      <c r="P840" s="90" t="str">
        <f>IF(G840&lt;&gt;"",EXPORTADO!F822,"")</f>
        <v/>
      </c>
      <c r="Q840" s="90" t="str">
        <f>IF($G840&lt;&gt;"",$O840*P840,IF(OR($I840="c",$I840="css"),SUMIF($G$22:G$2999,$K840,Q$22:Q$2999),IF($I840="c1",SUMIF($F$22:F$2999,$K840,Q$22:Q$2999),IF($I840="c2",SUMIF($E$22:E$2999,$K840,Q$22:Q$2999),IF($I840="c3",SUMIF($D$22:D$2999,$K840,Q$22:Q$2999),IF($I840="c4",SUMIF($C$22:C$2999,$K840,Q$22:Q$2999),""))))))</f>
        <v/>
      </c>
      <c r="S840" s="90"/>
      <c r="T840" s="90" t="str">
        <f>IF(G840&lt;&gt;"",IF(S840&lt;&gt;"",O840*S840,"Celda Vacia"),IF($G840&lt;&gt;"",$O840*S840,IF(OR($I840="c",$I840="css"),SUMIF($G$22:G$2999,$K840,T$22:T$2999),IF($I840="c1",SUMIF($F$22:F$2999,$K840,T$22:T$2999),IF($I840="c2",SUMIF($E$22:E$2999,$K840,T$22:T$2999),IF($I840="c3",SUMIF($D$22:D$2999,$K840,T$22:T$2999),IF($I840="c4",SUMIF($C$22:C$2999,$K840,T$22:T$2999),"")))))))</f>
        <v/>
      </c>
      <c r="U840" s="91" t="str">
        <f t="shared" si="200"/>
        <v/>
      </c>
      <c r="V840" s="45"/>
      <c r="X840" s="50" t="str">
        <f t="shared" si="201"/>
        <v/>
      </c>
      <c r="Y840" s="69" t="str">
        <f t="shared" si="202"/>
        <v/>
      </c>
      <c r="Z840" s="69" t="str">
        <f t="shared" si="203"/>
        <v/>
      </c>
      <c r="AA840" s="69" t="str">
        <f>IF(I840="CSS",IF(RELLENAR!$F$6="PEM",IF(OR(T840&lt;(Q840),Q840=0),1,""),IF(OR(T840*(1+$T$11+$T$9)&lt;(Q840*(1+$O$9+$O$11)),Q840=0),1,"")),"")</f>
        <v/>
      </c>
      <c r="AB840" s="93" t="str">
        <f t="shared" si="204"/>
        <v/>
      </c>
      <c r="AC840" s="56" t="str">
        <f t="shared" si="205"/>
        <v/>
      </c>
      <c r="AD840" s="94" t="str">
        <f t="shared" si="206"/>
        <v/>
      </c>
      <c r="AE840" s="56" t="str">
        <f t="shared" si="207"/>
        <v/>
      </c>
      <c r="AF840" s="78" t="str">
        <f t="shared" si="208"/>
        <v/>
      </c>
    </row>
    <row r="841" spans="1:32" s="74" customFormat="1" x14ac:dyDescent="0.2">
      <c r="A841" s="74" t="str">
        <f>IF(EXPORTADO!I823&lt;&gt;"",EXPORTADO!I823,"")</f>
        <v/>
      </c>
      <c r="B841" s="74" t="str">
        <f t="shared" si="193"/>
        <v/>
      </c>
      <c r="C841" s="86" t="str">
        <f t="shared" si="194"/>
        <v/>
      </c>
      <c r="D841" s="86" t="str">
        <f t="shared" si="195"/>
        <v/>
      </c>
      <c r="E841" s="86" t="str">
        <f t="shared" si="196"/>
        <v/>
      </c>
      <c r="F841" s="86" t="str">
        <f t="shared" si="197"/>
        <v/>
      </c>
      <c r="G841" s="86" t="str">
        <f t="shared" si="198"/>
        <v/>
      </c>
      <c r="H841" s="87" t="str">
        <f>IF(EXPORTADO!B823&lt;&gt;"",EXPORTADO!B823,"")</f>
        <v/>
      </c>
      <c r="I841" s="78" t="str">
        <f t="shared" si="199"/>
        <v/>
      </c>
      <c r="J841" s="78"/>
      <c r="K841" s="88" t="str">
        <f>IF(EXPORTADO!A823&lt;&gt;"",TRIM(EXPORTADO!A823),"")</f>
        <v/>
      </c>
      <c r="L841" s="50" t="str">
        <f>IF(K841&lt;&gt;"",EXPORTADO!D823,"")</f>
        <v/>
      </c>
      <c r="M841" s="50"/>
      <c r="N841" s="78" t="str">
        <f>IF(K841&lt;&gt;"",EXPORTADO!C823,"")</f>
        <v/>
      </c>
      <c r="O841" s="89" t="str">
        <f>IF(G841&lt;&gt;"",EXPORTADO!E823,"")</f>
        <v/>
      </c>
      <c r="P841" s="90" t="str">
        <f>IF(G841&lt;&gt;"",EXPORTADO!F823,"")</f>
        <v/>
      </c>
      <c r="Q841" s="90" t="str">
        <f>IF($G841&lt;&gt;"",$O841*P841,IF(OR($I841="c",$I841="css"),SUMIF($G$22:G$2999,$K841,Q$22:Q$2999),IF($I841="c1",SUMIF($F$22:F$2999,$K841,Q$22:Q$2999),IF($I841="c2",SUMIF($E$22:E$2999,$K841,Q$22:Q$2999),IF($I841="c3",SUMIF($D$22:D$2999,$K841,Q$22:Q$2999),IF($I841="c4",SUMIF($C$22:C$2999,$K841,Q$22:Q$2999),""))))))</f>
        <v/>
      </c>
      <c r="S841" s="90"/>
      <c r="T841" s="90" t="str">
        <f>IF(G841&lt;&gt;"",IF(S841&lt;&gt;"",O841*S841,"Celda Vacia"),IF($G841&lt;&gt;"",$O841*S841,IF(OR($I841="c",$I841="css"),SUMIF($G$22:G$2999,$K841,T$22:T$2999),IF($I841="c1",SUMIF($F$22:F$2999,$K841,T$22:T$2999),IF($I841="c2",SUMIF($E$22:E$2999,$K841,T$22:T$2999),IF($I841="c3",SUMIF($D$22:D$2999,$K841,T$22:T$2999),IF($I841="c4",SUMIF($C$22:C$2999,$K841,T$22:T$2999),"")))))))</f>
        <v/>
      </c>
      <c r="U841" s="91" t="str">
        <f t="shared" si="200"/>
        <v/>
      </c>
      <c r="V841" s="45"/>
      <c r="X841" s="50" t="str">
        <f t="shared" si="201"/>
        <v/>
      </c>
      <c r="Y841" s="69" t="str">
        <f t="shared" si="202"/>
        <v/>
      </c>
      <c r="Z841" s="69" t="str">
        <f t="shared" si="203"/>
        <v/>
      </c>
      <c r="AA841" s="69" t="str">
        <f>IF(I841="CSS",IF(RELLENAR!$F$6="PEM",IF(OR(T841&lt;(Q841),Q841=0),1,""),IF(OR(T841*(1+$T$11+$T$9)&lt;(Q841*(1+$O$9+$O$11)),Q841=0),1,"")),"")</f>
        <v/>
      </c>
      <c r="AB841" s="93" t="str">
        <f t="shared" si="204"/>
        <v/>
      </c>
      <c r="AC841" s="56" t="str">
        <f t="shared" si="205"/>
        <v/>
      </c>
      <c r="AD841" s="94" t="str">
        <f t="shared" si="206"/>
        <v/>
      </c>
      <c r="AE841" s="56" t="str">
        <f t="shared" si="207"/>
        <v/>
      </c>
      <c r="AF841" s="78" t="str">
        <f t="shared" si="208"/>
        <v/>
      </c>
    </row>
    <row r="842" spans="1:32" s="74" customFormat="1" x14ac:dyDescent="0.2">
      <c r="A842" s="74" t="str">
        <f>IF(EXPORTADO!I824&lt;&gt;"",EXPORTADO!I824,"")</f>
        <v/>
      </c>
      <c r="B842" s="74" t="str">
        <f t="shared" si="193"/>
        <v/>
      </c>
      <c r="C842" s="86" t="str">
        <f t="shared" si="194"/>
        <v/>
      </c>
      <c r="D842" s="86" t="str">
        <f t="shared" si="195"/>
        <v/>
      </c>
      <c r="E842" s="86" t="str">
        <f t="shared" si="196"/>
        <v/>
      </c>
      <c r="F842" s="86" t="str">
        <f t="shared" si="197"/>
        <v/>
      </c>
      <c r="G842" s="86" t="str">
        <f t="shared" si="198"/>
        <v/>
      </c>
      <c r="H842" s="87" t="str">
        <f>IF(EXPORTADO!B824&lt;&gt;"",EXPORTADO!B824,"")</f>
        <v/>
      </c>
      <c r="I842" s="78" t="str">
        <f t="shared" si="199"/>
        <v/>
      </c>
      <c r="J842" s="78"/>
      <c r="K842" s="88" t="str">
        <f>IF(EXPORTADO!A824&lt;&gt;"",TRIM(EXPORTADO!A824),"")</f>
        <v/>
      </c>
      <c r="L842" s="50" t="str">
        <f>IF(K842&lt;&gt;"",EXPORTADO!D824,"")</f>
        <v/>
      </c>
      <c r="M842" s="50"/>
      <c r="N842" s="78" t="str">
        <f>IF(K842&lt;&gt;"",EXPORTADO!C824,"")</f>
        <v/>
      </c>
      <c r="O842" s="89" t="str">
        <f>IF(G842&lt;&gt;"",EXPORTADO!E824,"")</f>
        <v/>
      </c>
      <c r="P842" s="90" t="str">
        <f>IF(G842&lt;&gt;"",EXPORTADO!F824,"")</f>
        <v/>
      </c>
      <c r="Q842" s="90" t="str">
        <f>IF($G842&lt;&gt;"",$O842*P842,IF(OR($I842="c",$I842="css"),SUMIF($G$22:G$2999,$K842,Q$22:Q$2999),IF($I842="c1",SUMIF($F$22:F$2999,$K842,Q$22:Q$2999),IF($I842="c2",SUMIF($E$22:E$2999,$K842,Q$22:Q$2999),IF($I842="c3",SUMIF($D$22:D$2999,$K842,Q$22:Q$2999),IF($I842="c4",SUMIF($C$22:C$2999,$K842,Q$22:Q$2999),""))))))</f>
        <v/>
      </c>
      <c r="S842" s="90"/>
      <c r="T842" s="90" t="str">
        <f>IF(G842&lt;&gt;"",IF(S842&lt;&gt;"",O842*S842,"Celda Vacia"),IF($G842&lt;&gt;"",$O842*S842,IF(OR($I842="c",$I842="css"),SUMIF($G$22:G$2999,$K842,T$22:T$2999),IF($I842="c1",SUMIF($F$22:F$2999,$K842,T$22:T$2999),IF($I842="c2",SUMIF($E$22:E$2999,$K842,T$22:T$2999),IF($I842="c3",SUMIF($D$22:D$2999,$K842,T$22:T$2999),IF($I842="c4",SUMIF($C$22:C$2999,$K842,T$22:T$2999),"")))))))</f>
        <v/>
      </c>
      <c r="U842" s="91" t="str">
        <f t="shared" si="200"/>
        <v/>
      </c>
      <c r="V842" s="45"/>
      <c r="X842" s="50" t="str">
        <f t="shared" si="201"/>
        <v/>
      </c>
      <c r="Y842" s="69" t="str">
        <f t="shared" si="202"/>
        <v/>
      </c>
      <c r="Z842" s="69" t="str">
        <f t="shared" si="203"/>
        <v/>
      </c>
      <c r="AA842" s="69" t="str">
        <f>IF(I842="CSS",IF(RELLENAR!$F$6="PEM",IF(OR(T842&lt;(Q842),Q842=0),1,""),IF(OR(T842*(1+$T$11+$T$9)&lt;(Q842*(1+$O$9+$O$11)),Q842=0),1,"")),"")</f>
        <v/>
      </c>
      <c r="AB842" s="93" t="str">
        <f t="shared" si="204"/>
        <v/>
      </c>
      <c r="AC842" s="56" t="str">
        <f t="shared" si="205"/>
        <v/>
      </c>
      <c r="AD842" s="94" t="str">
        <f t="shared" si="206"/>
        <v/>
      </c>
      <c r="AE842" s="56" t="str">
        <f t="shared" si="207"/>
        <v/>
      </c>
      <c r="AF842" s="78" t="str">
        <f t="shared" si="208"/>
        <v/>
      </c>
    </row>
    <row r="843" spans="1:32" s="74" customFormat="1" x14ac:dyDescent="0.2">
      <c r="A843" s="74" t="str">
        <f>IF(EXPORTADO!I825&lt;&gt;"",EXPORTADO!I825,"")</f>
        <v/>
      </c>
      <c r="B843" s="74" t="str">
        <f t="shared" si="193"/>
        <v/>
      </c>
      <c r="C843" s="86" t="str">
        <f t="shared" si="194"/>
        <v/>
      </c>
      <c r="D843" s="86" t="str">
        <f t="shared" si="195"/>
        <v/>
      </c>
      <c r="E843" s="86" t="str">
        <f t="shared" si="196"/>
        <v/>
      </c>
      <c r="F843" s="86" t="str">
        <f t="shared" si="197"/>
        <v/>
      </c>
      <c r="G843" s="86" t="str">
        <f t="shared" si="198"/>
        <v/>
      </c>
      <c r="H843" s="87" t="str">
        <f>IF(EXPORTADO!B825&lt;&gt;"",EXPORTADO!B825,"")</f>
        <v/>
      </c>
      <c r="I843" s="78" t="str">
        <f t="shared" si="199"/>
        <v/>
      </c>
      <c r="J843" s="78"/>
      <c r="K843" s="88" t="str">
        <f>IF(EXPORTADO!A825&lt;&gt;"",TRIM(EXPORTADO!A825),"")</f>
        <v/>
      </c>
      <c r="L843" s="50" t="str">
        <f>IF(K843&lt;&gt;"",EXPORTADO!D825,"")</f>
        <v/>
      </c>
      <c r="M843" s="50"/>
      <c r="N843" s="78" t="str">
        <f>IF(K843&lt;&gt;"",EXPORTADO!C825,"")</f>
        <v/>
      </c>
      <c r="O843" s="89" t="str">
        <f>IF(G843&lt;&gt;"",EXPORTADO!E825,"")</f>
        <v/>
      </c>
      <c r="P843" s="90" t="str">
        <f>IF(G843&lt;&gt;"",EXPORTADO!F825,"")</f>
        <v/>
      </c>
      <c r="Q843" s="90" t="str">
        <f>IF($G843&lt;&gt;"",$O843*P843,IF(OR($I843="c",$I843="css"),SUMIF($G$22:G$2999,$K843,Q$22:Q$2999),IF($I843="c1",SUMIF($F$22:F$2999,$K843,Q$22:Q$2999),IF($I843="c2",SUMIF($E$22:E$2999,$K843,Q$22:Q$2999),IF($I843="c3",SUMIF($D$22:D$2999,$K843,Q$22:Q$2999),IF($I843="c4",SUMIF($C$22:C$2999,$K843,Q$22:Q$2999),""))))))</f>
        <v/>
      </c>
      <c r="S843" s="90"/>
      <c r="T843" s="90" t="str">
        <f>IF(G843&lt;&gt;"",IF(S843&lt;&gt;"",O843*S843,"Celda Vacia"),IF($G843&lt;&gt;"",$O843*S843,IF(OR($I843="c",$I843="css"),SUMIF($G$22:G$2999,$K843,T$22:T$2999),IF($I843="c1",SUMIF($F$22:F$2999,$K843,T$22:T$2999),IF($I843="c2",SUMIF($E$22:E$2999,$K843,T$22:T$2999),IF($I843="c3",SUMIF($D$22:D$2999,$K843,T$22:T$2999),IF($I843="c4",SUMIF($C$22:C$2999,$K843,T$22:T$2999),"")))))))</f>
        <v/>
      </c>
      <c r="U843" s="91" t="str">
        <f t="shared" si="200"/>
        <v/>
      </c>
      <c r="V843" s="45"/>
      <c r="X843" s="50" t="str">
        <f t="shared" si="201"/>
        <v/>
      </c>
      <c r="Y843" s="69" t="str">
        <f t="shared" si="202"/>
        <v/>
      </c>
      <c r="Z843" s="69" t="str">
        <f t="shared" si="203"/>
        <v/>
      </c>
      <c r="AA843" s="69" t="str">
        <f>IF(I843="CSS",IF(RELLENAR!$F$6="PEM",IF(OR(T843&lt;(Q843),Q843=0),1,""),IF(OR(T843*(1+$T$11+$T$9)&lt;(Q843*(1+$O$9+$O$11)),Q843=0),1,"")),"")</f>
        <v/>
      </c>
      <c r="AB843" s="93" t="str">
        <f t="shared" si="204"/>
        <v/>
      </c>
      <c r="AC843" s="56" t="str">
        <f t="shared" si="205"/>
        <v/>
      </c>
      <c r="AD843" s="94" t="str">
        <f t="shared" si="206"/>
        <v/>
      </c>
      <c r="AE843" s="56" t="str">
        <f t="shared" si="207"/>
        <v/>
      </c>
      <c r="AF843" s="78" t="str">
        <f t="shared" si="208"/>
        <v/>
      </c>
    </row>
    <row r="844" spans="1:32" s="74" customFormat="1" x14ac:dyDescent="0.2">
      <c r="A844" s="74" t="str">
        <f>IF(EXPORTADO!I826&lt;&gt;"",EXPORTADO!I826,"")</f>
        <v/>
      </c>
      <c r="B844" s="74" t="str">
        <f t="shared" si="193"/>
        <v/>
      </c>
      <c r="C844" s="86" t="str">
        <f t="shared" si="194"/>
        <v/>
      </c>
      <c r="D844" s="86" t="str">
        <f t="shared" si="195"/>
        <v/>
      </c>
      <c r="E844" s="86" t="str">
        <f t="shared" si="196"/>
        <v/>
      </c>
      <c r="F844" s="86" t="str">
        <f t="shared" si="197"/>
        <v/>
      </c>
      <c r="G844" s="86" t="str">
        <f t="shared" si="198"/>
        <v/>
      </c>
      <c r="H844" s="87" t="str">
        <f>IF(EXPORTADO!B826&lt;&gt;"",EXPORTADO!B826,"")</f>
        <v/>
      </c>
      <c r="I844" s="78" t="str">
        <f t="shared" si="199"/>
        <v/>
      </c>
      <c r="J844" s="78"/>
      <c r="K844" s="88" t="str">
        <f>IF(EXPORTADO!A826&lt;&gt;"",TRIM(EXPORTADO!A826),"")</f>
        <v/>
      </c>
      <c r="L844" s="50" t="str">
        <f>IF(K844&lt;&gt;"",EXPORTADO!D826,"")</f>
        <v/>
      </c>
      <c r="M844" s="50"/>
      <c r="N844" s="78" t="str">
        <f>IF(K844&lt;&gt;"",EXPORTADO!C826,"")</f>
        <v/>
      </c>
      <c r="O844" s="89" t="str">
        <f>IF(G844&lt;&gt;"",EXPORTADO!E826,"")</f>
        <v/>
      </c>
      <c r="P844" s="90" t="str">
        <f>IF(G844&lt;&gt;"",EXPORTADO!F826,"")</f>
        <v/>
      </c>
      <c r="Q844" s="90" t="str">
        <f>IF($G844&lt;&gt;"",$O844*P844,IF(OR($I844="c",$I844="css"),SUMIF($G$22:G$2999,$K844,Q$22:Q$2999),IF($I844="c1",SUMIF($F$22:F$2999,$K844,Q$22:Q$2999),IF($I844="c2",SUMIF($E$22:E$2999,$K844,Q$22:Q$2999),IF($I844="c3",SUMIF($D$22:D$2999,$K844,Q$22:Q$2999),IF($I844="c4",SUMIF($C$22:C$2999,$K844,Q$22:Q$2999),""))))))</f>
        <v/>
      </c>
      <c r="S844" s="90"/>
      <c r="T844" s="90" t="str">
        <f>IF(G844&lt;&gt;"",IF(S844&lt;&gt;"",O844*S844,"Celda Vacia"),IF($G844&lt;&gt;"",$O844*S844,IF(OR($I844="c",$I844="css"),SUMIF($G$22:G$2999,$K844,T$22:T$2999),IF($I844="c1",SUMIF($F$22:F$2999,$K844,T$22:T$2999),IF($I844="c2",SUMIF($E$22:E$2999,$K844,T$22:T$2999),IF($I844="c3",SUMIF($D$22:D$2999,$K844,T$22:T$2999),IF($I844="c4",SUMIF($C$22:C$2999,$K844,T$22:T$2999),"")))))))</f>
        <v/>
      </c>
      <c r="U844" s="91" t="str">
        <f t="shared" si="200"/>
        <v/>
      </c>
      <c r="V844" s="45"/>
      <c r="X844" s="50" t="str">
        <f t="shared" si="201"/>
        <v/>
      </c>
      <c r="Y844" s="69" t="str">
        <f t="shared" si="202"/>
        <v/>
      </c>
      <c r="Z844" s="69" t="str">
        <f t="shared" si="203"/>
        <v/>
      </c>
      <c r="AA844" s="69" t="str">
        <f>IF(I844="CSS",IF(RELLENAR!$F$6="PEM",IF(OR(T844&lt;(Q844),Q844=0),1,""),IF(OR(T844*(1+$T$11+$T$9)&lt;(Q844*(1+$O$9+$O$11)),Q844=0),1,"")),"")</f>
        <v/>
      </c>
      <c r="AB844" s="93" t="str">
        <f t="shared" si="204"/>
        <v/>
      </c>
      <c r="AC844" s="56" t="str">
        <f t="shared" si="205"/>
        <v/>
      </c>
      <c r="AD844" s="94" t="str">
        <f t="shared" si="206"/>
        <v/>
      </c>
      <c r="AE844" s="56" t="str">
        <f t="shared" si="207"/>
        <v/>
      </c>
      <c r="AF844" s="78" t="str">
        <f t="shared" si="208"/>
        <v/>
      </c>
    </row>
    <row r="845" spans="1:32" s="74" customFormat="1" x14ac:dyDescent="0.2">
      <c r="A845" s="74" t="str">
        <f>IF(EXPORTADO!I827&lt;&gt;"",EXPORTADO!I827,"")</f>
        <v/>
      </c>
      <c r="B845" s="74" t="str">
        <f t="shared" si="193"/>
        <v/>
      </c>
      <c r="C845" s="86" t="str">
        <f t="shared" si="194"/>
        <v/>
      </c>
      <c r="D845" s="86" t="str">
        <f t="shared" si="195"/>
        <v/>
      </c>
      <c r="E845" s="86" t="str">
        <f t="shared" si="196"/>
        <v/>
      </c>
      <c r="F845" s="86" t="str">
        <f t="shared" si="197"/>
        <v/>
      </c>
      <c r="G845" s="86" t="str">
        <f t="shared" si="198"/>
        <v/>
      </c>
      <c r="H845" s="87" t="str">
        <f>IF(EXPORTADO!B827&lt;&gt;"",EXPORTADO!B827,"")</f>
        <v/>
      </c>
      <c r="I845" s="78" t="str">
        <f t="shared" si="199"/>
        <v/>
      </c>
      <c r="J845" s="78"/>
      <c r="K845" s="88" t="str">
        <f>IF(EXPORTADO!A827&lt;&gt;"",TRIM(EXPORTADO!A827),"")</f>
        <v/>
      </c>
      <c r="L845" s="50" t="str">
        <f>IF(K845&lt;&gt;"",EXPORTADO!D827,"")</f>
        <v/>
      </c>
      <c r="M845" s="50"/>
      <c r="N845" s="78" t="str">
        <f>IF(K845&lt;&gt;"",EXPORTADO!C827,"")</f>
        <v/>
      </c>
      <c r="O845" s="89" t="str">
        <f>IF(G845&lt;&gt;"",EXPORTADO!E827,"")</f>
        <v/>
      </c>
      <c r="P845" s="90" t="str">
        <f>IF(G845&lt;&gt;"",EXPORTADO!F827,"")</f>
        <v/>
      </c>
      <c r="Q845" s="90" t="str">
        <f>IF($G845&lt;&gt;"",$O845*P845,IF(OR($I845="c",$I845="css"),SUMIF($G$22:G$2999,$K845,Q$22:Q$2999),IF($I845="c1",SUMIF($F$22:F$2999,$K845,Q$22:Q$2999),IF($I845="c2",SUMIF($E$22:E$2999,$K845,Q$22:Q$2999),IF($I845="c3",SUMIF($D$22:D$2999,$K845,Q$22:Q$2999),IF($I845="c4",SUMIF($C$22:C$2999,$K845,Q$22:Q$2999),""))))))</f>
        <v/>
      </c>
      <c r="S845" s="90"/>
      <c r="T845" s="90" t="str">
        <f>IF(G845&lt;&gt;"",IF(S845&lt;&gt;"",O845*S845,"Celda Vacia"),IF($G845&lt;&gt;"",$O845*S845,IF(OR($I845="c",$I845="css"),SUMIF($G$22:G$2999,$K845,T$22:T$2999),IF($I845="c1",SUMIF($F$22:F$2999,$K845,T$22:T$2999),IF($I845="c2",SUMIF($E$22:E$2999,$K845,T$22:T$2999),IF($I845="c3",SUMIF($D$22:D$2999,$K845,T$22:T$2999),IF($I845="c4",SUMIF($C$22:C$2999,$K845,T$22:T$2999),"")))))))</f>
        <v/>
      </c>
      <c r="U845" s="91" t="str">
        <f t="shared" si="200"/>
        <v/>
      </c>
      <c r="V845" s="45"/>
      <c r="X845" s="50" t="str">
        <f t="shared" si="201"/>
        <v/>
      </c>
      <c r="Y845" s="69" t="str">
        <f t="shared" si="202"/>
        <v/>
      </c>
      <c r="Z845" s="69" t="str">
        <f t="shared" si="203"/>
        <v/>
      </c>
      <c r="AA845" s="69" t="str">
        <f>IF(I845="CSS",IF(RELLENAR!$F$6="PEM",IF(OR(T845&lt;(Q845),Q845=0),1,""),IF(OR(T845*(1+$T$11+$T$9)&lt;(Q845*(1+$O$9+$O$11)),Q845=0),1,"")),"")</f>
        <v/>
      </c>
      <c r="AB845" s="93" t="str">
        <f t="shared" si="204"/>
        <v/>
      </c>
      <c r="AC845" s="56" t="str">
        <f t="shared" si="205"/>
        <v/>
      </c>
      <c r="AD845" s="94" t="str">
        <f t="shared" si="206"/>
        <v/>
      </c>
      <c r="AE845" s="56" t="str">
        <f t="shared" si="207"/>
        <v/>
      </c>
      <c r="AF845" s="78" t="str">
        <f t="shared" si="208"/>
        <v/>
      </c>
    </row>
    <row r="846" spans="1:32" s="74" customFormat="1" x14ac:dyDescent="0.2">
      <c r="A846" s="74" t="str">
        <f>IF(EXPORTADO!I828&lt;&gt;"",EXPORTADO!I828,"")</f>
        <v/>
      </c>
      <c r="B846" s="74" t="str">
        <f t="shared" si="193"/>
        <v/>
      </c>
      <c r="C846" s="86" t="str">
        <f t="shared" si="194"/>
        <v/>
      </c>
      <c r="D846" s="86" t="str">
        <f t="shared" si="195"/>
        <v/>
      </c>
      <c r="E846" s="86" t="str">
        <f t="shared" si="196"/>
        <v/>
      </c>
      <c r="F846" s="86" t="str">
        <f t="shared" si="197"/>
        <v/>
      </c>
      <c r="G846" s="86" t="str">
        <f t="shared" si="198"/>
        <v/>
      </c>
      <c r="H846" s="87" t="str">
        <f>IF(EXPORTADO!B828&lt;&gt;"",EXPORTADO!B828,"")</f>
        <v/>
      </c>
      <c r="I846" s="78" t="str">
        <f t="shared" si="199"/>
        <v/>
      </c>
      <c r="J846" s="78"/>
      <c r="K846" s="88" t="str">
        <f>IF(EXPORTADO!A828&lt;&gt;"",TRIM(EXPORTADO!A828),"")</f>
        <v/>
      </c>
      <c r="L846" s="50" t="str">
        <f>IF(K846&lt;&gt;"",EXPORTADO!D828,"")</f>
        <v/>
      </c>
      <c r="M846" s="50"/>
      <c r="N846" s="78" t="str">
        <f>IF(K846&lt;&gt;"",EXPORTADO!C828,"")</f>
        <v/>
      </c>
      <c r="O846" s="89" t="str">
        <f>IF(G846&lt;&gt;"",EXPORTADO!E828,"")</f>
        <v/>
      </c>
      <c r="P846" s="90" t="str">
        <f>IF(G846&lt;&gt;"",EXPORTADO!F828,"")</f>
        <v/>
      </c>
      <c r="Q846" s="90" t="str">
        <f>IF($G846&lt;&gt;"",$O846*P846,IF(OR($I846="c",$I846="css"),SUMIF($G$22:G$2999,$K846,Q$22:Q$2999),IF($I846="c1",SUMIF($F$22:F$2999,$K846,Q$22:Q$2999),IF($I846="c2",SUMIF($E$22:E$2999,$K846,Q$22:Q$2999),IF($I846="c3",SUMIF($D$22:D$2999,$K846,Q$22:Q$2999),IF($I846="c4",SUMIF($C$22:C$2999,$K846,Q$22:Q$2999),""))))))</f>
        <v/>
      </c>
      <c r="S846" s="90"/>
      <c r="T846" s="90" t="str">
        <f>IF(G846&lt;&gt;"",IF(S846&lt;&gt;"",O846*S846,"Celda Vacia"),IF($G846&lt;&gt;"",$O846*S846,IF(OR($I846="c",$I846="css"),SUMIF($G$22:G$2999,$K846,T$22:T$2999),IF($I846="c1",SUMIF($F$22:F$2999,$K846,T$22:T$2999),IF($I846="c2",SUMIF($E$22:E$2999,$K846,T$22:T$2999),IF($I846="c3",SUMIF($D$22:D$2999,$K846,T$22:T$2999),IF($I846="c4",SUMIF($C$22:C$2999,$K846,T$22:T$2999),"")))))))</f>
        <v/>
      </c>
      <c r="U846" s="91" t="str">
        <f t="shared" si="200"/>
        <v/>
      </c>
      <c r="V846" s="45"/>
      <c r="X846" s="50" t="str">
        <f t="shared" si="201"/>
        <v/>
      </c>
      <c r="Y846" s="69" t="str">
        <f t="shared" si="202"/>
        <v/>
      </c>
      <c r="Z846" s="69" t="str">
        <f t="shared" si="203"/>
        <v/>
      </c>
      <c r="AA846" s="69" t="str">
        <f>IF(I846="CSS",IF(RELLENAR!$F$6="PEM",IF(OR(T846&lt;(Q846),Q846=0),1,""),IF(OR(T846*(1+$T$11+$T$9)&lt;(Q846*(1+$O$9+$O$11)),Q846=0),1,"")),"")</f>
        <v/>
      </c>
      <c r="AB846" s="93" t="str">
        <f t="shared" si="204"/>
        <v/>
      </c>
      <c r="AC846" s="56" t="str">
        <f t="shared" si="205"/>
        <v/>
      </c>
      <c r="AD846" s="94" t="str">
        <f t="shared" si="206"/>
        <v/>
      </c>
      <c r="AE846" s="56" t="str">
        <f t="shared" si="207"/>
        <v/>
      </c>
      <c r="AF846" s="78" t="str">
        <f t="shared" si="208"/>
        <v/>
      </c>
    </row>
    <row r="847" spans="1:32" s="74" customFormat="1" x14ac:dyDescent="0.2">
      <c r="A847" s="74" t="str">
        <f>IF(EXPORTADO!I829&lt;&gt;"",EXPORTADO!I829,"")</f>
        <v/>
      </c>
      <c r="B847" s="74" t="str">
        <f t="shared" si="193"/>
        <v/>
      </c>
      <c r="C847" s="86" t="str">
        <f t="shared" si="194"/>
        <v/>
      </c>
      <c r="D847" s="86" t="str">
        <f t="shared" si="195"/>
        <v/>
      </c>
      <c r="E847" s="86" t="str">
        <f t="shared" si="196"/>
        <v/>
      </c>
      <c r="F847" s="86" t="str">
        <f t="shared" si="197"/>
        <v/>
      </c>
      <c r="G847" s="86" t="str">
        <f t="shared" si="198"/>
        <v/>
      </c>
      <c r="H847" s="87" t="str">
        <f>IF(EXPORTADO!B829&lt;&gt;"",EXPORTADO!B829,"")</f>
        <v/>
      </c>
      <c r="I847" s="78" t="str">
        <f t="shared" si="199"/>
        <v/>
      </c>
      <c r="J847" s="78"/>
      <c r="K847" s="88" t="str">
        <f>IF(EXPORTADO!A829&lt;&gt;"",TRIM(EXPORTADO!A829),"")</f>
        <v/>
      </c>
      <c r="L847" s="50" t="str">
        <f>IF(K847&lt;&gt;"",EXPORTADO!D829,"")</f>
        <v/>
      </c>
      <c r="M847" s="50"/>
      <c r="N847" s="78" t="str">
        <f>IF(K847&lt;&gt;"",EXPORTADO!C829,"")</f>
        <v/>
      </c>
      <c r="O847" s="89" t="str">
        <f>IF(G847&lt;&gt;"",EXPORTADO!E829,"")</f>
        <v/>
      </c>
      <c r="P847" s="90" t="str">
        <f>IF(G847&lt;&gt;"",EXPORTADO!F829,"")</f>
        <v/>
      </c>
      <c r="Q847" s="90" t="str">
        <f>IF($G847&lt;&gt;"",$O847*P847,IF(OR($I847="c",$I847="css"),SUMIF($G$22:G$2999,$K847,Q$22:Q$2999),IF($I847="c1",SUMIF($F$22:F$2999,$K847,Q$22:Q$2999),IF($I847="c2",SUMIF($E$22:E$2999,$K847,Q$22:Q$2999),IF($I847="c3",SUMIF($D$22:D$2999,$K847,Q$22:Q$2999),IF($I847="c4",SUMIF($C$22:C$2999,$K847,Q$22:Q$2999),""))))))</f>
        <v/>
      </c>
      <c r="S847" s="90"/>
      <c r="T847" s="90" t="str">
        <f>IF(G847&lt;&gt;"",IF(S847&lt;&gt;"",O847*S847,"Celda Vacia"),IF($G847&lt;&gt;"",$O847*S847,IF(OR($I847="c",$I847="css"),SUMIF($G$22:G$2999,$K847,T$22:T$2999),IF($I847="c1",SUMIF($F$22:F$2999,$K847,T$22:T$2999),IF($I847="c2",SUMIF($E$22:E$2999,$K847,T$22:T$2999),IF($I847="c3",SUMIF($D$22:D$2999,$K847,T$22:T$2999),IF($I847="c4",SUMIF($C$22:C$2999,$K847,T$22:T$2999),"")))))))</f>
        <v/>
      </c>
      <c r="U847" s="91" t="str">
        <f t="shared" si="200"/>
        <v/>
      </c>
      <c r="V847" s="45"/>
      <c r="X847" s="50" t="str">
        <f t="shared" si="201"/>
        <v/>
      </c>
      <c r="Y847" s="69" t="str">
        <f t="shared" si="202"/>
        <v/>
      </c>
      <c r="Z847" s="69" t="str">
        <f t="shared" si="203"/>
        <v/>
      </c>
      <c r="AA847" s="69" t="str">
        <f>IF(I847="CSS",IF(RELLENAR!$F$6="PEM",IF(OR(T847&lt;(Q847),Q847=0),1,""),IF(OR(T847*(1+$T$11+$T$9)&lt;(Q847*(1+$O$9+$O$11)),Q847=0),1,"")),"")</f>
        <v/>
      </c>
      <c r="AB847" s="93" t="str">
        <f t="shared" si="204"/>
        <v/>
      </c>
      <c r="AC847" s="56" t="str">
        <f t="shared" si="205"/>
        <v/>
      </c>
      <c r="AD847" s="94" t="str">
        <f t="shared" si="206"/>
        <v/>
      </c>
      <c r="AE847" s="56" t="str">
        <f t="shared" si="207"/>
        <v/>
      </c>
      <c r="AF847" s="78" t="str">
        <f t="shared" si="208"/>
        <v/>
      </c>
    </row>
    <row r="848" spans="1:32" s="74" customFormat="1" x14ac:dyDescent="0.2">
      <c r="A848" s="74" t="str">
        <f>IF(EXPORTADO!I830&lt;&gt;"",EXPORTADO!I830,"")</f>
        <v/>
      </c>
      <c r="B848" s="74" t="str">
        <f t="shared" si="193"/>
        <v/>
      </c>
      <c r="C848" s="86" t="str">
        <f t="shared" si="194"/>
        <v/>
      </c>
      <c r="D848" s="86" t="str">
        <f t="shared" si="195"/>
        <v/>
      </c>
      <c r="E848" s="86" t="str">
        <f t="shared" si="196"/>
        <v/>
      </c>
      <c r="F848" s="86" t="str">
        <f t="shared" si="197"/>
        <v/>
      </c>
      <c r="G848" s="86" t="str">
        <f t="shared" si="198"/>
        <v/>
      </c>
      <c r="H848" s="87" t="str">
        <f>IF(EXPORTADO!B830&lt;&gt;"",EXPORTADO!B830,"")</f>
        <v/>
      </c>
      <c r="I848" s="78" t="str">
        <f t="shared" si="199"/>
        <v/>
      </c>
      <c r="J848" s="78"/>
      <c r="K848" s="88" t="str">
        <f>IF(EXPORTADO!A830&lt;&gt;"",TRIM(EXPORTADO!A830),"")</f>
        <v/>
      </c>
      <c r="L848" s="50" t="str">
        <f>IF(K848&lt;&gt;"",EXPORTADO!D830,"")</f>
        <v/>
      </c>
      <c r="M848" s="50"/>
      <c r="N848" s="78" t="str">
        <f>IF(K848&lt;&gt;"",EXPORTADO!C830,"")</f>
        <v/>
      </c>
      <c r="O848" s="89" t="str">
        <f>IF(G848&lt;&gt;"",EXPORTADO!E830,"")</f>
        <v/>
      </c>
      <c r="P848" s="90" t="str">
        <f>IF(G848&lt;&gt;"",EXPORTADO!F830,"")</f>
        <v/>
      </c>
      <c r="Q848" s="90" t="str">
        <f>IF($G848&lt;&gt;"",$O848*P848,IF(OR($I848="c",$I848="css"),SUMIF($G$22:G$2999,$K848,Q$22:Q$2999),IF($I848="c1",SUMIF($F$22:F$2999,$K848,Q$22:Q$2999),IF($I848="c2",SUMIF($E$22:E$2999,$K848,Q$22:Q$2999),IF($I848="c3",SUMIF($D$22:D$2999,$K848,Q$22:Q$2999),IF($I848="c4",SUMIF($C$22:C$2999,$K848,Q$22:Q$2999),""))))))</f>
        <v/>
      </c>
      <c r="S848" s="90"/>
      <c r="T848" s="90" t="str">
        <f>IF(G848&lt;&gt;"",IF(S848&lt;&gt;"",O848*S848,"Celda Vacia"),IF($G848&lt;&gt;"",$O848*S848,IF(OR($I848="c",$I848="css"),SUMIF($G$22:G$2999,$K848,T$22:T$2999),IF($I848="c1",SUMIF($F$22:F$2999,$K848,T$22:T$2999),IF($I848="c2",SUMIF($E$22:E$2999,$K848,T$22:T$2999),IF($I848="c3",SUMIF($D$22:D$2999,$K848,T$22:T$2999),IF($I848="c4",SUMIF($C$22:C$2999,$K848,T$22:T$2999),"")))))))</f>
        <v/>
      </c>
      <c r="U848" s="91" t="str">
        <f t="shared" si="200"/>
        <v/>
      </c>
      <c r="V848" s="45"/>
      <c r="X848" s="50" t="str">
        <f t="shared" si="201"/>
        <v/>
      </c>
      <c r="Y848" s="69" t="str">
        <f t="shared" si="202"/>
        <v/>
      </c>
      <c r="Z848" s="69" t="str">
        <f t="shared" si="203"/>
        <v/>
      </c>
      <c r="AA848" s="69" t="str">
        <f>IF(I848="CSS",IF(RELLENAR!$F$6="PEM",IF(OR(T848&lt;(Q848),Q848=0),1,""),IF(OR(T848*(1+$T$11+$T$9)&lt;(Q848*(1+$O$9+$O$11)),Q848=0),1,"")),"")</f>
        <v/>
      </c>
      <c r="AB848" s="93" t="str">
        <f t="shared" si="204"/>
        <v/>
      </c>
      <c r="AC848" s="56" t="str">
        <f t="shared" si="205"/>
        <v/>
      </c>
      <c r="AD848" s="94" t="str">
        <f t="shared" si="206"/>
        <v/>
      </c>
      <c r="AE848" s="56" t="str">
        <f t="shared" si="207"/>
        <v/>
      </c>
      <c r="AF848" s="78" t="str">
        <f t="shared" si="208"/>
        <v/>
      </c>
    </row>
    <row r="849" spans="1:32" s="74" customFormat="1" x14ac:dyDescent="0.2">
      <c r="A849" s="74" t="str">
        <f>IF(EXPORTADO!I831&lt;&gt;"",EXPORTADO!I831,"")</f>
        <v/>
      </c>
      <c r="B849" s="74" t="str">
        <f t="shared" si="193"/>
        <v/>
      </c>
      <c r="C849" s="86" t="str">
        <f t="shared" si="194"/>
        <v/>
      </c>
      <c r="D849" s="86" t="str">
        <f t="shared" si="195"/>
        <v/>
      </c>
      <c r="E849" s="86" t="str">
        <f t="shared" si="196"/>
        <v/>
      </c>
      <c r="F849" s="86" t="str">
        <f t="shared" si="197"/>
        <v/>
      </c>
      <c r="G849" s="86" t="str">
        <f t="shared" si="198"/>
        <v/>
      </c>
      <c r="H849" s="87" t="str">
        <f>IF(EXPORTADO!B831&lt;&gt;"",EXPORTADO!B831,"")</f>
        <v/>
      </c>
      <c r="I849" s="78" t="str">
        <f t="shared" si="199"/>
        <v/>
      </c>
      <c r="J849" s="78"/>
      <c r="K849" s="88" t="str">
        <f>IF(EXPORTADO!A831&lt;&gt;"",TRIM(EXPORTADO!A831),"")</f>
        <v/>
      </c>
      <c r="L849" s="50" t="str">
        <f>IF(K849&lt;&gt;"",EXPORTADO!D831,"")</f>
        <v/>
      </c>
      <c r="M849" s="50"/>
      <c r="N849" s="78" t="str">
        <f>IF(K849&lt;&gt;"",EXPORTADO!C831,"")</f>
        <v/>
      </c>
      <c r="O849" s="89" t="str">
        <f>IF(G849&lt;&gt;"",EXPORTADO!E831,"")</f>
        <v/>
      </c>
      <c r="P849" s="90" t="str">
        <f>IF(G849&lt;&gt;"",EXPORTADO!F831,"")</f>
        <v/>
      </c>
      <c r="Q849" s="90" t="str">
        <f>IF($G849&lt;&gt;"",$O849*P849,IF(OR($I849="c",$I849="css"),SUMIF($G$22:G$2999,$K849,Q$22:Q$2999),IF($I849="c1",SUMIF($F$22:F$2999,$K849,Q$22:Q$2999),IF($I849="c2",SUMIF($E$22:E$2999,$K849,Q$22:Q$2999),IF($I849="c3",SUMIF($D$22:D$2999,$K849,Q$22:Q$2999),IF($I849="c4",SUMIF($C$22:C$2999,$K849,Q$22:Q$2999),""))))))</f>
        <v/>
      </c>
      <c r="S849" s="90"/>
      <c r="T849" s="90" t="str">
        <f>IF(G849&lt;&gt;"",IF(S849&lt;&gt;"",O849*S849,"Celda Vacia"),IF($G849&lt;&gt;"",$O849*S849,IF(OR($I849="c",$I849="css"),SUMIF($G$22:G$2999,$K849,T$22:T$2999),IF($I849="c1",SUMIF($F$22:F$2999,$K849,T$22:T$2999),IF($I849="c2",SUMIF($E$22:E$2999,$K849,T$22:T$2999),IF($I849="c3",SUMIF($D$22:D$2999,$K849,T$22:T$2999),IF($I849="c4",SUMIF($C$22:C$2999,$K849,T$22:T$2999),"")))))))</f>
        <v/>
      </c>
      <c r="U849" s="91" t="str">
        <f t="shared" si="200"/>
        <v/>
      </c>
      <c r="V849" s="45"/>
      <c r="X849" s="50" t="str">
        <f t="shared" si="201"/>
        <v/>
      </c>
      <c r="Y849" s="69" t="str">
        <f t="shared" si="202"/>
        <v/>
      </c>
      <c r="Z849" s="69" t="str">
        <f t="shared" si="203"/>
        <v/>
      </c>
      <c r="AA849" s="69" t="str">
        <f>IF(I849="CSS",IF(RELLENAR!$F$6="PEM",IF(OR(T849&lt;(Q849),Q849=0),1,""),IF(OR(T849*(1+$T$11+$T$9)&lt;(Q849*(1+$O$9+$O$11)),Q849=0),1,"")),"")</f>
        <v/>
      </c>
      <c r="AB849" s="93" t="str">
        <f t="shared" si="204"/>
        <v/>
      </c>
      <c r="AC849" s="56" t="str">
        <f t="shared" si="205"/>
        <v/>
      </c>
      <c r="AD849" s="94" t="str">
        <f t="shared" si="206"/>
        <v/>
      </c>
      <c r="AE849" s="56" t="str">
        <f t="shared" si="207"/>
        <v/>
      </c>
      <c r="AF849" s="78" t="str">
        <f t="shared" si="208"/>
        <v/>
      </c>
    </row>
    <row r="850" spans="1:32" s="74" customFormat="1" x14ac:dyDescent="0.2">
      <c r="A850" s="74" t="str">
        <f>IF(EXPORTADO!I832&lt;&gt;"",EXPORTADO!I832,"")</f>
        <v/>
      </c>
      <c r="B850" s="74" t="str">
        <f t="shared" si="193"/>
        <v/>
      </c>
      <c r="C850" s="86" t="str">
        <f t="shared" si="194"/>
        <v/>
      </c>
      <c r="D850" s="86" t="str">
        <f t="shared" si="195"/>
        <v/>
      </c>
      <c r="E850" s="86" t="str">
        <f t="shared" si="196"/>
        <v/>
      </c>
      <c r="F850" s="86" t="str">
        <f t="shared" si="197"/>
        <v/>
      </c>
      <c r="G850" s="86" t="str">
        <f t="shared" si="198"/>
        <v/>
      </c>
      <c r="H850" s="87" t="str">
        <f>IF(EXPORTADO!B832&lt;&gt;"",EXPORTADO!B832,"")</f>
        <v/>
      </c>
      <c r="I850" s="78" t="str">
        <f t="shared" si="199"/>
        <v/>
      </c>
      <c r="J850" s="78"/>
      <c r="K850" s="88" t="str">
        <f>IF(EXPORTADO!A832&lt;&gt;"",TRIM(EXPORTADO!A832),"")</f>
        <v/>
      </c>
      <c r="L850" s="50" t="str">
        <f>IF(K850&lt;&gt;"",EXPORTADO!D832,"")</f>
        <v/>
      </c>
      <c r="M850" s="50"/>
      <c r="N850" s="78" t="str">
        <f>IF(K850&lt;&gt;"",EXPORTADO!C832,"")</f>
        <v/>
      </c>
      <c r="O850" s="89" t="str">
        <f>IF(G850&lt;&gt;"",EXPORTADO!E832,"")</f>
        <v/>
      </c>
      <c r="P850" s="90" t="str">
        <f>IF(G850&lt;&gt;"",EXPORTADO!F832,"")</f>
        <v/>
      </c>
      <c r="Q850" s="90" t="str">
        <f>IF($G850&lt;&gt;"",$O850*P850,IF(OR($I850="c",$I850="css"),SUMIF($G$22:G$2999,$K850,Q$22:Q$2999),IF($I850="c1",SUMIF($F$22:F$2999,$K850,Q$22:Q$2999),IF($I850="c2",SUMIF($E$22:E$2999,$K850,Q$22:Q$2999),IF($I850="c3",SUMIF($D$22:D$2999,$K850,Q$22:Q$2999),IF($I850="c4",SUMIF($C$22:C$2999,$K850,Q$22:Q$2999),""))))))</f>
        <v/>
      </c>
      <c r="S850" s="90"/>
      <c r="T850" s="90" t="str">
        <f>IF(G850&lt;&gt;"",IF(S850&lt;&gt;"",O850*S850,"Celda Vacia"),IF($G850&lt;&gt;"",$O850*S850,IF(OR($I850="c",$I850="css"),SUMIF($G$22:G$2999,$K850,T$22:T$2999),IF($I850="c1",SUMIF($F$22:F$2999,$K850,T$22:T$2999),IF($I850="c2",SUMIF($E$22:E$2999,$K850,T$22:T$2999),IF($I850="c3",SUMIF($D$22:D$2999,$K850,T$22:T$2999),IF($I850="c4",SUMIF($C$22:C$2999,$K850,T$22:T$2999),"")))))))</f>
        <v/>
      </c>
      <c r="U850" s="91" t="str">
        <f t="shared" si="200"/>
        <v/>
      </c>
      <c r="V850" s="45"/>
      <c r="X850" s="50" t="str">
        <f t="shared" si="201"/>
        <v/>
      </c>
      <c r="Y850" s="69" t="str">
        <f t="shared" si="202"/>
        <v/>
      </c>
      <c r="Z850" s="69" t="str">
        <f t="shared" si="203"/>
        <v/>
      </c>
      <c r="AA850" s="69" t="str">
        <f>IF(I850="CSS",IF(RELLENAR!$F$6="PEM",IF(OR(T850&lt;(Q850),Q850=0),1,""),IF(OR(T850*(1+$T$11+$T$9)&lt;(Q850*(1+$O$9+$O$11)),Q850=0),1,"")),"")</f>
        <v/>
      </c>
      <c r="AB850" s="93" t="str">
        <f t="shared" si="204"/>
        <v/>
      </c>
      <c r="AC850" s="56" t="str">
        <f t="shared" si="205"/>
        <v/>
      </c>
      <c r="AD850" s="94" t="str">
        <f t="shared" si="206"/>
        <v/>
      </c>
      <c r="AE850" s="56" t="str">
        <f t="shared" si="207"/>
        <v/>
      </c>
      <c r="AF850" s="78" t="str">
        <f t="shared" si="208"/>
        <v/>
      </c>
    </row>
    <row r="851" spans="1:32" s="74" customFormat="1" x14ac:dyDescent="0.2">
      <c r="A851" s="74" t="str">
        <f>IF(EXPORTADO!I833&lt;&gt;"",EXPORTADO!I833,"")</f>
        <v/>
      </c>
      <c r="B851" s="74" t="str">
        <f t="shared" si="193"/>
        <v/>
      </c>
      <c r="C851" s="86" t="str">
        <f t="shared" si="194"/>
        <v/>
      </c>
      <c r="D851" s="86" t="str">
        <f t="shared" si="195"/>
        <v/>
      </c>
      <c r="E851" s="86" t="str">
        <f t="shared" si="196"/>
        <v/>
      </c>
      <c r="F851" s="86" t="str">
        <f t="shared" si="197"/>
        <v/>
      </c>
      <c r="G851" s="86" t="str">
        <f t="shared" si="198"/>
        <v/>
      </c>
      <c r="H851" s="87" t="str">
        <f>IF(EXPORTADO!B833&lt;&gt;"",EXPORTADO!B833,"")</f>
        <v/>
      </c>
      <c r="I851" s="78" t="str">
        <f t="shared" si="199"/>
        <v/>
      </c>
      <c r="J851" s="78"/>
      <c r="K851" s="88" t="str">
        <f>IF(EXPORTADO!A833&lt;&gt;"",TRIM(EXPORTADO!A833),"")</f>
        <v/>
      </c>
      <c r="L851" s="50" t="str">
        <f>IF(K851&lt;&gt;"",EXPORTADO!D833,"")</f>
        <v/>
      </c>
      <c r="M851" s="50"/>
      <c r="N851" s="78" t="str">
        <f>IF(K851&lt;&gt;"",EXPORTADO!C833,"")</f>
        <v/>
      </c>
      <c r="O851" s="89" t="str">
        <f>IF(G851&lt;&gt;"",EXPORTADO!E833,"")</f>
        <v/>
      </c>
      <c r="P851" s="90" t="str">
        <f>IF(G851&lt;&gt;"",EXPORTADO!F833,"")</f>
        <v/>
      </c>
      <c r="Q851" s="90" t="str">
        <f>IF($G851&lt;&gt;"",$O851*P851,IF(OR($I851="c",$I851="css"),SUMIF($G$22:G$2999,$K851,Q$22:Q$2999),IF($I851="c1",SUMIF($F$22:F$2999,$K851,Q$22:Q$2999),IF($I851="c2",SUMIF($E$22:E$2999,$K851,Q$22:Q$2999),IF($I851="c3",SUMIF($D$22:D$2999,$K851,Q$22:Q$2999),IF($I851="c4",SUMIF($C$22:C$2999,$K851,Q$22:Q$2999),""))))))</f>
        <v/>
      </c>
      <c r="S851" s="90"/>
      <c r="T851" s="90" t="str">
        <f>IF(G851&lt;&gt;"",IF(S851&lt;&gt;"",O851*S851,"Celda Vacia"),IF($G851&lt;&gt;"",$O851*S851,IF(OR($I851="c",$I851="css"),SUMIF($G$22:G$2999,$K851,T$22:T$2999),IF($I851="c1",SUMIF($F$22:F$2999,$K851,T$22:T$2999),IF($I851="c2",SUMIF($E$22:E$2999,$K851,T$22:T$2999),IF($I851="c3",SUMIF($D$22:D$2999,$K851,T$22:T$2999),IF($I851="c4",SUMIF($C$22:C$2999,$K851,T$22:T$2999),"")))))))</f>
        <v/>
      </c>
      <c r="U851" s="91" t="str">
        <f t="shared" si="200"/>
        <v/>
      </c>
      <c r="V851" s="45"/>
      <c r="X851" s="50" t="str">
        <f t="shared" si="201"/>
        <v/>
      </c>
      <c r="Y851" s="69" t="str">
        <f t="shared" si="202"/>
        <v/>
      </c>
      <c r="Z851" s="69" t="str">
        <f t="shared" si="203"/>
        <v/>
      </c>
      <c r="AA851" s="69" t="str">
        <f>IF(I851="CSS",IF(RELLENAR!$F$6="PEM",IF(OR(T851&lt;(Q851),Q851=0),1,""),IF(OR(T851*(1+$T$11+$T$9)&lt;(Q851*(1+$O$9+$O$11)),Q851=0),1,"")),"")</f>
        <v/>
      </c>
      <c r="AB851" s="93" t="str">
        <f t="shared" si="204"/>
        <v/>
      </c>
      <c r="AC851" s="56" t="str">
        <f t="shared" si="205"/>
        <v/>
      </c>
      <c r="AD851" s="94" t="str">
        <f t="shared" si="206"/>
        <v/>
      </c>
      <c r="AE851" s="56" t="str">
        <f t="shared" si="207"/>
        <v/>
      </c>
      <c r="AF851" s="78" t="str">
        <f t="shared" si="208"/>
        <v/>
      </c>
    </row>
    <row r="852" spans="1:32" s="74" customFormat="1" x14ac:dyDescent="0.2">
      <c r="A852" s="74" t="str">
        <f>IF(EXPORTADO!I834&lt;&gt;"",EXPORTADO!I834,"")</f>
        <v/>
      </c>
      <c r="B852" s="74" t="str">
        <f t="shared" si="193"/>
        <v/>
      </c>
      <c r="C852" s="86" t="str">
        <f t="shared" si="194"/>
        <v/>
      </c>
      <c r="D852" s="86" t="str">
        <f t="shared" si="195"/>
        <v/>
      </c>
      <c r="E852" s="86" t="str">
        <f t="shared" si="196"/>
        <v/>
      </c>
      <c r="F852" s="86" t="str">
        <f t="shared" si="197"/>
        <v/>
      </c>
      <c r="G852" s="86" t="str">
        <f t="shared" si="198"/>
        <v/>
      </c>
      <c r="H852" s="87" t="str">
        <f>IF(EXPORTADO!B834&lt;&gt;"",EXPORTADO!B834,"")</f>
        <v/>
      </c>
      <c r="I852" s="78" t="str">
        <f t="shared" si="199"/>
        <v/>
      </c>
      <c r="J852" s="78"/>
      <c r="K852" s="88" t="str">
        <f>IF(EXPORTADO!A834&lt;&gt;"",TRIM(EXPORTADO!A834),"")</f>
        <v/>
      </c>
      <c r="L852" s="50" t="str">
        <f>IF(K852&lt;&gt;"",EXPORTADO!D834,"")</f>
        <v/>
      </c>
      <c r="M852" s="50"/>
      <c r="N852" s="78" t="str">
        <f>IF(K852&lt;&gt;"",EXPORTADO!C834,"")</f>
        <v/>
      </c>
      <c r="O852" s="89" t="str">
        <f>IF(G852&lt;&gt;"",EXPORTADO!E834,"")</f>
        <v/>
      </c>
      <c r="P852" s="90" t="str">
        <f>IF(G852&lt;&gt;"",EXPORTADO!F834,"")</f>
        <v/>
      </c>
      <c r="Q852" s="90" t="str">
        <f>IF($G852&lt;&gt;"",$O852*P852,IF(OR($I852="c",$I852="css"),SUMIF($G$22:G$2999,$K852,Q$22:Q$2999),IF($I852="c1",SUMIF($F$22:F$2999,$K852,Q$22:Q$2999),IF($I852="c2",SUMIF($E$22:E$2999,$K852,Q$22:Q$2999),IF($I852="c3",SUMIF($D$22:D$2999,$K852,Q$22:Q$2999),IF($I852="c4",SUMIF($C$22:C$2999,$K852,Q$22:Q$2999),""))))))</f>
        <v/>
      </c>
      <c r="S852" s="90"/>
      <c r="T852" s="90" t="str">
        <f>IF(G852&lt;&gt;"",IF(S852&lt;&gt;"",O852*S852,"Celda Vacia"),IF($G852&lt;&gt;"",$O852*S852,IF(OR($I852="c",$I852="css"),SUMIF($G$22:G$2999,$K852,T$22:T$2999),IF($I852="c1",SUMIF($F$22:F$2999,$K852,T$22:T$2999),IF($I852="c2",SUMIF($E$22:E$2999,$K852,T$22:T$2999),IF($I852="c3",SUMIF($D$22:D$2999,$K852,T$22:T$2999),IF($I852="c4",SUMIF($C$22:C$2999,$K852,T$22:T$2999),"")))))))</f>
        <v/>
      </c>
      <c r="U852" s="91" t="str">
        <f t="shared" si="200"/>
        <v/>
      </c>
      <c r="V852" s="45"/>
      <c r="X852" s="50" t="str">
        <f t="shared" si="201"/>
        <v/>
      </c>
      <c r="Y852" s="69" t="str">
        <f t="shared" si="202"/>
        <v/>
      </c>
      <c r="Z852" s="69" t="str">
        <f t="shared" si="203"/>
        <v/>
      </c>
      <c r="AA852" s="69" t="str">
        <f>IF(I852="CSS",IF(RELLENAR!$F$6="PEM",IF(OR(T852&lt;(Q852),Q852=0),1,""),IF(OR(T852*(1+$T$11+$T$9)&lt;(Q852*(1+$O$9+$O$11)),Q852=0),1,"")),"")</f>
        <v/>
      </c>
      <c r="AB852" s="93" t="str">
        <f t="shared" si="204"/>
        <v/>
      </c>
      <c r="AC852" s="56" t="str">
        <f t="shared" si="205"/>
        <v/>
      </c>
      <c r="AD852" s="94" t="str">
        <f t="shared" si="206"/>
        <v/>
      </c>
      <c r="AE852" s="56" t="str">
        <f t="shared" si="207"/>
        <v/>
      </c>
      <c r="AF852" s="78" t="str">
        <f t="shared" si="208"/>
        <v/>
      </c>
    </row>
    <row r="853" spans="1:32" s="74" customFormat="1" x14ac:dyDescent="0.2">
      <c r="A853" s="74" t="str">
        <f>IF(EXPORTADO!I835&lt;&gt;"",EXPORTADO!I835,"")</f>
        <v/>
      </c>
      <c r="B853" s="74" t="str">
        <f t="shared" si="193"/>
        <v/>
      </c>
      <c r="C853" s="86" t="str">
        <f t="shared" si="194"/>
        <v/>
      </c>
      <c r="D853" s="86" t="str">
        <f t="shared" si="195"/>
        <v/>
      </c>
      <c r="E853" s="86" t="str">
        <f t="shared" si="196"/>
        <v/>
      </c>
      <c r="F853" s="86" t="str">
        <f t="shared" si="197"/>
        <v/>
      </c>
      <c r="G853" s="86" t="str">
        <f t="shared" si="198"/>
        <v/>
      </c>
      <c r="H853" s="87" t="str">
        <f>IF(EXPORTADO!B835&lt;&gt;"",EXPORTADO!B835,"")</f>
        <v/>
      </c>
      <c r="I853" s="78" t="str">
        <f t="shared" si="199"/>
        <v/>
      </c>
      <c r="J853" s="78"/>
      <c r="K853" s="88" t="str">
        <f>IF(EXPORTADO!A835&lt;&gt;"",TRIM(EXPORTADO!A835),"")</f>
        <v/>
      </c>
      <c r="L853" s="50" t="str">
        <f>IF(K853&lt;&gt;"",EXPORTADO!D835,"")</f>
        <v/>
      </c>
      <c r="M853" s="50"/>
      <c r="N853" s="78" t="str">
        <f>IF(K853&lt;&gt;"",EXPORTADO!C835,"")</f>
        <v/>
      </c>
      <c r="O853" s="89" t="str">
        <f>IF(G853&lt;&gt;"",EXPORTADO!E835,"")</f>
        <v/>
      </c>
      <c r="P853" s="90" t="str">
        <f>IF(G853&lt;&gt;"",EXPORTADO!F835,"")</f>
        <v/>
      </c>
      <c r="Q853" s="90" t="str">
        <f>IF($G853&lt;&gt;"",$O853*P853,IF(OR($I853="c",$I853="css"),SUMIF($G$22:G$2999,$K853,Q$22:Q$2999),IF($I853="c1",SUMIF($F$22:F$2999,$K853,Q$22:Q$2999),IF($I853="c2",SUMIF($E$22:E$2999,$K853,Q$22:Q$2999),IF($I853="c3",SUMIF($D$22:D$2999,$K853,Q$22:Q$2999),IF($I853="c4",SUMIF($C$22:C$2999,$K853,Q$22:Q$2999),""))))))</f>
        <v/>
      </c>
      <c r="S853" s="90"/>
      <c r="T853" s="90" t="str">
        <f>IF(G853&lt;&gt;"",IF(S853&lt;&gt;"",O853*S853,"Celda Vacia"),IF($G853&lt;&gt;"",$O853*S853,IF(OR($I853="c",$I853="css"),SUMIF($G$22:G$2999,$K853,T$22:T$2999),IF($I853="c1",SUMIF($F$22:F$2999,$K853,T$22:T$2999),IF($I853="c2",SUMIF($E$22:E$2999,$K853,T$22:T$2999),IF($I853="c3",SUMIF($D$22:D$2999,$K853,T$22:T$2999),IF($I853="c4",SUMIF($C$22:C$2999,$K853,T$22:T$2999),"")))))))</f>
        <v/>
      </c>
      <c r="U853" s="91" t="str">
        <f t="shared" si="200"/>
        <v/>
      </c>
      <c r="V853" s="45"/>
      <c r="X853" s="50" t="str">
        <f t="shared" si="201"/>
        <v/>
      </c>
      <c r="Y853" s="69" t="str">
        <f t="shared" si="202"/>
        <v/>
      </c>
      <c r="Z853" s="69" t="str">
        <f t="shared" si="203"/>
        <v/>
      </c>
      <c r="AA853" s="69" t="str">
        <f>IF(I853="CSS",IF(RELLENAR!$F$6="PEM",IF(OR(T853&lt;(Q853),Q853=0),1,""),IF(OR(T853*(1+$T$11+$T$9)&lt;(Q853*(1+$O$9+$O$11)),Q853=0),1,"")),"")</f>
        <v/>
      </c>
      <c r="AB853" s="93" t="str">
        <f t="shared" si="204"/>
        <v/>
      </c>
      <c r="AC853" s="56" t="str">
        <f t="shared" si="205"/>
        <v/>
      </c>
      <c r="AD853" s="94" t="str">
        <f t="shared" si="206"/>
        <v/>
      </c>
      <c r="AE853" s="56" t="str">
        <f t="shared" si="207"/>
        <v/>
      </c>
      <c r="AF853" s="78" t="str">
        <f t="shared" si="208"/>
        <v/>
      </c>
    </row>
    <row r="854" spans="1:32" s="74" customFormat="1" x14ac:dyDescent="0.2">
      <c r="A854" s="74" t="str">
        <f>IF(EXPORTADO!I836&lt;&gt;"",EXPORTADO!I836,"")</f>
        <v/>
      </c>
      <c r="B854" s="74" t="str">
        <f t="shared" ref="B854:B917" si="209">IF(K854&lt;&gt;"",LEN(K854),"")</f>
        <v/>
      </c>
      <c r="C854" s="86" t="str">
        <f t="shared" ref="C854:C917" si="210">IF($I854="P5",MID($K854,1,14),"")</f>
        <v/>
      </c>
      <c r="D854" s="86" t="str">
        <f t="shared" ref="D854:D917" si="211">IF(OR($I854="P4",$I854="P5",$I854="P5"),MID($K854,1,11),"")</f>
        <v/>
      </c>
      <c r="E854" s="86" t="str">
        <f t="shared" ref="E854:E917" si="212">IF(OR($I854="P3",$I854="P4",$I854="P5"),MID($K854,1,8),"")</f>
        <v/>
      </c>
      <c r="F854" s="86" t="str">
        <f t="shared" ref="F854:F917" si="213">IF(OR($I854="P2",$I854="P3",$I854="P4",$I854="P5"),MID($K854,1,5),"")</f>
        <v/>
      </c>
      <c r="G854" s="86" t="str">
        <f t="shared" ref="G854:G917" si="214">IF(OR($I854="P1",$I854="P2",$I854="P3",$I854="P4",$I854="P5"),MID($K854,1,2),"")</f>
        <v/>
      </c>
      <c r="H854" s="87" t="str">
        <f>IF(EXPORTADO!B836&lt;&gt;"",EXPORTADO!B836,"")</f>
        <v/>
      </c>
      <c r="I854" s="78" t="str">
        <f t="shared" ref="I854:I917" si="215">IF(K854&lt;&gt;"",IF(OR(K854=CSS.1,K854=CSS.2,K854=CSS.3),"CSS",IF(B854=17,IF(H854="capítulo","c5","p5"),IF(B854=14,IF(H854="capítulo","c4","p4"),IF(B854=11,IF(H854="capítulo","c3","p3"),IF(B854=8,IF(H854="capítulo","c2","p2"),IF(B854=5,IF(H854="capítulo","c1","p1"),IF(B854=2,"c"))))))),"")</f>
        <v/>
      </c>
      <c r="J854" s="78"/>
      <c r="K854" s="88" t="str">
        <f>IF(EXPORTADO!A836&lt;&gt;"",TRIM(EXPORTADO!A836),"")</f>
        <v/>
      </c>
      <c r="L854" s="50" t="str">
        <f>IF(K854&lt;&gt;"",EXPORTADO!D836,"")</f>
        <v/>
      </c>
      <c r="M854" s="50"/>
      <c r="N854" s="78" t="str">
        <f>IF(K854&lt;&gt;"",EXPORTADO!C836,"")</f>
        <v/>
      </c>
      <c r="O854" s="89" t="str">
        <f>IF(G854&lt;&gt;"",EXPORTADO!E836,"")</f>
        <v/>
      </c>
      <c r="P854" s="90" t="str">
        <f>IF(G854&lt;&gt;"",EXPORTADO!F836,"")</f>
        <v/>
      </c>
      <c r="Q854" s="90" t="str">
        <f>IF($G854&lt;&gt;"",$O854*P854,IF(OR($I854="c",$I854="css"),SUMIF($G$22:G$2999,$K854,Q$22:Q$2999),IF($I854="c1",SUMIF($F$22:F$2999,$K854,Q$22:Q$2999),IF($I854="c2",SUMIF($E$22:E$2999,$K854,Q$22:Q$2999),IF($I854="c3",SUMIF($D$22:D$2999,$K854,Q$22:Q$2999),IF($I854="c4",SUMIF($C$22:C$2999,$K854,Q$22:Q$2999),""))))))</f>
        <v/>
      </c>
      <c r="S854" s="90"/>
      <c r="T854" s="90" t="str">
        <f>IF(G854&lt;&gt;"",IF(S854&lt;&gt;"",O854*S854,"Celda Vacia"),IF($G854&lt;&gt;"",$O854*S854,IF(OR($I854="c",$I854="css"),SUMIF($G$22:G$2999,$K854,T$22:T$2999),IF($I854="c1",SUMIF($F$22:F$2999,$K854,T$22:T$2999),IF($I854="c2",SUMIF($E$22:E$2999,$K854,T$22:T$2999),IF($I854="c3",SUMIF($D$22:D$2999,$K854,T$22:T$2999),IF($I854="c4",SUMIF($C$22:C$2999,$K854,T$22:T$2999),"")))))))</f>
        <v/>
      </c>
      <c r="U854" s="91" t="str">
        <f t="shared" ref="U854:U917" si="216">IF(T854&lt;&gt;"Celda Vacia",IF($T$7&lt;&gt;0,IF(AND(T854&lt;&gt;0,T854&lt;&gt;"",Q854&lt;&gt;0,Q854&lt;&gt;""),-(1-(T854*($Z$3+1))/(Q854*($Z$2+1))),IF(AND(S854&lt;&gt;"",S854&lt;&gt;0,P854&lt;&gt;"",P854&lt;&gt;0),-(1-(S854/P854)),"")),""),"")</f>
        <v/>
      </c>
      <c r="V854" s="45"/>
      <c r="X854" s="50" t="str">
        <f t="shared" ref="X854:X917" si="217">IF(Y854&lt;&gt;"",$X$7,IF(Z854&lt;&gt;"",$X$9,IF(AND(AA854&lt;&gt;"",AA854&lt;&gt;0),$X$11,IF(AND(AE854&lt;&gt;"",AE854&lt;&gt;0),$X$13,""))))</f>
        <v/>
      </c>
      <c r="Y854" s="69" t="str">
        <f t="shared" ref="Y854:Y917" si="218">IF(G854&lt;&gt;"",IF(S854="",1,""),"")</f>
        <v/>
      </c>
      <c r="Z854" s="69" t="str">
        <f t="shared" ref="Z854:Z917" si="219">IF(G854&lt;&gt;"",IF(S854&lt;&gt;"",IF(S854=0,1,""),""),"")</f>
        <v/>
      </c>
      <c r="AA854" s="69" t="str">
        <f>IF(I854="CSS",IF(RELLENAR!$F$6="PEM",IF(OR(T854&lt;(Q854),Q854=0),1,""),IF(OR(T854*(1+$T$11+$T$9)&lt;(Q854*(1+$O$9+$O$11)),Q854=0),1,"")),"")</f>
        <v/>
      </c>
      <c r="AB854" s="93" t="str">
        <f t="shared" ref="AB854:AB917" si="220">IF(G854&lt;&gt;"",IF(U854&lt;&gt;"",U854,""),"")</f>
        <v/>
      </c>
      <c r="AC854" s="56" t="str">
        <f t="shared" ref="AC854:AC917" si="221">IF(G854&lt;&gt;"",IF(AB854&lt;&gt;"",COUNTIF($AB$22:$AB$2999,AB854),""),"")</f>
        <v/>
      </c>
      <c r="AD854" s="94" t="str">
        <f t="shared" ref="AD854:AD917" si="222">IF(AND(I854="C",T854&lt;&gt;0),-(1-(T854*($T$11+$T$9)+T854)/(Q854*($O$9+$O$11)+Q854)),"")</f>
        <v/>
      </c>
      <c r="AE854" s="56" t="str">
        <f t="shared" ref="AE854:AE917" si="223">IF(AD854&lt;&gt;"",IF(A854="OB",IF(ABS(AD854)&gt;PD.OC,1,""),IF(A854="VEC",IF(ABS(AD854)&gt;PD.VEC,1,""),IF(A854="CI",IF(ABS(AD854)&gt;PD.IC,1,""),IF(A854="EIM",IF(ABS(AD854)&gt;PD.EIM,1,""),"")))),"")</f>
        <v/>
      </c>
      <c r="AF854" s="78" t="str">
        <f t="shared" ref="AF854:AF917" si="224">IF(T854="celda vacia",1,"")</f>
        <v/>
      </c>
    </row>
    <row r="855" spans="1:32" s="74" customFormat="1" x14ac:dyDescent="0.2">
      <c r="A855" s="74" t="str">
        <f>IF(EXPORTADO!I837&lt;&gt;"",EXPORTADO!I837,"")</f>
        <v/>
      </c>
      <c r="B855" s="74" t="str">
        <f t="shared" si="209"/>
        <v/>
      </c>
      <c r="C855" s="86" t="str">
        <f t="shared" si="210"/>
        <v/>
      </c>
      <c r="D855" s="86" t="str">
        <f t="shared" si="211"/>
        <v/>
      </c>
      <c r="E855" s="86" t="str">
        <f t="shared" si="212"/>
        <v/>
      </c>
      <c r="F855" s="86" t="str">
        <f t="shared" si="213"/>
        <v/>
      </c>
      <c r="G855" s="86" t="str">
        <f t="shared" si="214"/>
        <v/>
      </c>
      <c r="H855" s="87" t="str">
        <f>IF(EXPORTADO!B837&lt;&gt;"",EXPORTADO!B837,"")</f>
        <v/>
      </c>
      <c r="I855" s="78" t="str">
        <f t="shared" si="215"/>
        <v/>
      </c>
      <c r="J855" s="78"/>
      <c r="K855" s="88" t="str">
        <f>IF(EXPORTADO!A837&lt;&gt;"",TRIM(EXPORTADO!A837),"")</f>
        <v/>
      </c>
      <c r="L855" s="50" t="str">
        <f>IF(K855&lt;&gt;"",EXPORTADO!D837,"")</f>
        <v/>
      </c>
      <c r="M855" s="50"/>
      <c r="N855" s="78" t="str">
        <f>IF(K855&lt;&gt;"",EXPORTADO!C837,"")</f>
        <v/>
      </c>
      <c r="O855" s="89" t="str">
        <f>IF(G855&lt;&gt;"",EXPORTADO!E837,"")</f>
        <v/>
      </c>
      <c r="P855" s="90" t="str">
        <f>IF(G855&lt;&gt;"",EXPORTADO!F837,"")</f>
        <v/>
      </c>
      <c r="Q855" s="90" t="str">
        <f>IF($G855&lt;&gt;"",$O855*P855,IF(OR($I855="c",$I855="css"),SUMIF($G$22:G$2999,$K855,Q$22:Q$2999),IF($I855="c1",SUMIF($F$22:F$2999,$K855,Q$22:Q$2999),IF($I855="c2",SUMIF($E$22:E$2999,$K855,Q$22:Q$2999),IF($I855="c3",SUMIF($D$22:D$2999,$K855,Q$22:Q$2999),IF($I855="c4",SUMIF($C$22:C$2999,$K855,Q$22:Q$2999),""))))))</f>
        <v/>
      </c>
      <c r="S855" s="90"/>
      <c r="T855" s="90" t="str">
        <f>IF(G855&lt;&gt;"",IF(S855&lt;&gt;"",O855*S855,"Celda Vacia"),IF($G855&lt;&gt;"",$O855*S855,IF(OR($I855="c",$I855="css"),SUMIF($G$22:G$2999,$K855,T$22:T$2999),IF($I855="c1",SUMIF($F$22:F$2999,$K855,T$22:T$2999),IF($I855="c2",SUMIF($E$22:E$2999,$K855,T$22:T$2999),IF($I855="c3",SUMIF($D$22:D$2999,$K855,T$22:T$2999),IF($I855="c4",SUMIF($C$22:C$2999,$K855,T$22:T$2999),"")))))))</f>
        <v/>
      </c>
      <c r="U855" s="91" t="str">
        <f t="shared" si="216"/>
        <v/>
      </c>
      <c r="V855" s="45"/>
      <c r="X855" s="50" t="str">
        <f t="shared" si="217"/>
        <v/>
      </c>
      <c r="Y855" s="69" t="str">
        <f t="shared" si="218"/>
        <v/>
      </c>
      <c r="Z855" s="69" t="str">
        <f t="shared" si="219"/>
        <v/>
      </c>
      <c r="AA855" s="69" t="str">
        <f>IF(I855="CSS",IF(RELLENAR!$F$6="PEM",IF(OR(T855&lt;(Q855),Q855=0),1,""),IF(OR(T855*(1+$T$11+$T$9)&lt;(Q855*(1+$O$9+$O$11)),Q855=0),1,"")),"")</f>
        <v/>
      </c>
      <c r="AB855" s="93" t="str">
        <f t="shared" si="220"/>
        <v/>
      </c>
      <c r="AC855" s="56" t="str">
        <f t="shared" si="221"/>
        <v/>
      </c>
      <c r="AD855" s="94" t="str">
        <f t="shared" si="222"/>
        <v/>
      </c>
      <c r="AE855" s="56" t="str">
        <f t="shared" si="223"/>
        <v/>
      </c>
      <c r="AF855" s="78" t="str">
        <f t="shared" si="224"/>
        <v/>
      </c>
    </row>
    <row r="856" spans="1:32" s="74" customFormat="1" x14ac:dyDescent="0.2">
      <c r="A856" s="74" t="str">
        <f>IF(EXPORTADO!I838&lt;&gt;"",EXPORTADO!I838,"")</f>
        <v/>
      </c>
      <c r="B856" s="74" t="str">
        <f t="shared" si="209"/>
        <v/>
      </c>
      <c r="C856" s="86" t="str">
        <f t="shared" si="210"/>
        <v/>
      </c>
      <c r="D856" s="86" t="str">
        <f t="shared" si="211"/>
        <v/>
      </c>
      <c r="E856" s="86" t="str">
        <f t="shared" si="212"/>
        <v/>
      </c>
      <c r="F856" s="86" t="str">
        <f t="shared" si="213"/>
        <v/>
      </c>
      <c r="G856" s="86" t="str">
        <f t="shared" si="214"/>
        <v/>
      </c>
      <c r="H856" s="87" t="str">
        <f>IF(EXPORTADO!B838&lt;&gt;"",EXPORTADO!B838,"")</f>
        <v/>
      </c>
      <c r="I856" s="78" t="str">
        <f t="shared" si="215"/>
        <v/>
      </c>
      <c r="J856" s="78"/>
      <c r="K856" s="88" t="str">
        <f>IF(EXPORTADO!A838&lt;&gt;"",TRIM(EXPORTADO!A838),"")</f>
        <v/>
      </c>
      <c r="L856" s="50" t="str">
        <f>IF(K856&lt;&gt;"",EXPORTADO!D838,"")</f>
        <v/>
      </c>
      <c r="M856" s="50"/>
      <c r="N856" s="78" t="str">
        <f>IF(K856&lt;&gt;"",EXPORTADO!C838,"")</f>
        <v/>
      </c>
      <c r="O856" s="89" t="str">
        <f>IF(G856&lt;&gt;"",EXPORTADO!E838,"")</f>
        <v/>
      </c>
      <c r="P856" s="90" t="str">
        <f>IF(G856&lt;&gt;"",EXPORTADO!F838,"")</f>
        <v/>
      </c>
      <c r="Q856" s="90" t="str">
        <f>IF($G856&lt;&gt;"",$O856*P856,IF(OR($I856="c",$I856="css"),SUMIF($G$22:G$2999,$K856,Q$22:Q$2999),IF($I856="c1",SUMIF($F$22:F$2999,$K856,Q$22:Q$2999),IF($I856="c2",SUMIF($E$22:E$2999,$K856,Q$22:Q$2999),IF($I856="c3",SUMIF($D$22:D$2999,$K856,Q$22:Q$2999),IF($I856="c4",SUMIF($C$22:C$2999,$K856,Q$22:Q$2999),""))))))</f>
        <v/>
      </c>
      <c r="S856" s="90"/>
      <c r="T856" s="90" t="str">
        <f>IF(G856&lt;&gt;"",IF(S856&lt;&gt;"",O856*S856,"Celda Vacia"),IF($G856&lt;&gt;"",$O856*S856,IF(OR($I856="c",$I856="css"),SUMIF($G$22:G$2999,$K856,T$22:T$2999),IF($I856="c1",SUMIF($F$22:F$2999,$K856,T$22:T$2999),IF($I856="c2",SUMIF($E$22:E$2999,$K856,T$22:T$2999),IF($I856="c3",SUMIF($D$22:D$2999,$K856,T$22:T$2999),IF($I856="c4",SUMIF($C$22:C$2999,$K856,T$22:T$2999),"")))))))</f>
        <v/>
      </c>
      <c r="U856" s="91" t="str">
        <f t="shared" si="216"/>
        <v/>
      </c>
      <c r="V856" s="45"/>
      <c r="X856" s="50" t="str">
        <f t="shared" si="217"/>
        <v/>
      </c>
      <c r="Y856" s="69" t="str">
        <f t="shared" si="218"/>
        <v/>
      </c>
      <c r="Z856" s="69" t="str">
        <f t="shared" si="219"/>
        <v/>
      </c>
      <c r="AA856" s="69" t="str">
        <f>IF(I856="CSS",IF(RELLENAR!$F$6="PEM",IF(OR(T856&lt;(Q856),Q856=0),1,""),IF(OR(T856*(1+$T$11+$T$9)&lt;(Q856*(1+$O$9+$O$11)),Q856=0),1,"")),"")</f>
        <v/>
      </c>
      <c r="AB856" s="93" t="str">
        <f t="shared" si="220"/>
        <v/>
      </c>
      <c r="AC856" s="56" t="str">
        <f t="shared" si="221"/>
        <v/>
      </c>
      <c r="AD856" s="94" t="str">
        <f t="shared" si="222"/>
        <v/>
      </c>
      <c r="AE856" s="56" t="str">
        <f t="shared" si="223"/>
        <v/>
      </c>
      <c r="AF856" s="78" t="str">
        <f t="shared" si="224"/>
        <v/>
      </c>
    </row>
    <row r="857" spans="1:32" s="74" customFormat="1" x14ac:dyDescent="0.2">
      <c r="A857" s="74" t="str">
        <f>IF(EXPORTADO!I839&lt;&gt;"",EXPORTADO!I839,"")</f>
        <v/>
      </c>
      <c r="B857" s="74" t="str">
        <f t="shared" si="209"/>
        <v/>
      </c>
      <c r="C857" s="86" t="str">
        <f t="shared" si="210"/>
        <v/>
      </c>
      <c r="D857" s="86" t="str">
        <f t="shared" si="211"/>
        <v/>
      </c>
      <c r="E857" s="86" t="str">
        <f t="shared" si="212"/>
        <v/>
      </c>
      <c r="F857" s="86" t="str">
        <f t="shared" si="213"/>
        <v/>
      </c>
      <c r="G857" s="86" t="str">
        <f t="shared" si="214"/>
        <v/>
      </c>
      <c r="H857" s="87" t="str">
        <f>IF(EXPORTADO!B839&lt;&gt;"",EXPORTADO!B839,"")</f>
        <v/>
      </c>
      <c r="I857" s="78" t="str">
        <f t="shared" si="215"/>
        <v/>
      </c>
      <c r="J857" s="78"/>
      <c r="K857" s="88" t="str">
        <f>IF(EXPORTADO!A839&lt;&gt;"",TRIM(EXPORTADO!A839),"")</f>
        <v/>
      </c>
      <c r="L857" s="50" t="str">
        <f>IF(K857&lt;&gt;"",EXPORTADO!D839,"")</f>
        <v/>
      </c>
      <c r="M857" s="50"/>
      <c r="N857" s="78" t="str">
        <f>IF(K857&lt;&gt;"",EXPORTADO!C839,"")</f>
        <v/>
      </c>
      <c r="O857" s="89" t="str">
        <f>IF(G857&lt;&gt;"",EXPORTADO!E839,"")</f>
        <v/>
      </c>
      <c r="P857" s="90" t="str">
        <f>IF(G857&lt;&gt;"",EXPORTADO!F839,"")</f>
        <v/>
      </c>
      <c r="Q857" s="90" t="str">
        <f>IF($G857&lt;&gt;"",$O857*P857,IF(OR($I857="c",$I857="css"),SUMIF($G$22:G$2999,$K857,Q$22:Q$2999),IF($I857="c1",SUMIF($F$22:F$2999,$K857,Q$22:Q$2999),IF($I857="c2",SUMIF($E$22:E$2999,$K857,Q$22:Q$2999),IF($I857="c3",SUMIF($D$22:D$2999,$K857,Q$22:Q$2999),IF($I857="c4",SUMIF($C$22:C$2999,$K857,Q$22:Q$2999),""))))))</f>
        <v/>
      </c>
      <c r="S857" s="90"/>
      <c r="T857" s="90" t="str">
        <f>IF(G857&lt;&gt;"",IF(S857&lt;&gt;"",O857*S857,"Celda Vacia"),IF($G857&lt;&gt;"",$O857*S857,IF(OR($I857="c",$I857="css"),SUMIF($G$22:G$2999,$K857,T$22:T$2999),IF($I857="c1",SUMIF($F$22:F$2999,$K857,T$22:T$2999),IF($I857="c2",SUMIF($E$22:E$2999,$K857,T$22:T$2999),IF($I857="c3",SUMIF($D$22:D$2999,$K857,T$22:T$2999),IF($I857="c4",SUMIF($C$22:C$2999,$K857,T$22:T$2999),"")))))))</f>
        <v/>
      </c>
      <c r="U857" s="91" t="str">
        <f t="shared" si="216"/>
        <v/>
      </c>
      <c r="V857" s="45"/>
      <c r="X857" s="50" t="str">
        <f t="shared" si="217"/>
        <v/>
      </c>
      <c r="Y857" s="69" t="str">
        <f t="shared" si="218"/>
        <v/>
      </c>
      <c r="Z857" s="69" t="str">
        <f t="shared" si="219"/>
        <v/>
      </c>
      <c r="AA857" s="69" t="str">
        <f>IF(I857="CSS",IF(RELLENAR!$F$6="PEM",IF(OR(T857&lt;(Q857),Q857=0),1,""),IF(OR(T857*(1+$T$11+$T$9)&lt;(Q857*(1+$O$9+$O$11)),Q857=0),1,"")),"")</f>
        <v/>
      </c>
      <c r="AB857" s="93" t="str">
        <f t="shared" si="220"/>
        <v/>
      </c>
      <c r="AC857" s="56" t="str">
        <f t="shared" si="221"/>
        <v/>
      </c>
      <c r="AD857" s="94" t="str">
        <f t="shared" si="222"/>
        <v/>
      </c>
      <c r="AE857" s="56" t="str">
        <f t="shared" si="223"/>
        <v/>
      </c>
      <c r="AF857" s="78" t="str">
        <f t="shared" si="224"/>
        <v/>
      </c>
    </row>
    <row r="858" spans="1:32" s="74" customFormat="1" x14ac:dyDescent="0.2">
      <c r="A858" s="74" t="str">
        <f>IF(EXPORTADO!I840&lt;&gt;"",EXPORTADO!I840,"")</f>
        <v/>
      </c>
      <c r="B858" s="74" t="str">
        <f t="shared" si="209"/>
        <v/>
      </c>
      <c r="C858" s="86" t="str">
        <f t="shared" si="210"/>
        <v/>
      </c>
      <c r="D858" s="86" t="str">
        <f t="shared" si="211"/>
        <v/>
      </c>
      <c r="E858" s="86" t="str">
        <f t="shared" si="212"/>
        <v/>
      </c>
      <c r="F858" s="86" t="str">
        <f t="shared" si="213"/>
        <v/>
      </c>
      <c r="G858" s="86" t="str">
        <f t="shared" si="214"/>
        <v/>
      </c>
      <c r="H858" s="87" t="str">
        <f>IF(EXPORTADO!B840&lt;&gt;"",EXPORTADO!B840,"")</f>
        <v/>
      </c>
      <c r="I858" s="78" t="str">
        <f t="shared" si="215"/>
        <v/>
      </c>
      <c r="J858" s="78"/>
      <c r="K858" s="88" t="str">
        <f>IF(EXPORTADO!A840&lt;&gt;"",TRIM(EXPORTADO!A840),"")</f>
        <v/>
      </c>
      <c r="L858" s="50" t="str">
        <f>IF(K858&lt;&gt;"",EXPORTADO!D840,"")</f>
        <v/>
      </c>
      <c r="M858" s="50"/>
      <c r="N858" s="78" t="str">
        <f>IF(K858&lt;&gt;"",EXPORTADO!C840,"")</f>
        <v/>
      </c>
      <c r="O858" s="89" t="str">
        <f>IF(G858&lt;&gt;"",EXPORTADO!E840,"")</f>
        <v/>
      </c>
      <c r="P858" s="90" t="str">
        <f>IF(G858&lt;&gt;"",EXPORTADO!F840,"")</f>
        <v/>
      </c>
      <c r="Q858" s="90" t="str">
        <f>IF($G858&lt;&gt;"",$O858*P858,IF(OR($I858="c",$I858="css"),SUMIF($G$22:G$2999,$K858,Q$22:Q$2999),IF($I858="c1",SUMIF($F$22:F$2999,$K858,Q$22:Q$2999),IF($I858="c2",SUMIF($E$22:E$2999,$K858,Q$22:Q$2999),IF($I858="c3",SUMIF($D$22:D$2999,$K858,Q$22:Q$2999),IF($I858="c4",SUMIF($C$22:C$2999,$K858,Q$22:Q$2999),""))))))</f>
        <v/>
      </c>
      <c r="S858" s="90"/>
      <c r="T858" s="90" t="str">
        <f>IF(G858&lt;&gt;"",IF(S858&lt;&gt;"",O858*S858,"Celda Vacia"),IF($G858&lt;&gt;"",$O858*S858,IF(OR($I858="c",$I858="css"),SUMIF($G$22:G$2999,$K858,T$22:T$2999),IF($I858="c1",SUMIF($F$22:F$2999,$K858,T$22:T$2999),IF($I858="c2",SUMIF($E$22:E$2999,$K858,T$22:T$2999),IF($I858="c3",SUMIF($D$22:D$2999,$K858,T$22:T$2999),IF($I858="c4",SUMIF($C$22:C$2999,$K858,T$22:T$2999),"")))))))</f>
        <v/>
      </c>
      <c r="U858" s="91" t="str">
        <f t="shared" si="216"/>
        <v/>
      </c>
      <c r="V858" s="45"/>
      <c r="X858" s="50" t="str">
        <f t="shared" si="217"/>
        <v/>
      </c>
      <c r="Y858" s="69" t="str">
        <f t="shared" si="218"/>
        <v/>
      </c>
      <c r="Z858" s="69" t="str">
        <f t="shared" si="219"/>
        <v/>
      </c>
      <c r="AA858" s="69" t="str">
        <f>IF(I858="CSS",IF(RELLENAR!$F$6="PEM",IF(OR(T858&lt;(Q858),Q858=0),1,""),IF(OR(T858*(1+$T$11+$T$9)&lt;(Q858*(1+$O$9+$O$11)),Q858=0),1,"")),"")</f>
        <v/>
      </c>
      <c r="AB858" s="93" t="str">
        <f t="shared" si="220"/>
        <v/>
      </c>
      <c r="AC858" s="56" t="str">
        <f t="shared" si="221"/>
        <v/>
      </c>
      <c r="AD858" s="94" t="str">
        <f t="shared" si="222"/>
        <v/>
      </c>
      <c r="AE858" s="56" t="str">
        <f t="shared" si="223"/>
        <v/>
      </c>
      <c r="AF858" s="78" t="str">
        <f t="shared" si="224"/>
        <v/>
      </c>
    </row>
    <row r="859" spans="1:32" s="74" customFormat="1" x14ac:dyDescent="0.2">
      <c r="A859" s="74" t="str">
        <f>IF(EXPORTADO!I841&lt;&gt;"",EXPORTADO!I841,"")</f>
        <v/>
      </c>
      <c r="B859" s="74" t="str">
        <f t="shared" si="209"/>
        <v/>
      </c>
      <c r="C859" s="86" t="str">
        <f t="shared" si="210"/>
        <v/>
      </c>
      <c r="D859" s="86" t="str">
        <f t="shared" si="211"/>
        <v/>
      </c>
      <c r="E859" s="86" t="str">
        <f t="shared" si="212"/>
        <v/>
      </c>
      <c r="F859" s="86" t="str">
        <f t="shared" si="213"/>
        <v/>
      </c>
      <c r="G859" s="86" t="str">
        <f t="shared" si="214"/>
        <v/>
      </c>
      <c r="H859" s="87" t="str">
        <f>IF(EXPORTADO!B841&lt;&gt;"",EXPORTADO!B841,"")</f>
        <v/>
      </c>
      <c r="I859" s="78" t="str">
        <f t="shared" si="215"/>
        <v/>
      </c>
      <c r="J859" s="78"/>
      <c r="K859" s="88" t="str">
        <f>IF(EXPORTADO!A841&lt;&gt;"",TRIM(EXPORTADO!A841),"")</f>
        <v/>
      </c>
      <c r="L859" s="50" t="str">
        <f>IF(K859&lt;&gt;"",EXPORTADO!D841,"")</f>
        <v/>
      </c>
      <c r="M859" s="50"/>
      <c r="N859" s="78" t="str">
        <f>IF(K859&lt;&gt;"",EXPORTADO!C841,"")</f>
        <v/>
      </c>
      <c r="O859" s="89" t="str">
        <f>IF(G859&lt;&gt;"",EXPORTADO!E841,"")</f>
        <v/>
      </c>
      <c r="P859" s="90" t="str">
        <f>IF(G859&lt;&gt;"",EXPORTADO!F841,"")</f>
        <v/>
      </c>
      <c r="Q859" s="90" t="str">
        <f>IF($G859&lt;&gt;"",$O859*P859,IF(OR($I859="c",$I859="css"),SUMIF($G$22:G$2999,$K859,Q$22:Q$2999),IF($I859="c1",SUMIF($F$22:F$2999,$K859,Q$22:Q$2999),IF($I859="c2",SUMIF($E$22:E$2999,$K859,Q$22:Q$2999),IF($I859="c3",SUMIF($D$22:D$2999,$K859,Q$22:Q$2999),IF($I859="c4",SUMIF($C$22:C$2999,$K859,Q$22:Q$2999),""))))))</f>
        <v/>
      </c>
      <c r="S859" s="90"/>
      <c r="T859" s="90" t="str">
        <f>IF(G859&lt;&gt;"",IF(S859&lt;&gt;"",O859*S859,"Celda Vacia"),IF($G859&lt;&gt;"",$O859*S859,IF(OR($I859="c",$I859="css"),SUMIF($G$22:G$2999,$K859,T$22:T$2999),IF($I859="c1",SUMIF($F$22:F$2999,$K859,T$22:T$2999),IF($I859="c2",SUMIF($E$22:E$2999,$K859,T$22:T$2999),IF($I859="c3",SUMIF($D$22:D$2999,$K859,T$22:T$2999),IF($I859="c4",SUMIF($C$22:C$2999,$K859,T$22:T$2999),"")))))))</f>
        <v/>
      </c>
      <c r="U859" s="91" t="str">
        <f t="shared" si="216"/>
        <v/>
      </c>
      <c r="V859" s="45"/>
      <c r="X859" s="50" t="str">
        <f t="shared" si="217"/>
        <v/>
      </c>
      <c r="Y859" s="69" t="str">
        <f t="shared" si="218"/>
        <v/>
      </c>
      <c r="Z859" s="69" t="str">
        <f t="shared" si="219"/>
        <v/>
      </c>
      <c r="AA859" s="69" t="str">
        <f>IF(I859="CSS",IF(RELLENAR!$F$6="PEM",IF(OR(T859&lt;(Q859),Q859=0),1,""),IF(OR(T859*(1+$T$11+$T$9)&lt;(Q859*(1+$O$9+$O$11)),Q859=0),1,"")),"")</f>
        <v/>
      </c>
      <c r="AB859" s="93" t="str">
        <f t="shared" si="220"/>
        <v/>
      </c>
      <c r="AC859" s="56" t="str">
        <f t="shared" si="221"/>
        <v/>
      </c>
      <c r="AD859" s="94" t="str">
        <f t="shared" si="222"/>
        <v/>
      </c>
      <c r="AE859" s="56" t="str">
        <f t="shared" si="223"/>
        <v/>
      </c>
      <c r="AF859" s="78" t="str">
        <f t="shared" si="224"/>
        <v/>
      </c>
    </row>
    <row r="860" spans="1:32" s="74" customFormat="1" x14ac:dyDescent="0.2">
      <c r="A860" s="74" t="str">
        <f>IF(EXPORTADO!I842&lt;&gt;"",EXPORTADO!I842,"")</f>
        <v/>
      </c>
      <c r="B860" s="74" t="str">
        <f t="shared" si="209"/>
        <v/>
      </c>
      <c r="C860" s="86" t="str">
        <f t="shared" si="210"/>
        <v/>
      </c>
      <c r="D860" s="86" t="str">
        <f t="shared" si="211"/>
        <v/>
      </c>
      <c r="E860" s="86" t="str">
        <f t="shared" si="212"/>
        <v/>
      </c>
      <c r="F860" s="86" t="str">
        <f t="shared" si="213"/>
        <v/>
      </c>
      <c r="G860" s="86" t="str">
        <f t="shared" si="214"/>
        <v/>
      </c>
      <c r="H860" s="87" t="str">
        <f>IF(EXPORTADO!B842&lt;&gt;"",EXPORTADO!B842,"")</f>
        <v/>
      </c>
      <c r="I860" s="78" t="str">
        <f t="shared" si="215"/>
        <v/>
      </c>
      <c r="J860" s="78"/>
      <c r="K860" s="88" t="str">
        <f>IF(EXPORTADO!A842&lt;&gt;"",TRIM(EXPORTADO!A842),"")</f>
        <v/>
      </c>
      <c r="L860" s="50" t="str">
        <f>IF(K860&lt;&gt;"",EXPORTADO!D842,"")</f>
        <v/>
      </c>
      <c r="M860" s="50"/>
      <c r="N860" s="78" t="str">
        <f>IF(K860&lt;&gt;"",EXPORTADO!C842,"")</f>
        <v/>
      </c>
      <c r="O860" s="89" t="str">
        <f>IF(G860&lt;&gt;"",EXPORTADO!E842,"")</f>
        <v/>
      </c>
      <c r="P860" s="90" t="str">
        <f>IF(G860&lt;&gt;"",EXPORTADO!F842,"")</f>
        <v/>
      </c>
      <c r="Q860" s="90" t="str">
        <f>IF($G860&lt;&gt;"",$O860*P860,IF(OR($I860="c",$I860="css"),SUMIF($G$22:G$2999,$K860,Q$22:Q$2999),IF($I860="c1",SUMIF($F$22:F$2999,$K860,Q$22:Q$2999),IF($I860="c2",SUMIF($E$22:E$2999,$K860,Q$22:Q$2999),IF($I860="c3",SUMIF($D$22:D$2999,$K860,Q$22:Q$2999),IF($I860="c4",SUMIF($C$22:C$2999,$K860,Q$22:Q$2999),""))))))</f>
        <v/>
      </c>
      <c r="S860" s="90"/>
      <c r="T860" s="90" t="str">
        <f>IF(G860&lt;&gt;"",IF(S860&lt;&gt;"",O860*S860,"Celda Vacia"),IF($G860&lt;&gt;"",$O860*S860,IF(OR($I860="c",$I860="css"),SUMIF($G$22:G$2999,$K860,T$22:T$2999),IF($I860="c1",SUMIF($F$22:F$2999,$K860,T$22:T$2999),IF($I860="c2",SUMIF($E$22:E$2999,$K860,T$22:T$2999),IF($I860="c3",SUMIF($D$22:D$2999,$K860,T$22:T$2999),IF($I860="c4",SUMIF($C$22:C$2999,$K860,T$22:T$2999),"")))))))</f>
        <v/>
      </c>
      <c r="U860" s="91" t="str">
        <f t="shared" si="216"/>
        <v/>
      </c>
      <c r="V860" s="45"/>
      <c r="X860" s="50" t="str">
        <f t="shared" si="217"/>
        <v/>
      </c>
      <c r="Y860" s="69" t="str">
        <f t="shared" si="218"/>
        <v/>
      </c>
      <c r="Z860" s="69" t="str">
        <f t="shared" si="219"/>
        <v/>
      </c>
      <c r="AA860" s="69" t="str">
        <f>IF(I860="CSS",IF(RELLENAR!$F$6="PEM",IF(OR(T860&lt;(Q860),Q860=0),1,""),IF(OR(T860*(1+$T$11+$T$9)&lt;(Q860*(1+$O$9+$O$11)),Q860=0),1,"")),"")</f>
        <v/>
      </c>
      <c r="AB860" s="93" t="str">
        <f t="shared" si="220"/>
        <v/>
      </c>
      <c r="AC860" s="56" t="str">
        <f t="shared" si="221"/>
        <v/>
      </c>
      <c r="AD860" s="94" t="str">
        <f t="shared" si="222"/>
        <v/>
      </c>
      <c r="AE860" s="56" t="str">
        <f t="shared" si="223"/>
        <v/>
      </c>
      <c r="AF860" s="78" t="str">
        <f t="shared" si="224"/>
        <v/>
      </c>
    </row>
    <row r="861" spans="1:32" s="74" customFormat="1" x14ac:dyDescent="0.2">
      <c r="A861" s="74" t="str">
        <f>IF(EXPORTADO!I843&lt;&gt;"",EXPORTADO!I843,"")</f>
        <v/>
      </c>
      <c r="B861" s="74" t="str">
        <f t="shared" si="209"/>
        <v/>
      </c>
      <c r="C861" s="86" t="str">
        <f t="shared" si="210"/>
        <v/>
      </c>
      <c r="D861" s="86" t="str">
        <f t="shared" si="211"/>
        <v/>
      </c>
      <c r="E861" s="86" t="str">
        <f t="shared" si="212"/>
        <v/>
      </c>
      <c r="F861" s="86" t="str">
        <f t="shared" si="213"/>
        <v/>
      </c>
      <c r="G861" s="86" t="str">
        <f t="shared" si="214"/>
        <v/>
      </c>
      <c r="H861" s="87" t="str">
        <f>IF(EXPORTADO!B843&lt;&gt;"",EXPORTADO!B843,"")</f>
        <v/>
      </c>
      <c r="I861" s="78" t="str">
        <f t="shared" si="215"/>
        <v/>
      </c>
      <c r="J861" s="78"/>
      <c r="K861" s="88" t="str">
        <f>IF(EXPORTADO!A843&lt;&gt;"",TRIM(EXPORTADO!A843),"")</f>
        <v/>
      </c>
      <c r="L861" s="50" t="str">
        <f>IF(K861&lt;&gt;"",EXPORTADO!D843,"")</f>
        <v/>
      </c>
      <c r="M861" s="50"/>
      <c r="N861" s="78" t="str">
        <f>IF(K861&lt;&gt;"",EXPORTADO!C843,"")</f>
        <v/>
      </c>
      <c r="O861" s="89" t="str">
        <f>IF(G861&lt;&gt;"",EXPORTADO!E843,"")</f>
        <v/>
      </c>
      <c r="P861" s="90" t="str">
        <f>IF(G861&lt;&gt;"",EXPORTADO!F843,"")</f>
        <v/>
      </c>
      <c r="Q861" s="90" t="str">
        <f>IF($G861&lt;&gt;"",$O861*P861,IF(OR($I861="c",$I861="css"),SUMIF($G$22:G$2999,$K861,Q$22:Q$2999),IF($I861="c1",SUMIF($F$22:F$2999,$K861,Q$22:Q$2999),IF($I861="c2",SUMIF($E$22:E$2999,$K861,Q$22:Q$2999),IF($I861="c3",SUMIF($D$22:D$2999,$K861,Q$22:Q$2999),IF($I861="c4",SUMIF($C$22:C$2999,$K861,Q$22:Q$2999),""))))))</f>
        <v/>
      </c>
      <c r="S861" s="90"/>
      <c r="T861" s="90" t="str">
        <f>IF(G861&lt;&gt;"",IF(S861&lt;&gt;"",O861*S861,"Celda Vacia"),IF($G861&lt;&gt;"",$O861*S861,IF(OR($I861="c",$I861="css"),SUMIF($G$22:G$2999,$K861,T$22:T$2999),IF($I861="c1",SUMIF($F$22:F$2999,$K861,T$22:T$2999),IF($I861="c2",SUMIF($E$22:E$2999,$K861,T$22:T$2999),IF($I861="c3",SUMIF($D$22:D$2999,$K861,T$22:T$2999),IF($I861="c4",SUMIF($C$22:C$2999,$K861,T$22:T$2999),"")))))))</f>
        <v/>
      </c>
      <c r="U861" s="91" t="str">
        <f t="shared" si="216"/>
        <v/>
      </c>
      <c r="V861" s="45"/>
      <c r="X861" s="50" t="str">
        <f t="shared" si="217"/>
        <v/>
      </c>
      <c r="Y861" s="69" t="str">
        <f t="shared" si="218"/>
        <v/>
      </c>
      <c r="Z861" s="69" t="str">
        <f t="shared" si="219"/>
        <v/>
      </c>
      <c r="AA861" s="69" t="str">
        <f>IF(I861="CSS",IF(RELLENAR!$F$6="PEM",IF(OR(T861&lt;(Q861),Q861=0),1,""),IF(OR(T861*(1+$T$11+$T$9)&lt;(Q861*(1+$O$9+$O$11)),Q861=0),1,"")),"")</f>
        <v/>
      </c>
      <c r="AB861" s="93" t="str">
        <f t="shared" si="220"/>
        <v/>
      </c>
      <c r="AC861" s="56" t="str">
        <f t="shared" si="221"/>
        <v/>
      </c>
      <c r="AD861" s="94" t="str">
        <f t="shared" si="222"/>
        <v/>
      </c>
      <c r="AE861" s="56" t="str">
        <f t="shared" si="223"/>
        <v/>
      </c>
      <c r="AF861" s="78" t="str">
        <f t="shared" si="224"/>
        <v/>
      </c>
    </row>
    <row r="862" spans="1:32" s="74" customFormat="1" x14ac:dyDescent="0.2">
      <c r="A862" s="74" t="str">
        <f>IF(EXPORTADO!I844&lt;&gt;"",EXPORTADO!I844,"")</f>
        <v/>
      </c>
      <c r="B862" s="74" t="str">
        <f t="shared" si="209"/>
        <v/>
      </c>
      <c r="C862" s="86" t="str">
        <f t="shared" si="210"/>
        <v/>
      </c>
      <c r="D862" s="86" t="str">
        <f t="shared" si="211"/>
        <v/>
      </c>
      <c r="E862" s="86" t="str">
        <f t="shared" si="212"/>
        <v/>
      </c>
      <c r="F862" s="86" t="str">
        <f t="shared" si="213"/>
        <v/>
      </c>
      <c r="G862" s="86" t="str">
        <f t="shared" si="214"/>
        <v/>
      </c>
      <c r="H862" s="87" t="str">
        <f>IF(EXPORTADO!B844&lt;&gt;"",EXPORTADO!B844,"")</f>
        <v/>
      </c>
      <c r="I862" s="78" t="str">
        <f t="shared" si="215"/>
        <v/>
      </c>
      <c r="J862" s="78"/>
      <c r="K862" s="88" t="str">
        <f>IF(EXPORTADO!A844&lt;&gt;"",TRIM(EXPORTADO!A844),"")</f>
        <v/>
      </c>
      <c r="L862" s="50" t="str">
        <f>IF(K862&lt;&gt;"",EXPORTADO!D844,"")</f>
        <v/>
      </c>
      <c r="M862" s="50"/>
      <c r="N862" s="78" t="str">
        <f>IF(K862&lt;&gt;"",EXPORTADO!C844,"")</f>
        <v/>
      </c>
      <c r="O862" s="89" t="str">
        <f>IF(G862&lt;&gt;"",EXPORTADO!E844,"")</f>
        <v/>
      </c>
      <c r="P862" s="90" t="str">
        <f>IF(G862&lt;&gt;"",EXPORTADO!F844,"")</f>
        <v/>
      </c>
      <c r="Q862" s="90" t="str">
        <f>IF($G862&lt;&gt;"",$O862*P862,IF(OR($I862="c",$I862="css"),SUMIF($G$22:G$2999,$K862,Q$22:Q$2999),IF($I862="c1",SUMIF($F$22:F$2999,$K862,Q$22:Q$2999),IF($I862="c2",SUMIF($E$22:E$2999,$K862,Q$22:Q$2999),IF($I862="c3",SUMIF($D$22:D$2999,$K862,Q$22:Q$2999),IF($I862="c4",SUMIF($C$22:C$2999,$K862,Q$22:Q$2999),""))))))</f>
        <v/>
      </c>
      <c r="S862" s="90"/>
      <c r="T862" s="90" t="str">
        <f>IF(G862&lt;&gt;"",IF(S862&lt;&gt;"",O862*S862,"Celda Vacia"),IF($G862&lt;&gt;"",$O862*S862,IF(OR($I862="c",$I862="css"),SUMIF($G$22:G$2999,$K862,T$22:T$2999),IF($I862="c1",SUMIF($F$22:F$2999,$K862,T$22:T$2999),IF($I862="c2",SUMIF($E$22:E$2999,$K862,T$22:T$2999),IF($I862="c3",SUMIF($D$22:D$2999,$K862,T$22:T$2999),IF($I862="c4",SUMIF($C$22:C$2999,$K862,T$22:T$2999),"")))))))</f>
        <v/>
      </c>
      <c r="U862" s="91" t="str">
        <f t="shared" si="216"/>
        <v/>
      </c>
      <c r="V862" s="45"/>
      <c r="X862" s="50" t="str">
        <f t="shared" si="217"/>
        <v/>
      </c>
      <c r="Y862" s="69" t="str">
        <f t="shared" si="218"/>
        <v/>
      </c>
      <c r="Z862" s="69" t="str">
        <f t="shared" si="219"/>
        <v/>
      </c>
      <c r="AA862" s="69" t="str">
        <f>IF(I862="CSS",IF(RELLENAR!$F$6="PEM",IF(OR(T862&lt;(Q862),Q862=0),1,""),IF(OR(T862*(1+$T$11+$T$9)&lt;(Q862*(1+$O$9+$O$11)),Q862=0),1,"")),"")</f>
        <v/>
      </c>
      <c r="AB862" s="93" t="str">
        <f t="shared" si="220"/>
        <v/>
      </c>
      <c r="AC862" s="56" t="str">
        <f t="shared" si="221"/>
        <v/>
      </c>
      <c r="AD862" s="94" t="str">
        <f t="shared" si="222"/>
        <v/>
      </c>
      <c r="AE862" s="56" t="str">
        <f t="shared" si="223"/>
        <v/>
      </c>
      <c r="AF862" s="78" t="str">
        <f t="shared" si="224"/>
        <v/>
      </c>
    </row>
    <row r="863" spans="1:32" s="74" customFormat="1" x14ac:dyDescent="0.2">
      <c r="A863" s="74" t="str">
        <f>IF(EXPORTADO!I845&lt;&gt;"",EXPORTADO!I845,"")</f>
        <v/>
      </c>
      <c r="B863" s="74" t="str">
        <f t="shared" si="209"/>
        <v/>
      </c>
      <c r="C863" s="86" t="str">
        <f t="shared" si="210"/>
        <v/>
      </c>
      <c r="D863" s="86" t="str">
        <f t="shared" si="211"/>
        <v/>
      </c>
      <c r="E863" s="86" t="str">
        <f t="shared" si="212"/>
        <v/>
      </c>
      <c r="F863" s="86" t="str">
        <f t="shared" si="213"/>
        <v/>
      </c>
      <c r="G863" s="86" t="str">
        <f t="shared" si="214"/>
        <v/>
      </c>
      <c r="H863" s="87" t="str">
        <f>IF(EXPORTADO!B845&lt;&gt;"",EXPORTADO!B845,"")</f>
        <v/>
      </c>
      <c r="I863" s="78" t="str">
        <f t="shared" si="215"/>
        <v/>
      </c>
      <c r="J863" s="78"/>
      <c r="K863" s="88" t="str">
        <f>IF(EXPORTADO!A845&lt;&gt;"",TRIM(EXPORTADO!A845),"")</f>
        <v/>
      </c>
      <c r="L863" s="50" t="str">
        <f>IF(K863&lt;&gt;"",EXPORTADO!D845,"")</f>
        <v/>
      </c>
      <c r="M863" s="50"/>
      <c r="N863" s="78" t="str">
        <f>IF(K863&lt;&gt;"",EXPORTADO!C845,"")</f>
        <v/>
      </c>
      <c r="O863" s="89" t="str">
        <f>IF(G863&lt;&gt;"",EXPORTADO!E845,"")</f>
        <v/>
      </c>
      <c r="P863" s="90" t="str">
        <f>IF(G863&lt;&gt;"",EXPORTADO!F845,"")</f>
        <v/>
      </c>
      <c r="Q863" s="90" t="str">
        <f>IF($G863&lt;&gt;"",$O863*P863,IF(OR($I863="c",$I863="css"),SUMIF($G$22:G$2999,$K863,Q$22:Q$2999),IF($I863="c1",SUMIF($F$22:F$2999,$K863,Q$22:Q$2999),IF($I863="c2",SUMIF($E$22:E$2999,$K863,Q$22:Q$2999),IF($I863="c3",SUMIF($D$22:D$2999,$K863,Q$22:Q$2999),IF($I863="c4",SUMIF($C$22:C$2999,$K863,Q$22:Q$2999),""))))))</f>
        <v/>
      </c>
      <c r="S863" s="90"/>
      <c r="T863" s="90" t="str">
        <f>IF(G863&lt;&gt;"",IF(S863&lt;&gt;"",O863*S863,"Celda Vacia"),IF($G863&lt;&gt;"",$O863*S863,IF(OR($I863="c",$I863="css"),SUMIF($G$22:G$2999,$K863,T$22:T$2999),IF($I863="c1",SUMIF($F$22:F$2999,$K863,T$22:T$2999),IF($I863="c2",SUMIF($E$22:E$2999,$K863,T$22:T$2999),IF($I863="c3",SUMIF($D$22:D$2999,$K863,T$22:T$2999),IF($I863="c4",SUMIF($C$22:C$2999,$K863,T$22:T$2999),"")))))))</f>
        <v/>
      </c>
      <c r="U863" s="91" t="str">
        <f t="shared" si="216"/>
        <v/>
      </c>
      <c r="V863" s="45"/>
      <c r="X863" s="50" t="str">
        <f t="shared" si="217"/>
        <v/>
      </c>
      <c r="Y863" s="69" t="str">
        <f t="shared" si="218"/>
        <v/>
      </c>
      <c r="Z863" s="69" t="str">
        <f t="shared" si="219"/>
        <v/>
      </c>
      <c r="AA863" s="69" t="str">
        <f>IF(I863="CSS",IF(RELLENAR!$F$6="PEM",IF(OR(T863&lt;(Q863),Q863=0),1,""),IF(OR(T863*(1+$T$11+$T$9)&lt;(Q863*(1+$O$9+$O$11)),Q863=0),1,"")),"")</f>
        <v/>
      </c>
      <c r="AB863" s="93" t="str">
        <f t="shared" si="220"/>
        <v/>
      </c>
      <c r="AC863" s="56" t="str">
        <f t="shared" si="221"/>
        <v/>
      </c>
      <c r="AD863" s="94" t="str">
        <f t="shared" si="222"/>
        <v/>
      </c>
      <c r="AE863" s="56" t="str">
        <f t="shared" si="223"/>
        <v/>
      </c>
      <c r="AF863" s="78" t="str">
        <f t="shared" si="224"/>
        <v/>
      </c>
    </row>
    <row r="864" spans="1:32" s="74" customFormat="1" x14ac:dyDescent="0.2">
      <c r="A864" s="74" t="str">
        <f>IF(EXPORTADO!I846&lt;&gt;"",EXPORTADO!I846,"")</f>
        <v/>
      </c>
      <c r="B864" s="74" t="str">
        <f t="shared" si="209"/>
        <v/>
      </c>
      <c r="C864" s="86" t="str">
        <f t="shared" si="210"/>
        <v/>
      </c>
      <c r="D864" s="86" t="str">
        <f t="shared" si="211"/>
        <v/>
      </c>
      <c r="E864" s="86" t="str">
        <f t="shared" si="212"/>
        <v/>
      </c>
      <c r="F864" s="86" t="str">
        <f t="shared" si="213"/>
        <v/>
      </c>
      <c r="G864" s="86" t="str">
        <f t="shared" si="214"/>
        <v/>
      </c>
      <c r="H864" s="87" t="str">
        <f>IF(EXPORTADO!B846&lt;&gt;"",EXPORTADO!B846,"")</f>
        <v/>
      </c>
      <c r="I864" s="78" t="str">
        <f t="shared" si="215"/>
        <v/>
      </c>
      <c r="J864" s="78"/>
      <c r="K864" s="88" t="str">
        <f>IF(EXPORTADO!A846&lt;&gt;"",TRIM(EXPORTADO!A846),"")</f>
        <v/>
      </c>
      <c r="L864" s="50" t="str">
        <f>IF(K864&lt;&gt;"",EXPORTADO!D846,"")</f>
        <v/>
      </c>
      <c r="M864" s="50"/>
      <c r="N864" s="78" t="str">
        <f>IF(K864&lt;&gt;"",EXPORTADO!C846,"")</f>
        <v/>
      </c>
      <c r="O864" s="89" t="str">
        <f>IF(G864&lt;&gt;"",EXPORTADO!E846,"")</f>
        <v/>
      </c>
      <c r="P864" s="90" t="str">
        <f>IF(G864&lt;&gt;"",EXPORTADO!F846,"")</f>
        <v/>
      </c>
      <c r="Q864" s="90" t="str">
        <f>IF($G864&lt;&gt;"",$O864*P864,IF(OR($I864="c",$I864="css"),SUMIF($G$22:G$2999,$K864,Q$22:Q$2999),IF($I864="c1",SUMIF($F$22:F$2999,$K864,Q$22:Q$2999),IF($I864="c2",SUMIF($E$22:E$2999,$K864,Q$22:Q$2999),IF($I864="c3",SUMIF($D$22:D$2999,$K864,Q$22:Q$2999),IF($I864="c4",SUMIF($C$22:C$2999,$K864,Q$22:Q$2999),""))))))</f>
        <v/>
      </c>
      <c r="S864" s="90"/>
      <c r="T864" s="90" t="str">
        <f>IF(G864&lt;&gt;"",IF(S864&lt;&gt;"",O864*S864,"Celda Vacia"),IF($G864&lt;&gt;"",$O864*S864,IF(OR($I864="c",$I864="css"),SUMIF($G$22:G$2999,$K864,T$22:T$2999),IF($I864="c1",SUMIF($F$22:F$2999,$K864,T$22:T$2999),IF($I864="c2",SUMIF($E$22:E$2999,$K864,T$22:T$2999),IF($I864="c3",SUMIF($D$22:D$2999,$K864,T$22:T$2999),IF($I864="c4",SUMIF($C$22:C$2999,$K864,T$22:T$2999),"")))))))</f>
        <v/>
      </c>
      <c r="U864" s="91" t="str">
        <f t="shared" si="216"/>
        <v/>
      </c>
      <c r="V864" s="45"/>
      <c r="X864" s="50" t="str">
        <f t="shared" si="217"/>
        <v/>
      </c>
      <c r="Y864" s="69" t="str">
        <f t="shared" si="218"/>
        <v/>
      </c>
      <c r="Z864" s="69" t="str">
        <f t="shared" si="219"/>
        <v/>
      </c>
      <c r="AA864" s="69" t="str">
        <f>IF(I864="CSS",IF(RELLENAR!$F$6="PEM",IF(OR(T864&lt;(Q864),Q864=0),1,""),IF(OR(T864*(1+$T$11+$T$9)&lt;(Q864*(1+$O$9+$O$11)),Q864=0),1,"")),"")</f>
        <v/>
      </c>
      <c r="AB864" s="93" t="str">
        <f t="shared" si="220"/>
        <v/>
      </c>
      <c r="AC864" s="56" t="str">
        <f t="shared" si="221"/>
        <v/>
      </c>
      <c r="AD864" s="94" t="str">
        <f t="shared" si="222"/>
        <v/>
      </c>
      <c r="AE864" s="56" t="str">
        <f t="shared" si="223"/>
        <v/>
      </c>
      <c r="AF864" s="78" t="str">
        <f t="shared" si="224"/>
        <v/>
      </c>
    </row>
    <row r="865" spans="1:32" s="74" customFormat="1" x14ac:dyDescent="0.2">
      <c r="A865" s="74" t="str">
        <f>IF(EXPORTADO!I847&lt;&gt;"",EXPORTADO!I847,"")</f>
        <v/>
      </c>
      <c r="B865" s="74" t="str">
        <f t="shared" si="209"/>
        <v/>
      </c>
      <c r="C865" s="86" t="str">
        <f t="shared" si="210"/>
        <v/>
      </c>
      <c r="D865" s="86" t="str">
        <f t="shared" si="211"/>
        <v/>
      </c>
      <c r="E865" s="86" t="str">
        <f t="shared" si="212"/>
        <v/>
      </c>
      <c r="F865" s="86" t="str">
        <f t="shared" si="213"/>
        <v/>
      </c>
      <c r="G865" s="86" t="str">
        <f t="shared" si="214"/>
        <v/>
      </c>
      <c r="H865" s="87" t="str">
        <f>IF(EXPORTADO!B847&lt;&gt;"",EXPORTADO!B847,"")</f>
        <v/>
      </c>
      <c r="I865" s="78" t="str">
        <f t="shared" si="215"/>
        <v/>
      </c>
      <c r="J865" s="78"/>
      <c r="K865" s="88" t="str">
        <f>IF(EXPORTADO!A847&lt;&gt;"",TRIM(EXPORTADO!A847),"")</f>
        <v/>
      </c>
      <c r="L865" s="50" t="str">
        <f>IF(K865&lt;&gt;"",EXPORTADO!D847,"")</f>
        <v/>
      </c>
      <c r="M865" s="50"/>
      <c r="N865" s="78" t="str">
        <f>IF(K865&lt;&gt;"",EXPORTADO!C847,"")</f>
        <v/>
      </c>
      <c r="O865" s="89" t="str">
        <f>IF(G865&lt;&gt;"",EXPORTADO!E847,"")</f>
        <v/>
      </c>
      <c r="P865" s="90" t="str">
        <f>IF(G865&lt;&gt;"",EXPORTADO!F847,"")</f>
        <v/>
      </c>
      <c r="Q865" s="90" t="str">
        <f>IF($G865&lt;&gt;"",$O865*P865,IF(OR($I865="c",$I865="css"),SUMIF($G$22:G$2999,$K865,Q$22:Q$2999),IF($I865="c1",SUMIF($F$22:F$2999,$K865,Q$22:Q$2999),IF($I865="c2",SUMIF($E$22:E$2999,$K865,Q$22:Q$2999),IF($I865="c3",SUMIF($D$22:D$2999,$K865,Q$22:Q$2999),IF($I865="c4",SUMIF($C$22:C$2999,$K865,Q$22:Q$2999),""))))))</f>
        <v/>
      </c>
      <c r="S865" s="90"/>
      <c r="T865" s="90" t="str">
        <f>IF(G865&lt;&gt;"",IF(S865&lt;&gt;"",O865*S865,"Celda Vacia"),IF($G865&lt;&gt;"",$O865*S865,IF(OR($I865="c",$I865="css"),SUMIF($G$22:G$2999,$K865,T$22:T$2999),IF($I865="c1",SUMIF($F$22:F$2999,$K865,T$22:T$2999),IF($I865="c2",SUMIF($E$22:E$2999,$K865,T$22:T$2999),IF($I865="c3",SUMIF($D$22:D$2999,$K865,T$22:T$2999),IF($I865="c4",SUMIF($C$22:C$2999,$K865,T$22:T$2999),"")))))))</f>
        <v/>
      </c>
      <c r="U865" s="91" t="str">
        <f t="shared" si="216"/>
        <v/>
      </c>
      <c r="V865" s="45"/>
      <c r="X865" s="50" t="str">
        <f t="shared" si="217"/>
        <v/>
      </c>
      <c r="Y865" s="69" t="str">
        <f t="shared" si="218"/>
        <v/>
      </c>
      <c r="Z865" s="69" t="str">
        <f t="shared" si="219"/>
        <v/>
      </c>
      <c r="AA865" s="69" t="str">
        <f>IF(I865="CSS",IF(RELLENAR!$F$6="PEM",IF(OR(T865&lt;(Q865),Q865=0),1,""),IF(OR(T865*(1+$T$11+$T$9)&lt;(Q865*(1+$O$9+$O$11)),Q865=0),1,"")),"")</f>
        <v/>
      </c>
      <c r="AB865" s="93" t="str">
        <f t="shared" si="220"/>
        <v/>
      </c>
      <c r="AC865" s="56" t="str">
        <f t="shared" si="221"/>
        <v/>
      </c>
      <c r="AD865" s="94" t="str">
        <f t="shared" si="222"/>
        <v/>
      </c>
      <c r="AE865" s="56" t="str">
        <f t="shared" si="223"/>
        <v/>
      </c>
      <c r="AF865" s="78" t="str">
        <f t="shared" si="224"/>
        <v/>
      </c>
    </row>
    <row r="866" spans="1:32" s="74" customFormat="1" x14ac:dyDescent="0.2">
      <c r="A866" s="74" t="str">
        <f>IF(EXPORTADO!I848&lt;&gt;"",EXPORTADO!I848,"")</f>
        <v/>
      </c>
      <c r="B866" s="74" t="str">
        <f t="shared" si="209"/>
        <v/>
      </c>
      <c r="C866" s="86" t="str">
        <f t="shared" si="210"/>
        <v/>
      </c>
      <c r="D866" s="86" t="str">
        <f t="shared" si="211"/>
        <v/>
      </c>
      <c r="E866" s="86" t="str">
        <f t="shared" si="212"/>
        <v/>
      </c>
      <c r="F866" s="86" t="str">
        <f t="shared" si="213"/>
        <v/>
      </c>
      <c r="G866" s="86" t="str">
        <f t="shared" si="214"/>
        <v/>
      </c>
      <c r="H866" s="87" t="str">
        <f>IF(EXPORTADO!B848&lt;&gt;"",EXPORTADO!B848,"")</f>
        <v/>
      </c>
      <c r="I866" s="78" t="str">
        <f t="shared" si="215"/>
        <v/>
      </c>
      <c r="J866" s="78"/>
      <c r="K866" s="88" t="str">
        <f>IF(EXPORTADO!A848&lt;&gt;"",TRIM(EXPORTADO!A848),"")</f>
        <v/>
      </c>
      <c r="L866" s="50" t="str">
        <f>IF(K866&lt;&gt;"",EXPORTADO!D848,"")</f>
        <v/>
      </c>
      <c r="M866" s="50"/>
      <c r="N866" s="78" t="str">
        <f>IF(K866&lt;&gt;"",EXPORTADO!C848,"")</f>
        <v/>
      </c>
      <c r="O866" s="89" t="str">
        <f>IF(G866&lt;&gt;"",EXPORTADO!E848,"")</f>
        <v/>
      </c>
      <c r="P866" s="90" t="str">
        <f>IF(G866&lt;&gt;"",EXPORTADO!F848,"")</f>
        <v/>
      </c>
      <c r="Q866" s="90" t="str">
        <f>IF($G866&lt;&gt;"",$O866*P866,IF(OR($I866="c",$I866="css"),SUMIF($G$22:G$2999,$K866,Q$22:Q$2999),IF($I866="c1",SUMIF($F$22:F$2999,$K866,Q$22:Q$2999),IF($I866="c2",SUMIF($E$22:E$2999,$K866,Q$22:Q$2999),IF($I866="c3",SUMIF($D$22:D$2999,$K866,Q$22:Q$2999),IF($I866="c4",SUMIF($C$22:C$2999,$K866,Q$22:Q$2999),""))))))</f>
        <v/>
      </c>
      <c r="S866" s="90"/>
      <c r="T866" s="90" t="str">
        <f>IF(G866&lt;&gt;"",IF(S866&lt;&gt;"",O866*S866,"Celda Vacia"),IF($G866&lt;&gt;"",$O866*S866,IF(OR($I866="c",$I866="css"),SUMIF($G$22:G$2999,$K866,T$22:T$2999),IF($I866="c1",SUMIF($F$22:F$2999,$K866,T$22:T$2999),IF($I866="c2",SUMIF($E$22:E$2999,$K866,T$22:T$2999),IF($I866="c3",SUMIF($D$22:D$2999,$K866,T$22:T$2999),IF($I866="c4",SUMIF($C$22:C$2999,$K866,T$22:T$2999),"")))))))</f>
        <v/>
      </c>
      <c r="U866" s="91" t="str">
        <f t="shared" si="216"/>
        <v/>
      </c>
      <c r="V866" s="45"/>
      <c r="X866" s="50" t="str">
        <f t="shared" si="217"/>
        <v/>
      </c>
      <c r="Y866" s="69" t="str">
        <f t="shared" si="218"/>
        <v/>
      </c>
      <c r="Z866" s="69" t="str">
        <f t="shared" si="219"/>
        <v/>
      </c>
      <c r="AA866" s="69" t="str">
        <f>IF(I866="CSS",IF(RELLENAR!$F$6="PEM",IF(OR(T866&lt;(Q866),Q866=0),1,""),IF(OR(T866*(1+$T$11+$T$9)&lt;(Q866*(1+$O$9+$O$11)),Q866=0),1,"")),"")</f>
        <v/>
      </c>
      <c r="AB866" s="93" t="str">
        <f t="shared" si="220"/>
        <v/>
      </c>
      <c r="AC866" s="56" t="str">
        <f t="shared" si="221"/>
        <v/>
      </c>
      <c r="AD866" s="94" t="str">
        <f t="shared" si="222"/>
        <v/>
      </c>
      <c r="AE866" s="56" t="str">
        <f t="shared" si="223"/>
        <v/>
      </c>
      <c r="AF866" s="78" t="str">
        <f t="shared" si="224"/>
        <v/>
      </c>
    </row>
    <row r="867" spans="1:32" s="74" customFormat="1" x14ac:dyDescent="0.2">
      <c r="A867" s="74" t="str">
        <f>IF(EXPORTADO!I849&lt;&gt;"",EXPORTADO!I849,"")</f>
        <v/>
      </c>
      <c r="B867" s="74" t="str">
        <f t="shared" si="209"/>
        <v/>
      </c>
      <c r="C867" s="86" t="str">
        <f t="shared" si="210"/>
        <v/>
      </c>
      <c r="D867" s="86" t="str">
        <f t="shared" si="211"/>
        <v/>
      </c>
      <c r="E867" s="86" t="str">
        <f t="shared" si="212"/>
        <v/>
      </c>
      <c r="F867" s="86" t="str">
        <f t="shared" si="213"/>
        <v/>
      </c>
      <c r="G867" s="86" t="str">
        <f t="shared" si="214"/>
        <v/>
      </c>
      <c r="H867" s="87" t="str">
        <f>IF(EXPORTADO!B849&lt;&gt;"",EXPORTADO!B849,"")</f>
        <v/>
      </c>
      <c r="I867" s="78" t="str">
        <f t="shared" si="215"/>
        <v/>
      </c>
      <c r="J867" s="78"/>
      <c r="K867" s="88" t="str">
        <f>IF(EXPORTADO!A849&lt;&gt;"",TRIM(EXPORTADO!A849),"")</f>
        <v/>
      </c>
      <c r="L867" s="50" t="str">
        <f>IF(K867&lt;&gt;"",EXPORTADO!D849,"")</f>
        <v/>
      </c>
      <c r="M867" s="50"/>
      <c r="N867" s="78" t="str">
        <f>IF(K867&lt;&gt;"",EXPORTADO!C849,"")</f>
        <v/>
      </c>
      <c r="O867" s="89" t="str">
        <f>IF(G867&lt;&gt;"",EXPORTADO!E849,"")</f>
        <v/>
      </c>
      <c r="P867" s="90" t="str">
        <f>IF(G867&lt;&gt;"",EXPORTADO!F849,"")</f>
        <v/>
      </c>
      <c r="Q867" s="90" t="str">
        <f>IF($G867&lt;&gt;"",$O867*P867,IF(OR($I867="c",$I867="css"),SUMIF($G$22:G$2999,$K867,Q$22:Q$2999),IF($I867="c1",SUMIF($F$22:F$2999,$K867,Q$22:Q$2999),IF($I867="c2",SUMIF($E$22:E$2999,$K867,Q$22:Q$2999),IF($I867="c3",SUMIF($D$22:D$2999,$K867,Q$22:Q$2999),IF($I867="c4",SUMIF($C$22:C$2999,$K867,Q$22:Q$2999),""))))))</f>
        <v/>
      </c>
      <c r="S867" s="90"/>
      <c r="T867" s="90" t="str">
        <f>IF(G867&lt;&gt;"",IF(S867&lt;&gt;"",O867*S867,"Celda Vacia"),IF($G867&lt;&gt;"",$O867*S867,IF(OR($I867="c",$I867="css"),SUMIF($G$22:G$2999,$K867,T$22:T$2999),IF($I867="c1",SUMIF($F$22:F$2999,$K867,T$22:T$2999),IF($I867="c2",SUMIF($E$22:E$2999,$K867,T$22:T$2999),IF($I867="c3",SUMIF($D$22:D$2999,$K867,T$22:T$2999),IF($I867="c4",SUMIF($C$22:C$2999,$K867,T$22:T$2999),"")))))))</f>
        <v/>
      </c>
      <c r="U867" s="91" t="str">
        <f t="shared" si="216"/>
        <v/>
      </c>
      <c r="V867" s="45"/>
      <c r="X867" s="50" t="str">
        <f t="shared" si="217"/>
        <v/>
      </c>
      <c r="Y867" s="69" t="str">
        <f t="shared" si="218"/>
        <v/>
      </c>
      <c r="Z867" s="69" t="str">
        <f t="shared" si="219"/>
        <v/>
      </c>
      <c r="AA867" s="69" t="str">
        <f>IF(I867="CSS",IF(RELLENAR!$F$6="PEM",IF(OR(T867&lt;(Q867),Q867=0),1,""),IF(OR(T867*(1+$T$11+$T$9)&lt;(Q867*(1+$O$9+$O$11)),Q867=0),1,"")),"")</f>
        <v/>
      </c>
      <c r="AB867" s="93" t="str">
        <f t="shared" si="220"/>
        <v/>
      </c>
      <c r="AC867" s="56" t="str">
        <f t="shared" si="221"/>
        <v/>
      </c>
      <c r="AD867" s="94" t="str">
        <f t="shared" si="222"/>
        <v/>
      </c>
      <c r="AE867" s="56" t="str">
        <f t="shared" si="223"/>
        <v/>
      </c>
      <c r="AF867" s="78" t="str">
        <f t="shared" si="224"/>
        <v/>
      </c>
    </row>
    <row r="868" spans="1:32" s="74" customFormat="1" x14ac:dyDescent="0.2">
      <c r="A868" s="74" t="str">
        <f>IF(EXPORTADO!I850&lt;&gt;"",EXPORTADO!I850,"")</f>
        <v/>
      </c>
      <c r="B868" s="74" t="str">
        <f t="shared" si="209"/>
        <v/>
      </c>
      <c r="C868" s="86" t="str">
        <f t="shared" si="210"/>
        <v/>
      </c>
      <c r="D868" s="86" t="str">
        <f t="shared" si="211"/>
        <v/>
      </c>
      <c r="E868" s="86" t="str">
        <f t="shared" si="212"/>
        <v/>
      </c>
      <c r="F868" s="86" t="str">
        <f t="shared" si="213"/>
        <v/>
      </c>
      <c r="G868" s="86" t="str">
        <f t="shared" si="214"/>
        <v/>
      </c>
      <c r="H868" s="87" t="str">
        <f>IF(EXPORTADO!B850&lt;&gt;"",EXPORTADO!B850,"")</f>
        <v/>
      </c>
      <c r="I868" s="78" t="str">
        <f t="shared" si="215"/>
        <v/>
      </c>
      <c r="J868" s="78"/>
      <c r="K868" s="88" t="str">
        <f>IF(EXPORTADO!A850&lt;&gt;"",TRIM(EXPORTADO!A850),"")</f>
        <v/>
      </c>
      <c r="L868" s="50" t="str">
        <f>IF(K868&lt;&gt;"",EXPORTADO!D850,"")</f>
        <v/>
      </c>
      <c r="M868" s="50"/>
      <c r="N868" s="78" t="str">
        <f>IF(K868&lt;&gt;"",EXPORTADO!C850,"")</f>
        <v/>
      </c>
      <c r="O868" s="89" t="str">
        <f>IF(G868&lt;&gt;"",EXPORTADO!E850,"")</f>
        <v/>
      </c>
      <c r="P868" s="90" t="str">
        <f>IF(G868&lt;&gt;"",EXPORTADO!F850,"")</f>
        <v/>
      </c>
      <c r="Q868" s="90" t="str">
        <f>IF($G868&lt;&gt;"",$O868*P868,IF(OR($I868="c",$I868="css"),SUMIF($G$22:G$2999,$K868,Q$22:Q$2999),IF($I868="c1",SUMIF($F$22:F$2999,$K868,Q$22:Q$2999),IF($I868="c2",SUMIF($E$22:E$2999,$K868,Q$22:Q$2999),IF($I868="c3",SUMIF($D$22:D$2999,$K868,Q$22:Q$2999),IF($I868="c4",SUMIF($C$22:C$2999,$K868,Q$22:Q$2999),""))))))</f>
        <v/>
      </c>
      <c r="S868" s="90"/>
      <c r="T868" s="90" t="str">
        <f>IF(G868&lt;&gt;"",IF(S868&lt;&gt;"",O868*S868,"Celda Vacia"),IF($G868&lt;&gt;"",$O868*S868,IF(OR($I868="c",$I868="css"),SUMIF($G$22:G$2999,$K868,T$22:T$2999),IF($I868="c1",SUMIF($F$22:F$2999,$K868,T$22:T$2999),IF($I868="c2",SUMIF($E$22:E$2999,$K868,T$22:T$2999),IF($I868="c3",SUMIF($D$22:D$2999,$K868,T$22:T$2999),IF($I868="c4",SUMIF($C$22:C$2999,$K868,T$22:T$2999),"")))))))</f>
        <v/>
      </c>
      <c r="U868" s="91" t="str">
        <f t="shared" si="216"/>
        <v/>
      </c>
      <c r="V868" s="45"/>
      <c r="X868" s="50" t="str">
        <f t="shared" si="217"/>
        <v/>
      </c>
      <c r="Y868" s="69" t="str">
        <f t="shared" si="218"/>
        <v/>
      </c>
      <c r="Z868" s="69" t="str">
        <f t="shared" si="219"/>
        <v/>
      </c>
      <c r="AA868" s="69" t="str">
        <f>IF(I868="CSS",IF(RELLENAR!$F$6="PEM",IF(OR(T868&lt;(Q868),Q868=0),1,""),IF(OR(T868*(1+$T$11+$T$9)&lt;(Q868*(1+$O$9+$O$11)),Q868=0),1,"")),"")</f>
        <v/>
      </c>
      <c r="AB868" s="93" t="str">
        <f t="shared" si="220"/>
        <v/>
      </c>
      <c r="AC868" s="56" t="str">
        <f t="shared" si="221"/>
        <v/>
      </c>
      <c r="AD868" s="94" t="str">
        <f t="shared" si="222"/>
        <v/>
      </c>
      <c r="AE868" s="56" t="str">
        <f t="shared" si="223"/>
        <v/>
      </c>
      <c r="AF868" s="78" t="str">
        <f t="shared" si="224"/>
        <v/>
      </c>
    </row>
    <row r="869" spans="1:32" s="74" customFormat="1" x14ac:dyDescent="0.2">
      <c r="A869" s="74" t="str">
        <f>IF(EXPORTADO!I851&lt;&gt;"",EXPORTADO!I851,"")</f>
        <v/>
      </c>
      <c r="B869" s="74" t="str">
        <f t="shared" si="209"/>
        <v/>
      </c>
      <c r="C869" s="86" t="str">
        <f t="shared" si="210"/>
        <v/>
      </c>
      <c r="D869" s="86" t="str">
        <f t="shared" si="211"/>
        <v/>
      </c>
      <c r="E869" s="86" t="str">
        <f t="shared" si="212"/>
        <v/>
      </c>
      <c r="F869" s="86" t="str">
        <f t="shared" si="213"/>
        <v/>
      </c>
      <c r="G869" s="86" t="str">
        <f t="shared" si="214"/>
        <v/>
      </c>
      <c r="H869" s="87" t="str">
        <f>IF(EXPORTADO!B851&lt;&gt;"",EXPORTADO!B851,"")</f>
        <v/>
      </c>
      <c r="I869" s="78" t="str">
        <f t="shared" si="215"/>
        <v/>
      </c>
      <c r="J869" s="78"/>
      <c r="K869" s="88" t="str">
        <f>IF(EXPORTADO!A851&lt;&gt;"",TRIM(EXPORTADO!A851),"")</f>
        <v/>
      </c>
      <c r="L869" s="50" t="str">
        <f>IF(K869&lt;&gt;"",EXPORTADO!D851,"")</f>
        <v/>
      </c>
      <c r="M869" s="50"/>
      <c r="N869" s="78" t="str">
        <f>IF(K869&lt;&gt;"",EXPORTADO!C851,"")</f>
        <v/>
      </c>
      <c r="O869" s="89" t="str">
        <f>IF(G869&lt;&gt;"",EXPORTADO!E851,"")</f>
        <v/>
      </c>
      <c r="P869" s="90" t="str">
        <f>IF(G869&lt;&gt;"",EXPORTADO!F851,"")</f>
        <v/>
      </c>
      <c r="Q869" s="90" t="str">
        <f>IF($G869&lt;&gt;"",$O869*P869,IF(OR($I869="c",$I869="css"),SUMIF($G$22:G$2999,$K869,Q$22:Q$2999),IF($I869="c1",SUMIF($F$22:F$2999,$K869,Q$22:Q$2999),IF($I869="c2",SUMIF($E$22:E$2999,$K869,Q$22:Q$2999),IF($I869="c3",SUMIF($D$22:D$2999,$K869,Q$22:Q$2999),IF($I869="c4",SUMIF($C$22:C$2999,$K869,Q$22:Q$2999),""))))))</f>
        <v/>
      </c>
      <c r="S869" s="90"/>
      <c r="T869" s="90" t="str">
        <f>IF(G869&lt;&gt;"",IF(S869&lt;&gt;"",O869*S869,"Celda Vacia"),IF($G869&lt;&gt;"",$O869*S869,IF(OR($I869="c",$I869="css"),SUMIF($G$22:G$2999,$K869,T$22:T$2999),IF($I869="c1",SUMIF($F$22:F$2999,$K869,T$22:T$2999),IF($I869="c2",SUMIF($E$22:E$2999,$K869,T$22:T$2999),IF($I869="c3",SUMIF($D$22:D$2999,$K869,T$22:T$2999),IF($I869="c4",SUMIF($C$22:C$2999,$K869,T$22:T$2999),"")))))))</f>
        <v/>
      </c>
      <c r="U869" s="91" t="str">
        <f t="shared" si="216"/>
        <v/>
      </c>
      <c r="V869" s="45"/>
      <c r="X869" s="50" t="str">
        <f t="shared" si="217"/>
        <v/>
      </c>
      <c r="Y869" s="69" t="str">
        <f t="shared" si="218"/>
        <v/>
      </c>
      <c r="Z869" s="69" t="str">
        <f t="shared" si="219"/>
        <v/>
      </c>
      <c r="AA869" s="69" t="str">
        <f>IF(I869="CSS",IF(RELLENAR!$F$6="PEM",IF(OR(T869&lt;(Q869),Q869=0),1,""),IF(OR(T869*(1+$T$11+$T$9)&lt;(Q869*(1+$O$9+$O$11)),Q869=0),1,"")),"")</f>
        <v/>
      </c>
      <c r="AB869" s="93" t="str">
        <f t="shared" si="220"/>
        <v/>
      </c>
      <c r="AC869" s="56" t="str">
        <f t="shared" si="221"/>
        <v/>
      </c>
      <c r="AD869" s="94" t="str">
        <f t="shared" si="222"/>
        <v/>
      </c>
      <c r="AE869" s="56" t="str">
        <f t="shared" si="223"/>
        <v/>
      </c>
      <c r="AF869" s="78" t="str">
        <f t="shared" si="224"/>
        <v/>
      </c>
    </row>
    <row r="870" spans="1:32" s="74" customFormat="1" x14ac:dyDescent="0.2">
      <c r="A870" s="74" t="str">
        <f>IF(EXPORTADO!I852&lt;&gt;"",EXPORTADO!I852,"")</f>
        <v/>
      </c>
      <c r="B870" s="74" t="str">
        <f t="shared" si="209"/>
        <v/>
      </c>
      <c r="C870" s="86" t="str">
        <f t="shared" si="210"/>
        <v/>
      </c>
      <c r="D870" s="86" t="str">
        <f t="shared" si="211"/>
        <v/>
      </c>
      <c r="E870" s="86" t="str">
        <f t="shared" si="212"/>
        <v/>
      </c>
      <c r="F870" s="86" t="str">
        <f t="shared" si="213"/>
        <v/>
      </c>
      <c r="G870" s="86" t="str">
        <f t="shared" si="214"/>
        <v/>
      </c>
      <c r="H870" s="87" t="str">
        <f>IF(EXPORTADO!B852&lt;&gt;"",EXPORTADO!B852,"")</f>
        <v/>
      </c>
      <c r="I870" s="78" t="str">
        <f t="shared" si="215"/>
        <v/>
      </c>
      <c r="J870" s="78"/>
      <c r="K870" s="88" t="str">
        <f>IF(EXPORTADO!A852&lt;&gt;"",TRIM(EXPORTADO!A852),"")</f>
        <v/>
      </c>
      <c r="L870" s="50" t="str">
        <f>IF(K870&lt;&gt;"",EXPORTADO!D852,"")</f>
        <v/>
      </c>
      <c r="M870" s="50"/>
      <c r="N870" s="78" t="str">
        <f>IF(K870&lt;&gt;"",EXPORTADO!C852,"")</f>
        <v/>
      </c>
      <c r="O870" s="89" t="str">
        <f>IF(G870&lt;&gt;"",EXPORTADO!E852,"")</f>
        <v/>
      </c>
      <c r="P870" s="90" t="str">
        <f>IF(G870&lt;&gt;"",EXPORTADO!F852,"")</f>
        <v/>
      </c>
      <c r="Q870" s="90" t="str">
        <f>IF($G870&lt;&gt;"",$O870*P870,IF(OR($I870="c",$I870="css"),SUMIF($G$22:G$2999,$K870,Q$22:Q$2999),IF($I870="c1",SUMIF($F$22:F$2999,$K870,Q$22:Q$2999),IF($I870="c2",SUMIF($E$22:E$2999,$K870,Q$22:Q$2999),IF($I870="c3",SUMIF($D$22:D$2999,$K870,Q$22:Q$2999),IF($I870="c4",SUMIF($C$22:C$2999,$K870,Q$22:Q$2999),""))))))</f>
        <v/>
      </c>
      <c r="S870" s="90"/>
      <c r="T870" s="90" t="str">
        <f>IF(G870&lt;&gt;"",IF(S870&lt;&gt;"",O870*S870,"Celda Vacia"),IF($G870&lt;&gt;"",$O870*S870,IF(OR($I870="c",$I870="css"),SUMIF($G$22:G$2999,$K870,T$22:T$2999),IF($I870="c1",SUMIF($F$22:F$2999,$K870,T$22:T$2999),IF($I870="c2",SUMIF($E$22:E$2999,$K870,T$22:T$2999),IF($I870="c3",SUMIF($D$22:D$2999,$K870,T$22:T$2999),IF($I870="c4",SUMIF($C$22:C$2999,$K870,T$22:T$2999),"")))))))</f>
        <v/>
      </c>
      <c r="U870" s="91" t="str">
        <f t="shared" si="216"/>
        <v/>
      </c>
      <c r="V870" s="45"/>
      <c r="X870" s="50" t="str">
        <f t="shared" si="217"/>
        <v/>
      </c>
      <c r="Y870" s="69" t="str">
        <f t="shared" si="218"/>
        <v/>
      </c>
      <c r="Z870" s="69" t="str">
        <f t="shared" si="219"/>
        <v/>
      </c>
      <c r="AA870" s="69" t="str">
        <f>IF(I870="CSS",IF(RELLENAR!$F$6="PEM",IF(OR(T870&lt;(Q870),Q870=0),1,""),IF(OR(T870*(1+$T$11+$T$9)&lt;(Q870*(1+$O$9+$O$11)),Q870=0),1,"")),"")</f>
        <v/>
      </c>
      <c r="AB870" s="93" t="str">
        <f t="shared" si="220"/>
        <v/>
      </c>
      <c r="AC870" s="56" t="str">
        <f t="shared" si="221"/>
        <v/>
      </c>
      <c r="AD870" s="94" t="str">
        <f t="shared" si="222"/>
        <v/>
      </c>
      <c r="AE870" s="56" t="str">
        <f t="shared" si="223"/>
        <v/>
      </c>
      <c r="AF870" s="78" t="str">
        <f t="shared" si="224"/>
        <v/>
      </c>
    </row>
    <row r="871" spans="1:32" s="74" customFormat="1" x14ac:dyDescent="0.2">
      <c r="A871" s="74" t="str">
        <f>IF(EXPORTADO!I853&lt;&gt;"",EXPORTADO!I853,"")</f>
        <v/>
      </c>
      <c r="B871" s="74" t="str">
        <f t="shared" si="209"/>
        <v/>
      </c>
      <c r="C871" s="86" t="str">
        <f t="shared" si="210"/>
        <v/>
      </c>
      <c r="D871" s="86" t="str">
        <f t="shared" si="211"/>
        <v/>
      </c>
      <c r="E871" s="86" t="str">
        <f t="shared" si="212"/>
        <v/>
      </c>
      <c r="F871" s="86" t="str">
        <f t="shared" si="213"/>
        <v/>
      </c>
      <c r="G871" s="86" t="str">
        <f t="shared" si="214"/>
        <v/>
      </c>
      <c r="H871" s="87" t="str">
        <f>IF(EXPORTADO!B853&lt;&gt;"",EXPORTADO!B853,"")</f>
        <v/>
      </c>
      <c r="I871" s="78" t="str">
        <f t="shared" si="215"/>
        <v/>
      </c>
      <c r="J871" s="78"/>
      <c r="K871" s="88" t="str">
        <f>IF(EXPORTADO!A853&lt;&gt;"",TRIM(EXPORTADO!A853),"")</f>
        <v/>
      </c>
      <c r="L871" s="50" t="str">
        <f>IF(K871&lt;&gt;"",EXPORTADO!D853,"")</f>
        <v/>
      </c>
      <c r="M871" s="50"/>
      <c r="N871" s="78" t="str">
        <f>IF(K871&lt;&gt;"",EXPORTADO!C853,"")</f>
        <v/>
      </c>
      <c r="O871" s="89" t="str">
        <f>IF(G871&lt;&gt;"",EXPORTADO!E853,"")</f>
        <v/>
      </c>
      <c r="P871" s="90" t="str">
        <f>IF(G871&lt;&gt;"",EXPORTADO!F853,"")</f>
        <v/>
      </c>
      <c r="Q871" s="90" t="str">
        <f>IF($G871&lt;&gt;"",$O871*P871,IF(OR($I871="c",$I871="css"),SUMIF($G$22:G$2999,$K871,Q$22:Q$2999),IF($I871="c1",SUMIF($F$22:F$2999,$K871,Q$22:Q$2999),IF($I871="c2",SUMIF($E$22:E$2999,$K871,Q$22:Q$2999),IF($I871="c3",SUMIF($D$22:D$2999,$K871,Q$22:Q$2999),IF($I871="c4",SUMIF($C$22:C$2999,$K871,Q$22:Q$2999),""))))))</f>
        <v/>
      </c>
      <c r="S871" s="90"/>
      <c r="T871" s="90" t="str">
        <f>IF(G871&lt;&gt;"",IF(S871&lt;&gt;"",O871*S871,"Celda Vacia"),IF($G871&lt;&gt;"",$O871*S871,IF(OR($I871="c",$I871="css"),SUMIF($G$22:G$2999,$K871,T$22:T$2999),IF($I871="c1",SUMIF($F$22:F$2999,$K871,T$22:T$2999),IF($I871="c2",SUMIF($E$22:E$2999,$K871,T$22:T$2999),IF($I871="c3",SUMIF($D$22:D$2999,$K871,T$22:T$2999),IF($I871="c4",SUMIF($C$22:C$2999,$K871,T$22:T$2999),"")))))))</f>
        <v/>
      </c>
      <c r="U871" s="91" t="str">
        <f t="shared" si="216"/>
        <v/>
      </c>
      <c r="V871" s="45"/>
      <c r="X871" s="50" t="str">
        <f t="shared" si="217"/>
        <v/>
      </c>
      <c r="Y871" s="69" t="str">
        <f t="shared" si="218"/>
        <v/>
      </c>
      <c r="Z871" s="69" t="str">
        <f t="shared" si="219"/>
        <v/>
      </c>
      <c r="AA871" s="69" t="str">
        <f>IF(I871="CSS",IF(RELLENAR!$F$6="PEM",IF(OR(T871&lt;(Q871),Q871=0),1,""),IF(OR(T871*(1+$T$11+$T$9)&lt;(Q871*(1+$O$9+$O$11)),Q871=0),1,"")),"")</f>
        <v/>
      </c>
      <c r="AB871" s="93" t="str">
        <f t="shared" si="220"/>
        <v/>
      </c>
      <c r="AC871" s="56" t="str">
        <f t="shared" si="221"/>
        <v/>
      </c>
      <c r="AD871" s="94" t="str">
        <f t="shared" si="222"/>
        <v/>
      </c>
      <c r="AE871" s="56" t="str">
        <f t="shared" si="223"/>
        <v/>
      </c>
      <c r="AF871" s="78" t="str">
        <f t="shared" si="224"/>
        <v/>
      </c>
    </row>
    <row r="872" spans="1:32" s="74" customFormat="1" x14ac:dyDescent="0.2">
      <c r="A872" s="74" t="str">
        <f>IF(EXPORTADO!I854&lt;&gt;"",EXPORTADO!I854,"")</f>
        <v/>
      </c>
      <c r="B872" s="74" t="str">
        <f t="shared" si="209"/>
        <v/>
      </c>
      <c r="C872" s="86" t="str">
        <f t="shared" si="210"/>
        <v/>
      </c>
      <c r="D872" s="86" t="str">
        <f t="shared" si="211"/>
        <v/>
      </c>
      <c r="E872" s="86" t="str">
        <f t="shared" si="212"/>
        <v/>
      </c>
      <c r="F872" s="86" t="str">
        <f t="shared" si="213"/>
        <v/>
      </c>
      <c r="G872" s="86" t="str">
        <f t="shared" si="214"/>
        <v/>
      </c>
      <c r="H872" s="87" t="str">
        <f>IF(EXPORTADO!B854&lt;&gt;"",EXPORTADO!B854,"")</f>
        <v/>
      </c>
      <c r="I872" s="78" t="str">
        <f t="shared" si="215"/>
        <v/>
      </c>
      <c r="J872" s="78"/>
      <c r="K872" s="88" t="str">
        <f>IF(EXPORTADO!A854&lt;&gt;"",TRIM(EXPORTADO!A854),"")</f>
        <v/>
      </c>
      <c r="L872" s="50" t="str">
        <f>IF(K872&lt;&gt;"",EXPORTADO!D854,"")</f>
        <v/>
      </c>
      <c r="M872" s="50"/>
      <c r="N872" s="78" t="str">
        <f>IF(K872&lt;&gt;"",EXPORTADO!C854,"")</f>
        <v/>
      </c>
      <c r="O872" s="89" t="str">
        <f>IF(G872&lt;&gt;"",EXPORTADO!E854,"")</f>
        <v/>
      </c>
      <c r="P872" s="90" t="str">
        <f>IF(G872&lt;&gt;"",EXPORTADO!F854,"")</f>
        <v/>
      </c>
      <c r="Q872" s="90" t="str">
        <f>IF($G872&lt;&gt;"",$O872*P872,IF(OR($I872="c",$I872="css"),SUMIF($G$22:G$2999,$K872,Q$22:Q$2999),IF($I872="c1",SUMIF($F$22:F$2999,$K872,Q$22:Q$2999),IF($I872="c2",SUMIF($E$22:E$2999,$K872,Q$22:Q$2999),IF($I872="c3",SUMIF($D$22:D$2999,$K872,Q$22:Q$2999),IF($I872="c4",SUMIF($C$22:C$2999,$K872,Q$22:Q$2999),""))))))</f>
        <v/>
      </c>
      <c r="S872" s="90"/>
      <c r="T872" s="90" t="str">
        <f>IF(G872&lt;&gt;"",IF(S872&lt;&gt;"",O872*S872,"Celda Vacia"),IF($G872&lt;&gt;"",$O872*S872,IF(OR($I872="c",$I872="css"),SUMIF($G$22:G$2999,$K872,T$22:T$2999),IF($I872="c1",SUMIF($F$22:F$2999,$K872,T$22:T$2999),IF($I872="c2",SUMIF($E$22:E$2999,$K872,T$22:T$2999),IF($I872="c3",SUMIF($D$22:D$2999,$K872,T$22:T$2999),IF($I872="c4",SUMIF($C$22:C$2999,$K872,T$22:T$2999),"")))))))</f>
        <v/>
      </c>
      <c r="U872" s="91" t="str">
        <f t="shared" si="216"/>
        <v/>
      </c>
      <c r="V872" s="45"/>
      <c r="X872" s="50" t="str">
        <f t="shared" si="217"/>
        <v/>
      </c>
      <c r="Y872" s="69" t="str">
        <f t="shared" si="218"/>
        <v/>
      </c>
      <c r="Z872" s="69" t="str">
        <f t="shared" si="219"/>
        <v/>
      </c>
      <c r="AA872" s="69" t="str">
        <f>IF(I872="CSS",IF(RELLENAR!$F$6="PEM",IF(OR(T872&lt;(Q872),Q872=0),1,""),IF(OR(T872*(1+$T$11+$T$9)&lt;(Q872*(1+$O$9+$O$11)),Q872=0),1,"")),"")</f>
        <v/>
      </c>
      <c r="AB872" s="93" t="str">
        <f t="shared" si="220"/>
        <v/>
      </c>
      <c r="AC872" s="56" t="str">
        <f t="shared" si="221"/>
        <v/>
      </c>
      <c r="AD872" s="94" t="str">
        <f t="shared" si="222"/>
        <v/>
      </c>
      <c r="AE872" s="56" t="str">
        <f t="shared" si="223"/>
        <v/>
      </c>
      <c r="AF872" s="78" t="str">
        <f t="shared" si="224"/>
        <v/>
      </c>
    </row>
    <row r="873" spans="1:32" s="74" customFormat="1" x14ac:dyDescent="0.2">
      <c r="A873" s="74" t="str">
        <f>IF(EXPORTADO!I855&lt;&gt;"",EXPORTADO!I855,"")</f>
        <v/>
      </c>
      <c r="B873" s="74" t="str">
        <f t="shared" si="209"/>
        <v/>
      </c>
      <c r="C873" s="86" t="str">
        <f t="shared" si="210"/>
        <v/>
      </c>
      <c r="D873" s="86" t="str">
        <f t="shared" si="211"/>
        <v/>
      </c>
      <c r="E873" s="86" t="str">
        <f t="shared" si="212"/>
        <v/>
      </c>
      <c r="F873" s="86" t="str">
        <f t="shared" si="213"/>
        <v/>
      </c>
      <c r="G873" s="86" t="str">
        <f t="shared" si="214"/>
        <v/>
      </c>
      <c r="H873" s="87" t="str">
        <f>IF(EXPORTADO!B855&lt;&gt;"",EXPORTADO!B855,"")</f>
        <v/>
      </c>
      <c r="I873" s="78" t="str">
        <f t="shared" si="215"/>
        <v/>
      </c>
      <c r="J873" s="78"/>
      <c r="K873" s="88" t="str">
        <f>IF(EXPORTADO!A855&lt;&gt;"",TRIM(EXPORTADO!A855),"")</f>
        <v/>
      </c>
      <c r="L873" s="50" t="str">
        <f>IF(K873&lt;&gt;"",EXPORTADO!D855,"")</f>
        <v/>
      </c>
      <c r="M873" s="50"/>
      <c r="N873" s="78" t="str">
        <f>IF(K873&lt;&gt;"",EXPORTADO!C855,"")</f>
        <v/>
      </c>
      <c r="O873" s="89" t="str">
        <f>IF(G873&lt;&gt;"",EXPORTADO!E855,"")</f>
        <v/>
      </c>
      <c r="P873" s="90" t="str">
        <f>IF(G873&lt;&gt;"",EXPORTADO!F855,"")</f>
        <v/>
      </c>
      <c r="Q873" s="90" t="str">
        <f>IF($G873&lt;&gt;"",$O873*P873,IF(OR($I873="c",$I873="css"),SUMIF($G$22:G$2999,$K873,Q$22:Q$2999),IF($I873="c1",SUMIF($F$22:F$2999,$K873,Q$22:Q$2999),IF($I873="c2",SUMIF($E$22:E$2999,$K873,Q$22:Q$2999),IF($I873="c3",SUMIF($D$22:D$2999,$K873,Q$22:Q$2999),IF($I873="c4",SUMIF($C$22:C$2999,$K873,Q$22:Q$2999),""))))))</f>
        <v/>
      </c>
      <c r="S873" s="90"/>
      <c r="T873" s="90" t="str">
        <f>IF(G873&lt;&gt;"",IF(S873&lt;&gt;"",O873*S873,"Celda Vacia"),IF($G873&lt;&gt;"",$O873*S873,IF(OR($I873="c",$I873="css"),SUMIF($G$22:G$2999,$K873,T$22:T$2999),IF($I873="c1",SUMIF($F$22:F$2999,$K873,T$22:T$2999),IF($I873="c2",SUMIF($E$22:E$2999,$K873,T$22:T$2999),IF($I873="c3",SUMIF($D$22:D$2999,$K873,T$22:T$2999),IF($I873="c4",SUMIF($C$22:C$2999,$K873,T$22:T$2999),"")))))))</f>
        <v/>
      </c>
      <c r="U873" s="91" t="str">
        <f t="shared" si="216"/>
        <v/>
      </c>
      <c r="V873" s="45"/>
      <c r="X873" s="50" t="str">
        <f t="shared" si="217"/>
        <v/>
      </c>
      <c r="Y873" s="69" t="str">
        <f t="shared" si="218"/>
        <v/>
      </c>
      <c r="Z873" s="69" t="str">
        <f t="shared" si="219"/>
        <v/>
      </c>
      <c r="AA873" s="69" t="str">
        <f>IF(I873="CSS",IF(RELLENAR!$F$6="PEM",IF(OR(T873&lt;(Q873),Q873=0),1,""),IF(OR(T873*(1+$T$11+$T$9)&lt;(Q873*(1+$O$9+$O$11)),Q873=0),1,"")),"")</f>
        <v/>
      </c>
      <c r="AB873" s="93" t="str">
        <f t="shared" si="220"/>
        <v/>
      </c>
      <c r="AC873" s="56" t="str">
        <f t="shared" si="221"/>
        <v/>
      </c>
      <c r="AD873" s="94" t="str">
        <f t="shared" si="222"/>
        <v/>
      </c>
      <c r="AE873" s="56" t="str">
        <f t="shared" si="223"/>
        <v/>
      </c>
      <c r="AF873" s="78" t="str">
        <f t="shared" si="224"/>
        <v/>
      </c>
    </row>
    <row r="874" spans="1:32" s="74" customFormat="1" x14ac:dyDescent="0.2">
      <c r="A874" s="74" t="str">
        <f>IF(EXPORTADO!I856&lt;&gt;"",EXPORTADO!I856,"")</f>
        <v/>
      </c>
      <c r="B874" s="74" t="str">
        <f t="shared" si="209"/>
        <v/>
      </c>
      <c r="C874" s="86" t="str">
        <f t="shared" si="210"/>
        <v/>
      </c>
      <c r="D874" s="86" t="str">
        <f t="shared" si="211"/>
        <v/>
      </c>
      <c r="E874" s="86" t="str">
        <f t="shared" si="212"/>
        <v/>
      </c>
      <c r="F874" s="86" t="str">
        <f t="shared" si="213"/>
        <v/>
      </c>
      <c r="G874" s="86" t="str">
        <f t="shared" si="214"/>
        <v/>
      </c>
      <c r="H874" s="87" t="str">
        <f>IF(EXPORTADO!B856&lt;&gt;"",EXPORTADO!B856,"")</f>
        <v/>
      </c>
      <c r="I874" s="78" t="str">
        <f t="shared" si="215"/>
        <v/>
      </c>
      <c r="J874" s="78"/>
      <c r="K874" s="88" t="str">
        <f>IF(EXPORTADO!A856&lt;&gt;"",TRIM(EXPORTADO!A856),"")</f>
        <v/>
      </c>
      <c r="L874" s="50" t="str">
        <f>IF(K874&lt;&gt;"",EXPORTADO!D856,"")</f>
        <v/>
      </c>
      <c r="M874" s="50"/>
      <c r="N874" s="78" t="str">
        <f>IF(K874&lt;&gt;"",EXPORTADO!C856,"")</f>
        <v/>
      </c>
      <c r="O874" s="89" t="str">
        <f>IF(G874&lt;&gt;"",EXPORTADO!E856,"")</f>
        <v/>
      </c>
      <c r="P874" s="90" t="str">
        <f>IF(G874&lt;&gt;"",EXPORTADO!F856,"")</f>
        <v/>
      </c>
      <c r="Q874" s="90" t="str">
        <f>IF($G874&lt;&gt;"",$O874*P874,IF(OR($I874="c",$I874="css"),SUMIF($G$22:G$2999,$K874,Q$22:Q$2999),IF($I874="c1",SUMIF($F$22:F$2999,$K874,Q$22:Q$2999),IF($I874="c2",SUMIF($E$22:E$2999,$K874,Q$22:Q$2999),IF($I874="c3",SUMIF($D$22:D$2999,$K874,Q$22:Q$2999),IF($I874="c4",SUMIF($C$22:C$2999,$K874,Q$22:Q$2999),""))))))</f>
        <v/>
      </c>
      <c r="S874" s="90" t="s">
        <v>17</v>
      </c>
      <c r="T874" s="90" t="str">
        <f>IF(G874&lt;&gt;"",IF(S874&lt;&gt;"",O874*S874,"Celda Vacia"),IF($G874&lt;&gt;"",$O874*S874,IF(OR($I874="c",$I874="css"),SUMIF($G$22:G$2999,$K874,T$22:T$2999),IF($I874="c1",SUMIF($F$22:F$2999,$K874,T$22:T$2999),IF($I874="c2",SUMIF($E$22:E$2999,$K874,T$22:T$2999),IF($I874="c3",SUMIF($D$22:D$2999,$K874,T$22:T$2999),IF($I874="c4",SUMIF($C$22:C$2999,$K874,T$22:T$2999),"")))))))</f>
        <v/>
      </c>
      <c r="U874" s="91" t="str">
        <f t="shared" si="216"/>
        <v/>
      </c>
      <c r="V874" s="45"/>
      <c r="X874" s="50" t="str">
        <f t="shared" si="217"/>
        <v/>
      </c>
      <c r="Y874" s="69" t="str">
        <f t="shared" si="218"/>
        <v/>
      </c>
      <c r="Z874" s="69" t="str">
        <f t="shared" si="219"/>
        <v/>
      </c>
      <c r="AA874" s="69" t="str">
        <f>IF(I874="CSS",IF(RELLENAR!$F$6="PEM",IF(OR(T874&lt;(Q874),Q874=0),1,""),IF(OR(T874*(1+$T$11+$T$9)&lt;(Q874*(1+$O$9+$O$11)),Q874=0),1,"")),"")</f>
        <v/>
      </c>
      <c r="AB874" s="93" t="str">
        <f t="shared" si="220"/>
        <v/>
      </c>
      <c r="AC874" s="56" t="str">
        <f t="shared" si="221"/>
        <v/>
      </c>
      <c r="AD874" s="94" t="str">
        <f t="shared" si="222"/>
        <v/>
      </c>
      <c r="AE874" s="56" t="str">
        <f t="shared" si="223"/>
        <v/>
      </c>
      <c r="AF874" s="78" t="str">
        <f t="shared" si="224"/>
        <v/>
      </c>
    </row>
    <row r="875" spans="1:32" s="74" customFormat="1" x14ac:dyDescent="0.2">
      <c r="A875" s="74" t="str">
        <f>IF(EXPORTADO!I857&lt;&gt;"",EXPORTADO!I857,"")</f>
        <v/>
      </c>
      <c r="B875" s="74" t="str">
        <f t="shared" si="209"/>
        <v/>
      </c>
      <c r="C875" s="86" t="str">
        <f t="shared" si="210"/>
        <v/>
      </c>
      <c r="D875" s="86" t="str">
        <f t="shared" si="211"/>
        <v/>
      </c>
      <c r="E875" s="86" t="str">
        <f t="shared" si="212"/>
        <v/>
      </c>
      <c r="F875" s="86" t="str">
        <f t="shared" si="213"/>
        <v/>
      </c>
      <c r="G875" s="86" t="str">
        <f t="shared" si="214"/>
        <v/>
      </c>
      <c r="H875" s="87" t="str">
        <f>IF(EXPORTADO!B857&lt;&gt;"",EXPORTADO!B857,"")</f>
        <v/>
      </c>
      <c r="I875" s="78" t="str">
        <f t="shared" si="215"/>
        <v/>
      </c>
      <c r="J875" s="78"/>
      <c r="K875" s="88" t="str">
        <f>IF(EXPORTADO!A857&lt;&gt;"",TRIM(EXPORTADO!A857),"")</f>
        <v/>
      </c>
      <c r="L875" s="50" t="str">
        <f>IF(K875&lt;&gt;"",EXPORTADO!D857,"")</f>
        <v/>
      </c>
      <c r="M875" s="50"/>
      <c r="N875" s="78" t="str">
        <f>IF(K875&lt;&gt;"",EXPORTADO!C857,"")</f>
        <v/>
      </c>
      <c r="O875" s="89" t="str">
        <f>IF(G875&lt;&gt;"",EXPORTADO!E857,"")</f>
        <v/>
      </c>
      <c r="P875" s="90" t="str">
        <f>IF(G875&lt;&gt;"",EXPORTADO!F857,"")</f>
        <v/>
      </c>
      <c r="Q875" s="90" t="str">
        <f>IF($G875&lt;&gt;"",$O875*P875,IF(OR($I875="c",$I875="css"),SUMIF($G$22:G$2999,$K875,Q$22:Q$2999),IF($I875="c1",SUMIF($F$22:F$2999,$K875,Q$22:Q$2999),IF($I875="c2",SUMIF($E$22:E$2999,$K875,Q$22:Q$2999),IF($I875="c3",SUMIF($D$22:D$2999,$K875,Q$22:Q$2999),IF($I875="c4",SUMIF($C$22:C$2999,$K875,Q$22:Q$2999),""))))))</f>
        <v/>
      </c>
      <c r="S875" s="90"/>
      <c r="T875" s="90" t="str">
        <f>IF(G875&lt;&gt;"",IF(S875&lt;&gt;"",O875*S875,"Celda Vacia"),IF($G875&lt;&gt;"",$O875*S875,IF(OR($I875="c",$I875="css"),SUMIF($G$22:G$2999,$K875,T$22:T$2999),IF($I875="c1",SUMIF($F$22:F$2999,$K875,T$22:T$2999),IF($I875="c2",SUMIF($E$22:E$2999,$K875,T$22:T$2999),IF($I875="c3",SUMIF($D$22:D$2999,$K875,T$22:T$2999),IF($I875="c4",SUMIF($C$22:C$2999,$K875,T$22:T$2999),"")))))))</f>
        <v/>
      </c>
      <c r="U875" s="91" t="str">
        <f t="shared" si="216"/>
        <v/>
      </c>
      <c r="V875" s="45"/>
      <c r="X875" s="50" t="str">
        <f t="shared" si="217"/>
        <v/>
      </c>
      <c r="Y875" s="69" t="str">
        <f t="shared" si="218"/>
        <v/>
      </c>
      <c r="Z875" s="69" t="str">
        <f t="shared" si="219"/>
        <v/>
      </c>
      <c r="AA875" s="69" t="str">
        <f>IF(I875="CSS",IF(RELLENAR!$F$6="PEM",IF(OR(T875&lt;(Q875),Q875=0),1,""),IF(OR(T875*(1+$T$11+$T$9)&lt;(Q875*(1+$O$9+$O$11)),Q875=0),1,"")),"")</f>
        <v/>
      </c>
      <c r="AB875" s="93" t="str">
        <f t="shared" si="220"/>
        <v/>
      </c>
      <c r="AC875" s="56" t="str">
        <f t="shared" si="221"/>
        <v/>
      </c>
      <c r="AD875" s="94" t="str">
        <f t="shared" si="222"/>
        <v/>
      </c>
      <c r="AE875" s="56" t="str">
        <f t="shared" si="223"/>
        <v/>
      </c>
      <c r="AF875" s="78" t="str">
        <f t="shared" si="224"/>
        <v/>
      </c>
    </row>
    <row r="876" spans="1:32" s="74" customFormat="1" x14ac:dyDescent="0.2">
      <c r="A876" s="74" t="str">
        <f>IF(EXPORTADO!I858&lt;&gt;"",EXPORTADO!I858,"")</f>
        <v/>
      </c>
      <c r="B876" s="74" t="str">
        <f t="shared" si="209"/>
        <v/>
      </c>
      <c r="C876" s="86" t="str">
        <f t="shared" si="210"/>
        <v/>
      </c>
      <c r="D876" s="86" t="str">
        <f t="shared" si="211"/>
        <v/>
      </c>
      <c r="E876" s="86" t="str">
        <f t="shared" si="212"/>
        <v/>
      </c>
      <c r="F876" s="86" t="str">
        <f t="shared" si="213"/>
        <v/>
      </c>
      <c r="G876" s="86" t="str">
        <f t="shared" si="214"/>
        <v/>
      </c>
      <c r="H876" s="87" t="str">
        <f>IF(EXPORTADO!B858&lt;&gt;"",EXPORTADO!B858,"")</f>
        <v/>
      </c>
      <c r="I876" s="78" t="str">
        <f t="shared" si="215"/>
        <v/>
      </c>
      <c r="J876" s="78"/>
      <c r="K876" s="88" t="str">
        <f>IF(EXPORTADO!A858&lt;&gt;"",TRIM(EXPORTADO!A858),"")</f>
        <v/>
      </c>
      <c r="L876" s="50" t="str">
        <f>IF(K876&lt;&gt;"",EXPORTADO!D858,"")</f>
        <v/>
      </c>
      <c r="M876" s="50"/>
      <c r="N876" s="78" t="str">
        <f>IF(K876&lt;&gt;"",EXPORTADO!C858,"")</f>
        <v/>
      </c>
      <c r="O876" s="89" t="str">
        <f>IF(G876&lt;&gt;"",EXPORTADO!E858,"")</f>
        <v/>
      </c>
      <c r="P876" s="90" t="str">
        <f>IF(G876&lt;&gt;"",EXPORTADO!F858,"")</f>
        <v/>
      </c>
      <c r="Q876" s="90" t="str">
        <f>IF($G876&lt;&gt;"",$O876*P876,IF(OR($I876="c",$I876="css"),SUMIF($G$22:G$2999,$K876,Q$22:Q$2999),IF($I876="c1",SUMIF($F$22:F$2999,$K876,Q$22:Q$2999),IF($I876="c2",SUMIF($E$22:E$2999,$K876,Q$22:Q$2999),IF($I876="c3",SUMIF($D$22:D$2999,$K876,Q$22:Q$2999),IF($I876="c4",SUMIF($C$22:C$2999,$K876,Q$22:Q$2999),""))))))</f>
        <v/>
      </c>
      <c r="S876" s="90"/>
      <c r="T876" s="90" t="str">
        <f>IF(G876&lt;&gt;"",IF(S876&lt;&gt;"",O876*S876,"Celda Vacia"),IF($G876&lt;&gt;"",$O876*S876,IF(OR($I876="c",$I876="css"),SUMIF($G$22:G$2999,$K876,T$22:T$2999),IF($I876="c1",SUMIF($F$22:F$2999,$K876,T$22:T$2999),IF($I876="c2",SUMIF($E$22:E$2999,$K876,T$22:T$2999),IF($I876="c3",SUMIF($D$22:D$2999,$K876,T$22:T$2999),IF($I876="c4",SUMIF($C$22:C$2999,$K876,T$22:T$2999),"")))))))</f>
        <v/>
      </c>
      <c r="U876" s="91" t="str">
        <f t="shared" si="216"/>
        <v/>
      </c>
      <c r="V876" s="45"/>
      <c r="X876" s="50" t="str">
        <f t="shared" si="217"/>
        <v/>
      </c>
      <c r="Y876" s="69" t="str">
        <f t="shared" si="218"/>
        <v/>
      </c>
      <c r="Z876" s="69" t="str">
        <f t="shared" si="219"/>
        <v/>
      </c>
      <c r="AA876" s="69" t="str">
        <f>IF(I876="CSS",IF(RELLENAR!$F$6="PEM",IF(OR(T876&lt;(Q876),Q876=0),1,""),IF(OR(T876*(1+$T$11+$T$9)&lt;(Q876*(1+$O$9+$O$11)),Q876=0),1,"")),"")</f>
        <v/>
      </c>
      <c r="AB876" s="93" t="str">
        <f t="shared" si="220"/>
        <v/>
      </c>
      <c r="AC876" s="56" t="str">
        <f t="shared" si="221"/>
        <v/>
      </c>
      <c r="AD876" s="94" t="str">
        <f t="shared" si="222"/>
        <v/>
      </c>
      <c r="AE876" s="56" t="str">
        <f t="shared" si="223"/>
        <v/>
      </c>
      <c r="AF876" s="78" t="str">
        <f t="shared" si="224"/>
        <v/>
      </c>
    </row>
    <row r="877" spans="1:32" s="74" customFormat="1" x14ac:dyDescent="0.2">
      <c r="A877" s="74" t="str">
        <f>IF(EXPORTADO!I859&lt;&gt;"",EXPORTADO!I859,"")</f>
        <v/>
      </c>
      <c r="B877" s="74" t="str">
        <f t="shared" si="209"/>
        <v/>
      </c>
      <c r="C877" s="86" t="str">
        <f t="shared" si="210"/>
        <v/>
      </c>
      <c r="D877" s="86" t="str">
        <f t="shared" si="211"/>
        <v/>
      </c>
      <c r="E877" s="86" t="str">
        <f t="shared" si="212"/>
        <v/>
      </c>
      <c r="F877" s="86" t="str">
        <f t="shared" si="213"/>
        <v/>
      </c>
      <c r="G877" s="86" t="str">
        <f t="shared" si="214"/>
        <v/>
      </c>
      <c r="H877" s="87" t="str">
        <f>IF(EXPORTADO!B859&lt;&gt;"",EXPORTADO!B859,"")</f>
        <v/>
      </c>
      <c r="I877" s="78" t="str">
        <f t="shared" si="215"/>
        <v/>
      </c>
      <c r="J877" s="78"/>
      <c r="K877" s="88" t="str">
        <f>IF(EXPORTADO!A859&lt;&gt;"",TRIM(EXPORTADO!A859),"")</f>
        <v/>
      </c>
      <c r="L877" s="50" t="str">
        <f>IF(K877&lt;&gt;"",EXPORTADO!D859,"")</f>
        <v/>
      </c>
      <c r="M877" s="50"/>
      <c r="N877" s="78" t="str">
        <f>IF(K877&lt;&gt;"",EXPORTADO!C859,"")</f>
        <v/>
      </c>
      <c r="O877" s="89" t="str">
        <f>IF(G877&lt;&gt;"",EXPORTADO!E859,"")</f>
        <v/>
      </c>
      <c r="P877" s="90" t="str">
        <f>IF(G877&lt;&gt;"",EXPORTADO!F859,"")</f>
        <v/>
      </c>
      <c r="Q877" s="90" t="str">
        <f>IF($G877&lt;&gt;"",$O877*P877,IF(OR($I877="c",$I877="css"),SUMIF($G$22:G$2999,$K877,Q$22:Q$2999),IF($I877="c1",SUMIF($F$22:F$2999,$K877,Q$22:Q$2999),IF($I877="c2",SUMIF($E$22:E$2999,$K877,Q$22:Q$2999),IF($I877="c3",SUMIF($D$22:D$2999,$K877,Q$22:Q$2999),IF($I877="c4",SUMIF($C$22:C$2999,$K877,Q$22:Q$2999),""))))))</f>
        <v/>
      </c>
      <c r="S877" s="90" t="s">
        <v>17</v>
      </c>
      <c r="T877" s="90" t="str">
        <f>IF(G877&lt;&gt;"",IF(S877&lt;&gt;"",O877*S877,"Celda Vacia"),IF($G877&lt;&gt;"",$O877*S877,IF(OR($I877="c",$I877="css"),SUMIF($G$22:G$2999,$K877,T$22:T$2999),IF($I877="c1",SUMIF($F$22:F$2999,$K877,T$22:T$2999),IF($I877="c2",SUMIF($E$22:E$2999,$K877,T$22:T$2999),IF($I877="c3",SUMIF($D$22:D$2999,$K877,T$22:T$2999),IF($I877="c4",SUMIF($C$22:C$2999,$K877,T$22:T$2999),"")))))))</f>
        <v/>
      </c>
      <c r="U877" s="91" t="str">
        <f t="shared" si="216"/>
        <v/>
      </c>
      <c r="V877" s="45"/>
      <c r="X877" s="50" t="str">
        <f t="shared" si="217"/>
        <v/>
      </c>
      <c r="Y877" s="69" t="str">
        <f t="shared" si="218"/>
        <v/>
      </c>
      <c r="Z877" s="69" t="str">
        <f t="shared" si="219"/>
        <v/>
      </c>
      <c r="AA877" s="69" t="str">
        <f>IF(I877="CSS",IF(RELLENAR!$F$6="PEM",IF(OR(T877&lt;(Q877),Q877=0),1,""),IF(OR(T877*(1+$T$11+$T$9)&lt;(Q877*(1+$O$9+$O$11)),Q877=0),1,"")),"")</f>
        <v/>
      </c>
      <c r="AB877" s="93" t="str">
        <f t="shared" si="220"/>
        <v/>
      </c>
      <c r="AC877" s="56" t="str">
        <f t="shared" si="221"/>
        <v/>
      </c>
      <c r="AD877" s="94" t="str">
        <f t="shared" si="222"/>
        <v/>
      </c>
      <c r="AE877" s="56" t="str">
        <f t="shared" si="223"/>
        <v/>
      </c>
      <c r="AF877" s="78" t="str">
        <f t="shared" si="224"/>
        <v/>
      </c>
    </row>
    <row r="878" spans="1:32" s="74" customFormat="1" x14ac:dyDescent="0.2">
      <c r="A878" s="74" t="str">
        <f>IF(EXPORTADO!I860&lt;&gt;"",EXPORTADO!I860,"")</f>
        <v/>
      </c>
      <c r="B878" s="74" t="str">
        <f t="shared" si="209"/>
        <v/>
      </c>
      <c r="C878" s="86" t="str">
        <f t="shared" si="210"/>
        <v/>
      </c>
      <c r="D878" s="86" t="str">
        <f t="shared" si="211"/>
        <v/>
      </c>
      <c r="E878" s="86" t="str">
        <f t="shared" si="212"/>
        <v/>
      </c>
      <c r="F878" s="86" t="str">
        <f t="shared" si="213"/>
        <v/>
      </c>
      <c r="G878" s="86" t="str">
        <f t="shared" si="214"/>
        <v/>
      </c>
      <c r="H878" s="87" t="str">
        <f>IF(EXPORTADO!B860&lt;&gt;"",EXPORTADO!B860,"")</f>
        <v/>
      </c>
      <c r="I878" s="78" t="str">
        <f t="shared" si="215"/>
        <v/>
      </c>
      <c r="J878" s="78"/>
      <c r="K878" s="88" t="str">
        <f>IF(EXPORTADO!A860&lt;&gt;"",TRIM(EXPORTADO!A860),"")</f>
        <v/>
      </c>
      <c r="L878" s="50" t="str">
        <f>IF(K878&lt;&gt;"",EXPORTADO!D860,"")</f>
        <v/>
      </c>
      <c r="M878" s="50"/>
      <c r="N878" s="78" t="str">
        <f>IF(K878&lt;&gt;"",EXPORTADO!C860,"")</f>
        <v/>
      </c>
      <c r="O878" s="89" t="str">
        <f>IF(G878&lt;&gt;"",EXPORTADO!E860,"")</f>
        <v/>
      </c>
      <c r="P878" s="90" t="str">
        <f>IF(G878&lt;&gt;"",EXPORTADO!F860,"")</f>
        <v/>
      </c>
      <c r="Q878" s="90" t="str">
        <f>IF($G878&lt;&gt;"",$O878*P878,IF(OR($I878="c",$I878="css"),SUMIF($G$22:G$2999,$K878,Q$22:Q$2999),IF($I878="c1",SUMIF($F$22:F$2999,$K878,Q$22:Q$2999),IF($I878="c2",SUMIF($E$22:E$2999,$K878,Q$22:Q$2999),IF($I878="c3",SUMIF($D$22:D$2999,$K878,Q$22:Q$2999),IF($I878="c4",SUMIF($C$22:C$2999,$K878,Q$22:Q$2999),""))))))</f>
        <v/>
      </c>
      <c r="S878" s="90" t="s">
        <v>17</v>
      </c>
      <c r="T878" s="90" t="str">
        <f>IF(G878&lt;&gt;"",IF(S878&lt;&gt;"",O878*S878,"Celda Vacia"),IF($G878&lt;&gt;"",$O878*S878,IF(OR($I878="c",$I878="css"),SUMIF($G$22:G$2999,$K878,T$22:T$2999),IF($I878="c1",SUMIF($F$22:F$2999,$K878,T$22:T$2999),IF($I878="c2",SUMIF($E$22:E$2999,$K878,T$22:T$2999),IF($I878="c3",SUMIF($D$22:D$2999,$K878,T$22:T$2999),IF($I878="c4",SUMIF($C$22:C$2999,$K878,T$22:T$2999),"")))))))</f>
        <v/>
      </c>
      <c r="U878" s="91" t="str">
        <f t="shared" si="216"/>
        <v/>
      </c>
      <c r="V878" s="45"/>
      <c r="X878" s="50" t="str">
        <f t="shared" si="217"/>
        <v/>
      </c>
      <c r="Y878" s="69" t="str">
        <f t="shared" si="218"/>
        <v/>
      </c>
      <c r="Z878" s="69" t="str">
        <f t="shared" si="219"/>
        <v/>
      </c>
      <c r="AA878" s="69" t="str">
        <f>IF(I878="CSS",IF(RELLENAR!$F$6="PEM",IF(OR(T878&lt;(Q878),Q878=0),1,""),IF(OR(T878*(1+$T$11+$T$9)&lt;(Q878*(1+$O$9+$O$11)),Q878=0),1,"")),"")</f>
        <v/>
      </c>
      <c r="AB878" s="93" t="str">
        <f t="shared" si="220"/>
        <v/>
      </c>
      <c r="AC878" s="56" t="str">
        <f t="shared" si="221"/>
        <v/>
      </c>
      <c r="AD878" s="94" t="str">
        <f t="shared" si="222"/>
        <v/>
      </c>
      <c r="AE878" s="56" t="str">
        <f t="shared" si="223"/>
        <v/>
      </c>
      <c r="AF878" s="78" t="str">
        <f t="shared" si="224"/>
        <v/>
      </c>
    </row>
    <row r="879" spans="1:32" s="74" customFormat="1" x14ac:dyDescent="0.2">
      <c r="A879" s="74" t="str">
        <f>IF(EXPORTADO!I861&lt;&gt;"",EXPORTADO!I861,"")</f>
        <v/>
      </c>
      <c r="B879" s="74" t="str">
        <f t="shared" si="209"/>
        <v/>
      </c>
      <c r="C879" s="86" t="str">
        <f t="shared" si="210"/>
        <v/>
      </c>
      <c r="D879" s="86" t="str">
        <f t="shared" si="211"/>
        <v/>
      </c>
      <c r="E879" s="86" t="str">
        <f t="shared" si="212"/>
        <v/>
      </c>
      <c r="F879" s="86" t="str">
        <f t="shared" si="213"/>
        <v/>
      </c>
      <c r="G879" s="86" t="str">
        <f t="shared" si="214"/>
        <v/>
      </c>
      <c r="H879" s="87" t="str">
        <f>IF(EXPORTADO!B861&lt;&gt;"",EXPORTADO!B861,"")</f>
        <v/>
      </c>
      <c r="I879" s="78" t="str">
        <f t="shared" si="215"/>
        <v/>
      </c>
      <c r="J879" s="78"/>
      <c r="K879" s="88" t="str">
        <f>IF(EXPORTADO!A861&lt;&gt;"",TRIM(EXPORTADO!A861),"")</f>
        <v/>
      </c>
      <c r="L879" s="50" t="str">
        <f>IF(K879&lt;&gt;"",EXPORTADO!D861,"")</f>
        <v/>
      </c>
      <c r="M879" s="50"/>
      <c r="N879" s="78" t="str">
        <f>IF(K879&lt;&gt;"",EXPORTADO!C861,"")</f>
        <v/>
      </c>
      <c r="O879" s="89" t="str">
        <f>IF(G879&lt;&gt;"",EXPORTADO!E861,"")</f>
        <v/>
      </c>
      <c r="P879" s="90" t="str">
        <f>IF(G879&lt;&gt;"",EXPORTADO!F861,"")</f>
        <v/>
      </c>
      <c r="Q879" s="90" t="str">
        <f>IF($G879&lt;&gt;"",$O879*P879,IF(OR($I879="c",$I879="css"),SUMIF($G$22:G$2999,$K879,Q$22:Q$2999),IF($I879="c1",SUMIF($F$22:F$2999,$K879,Q$22:Q$2999),IF($I879="c2",SUMIF($E$22:E$2999,$K879,Q$22:Q$2999),IF($I879="c3",SUMIF($D$22:D$2999,$K879,Q$22:Q$2999),IF($I879="c4",SUMIF($C$22:C$2999,$K879,Q$22:Q$2999),""))))))</f>
        <v/>
      </c>
      <c r="S879" s="90" t="s">
        <v>17</v>
      </c>
      <c r="T879" s="90" t="str">
        <f>IF(G879&lt;&gt;"",IF(S879&lt;&gt;"",O879*S879,"Celda Vacia"),IF($G879&lt;&gt;"",$O879*S879,IF(OR($I879="c",$I879="css"),SUMIF($G$22:G$2999,$K879,T$22:T$2999),IF($I879="c1",SUMIF($F$22:F$2999,$K879,T$22:T$2999),IF($I879="c2",SUMIF($E$22:E$2999,$K879,T$22:T$2999),IF($I879="c3",SUMIF($D$22:D$2999,$K879,T$22:T$2999),IF($I879="c4",SUMIF($C$22:C$2999,$K879,T$22:T$2999),"")))))))</f>
        <v/>
      </c>
      <c r="U879" s="91" t="str">
        <f t="shared" si="216"/>
        <v/>
      </c>
      <c r="V879" s="45"/>
      <c r="X879" s="50" t="str">
        <f t="shared" si="217"/>
        <v/>
      </c>
      <c r="Y879" s="69" t="str">
        <f t="shared" si="218"/>
        <v/>
      </c>
      <c r="Z879" s="69" t="str">
        <f t="shared" si="219"/>
        <v/>
      </c>
      <c r="AA879" s="69" t="str">
        <f>IF(I879="CSS",IF(RELLENAR!$F$6="PEM",IF(OR(T879&lt;(Q879),Q879=0),1,""),IF(OR(T879*(1+$T$11+$T$9)&lt;(Q879*(1+$O$9+$O$11)),Q879=0),1,"")),"")</f>
        <v/>
      </c>
      <c r="AB879" s="93" t="str">
        <f t="shared" si="220"/>
        <v/>
      </c>
      <c r="AC879" s="56" t="str">
        <f t="shared" si="221"/>
        <v/>
      </c>
      <c r="AD879" s="94" t="str">
        <f t="shared" si="222"/>
        <v/>
      </c>
      <c r="AE879" s="56" t="str">
        <f t="shared" si="223"/>
        <v/>
      </c>
      <c r="AF879" s="78" t="str">
        <f t="shared" si="224"/>
        <v/>
      </c>
    </row>
    <row r="880" spans="1:32" s="74" customFormat="1" x14ac:dyDescent="0.2">
      <c r="A880" s="74" t="str">
        <f>IF(EXPORTADO!I862&lt;&gt;"",EXPORTADO!I862,"")</f>
        <v/>
      </c>
      <c r="B880" s="74" t="str">
        <f t="shared" si="209"/>
        <v/>
      </c>
      <c r="C880" s="86" t="str">
        <f t="shared" si="210"/>
        <v/>
      </c>
      <c r="D880" s="86" t="str">
        <f t="shared" si="211"/>
        <v/>
      </c>
      <c r="E880" s="86" t="str">
        <f t="shared" si="212"/>
        <v/>
      </c>
      <c r="F880" s="86" t="str">
        <f t="shared" si="213"/>
        <v/>
      </c>
      <c r="G880" s="86" t="str">
        <f t="shared" si="214"/>
        <v/>
      </c>
      <c r="H880" s="87" t="str">
        <f>IF(EXPORTADO!B862&lt;&gt;"",EXPORTADO!B862,"")</f>
        <v/>
      </c>
      <c r="I880" s="78" t="str">
        <f t="shared" si="215"/>
        <v/>
      </c>
      <c r="J880" s="78"/>
      <c r="K880" s="88" t="str">
        <f>IF(EXPORTADO!A862&lt;&gt;"",TRIM(EXPORTADO!A862),"")</f>
        <v/>
      </c>
      <c r="L880" s="50" t="str">
        <f>IF(K880&lt;&gt;"",EXPORTADO!D862,"")</f>
        <v/>
      </c>
      <c r="M880" s="50"/>
      <c r="N880" s="78" t="str">
        <f>IF(K880&lt;&gt;"",EXPORTADO!C862,"")</f>
        <v/>
      </c>
      <c r="O880" s="89" t="str">
        <f>IF(G880&lt;&gt;"",EXPORTADO!E862,"")</f>
        <v/>
      </c>
      <c r="P880" s="90" t="str">
        <f>IF(G880&lt;&gt;"",EXPORTADO!F862,"")</f>
        <v/>
      </c>
      <c r="Q880" s="90" t="str">
        <f>IF($G880&lt;&gt;"",$O880*P880,IF(OR($I880="c",$I880="css"),SUMIF($G$22:G$2999,$K880,Q$22:Q$2999),IF($I880="c1",SUMIF($F$22:F$2999,$K880,Q$22:Q$2999),IF($I880="c2",SUMIF($E$22:E$2999,$K880,Q$22:Q$2999),IF($I880="c3",SUMIF($D$22:D$2999,$K880,Q$22:Q$2999),IF($I880="c4",SUMIF($C$22:C$2999,$K880,Q$22:Q$2999),""))))))</f>
        <v/>
      </c>
      <c r="S880" s="90"/>
      <c r="T880" s="90" t="str">
        <f>IF(G880&lt;&gt;"",IF(S880&lt;&gt;"",O880*S880,"Celda Vacia"),IF($G880&lt;&gt;"",$O880*S880,IF(OR($I880="c",$I880="css"),SUMIF($G$22:G$2999,$K880,T$22:T$2999),IF($I880="c1",SUMIF($F$22:F$2999,$K880,T$22:T$2999),IF($I880="c2",SUMIF($E$22:E$2999,$K880,T$22:T$2999),IF($I880="c3",SUMIF($D$22:D$2999,$K880,T$22:T$2999),IF($I880="c4",SUMIF($C$22:C$2999,$K880,T$22:T$2999),"")))))))</f>
        <v/>
      </c>
      <c r="U880" s="91" t="str">
        <f t="shared" si="216"/>
        <v/>
      </c>
      <c r="V880" s="45"/>
      <c r="X880" s="50" t="str">
        <f t="shared" si="217"/>
        <v/>
      </c>
      <c r="Y880" s="69" t="str">
        <f t="shared" si="218"/>
        <v/>
      </c>
      <c r="Z880" s="69" t="str">
        <f t="shared" si="219"/>
        <v/>
      </c>
      <c r="AA880" s="69" t="str">
        <f>IF(I880="CSS",IF(RELLENAR!$F$6="PEM",IF(OR(T880&lt;(Q880),Q880=0),1,""),IF(OR(T880*(1+$T$11+$T$9)&lt;(Q880*(1+$O$9+$O$11)),Q880=0),1,"")),"")</f>
        <v/>
      </c>
      <c r="AB880" s="93" t="str">
        <f t="shared" si="220"/>
        <v/>
      </c>
      <c r="AC880" s="56" t="str">
        <f t="shared" si="221"/>
        <v/>
      </c>
      <c r="AD880" s="94" t="str">
        <f t="shared" si="222"/>
        <v/>
      </c>
      <c r="AE880" s="56" t="str">
        <f t="shared" si="223"/>
        <v/>
      </c>
      <c r="AF880" s="78" t="str">
        <f t="shared" si="224"/>
        <v/>
      </c>
    </row>
    <row r="881" spans="1:32" s="74" customFormat="1" x14ac:dyDescent="0.2">
      <c r="A881" s="74" t="str">
        <f>IF(EXPORTADO!I863&lt;&gt;"",EXPORTADO!I863,"")</f>
        <v/>
      </c>
      <c r="B881" s="74" t="str">
        <f t="shared" si="209"/>
        <v/>
      </c>
      <c r="C881" s="86" t="str">
        <f t="shared" si="210"/>
        <v/>
      </c>
      <c r="D881" s="86" t="str">
        <f t="shared" si="211"/>
        <v/>
      </c>
      <c r="E881" s="86" t="str">
        <f t="shared" si="212"/>
        <v/>
      </c>
      <c r="F881" s="86" t="str">
        <f t="shared" si="213"/>
        <v/>
      </c>
      <c r="G881" s="86" t="str">
        <f t="shared" si="214"/>
        <v/>
      </c>
      <c r="H881" s="87" t="str">
        <f>IF(EXPORTADO!B863&lt;&gt;"",EXPORTADO!B863,"")</f>
        <v/>
      </c>
      <c r="I881" s="78" t="str">
        <f t="shared" si="215"/>
        <v/>
      </c>
      <c r="J881" s="78"/>
      <c r="K881" s="88" t="str">
        <f>IF(EXPORTADO!A863&lt;&gt;"",TRIM(EXPORTADO!A863),"")</f>
        <v/>
      </c>
      <c r="L881" s="50" t="str">
        <f>IF(K881&lt;&gt;"",EXPORTADO!D863,"")</f>
        <v/>
      </c>
      <c r="M881" s="50"/>
      <c r="N881" s="78" t="str">
        <f>IF(K881&lt;&gt;"",EXPORTADO!C863,"")</f>
        <v/>
      </c>
      <c r="O881" s="89" t="str">
        <f>IF(G881&lt;&gt;"",EXPORTADO!E863,"")</f>
        <v/>
      </c>
      <c r="P881" s="90" t="str">
        <f>IF(G881&lt;&gt;"",EXPORTADO!F863,"")</f>
        <v/>
      </c>
      <c r="Q881" s="90" t="str">
        <f>IF($G881&lt;&gt;"",$O881*P881,IF(OR($I881="c",$I881="css"),SUMIF($G$22:G$2999,$K881,Q$22:Q$2999),IF($I881="c1",SUMIF($F$22:F$2999,$K881,Q$22:Q$2999),IF($I881="c2",SUMIF($E$22:E$2999,$K881,Q$22:Q$2999),IF($I881="c3",SUMIF($D$22:D$2999,$K881,Q$22:Q$2999),IF($I881="c4",SUMIF($C$22:C$2999,$K881,Q$22:Q$2999),""))))))</f>
        <v/>
      </c>
      <c r="S881" s="90"/>
      <c r="T881" s="90" t="str">
        <f>IF(G881&lt;&gt;"",IF(S881&lt;&gt;"",O881*S881,"Celda Vacia"),IF($G881&lt;&gt;"",$O881*S881,IF(OR($I881="c",$I881="css"),SUMIF($G$22:G$2999,$K881,T$22:T$2999),IF($I881="c1",SUMIF($F$22:F$2999,$K881,T$22:T$2999),IF($I881="c2",SUMIF($E$22:E$2999,$K881,T$22:T$2999),IF($I881="c3",SUMIF($D$22:D$2999,$K881,T$22:T$2999),IF($I881="c4",SUMIF($C$22:C$2999,$K881,T$22:T$2999),"")))))))</f>
        <v/>
      </c>
      <c r="U881" s="91" t="str">
        <f t="shared" si="216"/>
        <v/>
      </c>
      <c r="V881" s="45"/>
      <c r="X881" s="50" t="str">
        <f t="shared" si="217"/>
        <v/>
      </c>
      <c r="Y881" s="69" t="str">
        <f t="shared" si="218"/>
        <v/>
      </c>
      <c r="Z881" s="69" t="str">
        <f t="shared" si="219"/>
        <v/>
      </c>
      <c r="AA881" s="69" t="str">
        <f>IF(I881="CSS",IF(RELLENAR!$F$6="PEM",IF(OR(T881&lt;(Q881),Q881=0),1,""),IF(OR(T881*(1+$T$11+$T$9)&lt;(Q881*(1+$O$9+$O$11)),Q881=0),1,"")),"")</f>
        <v/>
      </c>
      <c r="AB881" s="93" t="str">
        <f t="shared" si="220"/>
        <v/>
      </c>
      <c r="AC881" s="56" t="str">
        <f t="shared" si="221"/>
        <v/>
      </c>
      <c r="AD881" s="94" t="str">
        <f t="shared" si="222"/>
        <v/>
      </c>
      <c r="AE881" s="56" t="str">
        <f t="shared" si="223"/>
        <v/>
      </c>
      <c r="AF881" s="78" t="str">
        <f t="shared" si="224"/>
        <v/>
      </c>
    </row>
    <row r="882" spans="1:32" s="74" customFormat="1" x14ac:dyDescent="0.2">
      <c r="A882" s="74" t="str">
        <f>IF(EXPORTADO!I864&lt;&gt;"",EXPORTADO!I864,"")</f>
        <v/>
      </c>
      <c r="B882" s="74" t="str">
        <f t="shared" si="209"/>
        <v/>
      </c>
      <c r="C882" s="86" t="str">
        <f t="shared" si="210"/>
        <v/>
      </c>
      <c r="D882" s="86" t="str">
        <f t="shared" si="211"/>
        <v/>
      </c>
      <c r="E882" s="86" t="str">
        <f t="shared" si="212"/>
        <v/>
      </c>
      <c r="F882" s="86" t="str">
        <f t="shared" si="213"/>
        <v/>
      </c>
      <c r="G882" s="86" t="str">
        <f t="shared" si="214"/>
        <v/>
      </c>
      <c r="H882" s="87" t="str">
        <f>IF(EXPORTADO!B864&lt;&gt;"",EXPORTADO!B864,"")</f>
        <v/>
      </c>
      <c r="I882" s="78" t="str">
        <f t="shared" si="215"/>
        <v/>
      </c>
      <c r="J882" s="78"/>
      <c r="K882" s="88" t="str">
        <f>IF(EXPORTADO!A864&lt;&gt;"",TRIM(EXPORTADO!A864),"")</f>
        <v/>
      </c>
      <c r="L882" s="50" t="str">
        <f>IF(K882&lt;&gt;"",EXPORTADO!D864,"")</f>
        <v/>
      </c>
      <c r="M882" s="50"/>
      <c r="N882" s="78" t="str">
        <f>IF(K882&lt;&gt;"",EXPORTADO!C864,"")</f>
        <v/>
      </c>
      <c r="O882" s="89" t="str">
        <f>IF(G882&lt;&gt;"",EXPORTADO!E864,"")</f>
        <v/>
      </c>
      <c r="P882" s="90" t="str">
        <f>IF(G882&lt;&gt;"",EXPORTADO!F864,"")</f>
        <v/>
      </c>
      <c r="Q882" s="90" t="str">
        <f>IF($G882&lt;&gt;"",$O882*P882,IF(OR($I882="c",$I882="css"),SUMIF($G$22:G$2999,$K882,Q$22:Q$2999),IF($I882="c1",SUMIF($F$22:F$2999,$K882,Q$22:Q$2999),IF($I882="c2",SUMIF($E$22:E$2999,$K882,Q$22:Q$2999),IF($I882="c3",SUMIF($D$22:D$2999,$K882,Q$22:Q$2999),IF($I882="c4",SUMIF($C$22:C$2999,$K882,Q$22:Q$2999),""))))))</f>
        <v/>
      </c>
      <c r="S882" s="90" t="s">
        <v>17</v>
      </c>
      <c r="T882" s="90" t="str">
        <f>IF(G882&lt;&gt;"",IF(S882&lt;&gt;"",O882*S882,"Celda Vacia"),IF($G882&lt;&gt;"",$O882*S882,IF(OR($I882="c",$I882="css"),SUMIF($G$22:G$2999,$K882,T$22:T$2999),IF($I882="c1",SUMIF($F$22:F$2999,$K882,T$22:T$2999),IF($I882="c2",SUMIF($E$22:E$2999,$K882,T$22:T$2999),IF($I882="c3",SUMIF($D$22:D$2999,$K882,T$22:T$2999),IF($I882="c4",SUMIF($C$22:C$2999,$K882,T$22:T$2999),"")))))))</f>
        <v/>
      </c>
      <c r="U882" s="91" t="str">
        <f t="shared" si="216"/>
        <v/>
      </c>
      <c r="V882" s="45"/>
      <c r="X882" s="50" t="str">
        <f t="shared" si="217"/>
        <v/>
      </c>
      <c r="Y882" s="69" t="str">
        <f t="shared" si="218"/>
        <v/>
      </c>
      <c r="Z882" s="69" t="str">
        <f t="shared" si="219"/>
        <v/>
      </c>
      <c r="AA882" s="69" t="str">
        <f>IF(I882="CSS",IF(RELLENAR!$F$6="PEM",IF(OR(T882&lt;(Q882),Q882=0),1,""),IF(OR(T882*(1+$T$11+$T$9)&lt;(Q882*(1+$O$9+$O$11)),Q882=0),1,"")),"")</f>
        <v/>
      </c>
      <c r="AB882" s="93" t="str">
        <f t="shared" si="220"/>
        <v/>
      </c>
      <c r="AC882" s="56" t="str">
        <f t="shared" si="221"/>
        <v/>
      </c>
      <c r="AD882" s="94" t="str">
        <f t="shared" si="222"/>
        <v/>
      </c>
      <c r="AE882" s="56" t="str">
        <f t="shared" si="223"/>
        <v/>
      </c>
      <c r="AF882" s="78" t="str">
        <f t="shared" si="224"/>
        <v/>
      </c>
    </row>
    <row r="883" spans="1:32" s="74" customFormat="1" x14ac:dyDescent="0.2">
      <c r="A883" s="74" t="str">
        <f>IF(EXPORTADO!I865&lt;&gt;"",EXPORTADO!I865,"")</f>
        <v/>
      </c>
      <c r="B883" s="74" t="str">
        <f t="shared" si="209"/>
        <v/>
      </c>
      <c r="C883" s="86" t="str">
        <f t="shared" si="210"/>
        <v/>
      </c>
      <c r="D883" s="86" t="str">
        <f t="shared" si="211"/>
        <v/>
      </c>
      <c r="E883" s="86" t="str">
        <f t="shared" si="212"/>
        <v/>
      </c>
      <c r="F883" s="86" t="str">
        <f t="shared" si="213"/>
        <v/>
      </c>
      <c r="G883" s="86" t="str">
        <f t="shared" si="214"/>
        <v/>
      </c>
      <c r="H883" s="87" t="str">
        <f>IF(EXPORTADO!B865&lt;&gt;"",EXPORTADO!B865,"")</f>
        <v/>
      </c>
      <c r="I883" s="78" t="str">
        <f t="shared" si="215"/>
        <v/>
      </c>
      <c r="J883" s="78"/>
      <c r="K883" s="88" t="str">
        <f>IF(EXPORTADO!A865&lt;&gt;"",TRIM(EXPORTADO!A865),"")</f>
        <v/>
      </c>
      <c r="L883" s="50" t="str">
        <f>IF(K883&lt;&gt;"",EXPORTADO!D865,"")</f>
        <v/>
      </c>
      <c r="M883" s="50"/>
      <c r="N883" s="78" t="str">
        <f>IF(K883&lt;&gt;"",EXPORTADO!C865,"")</f>
        <v/>
      </c>
      <c r="O883" s="89" t="str">
        <f>IF(G883&lt;&gt;"",EXPORTADO!E865,"")</f>
        <v/>
      </c>
      <c r="P883" s="90" t="str">
        <f>IF(G883&lt;&gt;"",EXPORTADO!F865,"")</f>
        <v/>
      </c>
      <c r="Q883" s="90" t="str">
        <f>IF($G883&lt;&gt;"",$O883*P883,IF(OR($I883="c",$I883="css"),SUMIF($G$22:G$2999,$K883,Q$22:Q$2999),IF($I883="c1",SUMIF($F$22:F$2999,$K883,Q$22:Q$2999),IF($I883="c2",SUMIF($E$22:E$2999,$K883,Q$22:Q$2999),IF($I883="c3",SUMIF($D$22:D$2999,$K883,Q$22:Q$2999),IF($I883="c4",SUMIF($C$22:C$2999,$K883,Q$22:Q$2999),""))))))</f>
        <v/>
      </c>
      <c r="S883" s="90"/>
      <c r="T883" s="90" t="str">
        <f>IF(G883&lt;&gt;"",IF(S883&lt;&gt;"",O883*S883,"Celda Vacia"),IF($G883&lt;&gt;"",$O883*S883,IF(OR($I883="c",$I883="css"),SUMIF($G$22:G$2999,$K883,T$22:T$2999),IF($I883="c1",SUMIF($F$22:F$2999,$K883,T$22:T$2999),IF($I883="c2",SUMIF($E$22:E$2999,$K883,T$22:T$2999),IF($I883="c3",SUMIF($D$22:D$2999,$K883,T$22:T$2999),IF($I883="c4",SUMIF($C$22:C$2999,$K883,T$22:T$2999),"")))))))</f>
        <v/>
      </c>
      <c r="U883" s="91" t="str">
        <f t="shared" si="216"/>
        <v/>
      </c>
      <c r="V883" s="45"/>
      <c r="X883" s="50" t="str">
        <f t="shared" si="217"/>
        <v/>
      </c>
      <c r="Y883" s="69" t="str">
        <f t="shared" si="218"/>
        <v/>
      </c>
      <c r="Z883" s="69" t="str">
        <f t="shared" si="219"/>
        <v/>
      </c>
      <c r="AA883" s="69" t="str">
        <f>IF(I883="CSS",IF(RELLENAR!$F$6="PEM",IF(OR(T883&lt;(Q883),Q883=0),1,""),IF(OR(T883*(1+$T$11+$T$9)&lt;(Q883*(1+$O$9+$O$11)),Q883=0),1,"")),"")</f>
        <v/>
      </c>
      <c r="AB883" s="93" t="str">
        <f t="shared" si="220"/>
        <v/>
      </c>
      <c r="AC883" s="56" t="str">
        <f t="shared" si="221"/>
        <v/>
      </c>
      <c r="AD883" s="94" t="str">
        <f t="shared" si="222"/>
        <v/>
      </c>
      <c r="AE883" s="56" t="str">
        <f t="shared" si="223"/>
        <v/>
      </c>
      <c r="AF883" s="78" t="str">
        <f t="shared" si="224"/>
        <v/>
      </c>
    </row>
    <row r="884" spans="1:32" s="74" customFormat="1" x14ac:dyDescent="0.2">
      <c r="A884" s="74" t="str">
        <f>IF(EXPORTADO!I866&lt;&gt;"",EXPORTADO!I866,"")</f>
        <v/>
      </c>
      <c r="B884" s="74" t="str">
        <f t="shared" si="209"/>
        <v/>
      </c>
      <c r="C884" s="86" t="str">
        <f t="shared" si="210"/>
        <v/>
      </c>
      <c r="D884" s="86" t="str">
        <f t="shared" si="211"/>
        <v/>
      </c>
      <c r="E884" s="86" t="str">
        <f t="shared" si="212"/>
        <v/>
      </c>
      <c r="F884" s="86" t="str">
        <f t="shared" si="213"/>
        <v/>
      </c>
      <c r="G884" s="86" t="str">
        <f t="shared" si="214"/>
        <v/>
      </c>
      <c r="H884" s="87" t="str">
        <f>IF(EXPORTADO!B866&lt;&gt;"",EXPORTADO!B866,"")</f>
        <v/>
      </c>
      <c r="I884" s="78" t="str">
        <f t="shared" si="215"/>
        <v/>
      </c>
      <c r="J884" s="78"/>
      <c r="K884" s="88" t="str">
        <f>IF(EXPORTADO!A866&lt;&gt;"",TRIM(EXPORTADO!A866),"")</f>
        <v/>
      </c>
      <c r="L884" s="50" t="str">
        <f>IF(K884&lt;&gt;"",EXPORTADO!D866,"")</f>
        <v/>
      </c>
      <c r="M884" s="50"/>
      <c r="N884" s="78" t="str">
        <f>IF(K884&lt;&gt;"",EXPORTADO!C866,"")</f>
        <v/>
      </c>
      <c r="O884" s="89" t="str">
        <f>IF(G884&lt;&gt;"",EXPORTADO!E866,"")</f>
        <v/>
      </c>
      <c r="P884" s="90" t="str">
        <f>IF(G884&lt;&gt;"",EXPORTADO!F866,"")</f>
        <v/>
      </c>
      <c r="Q884" s="90" t="str">
        <f>IF($G884&lt;&gt;"",$O884*P884,IF(OR($I884="c",$I884="css"),SUMIF($G$22:G$2999,$K884,Q$22:Q$2999),IF($I884="c1",SUMIF($F$22:F$2999,$K884,Q$22:Q$2999),IF($I884="c2",SUMIF($E$22:E$2999,$K884,Q$22:Q$2999),IF($I884="c3",SUMIF($D$22:D$2999,$K884,Q$22:Q$2999),IF($I884="c4",SUMIF($C$22:C$2999,$K884,Q$22:Q$2999),""))))))</f>
        <v/>
      </c>
      <c r="S884" s="90"/>
      <c r="T884" s="90" t="str">
        <f>IF(G884&lt;&gt;"",IF(S884&lt;&gt;"",O884*S884,"Celda Vacia"),IF($G884&lt;&gt;"",$O884*S884,IF(OR($I884="c",$I884="css"),SUMIF($G$22:G$2999,$K884,T$22:T$2999),IF($I884="c1",SUMIF($F$22:F$2999,$K884,T$22:T$2999),IF($I884="c2",SUMIF($E$22:E$2999,$K884,T$22:T$2999),IF($I884="c3",SUMIF($D$22:D$2999,$K884,T$22:T$2999),IF($I884="c4",SUMIF($C$22:C$2999,$K884,T$22:T$2999),"")))))))</f>
        <v/>
      </c>
      <c r="U884" s="91" t="str">
        <f t="shared" si="216"/>
        <v/>
      </c>
      <c r="V884" s="45"/>
      <c r="X884" s="50" t="str">
        <f t="shared" si="217"/>
        <v/>
      </c>
      <c r="Y884" s="69" t="str">
        <f t="shared" si="218"/>
        <v/>
      </c>
      <c r="Z884" s="69" t="str">
        <f t="shared" si="219"/>
        <v/>
      </c>
      <c r="AA884" s="69" t="str">
        <f>IF(I884="CSS",IF(RELLENAR!$F$6="PEM",IF(OR(T884&lt;(Q884),Q884=0),1,""),IF(OR(T884*(1+$T$11+$T$9)&lt;(Q884*(1+$O$9+$O$11)),Q884=0),1,"")),"")</f>
        <v/>
      </c>
      <c r="AB884" s="93" t="str">
        <f t="shared" si="220"/>
        <v/>
      </c>
      <c r="AC884" s="56" t="str">
        <f t="shared" si="221"/>
        <v/>
      </c>
      <c r="AD884" s="94" t="str">
        <f t="shared" si="222"/>
        <v/>
      </c>
      <c r="AE884" s="56" t="str">
        <f t="shared" si="223"/>
        <v/>
      </c>
      <c r="AF884" s="78" t="str">
        <f t="shared" si="224"/>
        <v/>
      </c>
    </row>
    <row r="885" spans="1:32" s="74" customFormat="1" x14ac:dyDescent="0.2">
      <c r="A885" s="74" t="str">
        <f>IF(EXPORTADO!I867&lt;&gt;"",EXPORTADO!I867,"")</f>
        <v/>
      </c>
      <c r="B885" s="74" t="str">
        <f t="shared" si="209"/>
        <v/>
      </c>
      <c r="C885" s="86" t="str">
        <f t="shared" si="210"/>
        <v/>
      </c>
      <c r="D885" s="86" t="str">
        <f t="shared" si="211"/>
        <v/>
      </c>
      <c r="E885" s="86" t="str">
        <f t="shared" si="212"/>
        <v/>
      </c>
      <c r="F885" s="86" t="str">
        <f t="shared" si="213"/>
        <v/>
      </c>
      <c r="G885" s="86" t="str">
        <f t="shared" si="214"/>
        <v/>
      </c>
      <c r="H885" s="87" t="str">
        <f>IF(EXPORTADO!B867&lt;&gt;"",EXPORTADO!B867,"")</f>
        <v/>
      </c>
      <c r="I885" s="78" t="str">
        <f t="shared" si="215"/>
        <v/>
      </c>
      <c r="J885" s="78"/>
      <c r="K885" s="88" t="str">
        <f>IF(EXPORTADO!A867&lt;&gt;"",TRIM(EXPORTADO!A867),"")</f>
        <v/>
      </c>
      <c r="L885" s="50" t="str">
        <f>IF(K885&lt;&gt;"",EXPORTADO!D867,"")</f>
        <v/>
      </c>
      <c r="M885" s="50"/>
      <c r="N885" s="78" t="str">
        <f>IF(K885&lt;&gt;"",EXPORTADO!C867,"")</f>
        <v/>
      </c>
      <c r="O885" s="89" t="str">
        <f>IF(G885&lt;&gt;"",EXPORTADO!E867,"")</f>
        <v/>
      </c>
      <c r="P885" s="90" t="str">
        <f>IF(G885&lt;&gt;"",EXPORTADO!F867,"")</f>
        <v/>
      </c>
      <c r="Q885" s="90" t="str">
        <f>IF($G885&lt;&gt;"",$O885*P885,IF(OR($I885="c",$I885="css"),SUMIF($G$22:G$2999,$K885,Q$22:Q$2999),IF($I885="c1",SUMIF($F$22:F$2999,$K885,Q$22:Q$2999),IF($I885="c2",SUMIF($E$22:E$2999,$K885,Q$22:Q$2999),IF($I885="c3",SUMIF($D$22:D$2999,$K885,Q$22:Q$2999),IF($I885="c4",SUMIF($C$22:C$2999,$K885,Q$22:Q$2999),""))))))</f>
        <v/>
      </c>
      <c r="S885" s="90"/>
      <c r="T885" s="90" t="str">
        <f>IF(G885&lt;&gt;"",IF(S885&lt;&gt;"",O885*S885,"Celda Vacia"),IF($G885&lt;&gt;"",$O885*S885,IF(OR($I885="c",$I885="css"),SUMIF($G$22:G$2999,$K885,T$22:T$2999),IF($I885="c1",SUMIF($F$22:F$2999,$K885,T$22:T$2999),IF($I885="c2",SUMIF($E$22:E$2999,$K885,T$22:T$2999),IF($I885="c3",SUMIF($D$22:D$2999,$K885,T$22:T$2999),IF($I885="c4",SUMIF($C$22:C$2999,$K885,T$22:T$2999),"")))))))</f>
        <v/>
      </c>
      <c r="U885" s="91" t="str">
        <f t="shared" si="216"/>
        <v/>
      </c>
      <c r="V885" s="45"/>
      <c r="X885" s="50" t="str">
        <f t="shared" si="217"/>
        <v/>
      </c>
      <c r="Y885" s="69" t="str">
        <f t="shared" si="218"/>
        <v/>
      </c>
      <c r="Z885" s="69" t="str">
        <f t="shared" si="219"/>
        <v/>
      </c>
      <c r="AA885" s="69" t="str">
        <f>IF(I885="CSS",IF(RELLENAR!$F$6="PEM",IF(OR(T885&lt;(Q885),Q885=0),1,""),IF(OR(T885*(1+$T$11+$T$9)&lt;(Q885*(1+$O$9+$O$11)),Q885=0),1,"")),"")</f>
        <v/>
      </c>
      <c r="AB885" s="93" t="str">
        <f t="shared" si="220"/>
        <v/>
      </c>
      <c r="AC885" s="56" t="str">
        <f t="shared" si="221"/>
        <v/>
      </c>
      <c r="AD885" s="94" t="str">
        <f t="shared" si="222"/>
        <v/>
      </c>
      <c r="AE885" s="56" t="str">
        <f t="shared" si="223"/>
        <v/>
      </c>
      <c r="AF885" s="78" t="str">
        <f t="shared" si="224"/>
        <v/>
      </c>
    </row>
    <row r="886" spans="1:32" s="74" customFormat="1" x14ac:dyDescent="0.2">
      <c r="A886" s="74" t="str">
        <f>IF(EXPORTADO!I868&lt;&gt;"",EXPORTADO!I868,"")</f>
        <v/>
      </c>
      <c r="B886" s="74" t="str">
        <f t="shared" si="209"/>
        <v/>
      </c>
      <c r="C886" s="86" t="str">
        <f t="shared" si="210"/>
        <v/>
      </c>
      <c r="D886" s="86" t="str">
        <f t="shared" si="211"/>
        <v/>
      </c>
      <c r="E886" s="86" t="str">
        <f t="shared" si="212"/>
        <v/>
      </c>
      <c r="F886" s="86" t="str">
        <f t="shared" si="213"/>
        <v/>
      </c>
      <c r="G886" s="86" t="str">
        <f t="shared" si="214"/>
        <v/>
      </c>
      <c r="H886" s="87" t="str">
        <f>IF(EXPORTADO!B868&lt;&gt;"",EXPORTADO!B868,"")</f>
        <v/>
      </c>
      <c r="I886" s="78" t="str">
        <f t="shared" si="215"/>
        <v/>
      </c>
      <c r="J886" s="78"/>
      <c r="K886" s="88" t="str">
        <f>IF(EXPORTADO!A868&lt;&gt;"",TRIM(EXPORTADO!A868),"")</f>
        <v/>
      </c>
      <c r="L886" s="50" t="str">
        <f>IF(K886&lt;&gt;"",EXPORTADO!D868,"")</f>
        <v/>
      </c>
      <c r="M886" s="50"/>
      <c r="N886" s="78" t="str">
        <f>IF(K886&lt;&gt;"",EXPORTADO!C868,"")</f>
        <v/>
      </c>
      <c r="O886" s="89" t="str">
        <f>IF(G886&lt;&gt;"",EXPORTADO!E868,"")</f>
        <v/>
      </c>
      <c r="P886" s="90" t="str">
        <f>IF(G886&lt;&gt;"",EXPORTADO!F868,"")</f>
        <v/>
      </c>
      <c r="Q886" s="90" t="str">
        <f>IF($G886&lt;&gt;"",$O886*P886,IF(OR($I886="c",$I886="css"),SUMIF($G$22:G$2999,$K886,Q$22:Q$2999),IF($I886="c1",SUMIF($F$22:F$2999,$K886,Q$22:Q$2999),IF($I886="c2",SUMIF($E$22:E$2999,$K886,Q$22:Q$2999),IF($I886="c3",SUMIF($D$22:D$2999,$K886,Q$22:Q$2999),IF($I886="c4",SUMIF($C$22:C$2999,$K886,Q$22:Q$2999),""))))))</f>
        <v/>
      </c>
      <c r="S886" s="90" t="s">
        <v>17</v>
      </c>
      <c r="T886" s="90" t="str">
        <f>IF(G886&lt;&gt;"",IF(S886&lt;&gt;"",O886*S886,"Celda Vacia"),IF($G886&lt;&gt;"",$O886*S886,IF(OR($I886="c",$I886="css"),SUMIF($G$22:G$2999,$K886,T$22:T$2999),IF($I886="c1",SUMIF($F$22:F$2999,$K886,T$22:T$2999),IF($I886="c2",SUMIF($E$22:E$2999,$K886,T$22:T$2999),IF($I886="c3",SUMIF($D$22:D$2999,$K886,T$22:T$2999),IF($I886="c4",SUMIF($C$22:C$2999,$K886,T$22:T$2999),"")))))))</f>
        <v/>
      </c>
      <c r="U886" s="91" t="str">
        <f t="shared" si="216"/>
        <v/>
      </c>
      <c r="V886" s="45"/>
      <c r="X886" s="50" t="str">
        <f t="shared" si="217"/>
        <v/>
      </c>
      <c r="Y886" s="69" t="str">
        <f t="shared" si="218"/>
        <v/>
      </c>
      <c r="Z886" s="69" t="str">
        <f t="shared" si="219"/>
        <v/>
      </c>
      <c r="AA886" s="69" t="str">
        <f>IF(I886="CSS",IF(RELLENAR!$F$6="PEM",IF(OR(T886&lt;(Q886),Q886=0),1,""),IF(OR(T886*(1+$T$11+$T$9)&lt;(Q886*(1+$O$9+$O$11)),Q886=0),1,"")),"")</f>
        <v/>
      </c>
      <c r="AB886" s="93" t="str">
        <f t="shared" si="220"/>
        <v/>
      </c>
      <c r="AC886" s="56" t="str">
        <f t="shared" si="221"/>
        <v/>
      </c>
      <c r="AD886" s="94" t="str">
        <f t="shared" si="222"/>
        <v/>
      </c>
      <c r="AE886" s="56" t="str">
        <f t="shared" si="223"/>
        <v/>
      </c>
      <c r="AF886" s="78" t="str">
        <f t="shared" si="224"/>
        <v/>
      </c>
    </row>
    <row r="887" spans="1:32" s="74" customFormat="1" x14ac:dyDescent="0.2">
      <c r="A887" s="74" t="str">
        <f>IF(EXPORTADO!I869&lt;&gt;"",EXPORTADO!I869,"")</f>
        <v/>
      </c>
      <c r="B887" s="74" t="str">
        <f t="shared" si="209"/>
        <v/>
      </c>
      <c r="C887" s="86" t="str">
        <f t="shared" si="210"/>
        <v/>
      </c>
      <c r="D887" s="86" t="str">
        <f t="shared" si="211"/>
        <v/>
      </c>
      <c r="E887" s="86" t="str">
        <f t="shared" si="212"/>
        <v/>
      </c>
      <c r="F887" s="86" t="str">
        <f t="shared" si="213"/>
        <v/>
      </c>
      <c r="G887" s="86" t="str">
        <f t="shared" si="214"/>
        <v/>
      </c>
      <c r="H887" s="87" t="str">
        <f>IF(EXPORTADO!B869&lt;&gt;"",EXPORTADO!B869,"")</f>
        <v/>
      </c>
      <c r="I887" s="78" t="str">
        <f t="shared" si="215"/>
        <v/>
      </c>
      <c r="J887" s="78"/>
      <c r="K887" s="88" t="str">
        <f>IF(EXPORTADO!A869&lt;&gt;"",TRIM(EXPORTADO!A869),"")</f>
        <v/>
      </c>
      <c r="L887" s="50" t="str">
        <f>IF(K887&lt;&gt;"",EXPORTADO!D869,"")</f>
        <v/>
      </c>
      <c r="M887" s="50"/>
      <c r="N887" s="78" t="str">
        <f>IF(K887&lt;&gt;"",EXPORTADO!C869,"")</f>
        <v/>
      </c>
      <c r="O887" s="89" t="str">
        <f>IF(G887&lt;&gt;"",EXPORTADO!E869,"")</f>
        <v/>
      </c>
      <c r="P887" s="90" t="str">
        <f>IF(G887&lt;&gt;"",EXPORTADO!F869,"")</f>
        <v/>
      </c>
      <c r="Q887" s="90" t="str">
        <f>IF($G887&lt;&gt;"",$O887*P887,IF(OR($I887="c",$I887="css"),SUMIF($G$22:G$2999,$K887,Q$22:Q$2999),IF($I887="c1",SUMIF($F$22:F$2999,$K887,Q$22:Q$2999),IF($I887="c2",SUMIF($E$22:E$2999,$K887,Q$22:Q$2999),IF($I887="c3",SUMIF($D$22:D$2999,$K887,Q$22:Q$2999),IF($I887="c4",SUMIF($C$22:C$2999,$K887,Q$22:Q$2999),""))))))</f>
        <v/>
      </c>
      <c r="S887" s="90"/>
      <c r="T887" s="90" t="str">
        <f>IF(G887&lt;&gt;"",IF(S887&lt;&gt;"",O887*S887,"Celda Vacia"),IF($G887&lt;&gt;"",$O887*S887,IF(OR($I887="c",$I887="css"),SUMIF($G$22:G$2999,$K887,T$22:T$2999),IF($I887="c1",SUMIF($F$22:F$2999,$K887,T$22:T$2999),IF($I887="c2",SUMIF($E$22:E$2999,$K887,T$22:T$2999),IF($I887="c3",SUMIF($D$22:D$2999,$K887,T$22:T$2999),IF($I887="c4",SUMIF($C$22:C$2999,$K887,T$22:T$2999),"")))))))</f>
        <v/>
      </c>
      <c r="U887" s="91" t="str">
        <f t="shared" si="216"/>
        <v/>
      </c>
      <c r="V887" s="45"/>
      <c r="X887" s="50" t="str">
        <f t="shared" si="217"/>
        <v/>
      </c>
      <c r="Y887" s="69" t="str">
        <f t="shared" si="218"/>
        <v/>
      </c>
      <c r="Z887" s="69" t="str">
        <f t="shared" si="219"/>
        <v/>
      </c>
      <c r="AA887" s="69" t="str">
        <f>IF(I887="CSS",IF(RELLENAR!$F$6="PEM",IF(OR(T887&lt;(Q887),Q887=0),1,""),IF(OR(T887*(1+$T$11+$T$9)&lt;(Q887*(1+$O$9+$O$11)),Q887=0),1,"")),"")</f>
        <v/>
      </c>
      <c r="AB887" s="93" t="str">
        <f t="shared" si="220"/>
        <v/>
      </c>
      <c r="AC887" s="56" t="str">
        <f t="shared" si="221"/>
        <v/>
      </c>
      <c r="AD887" s="94" t="str">
        <f t="shared" si="222"/>
        <v/>
      </c>
      <c r="AE887" s="56" t="str">
        <f t="shared" si="223"/>
        <v/>
      </c>
      <c r="AF887" s="78" t="str">
        <f t="shared" si="224"/>
        <v/>
      </c>
    </row>
    <row r="888" spans="1:32" s="74" customFormat="1" x14ac:dyDescent="0.2">
      <c r="A888" s="74" t="str">
        <f>IF(EXPORTADO!I870&lt;&gt;"",EXPORTADO!I870,"")</f>
        <v/>
      </c>
      <c r="B888" s="74" t="str">
        <f t="shared" si="209"/>
        <v/>
      </c>
      <c r="C888" s="86" t="str">
        <f t="shared" si="210"/>
        <v/>
      </c>
      <c r="D888" s="86" t="str">
        <f t="shared" si="211"/>
        <v/>
      </c>
      <c r="E888" s="86" t="str">
        <f t="shared" si="212"/>
        <v/>
      </c>
      <c r="F888" s="86" t="str">
        <f t="shared" si="213"/>
        <v/>
      </c>
      <c r="G888" s="86" t="str">
        <f t="shared" si="214"/>
        <v/>
      </c>
      <c r="H888" s="87" t="str">
        <f>IF(EXPORTADO!B870&lt;&gt;"",EXPORTADO!B870,"")</f>
        <v/>
      </c>
      <c r="I888" s="78" t="str">
        <f t="shared" si="215"/>
        <v/>
      </c>
      <c r="J888" s="78"/>
      <c r="K888" s="88" t="str">
        <f>IF(EXPORTADO!A870&lt;&gt;"",TRIM(EXPORTADO!A870),"")</f>
        <v/>
      </c>
      <c r="L888" s="50" t="str">
        <f>IF(K888&lt;&gt;"",EXPORTADO!D870,"")</f>
        <v/>
      </c>
      <c r="M888" s="50"/>
      <c r="N888" s="78" t="str">
        <f>IF(K888&lt;&gt;"",EXPORTADO!C870,"")</f>
        <v/>
      </c>
      <c r="O888" s="89" t="str">
        <f>IF(G888&lt;&gt;"",EXPORTADO!E870,"")</f>
        <v/>
      </c>
      <c r="P888" s="90" t="str">
        <f>IF(G888&lt;&gt;"",EXPORTADO!F870,"")</f>
        <v/>
      </c>
      <c r="Q888" s="90" t="str">
        <f>IF($G888&lt;&gt;"",$O888*P888,IF(OR($I888="c",$I888="css"),SUMIF($G$22:G$2999,$K888,Q$22:Q$2999),IF($I888="c1",SUMIF($F$22:F$2999,$K888,Q$22:Q$2999),IF($I888="c2",SUMIF($E$22:E$2999,$K888,Q$22:Q$2999),IF($I888="c3",SUMIF($D$22:D$2999,$K888,Q$22:Q$2999),IF($I888="c4",SUMIF($C$22:C$2999,$K888,Q$22:Q$2999),""))))))</f>
        <v/>
      </c>
      <c r="S888" s="90"/>
      <c r="T888" s="90" t="str">
        <f>IF(G888&lt;&gt;"",IF(S888&lt;&gt;"",O888*S888,"Celda Vacia"),IF($G888&lt;&gt;"",$O888*S888,IF(OR($I888="c",$I888="css"),SUMIF($G$22:G$2999,$K888,T$22:T$2999),IF($I888="c1",SUMIF($F$22:F$2999,$K888,T$22:T$2999),IF($I888="c2",SUMIF($E$22:E$2999,$K888,T$22:T$2999),IF($I888="c3",SUMIF($D$22:D$2999,$K888,T$22:T$2999),IF($I888="c4",SUMIF($C$22:C$2999,$K888,T$22:T$2999),"")))))))</f>
        <v/>
      </c>
      <c r="U888" s="91" t="str">
        <f t="shared" si="216"/>
        <v/>
      </c>
      <c r="V888" s="45"/>
      <c r="X888" s="50" t="str">
        <f t="shared" si="217"/>
        <v/>
      </c>
      <c r="Y888" s="69" t="str">
        <f t="shared" si="218"/>
        <v/>
      </c>
      <c r="Z888" s="69" t="str">
        <f t="shared" si="219"/>
        <v/>
      </c>
      <c r="AA888" s="69" t="str">
        <f>IF(I888="CSS",IF(RELLENAR!$F$6="PEM",IF(OR(T888&lt;(Q888),Q888=0),1,""),IF(OR(T888*(1+$T$11+$T$9)&lt;(Q888*(1+$O$9+$O$11)),Q888=0),1,"")),"")</f>
        <v/>
      </c>
      <c r="AB888" s="93" t="str">
        <f t="shared" si="220"/>
        <v/>
      </c>
      <c r="AC888" s="56" t="str">
        <f t="shared" si="221"/>
        <v/>
      </c>
      <c r="AD888" s="94" t="str">
        <f t="shared" si="222"/>
        <v/>
      </c>
      <c r="AE888" s="56" t="str">
        <f t="shared" si="223"/>
        <v/>
      </c>
      <c r="AF888" s="78" t="str">
        <f t="shared" si="224"/>
        <v/>
      </c>
    </row>
    <row r="889" spans="1:32" s="74" customFormat="1" x14ac:dyDescent="0.2">
      <c r="A889" s="74" t="str">
        <f>IF(EXPORTADO!I871&lt;&gt;"",EXPORTADO!I871,"")</f>
        <v/>
      </c>
      <c r="B889" s="74" t="str">
        <f t="shared" si="209"/>
        <v/>
      </c>
      <c r="C889" s="86" t="str">
        <f t="shared" si="210"/>
        <v/>
      </c>
      <c r="D889" s="86" t="str">
        <f t="shared" si="211"/>
        <v/>
      </c>
      <c r="E889" s="86" t="str">
        <f t="shared" si="212"/>
        <v/>
      </c>
      <c r="F889" s="86" t="str">
        <f t="shared" si="213"/>
        <v/>
      </c>
      <c r="G889" s="86" t="str">
        <f t="shared" si="214"/>
        <v/>
      </c>
      <c r="H889" s="87" t="str">
        <f>IF(EXPORTADO!B871&lt;&gt;"",EXPORTADO!B871,"")</f>
        <v/>
      </c>
      <c r="I889" s="78" t="str">
        <f t="shared" si="215"/>
        <v/>
      </c>
      <c r="J889" s="78"/>
      <c r="K889" s="88" t="str">
        <f>IF(EXPORTADO!A871&lt;&gt;"",TRIM(EXPORTADO!A871),"")</f>
        <v/>
      </c>
      <c r="L889" s="50" t="str">
        <f>IF(K889&lt;&gt;"",EXPORTADO!D871,"")</f>
        <v/>
      </c>
      <c r="M889" s="50"/>
      <c r="N889" s="78" t="str">
        <f>IF(K889&lt;&gt;"",EXPORTADO!C871,"")</f>
        <v/>
      </c>
      <c r="O889" s="89" t="str">
        <f>IF(G889&lt;&gt;"",EXPORTADO!E871,"")</f>
        <v/>
      </c>
      <c r="P889" s="90" t="str">
        <f>IF(G889&lt;&gt;"",EXPORTADO!F871,"")</f>
        <v/>
      </c>
      <c r="Q889" s="90" t="str">
        <f>IF($G889&lt;&gt;"",$O889*P889,IF(OR($I889="c",$I889="css"),SUMIF($G$22:G$2999,$K889,Q$22:Q$2999),IF($I889="c1",SUMIF($F$22:F$2999,$K889,Q$22:Q$2999),IF($I889="c2",SUMIF($E$22:E$2999,$K889,Q$22:Q$2999),IF($I889="c3",SUMIF($D$22:D$2999,$K889,Q$22:Q$2999),IF($I889="c4",SUMIF($C$22:C$2999,$K889,Q$22:Q$2999),""))))))</f>
        <v/>
      </c>
      <c r="S889" s="90" t="s">
        <v>17</v>
      </c>
      <c r="T889" s="90" t="str">
        <f>IF(G889&lt;&gt;"",IF(S889&lt;&gt;"",O889*S889,"Celda Vacia"),IF($G889&lt;&gt;"",$O889*S889,IF(OR($I889="c",$I889="css"),SUMIF($G$22:G$2999,$K889,T$22:T$2999),IF($I889="c1",SUMIF($F$22:F$2999,$K889,T$22:T$2999),IF($I889="c2",SUMIF($E$22:E$2999,$K889,T$22:T$2999),IF($I889="c3",SUMIF($D$22:D$2999,$K889,T$22:T$2999),IF($I889="c4",SUMIF($C$22:C$2999,$K889,T$22:T$2999),"")))))))</f>
        <v/>
      </c>
      <c r="U889" s="91" t="str">
        <f t="shared" si="216"/>
        <v/>
      </c>
      <c r="V889" s="45"/>
      <c r="X889" s="50" t="str">
        <f t="shared" si="217"/>
        <v/>
      </c>
      <c r="Y889" s="69" t="str">
        <f t="shared" si="218"/>
        <v/>
      </c>
      <c r="Z889" s="69" t="str">
        <f t="shared" si="219"/>
        <v/>
      </c>
      <c r="AA889" s="69" t="str">
        <f>IF(I889="CSS",IF(RELLENAR!$F$6="PEM",IF(OR(T889&lt;(Q889),Q889=0),1,""),IF(OR(T889*(1+$T$11+$T$9)&lt;(Q889*(1+$O$9+$O$11)),Q889=0),1,"")),"")</f>
        <v/>
      </c>
      <c r="AB889" s="93" t="str">
        <f t="shared" si="220"/>
        <v/>
      </c>
      <c r="AC889" s="56" t="str">
        <f t="shared" si="221"/>
        <v/>
      </c>
      <c r="AD889" s="94" t="str">
        <f t="shared" si="222"/>
        <v/>
      </c>
      <c r="AE889" s="56" t="str">
        <f t="shared" si="223"/>
        <v/>
      </c>
      <c r="AF889" s="78" t="str">
        <f t="shared" si="224"/>
        <v/>
      </c>
    </row>
    <row r="890" spans="1:32" s="74" customFormat="1" x14ac:dyDescent="0.2">
      <c r="A890" s="74" t="str">
        <f>IF(EXPORTADO!I872&lt;&gt;"",EXPORTADO!I872,"")</f>
        <v/>
      </c>
      <c r="B890" s="74" t="str">
        <f t="shared" si="209"/>
        <v/>
      </c>
      <c r="C890" s="86" t="str">
        <f t="shared" si="210"/>
        <v/>
      </c>
      <c r="D890" s="86" t="str">
        <f t="shared" si="211"/>
        <v/>
      </c>
      <c r="E890" s="86" t="str">
        <f t="shared" si="212"/>
        <v/>
      </c>
      <c r="F890" s="86" t="str">
        <f t="shared" si="213"/>
        <v/>
      </c>
      <c r="G890" s="86" t="str">
        <f t="shared" si="214"/>
        <v/>
      </c>
      <c r="H890" s="87" t="str">
        <f>IF(EXPORTADO!B872&lt;&gt;"",EXPORTADO!B872,"")</f>
        <v/>
      </c>
      <c r="I890" s="78" t="str">
        <f t="shared" si="215"/>
        <v/>
      </c>
      <c r="J890" s="78"/>
      <c r="K890" s="88" t="str">
        <f>IF(EXPORTADO!A872&lt;&gt;"",TRIM(EXPORTADO!A872),"")</f>
        <v/>
      </c>
      <c r="L890" s="50" t="str">
        <f>IF(K890&lt;&gt;"",EXPORTADO!D872,"")</f>
        <v/>
      </c>
      <c r="M890" s="50"/>
      <c r="N890" s="78" t="str">
        <f>IF(K890&lt;&gt;"",EXPORTADO!C872,"")</f>
        <v/>
      </c>
      <c r="O890" s="89" t="str">
        <f>IF(G890&lt;&gt;"",EXPORTADO!E872,"")</f>
        <v/>
      </c>
      <c r="P890" s="90" t="str">
        <f>IF(G890&lt;&gt;"",EXPORTADO!F872,"")</f>
        <v/>
      </c>
      <c r="Q890" s="90" t="str">
        <f>IF($G890&lt;&gt;"",$O890*P890,IF(OR($I890="c",$I890="css"),SUMIF($G$22:G$2999,$K890,Q$22:Q$2999),IF($I890="c1",SUMIF($F$22:F$2999,$K890,Q$22:Q$2999),IF($I890="c2",SUMIF($E$22:E$2999,$K890,Q$22:Q$2999),IF($I890="c3",SUMIF($D$22:D$2999,$K890,Q$22:Q$2999),IF($I890="c4",SUMIF($C$22:C$2999,$K890,Q$22:Q$2999),""))))))</f>
        <v/>
      </c>
      <c r="S890" s="90"/>
      <c r="T890" s="90" t="str">
        <f>IF(G890&lt;&gt;"",IF(S890&lt;&gt;"",O890*S890,"Celda Vacia"),IF($G890&lt;&gt;"",$O890*S890,IF(OR($I890="c",$I890="css"),SUMIF($G$22:G$2999,$K890,T$22:T$2999),IF($I890="c1",SUMIF($F$22:F$2999,$K890,T$22:T$2999),IF($I890="c2",SUMIF($E$22:E$2999,$K890,T$22:T$2999),IF($I890="c3",SUMIF($D$22:D$2999,$K890,T$22:T$2999),IF($I890="c4",SUMIF($C$22:C$2999,$K890,T$22:T$2999),"")))))))</f>
        <v/>
      </c>
      <c r="U890" s="91" t="str">
        <f t="shared" si="216"/>
        <v/>
      </c>
      <c r="V890" s="45"/>
      <c r="X890" s="50" t="str">
        <f t="shared" si="217"/>
        <v/>
      </c>
      <c r="Y890" s="69" t="str">
        <f t="shared" si="218"/>
        <v/>
      </c>
      <c r="Z890" s="69" t="str">
        <f t="shared" si="219"/>
        <v/>
      </c>
      <c r="AA890" s="69" t="str">
        <f>IF(I890="CSS",IF(RELLENAR!$F$6="PEM",IF(OR(T890&lt;(Q890),Q890=0),1,""),IF(OR(T890*(1+$T$11+$T$9)&lt;(Q890*(1+$O$9+$O$11)),Q890=0),1,"")),"")</f>
        <v/>
      </c>
      <c r="AB890" s="93" t="str">
        <f t="shared" si="220"/>
        <v/>
      </c>
      <c r="AC890" s="56" t="str">
        <f t="shared" si="221"/>
        <v/>
      </c>
      <c r="AD890" s="94" t="str">
        <f t="shared" si="222"/>
        <v/>
      </c>
      <c r="AE890" s="56" t="str">
        <f t="shared" si="223"/>
        <v/>
      </c>
      <c r="AF890" s="78" t="str">
        <f t="shared" si="224"/>
        <v/>
      </c>
    </row>
    <row r="891" spans="1:32" s="74" customFormat="1" x14ac:dyDescent="0.2">
      <c r="A891" s="74" t="str">
        <f>IF(EXPORTADO!I873&lt;&gt;"",EXPORTADO!I873,"")</f>
        <v/>
      </c>
      <c r="B891" s="74" t="str">
        <f t="shared" si="209"/>
        <v/>
      </c>
      <c r="C891" s="86" t="str">
        <f t="shared" si="210"/>
        <v/>
      </c>
      <c r="D891" s="86" t="str">
        <f t="shared" si="211"/>
        <v/>
      </c>
      <c r="E891" s="86" t="str">
        <f t="shared" si="212"/>
        <v/>
      </c>
      <c r="F891" s="86" t="str">
        <f t="shared" si="213"/>
        <v/>
      </c>
      <c r="G891" s="86" t="str">
        <f t="shared" si="214"/>
        <v/>
      </c>
      <c r="H891" s="87" t="str">
        <f>IF(EXPORTADO!B873&lt;&gt;"",EXPORTADO!B873,"")</f>
        <v/>
      </c>
      <c r="I891" s="78" t="str">
        <f t="shared" si="215"/>
        <v/>
      </c>
      <c r="J891" s="78"/>
      <c r="K891" s="88" t="str">
        <f>IF(EXPORTADO!A873&lt;&gt;"",TRIM(EXPORTADO!A873),"")</f>
        <v/>
      </c>
      <c r="L891" s="50" t="str">
        <f>IF(K891&lt;&gt;"",EXPORTADO!D873,"")</f>
        <v/>
      </c>
      <c r="M891" s="50"/>
      <c r="N891" s="78" t="str">
        <f>IF(K891&lt;&gt;"",EXPORTADO!C873,"")</f>
        <v/>
      </c>
      <c r="O891" s="89" t="str">
        <f>IF(G891&lt;&gt;"",EXPORTADO!E873,"")</f>
        <v/>
      </c>
      <c r="P891" s="90" t="str">
        <f>IF(G891&lt;&gt;"",EXPORTADO!F873,"")</f>
        <v/>
      </c>
      <c r="Q891" s="90" t="str">
        <f>IF($G891&lt;&gt;"",$O891*P891,IF(OR($I891="c",$I891="css"),SUMIF($G$22:G$2999,$K891,Q$22:Q$2999),IF($I891="c1",SUMIF($F$22:F$2999,$K891,Q$22:Q$2999),IF($I891="c2",SUMIF($E$22:E$2999,$K891,Q$22:Q$2999),IF($I891="c3",SUMIF($D$22:D$2999,$K891,Q$22:Q$2999),IF($I891="c4",SUMIF($C$22:C$2999,$K891,Q$22:Q$2999),""))))))</f>
        <v/>
      </c>
      <c r="S891" s="90"/>
      <c r="T891" s="90" t="str">
        <f>IF(G891&lt;&gt;"",IF(S891&lt;&gt;"",O891*S891,"Celda Vacia"),IF($G891&lt;&gt;"",$O891*S891,IF(OR($I891="c",$I891="css"),SUMIF($G$22:G$2999,$K891,T$22:T$2999),IF($I891="c1",SUMIF($F$22:F$2999,$K891,T$22:T$2999),IF($I891="c2",SUMIF($E$22:E$2999,$K891,T$22:T$2999),IF($I891="c3",SUMIF($D$22:D$2999,$K891,T$22:T$2999),IF($I891="c4",SUMIF($C$22:C$2999,$K891,T$22:T$2999),"")))))))</f>
        <v/>
      </c>
      <c r="U891" s="91" t="str">
        <f t="shared" si="216"/>
        <v/>
      </c>
      <c r="V891" s="45"/>
      <c r="X891" s="50" t="str">
        <f t="shared" si="217"/>
        <v/>
      </c>
      <c r="Y891" s="69" t="str">
        <f t="shared" si="218"/>
        <v/>
      </c>
      <c r="Z891" s="69" t="str">
        <f t="shared" si="219"/>
        <v/>
      </c>
      <c r="AA891" s="69" t="str">
        <f>IF(I891="CSS",IF(RELLENAR!$F$6="PEM",IF(OR(T891&lt;(Q891),Q891=0),1,""),IF(OR(T891*(1+$T$11+$T$9)&lt;(Q891*(1+$O$9+$O$11)),Q891=0),1,"")),"")</f>
        <v/>
      </c>
      <c r="AB891" s="93" t="str">
        <f t="shared" si="220"/>
        <v/>
      </c>
      <c r="AC891" s="56" t="str">
        <f t="shared" si="221"/>
        <v/>
      </c>
      <c r="AD891" s="94" t="str">
        <f t="shared" si="222"/>
        <v/>
      </c>
      <c r="AE891" s="56" t="str">
        <f t="shared" si="223"/>
        <v/>
      </c>
      <c r="AF891" s="78" t="str">
        <f t="shared" si="224"/>
        <v/>
      </c>
    </row>
    <row r="892" spans="1:32" s="74" customFormat="1" x14ac:dyDescent="0.2">
      <c r="A892" s="74" t="str">
        <f>IF(EXPORTADO!I874&lt;&gt;"",EXPORTADO!I874,"")</f>
        <v/>
      </c>
      <c r="B892" s="74" t="str">
        <f t="shared" si="209"/>
        <v/>
      </c>
      <c r="C892" s="86" t="str">
        <f t="shared" si="210"/>
        <v/>
      </c>
      <c r="D892" s="86" t="str">
        <f t="shared" si="211"/>
        <v/>
      </c>
      <c r="E892" s="86" t="str">
        <f t="shared" si="212"/>
        <v/>
      </c>
      <c r="F892" s="86" t="str">
        <f t="shared" si="213"/>
        <v/>
      </c>
      <c r="G892" s="86" t="str">
        <f t="shared" si="214"/>
        <v/>
      </c>
      <c r="H892" s="87" t="str">
        <f>IF(EXPORTADO!B874&lt;&gt;"",EXPORTADO!B874,"")</f>
        <v/>
      </c>
      <c r="I892" s="78" t="str">
        <f t="shared" si="215"/>
        <v/>
      </c>
      <c r="J892" s="78"/>
      <c r="K892" s="88" t="str">
        <f>IF(EXPORTADO!A874&lt;&gt;"",TRIM(EXPORTADO!A874),"")</f>
        <v/>
      </c>
      <c r="L892" s="50" t="str">
        <f>IF(K892&lt;&gt;"",EXPORTADO!D874,"")</f>
        <v/>
      </c>
      <c r="M892" s="50"/>
      <c r="N892" s="78" t="str">
        <f>IF(K892&lt;&gt;"",EXPORTADO!C874,"")</f>
        <v/>
      </c>
      <c r="O892" s="89" t="str">
        <f>IF(G892&lt;&gt;"",EXPORTADO!E874,"")</f>
        <v/>
      </c>
      <c r="P892" s="90" t="str">
        <f>IF(G892&lt;&gt;"",EXPORTADO!F874,"")</f>
        <v/>
      </c>
      <c r="Q892" s="90" t="str">
        <f>IF($G892&lt;&gt;"",$O892*P892,IF(OR($I892="c",$I892="css"),SUMIF($G$22:G$2999,$K892,Q$22:Q$2999),IF($I892="c1",SUMIF($F$22:F$2999,$K892,Q$22:Q$2999),IF($I892="c2",SUMIF($E$22:E$2999,$K892,Q$22:Q$2999),IF($I892="c3",SUMIF($D$22:D$2999,$K892,Q$22:Q$2999),IF($I892="c4",SUMIF($C$22:C$2999,$K892,Q$22:Q$2999),""))))))</f>
        <v/>
      </c>
      <c r="S892" s="90"/>
      <c r="T892" s="90" t="str">
        <f>IF(G892&lt;&gt;"",IF(S892&lt;&gt;"",O892*S892,"Celda Vacia"),IF($G892&lt;&gt;"",$O892*S892,IF(OR($I892="c",$I892="css"),SUMIF($G$22:G$2999,$K892,T$22:T$2999),IF($I892="c1",SUMIF($F$22:F$2999,$K892,T$22:T$2999),IF($I892="c2",SUMIF($E$22:E$2999,$K892,T$22:T$2999),IF($I892="c3",SUMIF($D$22:D$2999,$K892,T$22:T$2999),IF($I892="c4",SUMIF($C$22:C$2999,$K892,T$22:T$2999),"")))))))</f>
        <v/>
      </c>
      <c r="U892" s="91" t="str">
        <f t="shared" si="216"/>
        <v/>
      </c>
      <c r="V892" s="45"/>
      <c r="X892" s="50" t="str">
        <f t="shared" si="217"/>
        <v/>
      </c>
      <c r="Y892" s="69" t="str">
        <f t="shared" si="218"/>
        <v/>
      </c>
      <c r="Z892" s="69" t="str">
        <f t="shared" si="219"/>
        <v/>
      </c>
      <c r="AA892" s="69" t="str">
        <f>IF(I892="CSS",IF(RELLENAR!$F$6="PEM",IF(OR(T892&lt;(Q892),Q892=0),1,""),IF(OR(T892*(1+$T$11+$T$9)&lt;(Q892*(1+$O$9+$O$11)),Q892=0),1,"")),"")</f>
        <v/>
      </c>
      <c r="AB892" s="93" t="str">
        <f t="shared" si="220"/>
        <v/>
      </c>
      <c r="AC892" s="56" t="str">
        <f t="shared" si="221"/>
        <v/>
      </c>
      <c r="AD892" s="94" t="str">
        <f t="shared" si="222"/>
        <v/>
      </c>
      <c r="AE892" s="56" t="str">
        <f t="shared" si="223"/>
        <v/>
      </c>
      <c r="AF892" s="78" t="str">
        <f t="shared" si="224"/>
        <v/>
      </c>
    </row>
    <row r="893" spans="1:32" s="74" customFormat="1" x14ac:dyDescent="0.2">
      <c r="A893" s="74" t="str">
        <f>IF(EXPORTADO!I875&lt;&gt;"",EXPORTADO!I875,"")</f>
        <v/>
      </c>
      <c r="B893" s="74" t="str">
        <f t="shared" si="209"/>
        <v/>
      </c>
      <c r="C893" s="86" t="str">
        <f t="shared" si="210"/>
        <v/>
      </c>
      <c r="D893" s="86" t="str">
        <f t="shared" si="211"/>
        <v/>
      </c>
      <c r="E893" s="86" t="str">
        <f t="shared" si="212"/>
        <v/>
      </c>
      <c r="F893" s="86" t="str">
        <f t="shared" si="213"/>
        <v/>
      </c>
      <c r="G893" s="86" t="str">
        <f t="shared" si="214"/>
        <v/>
      </c>
      <c r="H893" s="87" t="str">
        <f>IF(EXPORTADO!B875&lt;&gt;"",EXPORTADO!B875,"")</f>
        <v/>
      </c>
      <c r="I893" s="78" t="str">
        <f t="shared" si="215"/>
        <v/>
      </c>
      <c r="J893" s="78"/>
      <c r="K893" s="88" t="str">
        <f>IF(EXPORTADO!A875&lt;&gt;"",TRIM(EXPORTADO!A875),"")</f>
        <v/>
      </c>
      <c r="L893" s="50" t="str">
        <f>IF(K893&lt;&gt;"",EXPORTADO!D875,"")</f>
        <v/>
      </c>
      <c r="M893" s="50"/>
      <c r="N893" s="78" t="str">
        <f>IF(K893&lt;&gt;"",EXPORTADO!C875,"")</f>
        <v/>
      </c>
      <c r="O893" s="89" t="str">
        <f>IF(G893&lt;&gt;"",EXPORTADO!E875,"")</f>
        <v/>
      </c>
      <c r="P893" s="90" t="str">
        <f>IF(G893&lt;&gt;"",EXPORTADO!F875,"")</f>
        <v/>
      </c>
      <c r="Q893" s="90" t="str">
        <f>IF($G893&lt;&gt;"",$O893*P893,IF(OR($I893="c",$I893="css"),SUMIF($G$22:G$2999,$K893,Q$22:Q$2999),IF($I893="c1",SUMIF($F$22:F$2999,$K893,Q$22:Q$2999),IF($I893="c2",SUMIF($E$22:E$2999,$K893,Q$22:Q$2999),IF($I893="c3",SUMIF($D$22:D$2999,$K893,Q$22:Q$2999),IF($I893="c4",SUMIF($C$22:C$2999,$K893,Q$22:Q$2999),""))))))</f>
        <v/>
      </c>
      <c r="S893" s="90"/>
      <c r="T893" s="90" t="str">
        <f>IF(G893&lt;&gt;"",IF(S893&lt;&gt;"",O893*S893,"Celda Vacia"),IF($G893&lt;&gt;"",$O893*S893,IF(OR($I893="c",$I893="css"),SUMIF($G$22:G$2999,$K893,T$22:T$2999),IF($I893="c1",SUMIF($F$22:F$2999,$K893,T$22:T$2999),IF($I893="c2",SUMIF($E$22:E$2999,$K893,T$22:T$2999),IF($I893="c3",SUMIF($D$22:D$2999,$K893,T$22:T$2999),IF($I893="c4",SUMIF($C$22:C$2999,$K893,T$22:T$2999),"")))))))</f>
        <v/>
      </c>
      <c r="U893" s="91" t="str">
        <f t="shared" si="216"/>
        <v/>
      </c>
      <c r="V893" s="45"/>
      <c r="X893" s="50" t="str">
        <f t="shared" si="217"/>
        <v/>
      </c>
      <c r="Y893" s="69" t="str">
        <f t="shared" si="218"/>
        <v/>
      </c>
      <c r="Z893" s="69" t="str">
        <f t="shared" si="219"/>
        <v/>
      </c>
      <c r="AA893" s="69" t="str">
        <f>IF(I893="CSS",IF(RELLENAR!$F$6="PEM",IF(OR(T893&lt;(Q893),Q893=0),1,""),IF(OR(T893*(1+$T$11+$T$9)&lt;(Q893*(1+$O$9+$O$11)),Q893=0),1,"")),"")</f>
        <v/>
      </c>
      <c r="AB893" s="93" t="str">
        <f t="shared" si="220"/>
        <v/>
      </c>
      <c r="AC893" s="56" t="str">
        <f t="shared" si="221"/>
        <v/>
      </c>
      <c r="AD893" s="94" t="str">
        <f t="shared" si="222"/>
        <v/>
      </c>
      <c r="AE893" s="56" t="str">
        <f t="shared" si="223"/>
        <v/>
      </c>
      <c r="AF893" s="78" t="str">
        <f t="shared" si="224"/>
        <v/>
      </c>
    </row>
    <row r="894" spans="1:32" s="74" customFormat="1" x14ac:dyDescent="0.2">
      <c r="A894" s="74" t="str">
        <f>IF(EXPORTADO!I876&lt;&gt;"",EXPORTADO!I876,"")</f>
        <v/>
      </c>
      <c r="B894" s="74" t="str">
        <f t="shared" si="209"/>
        <v/>
      </c>
      <c r="C894" s="86" t="str">
        <f t="shared" si="210"/>
        <v/>
      </c>
      <c r="D894" s="86" t="str">
        <f t="shared" si="211"/>
        <v/>
      </c>
      <c r="E894" s="86" t="str">
        <f t="shared" si="212"/>
        <v/>
      </c>
      <c r="F894" s="86" t="str">
        <f t="shared" si="213"/>
        <v/>
      </c>
      <c r="G894" s="86" t="str">
        <f t="shared" si="214"/>
        <v/>
      </c>
      <c r="H894" s="87" t="str">
        <f>IF(EXPORTADO!B876&lt;&gt;"",EXPORTADO!B876,"")</f>
        <v/>
      </c>
      <c r="I894" s="78" t="str">
        <f t="shared" si="215"/>
        <v/>
      </c>
      <c r="J894" s="78"/>
      <c r="K894" s="88" t="str">
        <f>IF(EXPORTADO!A876&lt;&gt;"",TRIM(EXPORTADO!A876),"")</f>
        <v/>
      </c>
      <c r="L894" s="50" t="str">
        <f>IF(K894&lt;&gt;"",EXPORTADO!D876,"")</f>
        <v/>
      </c>
      <c r="M894" s="50"/>
      <c r="N894" s="78" t="str">
        <f>IF(K894&lt;&gt;"",EXPORTADO!C876,"")</f>
        <v/>
      </c>
      <c r="O894" s="89" t="str">
        <f>IF(G894&lt;&gt;"",EXPORTADO!E876,"")</f>
        <v/>
      </c>
      <c r="P894" s="90" t="str">
        <f>IF(G894&lt;&gt;"",EXPORTADO!F876,"")</f>
        <v/>
      </c>
      <c r="Q894" s="90" t="str">
        <f>IF($G894&lt;&gt;"",$O894*P894,IF(OR($I894="c",$I894="css"),SUMIF($G$22:G$2999,$K894,Q$22:Q$2999),IF($I894="c1",SUMIF($F$22:F$2999,$K894,Q$22:Q$2999),IF($I894="c2",SUMIF($E$22:E$2999,$K894,Q$22:Q$2999),IF($I894="c3",SUMIF($D$22:D$2999,$K894,Q$22:Q$2999),IF($I894="c4",SUMIF($C$22:C$2999,$K894,Q$22:Q$2999),""))))))</f>
        <v/>
      </c>
      <c r="S894" s="90"/>
      <c r="T894" s="90" t="str">
        <f>IF(G894&lt;&gt;"",IF(S894&lt;&gt;"",O894*S894,"Celda Vacia"),IF($G894&lt;&gt;"",$O894*S894,IF(OR($I894="c",$I894="css"),SUMIF($G$22:G$2999,$K894,T$22:T$2999),IF($I894="c1",SUMIF($F$22:F$2999,$K894,T$22:T$2999),IF($I894="c2",SUMIF($E$22:E$2999,$K894,T$22:T$2999),IF($I894="c3",SUMIF($D$22:D$2999,$K894,T$22:T$2999),IF($I894="c4",SUMIF($C$22:C$2999,$K894,T$22:T$2999),"")))))))</f>
        <v/>
      </c>
      <c r="U894" s="91" t="str">
        <f t="shared" si="216"/>
        <v/>
      </c>
      <c r="V894" s="45"/>
      <c r="X894" s="50" t="str">
        <f t="shared" si="217"/>
        <v/>
      </c>
      <c r="Y894" s="69" t="str">
        <f t="shared" si="218"/>
        <v/>
      </c>
      <c r="Z894" s="69" t="str">
        <f t="shared" si="219"/>
        <v/>
      </c>
      <c r="AA894" s="69" t="str">
        <f>IF(I894="CSS",IF(RELLENAR!$F$6="PEM",IF(OR(T894&lt;(Q894),Q894=0),1,""),IF(OR(T894*(1+$T$11+$T$9)&lt;(Q894*(1+$O$9+$O$11)),Q894=0),1,"")),"")</f>
        <v/>
      </c>
      <c r="AB894" s="93" t="str">
        <f t="shared" si="220"/>
        <v/>
      </c>
      <c r="AC894" s="56" t="str">
        <f t="shared" si="221"/>
        <v/>
      </c>
      <c r="AD894" s="94" t="str">
        <f t="shared" si="222"/>
        <v/>
      </c>
      <c r="AE894" s="56" t="str">
        <f t="shared" si="223"/>
        <v/>
      </c>
      <c r="AF894" s="78" t="str">
        <f t="shared" si="224"/>
        <v/>
      </c>
    </row>
    <row r="895" spans="1:32" s="74" customFormat="1" x14ac:dyDescent="0.2">
      <c r="A895" s="74" t="str">
        <f>IF(EXPORTADO!I877&lt;&gt;"",EXPORTADO!I877,"")</f>
        <v/>
      </c>
      <c r="B895" s="74" t="str">
        <f t="shared" si="209"/>
        <v/>
      </c>
      <c r="C895" s="86" t="str">
        <f t="shared" si="210"/>
        <v/>
      </c>
      <c r="D895" s="86" t="str">
        <f t="shared" si="211"/>
        <v/>
      </c>
      <c r="E895" s="86" t="str">
        <f t="shared" si="212"/>
        <v/>
      </c>
      <c r="F895" s="86" t="str">
        <f t="shared" si="213"/>
        <v/>
      </c>
      <c r="G895" s="86" t="str">
        <f t="shared" si="214"/>
        <v/>
      </c>
      <c r="H895" s="87" t="str">
        <f>IF(EXPORTADO!B877&lt;&gt;"",EXPORTADO!B877,"")</f>
        <v/>
      </c>
      <c r="I895" s="78" t="str">
        <f t="shared" si="215"/>
        <v/>
      </c>
      <c r="J895" s="78"/>
      <c r="K895" s="88" t="str">
        <f>IF(EXPORTADO!A877&lt;&gt;"",TRIM(EXPORTADO!A877),"")</f>
        <v/>
      </c>
      <c r="L895" s="50" t="str">
        <f>IF(K895&lt;&gt;"",EXPORTADO!D877,"")</f>
        <v/>
      </c>
      <c r="M895" s="50"/>
      <c r="N895" s="78" t="str">
        <f>IF(K895&lt;&gt;"",EXPORTADO!C877,"")</f>
        <v/>
      </c>
      <c r="O895" s="89" t="str">
        <f>IF(G895&lt;&gt;"",EXPORTADO!E877,"")</f>
        <v/>
      </c>
      <c r="P895" s="90" t="str">
        <f>IF(G895&lt;&gt;"",EXPORTADO!F877,"")</f>
        <v/>
      </c>
      <c r="Q895" s="90" t="str">
        <f>IF($G895&lt;&gt;"",$O895*P895,IF(OR($I895="c",$I895="css"),SUMIF($G$22:G$2999,$K895,Q$22:Q$2999),IF($I895="c1",SUMIF($F$22:F$2999,$K895,Q$22:Q$2999),IF($I895="c2",SUMIF($E$22:E$2999,$K895,Q$22:Q$2999),IF($I895="c3",SUMIF($D$22:D$2999,$K895,Q$22:Q$2999),IF($I895="c4",SUMIF($C$22:C$2999,$K895,Q$22:Q$2999),""))))))</f>
        <v/>
      </c>
      <c r="S895" s="90"/>
      <c r="T895" s="90" t="str">
        <f>IF(G895&lt;&gt;"",IF(S895&lt;&gt;"",O895*S895,"Celda Vacia"),IF($G895&lt;&gt;"",$O895*S895,IF(OR($I895="c",$I895="css"),SUMIF($G$22:G$2999,$K895,T$22:T$2999),IF($I895="c1",SUMIF($F$22:F$2999,$K895,T$22:T$2999),IF($I895="c2",SUMIF($E$22:E$2999,$K895,T$22:T$2999),IF($I895="c3",SUMIF($D$22:D$2999,$K895,T$22:T$2999),IF($I895="c4",SUMIF($C$22:C$2999,$K895,T$22:T$2999),"")))))))</f>
        <v/>
      </c>
      <c r="U895" s="91" t="str">
        <f t="shared" si="216"/>
        <v/>
      </c>
      <c r="V895" s="45"/>
      <c r="X895" s="50" t="str">
        <f t="shared" si="217"/>
        <v/>
      </c>
      <c r="Y895" s="69" t="str">
        <f t="shared" si="218"/>
        <v/>
      </c>
      <c r="Z895" s="69" t="str">
        <f t="shared" si="219"/>
        <v/>
      </c>
      <c r="AA895" s="69" t="str">
        <f>IF(I895="CSS",IF(RELLENAR!$F$6="PEM",IF(OR(T895&lt;(Q895),Q895=0),1,""),IF(OR(T895*(1+$T$11+$T$9)&lt;(Q895*(1+$O$9+$O$11)),Q895=0),1,"")),"")</f>
        <v/>
      </c>
      <c r="AB895" s="93" t="str">
        <f t="shared" si="220"/>
        <v/>
      </c>
      <c r="AC895" s="56" t="str">
        <f t="shared" si="221"/>
        <v/>
      </c>
      <c r="AD895" s="94" t="str">
        <f t="shared" si="222"/>
        <v/>
      </c>
      <c r="AE895" s="56" t="str">
        <f t="shared" si="223"/>
        <v/>
      </c>
      <c r="AF895" s="78" t="str">
        <f t="shared" si="224"/>
        <v/>
      </c>
    </row>
    <row r="896" spans="1:32" s="74" customFormat="1" x14ac:dyDescent="0.2">
      <c r="A896" s="74" t="str">
        <f>IF(EXPORTADO!I878&lt;&gt;"",EXPORTADO!I878,"")</f>
        <v/>
      </c>
      <c r="B896" s="74" t="str">
        <f t="shared" si="209"/>
        <v/>
      </c>
      <c r="C896" s="86" t="str">
        <f t="shared" si="210"/>
        <v/>
      </c>
      <c r="D896" s="86" t="str">
        <f t="shared" si="211"/>
        <v/>
      </c>
      <c r="E896" s="86" t="str">
        <f t="shared" si="212"/>
        <v/>
      </c>
      <c r="F896" s="86" t="str">
        <f t="shared" si="213"/>
        <v/>
      </c>
      <c r="G896" s="86" t="str">
        <f t="shared" si="214"/>
        <v/>
      </c>
      <c r="H896" s="87" t="str">
        <f>IF(EXPORTADO!B878&lt;&gt;"",EXPORTADO!B878,"")</f>
        <v/>
      </c>
      <c r="I896" s="78" t="str">
        <f t="shared" si="215"/>
        <v/>
      </c>
      <c r="J896" s="78"/>
      <c r="K896" s="88" t="str">
        <f>IF(EXPORTADO!A878&lt;&gt;"",TRIM(EXPORTADO!A878),"")</f>
        <v/>
      </c>
      <c r="L896" s="50" t="str">
        <f>IF(K896&lt;&gt;"",EXPORTADO!D878,"")</f>
        <v/>
      </c>
      <c r="M896" s="50"/>
      <c r="N896" s="78" t="str">
        <f>IF(K896&lt;&gt;"",EXPORTADO!C878,"")</f>
        <v/>
      </c>
      <c r="O896" s="89" t="str">
        <f>IF(G896&lt;&gt;"",EXPORTADO!E878,"")</f>
        <v/>
      </c>
      <c r="P896" s="90" t="str">
        <f>IF(G896&lt;&gt;"",EXPORTADO!F878,"")</f>
        <v/>
      </c>
      <c r="Q896" s="90" t="str">
        <f>IF($G896&lt;&gt;"",$O896*P896,IF(OR($I896="c",$I896="css"),SUMIF($G$22:G$2999,$K896,Q$22:Q$2999),IF($I896="c1",SUMIF($F$22:F$2999,$K896,Q$22:Q$2999),IF($I896="c2",SUMIF($E$22:E$2999,$K896,Q$22:Q$2999),IF($I896="c3",SUMIF($D$22:D$2999,$K896,Q$22:Q$2999),IF($I896="c4",SUMIF($C$22:C$2999,$K896,Q$22:Q$2999),""))))))</f>
        <v/>
      </c>
      <c r="S896" s="90" t="s">
        <v>17</v>
      </c>
      <c r="T896" s="90" t="str">
        <f>IF(G896&lt;&gt;"",IF(S896&lt;&gt;"",O896*S896,"Celda Vacia"),IF($G896&lt;&gt;"",$O896*S896,IF(OR($I896="c",$I896="css"),SUMIF($G$22:G$2999,$K896,T$22:T$2999),IF($I896="c1",SUMIF($F$22:F$2999,$K896,T$22:T$2999),IF($I896="c2",SUMIF($E$22:E$2999,$K896,T$22:T$2999),IF($I896="c3",SUMIF($D$22:D$2999,$K896,T$22:T$2999),IF($I896="c4",SUMIF($C$22:C$2999,$K896,T$22:T$2999),"")))))))</f>
        <v/>
      </c>
      <c r="U896" s="91" t="str">
        <f t="shared" si="216"/>
        <v/>
      </c>
      <c r="V896" s="45"/>
      <c r="X896" s="50" t="str">
        <f t="shared" si="217"/>
        <v/>
      </c>
      <c r="Y896" s="69" t="str">
        <f t="shared" si="218"/>
        <v/>
      </c>
      <c r="Z896" s="69" t="str">
        <f t="shared" si="219"/>
        <v/>
      </c>
      <c r="AA896" s="69" t="str">
        <f>IF(I896="CSS",IF(RELLENAR!$F$6="PEM",IF(OR(T896&lt;(Q896),Q896=0),1,""),IF(OR(T896*(1+$T$11+$T$9)&lt;(Q896*(1+$O$9+$O$11)),Q896=0),1,"")),"")</f>
        <v/>
      </c>
      <c r="AB896" s="93" t="str">
        <f t="shared" si="220"/>
        <v/>
      </c>
      <c r="AC896" s="56" t="str">
        <f t="shared" si="221"/>
        <v/>
      </c>
      <c r="AD896" s="94" t="str">
        <f t="shared" si="222"/>
        <v/>
      </c>
      <c r="AE896" s="56" t="str">
        <f t="shared" si="223"/>
        <v/>
      </c>
      <c r="AF896" s="78" t="str">
        <f t="shared" si="224"/>
        <v/>
      </c>
    </row>
    <row r="897" spans="1:32" s="74" customFormat="1" x14ac:dyDescent="0.2">
      <c r="A897" s="74" t="str">
        <f>IF(EXPORTADO!I879&lt;&gt;"",EXPORTADO!I879,"")</f>
        <v/>
      </c>
      <c r="B897" s="74" t="str">
        <f t="shared" si="209"/>
        <v/>
      </c>
      <c r="C897" s="86" t="str">
        <f t="shared" si="210"/>
        <v/>
      </c>
      <c r="D897" s="86" t="str">
        <f t="shared" si="211"/>
        <v/>
      </c>
      <c r="E897" s="86" t="str">
        <f t="shared" si="212"/>
        <v/>
      </c>
      <c r="F897" s="86" t="str">
        <f t="shared" si="213"/>
        <v/>
      </c>
      <c r="G897" s="86" t="str">
        <f t="shared" si="214"/>
        <v/>
      </c>
      <c r="H897" s="87" t="str">
        <f>IF(EXPORTADO!B879&lt;&gt;"",EXPORTADO!B879,"")</f>
        <v/>
      </c>
      <c r="I897" s="78" t="str">
        <f t="shared" si="215"/>
        <v/>
      </c>
      <c r="J897" s="78"/>
      <c r="K897" s="88" t="str">
        <f>IF(EXPORTADO!A879&lt;&gt;"",TRIM(EXPORTADO!A879),"")</f>
        <v/>
      </c>
      <c r="L897" s="50" t="str">
        <f>IF(K897&lt;&gt;"",EXPORTADO!D879,"")</f>
        <v/>
      </c>
      <c r="M897" s="50"/>
      <c r="N897" s="78" t="str">
        <f>IF(K897&lt;&gt;"",EXPORTADO!C879,"")</f>
        <v/>
      </c>
      <c r="O897" s="89" t="str">
        <f>IF(G897&lt;&gt;"",EXPORTADO!E879,"")</f>
        <v/>
      </c>
      <c r="P897" s="90" t="str">
        <f>IF(G897&lt;&gt;"",EXPORTADO!F879,"")</f>
        <v/>
      </c>
      <c r="Q897" s="90" t="str">
        <f>IF($G897&lt;&gt;"",$O897*P897,IF(OR($I897="c",$I897="css"),SUMIF($G$22:G$2999,$K897,Q$22:Q$2999),IF($I897="c1",SUMIF($F$22:F$2999,$K897,Q$22:Q$2999),IF($I897="c2",SUMIF($E$22:E$2999,$K897,Q$22:Q$2999),IF($I897="c3",SUMIF($D$22:D$2999,$K897,Q$22:Q$2999),IF($I897="c4",SUMIF($C$22:C$2999,$K897,Q$22:Q$2999),""))))))</f>
        <v/>
      </c>
      <c r="S897" s="90" t="s">
        <v>17</v>
      </c>
      <c r="T897" s="90" t="str">
        <f>IF(G897&lt;&gt;"",IF(S897&lt;&gt;"",O897*S897,"Celda Vacia"),IF($G897&lt;&gt;"",$O897*S897,IF(OR($I897="c",$I897="css"),SUMIF($G$22:G$2999,$K897,T$22:T$2999),IF($I897="c1",SUMIF($F$22:F$2999,$K897,T$22:T$2999),IF($I897="c2",SUMIF($E$22:E$2999,$K897,T$22:T$2999),IF($I897="c3",SUMIF($D$22:D$2999,$K897,T$22:T$2999),IF($I897="c4",SUMIF($C$22:C$2999,$K897,T$22:T$2999),"")))))))</f>
        <v/>
      </c>
      <c r="U897" s="91" t="str">
        <f t="shared" si="216"/>
        <v/>
      </c>
      <c r="V897" s="45"/>
      <c r="X897" s="50" t="str">
        <f t="shared" si="217"/>
        <v/>
      </c>
      <c r="Y897" s="69" t="str">
        <f t="shared" si="218"/>
        <v/>
      </c>
      <c r="Z897" s="69" t="str">
        <f t="shared" si="219"/>
        <v/>
      </c>
      <c r="AA897" s="69" t="str">
        <f>IF(I897="CSS",IF(RELLENAR!$F$6="PEM",IF(OR(T897&lt;(Q897),Q897=0),1,""),IF(OR(T897*(1+$T$11+$T$9)&lt;(Q897*(1+$O$9+$O$11)),Q897=0),1,"")),"")</f>
        <v/>
      </c>
      <c r="AB897" s="93" t="str">
        <f t="shared" si="220"/>
        <v/>
      </c>
      <c r="AC897" s="56" t="str">
        <f t="shared" si="221"/>
        <v/>
      </c>
      <c r="AD897" s="94" t="str">
        <f t="shared" si="222"/>
        <v/>
      </c>
      <c r="AE897" s="56" t="str">
        <f t="shared" si="223"/>
        <v/>
      </c>
      <c r="AF897" s="78" t="str">
        <f t="shared" si="224"/>
        <v/>
      </c>
    </row>
    <row r="898" spans="1:32" s="74" customFormat="1" x14ac:dyDescent="0.2">
      <c r="A898" s="74" t="str">
        <f>IF(EXPORTADO!I880&lt;&gt;"",EXPORTADO!I880,"")</f>
        <v/>
      </c>
      <c r="B898" s="74" t="str">
        <f t="shared" si="209"/>
        <v/>
      </c>
      <c r="C898" s="86" t="str">
        <f t="shared" si="210"/>
        <v/>
      </c>
      <c r="D898" s="86" t="str">
        <f t="shared" si="211"/>
        <v/>
      </c>
      <c r="E898" s="86" t="str">
        <f t="shared" si="212"/>
        <v/>
      </c>
      <c r="F898" s="86" t="str">
        <f t="shared" si="213"/>
        <v/>
      </c>
      <c r="G898" s="86" t="str">
        <f t="shared" si="214"/>
        <v/>
      </c>
      <c r="H898" s="87" t="str">
        <f>IF(EXPORTADO!B880&lt;&gt;"",EXPORTADO!B880,"")</f>
        <v/>
      </c>
      <c r="I898" s="78" t="str">
        <f t="shared" si="215"/>
        <v/>
      </c>
      <c r="J898" s="78"/>
      <c r="K898" s="88" t="str">
        <f>IF(EXPORTADO!A880&lt;&gt;"",TRIM(EXPORTADO!A880),"")</f>
        <v/>
      </c>
      <c r="L898" s="50" t="str">
        <f>IF(K898&lt;&gt;"",EXPORTADO!D880,"")</f>
        <v/>
      </c>
      <c r="M898" s="50"/>
      <c r="N898" s="78" t="str">
        <f>IF(K898&lt;&gt;"",EXPORTADO!C880,"")</f>
        <v/>
      </c>
      <c r="O898" s="89" t="str">
        <f>IF(G898&lt;&gt;"",EXPORTADO!E880,"")</f>
        <v/>
      </c>
      <c r="P898" s="90" t="str">
        <f>IF(G898&lt;&gt;"",EXPORTADO!F880,"")</f>
        <v/>
      </c>
      <c r="Q898" s="90" t="str">
        <f>IF($G898&lt;&gt;"",$O898*P898,IF(OR($I898="c",$I898="css"),SUMIF($G$22:G$2999,$K898,Q$22:Q$2999),IF($I898="c1",SUMIF($F$22:F$2999,$K898,Q$22:Q$2999),IF($I898="c2",SUMIF($E$22:E$2999,$K898,Q$22:Q$2999),IF($I898="c3",SUMIF($D$22:D$2999,$K898,Q$22:Q$2999),IF($I898="c4",SUMIF($C$22:C$2999,$K898,Q$22:Q$2999),""))))))</f>
        <v/>
      </c>
      <c r="S898" s="90"/>
      <c r="T898" s="90" t="str">
        <f>IF(G898&lt;&gt;"",IF(S898&lt;&gt;"",O898*S898,"Celda Vacia"),IF($G898&lt;&gt;"",$O898*S898,IF(OR($I898="c",$I898="css"),SUMIF($G$22:G$2999,$K898,T$22:T$2999),IF($I898="c1",SUMIF($F$22:F$2999,$K898,T$22:T$2999),IF($I898="c2",SUMIF($E$22:E$2999,$K898,T$22:T$2999),IF($I898="c3",SUMIF($D$22:D$2999,$K898,T$22:T$2999),IF($I898="c4",SUMIF($C$22:C$2999,$K898,T$22:T$2999),"")))))))</f>
        <v/>
      </c>
      <c r="U898" s="91" t="str">
        <f t="shared" si="216"/>
        <v/>
      </c>
      <c r="V898" s="45"/>
      <c r="X898" s="50" t="str">
        <f t="shared" si="217"/>
        <v/>
      </c>
      <c r="Y898" s="69" t="str">
        <f t="shared" si="218"/>
        <v/>
      </c>
      <c r="Z898" s="69" t="str">
        <f t="shared" si="219"/>
        <v/>
      </c>
      <c r="AA898" s="69" t="str">
        <f>IF(I898="CSS",IF(RELLENAR!$F$6="PEM",IF(OR(T898&lt;(Q898),Q898=0),1,""),IF(OR(T898*(1+$T$11+$T$9)&lt;(Q898*(1+$O$9+$O$11)),Q898=0),1,"")),"")</f>
        <v/>
      </c>
      <c r="AB898" s="93" t="str">
        <f t="shared" si="220"/>
        <v/>
      </c>
      <c r="AC898" s="56" t="str">
        <f t="shared" si="221"/>
        <v/>
      </c>
      <c r="AD898" s="94" t="str">
        <f t="shared" si="222"/>
        <v/>
      </c>
      <c r="AE898" s="56" t="str">
        <f t="shared" si="223"/>
        <v/>
      </c>
      <c r="AF898" s="78" t="str">
        <f t="shared" si="224"/>
        <v/>
      </c>
    </row>
    <row r="899" spans="1:32" s="74" customFormat="1" x14ac:dyDescent="0.2">
      <c r="A899" s="74" t="str">
        <f>IF(EXPORTADO!I881&lt;&gt;"",EXPORTADO!I881,"")</f>
        <v/>
      </c>
      <c r="B899" s="74" t="str">
        <f t="shared" si="209"/>
        <v/>
      </c>
      <c r="C899" s="86" t="str">
        <f t="shared" si="210"/>
        <v/>
      </c>
      <c r="D899" s="86" t="str">
        <f t="shared" si="211"/>
        <v/>
      </c>
      <c r="E899" s="86" t="str">
        <f t="shared" si="212"/>
        <v/>
      </c>
      <c r="F899" s="86" t="str">
        <f t="shared" si="213"/>
        <v/>
      </c>
      <c r="G899" s="86" t="str">
        <f t="shared" si="214"/>
        <v/>
      </c>
      <c r="H899" s="87" t="str">
        <f>IF(EXPORTADO!B881&lt;&gt;"",EXPORTADO!B881,"")</f>
        <v/>
      </c>
      <c r="I899" s="78" t="str">
        <f t="shared" si="215"/>
        <v/>
      </c>
      <c r="J899" s="78"/>
      <c r="K899" s="88" t="str">
        <f>IF(EXPORTADO!A881&lt;&gt;"",TRIM(EXPORTADO!A881),"")</f>
        <v/>
      </c>
      <c r="L899" s="50" t="str">
        <f>IF(K899&lt;&gt;"",EXPORTADO!D881,"")</f>
        <v/>
      </c>
      <c r="M899" s="50"/>
      <c r="N899" s="78" t="str">
        <f>IF(K899&lt;&gt;"",EXPORTADO!C881,"")</f>
        <v/>
      </c>
      <c r="O899" s="89" t="str">
        <f>IF(G899&lt;&gt;"",EXPORTADO!E881,"")</f>
        <v/>
      </c>
      <c r="P899" s="90" t="str">
        <f>IF(G899&lt;&gt;"",EXPORTADO!F881,"")</f>
        <v/>
      </c>
      <c r="Q899" s="90" t="str">
        <f>IF($G899&lt;&gt;"",$O899*P899,IF(OR($I899="c",$I899="css"),SUMIF($G$22:G$2999,$K899,Q$22:Q$2999),IF($I899="c1",SUMIF($F$22:F$2999,$K899,Q$22:Q$2999),IF($I899="c2",SUMIF($E$22:E$2999,$K899,Q$22:Q$2999),IF($I899="c3",SUMIF($D$22:D$2999,$K899,Q$22:Q$2999),IF($I899="c4",SUMIF($C$22:C$2999,$K899,Q$22:Q$2999),""))))))</f>
        <v/>
      </c>
      <c r="S899" s="90"/>
      <c r="T899" s="90" t="str">
        <f>IF(G899&lt;&gt;"",IF(S899&lt;&gt;"",O899*S899,"Celda Vacia"),IF($G899&lt;&gt;"",$O899*S899,IF(OR($I899="c",$I899="css"),SUMIF($G$22:G$2999,$K899,T$22:T$2999),IF($I899="c1",SUMIF($F$22:F$2999,$K899,T$22:T$2999),IF($I899="c2",SUMIF($E$22:E$2999,$K899,T$22:T$2999),IF($I899="c3",SUMIF($D$22:D$2999,$K899,T$22:T$2999),IF($I899="c4",SUMIF($C$22:C$2999,$K899,T$22:T$2999),"")))))))</f>
        <v/>
      </c>
      <c r="U899" s="91" t="str">
        <f t="shared" si="216"/>
        <v/>
      </c>
      <c r="V899" s="45"/>
      <c r="X899" s="50" t="str">
        <f t="shared" si="217"/>
        <v/>
      </c>
      <c r="Y899" s="69" t="str">
        <f t="shared" si="218"/>
        <v/>
      </c>
      <c r="Z899" s="69" t="str">
        <f t="shared" si="219"/>
        <v/>
      </c>
      <c r="AA899" s="69" t="str">
        <f>IF(I899="CSS",IF(RELLENAR!$F$6="PEM",IF(OR(T899&lt;(Q899),Q899=0),1,""),IF(OR(T899*(1+$T$11+$T$9)&lt;(Q899*(1+$O$9+$O$11)),Q899=0),1,"")),"")</f>
        <v/>
      </c>
      <c r="AB899" s="93" t="str">
        <f t="shared" si="220"/>
        <v/>
      </c>
      <c r="AC899" s="56" t="str">
        <f t="shared" si="221"/>
        <v/>
      </c>
      <c r="AD899" s="94" t="str">
        <f t="shared" si="222"/>
        <v/>
      </c>
      <c r="AE899" s="56" t="str">
        <f t="shared" si="223"/>
        <v/>
      </c>
      <c r="AF899" s="78" t="str">
        <f t="shared" si="224"/>
        <v/>
      </c>
    </row>
    <row r="900" spans="1:32" s="74" customFormat="1" x14ac:dyDescent="0.2">
      <c r="A900" s="74" t="str">
        <f>IF(EXPORTADO!I882&lt;&gt;"",EXPORTADO!I882,"")</f>
        <v/>
      </c>
      <c r="B900" s="74" t="str">
        <f t="shared" si="209"/>
        <v/>
      </c>
      <c r="C900" s="86" t="str">
        <f t="shared" si="210"/>
        <v/>
      </c>
      <c r="D900" s="86" t="str">
        <f t="shared" si="211"/>
        <v/>
      </c>
      <c r="E900" s="86" t="str">
        <f t="shared" si="212"/>
        <v/>
      </c>
      <c r="F900" s="86" t="str">
        <f t="shared" si="213"/>
        <v/>
      </c>
      <c r="G900" s="86" t="str">
        <f t="shared" si="214"/>
        <v/>
      </c>
      <c r="H900" s="87" t="str">
        <f>IF(EXPORTADO!B882&lt;&gt;"",EXPORTADO!B882,"")</f>
        <v/>
      </c>
      <c r="I900" s="78" t="str">
        <f t="shared" si="215"/>
        <v/>
      </c>
      <c r="J900" s="78"/>
      <c r="K900" s="88" t="str">
        <f>IF(EXPORTADO!A882&lt;&gt;"",TRIM(EXPORTADO!A882),"")</f>
        <v/>
      </c>
      <c r="L900" s="50" t="str">
        <f>IF(K900&lt;&gt;"",EXPORTADO!D882,"")</f>
        <v/>
      </c>
      <c r="M900" s="50"/>
      <c r="N900" s="78" t="str">
        <f>IF(K900&lt;&gt;"",EXPORTADO!C882,"")</f>
        <v/>
      </c>
      <c r="O900" s="89" t="str">
        <f>IF(G900&lt;&gt;"",EXPORTADO!E882,"")</f>
        <v/>
      </c>
      <c r="P900" s="90" t="str">
        <f>IF(G900&lt;&gt;"",EXPORTADO!F882,"")</f>
        <v/>
      </c>
      <c r="Q900" s="90" t="str">
        <f>IF($G900&lt;&gt;"",$O900*P900,IF(OR($I900="c",$I900="css"),SUMIF($G$22:G$2999,$K900,Q$22:Q$2999),IF($I900="c1",SUMIF($F$22:F$2999,$K900,Q$22:Q$2999),IF($I900="c2",SUMIF($E$22:E$2999,$K900,Q$22:Q$2999),IF($I900="c3",SUMIF($D$22:D$2999,$K900,Q$22:Q$2999),IF($I900="c4",SUMIF($C$22:C$2999,$K900,Q$22:Q$2999),""))))))</f>
        <v/>
      </c>
      <c r="S900" s="90" t="s">
        <v>17</v>
      </c>
      <c r="T900" s="90" t="str">
        <f>IF(G900&lt;&gt;"",IF(S900&lt;&gt;"",O900*S900,"Celda Vacia"),IF($G900&lt;&gt;"",$O900*S900,IF(OR($I900="c",$I900="css"),SUMIF($G$22:G$2999,$K900,T$22:T$2999),IF($I900="c1",SUMIF($F$22:F$2999,$K900,T$22:T$2999),IF($I900="c2",SUMIF($E$22:E$2999,$K900,T$22:T$2999),IF($I900="c3",SUMIF($D$22:D$2999,$K900,T$22:T$2999),IF($I900="c4",SUMIF($C$22:C$2999,$K900,T$22:T$2999),"")))))))</f>
        <v/>
      </c>
      <c r="U900" s="91" t="str">
        <f t="shared" si="216"/>
        <v/>
      </c>
      <c r="V900" s="45"/>
      <c r="X900" s="50" t="str">
        <f t="shared" si="217"/>
        <v/>
      </c>
      <c r="Y900" s="69" t="str">
        <f t="shared" si="218"/>
        <v/>
      </c>
      <c r="Z900" s="69" t="str">
        <f t="shared" si="219"/>
        <v/>
      </c>
      <c r="AA900" s="69" t="str">
        <f>IF(I900="CSS",IF(RELLENAR!$F$6="PEM",IF(OR(T900&lt;(Q900),Q900=0),1,""),IF(OR(T900*(1+$T$11+$T$9)&lt;(Q900*(1+$O$9+$O$11)),Q900=0),1,"")),"")</f>
        <v/>
      </c>
      <c r="AB900" s="93" t="str">
        <f t="shared" si="220"/>
        <v/>
      </c>
      <c r="AC900" s="56" t="str">
        <f t="shared" si="221"/>
        <v/>
      </c>
      <c r="AD900" s="94" t="str">
        <f t="shared" si="222"/>
        <v/>
      </c>
      <c r="AE900" s="56" t="str">
        <f t="shared" si="223"/>
        <v/>
      </c>
      <c r="AF900" s="78" t="str">
        <f t="shared" si="224"/>
        <v/>
      </c>
    </row>
    <row r="901" spans="1:32" s="74" customFormat="1" x14ac:dyDescent="0.2">
      <c r="A901" s="74" t="str">
        <f>IF(EXPORTADO!I883&lt;&gt;"",EXPORTADO!I883,"")</f>
        <v/>
      </c>
      <c r="B901" s="74" t="str">
        <f t="shared" si="209"/>
        <v/>
      </c>
      <c r="C901" s="86" t="str">
        <f t="shared" si="210"/>
        <v/>
      </c>
      <c r="D901" s="86" t="str">
        <f t="shared" si="211"/>
        <v/>
      </c>
      <c r="E901" s="86" t="str">
        <f t="shared" si="212"/>
        <v/>
      </c>
      <c r="F901" s="86" t="str">
        <f t="shared" si="213"/>
        <v/>
      </c>
      <c r="G901" s="86" t="str">
        <f t="shared" si="214"/>
        <v/>
      </c>
      <c r="H901" s="87" t="str">
        <f>IF(EXPORTADO!B883&lt;&gt;"",EXPORTADO!B883,"")</f>
        <v/>
      </c>
      <c r="I901" s="78" t="str">
        <f t="shared" si="215"/>
        <v/>
      </c>
      <c r="J901" s="78"/>
      <c r="K901" s="88" t="str">
        <f>IF(EXPORTADO!A883&lt;&gt;"",TRIM(EXPORTADO!A883),"")</f>
        <v/>
      </c>
      <c r="L901" s="50" t="str">
        <f>IF(K901&lt;&gt;"",EXPORTADO!D883,"")</f>
        <v/>
      </c>
      <c r="M901" s="50"/>
      <c r="N901" s="78" t="str">
        <f>IF(K901&lt;&gt;"",EXPORTADO!C883,"")</f>
        <v/>
      </c>
      <c r="O901" s="89" t="str">
        <f>IF(G901&lt;&gt;"",EXPORTADO!E883,"")</f>
        <v/>
      </c>
      <c r="P901" s="90" t="str">
        <f>IF(G901&lt;&gt;"",EXPORTADO!F883,"")</f>
        <v/>
      </c>
      <c r="Q901" s="90" t="str">
        <f>IF($G901&lt;&gt;"",$O901*P901,IF(OR($I901="c",$I901="css"),SUMIF($G$22:G$2999,$K901,Q$22:Q$2999),IF($I901="c1",SUMIF($F$22:F$2999,$K901,Q$22:Q$2999),IF($I901="c2",SUMIF($E$22:E$2999,$K901,Q$22:Q$2999),IF($I901="c3",SUMIF($D$22:D$2999,$K901,Q$22:Q$2999),IF($I901="c4",SUMIF($C$22:C$2999,$K901,Q$22:Q$2999),""))))))</f>
        <v/>
      </c>
      <c r="S901" s="90"/>
      <c r="T901" s="90" t="str">
        <f>IF(G901&lt;&gt;"",IF(S901&lt;&gt;"",O901*S901,"Celda Vacia"),IF($G901&lt;&gt;"",$O901*S901,IF(OR($I901="c",$I901="css"),SUMIF($G$22:G$2999,$K901,T$22:T$2999),IF($I901="c1",SUMIF($F$22:F$2999,$K901,T$22:T$2999),IF($I901="c2",SUMIF($E$22:E$2999,$K901,T$22:T$2999),IF($I901="c3",SUMIF($D$22:D$2999,$K901,T$22:T$2999),IF($I901="c4",SUMIF($C$22:C$2999,$K901,T$22:T$2999),"")))))))</f>
        <v/>
      </c>
      <c r="U901" s="91" t="str">
        <f t="shared" si="216"/>
        <v/>
      </c>
      <c r="V901" s="45"/>
      <c r="X901" s="50" t="str">
        <f t="shared" si="217"/>
        <v/>
      </c>
      <c r="Y901" s="69" t="str">
        <f t="shared" si="218"/>
        <v/>
      </c>
      <c r="Z901" s="69" t="str">
        <f t="shared" si="219"/>
        <v/>
      </c>
      <c r="AA901" s="69" t="str">
        <f>IF(I901="CSS",IF(RELLENAR!$F$6="PEM",IF(OR(T901&lt;(Q901),Q901=0),1,""),IF(OR(T901*(1+$T$11+$T$9)&lt;(Q901*(1+$O$9+$O$11)),Q901=0),1,"")),"")</f>
        <v/>
      </c>
      <c r="AB901" s="93" t="str">
        <f t="shared" si="220"/>
        <v/>
      </c>
      <c r="AC901" s="56" t="str">
        <f t="shared" si="221"/>
        <v/>
      </c>
      <c r="AD901" s="94" t="str">
        <f t="shared" si="222"/>
        <v/>
      </c>
      <c r="AE901" s="56" t="str">
        <f t="shared" si="223"/>
        <v/>
      </c>
      <c r="AF901" s="78" t="str">
        <f t="shared" si="224"/>
        <v/>
      </c>
    </row>
    <row r="902" spans="1:32" s="74" customFormat="1" x14ac:dyDescent="0.2">
      <c r="A902" s="74" t="str">
        <f>IF(EXPORTADO!I884&lt;&gt;"",EXPORTADO!I884,"")</f>
        <v/>
      </c>
      <c r="B902" s="74" t="str">
        <f t="shared" si="209"/>
        <v/>
      </c>
      <c r="C902" s="86" t="str">
        <f t="shared" si="210"/>
        <v/>
      </c>
      <c r="D902" s="86" t="str">
        <f t="shared" si="211"/>
        <v/>
      </c>
      <c r="E902" s="86" t="str">
        <f t="shared" si="212"/>
        <v/>
      </c>
      <c r="F902" s="86" t="str">
        <f t="shared" si="213"/>
        <v/>
      </c>
      <c r="G902" s="86" t="str">
        <f t="shared" si="214"/>
        <v/>
      </c>
      <c r="H902" s="87" t="str">
        <f>IF(EXPORTADO!B884&lt;&gt;"",EXPORTADO!B884,"")</f>
        <v/>
      </c>
      <c r="I902" s="78" t="str">
        <f t="shared" si="215"/>
        <v/>
      </c>
      <c r="J902" s="78"/>
      <c r="K902" s="88" t="str">
        <f>IF(EXPORTADO!A884&lt;&gt;"",TRIM(EXPORTADO!A884),"")</f>
        <v/>
      </c>
      <c r="L902" s="50" t="str">
        <f>IF(K902&lt;&gt;"",EXPORTADO!D884,"")</f>
        <v/>
      </c>
      <c r="M902" s="50"/>
      <c r="N902" s="78" t="str">
        <f>IF(K902&lt;&gt;"",EXPORTADO!C884,"")</f>
        <v/>
      </c>
      <c r="O902" s="89" t="str">
        <f>IF(G902&lt;&gt;"",EXPORTADO!E884,"")</f>
        <v/>
      </c>
      <c r="P902" s="90" t="str">
        <f>IF(G902&lt;&gt;"",EXPORTADO!F884,"")</f>
        <v/>
      </c>
      <c r="Q902" s="90" t="str">
        <f>IF($G902&lt;&gt;"",$O902*P902,IF(OR($I902="c",$I902="css"),SUMIF($G$22:G$2999,$K902,Q$22:Q$2999),IF($I902="c1",SUMIF($F$22:F$2999,$K902,Q$22:Q$2999),IF($I902="c2",SUMIF($E$22:E$2999,$K902,Q$22:Q$2999),IF($I902="c3",SUMIF($D$22:D$2999,$K902,Q$22:Q$2999),IF($I902="c4",SUMIF($C$22:C$2999,$K902,Q$22:Q$2999),""))))))</f>
        <v/>
      </c>
      <c r="S902" s="90"/>
      <c r="T902" s="90" t="str">
        <f>IF(G902&lt;&gt;"",IF(S902&lt;&gt;"",O902*S902,"Celda Vacia"),IF($G902&lt;&gt;"",$O902*S902,IF(OR($I902="c",$I902="css"),SUMIF($G$22:G$2999,$K902,T$22:T$2999),IF($I902="c1",SUMIF($F$22:F$2999,$K902,T$22:T$2999),IF($I902="c2",SUMIF($E$22:E$2999,$K902,T$22:T$2999),IF($I902="c3",SUMIF($D$22:D$2999,$K902,T$22:T$2999),IF($I902="c4",SUMIF($C$22:C$2999,$K902,T$22:T$2999),"")))))))</f>
        <v/>
      </c>
      <c r="U902" s="91" t="str">
        <f t="shared" si="216"/>
        <v/>
      </c>
      <c r="V902" s="45"/>
      <c r="X902" s="50" t="str">
        <f t="shared" si="217"/>
        <v/>
      </c>
      <c r="Y902" s="69" t="str">
        <f t="shared" si="218"/>
        <v/>
      </c>
      <c r="Z902" s="69" t="str">
        <f t="shared" si="219"/>
        <v/>
      </c>
      <c r="AA902" s="69" t="str">
        <f>IF(I902="CSS",IF(RELLENAR!$F$6="PEM",IF(OR(T902&lt;(Q902),Q902=0),1,""),IF(OR(T902*(1+$T$11+$T$9)&lt;(Q902*(1+$O$9+$O$11)),Q902=0),1,"")),"")</f>
        <v/>
      </c>
      <c r="AB902" s="93" t="str">
        <f t="shared" si="220"/>
        <v/>
      </c>
      <c r="AC902" s="56" t="str">
        <f t="shared" si="221"/>
        <v/>
      </c>
      <c r="AD902" s="94" t="str">
        <f t="shared" si="222"/>
        <v/>
      </c>
      <c r="AE902" s="56" t="str">
        <f t="shared" si="223"/>
        <v/>
      </c>
      <c r="AF902" s="78" t="str">
        <f t="shared" si="224"/>
        <v/>
      </c>
    </row>
    <row r="903" spans="1:32" s="74" customFormat="1" x14ac:dyDescent="0.2">
      <c r="A903" s="74" t="str">
        <f>IF(EXPORTADO!I885&lt;&gt;"",EXPORTADO!I885,"")</f>
        <v/>
      </c>
      <c r="B903" s="74" t="str">
        <f t="shared" si="209"/>
        <v/>
      </c>
      <c r="C903" s="86" t="str">
        <f t="shared" si="210"/>
        <v/>
      </c>
      <c r="D903" s="86" t="str">
        <f t="shared" si="211"/>
        <v/>
      </c>
      <c r="E903" s="86" t="str">
        <f t="shared" si="212"/>
        <v/>
      </c>
      <c r="F903" s="86" t="str">
        <f t="shared" si="213"/>
        <v/>
      </c>
      <c r="G903" s="86" t="str">
        <f t="shared" si="214"/>
        <v/>
      </c>
      <c r="H903" s="87" t="str">
        <f>IF(EXPORTADO!B885&lt;&gt;"",EXPORTADO!B885,"")</f>
        <v/>
      </c>
      <c r="I903" s="78" t="str">
        <f t="shared" si="215"/>
        <v/>
      </c>
      <c r="J903" s="78"/>
      <c r="K903" s="88" t="str">
        <f>IF(EXPORTADO!A885&lt;&gt;"",TRIM(EXPORTADO!A885),"")</f>
        <v/>
      </c>
      <c r="L903" s="50" t="str">
        <f>IF(K903&lt;&gt;"",EXPORTADO!D885,"")</f>
        <v/>
      </c>
      <c r="M903" s="50"/>
      <c r="N903" s="78" t="str">
        <f>IF(K903&lt;&gt;"",EXPORTADO!C885,"")</f>
        <v/>
      </c>
      <c r="O903" s="89" t="str">
        <f>IF(G903&lt;&gt;"",EXPORTADO!E885,"")</f>
        <v/>
      </c>
      <c r="P903" s="90" t="str">
        <f>IF(G903&lt;&gt;"",EXPORTADO!F885,"")</f>
        <v/>
      </c>
      <c r="Q903" s="90" t="str">
        <f>IF($G903&lt;&gt;"",$O903*P903,IF(OR($I903="c",$I903="css"),SUMIF($G$22:G$2999,$K903,Q$22:Q$2999),IF($I903="c1",SUMIF($F$22:F$2999,$K903,Q$22:Q$2999),IF($I903="c2",SUMIF($E$22:E$2999,$K903,Q$22:Q$2999),IF($I903="c3",SUMIF($D$22:D$2999,$K903,Q$22:Q$2999),IF($I903="c4",SUMIF($C$22:C$2999,$K903,Q$22:Q$2999),""))))))</f>
        <v/>
      </c>
      <c r="S903" s="90"/>
      <c r="T903" s="90" t="str">
        <f>IF(G903&lt;&gt;"",IF(S903&lt;&gt;"",O903*S903,"Celda Vacia"),IF($G903&lt;&gt;"",$O903*S903,IF(OR($I903="c",$I903="css"),SUMIF($G$22:G$2999,$K903,T$22:T$2999),IF($I903="c1",SUMIF($F$22:F$2999,$K903,T$22:T$2999),IF($I903="c2",SUMIF($E$22:E$2999,$K903,T$22:T$2999),IF($I903="c3",SUMIF($D$22:D$2999,$K903,T$22:T$2999),IF($I903="c4",SUMIF($C$22:C$2999,$K903,T$22:T$2999),"")))))))</f>
        <v/>
      </c>
      <c r="U903" s="91" t="str">
        <f t="shared" si="216"/>
        <v/>
      </c>
      <c r="V903" s="45"/>
      <c r="X903" s="50" t="str">
        <f t="shared" si="217"/>
        <v/>
      </c>
      <c r="Y903" s="69" t="str">
        <f t="shared" si="218"/>
        <v/>
      </c>
      <c r="Z903" s="69" t="str">
        <f t="shared" si="219"/>
        <v/>
      </c>
      <c r="AA903" s="69" t="str">
        <f>IF(I903="CSS",IF(RELLENAR!$F$6="PEM",IF(OR(T903&lt;(Q903),Q903=0),1,""),IF(OR(T903*(1+$T$11+$T$9)&lt;(Q903*(1+$O$9+$O$11)),Q903=0),1,"")),"")</f>
        <v/>
      </c>
      <c r="AB903" s="93" t="str">
        <f t="shared" si="220"/>
        <v/>
      </c>
      <c r="AC903" s="56" t="str">
        <f t="shared" si="221"/>
        <v/>
      </c>
      <c r="AD903" s="94" t="str">
        <f t="shared" si="222"/>
        <v/>
      </c>
      <c r="AE903" s="56" t="str">
        <f t="shared" si="223"/>
        <v/>
      </c>
      <c r="AF903" s="78" t="str">
        <f t="shared" si="224"/>
        <v/>
      </c>
    </row>
    <row r="904" spans="1:32" s="74" customFormat="1" x14ac:dyDescent="0.2">
      <c r="A904" s="74" t="str">
        <f>IF(EXPORTADO!I886&lt;&gt;"",EXPORTADO!I886,"")</f>
        <v/>
      </c>
      <c r="B904" s="74" t="str">
        <f t="shared" si="209"/>
        <v/>
      </c>
      <c r="C904" s="86" t="str">
        <f t="shared" si="210"/>
        <v/>
      </c>
      <c r="D904" s="86" t="str">
        <f t="shared" si="211"/>
        <v/>
      </c>
      <c r="E904" s="86" t="str">
        <f t="shared" si="212"/>
        <v/>
      </c>
      <c r="F904" s="86" t="str">
        <f t="shared" si="213"/>
        <v/>
      </c>
      <c r="G904" s="86" t="str">
        <f t="shared" si="214"/>
        <v/>
      </c>
      <c r="H904" s="87" t="str">
        <f>IF(EXPORTADO!B886&lt;&gt;"",EXPORTADO!B886,"")</f>
        <v/>
      </c>
      <c r="I904" s="78" t="str">
        <f t="shared" si="215"/>
        <v/>
      </c>
      <c r="J904" s="78"/>
      <c r="K904" s="88" t="str">
        <f>IF(EXPORTADO!A886&lt;&gt;"",TRIM(EXPORTADO!A886),"")</f>
        <v/>
      </c>
      <c r="L904" s="50" t="str">
        <f>IF(K904&lt;&gt;"",EXPORTADO!D886,"")</f>
        <v/>
      </c>
      <c r="M904" s="50"/>
      <c r="N904" s="78" t="str">
        <f>IF(K904&lt;&gt;"",EXPORTADO!C886,"")</f>
        <v/>
      </c>
      <c r="O904" s="89" t="str">
        <f>IF(G904&lt;&gt;"",EXPORTADO!E886,"")</f>
        <v/>
      </c>
      <c r="P904" s="90" t="str">
        <f>IF(G904&lt;&gt;"",EXPORTADO!F886,"")</f>
        <v/>
      </c>
      <c r="Q904" s="90" t="str">
        <f>IF($G904&lt;&gt;"",$O904*P904,IF(OR($I904="c",$I904="css"),SUMIF($G$22:G$2999,$K904,Q$22:Q$2999),IF($I904="c1",SUMIF($F$22:F$2999,$K904,Q$22:Q$2999),IF($I904="c2",SUMIF($E$22:E$2999,$K904,Q$22:Q$2999),IF($I904="c3",SUMIF($D$22:D$2999,$K904,Q$22:Q$2999),IF($I904="c4",SUMIF($C$22:C$2999,$K904,Q$22:Q$2999),""))))))</f>
        <v/>
      </c>
      <c r="S904" s="90" t="s">
        <v>17</v>
      </c>
      <c r="T904" s="90" t="str">
        <f>IF(G904&lt;&gt;"",IF(S904&lt;&gt;"",O904*S904,"Celda Vacia"),IF($G904&lt;&gt;"",$O904*S904,IF(OR($I904="c",$I904="css"),SUMIF($G$22:G$2999,$K904,T$22:T$2999),IF($I904="c1",SUMIF($F$22:F$2999,$K904,T$22:T$2999),IF($I904="c2",SUMIF($E$22:E$2999,$K904,T$22:T$2999),IF($I904="c3",SUMIF($D$22:D$2999,$K904,T$22:T$2999),IF($I904="c4",SUMIF($C$22:C$2999,$K904,T$22:T$2999),"")))))))</f>
        <v/>
      </c>
      <c r="U904" s="91" t="str">
        <f t="shared" si="216"/>
        <v/>
      </c>
      <c r="V904" s="45"/>
      <c r="X904" s="50" t="str">
        <f t="shared" si="217"/>
        <v/>
      </c>
      <c r="Y904" s="69" t="str">
        <f t="shared" si="218"/>
        <v/>
      </c>
      <c r="Z904" s="69" t="str">
        <f t="shared" si="219"/>
        <v/>
      </c>
      <c r="AA904" s="69" t="str">
        <f>IF(I904="CSS",IF(RELLENAR!$F$6="PEM",IF(OR(T904&lt;(Q904),Q904=0),1,""),IF(OR(T904*(1+$T$11+$T$9)&lt;(Q904*(1+$O$9+$O$11)),Q904=0),1,"")),"")</f>
        <v/>
      </c>
      <c r="AB904" s="93" t="str">
        <f t="shared" si="220"/>
        <v/>
      </c>
      <c r="AC904" s="56" t="str">
        <f t="shared" si="221"/>
        <v/>
      </c>
      <c r="AD904" s="94" t="str">
        <f t="shared" si="222"/>
        <v/>
      </c>
      <c r="AE904" s="56" t="str">
        <f t="shared" si="223"/>
        <v/>
      </c>
      <c r="AF904" s="78" t="str">
        <f t="shared" si="224"/>
        <v/>
      </c>
    </row>
    <row r="905" spans="1:32" s="74" customFormat="1" x14ac:dyDescent="0.2">
      <c r="A905" s="74" t="str">
        <f>IF(EXPORTADO!I887&lt;&gt;"",EXPORTADO!I887,"")</f>
        <v/>
      </c>
      <c r="B905" s="74" t="str">
        <f t="shared" si="209"/>
        <v/>
      </c>
      <c r="C905" s="86" t="str">
        <f t="shared" si="210"/>
        <v/>
      </c>
      <c r="D905" s="86" t="str">
        <f t="shared" si="211"/>
        <v/>
      </c>
      <c r="E905" s="86" t="str">
        <f t="shared" si="212"/>
        <v/>
      </c>
      <c r="F905" s="86" t="str">
        <f t="shared" si="213"/>
        <v/>
      </c>
      <c r="G905" s="86" t="str">
        <f t="shared" si="214"/>
        <v/>
      </c>
      <c r="H905" s="87" t="str">
        <f>IF(EXPORTADO!B887&lt;&gt;"",EXPORTADO!B887,"")</f>
        <v/>
      </c>
      <c r="I905" s="78" t="str">
        <f t="shared" si="215"/>
        <v/>
      </c>
      <c r="J905" s="78"/>
      <c r="K905" s="88" t="str">
        <f>IF(EXPORTADO!A887&lt;&gt;"",TRIM(EXPORTADO!A887),"")</f>
        <v/>
      </c>
      <c r="L905" s="50" t="str">
        <f>IF(K905&lt;&gt;"",EXPORTADO!D887,"")</f>
        <v/>
      </c>
      <c r="M905" s="50"/>
      <c r="N905" s="78" t="str">
        <f>IF(K905&lt;&gt;"",EXPORTADO!C887,"")</f>
        <v/>
      </c>
      <c r="O905" s="89" t="str">
        <f>IF(G905&lt;&gt;"",EXPORTADO!E887,"")</f>
        <v/>
      </c>
      <c r="P905" s="90" t="str">
        <f>IF(G905&lt;&gt;"",EXPORTADO!F887,"")</f>
        <v/>
      </c>
      <c r="Q905" s="90" t="str">
        <f>IF($G905&lt;&gt;"",$O905*P905,IF(OR($I905="c",$I905="css"),SUMIF($G$22:G$2999,$K905,Q$22:Q$2999),IF($I905="c1",SUMIF($F$22:F$2999,$K905,Q$22:Q$2999),IF($I905="c2",SUMIF($E$22:E$2999,$K905,Q$22:Q$2999),IF($I905="c3",SUMIF($D$22:D$2999,$K905,Q$22:Q$2999),IF($I905="c4",SUMIF($C$22:C$2999,$K905,Q$22:Q$2999),""))))))</f>
        <v/>
      </c>
      <c r="S905" s="90"/>
      <c r="T905" s="90" t="str">
        <f>IF(G905&lt;&gt;"",IF(S905&lt;&gt;"",O905*S905,"Celda Vacia"),IF($G905&lt;&gt;"",$O905*S905,IF(OR($I905="c",$I905="css"),SUMIF($G$22:G$2999,$K905,T$22:T$2999),IF($I905="c1",SUMIF($F$22:F$2999,$K905,T$22:T$2999),IF($I905="c2",SUMIF($E$22:E$2999,$K905,T$22:T$2999),IF($I905="c3",SUMIF($D$22:D$2999,$K905,T$22:T$2999),IF($I905="c4",SUMIF($C$22:C$2999,$K905,T$22:T$2999),"")))))))</f>
        <v/>
      </c>
      <c r="U905" s="91" t="str">
        <f t="shared" si="216"/>
        <v/>
      </c>
      <c r="V905" s="45"/>
      <c r="X905" s="50" t="str">
        <f t="shared" si="217"/>
        <v/>
      </c>
      <c r="Y905" s="69" t="str">
        <f t="shared" si="218"/>
        <v/>
      </c>
      <c r="Z905" s="69" t="str">
        <f t="shared" si="219"/>
        <v/>
      </c>
      <c r="AA905" s="69" t="str">
        <f>IF(I905="CSS",IF(RELLENAR!$F$6="PEM",IF(OR(T905&lt;(Q905),Q905=0),1,""),IF(OR(T905*(1+$T$11+$T$9)&lt;(Q905*(1+$O$9+$O$11)),Q905=0),1,"")),"")</f>
        <v/>
      </c>
      <c r="AB905" s="93" t="str">
        <f t="shared" si="220"/>
        <v/>
      </c>
      <c r="AC905" s="56" t="str">
        <f t="shared" si="221"/>
        <v/>
      </c>
      <c r="AD905" s="94" t="str">
        <f t="shared" si="222"/>
        <v/>
      </c>
      <c r="AE905" s="56" t="str">
        <f t="shared" si="223"/>
        <v/>
      </c>
      <c r="AF905" s="78" t="str">
        <f t="shared" si="224"/>
        <v/>
      </c>
    </row>
    <row r="906" spans="1:32" s="74" customFormat="1" x14ac:dyDescent="0.2">
      <c r="A906" s="74" t="str">
        <f>IF(EXPORTADO!I888&lt;&gt;"",EXPORTADO!I888,"")</f>
        <v/>
      </c>
      <c r="B906" s="74" t="str">
        <f t="shared" si="209"/>
        <v/>
      </c>
      <c r="C906" s="86" t="str">
        <f t="shared" si="210"/>
        <v/>
      </c>
      <c r="D906" s="86" t="str">
        <f t="shared" si="211"/>
        <v/>
      </c>
      <c r="E906" s="86" t="str">
        <f t="shared" si="212"/>
        <v/>
      </c>
      <c r="F906" s="86" t="str">
        <f t="shared" si="213"/>
        <v/>
      </c>
      <c r="G906" s="86" t="str">
        <f t="shared" si="214"/>
        <v/>
      </c>
      <c r="H906" s="87" t="str">
        <f>IF(EXPORTADO!B888&lt;&gt;"",EXPORTADO!B888,"")</f>
        <v/>
      </c>
      <c r="I906" s="78" t="str">
        <f t="shared" si="215"/>
        <v/>
      </c>
      <c r="J906" s="78"/>
      <c r="K906" s="88" t="str">
        <f>IF(EXPORTADO!A888&lt;&gt;"",TRIM(EXPORTADO!A888),"")</f>
        <v/>
      </c>
      <c r="L906" s="50" t="str">
        <f>IF(K906&lt;&gt;"",EXPORTADO!D888,"")</f>
        <v/>
      </c>
      <c r="M906" s="50"/>
      <c r="N906" s="78" t="str">
        <f>IF(K906&lt;&gt;"",EXPORTADO!C888,"")</f>
        <v/>
      </c>
      <c r="O906" s="89" t="str">
        <f>IF(G906&lt;&gt;"",EXPORTADO!E888,"")</f>
        <v/>
      </c>
      <c r="P906" s="90" t="str">
        <f>IF(G906&lt;&gt;"",EXPORTADO!F888,"")</f>
        <v/>
      </c>
      <c r="Q906" s="90" t="str">
        <f>IF($G906&lt;&gt;"",$O906*P906,IF(OR($I906="c",$I906="css"),SUMIF($G$22:G$2999,$K906,Q$22:Q$2999),IF($I906="c1",SUMIF($F$22:F$2999,$K906,Q$22:Q$2999),IF($I906="c2",SUMIF($E$22:E$2999,$K906,Q$22:Q$2999),IF($I906="c3",SUMIF($D$22:D$2999,$K906,Q$22:Q$2999),IF($I906="c4",SUMIF($C$22:C$2999,$K906,Q$22:Q$2999),""))))))</f>
        <v/>
      </c>
      <c r="S906" s="90" t="s">
        <v>17</v>
      </c>
      <c r="T906" s="90" t="str">
        <f>IF(G906&lt;&gt;"",IF(S906&lt;&gt;"",O906*S906,"Celda Vacia"),IF($G906&lt;&gt;"",$O906*S906,IF(OR($I906="c",$I906="css"),SUMIF($G$22:G$2999,$K906,T$22:T$2999),IF($I906="c1",SUMIF($F$22:F$2999,$K906,T$22:T$2999),IF($I906="c2",SUMIF($E$22:E$2999,$K906,T$22:T$2999),IF($I906="c3",SUMIF($D$22:D$2999,$K906,T$22:T$2999),IF($I906="c4",SUMIF($C$22:C$2999,$K906,T$22:T$2999),"")))))))</f>
        <v/>
      </c>
      <c r="U906" s="91" t="str">
        <f t="shared" si="216"/>
        <v/>
      </c>
      <c r="V906" s="45"/>
      <c r="X906" s="50" t="str">
        <f t="shared" si="217"/>
        <v/>
      </c>
      <c r="Y906" s="69" t="str">
        <f t="shared" si="218"/>
        <v/>
      </c>
      <c r="Z906" s="69" t="str">
        <f t="shared" si="219"/>
        <v/>
      </c>
      <c r="AA906" s="69" t="str">
        <f>IF(I906="CSS",IF(RELLENAR!$F$6="PEM",IF(OR(T906&lt;(Q906),Q906=0),1,""),IF(OR(T906*(1+$T$11+$T$9)&lt;(Q906*(1+$O$9+$O$11)),Q906=0),1,"")),"")</f>
        <v/>
      </c>
      <c r="AB906" s="93" t="str">
        <f t="shared" si="220"/>
        <v/>
      </c>
      <c r="AC906" s="56" t="str">
        <f t="shared" si="221"/>
        <v/>
      </c>
      <c r="AD906" s="94" t="str">
        <f t="shared" si="222"/>
        <v/>
      </c>
      <c r="AE906" s="56" t="str">
        <f t="shared" si="223"/>
        <v/>
      </c>
      <c r="AF906" s="78" t="str">
        <f t="shared" si="224"/>
        <v/>
      </c>
    </row>
    <row r="907" spans="1:32" s="74" customFormat="1" x14ac:dyDescent="0.2">
      <c r="A907" s="74" t="str">
        <f>IF(EXPORTADO!I889&lt;&gt;"",EXPORTADO!I889,"")</f>
        <v/>
      </c>
      <c r="B907" s="74" t="str">
        <f t="shared" si="209"/>
        <v/>
      </c>
      <c r="C907" s="86" t="str">
        <f t="shared" si="210"/>
        <v/>
      </c>
      <c r="D907" s="86" t="str">
        <f t="shared" si="211"/>
        <v/>
      </c>
      <c r="E907" s="86" t="str">
        <f t="shared" si="212"/>
        <v/>
      </c>
      <c r="F907" s="86" t="str">
        <f t="shared" si="213"/>
        <v/>
      </c>
      <c r="G907" s="86" t="str">
        <f t="shared" si="214"/>
        <v/>
      </c>
      <c r="H907" s="87" t="str">
        <f>IF(EXPORTADO!B889&lt;&gt;"",EXPORTADO!B889,"")</f>
        <v/>
      </c>
      <c r="I907" s="78" t="str">
        <f t="shared" si="215"/>
        <v/>
      </c>
      <c r="J907" s="78"/>
      <c r="K907" s="88" t="str">
        <f>IF(EXPORTADO!A889&lt;&gt;"",TRIM(EXPORTADO!A889),"")</f>
        <v/>
      </c>
      <c r="L907" s="50" t="str">
        <f>IF(K907&lt;&gt;"",EXPORTADO!D889,"")</f>
        <v/>
      </c>
      <c r="M907" s="50"/>
      <c r="N907" s="78" t="str">
        <f>IF(K907&lt;&gt;"",EXPORTADO!C889,"")</f>
        <v/>
      </c>
      <c r="O907" s="89" t="str">
        <f>IF(G907&lt;&gt;"",EXPORTADO!E889,"")</f>
        <v/>
      </c>
      <c r="P907" s="90" t="str">
        <f>IF(G907&lt;&gt;"",EXPORTADO!F889,"")</f>
        <v/>
      </c>
      <c r="Q907" s="90" t="str">
        <f>IF($G907&lt;&gt;"",$O907*P907,IF(OR($I907="c",$I907="css"),SUMIF($G$22:G$2999,$K907,Q$22:Q$2999),IF($I907="c1",SUMIF($F$22:F$2999,$K907,Q$22:Q$2999),IF($I907="c2",SUMIF($E$22:E$2999,$K907,Q$22:Q$2999),IF($I907="c3",SUMIF($D$22:D$2999,$K907,Q$22:Q$2999),IF($I907="c4",SUMIF($C$22:C$2999,$K907,Q$22:Q$2999),""))))))</f>
        <v/>
      </c>
      <c r="S907" s="90"/>
      <c r="T907" s="90" t="str">
        <f>IF(G907&lt;&gt;"",IF(S907&lt;&gt;"",O907*S907,"Celda Vacia"),IF($G907&lt;&gt;"",$O907*S907,IF(OR($I907="c",$I907="css"),SUMIF($G$22:G$2999,$K907,T$22:T$2999),IF($I907="c1",SUMIF($F$22:F$2999,$K907,T$22:T$2999),IF($I907="c2",SUMIF($E$22:E$2999,$K907,T$22:T$2999),IF($I907="c3",SUMIF($D$22:D$2999,$K907,T$22:T$2999),IF($I907="c4",SUMIF($C$22:C$2999,$K907,T$22:T$2999),"")))))))</f>
        <v/>
      </c>
      <c r="U907" s="91" t="str">
        <f t="shared" si="216"/>
        <v/>
      </c>
      <c r="V907" s="45"/>
      <c r="X907" s="50" t="str">
        <f t="shared" si="217"/>
        <v/>
      </c>
      <c r="Y907" s="69" t="str">
        <f t="shared" si="218"/>
        <v/>
      </c>
      <c r="Z907" s="69" t="str">
        <f t="shared" si="219"/>
        <v/>
      </c>
      <c r="AA907" s="69" t="str">
        <f>IF(I907="CSS",IF(RELLENAR!$F$6="PEM",IF(OR(T907&lt;(Q907),Q907=0),1,""),IF(OR(T907*(1+$T$11+$T$9)&lt;(Q907*(1+$O$9+$O$11)),Q907=0),1,"")),"")</f>
        <v/>
      </c>
      <c r="AB907" s="93" t="str">
        <f t="shared" si="220"/>
        <v/>
      </c>
      <c r="AC907" s="56" t="str">
        <f t="shared" si="221"/>
        <v/>
      </c>
      <c r="AD907" s="94" t="str">
        <f t="shared" si="222"/>
        <v/>
      </c>
      <c r="AE907" s="56" t="str">
        <f t="shared" si="223"/>
        <v/>
      </c>
      <c r="AF907" s="78" t="str">
        <f t="shared" si="224"/>
        <v/>
      </c>
    </row>
    <row r="908" spans="1:32" s="74" customFormat="1" x14ac:dyDescent="0.2">
      <c r="A908" s="74" t="str">
        <f>IF(EXPORTADO!I890&lt;&gt;"",EXPORTADO!I890,"")</f>
        <v/>
      </c>
      <c r="B908" s="74" t="str">
        <f t="shared" si="209"/>
        <v/>
      </c>
      <c r="C908" s="86" t="str">
        <f t="shared" si="210"/>
        <v/>
      </c>
      <c r="D908" s="86" t="str">
        <f t="shared" si="211"/>
        <v/>
      </c>
      <c r="E908" s="86" t="str">
        <f t="shared" si="212"/>
        <v/>
      </c>
      <c r="F908" s="86" t="str">
        <f t="shared" si="213"/>
        <v/>
      </c>
      <c r="G908" s="86" t="str">
        <f t="shared" si="214"/>
        <v/>
      </c>
      <c r="H908" s="87" t="str">
        <f>IF(EXPORTADO!B890&lt;&gt;"",EXPORTADO!B890,"")</f>
        <v/>
      </c>
      <c r="I908" s="78" t="str">
        <f t="shared" si="215"/>
        <v/>
      </c>
      <c r="J908" s="78"/>
      <c r="K908" s="88" t="str">
        <f>IF(EXPORTADO!A890&lt;&gt;"",TRIM(EXPORTADO!A890),"")</f>
        <v/>
      </c>
      <c r="L908" s="50" t="str">
        <f>IF(K908&lt;&gt;"",EXPORTADO!D890,"")</f>
        <v/>
      </c>
      <c r="M908" s="50"/>
      <c r="N908" s="78" t="str">
        <f>IF(K908&lt;&gt;"",EXPORTADO!C890,"")</f>
        <v/>
      </c>
      <c r="O908" s="89" t="str">
        <f>IF(G908&lt;&gt;"",EXPORTADO!E890,"")</f>
        <v/>
      </c>
      <c r="P908" s="90" t="str">
        <f>IF(G908&lt;&gt;"",EXPORTADO!F890,"")</f>
        <v/>
      </c>
      <c r="Q908" s="90" t="str">
        <f>IF($G908&lt;&gt;"",$O908*P908,IF(OR($I908="c",$I908="css"),SUMIF($G$22:G$2999,$K908,Q$22:Q$2999),IF($I908="c1",SUMIF($F$22:F$2999,$K908,Q$22:Q$2999),IF($I908="c2",SUMIF($E$22:E$2999,$K908,Q$22:Q$2999),IF($I908="c3",SUMIF($D$22:D$2999,$K908,Q$22:Q$2999),IF($I908="c4",SUMIF($C$22:C$2999,$K908,Q$22:Q$2999),""))))))</f>
        <v/>
      </c>
      <c r="S908" s="90"/>
      <c r="T908" s="90" t="str">
        <f>IF(G908&lt;&gt;"",IF(S908&lt;&gt;"",O908*S908,"Celda Vacia"),IF($G908&lt;&gt;"",$O908*S908,IF(OR($I908="c",$I908="css"),SUMIF($G$22:G$2999,$K908,T$22:T$2999),IF($I908="c1",SUMIF($F$22:F$2999,$K908,T$22:T$2999),IF($I908="c2",SUMIF($E$22:E$2999,$K908,T$22:T$2999),IF($I908="c3",SUMIF($D$22:D$2999,$K908,T$22:T$2999),IF($I908="c4",SUMIF($C$22:C$2999,$K908,T$22:T$2999),"")))))))</f>
        <v/>
      </c>
      <c r="U908" s="91" t="str">
        <f t="shared" si="216"/>
        <v/>
      </c>
      <c r="V908" s="45"/>
      <c r="X908" s="50" t="str">
        <f t="shared" si="217"/>
        <v/>
      </c>
      <c r="Y908" s="69" t="str">
        <f t="shared" si="218"/>
        <v/>
      </c>
      <c r="Z908" s="69" t="str">
        <f t="shared" si="219"/>
        <v/>
      </c>
      <c r="AA908" s="69" t="str">
        <f>IF(I908="CSS",IF(RELLENAR!$F$6="PEM",IF(OR(T908&lt;(Q908),Q908=0),1,""),IF(OR(T908*(1+$T$11+$T$9)&lt;(Q908*(1+$O$9+$O$11)),Q908=0),1,"")),"")</f>
        <v/>
      </c>
      <c r="AB908" s="93" t="str">
        <f t="shared" si="220"/>
        <v/>
      </c>
      <c r="AC908" s="56" t="str">
        <f t="shared" si="221"/>
        <v/>
      </c>
      <c r="AD908" s="94" t="str">
        <f t="shared" si="222"/>
        <v/>
      </c>
      <c r="AE908" s="56" t="str">
        <f t="shared" si="223"/>
        <v/>
      </c>
      <c r="AF908" s="78" t="str">
        <f t="shared" si="224"/>
        <v/>
      </c>
    </row>
    <row r="909" spans="1:32" s="74" customFormat="1" x14ac:dyDescent="0.2">
      <c r="A909" s="74" t="str">
        <f>IF(EXPORTADO!I891&lt;&gt;"",EXPORTADO!I891,"")</f>
        <v/>
      </c>
      <c r="B909" s="74" t="str">
        <f t="shared" si="209"/>
        <v/>
      </c>
      <c r="C909" s="86" t="str">
        <f t="shared" si="210"/>
        <v/>
      </c>
      <c r="D909" s="86" t="str">
        <f t="shared" si="211"/>
        <v/>
      </c>
      <c r="E909" s="86" t="str">
        <f t="shared" si="212"/>
        <v/>
      </c>
      <c r="F909" s="86" t="str">
        <f t="shared" si="213"/>
        <v/>
      </c>
      <c r="G909" s="86" t="str">
        <f t="shared" si="214"/>
        <v/>
      </c>
      <c r="H909" s="87" t="str">
        <f>IF(EXPORTADO!B891&lt;&gt;"",EXPORTADO!B891,"")</f>
        <v/>
      </c>
      <c r="I909" s="78" t="str">
        <f t="shared" si="215"/>
        <v/>
      </c>
      <c r="J909" s="78"/>
      <c r="K909" s="88" t="str">
        <f>IF(EXPORTADO!A891&lt;&gt;"",TRIM(EXPORTADO!A891),"")</f>
        <v/>
      </c>
      <c r="L909" s="50" t="str">
        <f>IF(K909&lt;&gt;"",EXPORTADO!D891,"")</f>
        <v/>
      </c>
      <c r="M909" s="50"/>
      <c r="N909" s="78" t="str">
        <f>IF(K909&lt;&gt;"",EXPORTADO!C891,"")</f>
        <v/>
      </c>
      <c r="O909" s="89" t="str">
        <f>IF(G909&lt;&gt;"",EXPORTADO!E891,"")</f>
        <v/>
      </c>
      <c r="P909" s="90" t="str">
        <f>IF(G909&lt;&gt;"",EXPORTADO!F891,"")</f>
        <v/>
      </c>
      <c r="Q909" s="90" t="str">
        <f>IF($G909&lt;&gt;"",$O909*P909,IF(OR($I909="c",$I909="css"),SUMIF($G$22:G$2999,$K909,Q$22:Q$2999),IF($I909="c1",SUMIF($F$22:F$2999,$K909,Q$22:Q$2999),IF($I909="c2",SUMIF($E$22:E$2999,$K909,Q$22:Q$2999),IF($I909="c3",SUMIF($D$22:D$2999,$K909,Q$22:Q$2999),IF($I909="c4",SUMIF($C$22:C$2999,$K909,Q$22:Q$2999),""))))))</f>
        <v/>
      </c>
      <c r="S909" s="90"/>
      <c r="T909" s="90" t="str">
        <f>IF(G909&lt;&gt;"",IF(S909&lt;&gt;"",O909*S909,"Celda Vacia"),IF($G909&lt;&gt;"",$O909*S909,IF(OR($I909="c",$I909="css"),SUMIF($G$22:G$2999,$K909,T$22:T$2999),IF($I909="c1",SUMIF($F$22:F$2999,$K909,T$22:T$2999),IF($I909="c2",SUMIF($E$22:E$2999,$K909,T$22:T$2999),IF($I909="c3",SUMIF($D$22:D$2999,$K909,T$22:T$2999),IF($I909="c4",SUMIF($C$22:C$2999,$K909,T$22:T$2999),"")))))))</f>
        <v/>
      </c>
      <c r="U909" s="91" t="str">
        <f t="shared" si="216"/>
        <v/>
      </c>
      <c r="V909" s="45"/>
      <c r="X909" s="50" t="str">
        <f t="shared" si="217"/>
        <v/>
      </c>
      <c r="Y909" s="69" t="str">
        <f t="shared" si="218"/>
        <v/>
      </c>
      <c r="Z909" s="69" t="str">
        <f t="shared" si="219"/>
        <v/>
      </c>
      <c r="AA909" s="69" t="str">
        <f>IF(I909="CSS",IF(RELLENAR!$F$6="PEM",IF(OR(T909&lt;(Q909),Q909=0),1,""),IF(OR(T909*(1+$T$11+$T$9)&lt;(Q909*(1+$O$9+$O$11)),Q909=0),1,"")),"")</f>
        <v/>
      </c>
      <c r="AB909" s="93" t="str">
        <f t="shared" si="220"/>
        <v/>
      </c>
      <c r="AC909" s="56" t="str">
        <f t="shared" si="221"/>
        <v/>
      </c>
      <c r="AD909" s="94" t="str">
        <f t="shared" si="222"/>
        <v/>
      </c>
      <c r="AE909" s="56" t="str">
        <f t="shared" si="223"/>
        <v/>
      </c>
      <c r="AF909" s="78" t="str">
        <f t="shared" si="224"/>
        <v/>
      </c>
    </row>
    <row r="910" spans="1:32" s="74" customFormat="1" x14ac:dyDescent="0.2">
      <c r="A910" s="74" t="str">
        <f>IF(EXPORTADO!I892&lt;&gt;"",EXPORTADO!I892,"")</f>
        <v/>
      </c>
      <c r="B910" s="74" t="str">
        <f t="shared" si="209"/>
        <v/>
      </c>
      <c r="C910" s="86" t="str">
        <f t="shared" si="210"/>
        <v/>
      </c>
      <c r="D910" s="86" t="str">
        <f t="shared" si="211"/>
        <v/>
      </c>
      <c r="E910" s="86" t="str">
        <f t="shared" si="212"/>
        <v/>
      </c>
      <c r="F910" s="86" t="str">
        <f t="shared" si="213"/>
        <v/>
      </c>
      <c r="G910" s="86" t="str">
        <f t="shared" si="214"/>
        <v/>
      </c>
      <c r="H910" s="87" t="str">
        <f>IF(EXPORTADO!B892&lt;&gt;"",EXPORTADO!B892,"")</f>
        <v/>
      </c>
      <c r="I910" s="78" t="str">
        <f t="shared" si="215"/>
        <v/>
      </c>
      <c r="J910" s="78"/>
      <c r="K910" s="88" t="str">
        <f>IF(EXPORTADO!A892&lt;&gt;"",TRIM(EXPORTADO!A892),"")</f>
        <v/>
      </c>
      <c r="L910" s="50" t="str">
        <f>IF(K910&lt;&gt;"",EXPORTADO!D892,"")</f>
        <v/>
      </c>
      <c r="M910" s="50"/>
      <c r="N910" s="78" t="str">
        <f>IF(K910&lt;&gt;"",EXPORTADO!C892,"")</f>
        <v/>
      </c>
      <c r="O910" s="89" t="str">
        <f>IF(G910&lt;&gt;"",EXPORTADO!E892,"")</f>
        <v/>
      </c>
      <c r="P910" s="90" t="str">
        <f>IF(G910&lt;&gt;"",EXPORTADO!F892,"")</f>
        <v/>
      </c>
      <c r="Q910" s="90" t="str">
        <f>IF($G910&lt;&gt;"",$O910*P910,IF(OR($I910="c",$I910="css"),SUMIF($G$22:G$2999,$K910,Q$22:Q$2999),IF($I910="c1",SUMIF($F$22:F$2999,$K910,Q$22:Q$2999),IF($I910="c2",SUMIF($E$22:E$2999,$K910,Q$22:Q$2999),IF($I910="c3",SUMIF($D$22:D$2999,$K910,Q$22:Q$2999),IF($I910="c4",SUMIF($C$22:C$2999,$K910,Q$22:Q$2999),""))))))</f>
        <v/>
      </c>
      <c r="S910" s="90"/>
      <c r="T910" s="90" t="str">
        <f>IF(G910&lt;&gt;"",IF(S910&lt;&gt;"",O910*S910,"Celda Vacia"),IF($G910&lt;&gt;"",$O910*S910,IF(OR($I910="c",$I910="css"),SUMIF($G$22:G$2999,$K910,T$22:T$2999),IF($I910="c1",SUMIF($F$22:F$2999,$K910,T$22:T$2999),IF($I910="c2",SUMIF($E$22:E$2999,$K910,T$22:T$2999),IF($I910="c3",SUMIF($D$22:D$2999,$K910,T$22:T$2999),IF($I910="c4",SUMIF($C$22:C$2999,$K910,T$22:T$2999),"")))))))</f>
        <v/>
      </c>
      <c r="U910" s="91" t="str">
        <f t="shared" si="216"/>
        <v/>
      </c>
      <c r="V910" s="45"/>
      <c r="X910" s="50" t="str">
        <f t="shared" si="217"/>
        <v/>
      </c>
      <c r="Y910" s="69" t="str">
        <f t="shared" si="218"/>
        <v/>
      </c>
      <c r="Z910" s="69" t="str">
        <f t="shared" si="219"/>
        <v/>
      </c>
      <c r="AA910" s="69" t="str">
        <f>IF(I910="CSS",IF(RELLENAR!$F$6="PEM",IF(OR(T910&lt;(Q910),Q910=0),1,""),IF(OR(T910*(1+$T$11+$T$9)&lt;(Q910*(1+$O$9+$O$11)),Q910=0),1,"")),"")</f>
        <v/>
      </c>
      <c r="AB910" s="93" t="str">
        <f t="shared" si="220"/>
        <v/>
      </c>
      <c r="AC910" s="56" t="str">
        <f t="shared" si="221"/>
        <v/>
      </c>
      <c r="AD910" s="94" t="str">
        <f t="shared" si="222"/>
        <v/>
      </c>
      <c r="AE910" s="56" t="str">
        <f t="shared" si="223"/>
        <v/>
      </c>
      <c r="AF910" s="78" t="str">
        <f t="shared" si="224"/>
        <v/>
      </c>
    </row>
    <row r="911" spans="1:32" s="74" customFormat="1" x14ac:dyDescent="0.2">
      <c r="A911" s="74" t="str">
        <f>IF(EXPORTADO!I893&lt;&gt;"",EXPORTADO!I893,"")</f>
        <v/>
      </c>
      <c r="B911" s="74" t="str">
        <f t="shared" si="209"/>
        <v/>
      </c>
      <c r="C911" s="86" t="str">
        <f t="shared" si="210"/>
        <v/>
      </c>
      <c r="D911" s="86" t="str">
        <f t="shared" si="211"/>
        <v/>
      </c>
      <c r="E911" s="86" t="str">
        <f t="shared" si="212"/>
        <v/>
      </c>
      <c r="F911" s="86" t="str">
        <f t="shared" si="213"/>
        <v/>
      </c>
      <c r="G911" s="86" t="str">
        <f t="shared" si="214"/>
        <v/>
      </c>
      <c r="H911" s="87" t="str">
        <f>IF(EXPORTADO!B893&lt;&gt;"",EXPORTADO!B893,"")</f>
        <v/>
      </c>
      <c r="I911" s="78" t="str">
        <f t="shared" si="215"/>
        <v/>
      </c>
      <c r="J911" s="78"/>
      <c r="K911" s="88" t="str">
        <f>IF(EXPORTADO!A893&lt;&gt;"",TRIM(EXPORTADO!A893),"")</f>
        <v/>
      </c>
      <c r="L911" s="50" t="str">
        <f>IF(K911&lt;&gt;"",EXPORTADO!D893,"")</f>
        <v/>
      </c>
      <c r="M911" s="50"/>
      <c r="N911" s="78" t="str">
        <f>IF(K911&lt;&gt;"",EXPORTADO!C893,"")</f>
        <v/>
      </c>
      <c r="O911" s="89" t="str">
        <f>IF(G911&lt;&gt;"",EXPORTADO!E893,"")</f>
        <v/>
      </c>
      <c r="P911" s="90" t="str">
        <f>IF(G911&lt;&gt;"",EXPORTADO!F893,"")</f>
        <v/>
      </c>
      <c r="Q911" s="90" t="str">
        <f>IF($G911&lt;&gt;"",$O911*P911,IF(OR($I911="c",$I911="css"),SUMIF($G$22:G$2999,$K911,Q$22:Q$2999),IF($I911="c1",SUMIF($F$22:F$2999,$K911,Q$22:Q$2999),IF($I911="c2",SUMIF($E$22:E$2999,$K911,Q$22:Q$2999),IF($I911="c3",SUMIF($D$22:D$2999,$K911,Q$22:Q$2999),IF($I911="c4",SUMIF($C$22:C$2999,$K911,Q$22:Q$2999),""))))))</f>
        <v/>
      </c>
      <c r="S911" s="90"/>
      <c r="T911" s="90" t="str">
        <f>IF(G911&lt;&gt;"",IF(S911&lt;&gt;"",O911*S911,"Celda Vacia"),IF($G911&lt;&gt;"",$O911*S911,IF(OR($I911="c",$I911="css"),SUMIF($G$22:G$2999,$K911,T$22:T$2999),IF($I911="c1",SUMIF($F$22:F$2999,$K911,T$22:T$2999),IF($I911="c2",SUMIF($E$22:E$2999,$K911,T$22:T$2999),IF($I911="c3",SUMIF($D$22:D$2999,$K911,T$22:T$2999),IF($I911="c4",SUMIF($C$22:C$2999,$K911,T$22:T$2999),"")))))))</f>
        <v/>
      </c>
      <c r="U911" s="91" t="str">
        <f t="shared" si="216"/>
        <v/>
      </c>
      <c r="V911" s="45"/>
      <c r="X911" s="50" t="str">
        <f t="shared" si="217"/>
        <v/>
      </c>
      <c r="Y911" s="69" t="str">
        <f t="shared" si="218"/>
        <v/>
      </c>
      <c r="Z911" s="69" t="str">
        <f t="shared" si="219"/>
        <v/>
      </c>
      <c r="AA911" s="69" t="str">
        <f>IF(I911="CSS",IF(RELLENAR!$F$6="PEM",IF(OR(T911&lt;(Q911),Q911=0),1,""),IF(OR(T911*(1+$T$11+$T$9)&lt;(Q911*(1+$O$9+$O$11)),Q911=0),1,"")),"")</f>
        <v/>
      </c>
      <c r="AB911" s="93" t="str">
        <f t="shared" si="220"/>
        <v/>
      </c>
      <c r="AC911" s="56" t="str">
        <f t="shared" si="221"/>
        <v/>
      </c>
      <c r="AD911" s="94" t="str">
        <f t="shared" si="222"/>
        <v/>
      </c>
      <c r="AE911" s="56" t="str">
        <f t="shared" si="223"/>
        <v/>
      </c>
      <c r="AF911" s="78" t="str">
        <f t="shared" si="224"/>
        <v/>
      </c>
    </row>
    <row r="912" spans="1:32" s="74" customFormat="1" x14ac:dyDescent="0.2">
      <c r="A912" s="74" t="str">
        <f>IF(EXPORTADO!I894&lt;&gt;"",EXPORTADO!I894,"")</f>
        <v/>
      </c>
      <c r="B912" s="74" t="str">
        <f t="shared" si="209"/>
        <v/>
      </c>
      <c r="C912" s="86" t="str">
        <f t="shared" si="210"/>
        <v/>
      </c>
      <c r="D912" s="86" t="str">
        <f t="shared" si="211"/>
        <v/>
      </c>
      <c r="E912" s="86" t="str">
        <f t="shared" si="212"/>
        <v/>
      </c>
      <c r="F912" s="86" t="str">
        <f t="shared" si="213"/>
        <v/>
      </c>
      <c r="G912" s="86" t="str">
        <f t="shared" si="214"/>
        <v/>
      </c>
      <c r="H912" s="87" t="str">
        <f>IF(EXPORTADO!B894&lt;&gt;"",EXPORTADO!B894,"")</f>
        <v/>
      </c>
      <c r="I912" s="78" t="str">
        <f t="shared" si="215"/>
        <v/>
      </c>
      <c r="J912" s="78"/>
      <c r="K912" s="88" t="str">
        <f>IF(EXPORTADO!A894&lt;&gt;"",TRIM(EXPORTADO!A894),"")</f>
        <v/>
      </c>
      <c r="L912" s="50" t="str">
        <f>IF(K912&lt;&gt;"",EXPORTADO!D894,"")</f>
        <v/>
      </c>
      <c r="M912" s="50"/>
      <c r="N912" s="78" t="str">
        <f>IF(K912&lt;&gt;"",EXPORTADO!C894,"")</f>
        <v/>
      </c>
      <c r="O912" s="89" t="str">
        <f>IF(G912&lt;&gt;"",EXPORTADO!E894,"")</f>
        <v/>
      </c>
      <c r="P912" s="90" t="str">
        <f>IF(G912&lt;&gt;"",EXPORTADO!F894,"")</f>
        <v/>
      </c>
      <c r="Q912" s="90" t="str">
        <f>IF($G912&lt;&gt;"",$O912*P912,IF(OR($I912="c",$I912="css"),SUMIF($G$22:G$2999,$K912,Q$22:Q$2999),IF($I912="c1",SUMIF($F$22:F$2999,$K912,Q$22:Q$2999),IF($I912="c2",SUMIF($E$22:E$2999,$K912,Q$22:Q$2999),IF($I912="c3",SUMIF($D$22:D$2999,$K912,Q$22:Q$2999),IF($I912="c4",SUMIF($C$22:C$2999,$K912,Q$22:Q$2999),""))))))</f>
        <v/>
      </c>
      <c r="S912" s="90"/>
      <c r="T912" s="90" t="str">
        <f>IF(G912&lt;&gt;"",IF(S912&lt;&gt;"",O912*S912,"Celda Vacia"),IF($G912&lt;&gt;"",$O912*S912,IF(OR($I912="c",$I912="css"),SUMIF($G$22:G$2999,$K912,T$22:T$2999),IF($I912="c1",SUMIF($F$22:F$2999,$K912,T$22:T$2999),IF($I912="c2",SUMIF($E$22:E$2999,$K912,T$22:T$2999),IF($I912="c3",SUMIF($D$22:D$2999,$K912,T$22:T$2999),IF($I912="c4",SUMIF($C$22:C$2999,$K912,T$22:T$2999),"")))))))</f>
        <v/>
      </c>
      <c r="U912" s="91" t="str">
        <f t="shared" si="216"/>
        <v/>
      </c>
      <c r="V912" s="45"/>
      <c r="X912" s="50" t="str">
        <f t="shared" si="217"/>
        <v/>
      </c>
      <c r="Y912" s="69" t="str">
        <f t="shared" si="218"/>
        <v/>
      </c>
      <c r="Z912" s="69" t="str">
        <f t="shared" si="219"/>
        <v/>
      </c>
      <c r="AA912" s="69" t="str">
        <f>IF(I912="CSS",IF(RELLENAR!$F$6="PEM",IF(OR(T912&lt;(Q912),Q912=0),1,""),IF(OR(T912*(1+$T$11+$T$9)&lt;(Q912*(1+$O$9+$O$11)),Q912=0),1,"")),"")</f>
        <v/>
      </c>
      <c r="AB912" s="93" t="str">
        <f t="shared" si="220"/>
        <v/>
      </c>
      <c r="AC912" s="56" t="str">
        <f t="shared" si="221"/>
        <v/>
      </c>
      <c r="AD912" s="94" t="str">
        <f t="shared" si="222"/>
        <v/>
      </c>
      <c r="AE912" s="56" t="str">
        <f t="shared" si="223"/>
        <v/>
      </c>
      <c r="AF912" s="78" t="str">
        <f t="shared" si="224"/>
        <v/>
      </c>
    </row>
    <row r="913" spans="1:32" s="74" customFormat="1" x14ac:dyDescent="0.2">
      <c r="A913" s="74" t="str">
        <f>IF(EXPORTADO!I895&lt;&gt;"",EXPORTADO!I895,"")</f>
        <v/>
      </c>
      <c r="B913" s="74" t="str">
        <f t="shared" si="209"/>
        <v/>
      </c>
      <c r="C913" s="86" t="str">
        <f t="shared" si="210"/>
        <v/>
      </c>
      <c r="D913" s="86" t="str">
        <f t="shared" si="211"/>
        <v/>
      </c>
      <c r="E913" s="86" t="str">
        <f t="shared" si="212"/>
        <v/>
      </c>
      <c r="F913" s="86" t="str">
        <f t="shared" si="213"/>
        <v/>
      </c>
      <c r="G913" s="86" t="str">
        <f t="shared" si="214"/>
        <v/>
      </c>
      <c r="H913" s="87" t="str">
        <f>IF(EXPORTADO!B895&lt;&gt;"",EXPORTADO!B895,"")</f>
        <v/>
      </c>
      <c r="I913" s="78" t="str">
        <f t="shared" si="215"/>
        <v/>
      </c>
      <c r="J913" s="78"/>
      <c r="K913" s="88" t="str">
        <f>IF(EXPORTADO!A895&lt;&gt;"",TRIM(EXPORTADO!A895),"")</f>
        <v/>
      </c>
      <c r="L913" s="50" t="str">
        <f>IF(K913&lt;&gt;"",EXPORTADO!D895,"")</f>
        <v/>
      </c>
      <c r="M913" s="50"/>
      <c r="N913" s="78" t="str">
        <f>IF(K913&lt;&gt;"",EXPORTADO!C895,"")</f>
        <v/>
      </c>
      <c r="O913" s="89" t="str">
        <f>IF(G913&lt;&gt;"",EXPORTADO!E895,"")</f>
        <v/>
      </c>
      <c r="P913" s="90" t="str">
        <f>IF(G913&lt;&gt;"",EXPORTADO!F895,"")</f>
        <v/>
      </c>
      <c r="Q913" s="90" t="str">
        <f>IF($G913&lt;&gt;"",$O913*P913,IF(OR($I913="c",$I913="css"),SUMIF($G$22:G$2999,$K913,Q$22:Q$2999),IF($I913="c1",SUMIF($F$22:F$2999,$K913,Q$22:Q$2999),IF($I913="c2",SUMIF($E$22:E$2999,$K913,Q$22:Q$2999),IF($I913="c3",SUMIF($D$22:D$2999,$K913,Q$22:Q$2999),IF($I913="c4",SUMIF($C$22:C$2999,$K913,Q$22:Q$2999),""))))))</f>
        <v/>
      </c>
      <c r="S913" s="90" t="s">
        <v>17</v>
      </c>
      <c r="T913" s="90" t="str">
        <f>IF(G913&lt;&gt;"",IF(S913&lt;&gt;"",O913*S913,"Celda Vacia"),IF($G913&lt;&gt;"",$O913*S913,IF(OR($I913="c",$I913="css"),SUMIF($G$22:G$2999,$K913,T$22:T$2999),IF($I913="c1",SUMIF($F$22:F$2999,$K913,T$22:T$2999),IF($I913="c2",SUMIF($E$22:E$2999,$K913,T$22:T$2999),IF($I913="c3",SUMIF($D$22:D$2999,$K913,T$22:T$2999),IF($I913="c4",SUMIF($C$22:C$2999,$K913,T$22:T$2999),"")))))))</f>
        <v/>
      </c>
      <c r="U913" s="91" t="str">
        <f t="shared" si="216"/>
        <v/>
      </c>
      <c r="V913" s="45"/>
      <c r="X913" s="50" t="str">
        <f t="shared" si="217"/>
        <v/>
      </c>
      <c r="Y913" s="69" t="str">
        <f t="shared" si="218"/>
        <v/>
      </c>
      <c r="Z913" s="69" t="str">
        <f t="shared" si="219"/>
        <v/>
      </c>
      <c r="AA913" s="69" t="str">
        <f>IF(I913="CSS",IF(RELLENAR!$F$6="PEM",IF(OR(T913&lt;(Q913),Q913=0),1,""),IF(OR(T913*(1+$T$11+$T$9)&lt;(Q913*(1+$O$9+$O$11)),Q913=0),1,"")),"")</f>
        <v/>
      </c>
      <c r="AB913" s="93" t="str">
        <f t="shared" si="220"/>
        <v/>
      </c>
      <c r="AC913" s="56" t="str">
        <f t="shared" si="221"/>
        <v/>
      </c>
      <c r="AD913" s="94" t="str">
        <f t="shared" si="222"/>
        <v/>
      </c>
      <c r="AE913" s="56" t="str">
        <f t="shared" si="223"/>
        <v/>
      </c>
      <c r="AF913" s="78" t="str">
        <f t="shared" si="224"/>
        <v/>
      </c>
    </row>
    <row r="914" spans="1:32" s="74" customFormat="1" x14ac:dyDescent="0.2">
      <c r="A914" s="74" t="str">
        <f>IF(EXPORTADO!I896&lt;&gt;"",EXPORTADO!I896,"")</f>
        <v/>
      </c>
      <c r="B914" s="74" t="str">
        <f t="shared" si="209"/>
        <v/>
      </c>
      <c r="C914" s="86" t="str">
        <f t="shared" si="210"/>
        <v/>
      </c>
      <c r="D914" s="86" t="str">
        <f t="shared" si="211"/>
        <v/>
      </c>
      <c r="E914" s="86" t="str">
        <f t="shared" si="212"/>
        <v/>
      </c>
      <c r="F914" s="86" t="str">
        <f t="shared" si="213"/>
        <v/>
      </c>
      <c r="G914" s="86" t="str">
        <f t="shared" si="214"/>
        <v/>
      </c>
      <c r="H914" s="87" t="str">
        <f>IF(EXPORTADO!B896&lt;&gt;"",EXPORTADO!B896,"")</f>
        <v/>
      </c>
      <c r="I914" s="78" t="str">
        <f t="shared" si="215"/>
        <v/>
      </c>
      <c r="J914" s="78"/>
      <c r="K914" s="88" t="str">
        <f>IF(EXPORTADO!A896&lt;&gt;"",TRIM(EXPORTADO!A896),"")</f>
        <v/>
      </c>
      <c r="L914" s="50" t="str">
        <f>IF(K914&lt;&gt;"",EXPORTADO!D896,"")</f>
        <v/>
      </c>
      <c r="M914" s="50"/>
      <c r="N914" s="78" t="str">
        <f>IF(K914&lt;&gt;"",EXPORTADO!C896,"")</f>
        <v/>
      </c>
      <c r="O914" s="89" t="str">
        <f>IF(G914&lt;&gt;"",EXPORTADO!E896,"")</f>
        <v/>
      </c>
      <c r="P914" s="90" t="str">
        <f>IF(G914&lt;&gt;"",EXPORTADO!F896,"")</f>
        <v/>
      </c>
      <c r="Q914" s="90" t="str">
        <f>IF($G914&lt;&gt;"",$O914*P914,IF(OR($I914="c",$I914="css"),SUMIF($G$22:G$2999,$K914,Q$22:Q$2999),IF($I914="c1",SUMIF($F$22:F$2999,$K914,Q$22:Q$2999),IF($I914="c2",SUMIF($E$22:E$2999,$K914,Q$22:Q$2999),IF($I914="c3",SUMIF($D$22:D$2999,$K914,Q$22:Q$2999),IF($I914="c4",SUMIF($C$22:C$2999,$K914,Q$22:Q$2999),""))))))</f>
        <v/>
      </c>
      <c r="S914" s="90" t="s">
        <v>17</v>
      </c>
      <c r="T914" s="90" t="str">
        <f>IF(G914&lt;&gt;"",IF(S914&lt;&gt;"",O914*S914,"Celda Vacia"),IF($G914&lt;&gt;"",$O914*S914,IF(OR($I914="c",$I914="css"),SUMIF($G$22:G$2999,$K914,T$22:T$2999),IF($I914="c1",SUMIF($F$22:F$2999,$K914,T$22:T$2999),IF($I914="c2",SUMIF($E$22:E$2999,$K914,T$22:T$2999),IF($I914="c3",SUMIF($D$22:D$2999,$K914,T$22:T$2999),IF($I914="c4",SUMIF($C$22:C$2999,$K914,T$22:T$2999),"")))))))</f>
        <v/>
      </c>
      <c r="U914" s="91" t="str">
        <f t="shared" si="216"/>
        <v/>
      </c>
      <c r="V914" s="45"/>
      <c r="X914" s="50" t="str">
        <f t="shared" si="217"/>
        <v/>
      </c>
      <c r="Y914" s="69" t="str">
        <f t="shared" si="218"/>
        <v/>
      </c>
      <c r="Z914" s="69" t="str">
        <f t="shared" si="219"/>
        <v/>
      </c>
      <c r="AA914" s="69" t="str">
        <f>IF(I914="CSS",IF(RELLENAR!$F$6="PEM",IF(OR(T914&lt;(Q914),Q914=0),1,""),IF(OR(T914*(1+$T$11+$T$9)&lt;(Q914*(1+$O$9+$O$11)),Q914=0),1,"")),"")</f>
        <v/>
      </c>
      <c r="AB914" s="93" t="str">
        <f t="shared" si="220"/>
        <v/>
      </c>
      <c r="AC914" s="56" t="str">
        <f t="shared" si="221"/>
        <v/>
      </c>
      <c r="AD914" s="94" t="str">
        <f t="shared" si="222"/>
        <v/>
      </c>
      <c r="AE914" s="56" t="str">
        <f t="shared" si="223"/>
        <v/>
      </c>
      <c r="AF914" s="78" t="str">
        <f t="shared" si="224"/>
        <v/>
      </c>
    </row>
    <row r="915" spans="1:32" s="74" customFormat="1" x14ac:dyDescent="0.2">
      <c r="A915" s="74" t="str">
        <f>IF(EXPORTADO!I897&lt;&gt;"",EXPORTADO!I897,"")</f>
        <v/>
      </c>
      <c r="B915" s="74" t="str">
        <f t="shared" si="209"/>
        <v/>
      </c>
      <c r="C915" s="86" t="str">
        <f t="shared" si="210"/>
        <v/>
      </c>
      <c r="D915" s="86" t="str">
        <f t="shared" si="211"/>
        <v/>
      </c>
      <c r="E915" s="86" t="str">
        <f t="shared" si="212"/>
        <v/>
      </c>
      <c r="F915" s="86" t="str">
        <f t="shared" si="213"/>
        <v/>
      </c>
      <c r="G915" s="86" t="str">
        <f t="shared" si="214"/>
        <v/>
      </c>
      <c r="H915" s="87" t="str">
        <f>IF(EXPORTADO!B897&lt;&gt;"",EXPORTADO!B897,"")</f>
        <v/>
      </c>
      <c r="I915" s="78" t="str">
        <f t="shared" si="215"/>
        <v/>
      </c>
      <c r="J915" s="78"/>
      <c r="K915" s="88" t="str">
        <f>IF(EXPORTADO!A897&lt;&gt;"",TRIM(EXPORTADO!A897),"")</f>
        <v/>
      </c>
      <c r="L915" s="50" t="str">
        <f>IF(K915&lt;&gt;"",EXPORTADO!D897,"")</f>
        <v/>
      </c>
      <c r="M915" s="50"/>
      <c r="N915" s="78" t="str">
        <f>IF(K915&lt;&gt;"",EXPORTADO!C897,"")</f>
        <v/>
      </c>
      <c r="O915" s="89" t="str">
        <f>IF(G915&lt;&gt;"",EXPORTADO!E897,"")</f>
        <v/>
      </c>
      <c r="P915" s="90" t="str">
        <f>IF(G915&lt;&gt;"",EXPORTADO!F897,"")</f>
        <v/>
      </c>
      <c r="Q915" s="90" t="str">
        <f>IF($G915&lt;&gt;"",$O915*P915,IF(OR($I915="c",$I915="css"),SUMIF($G$22:G$2999,$K915,Q$22:Q$2999),IF($I915="c1",SUMIF($F$22:F$2999,$K915,Q$22:Q$2999),IF($I915="c2",SUMIF($E$22:E$2999,$K915,Q$22:Q$2999),IF($I915="c3",SUMIF($D$22:D$2999,$K915,Q$22:Q$2999),IF($I915="c4",SUMIF($C$22:C$2999,$K915,Q$22:Q$2999),""))))))</f>
        <v/>
      </c>
      <c r="S915" s="90"/>
      <c r="T915" s="90" t="str">
        <f>IF(G915&lt;&gt;"",IF(S915&lt;&gt;"",O915*S915,"Celda Vacia"),IF($G915&lt;&gt;"",$O915*S915,IF(OR($I915="c",$I915="css"),SUMIF($G$22:G$2999,$K915,T$22:T$2999),IF($I915="c1",SUMIF($F$22:F$2999,$K915,T$22:T$2999),IF($I915="c2",SUMIF($E$22:E$2999,$K915,T$22:T$2999),IF($I915="c3",SUMIF($D$22:D$2999,$K915,T$22:T$2999),IF($I915="c4",SUMIF($C$22:C$2999,$K915,T$22:T$2999),"")))))))</f>
        <v/>
      </c>
      <c r="U915" s="91" t="str">
        <f t="shared" si="216"/>
        <v/>
      </c>
      <c r="V915" s="45"/>
      <c r="X915" s="50" t="str">
        <f t="shared" si="217"/>
        <v/>
      </c>
      <c r="Y915" s="69" t="str">
        <f t="shared" si="218"/>
        <v/>
      </c>
      <c r="Z915" s="69" t="str">
        <f t="shared" si="219"/>
        <v/>
      </c>
      <c r="AA915" s="69" t="str">
        <f>IF(I915="CSS",IF(RELLENAR!$F$6="PEM",IF(OR(T915&lt;(Q915),Q915=0),1,""),IF(OR(T915*(1+$T$11+$T$9)&lt;(Q915*(1+$O$9+$O$11)),Q915=0),1,"")),"")</f>
        <v/>
      </c>
      <c r="AB915" s="93" t="str">
        <f t="shared" si="220"/>
        <v/>
      </c>
      <c r="AC915" s="56" t="str">
        <f t="shared" si="221"/>
        <v/>
      </c>
      <c r="AD915" s="94" t="str">
        <f t="shared" si="222"/>
        <v/>
      </c>
      <c r="AE915" s="56" t="str">
        <f t="shared" si="223"/>
        <v/>
      </c>
      <c r="AF915" s="78" t="str">
        <f t="shared" si="224"/>
        <v/>
      </c>
    </row>
    <row r="916" spans="1:32" s="74" customFormat="1" x14ac:dyDescent="0.2">
      <c r="A916" s="74" t="str">
        <f>IF(EXPORTADO!I898&lt;&gt;"",EXPORTADO!I898,"")</f>
        <v/>
      </c>
      <c r="B916" s="74" t="str">
        <f t="shared" si="209"/>
        <v/>
      </c>
      <c r="C916" s="86" t="str">
        <f t="shared" si="210"/>
        <v/>
      </c>
      <c r="D916" s="86" t="str">
        <f t="shared" si="211"/>
        <v/>
      </c>
      <c r="E916" s="86" t="str">
        <f t="shared" si="212"/>
        <v/>
      </c>
      <c r="F916" s="86" t="str">
        <f t="shared" si="213"/>
        <v/>
      </c>
      <c r="G916" s="86" t="str">
        <f t="shared" si="214"/>
        <v/>
      </c>
      <c r="H916" s="87" t="str">
        <f>IF(EXPORTADO!B898&lt;&gt;"",EXPORTADO!B898,"")</f>
        <v/>
      </c>
      <c r="I916" s="78" t="str">
        <f t="shared" si="215"/>
        <v/>
      </c>
      <c r="J916" s="78"/>
      <c r="K916" s="88" t="str">
        <f>IF(EXPORTADO!A898&lt;&gt;"",TRIM(EXPORTADO!A898),"")</f>
        <v/>
      </c>
      <c r="L916" s="50" t="str">
        <f>IF(K916&lt;&gt;"",EXPORTADO!D898,"")</f>
        <v/>
      </c>
      <c r="M916" s="50"/>
      <c r="N916" s="78" t="str">
        <f>IF(K916&lt;&gt;"",EXPORTADO!C898,"")</f>
        <v/>
      </c>
      <c r="O916" s="89" t="str">
        <f>IF(G916&lt;&gt;"",EXPORTADO!E898,"")</f>
        <v/>
      </c>
      <c r="P916" s="90" t="str">
        <f>IF(G916&lt;&gt;"",EXPORTADO!F898,"")</f>
        <v/>
      </c>
      <c r="Q916" s="90" t="str">
        <f>IF($G916&lt;&gt;"",$O916*P916,IF(OR($I916="c",$I916="css"),SUMIF($G$22:G$2999,$K916,Q$22:Q$2999),IF($I916="c1",SUMIF($F$22:F$2999,$K916,Q$22:Q$2999),IF($I916="c2",SUMIF($E$22:E$2999,$K916,Q$22:Q$2999),IF($I916="c3",SUMIF($D$22:D$2999,$K916,Q$22:Q$2999),IF($I916="c4",SUMIF($C$22:C$2999,$K916,Q$22:Q$2999),""))))))</f>
        <v/>
      </c>
      <c r="S916" s="90"/>
      <c r="T916" s="90" t="str">
        <f>IF(G916&lt;&gt;"",IF(S916&lt;&gt;"",O916*S916,"Celda Vacia"),IF($G916&lt;&gt;"",$O916*S916,IF(OR($I916="c",$I916="css"),SUMIF($G$22:G$2999,$K916,T$22:T$2999),IF($I916="c1",SUMIF($F$22:F$2999,$K916,T$22:T$2999),IF($I916="c2",SUMIF($E$22:E$2999,$K916,T$22:T$2999),IF($I916="c3",SUMIF($D$22:D$2999,$K916,T$22:T$2999),IF($I916="c4",SUMIF($C$22:C$2999,$K916,T$22:T$2999),"")))))))</f>
        <v/>
      </c>
      <c r="U916" s="91" t="str">
        <f t="shared" si="216"/>
        <v/>
      </c>
      <c r="V916" s="45"/>
      <c r="X916" s="50" t="str">
        <f t="shared" si="217"/>
        <v/>
      </c>
      <c r="Y916" s="69" t="str">
        <f t="shared" si="218"/>
        <v/>
      </c>
      <c r="Z916" s="69" t="str">
        <f t="shared" si="219"/>
        <v/>
      </c>
      <c r="AA916" s="69" t="str">
        <f>IF(I916="CSS",IF(RELLENAR!$F$6="PEM",IF(OR(T916&lt;(Q916),Q916=0),1,""),IF(OR(T916*(1+$T$11+$T$9)&lt;(Q916*(1+$O$9+$O$11)),Q916=0),1,"")),"")</f>
        <v/>
      </c>
      <c r="AB916" s="93" t="str">
        <f t="shared" si="220"/>
        <v/>
      </c>
      <c r="AC916" s="56" t="str">
        <f t="shared" si="221"/>
        <v/>
      </c>
      <c r="AD916" s="94" t="str">
        <f t="shared" si="222"/>
        <v/>
      </c>
      <c r="AE916" s="56" t="str">
        <f t="shared" si="223"/>
        <v/>
      </c>
      <c r="AF916" s="78" t="str">
        <f t="shared" si="224"/>
        <v/>
      </c>
    </row>
    <row r="917" spans="1:32" s="74" customFormat="1" x14ac:dyDescent="0.2">
      <c r="A917" s="74" t="str">
        <f>IF(EXPORTADO!I899&lt;&gt;"",EXPORTADO!I899,"")</f>
        <v/>
      </c>
      <c r="B917" s="74" t="str">
        <f t="shared" si="209"/>
        <v/>
      </c>
      <c r="C917" s="86" t="str">
        <f t="shared" si="210"/>
        <v/>
      </c>
      <c r="D917" s="86" t="str">
        <f t="shared" si="211"/>
        <v/>
      </c>
      <c r="E917" s="86" t="str">
        <f t="shared" si="212"/>
        <v/>
      </c>
      <c r="F917" s="86" t="str">
        <f t="shared" si="213"/>
        <v/>
      </c>
      <c r="G917" s="86" t="str">
        <f t="shared" si="214"/>
        <v/>
      </c>
      <c r="H917" s="87" t="str">
        <f>IF(EXPORTADO!B899&lt;&gt;"",EXPORTADO!B899,"")</f>
        <v/>
      </c>
      <c r="I917" s="78" t="str">
        <f t="shared" si="215"/>
        <v/>
      </c>
      <c r="J917" s="78"/>
      <c r="K917" s="88" t="str">
        <f>IF(EXPORTADO!A899&lt;&gt;"",TRIM(EXPORTADO!A899),"")</f>
        <v/>
      </c>
      <c r="L917" s="50" t="str">
        <f>IF(K917&lt;&gt;"",EXPORTADO!D899,"")</f>
        <v/>
      </c>
      <c r="M917" s="50"/>
      <c r="N917" s="78" t="str">
        <f>IF(K917&lt;&gt;"",EXPORTADO!C899,"")</f>
        <v/>
      </c>
      <c r="O917" s="89" t="str">
        <f>IF(G917&lt;&gt;"",EXPORTADO!E899,"")</f>
        <v/>
      </c>
      <c r="P917" s="90" t="str">
        <f>IF(G917&lt;&gt;"",EXPORTADO!F899,"")</f>
        <v/>
      </c>
      <c r="Q917" s="90" t="str">
        <f>IF($G917&lt;&gt;"",$O917*P917,IF(OR($I917="c",$I917="css"),SUMIF($G$22:G$2999,$K917,Q$22:Q$2999),IF($I917="c1",SUMIF($F$22:F$2999,$K917,Q$22:Q$2999),IF($I917="c2",SUMIF($E$22:E$2999,$K917,Q$22:Q$2999),IF($I917="c3",SUMIF($D$22:D$2999,$K917,Q$22:Q$2999),IF($I917="c4",SUMIF($C$22:C$2999,$K917,Q$22:Q$2999),""))))))</f>
        <v/>
      </c>
      <c r="S917" s="90"/>
      <c r="T917" s="90" t="str">
        <f>IF(G917&lt;&gt;"",IF(S917&lt;&gt;"",O917*S917,"Celda Vacia"),IF($G917&lt;&gt;"",$O917*S917,IF(OR($I917="c",$I917="css"),SUMIF($G$22:G$2999,$K917,T$22:T$2999),IF($I917="c1",SUMIF($F$22:F$2999,$K917,T$22:T$2999),IF($I917="c2",SUMIF($E$22:E$2999,$K917,T$22:T$2999),IF($I917="c3",SUMIF($D$22:D$2999,$K917,T$22:T$2999),IF($I917="c4",SUMIF($C$22:C$2999,$K917,T$22:T$2999),"")))))))</f>
        <v/>
      </c>
      <c r="U917" s="91" t="str">
        <f t="shared" si="216"/>
        <v/>
      </c>
      <c r="V917" s="45"/>
      <c r="X917" s="50" t="str">
        <f t="shared" si="217"/>
        <v/>
      </c>
      <c r="Y917" s="69" t="str">
        <f t="shared" si="218"/>
        <v/>
      </c>
      <c r="Z917" s="69" t="str">
        <f t="shared" si="219"/>
        <v/>
      </c>
      <c r="AA917" s="69" t="str">
        <f>IF(I917="CSS",IF(RELLENAR!$F$6="PEM",IF(OR(T917&lt;(Q917),Q917=0),1,""),IF(OR(T917*(1+$T$11+$T$9)&lt;(Q917*(1+$O$9+$O$11)),Q917=0),1,"")),"")</f>
        <v/>
      </c>
      <c r="AB917" s="93" t="str">
        <f t="shared" si="220"/>
        <v/>
      </c>
      <c r="AC917" s="56" t="str">
        <f t="shared" si="221"/>
        <v/>
      </c>
      <c r="AD917" s="94" t="str">
        <f t="shared" si="222"/>
        <v/>
      </c>
      <c r="AE917" s="56" t="str">
        <f t="shared" si="223"/>
        <v/>
      </c>
      <c r="AF917" s="78" t="str">
        <f t="shared" si="224"/>
        <v/>
      </c>
    </row>
    <row r="918" spans="1:32" s="74" customFormat="1" x14ac:dyDescent="0.2">
      <c r="A918" s="74" t="str">
        <f>IF(EXPORTADO!I900&lt;&gt;"",EXPORTADO!I900,"")</f>
        <v/>
      </c>
      <c r="B918" s="74" t="str">
        <f t="shared" ref="B918:B981" si="225">IF(K918&lt;&gt;"",LEN(K918),"")</f>
        <v/>
      </c>
      <c r="C918" s="86" t="str">
        <f t="shared" ref="C918:C981" si="226">IF($I918="P5",MID($K918,1,14),"")</f>
        <v/>
      </c>
      <c r="D918" s="86" t="str">
        <f t="shared" ref="D918:D981" si="227">IF(OR($I918="P4",$I918="P5",$I918="P5"),MID($K918,1,11),"")</f>
        <v/>
      </c>
      <c r="E918" s="86" t="str">
        <f t="shared" ref="E918:E981" si="228">IF(OR($I918="P3",$I918="P4",$I918="P5"),MID($K918,1,8),"")</f>
        <v/>
      </c>
      <c r="F918" s="86" t="str">
        <f t="shared" ref="F918:F981" si="229">IF(OR($I918="P2",$I918="P3",$I918="P4",$I918="P5"),MID($K918,1,5),"")</f>
        <v/>
      </c>
      <c r="G918" s="86" t="str">
        <f t="shared" ref="G918:G981" si="230">IF(OR($I918="P1",$I918="P2",$I918="P3",$I918="P4",$I918="P5"),MID($K918,1,2),"")</f>
        <v/>
      </c>
      <c r="H918" s="87" t="str">
        <f>IF(EXPORTADO!B900&lt;&gt;"",EXPORTADO!B900,"")</f>
        <v/>
      </c>
      <c r="I918" s="78" t="str">
        <f t="shared" ref="I918:I981" si="231">IF(K918&lt;&gt;"",IF(OR(K918=CSS.1,K918=CSS.2,K918=CSS.3),"CSS",IF(B918=17,IF(H918="capítulo","c5","p5"),IF(B918=14,IF(H918="capítulo","c4","p4"),IF(B918=11,IF(H918="capítulo","c3","p3"),IF(B918=8,IF(H918="capítulo","c2","p2"),IF(B918=5,IF(H918="capítulo","c1","p1"),IF(B918=2,"c"))))))),"")</f>
        <v/>
      </c>
      <c r="J918" s="78"/>
      <c r="K918" s="88" t="str">
        <f>IF(EXPORTADO!A900&lt;&gt;"",TRIM(EXPORTADO!A900),"")</f>
        <v/>
      </c>
      <c r="L918" s="50" t="str">
        <f>IF(K918&lt;&gt;"",EXPORTADO!D900,"")</f>
        <v/>
      </c>
      <c r="M918" s="50"/>
      <c r="N918" s="78" t="str">
        <f>IF(K918&lt;&gt;"",EXPORTADO!C900,"")</f>
        <v/>
      </c>
      <c r="O918" s="89" t="str">
        <f>IF(G918&lt;&gt;"",EXPORTADO!E900,"")</f>
        <v/>
      </c>
      <c r="P918" s="90" t="str">
        <f>IF(G918&lt;&gt;"",EXPORTADO!F900,"")</f>
        <v/>
      </c>
      <c r="Q918" s="90" t="str">
        <f>IF($G918&lt;&gt;"",$O918*P918,IF(OR($I918="c",$I918="css"),SUMIF($G$22:G$2999,$K918,Q$22:Q$2999),IF($I918="c1",SUMIF($F$22:F$2999,$K918,Q$22:Q$2999),IF($I918="c2",SUMIF($E$22:E$2999,$K918,Q$22:Q$2999),IF($I918="c3",SUMIF($D$22:D$2999,$K918,Q$22:Q$2999),IF($I918="c4",SUMIF($C$22:C$2999,$K918,Q$22:Q$2999),""))))))</f>
        <v/>
      </c>
      <c r="S918" s="90"/>
      <c r="T918" s="90" t="str">
        <f>IF(G918&lt;&gt;"",IF(S918&lt;&gt;"",O918*S918,"Celda Vacia"),IF($G918&lt;&gt;"",$O918*S918,IF(OR($I918="c",$I918="css"),SUMIF($G$22:G$2999,$K918,T$22:T$2999),IF($I918="c1",SUMIF($F$22:F$2999,$K918,T$22:T$2999),IF($I918="c2",SUMIF($E$22:E$2999,$K918,T$22:T$2999),IF($I918="c3",SUMIF($D$22:D$2999,$K918,T$22:T$2999),IF($I918="c4",SUMIF($C$22:C$2999,$K918,T$22:T$2999),"")))))))</f>
        <v/>
      </c>
      <c r="U918" s="91" t="str">
        <f t="shared" ref="U918:U981" si="232">IF(T918&lt;&gt;"Celda Vacia",IF($T$7&lt;&gt;0,IF(AND(T918&lt;&gt;0,T918&lt;&gt;"",Q918&lt;&gt;0,Q918&lt;&gt;""),-(1-(T918*($Z$3+1))/(Q918*($Z$2+1))),IF(AND(S918&lt;&gt;"",S918&lt;&gt;0,P918&lt;&gt;"",P918&lt;&gt;0),-(1-(S918/P918)),"")),""),"")</f>
        <v/>
      </c>
      <c r="V918" s="45"/>
      <c r="X918" s="50" t="str">
        <f t="shared" ref="X918:X981" si="233">IF(Y918&lt;&gt;"",$X$7,IF(Z918&lt;&gt;"",$X$9,IF(AND(AA918&lt;&gt;"",AA918&lt;&gt;0),$X$11,IF(AND(AE918&lt;&gt;"",AE918&lt;&gt;0),$X$13,""))))</f>
        <v/>
      </c>
      <c r="Y918" s="69" t="str">
        <f t="shared" ref="Y918:Y981" si="234">IF(G918&lt;&gt;"",IF(S918="",1,""),"")</f>
        <v/>
      </c>
      <c r="Z918" s="69" t="str">
        <f t="shared" ref="Z918:Z981" si="235">IF(G918&lt;&gt;"",IF(S918&lt;&gt;"",IF(S918=0,1,""),""),"")</f>
        <v/>
      </c>
      <c r="AA918" s="69" t="str">
        <f>IF(I918="CSS",IF(RELLENAR!$F$6="PEM",IF(OR(T918&lt;(Q918),Q918=0),1,""),IF(OR(T918*(1+$T$11+$T$9)&lt;(Q918*(1+$O$9+$O$11)),Q918=0),1,"")),"")</f>
        <v/>
      </c>
      <c r="AB918" s="93" t="str">
        <f t="shared" ref="AB918:AB981" si="236">IF(G918&lt;&gt;"",IF(U918&lt;&gt;"",U918,""),"")</f>
        <v/>
      </c>
      <c r="AC918" s="56" t="str">
        <f t="shared" ref="AC918:AC981" si="237">IF(G918&lt;&gt;"",IF(AB918&lt;&gt;"",COUNTIF($AB$22:$AB$2999,AB918),""),"")</f>
        <v/>
      </c>
      <c r="AD918" s="94" t="str">
        <f t="shared" ref="AD918:AD981" si="238">IF(AND(I918="C",T918&lt;&gt;0),-(1-(T918*($T$11+$T$9)+T918)/(Q918*($O$9+$O$11)+Q918)),"")</f>
        <v/>
      </c>
      <c r="AE918" s="56" t="str">
        <f t="shared" ref="AE918:AE981" si="239">IF(AD918&lt;&gt;"",IF(A918="OB",IF(ABS(AD918)&gt;PD.OC,1,""),IF(A918="VEC",IF(ABS(AD918)&gt;PD.VEC,1,""),IF(A918="CI",IF(ABS(AD918)&gt;PD.IC,1,""),IF(A918="EIM",IF(ABS(AD918)&gt;PD.EIM,1,""),"")))),"")</f>
        <v/>
      </c>
      <c r="AF918" s="78" t="str">
        <f t="shared" ref="AF918:AF981" si="240">IF(T918="celda vacia",1,"")</f>
        <v/>
      </c>
    </row>
    <row r="919" spans="1:32" s="74" customFormat="1" x14ac:dyDescent="0.2">
      <c r="A919" s="74" t="str">
        <f>IF(EXPORTADO!I901&lt;&gt;"",EXPORTADO!I901,"")</f>
        <v/>
      </c>
      <c r="B919" s="74" t="str">
        <f t="shared" si="225"/>
        <v/>
      </c>
      <c r="C919" s="86" t="str">
        <f t="shared" si="226"/>
        <v/>
      </c>
      <c r="D919" s="86" t="str">
        <f t="shared" si="227"/>
        <v/>
      </c>
      <c r="E919" s="86" t="str">
        <f t="shared" si="228"/>
        <v/>
      </c>
      <c r="F919" s="86" t="str">
        <f t="shared" si="229"/>
        <v/>
      </c>
      <c r="G919" s="86" t="str">
        <f t="shared" si="230"/>
        <v/>
      </c>
      <c r="H919" s="87" t="str">
        <f>IF(EXPORTADO!B901&lt;&gt;"",EXPORTADO!B901,"")</f>
        <v/>
      </c>
      <c r="I919" s="78" t="str">
        <f t="shared" si="231"/>
        <v/>
      </c>
      <c r="J919" s="78"/>
      <c r="K919" s="88" t="str">
        <f>IF(EXPORTADO!A901&lt;&gt;"",TRIM(EXPORTADO!A901),"")</f>
        <v/>
      </c>
      <c r="L919" s="50" t="str">
        <f>IF(K919&lt;&gt;"",EXPORTADO!D901,"")</f>
        <v/>
      </c>
      <c r="M919" s="50"/>
      <c r="N919" s="78" t="str">
        <f>IF(K919&lt;&gt;"",EXPORTADO!C901,"")</f>
        <v/>
      </c>
      <c r="O919" s="89" t="str">
        <f>IF(G919&lt;&gt;"",EXPORTADO!E901,"")</f>
        <v/>
      </c>
      <c r="P919" s="90" t="str">
        <f>IF(G919&lt;&gt;"",EXPORTADO!F901,"")</f>
        <v/>
      </c>
      <c r="Q919" s="90" t="str">
        <f>IF($G919&lt;&gt;"",$O919*P919,IF(OR($I919="c",$I919="css"),SUMIF($G$22:G$2999,$K919,Q$22:Q$2999),IF($I919="c1",SUMIF($F$22:F$2999,$K919,Q$22:Q$2999),IF($I919="c2",SUMIF($E$22:E$2999,$K919,Q$22:Q$2999),IF($I919="c3",SUMIF($D$22:D$2999,$K919,Q$22:Q$2999),IF($I919="c4",SUMIF($C$22:C$2999,$K919,Q$22:Q$2999),""))))))</f>
        <v/>
      </c>
      <c r="S919" s="90"/>
      <c r="T919" s="90" t="str">
        <f>IF(G919&lt;&gt;"",IF(S919&lt;&gt;"",O919*S919,"Celda Vacia"),IF($G919&lt;&gt;"",$O919*S919,IF(OR($I919="c",$I919="css"),SUMIF($G$22:G$2999,$K919,T$22:T$2999),IF($I919="c1",SUMIF($F$22:F$2999,$K919,T$22:T$2999),IF($I919="c2",SUMIF($E$22:E$2999,$K919,T$22:T$2999),IF($I919="c3",SUMIF($D$22:D$2999,$K919,T$22:T$2999),IF($I919="c4",SUMIF($C$22:C$2999,$K919,T$22:T$2999),"")))))))</f>
        <v/>
      </c>
      <c r="U919" s="91" t="str">
        <f t="shared" si="232"/>
        <v/>
      </c>
      <c r="V919" s="45"/>
      <c r="X919" s="50" t="str">
        <f t="shared" si="233"/>
        <v/>
      </c>
      <c r="Y919" s="69" t="str">
        <f t="shared" si="234"/>
        <v/>
      </c>
      <c r="Z919" s="69" t="str">
        <f t="shared" si="235"/>
        <v/>
      </c>
      <c r="AA919" s="69" t="str">
        <f>IF(I919="CSS",IF(RELLENAR!$F$6="PEM",IF(OR(T919&lt;(Q919),Q919=0),1,""),IF(OR(T919*(1+$T$11+$T$9)&lt;(Q919*(1+$O$9+$O$11)),Q919=0),1,"")),"")</f>
        <v/>
      </c>
      <c r="AB919" s="93" t="str">
        <f t="shared" si="236"/>
        <v/>
      </c>
      <c r="AC919" s="56" t="str">
        <f t="shared" si="237"/>
        <v/>
      </c>
      <c r="AD919" s="94" t="str">
        <f t="shared" si="238"/>
        <v/>
      </c>
      <c r="AE919" s="56" t="str">
        <f t="shared" si="239"/>
        <v/>
      </c>
      <c r="AF919" s="78" t="str">
        <f t="shared" si="240"/>
        <v/>
      </c>
    </row>
    <row r="920" spans="1:32" s="74" customFormat="1" x14ac:dyDescent="0.2">
      <c r="A920" s="74" t="str">
        <f>IF(EXPORTADO!I902&lt;&gt;"",EXPORTADO!I902,"")</f>
        <v/>
      </c>
      <c r="B920" s="74" t="str">
        <f t="shared" si="225"/>
        <v/>
      </c>
      <c r="C920" s="86" t="str">
        <f t="shared" si="226"/>
        <v/>
      </c>
      <c r="D920" s="86" t="str">
        <f t="shared" si="227"/>
        <v/>
      </c>
      <c r="E920" s="86" t="str">
        <f t="shared" si="228"/>
        <v/>
      </c>
      <c r="F920" s="86" t="str">
        <f t="shared" si="229"/>
        <v/>
      </c>
      <c r="G920" s="86" t="str">
        <f t="shared" si="230"/>
        <v/>
      </c>
      <c r="H920" s="87" t="str">
        <f>IF(EXPORTADO!B902&lt;&gt;"",EXPORTADO!B902,"")</f>
        <v/>
      </c>
      <c r="I920" s="78" t="str">
        <f t="shared" si="231"/>
        <v/>
      </c>
      <c r="J920" s="78"/>
      <c r="K920" s="88" t="str">
        <f>IF(EXPORTADO!A902&lt;&gt;"",TRIM(EXPORTADO!A902),"")</f>
        <v/>
      </c>
      <c r="L920" s="50" t="str">
        <f>IF(K920&lt;&gt;"",EXPORTADO!D902,"")</f>
        <v/>
      </c>
      <c r="M920" s="50"/>
      <c r="N920" s="78" t="str">
        <f>IF(K920&lt;&gt;"",EXPORTADO!C902,"")</f>
        <v/>
      </c>
      <c r="O920" s="89" t="str">
        <f>IF(G920&lt;&gt;"",EXPORTADO!E902,"")</f>
        <v/>
      </c>
      <c r="P920" s="90" t="str">
        <f>IF(G920&lt;&gt;"",EXPORTADO!F902,"")</f>
        <v/>
      </c>
      <c r="Q920" s="90" t="str">
        <f>IF($G920&lt;&gt;"",$O920*P920,IF(OR($I920="c",$I920="css"),SUMIF($G$22:G$2999,$K920,Q$22:Q$2999),IF($I920="c1",SUMIF($F$22:F$2999,$K920,Q$22:Q$2999),IF($I920="c2",SUMIF($E$22:E$2999,$K920,Q$22:Q$2999),IF($I920="c3",SUMIF($D$22:D$2999,$K920,Q$22:Q$2999),IF($I920="c4",SUMIF($C$22:C$2999,$K920,Q$22:Q$2999),""))))))</f>
        <v/>
      </c>
      <c r="S920" s="90"/>
      <c r="T920" s="90" t="str">
        <f>IF(G920&lt;&gt;"",IF(S920&lt;&gt;"",O920*S920,"Celda Vacia"),IF($G920&lt;&gt;"",$O920*S920,IF(OR($I920="c",$I920="css"),SUMIF($G$22:G$2999,$K920,T$22:T$2999),IF($I920="c1",SUMIF($F$22:F$2999,$K920,T$22:T$2999),IF($I920="c2",SUMIF($E$22:E$2999,$K920,T$22:T$2999),IF($I920="c3",SUMIF($D$22:D$2999,$K920,T$22:T$2999),IF($I920="c4",SUMIF($C$22:C$2999,$K920,T$22:T$2999),"")))))))</f>
        <v/>
      </c>
      <c r="U920" s="91" t="str">
        <f t="shared" si="232"/>
        <v/>
      </c>
      <c r="V920" s="45"/>
      <c r="X920" s="50" t="str">
        <f t="shared" si="233"/>
        <v/>
      </c>
      <c r="Y920" s="69" t="str">
        <f t="shared" si="234"/>
        <v/>
      </c>
      <c r="Z920" s="69" t="str">
        <f t="shared" si="235"/>
        <v/>
      </c>
      <c r="AA920" s="69" t="str">
        <f>IF(I920="CSS",IF(RELLENAR!$F$6="PEM",IF(OR(T920&lt;(Q920),Q920=0),1,""),IF(OR(T920*(1+$T$11+$T$9)&lt;(Q920*(1+$O$9+$O$11)),Q920=0),1,"")),"")</f>
        <v/>
      </c>
      <c r="AB920" s="93" t="str">
        <f t="shared" si="236"/>
        <v/>
      </c>
      <c r="AC920" s="56" t="str">
        <f t="shared" si="237"/>
        <v/>
      </c>
      <c r="AD920" s="94" t="str">
        <f t="shared" si="238"/>
        <v/>
      </c>
      <c r="AE920" s="56" t="str">
        <f t="shared" si="239"/>
        <v/>
      </c>
      <c r="AF920" s="78" t="str">
        <f t="shared" si="240"/>
        <v/>
      </c>
    </row>
    <row r="921" spans="1:32" s="74" customFormat="1" x14ac:dyDescent="0.2">
      <c r="A921" s="74" t="str">
        <f>IF(EXPORTADO!I903&lt;&gt;"",EXPORTADO!I903,"")</f>
        <v/>
      </c>
      <c r="B921" s="74" t="str">
        <f t="shared" si="225"/>
        <v/>
      </c>
      <c r="C921" s="86" t="str">
        <f t="shared" si="226"/>
        <v/>
      </c>
      <c r="D921" s="86" t="str">
        <f t="shared" si="227"/>
        <v/>
      </c>
      <c r="E921" s="86" t="str">
        <f t="shared" si="228"/>
        <v/>
      </c>
      <c r="F921" s="86" t="str">
        <f t="shared" si="229"/>
        <v/>
      </c>
      <c r="G921" s="86" t="str">
        <f t="shared" si="230"/>
        <v/>
      </c>
      <c r="H921" s="87" t="str">
        <f>IF(EXPORTADO!B903&lt;&gt;"",EXPORTADO!B903,"")</f>
        <v/>
      </c>
      <c r="I921" s="78" t="str">
        <f t="shared" si="231"/>
        <v/>
      </c>
      <c r="J921" s="78"/>
      <c r="K921" s="88" t="str">
        <f>IF(EXPORTADO!A903&lt;&gt;"",TRIM(EXPORTADO!A903),"")</f>
        <v/>
      </c>
      <c r="L921" s="50" t="str">
        <f>IF(K921&lt;&gt;"",EXPORTADO!D903,"")</f>
        <v/>
      </c>
      <c r="M921" s="50"/>
      <c r="N921" s="78" t="str">
        <f>IF(K921&lt;&gt;"",EXPORTADO!C903,"")</f>
        <v/>
      </c>
      <c r="O921" s="89" t="str">
        <f>IF(G921&lt;&gt;"",EXPORTADO!E903,"")</f>
        <v/>
      </c>
      <c r="P921" s="90" t="str">
        <f>IF(G921&lt;&gt;"",EXPORTADO!F903,"")</f>
        <v/>
      </c>
      <c r="Q921" s="90" t="str">
        <f>IF($G921&lt;&gt;"",$O921*P921,IF(OR($I921="c",$I921="css"),SUMIF($G$22:G$2999,$K921,Q$22:Q$2999),IF($I921="c1",SUMIF($F$22:F$2999,$K921,Q$22:Q$2999),IF($I921="c2",SUMIF($E$22:E$2999,$K921,Q$22:Q$2999),IF($I921="c3",SUMIF($D$22:D$2999,$K921,Q$22:Q$2999),IF($I921="c4",SUMIF($C$22:C$2999,$K921,Q$22:Q$2999),""))))))</f>
        <v/>
      </c>
      <c r="S921" s="90"/>
      <c r="T921" s="90" t="str">
        <f>IF(G921&lt;&gt;"",IF(S921&lt;&gt;"",O921*S921,"Celda Vacia"),IF($G921&lt;&gt;"",$O921*S921,IF(OR($I921="c",$I921="css"),SUMIF($G$22:G$2999,$K921,T$22:T$2999),IF($I921="c1",SUMIF($F$22:F$2999,$K921,T$22:T$2999),IF($I921="c2",SUMIF($E$22:E$2999,$K921,T$22:T$2999),IF($I921="c3",SUMIF($D$22:D$2999,$K921,T$22:T$2999),IF($I921="c4",SUMIF($C$22:C$2999,$K921,T$22:T$2999),"")))))))</f>
        <v/>
      </c>
      <c r="U921" s="91" t="str">
        <f t="shared" si="232"/>
        <v/>
      </c>
      <c r="V921" s="45"/>
      <c r="X921" s="50" t="str">
        <f t="shared" si="233"/>
        <v/>
      </c>
      <c r="Y921" s="69" t="str">
        <f t="shared" si="234"/>
        <v/>
      </c>
      <c r="Z921" s="69" t="str">
        <f t="shared" si="235"/>
        <v/>
      </c>
      <c r="AA921" s="69" t="str">
        <f>IF(I921="CSS",IF(RELLENAR!$F$6="PEM",IF(OR(T921&lt;(Q921),Q921=0),1,""),IF(OR(T921*(1+$T$11+$T$9)&lt;(Q921*(1+$O$9+$O$11)),Q921=0),1,"")),"")</f>
        <v/>
      </c>
      <c r="AB921" s="93" t="str">
        <f t="shared" si="236"/>
        <v/>
      </c>
      <c r="AC921" s="56" t="str">
        <f t="shared" si="237"/>
        <v/>
      </c>
      <c r="AD921" s="94" t="str">
        <f t="shared" si="238"/>
        <v/>
      </c>
      <c r="AE921" s="56" t="str">
        <f t="shared" si="239"/>
        <v/>
      </c>
      <c r="AF921" s="78" t="str">
        <f t="shared" si="240"/>
        <v/>
      </c>
    </row>
    <row r="922" spans="1:32" s="74" customFormat="1" x14ac:dyDescent="0.2">
      <c r="A922" s="74" t="str">
        <f>IF(EXPORTADO!I904&lt;&gt;"",EXPORTADO!I904,"")</f>
        <v/>
      </c>
      <c r="B922" s="74" t="str">
        <f t="shared" si="225"/>
        <v/>
      </c>
      <c r="C922" s="86" t="str">
        <f t="shared" si="226"/>
        <v/>
      </c>
      <c r="D922" s="86" t="str">
        <f t="shared" si="227"/>
        <v/>
      </c>
      <c r="E922" s="86" t="str">
        <f t="shared" si="228"/>
        <v/>
      </c>
      <c r="F922" s="86" t="str">
        <f t="shared" si="229"/>
        <v/>
      </c>
      <c r="G922" s="86" t="str">
        <f t="shared" si="230"/>
        <v/>
      </c>
      <c r="H922" s="87" t="str">
        <f>IF(EXPORTADO!B904&lt;&gt;"",EXPORTADO!B904,"")</f>
        <v/>
      </c>
      <c r="I922" s="78" t="str">
        <f t="shared" si="231"/>
        <v/>
      </c>
      <c r="J922" s="78"/>
      <c r="K922" s="88" t="str">
        <f>IF(EXPORTADO!A904&lt;&gt;"",TRIM(EXPORTADO!A904),"")</f>
        <v/>
      </c>
      <c r="L922" s="50" t="str">
        <f>IF(K922&lt;&gt;"",EXPORTADO!D904,"")</f>
        <v/>
      </c>
      <c r="M922" s="50"/>
      <c r="N922" s="78" t="str">
        <f>IF(K922&lt;&gt;"",EXPORTADO!C904,"")</f>
        <v/>
      </c>
      <c r="O922" s="89" t="str">
        <f>IF(G922&lt;&gt;"",EXPORTADO!E904,"")</f>
        <v/>
      </c>
      <c r="P922" s="90" t="str">
        <f>IF(G922&lt;&gt;"",EXPORTADO!F904,"")</f>
        <v/>
      </c>
      <c r="Q922" s="90" t="str">
        <f>IF($G922&lt;&gt;"",$O922*P922,IF(OR($I922="c",$I922="css"),SUMIF($G$22:G$2999,$K922,Q$22:Q$2999),IF($I922="c1",SUMIF($F$22:F$2999,$K922,Q$22:Q$2999),IF($I922="c2",SUMIF($E$22:E$2999,$K922,Q$22:Q$2999),IF($I922="c3",SUMIF($D$22:D$2999,$K922,Q$22:Q$2999),IF($I922="c4",SUMIF($C$22:C$2999,$K922,Q$22:Q$2999),""))))))</f>
        <v/>
      </c>
      <c r="S922" s="90" t="s">
        <v>17</v>
      </c>
      <c r="T922" s="90" t="str">
        <f>IF(G922&lt;&gt;"",IF(S922&lt;&gt;"",O922*S922,"Celda Vacia"),IF($G922&lt;&gt;"",$O922*S922,IF(OR($I922="c",$I922="css"),SUMIF($G$22:G$2999,$K922,T$22:T$2999),IF($I922="c1",SUMIF($F$22:F$2999,$K922,T$22:T$2999),IF($I922="c2",SUMIF($E$22:E$2999,$K922,T$22:T$2999),IF($I922="c3",SUMIF($D$22:D$2999,$K922,T$22:T$2999),IF($I922="c4",SUMIF($C$22:C$2999,$K922,T$22:T$2999),"")))))))</f>
        <v/>
      </c>
      <c r="U922" s="91" t="str">
        <f t="shared" si="232"/>
        <v/>
      </c>
      <c r="V922" s="45"/>
      <c r="X922" s="50" t="str">
        <f t="shared" si="233"/>
        <v/>
      </c>
      <c r="Y922" s="69" t="str">
        <f t="shared" si="234"/>
        <v/>
      </c>
      <c r="Z922" s="69" t="str">
        <f t="shared" si="235"/>
        <v/>
      </c>
      <c r="AA922" s="69" t="str">
        <f>IF(I922="CSS",IF(RELLENAR!$F$6="PEM",IF(OR(T922&lt;(Q922),Q922=0),1,""),IF(OR(T922*(1+$T$11+$T$9)&lt;(Q922*(1+$O$9+$O$11)),Q922=0),1,"")),"")</f>
        <v/>
      </c>
      <c r="AB922" s="93" t="str">
        <f t="shared" si="236"/>
        <v/>
      </c>
      <c r="AC922" s="56" t="str">
        <f t="shared" si="237"/>
        <v/>
      </c>
      <c r="AD922" s="94" t="str">
        <f t="shared" si="238"/>
        <v/>
      </c>
      <c r="AE922" s="56" t="str">
        <f t="shared" si="239"/>
        <v/>
      </c>
      <c r="AF922" s="78" t="str">
        <f t="shared" si="240"/>
        <v/>
      </c>
    </row>
    <row r="923" spans="1:32" s="74" customFormat="1" x14ac:dyDescent="0.2">
      <c r="A923" s="74" t="str">
        <f>IF(EXPORTADO!I905&lt;&gt;"",EXPORTADO!I905,"")</f>
        <v/>
      </c>
      <c r="B923" s="74" t="str">
        <f t="shared" si="225"/>
        <v/>
      </c>
      <c r="C923" s="86" t="str">
        <f t="shared" si="226"/>
        <v/>
      </c>
      <c r="D923" s="86" t="str">
        <f t="shared" si="227"/>
        <v/>
      </c>
      <c r="E923" s="86" t="str">
        <f t="shared" si="228"/>
        <v/>
      </c>
      <c r="F923" s="86" t="str">
        <f t="shared" si="229"/>
        <v/>
      </c>
      <c r="G923" s="86" t="str">
        <f t="shared" si="230"/>
        <v/>
      </c>
      <c r="H923" s="87" t="str">
        <f>IF(EXPORTADO!B905&lt;&gt;"",EXPORTADO!B905,"")</f>
        <v/>
      </c>
      <c r="I923" s="78" t="str">
        <f t="shared" si="231"/>
        <v/>
      </c>
      <c r="J923" s="78"/>
      <c r="K923" s="88" t="str">
        <f>IF(EXPORTADO!A905&lt;&gt;"",TRIM(EXPORTADO!A905),"")</f>
        <v/>
      </c>
      <c r="L923" s="50" t="str">
        <f>IF(K923&lt;&gt;"",EXPORTADO!D905,"")</f>
        <v/>
      </c>
      <c r="M923" s="50"/>
      <c r="N923" s="78" t="str">
        <f>IF(K923&lt;&gt;"",EXPORTADO!C905,"")</f>
        <v/>
      </c>
      <c r="O923" s="89" t="str">
        <f>IF(G923&lt;&gt;"",EXPORTADO!E905,"")</f>
        <v/>
      </c>
      <c r="P923" s="90" t="str">
        <f>IF(G923&lt;&gt;"",EXPORTADO!F905,"")</f>
        <v/>
      </c>
      <c r="Q923" s="90" t="str">
        <f>IF($G923&lt;&gt;"",$O923*P923,IF(OR($I923="c",$I923="css"),SUMIF($G$22:G$2999,$K923,Q$22:Q$2999),IF($I923="c1",SUMIF($F$22:F$2999,$K923,Q$22:Q$2999),IF($I923="c2",SUMIF($E$22:E$2999,$K923,Q$22:Q$2999),IF($I923="c3",SUMIF($D$22:D$2999,$K923,Q$22:Q$2999),IF($I923="c4",SUMIF($C$22:C$2999,$K923,Q$22:Q$2999),""))))))</f>
        <v/>
      </c>
      <c r="S923" s="90"/>
      <c r="T923" s="90" t="str">
        <f>IF(G923&lt;&gt;"",IF(S923&lt;&gt;"",O923*S923,"Celda Vacia"),IF($G923&lt;&gt;"",$O923*S923,IF(OR($I923="c",$I923="css"),SUMIF($G$22:G$2999,$K923,T$22:T$2999),IF($I923="c1",SUMIF($F$22:F$2999,$K923,T$22:T$2999),IF($I923="c2",SUMIF($E$22:E$2999,$K923,T$22:T$2999),IF($I923="c3",SUMIF($D$22:D$2999,$K923,T$22:T$2999),IF($I923="c4",SUMIF($C$22:C$2999,$K923,T$22:T$2999),"")))))))</f>
        <v/>
      </c>
      <c r="U923" s="91" t="str">
        <f t="shared" si="232"/>
        <v/>
      </c>
      <c r="V923" s="45"/>
      <c r="X923" s="50" t="str">
        <f t="shared" si="233"/>
        <v/>
      </c>
      <c r="Y923" s="69" t="str">
        <f t="shared" si="234"/>
        <v/>
      </c>
      <c r="Z923" s="69" t="str">
        <f t="shared" si="235"/>
        <v/>
      </c>
      <c r="AA923" s="69" t="str">
        <f>IF(I923="CSS",IF(RELLENAR!$F$6="PEM",IF(OR(T923&lt;(Q923),Q923=0),1,""),IF(OR(T923*(1+$T$11+$T$9)&lt;(Q923*(1+$O$9+$O$11)),Q923=0),1,"")),"")</f>
        <v/>
      </c>
      <c r="AB923" s="93" t="str">
        <f t="shared" si="236"/>
        <v/>
      </c>
      <c r="AC923" s="56" t="str">
        <f t="shared" si="237"/>
        <v/>
      </c>
      <c r="AD923" s="94" t="str">
        <f t="shared" si="238"/>
        <v/>
      </c>
      <c r="AE923" s="56" t="str">
        <f t="shared" si="239"/>
        <v/>
      </c>
      <c r="AF923" s="78" t="str">
        <f t="shared" si="240"/>
        <v/>
      </c>
    </row>
    <row r="924" spans="1:32" s="74" customFormat="1" x14ac:dyDescent="0.2">
      <c r="A924" s="74" t="str">
        <f>IF(EXPORTADO!I906&lt;&gt;"",EXPORTADO!I906,"")</f>
        <v/>
      </c>
      <c r="B924" s="74" t="str">
        <f t="shared" si="225"/>
        <v/>
      </c>
      <c r="C924" s="86" t="str">
        <f t="shared" si="226"/>
        <v/>
      </c>
      <c r="D924" s="86" t="str">
        <f t="shared" si="227"/>
        <v/>
      </c>
      <c r="E924" s="86" t="str">
        <f t="shared" si="228"/>
        <v/>
      </c>
      <c r="F924" s="86" t="str">
        <f t="shared" si="229"/>
        <v/>
      </c>
      <c r="G924" s="86" t="str">
        <f t="shared" si="230"/>
        <v/>
      </c>
      <c r="H924" s="87" t="str">
        <f>IF(EXPORTADO!B906&lt;&gt;"",EXPORTADO!B906,"")</f>
        <v/>
      </c>
      <c r="I924" s="78" t="str">
        <f t="shared" si="231"/>
        <v/>
      </c>
      <c r="J924" s="78"/>
      <c r="K924" s="88" t="str">
        <f>IF(EXPORTADO!A906&lt;&gt;"",TRIM(EXPORTADO!A906),"")</f>
        <v/>
      </c>
      <c r="L924" s="50" t="str">
        <f>IF(K924&lt;&gt;"",EXPORTADO!D906,"")</f>
        <v/>
      </c>
      <c r="M924" s="50"/>
      <c r="N924" s="78" t="str">
        <f>IF(K924&lt;&gt;"",EXPORTADO!C906,"")</f>
        <v/>
      </c>
      <c r="O924" s="89" t="str">
        <f>IF(G924&lt;&gt;"",EXPORTADO!E906,"")</f>
        <v/>
      </c>
      <c r="P924" s="90" t="str">
        <f>IF(G924&lt;&gt;"",EXPORTADO!F906,"")</f>
        <v/>
      </c>
      <c r="Q924" s="90" t="str">
        <f>IF($G924&lt;&gt;"",$O924*P924,IF(OR($I924="c",$I924="css"),SUMIF($G$22:G$2999,$K924,Q$22:Q$2999),IF($I924="c1",SUMIF($F$22:F$2999,$K924,Q$22:Q$2999),IF($I924="c2",SUMIF($E$22:E$2999,$K924,Q$22:Q$2999),IF($I924="c3",SUMIF($D$22:D$2999,$K924,Q$22:Q$2999),IF($I924="c4",SUMIF($C$22:C$2999,$K924,Q$22:Q$2999),""))))))</f>
        <v/>
      </c>
      <c r="S924" s="90"/>
      <c r="T924" s="90" t="str">
        <f>IF(G924&lt;&gt;"",IF(S924&lt;&gt;"",O924*S924,"Celda Vacia"),IF($G924&lt;&gt;"",$O924*S924,IF(OR($I924="c",$I924="css"),SUMIF($G$22:G$2999,$K924,T$22:T$2999),IF($I924="c1",SUMIF($F$22:F$2999,$K924,T$22:T$2999),IF($I924="c2",SUMIF($E$22:E$2999,$K924,T$22:T$2999),IF($I924="c3",SUMIF($D$22:D$2999,$K924,T$22:T$2999),IF($I924="c4",SUMIF($C$22:C$2999,$K924,T$22:T$2999),"")))))))</f>
        <v/>
      </c>
      <c r="U924" s="91" t="str">
        <f t="shared" si="232"/>
        <v/>
      </c>
      <c r="V924" s="45"/>
      <c r="X924" s="50" t="str">
        <f t="shared" si="233"/>
        <v/>
      </c>
      <c r="Y924" s="69" t="str">
        <f t="shared" si="234"/>
        <v/>
      </c>
      <c r="Z924" s="69" t="str">
        <f t="shared" si="235"/>
        <v/>
      </c>
      <c r="AA924" s="69" t="str">
        <f>IF(I924="CSS",IF(RELLENAR!$F$6="PEM",IF(OR(T924&lt;(Q924),Q924=0),1,""),IF(OR(T924*(1+$T$11+$T$9)&lt;(Q924*(1+$O$9+$O$11)),Q924=0),1,"")),"")</f>
        <v/>
      </c>
      <c r="AB924" s="93" t="str">
        <f t="shared" si="236"/>
        <v/>
      </c>
      <c r="AC924" s="56" t="str">
        <f t="shared" si="237"/>
        <v/>
      </c>
      <c r="AD924" s="94" t="str">
        <f t="shared" si="238"/>
        <v/>
      </c>
      <c r="AE924" s="56" t="str">
        <f t="shared" si="239"/>
        <v/>
      </c>
      <c r="AF924" s="78" t="str">
        <f t="shared" si="240"/>
        <v/>
      </c>
    </row>
    <row r="925" spans="1:32" s="74" customFormat="1" x14ac:dyDescent="0.2">
      <c r="A925" s="74" t="str">
        <f>IF(EXPORTADO!I907&lt;&gt;"",EXPORTADO!I907,"")</f>
        <v/>
      </c>
      <c r="B925" s="74" t="str">
        <f t="shared" si="225"/>
        <v/>
      </c>
      <c r="C925" s="86" t="str">
        <f t="shared" si="226"/>
        <v/>
      </c>
      <c r="D925" s="86" t="str">
        <f t="shared" si="227"/>
        <v/>
      </c>
      <c r="E925" s="86" t="str">
        <f t="shared" si="228"/>
        <v/>
      </c>
      <c r="F925" s="86" t="str">
        <f t="shared" si="229"/>
        <v/>
      </c>
      <c r="G925" s="86" t="str">
        <f t="shared" si="230"/>
        <v/>
      </c>
      <c r="H925" s="87" t="str">
        <f>IF(EXPORTADO!B907&lt;&gt;"",EXPORTADO!B907,"")</f>
        <v/>
      </c>
      <c r="I925" s="78" t="str">
        <f t="shared" si="231"/>
        <v/>
      </c>
      <c r="J925" s="78"/>
      <c r="K925" s="88" t="str">
        <f>IF(EXPORTADO!A907&lt;&gt;"",TRIM(EXPORTADO!A907),"")</f>
        <v/>
      </c>
      <c r="L925" s="50" t="str">
        <f>IF(K925&lt;&gt;"",EXPORTADO!D907,"")</f>
        <v/>
      </c>
      <c r="M925" s="50"/>
      <c r="N925" s="78" t="str">
        <f>IF(K925&lt;&gt;"",EXPORTADO!C907,"")</f>
        <v/>
      </c>
      <c r="O925" s="89" t="str">
        <f>IF(G925&lt;&gt;"",EXPORTADO!E907,"")</f>
        <v/>
      </c>
      <c r="P925" s="90" t="str">
        <f>IF(G925&lt;&gt;"",EXPORTADO!F907,"")</f>
        <v/>
      </c>
      <c r="Q925" s="90" t="str">
        <f>IF($G925&lt;&gt;"",$O925*P925,IF(OR($I925="c",$I925="css"),SUMIF($G$22:G$2999,$K925,Q$22:Q$2999),IF($I925="c1",SUMIF($F$22:F$2999,$K925,Q$22:Q$2999),IF($I925="c2",SUMIF($E$22:E$2999,$K925,Q$22:Q$2999),IF($I925="c3",SUMIF($D$22:D$2999,$K925,Q$22:Q$2999),IF($I925="c4",SUMIF($C$22:C$2999,$K925,Q$22:Q$2999),""))))))</f>
        <v/>
      </c>
      <c r="S925" s="90"/>
      <c r="T925" s="90" t="str">
        <f>IF(G925&lt;&gt;"",IF(S925&lt;&gt;"",O925*S925,"Celda Vacia"),IF($G925&lt;&gt;"",$O925*S925,IF(OR($I925="c",$I925="css"),SUMIF($G$22:G$2999,$K925,T$22:T$2999),IF($I925="c1",SUMIF($F$22:F$2999,$K925,T$22:T$2999),IF($I925="c2",SUMIF($E$22:E$2999,$K925,T$22:T$2999),IF($I925="c3",SUMIF($D$22:D$2999,$K925,T$22:T$2999),IF($I925="c4",SUMIF($C$22:C$2999,$K925,T$22:T$2999),"")))))))</f>
        <v/>
      </c>
      <c r="U925" s="91" t="str">
        <f t="shared" si="232"/>
        <v/>
      </c>
      <c r="V925" s="45"/>
      <c r="X925" s="50" t="str">
        <f t="shared" si="233"/>
        <v/>
      </c>
      <c r="Y925" s="69" t="str">
        <f t="shared" si="234"/>
        <v/>
      </c>
      <c r="Z925" s="69" t="str">
        <f t="shared" si="235"/>
        <v/>
      </c>
      <c r="AA925" s="69" t="str">
        <f>IF(I925="CSS",IF(RELLENAR!$F$6="PEM",IF(OR(T925&lt;(Q925),Q925=0),1,""),IF(OR(T925*(1+$T$11+$T$9)&lt;(Q925*(1+$O$9+$O$11)),Q925=0),1,"")),"")</f>
        <v/>
      </c>
      <c r="AB925" s="93" t="str">
        <f t="shared" si="236"/>
        <v/>
      </c>
      <c r="AC925" s="56" t="str">
        <f t="shared" si="237"/>
        <v/>
      </c>
      <c r="AD925" s="94" t="str">
        <f t="shared" si="238"/>
        <v/>
      </c>
      <c r="AE925" s="56" t="str">
        <f t="shared" si="239"/>
        <v/>
      </c>
      <c r="AF925" s="78" t="str">
        <f t="shared" si="240"/>
        <v/>
      </c>
    </row>
    <row r="926" spans="1:32" s="74" customFormat="1" x14ac:dyDescent="0.2">
      <c r="A926" s="74" t="str">
        <f>IF(EXPORTADO!I908&lt;&gt;"",EXPORTADO!I908,"")</f>
        <v/>
      </c>
      <c r="B926" s="74" t="str">
        <f t="shared" si="225"/>
        <v/>
      </c>
      <c r="C926" s="86" t="str">
        <f t="shared" si="226"/>
        <v/>
      </c>
      <c r="D926" s="86" t="str">
        <f t="shared" si="227"/>
        <v/>
      </c>
      <c r="E926" s="86" t="str">
        <f t="shared" si="228"/>
        <v/>
      </c>
      <c r="F926" s="86" t="str">
        <f t="shared" si="229"/>
        <v/>
      </c>
      <c r="G926" s="86" t="str">
        <f t="shared" si="230"/>
        <v/>
      </c>
      <c r="H926" s="87" t="str">
        <f>IF(EXPORTADO!B908&lt;&gt;"",EXPORTADO!B908,"")</f>
        <v/>
      </c>
      <c r="I926" s="78" t="str">
        <f t="shared" si="231"/>
        <v/>
      </c>
      <c r="J926" s="78"/>
      <c r="K926" s="88" t="str">
        <f>IF(EXPORTADO!A908&lt;&gt;"",TRIM(EXPORTADO!A908),"")</f>
        <v/>
      </c>
      <c r="L926" s="50" t="str">
        <f>IF(K926&lt;&gt;"",EXPORTADO!D908,"")</f>
        <v/>
      </c>
      <c r="M926" s="50"/>
      <c r="N926" s="78" t="str">
        <f>IF(K926&lt;&gt;"",EXPORTADO!C908,"")</f>
        <v/>
      </c>
      <c r="O926" s="89" t="str">
        <f>IF(G926&lt;&gt;"",EXPORTADO!E908,"")</f>
        <v/>
      </c>
      <c r="P926" s="90" t="str">
        <f>IF(G926&lt;&gt;"",EXPORTADO!F908,"")</f>
        <v/>
      </c>
      <c r="Q926" s="90" t="str">
        <f>IF($G926&lt;&gt;"",$O926*P926,IF(OR($I926="c",$I926="css"),SUMIF($G$22:G$2999,$K926,Q$22:Q$2999),IF($I926="c1",SUMIF($F$22:F$2999,$K926,Q$22:Q$2999),IF($I926="c2",SUMIF($E$22:E$2999,$K926,Q$22:Q$2999),IF($I926="c3",SUMIF($D$22:D$2999,$K926,Q$22:Q$2999),IF($I926="c4",SUMIF($C$22:C$2999,$K926,Q$22:Q$2999),""))))))</f>
        <v/>
      </c>
      <c r="S926" s="90"/>
      <c r="T926" s="90" t="str">
        <f>IF(G926&lt;&gt;"",IF(S926&lt;&gt;"",O926*S926,"Celda Vacia"),IF($G926&lt;&gt;"",$O926*S926,IF(OR($I926="c",$I926="css"),SUMIF($G$22:G$2999,$K926,T$22:T$2999),IF($I926="c1",SUMIF($F$22:F$2999,$K926,T$22:T$2999),IF($I926="c2",SUMIF($E$22:E$2999,$K926,T$22:T$2999),IF($I926="c3",SUMIF($D$22:D$2999,$K926,T$22:T$2999),IF($I926="c4",SUMIF($C$22:C$2999,$K926,T$22:T$2999),"")))))))</f>
        <v/>
      </c>
      <c r="U926" s="91" t="str">
        <f t="shared" si="232"/>
        <v/>
      </c>
      <c r="V926" s="45"/>
      <c r="X926" s="50" t="str">
        <f t="shared" si="233"/>
        <v/>
      </c>
      <c r="Y926" s="69" t="str">
        <f t="shared" si="234"/>
        <v/>
      </c>
      <c r="Z926" s="69" t="str">
        <f t="shared" si="235"/>
        <v/>
      </c>
      <c r="AA926" s="69" t="str">
        <f>IF(I926="CSS",IF(RELLENAR!$F$6="PEM",IF(OR(T926&lt;(Q926),Q926=0),1,""),IF(OR(T926*(1+$T$11+$T$9)&lt;(Q926*(1+$O$9+$O$11)),Q926=0),1,"")),"")</f>
        <v/>
      </c>
      <c r="AB926" s="93" t="str">
        <f t="shared" si="236"/>
        <v/>
      </c>
      <c r="AC926" s="56" t="str">
        <f t="shared" si="237"/>
        <v/>
      </c>
      <c r="AD926" s="94" t="str">
        <f t="shared" si="238"/>
        <v/>
      </c>
      <c r="AE926" s="56" t="str">
        <f t="shared" si="239"/>
        <v/>
      </c>
      <c r="AF926" s="78" t="str">
        <f t="shared" si="240"/>
        <v/>
      </c>
    </row>
    <row r="927" spans="1:32" s="74" customFormat="1" x14ac:dyDescent="0.2">
      <c r="A927" s="74" t="str">
        <f>IF(EXPORTADO!I909&lt;&gt;"",EXPORTADO!I909,"")</f>
        <v/>
      </c>
      <c r="B927" s="74" t="str">
        <f t="shared" si="225"/>
        <v/>
      </c>
      <c r="C927" s="86" t="str">
        <f t="shared" si="226"/>
        <v/>
      </c>
      <c r="D927" s="86" t="str">
        <f t="shared" si="227"/>
        <v/>
      </c>
      <c r="E927" s="86" t="str">
        <f t="shared" si="228"/>
        <v/>
      </c>
      <c r="F927" s="86" t="str">
        <f t="shared" si="229"/>
        <v/>
      </c>
      <c r="G927" s="86" t="str">
        <f t="shared" si="230"/>
        <v/>
      </c>
      <c r="H927" s="87" t="str">
        <f>IF(EXPORTADO!B909&lt;&gt;"",EXPORTADO!B909,"")</f>
        <v/>
      </c>
      <c r="I927" s="78" t="str">
        <f t="shared" si="231"/>
        <v/>
      </c>
      <c r="J927" s="78"/>
      <c r="K927" s="88" t="str">
        <f>IF(EXPORTADO!A909&lt;&gt;"",TRIM(EXPORTADO!A909),"")</f>
        <v/>
      </c>
      <c r="L927" s="50" t="str">
        <f>IF(K927&lt;&gt;"",EXPORTADO!D909,"")</f>
        <v/>
      </c>
      <c r="M927" s="50"/>
      <c r="N927" s="78" t="str">
        <f>IF(K927&lt;&gt;"",EXPORTADO!C909,"")</f>
        <v/>
      </c>
      <c r="O927" s="89" t="str">
        <f>IF(G927&lt;&gt;"",EXPORTADO!E909,"")</f>
        <v/>
      </c>
      <c r="P927" s="90" t="str">
        <f>IF(G927&lt;&gt;"",EXPORTADO!F909,"")</f>
        <v/>
      </c>
      <c r="Q927" s="90" t="str">
        <f>IF($G927&lt;&gt;"",$O927*P927,IF(OR($I927="c",$I927="css"),SUMIF($G$22:G$2999,$K927,Q$22:Q$2999),IF($I927="c1",SUMIF($F$22:F$2999,$K927,Q$22:Q$2999),IF($I927="c2",SUMIF($E$22:E$2999,$K927,Q$22:Q$2999),IF($I927="c3",SUMIF($D$22:D$2999,$K927,Q$22:Q$2999),IF($I927="c4",SUMIF($C$22:C$2999,$K927,Q$22:Q$2999),""))))))</f>
        <v/>
      </c>
      <c r="S927" s="90"/>
      <c r="T927" s="90" t="str">
        <f>IF(G927&lt;&gt;"",IF(S927&lt;&gt;"",O927*S927,"Celda Vacia"),IF($G927&lt;&gt;"",$O927*S927,IF(OR($I927="c",$I927="css"),SUMIF($G$22:G$2999,$K927,T$22:T$2999),IF($I927="c1",SUMIF($F$22:F$2999,$K927,T$22:T$2999),IF($I927="c2",SUMIF($E$22:E$2999,$K927,T$22:T$2999),IF($I927="c3",SUMIF($D$22:D$2999,$K927,T$22:T$2999),IF($I927="c4",SUMIF($C$22:C$2999,$K927,T$22:T$2999),"")))))))</f>
        <v/>
      </c>
      <c r="U927" s="91" t="str">
        <f t="shared" si="232"/>
        <v/>
      </c>
      <c r="V927" s="45"/>
      <c r="X927" s="50" t="str">
        <f t="shared" si="233"/>
        <v/>
      </c>
      <c r="Y927" s="69" t="str">
        <f t="shared" si="234"/>
        <v/>
      </c>
      <c r="Z927" s="69" t="str">
        <f t="shared" si="235"/>
        <v/>
      </c>
      <c r="AA927" s="69" t="str">
        <f>IF(I927="CSS",IF(RELLENAR!$F$6="PEM",IF(OR(T927&lt;(Q927),Q927=0),1,""),IF(OR(T927*(1+$T$11+$T$9)&lt;(Q927*(1+$O$9+$O$11)),Q927=0),1,"")),"")</f>
        <v/>
      </c>
      <c r="AB927" s="93" t="str">
        <f t="shared" si="236"/>
        <v/>
      </c>
      <c r="AC927" s="56" t="str">
        <f t="shared" si="237"/>
        <v/>
      </c>
      <c r="AD927" s="94" t="str">
        <f t="shared" si="238"/>
        <v/>
      </c>
      <c r="AE927" s="56" t="str">
        <f t="shared" si="239"/>
        <v/>
      </c>
      <c r="AF927" s="78" t="str">
        <f t="shared" si="240"/>
        <v/>
      </c>
    </row>
    <row r="928" spans="1:32" s="74" customFormat="1" x14ac:dyDescent="0.2">
      <c r="A928" s="74" t="str">
        <f>IF(EXPORTADO!I910&lt;&gt;"",EXPORTADO!I910,"")</f>
        <v/>
      </c>
      <c r="B928" s="74" t="str">
        <f t="shared" si="225"/>
        <v/>
      </c>
      <c r="C928" s="86" t="str">
        <f t="shared" si="226"/>
        <v/>
      </c>
      <c r="D928" s="86" t="str">
        <f t="shared" si="227"/>
        <v/>
      </c>
      <c r="E928" s="86" t="str">
        <f t="shared" si="228"/>
        <v/>
      </c>
      <c r="F928" s="86" t="str">
        <f t="shared" si="229"/>
        <v/>
      </c>
      <c r="G928" s="86" t="str">
        <f t="shared" si="230"/>
        <v/>
      </c>
      <c r="H928" s="87" t="str">
        <f>IF(EXPORTADO!B910&lt;&gt;"",EXPORTADO!B910,"")</f>
        <v/>
      </c>
      <c r="I928" s="78" t="str">
        <f t="shared" si="231"/>
        <v/>
      </c>
      <c r="J928" s="78"/>
      <c r="K928" s="88" t="str">
        <f>IF(EXPORTADO!A910&lt;&gt;"",TRIM(EXPORTADO!A910),"")</f>
        <v/>
      </c>
      <c r="L928" s="50" t="str">
        <f>IF(K928&lt;&gt;"",EXPORTADO!D910,"")</f>
        <v/>
      </c>
      <c r="M928" s="50"/>
      <c r="N928" s="78" t="str">
        <f>IF(K928&lt;&gt;"",EXPORTADO!C910,"")</f>
        <v/>
      </c>
      <c r="O928" s="89" t="str">
        <f>IF(G928&lt;&gt;"",EXPORTADO!E910,"")</f>
        <v/>
      </c>
      <c r="P928" s="90" t="str">
        <f>IF(G928&lt;&gt;"",EXPORTADO!F910,"")</f>
        <v/>
      </c>
      <c r="Q928" s="90" t="str">
        <f>IF($G928&lt;&gt;"",$O928*P928,IF(OR($I928="c",$I928="css"),SUMIF($G$22:G$2999,$K928,Q$22:Q$2999),IF($I928="c1",SUMIF($F$22:F$2999,$K928,Q$22:Q$2999),IF($I928="c2",SUMIF($E$22:E$2999,$K928,Q$22:Q$2999),IF($I928="c3",SUMIF($D$22:D$2999,$K928,Q$22:Q$2999),IF($I928="c4",SUMIF($C$22:C$2999,$K928,Q$22:Q$2999),""))))))</f>
        <v/>
      </c>
      <c r="S928" s="90"/>
      <c r="T928" s="90" t="str">
        <f>IF(G928&lt;&gt;"",IF(S928&lt;&gt;"",O928*S928,"Celda Vacia"),IF($G928&lt;&gt;"",$O928*S928,IF(OR($I928="c",$I928="css"),SUMIF($G$22:G$2999,$K928,T$22:T$2999),IF($I928="c1",SUMIF($F$22:F$2999,$K928,T$22:T$2999),IF($I928="c2",SUMIF($E$22:E$2999,$K928,T$22:T$2999),IF($I928="c3",SUMIF($D$22:D$2999,$K928,T$22:T$2999),IF($I928="c4",SUMIF($C$22:C$2999,$K928,T$22:T$2999),"")))))))</f>
        <v/>
      </c>
      <c r="U928" s="91" t="str">
        <f t="shared" si="232"/>
        <v/>
      </c>
      <c r="V928" s="45"/>
      <c r="X928" s="50" t="str">
        <f t="shared" si="233"/>
        <v/>
      </c>
      <c r="Y928" s="69" t="str">
        <f t="shared" si="234"/>
        <v/>
      </c>
      <c r="Z928" s="69" t="str">
        <f t="shared" si="235"/>
        <v/>
      </c>
      <c r="AA928" s="69" t="str">
        <f>IF(I928="CSS",IF(RELLENAR!$F$6="PEM",IF(OR(T928&lt;(Q928),Q928=0),1,""),IF(OR(T928*(1+$T$11+$T$9)&lt;(Q928*(1+$O$9+$O$11)),Q928=0),1,"")),"")</f>
        <v/>
      </c>
      <c r="AB928" s="93" t="str">
        <f t="shared" si="236"/>
        <v/>
      </c>
      <c r="AC928" s="56" t="str">
        <f t="shared" si="237"/>
        <v/>
      </c>
      <c r="AD928" s="94" t="str">
        <f t="shared" si="238"/>
        <v/>
      </c>
      <c r="AE928" s="56" t="str">
        <f t="shared" si="239"/>
        <v/>
      </c>
      <c r="AF928" s="78" t="str">
        <f t="shared" si="240"/>
        <v/>
      </c>
    </row>
    <row r="929" spans="1:32" s="74" customFormat="1" x14ac:dyDescent="0.2">
      <c r="A929" s="74" t="str">
        <f>IF(EXPORTADO!I911&lt;&gt;"",EXPORTADO!I911,"")</f>
        <v/>
      </c>
      <c r="B929" s="74" t="str">
        <f t="shared" si="225"/>
        <v/>
      </c>
      <c r="C929" s="86" t="str">
        <f t="shared" si="226"/>
        <v/>
      </c>
      <c r="D929" s="86" t="str">
        <f t="shared" si="227"/>
        <v/>
      </c>
      <c r="E929" s="86" t="str">
        <f t="shared" si="228"/>
        <v/>
      </c>
      <c r="F929" s="86" t="str">
        <f t="shared" si="229"/>
        <v/>
      </c>
      <c r="G929" s="86" t="str">
        <f t="shared" si="230"/>
        <v/>
      </c>
      <c r="H929" s="87" t="str">
        <f>IF(EXPORTADO!B911&lt;&gt;"",EXPORTADO!B911,"")</f>
        <v/>
      </c>
      <c r="I929" s="78" t="str">
        <f t="shared" si="231"/>
        <v/>
      </c>
      <c r="J929" s="78"/>
      <c r="K929" s="88" t="str">
        <f>IF(EXPORTADO!A911&lt;&gt;"",TRIM(EXPORTADO!A911),"")</f>
        <v/>
      </c>
      <c r="L929" s="50" t="str">
        <f>IF(K929&lt;&gt;"",EXPORTADO!D911,"")</f>
        <v/>
      </c>
      <c r="M929" s="50"/>
      <c r="N929" s="78" t="str">
        <f>IF(K929&lt;&gt;"",EXPORTADO!C911,"")</f>
        <v/>
      </c>
      <c r="O929" s="89" t="str">
        <f>IF(G929&lt;&gt;"",EXPORTADO!E911,"")</f>
        <v/>
      </c>
      <c r="P929" s="90" t="str">
        <f>IF(G929&lt;&gt;"",EXPORTADO!F911,"")</f>
        <v/>
      </c>
      <c r="Q929" s="90" t="str">
        <f>IF($G929&lt;&gt;"",$O929*P929,IF(OR($I929="c",$I929="css"),SUMIF($G$22:G$2999,$K929,Q$22:Q$2999),IF($I929="c1",SUMIF($F$22:F$2999,$K929,Q$22:Q$2999),IF($I929="c2",SUMIF($E$22:E$2999,$K929,Q$22:Q$2999),IF($I929="c3",SUMIF($D$22:D$2999,$K929,Q$22:Q$2999),IF($I929="c4",SUMIF($C$22:C$2999,$K929,Q$22:Q$2999),""))))))</f>
        <v/>
      </c>
      <c r="S929" s="90"/>
      <c r="T929" s="90" t="str">
        <f>IF(G929&lt;&gt;"",IF(S929&lt;&gt;"",O929*S929,"Celda Vacia"),IF($G929&lt;&gt;"",$O929*S929,IF(OR($I929="c",$I929="css"),SUMIF($G$22:G$2999,$K929,T$22:T$2999),IF($I929="c1",SUMIF($F$22:F$2999,$K929,T$22:T$2999),IF($I929="c2",SUMIF($E$22:E$2999,$K929,T$22:T$2999),IF($I929="c3",SUMIF($D$22:D$2999,$K929,T$22:T$2999),IF($I929="c4",SUMIF($C$22:C$2999,$K929,T$22:T$2999),"")))))))</f>
        <v/>
      </c>
      <c r="U929" s="91" t="str">
        <f t="shared" si="232"/>
        <v/>
      </c>
      <c r="V929" s="45"/>
      <c r="X929" s="50" t="str">
        <f t="shared" si="233"/>
        <v/>
      </c>
      <c r="Y929" s="69" t="str">
        <f t="shared" si="234"/>
        <v/>
      </c>
      <c r="Z929" s="69" t="str">
        <f t="shared" si="235"/>
        <v/>
      </c>
      <c r="AA929" s="69" t="str">
        <f>IF(I929="CSS",IF(RELLENAR!$F$6="PEM",IF(OR(T929&lt;(Q929),Q929=0),1,""),IF(OR(T929*(1+$T$11+$T$9)&lt;(Q929*(1+$O$9+$O$11)),Q929=0),1,"")),"")</f>
        <v/>
      </c>
      <c r="AB929" s="93" t="str">
        <f t="shared" si="236"/>
        <v/>
      </c>
      <c r="AC929" s="56" t="str">
        <f t="shared" si="237"/>
        <v/>
      </c>
      <c r="AD929" s="94" t="str">
        <f t="shared" si="238"/>
        <v/>
      </c>
      <c r="AE929" s="56" t="str">
        <f t="shared" si="239"/>
        <v/>
      </c>
      <c r="AF929" s="78" t="str">
        <f t="shared" si="240"/>
        <v/>
      </c>
    </row>
    <row r="930" spans="1:32" s="74" customFormat="1" x14ac:dyDescent="0.2">
      <c r="A930" s="74" t="str">
        <f>IF(EXPORTADO!I912&lt;&gt;"",EXPORTADO!I912,"")</f>
        <v/>
      </c>
      <c r="B930" s="74" t="str">
        <f t="shared" si="225"/>
        <v/>
      </c>
      <c r="C930" s="86" t="str">
        <f t="shared" si="226"/>
        <v/>
      </c>
      <c r="D930" s="86" t="str">
        <f t="shared" si="227"/>
        <v/>
      </c>
      <c r="E930" s="86" t="str">
        <f t="shared" si="228"/>
        <v/>
      </c>
      <c r="F930" s="86" t="str">
        <f t="shared" si="229"/>
        <v/>
      </c>
      <c r="G930" s="86" t="str">
        <f t="shared" si="230"/>
        <v/>
      </c>
      <c r="H930" s="87" t="str">
        <f>IF(EXPORTADO!B912&lt;&gt;"",EXPORTADO!B912,"")</f>
        <v/>
      </c>
      <c r="I930" s="78" t="str">
        <f t="shared" si="231"/>
        <v/>
      </c>
      <c r="J930" s="78"/>
      <c r="K930" s="88" t="str">
        <f>IF(EXPORTADO!A912&lt;&gt;"",TRIM(EXPORTADO!A912),"")</f>
        <v/>
      </c>
      <c r="L930" s="50" t="str">
        <f>IF(K930&lt;&gt;"",EXPORTADO!D912,"")</f>
        <v/>
      </c>
      <c r="M930" s="50"/>
      <c r="N930" s="78" t="str">
        <f>IF(K930&lt;&gt;"",EXPORTADO!C912,"")</f>
        <v/>
      </c>
      <c r="O930" s="89" t="str">
        <f>IF(G930&lt;&gt;"",EXPORTADO!E912,"")</f>
        <v/>
      </c>
      <c r="P930" s="90" t="str">
        <f>IF(G930&lt;&gt;"",EXPORTADO!F912,"")</f>
        <v/>
      </c>
      <c r="Q930" s="90" t="str">
        <f>IF($G930&lt;&gt;"",$O930*P930,IF(OR($I930="c",$I930="css"),SUMIF($G$22:G$2999,$K930,Q$22:Q$2999),IF($I930="c1",SUMIF($F$22:F$2999,$K930,Q$22:Q$2999),IF($I930="c2",SUMIF($E$22:E$2999,$K930,Q$22:Q$2999),IF($I930="c3",SUMIF($D$22:D$2999,$K930,Q$22:Q$2999),IF($I930="c4",SUMIF($C$22:C$2999,$K930,Q$22:Q$2999),""))))))</f>
        <v/>
      </c>
      <c r="S930" s="90" t="s">
        <v>17</v>
      </c>
      <c r="T930" s="90" t="str">
        <f>IF(G930&lt;&gt;"",IF(S930&lt;&gt;"",O930*S930,"Celda Vacia"),IF($G930&lt;&gt;"",$O930*S930,IF(OR($I930="c",$I930="css"),SUMIF($G$22:G$2999,$K930,T$22:T$2999),IF($I930="c1",SUMIF($F$22:F$2999,$K930,T$22:T$2999),IF($I930="c2",SUMIF($E$22:E$2999,$K930,T$22:T$2999),IF($I930="c3",SUMIF($D$22:D$2999,$K930,T$22:T$2999),IF($I930="c4",SUMIF($C$22:C$2999,$K930,T$22:T$2999),"")))))))</f>
        <v/>
      </c>
      <c r="U930" s="91" t="str">
        <f t="shared" si="232"/>
        <v/>
      </c>
      <c r="V930" s="45"/>
      <c r="X930" s="50" t="str">
        <f t="shared" si="233"/>
        <v/>
      </c>
      <c r="Y930" s="69" t="str">
        <f t="shared" si="234"/>
        <v/>
      </c>
      <c r="Z930" s="69" t="str">
        <f t="shared" si="235"/>
        <v/>
      </c>
      <c r="AA930" s="69" t="str">
        <f>IF(I930="CSS",IF(RELLENAR!$F$6="PEM",IF(OR(T930&lt;(Q930),Q930=0),1,""),IF(OR(T930*(1+$T$11+$T$9)&lt;(Q930*(1+$O$9+$O$11)),Q930=0),1,"")),"")</f>
        <v/>
      </c>
      <c r="AB930" s="93" t="str">
        <f t="shared" si="236"/>
        <v/>
      </c>
      <c r="AC930" s="56" t="str">
        <f t="shared" si="237"/>
        <v/>
      </c>
      <c r="AD930" s="94" t="str">
        <f t="shared" si="238"/>
        <v/>
      </c>
      <c r="AE930" s="56" t="str">
        <f t="shared" si="239"/>
        <v/>
      </c>
      <c r="AF930" s="78" t="str">
        <f t="shared" si="240"/>
        <v/>
      </c>
    </row>
    <row r="931" spans="1:32" s="74" customFormat="1" x14ac:dyDescent="0.2">
      <c r="A931" s="74" t="str">
        <f>IF(EXPORTADO!I913&lt;&gt;"",EXPORTADO!I913,"")</f>
        <v/>
      </c>
      <c r="B931" s="74" t="str">
        <f t="shared" si="225"/>
        <v/>
      </c>
      <c r="C931" s="86" t="str">
        <f t="shared" si="226"/>
        <v/>
      </c>
      <c r="D931" s="86" t="str">
        <f t="shared" si="227"/>
        <v/>
      </c>
      <c r="E931" s="86" t="str">
        <f t="shared" si="228"/>
        <v/>
      </c>
      <c r="F931" s="86" t="str">
        <f t="shared" si="229"/>
        <v/>
      </c>
      <c r="G931" s="86" t="str">
        <f t="shared" si="230"/>
        <v/>
      </c>
      <c r="H931" s="87" t="str">
        <f>IF(EXPORTADO!B913&lt;&gt;"",EXPORTADO!B913,"")</f>
        <v/>
      </c>
      <c r="I931" s="78" t="str">
        <f t="shared" si="231"/>
        <v/>
      </c>
      <c r="J931" s="78"/>
      <c r="K931" s="88" t="str">
        <f>IF(EXPORTADO!A913&lt;&gt;"",TRIM(EXPORTADO!A913),"")</f>
        <v/>
      </c>
      <c r="L931" s="50" t="str">
        <f>IF(K931&lt;&gt;"",EXPORTADO!D913,"")</f>
        <v/>
      </c>
      <c r="M931" s="50"/>
      <c r="N931" s="78" t="str">
        <f>IF(K931&lt;&gt;"",EXPORTADO!C913,"")</f>
        <v/>
      </c>
      <c r="O931" s="89" t="str">
        <f>IF(G931&lt;&gt;"",EXPORTADO!E913,"")</f>
        <v/>
      </c>
      <c r="P931" s="90" t="str">
        <f>IF(G931&lt;&gt;"",EXPORTADO!F913,"")</f>
        <v/>
      </c>
      <c r="Q931" s="90" t="str">
        <f>IF($G931&lt;&gt;"",$O931*P931,IF(OR($I931="c",$I931="css"),SUMIF($G$22:G$2999,$K931,Q$22:Q$2999),IF($I931="c1",SUMIF($F$22:F$2999,$K931,Q$22:Q$2999),IF($I931="c2",SUMIF($E$22:E$2999,$K931,Q$22:Q$2999),IF($I931="c3",SUMIF($D$22:D$2999,$K931,Q$22:Q$2999),IF($I931="c4",SUMIF($C$22:C$2999,$K931,Q$22:Q$2999),""))))))</f>
        <v/>
      </c>
      <c r="S931" s="90"/>
      <c r="T931" s="90" t="str">
        <f>IF(G931&lt;&gt;"",IF(S931&lt;&gt;"",O931*S931,"Celda Vacia"),IF($G931&lt;&gt;"",$O931*S931,IF(OR($I931="c",$I931="css"),SUMIF($G$22:G$2999,$K931,T$22:T$2999),IF($I931="c1",SUMIF($F$22:F$2999,$K931,T$22:T$2999),IF($I931="c2",SUMIF($E$22:E$2999,$K931,T$22:T$2999),IF($I931="c3",SUMIF($D$22:D$2999,$K931,T$22:T$2999),IF($I931="c4",SUMIF($C$22:C$2999,$K931,T$22:T$2999),"")))))))</f>
        <v/>
      </c>
      <c r="U931" s="91" t="str">
        <f t="shared" si="232"/>
        <v/>
      </c>
      <c r="V931" s="45"/>
      <c r="X931" s="50" t="str">
        <f t="shared" si="233"/>
        <v/>
      </c>
      <c r="Y931" s="69" t="str">
        <f t="shared" si="234"/>
        <v/>
      </c>
      <c r="Z931" s="69" t="str">
        <f t="shared" si="235"/>
        <v/>
      </c>
      <c r="AA931" s="69" t="str">
        <f>IF(I931="CSS",IF(RELLENAR!$F$6="PEM",IF(OR(T931&lt;(Q931),Q931=0),1,""),IF(OR(T931*(1+$T$11+$T$9)&lt;(Q931*(1+$O$9+$O$11)),Q931=0),1,"")),"")</f>
        <v/>
      </c>
      <c r="AB931" s="93" t="str">
        <f t="shared" si="236"/>
        <v/>
      </c>
      <c r="AC931" s="56" t="str">
        <f t="shared" si="237"/>
        <v/>
      </c>
      <c r="AD931" s="94" t="str">
        <f t="shared" si="238"/>
        <v/>
      </c>
      <c r="AE931" s="56" t="str">
        <f t="shared" si="239"/>
        <v/>
      </c>
      <c r="AF931" s="78" t="str">
        <f t="shared" si="240"/>
        <v/>
      </c>
    </row>
    <row r="932" spans="1:32" s="74" customFormat="1" x14ac:dyDescent="0.2">
      <c r="A932" s="74" t="str">
        <f>IF(EXPORTADO!I914&lt;&gt;"",EXPORTADO!I914,"")</f>
        <v/>
      </c>
      <c r="B932" s="74" t="str">
        <f t="shared" si="225"/>
        <v/>
      </c>
      <c r="C932" s="86" t="str">
        <f t="shared" si="226"/>
        <v/>
      </c>
      <c r="D932" s="86" t="str">
        <f t="shared" si="227"/>
        <v/>
      </c>
      <c r="E932" s="86" t="str">
        <f t="shared" si="228"/>
        <v/>
      </c>
      <c r="F932" s="86" t="str">
        <f t="shared" si="229"/>
        <v/>
      </c>
      <c r="G932" s="86" t="str">
        <f t="shared" si="230"/>
        <v/>
      </c>
      <c r="H932" s="87" t="str">
        <f>IF(EXPORTADO!B914&lt;&gt;"",EXPORTADO!B914,"")</f>
        <v/>
      </c>
      <c r="I932" s="78" t="str">
        <f t="shared" si="231"/>
        <v/>
      </c>
      <c r="J932" s="78"/>
      <c r="K932" s="88" t="str">
        <f>IF(EXPORTADO!A914&lt;&gt;"",TRIM(EXPORTADO!A914),"")</f>
        <v/>
      </c>
      <c r="L932" s="50" t="str">
        <f>IF(K932&lt;&gt;"",EXPORTADO!D914,"")</f>
        <v/>
      </c>
      <c r="M932" s="50"/>
      <c r="N932" s="78" t="str">
        <f>IF(K932&lt;&gt;"",EXPORTADO!C914,"")</f>
        <v/>
      </c>
      <c r="O932" s="89" t="str">
        <f>IF(G932&lt;&gt;"",EXPORTADO!E914,"")</f>
        <v/>
      </c>
      <c r="P932" s="90" t="str">
        <f>IF(G932&lt;&gt;"",EXPORTADO!F914,"")</f>
        <v/>
      </c>
      <c r="Q932" s="90" t="str">
        <f>IF($G932&lt;&gt;"",$O932*P932,IF(OR($I932="c",$I932="css"),SUMIF($G$22:G$2999,$K932,Q$22:Q$2999),IF($I932="c1",SUMIF($F$22:F$2999,$K932,Q$22:Q$2999),IF($I932="c2",SUMIF($E$22:E$2999,$K932,Q$22:Q$2999),IF($I932="c3",SUMIF($D$22:D$2999,$K932,Q$22:Q$2999),IF($I932="c4",SUMIF($C$22:C$2999,$K932,Q$22:Q$2999),""))))))</f>
        <v/>
      </c>
      <c r="S932" s="90"/>
      <c r="T932" s="90" t="str">
        <f>IF(G932&lt;&gt;"",IF(S932&lt;&gt;"",O932*S932,"Celda Vacia"),IF($G932&lt;&gt;"",$O932*S932,IF(OR($I932="c",$I932="css"),SUMIF($G$22:G$2999,$K932,T$22:T$2999),IF($I932="c1",SUMIF($F$22:F$2999,$K932,T$22:T$2999),IF($I932="c2",SUMIF($E$22:E$2999,$K932,T$22:T$2999),IF($I932="c3",SUMIF($D$22:D$2999,$K932,T$22:T$2999),IF($I932="c4",SUMIF($C$22:C$2999,$K932,T$22:T$2999),"")))))))</f>
        <v/>
      </c>
      <c r="U932" s="91" t="str">
        <f t="shared" si="232"/>
        <v/>
      </c>
      <c r="V932" s="45"/>
      <c r="X932" s="50" t="str">
        <f t="shared" si="233"/>
        <v/>
      </c>
      <c r="Y932" s="69" t="str">
        <f t="shared" si="234"/>
        <v/>
      </c>
      <c r="Z932" s="69" t="str">
        <f t="shared" si="235"/>
        <v/>
      </c>
      <c r="AA932" s="69" t="str">
        <f>IF(I932="CSS",IF(RELLENAR!$F$6="PEM",IF(OR(T932&lt;(Q932),Q932=0),1,""),IF(OR(T932*(1+$T$11+$T$9)&lt;(Q932*(1+$O$9+$O$11)),Q932=0),1,"")),"")</f>
        <v/>
      </c>
      <c r="AB932" s="93" t="str">
        <f t="shared" si="236"/>
        <v/>
      </c>
      <c r="AC932" s="56" t="str">
        <f t="shared" si="237"/>
        <v/>
      </c>
      <c r="AD932" s="94" t="str">
        <f t="shared" si="238"/>
        <v/>
      </c>
      <c r="AE932" s="56" t="str">
        <f t="shared" si="239"/>
        <v/>
      </c>
      <c r="AF932" s="78" t="str">
        <f t="shared" si="240"/>
        <v/>
      </c>
    </row>
    <row r="933" spans="1:32" s="74" customFormat="1" x14ac:dyDescent="0.2">
      <c r="A933" s="74" t="str">
        <f>IF(EXPORTADO!I915&lt;&gt;"",EXPORTADO!I915,"")</f>
        <v/>
      </c>
      <c r="B933" s="74" t="str">
        <f t="shared" si="225"/>
        <v/>
      </c>
      <c r="C933" s="86" t="str">
        <f t="shared" si="226"/>
        <v/>
      </c>
      <c r="D933" s="86" t="str">
        <f t="shared" si="227"/>
        <v/>
      </c>
      <c r="E933" s="86" t="str">
        <f t="shared" si="228"/>
        <v/>
      </c>
      <c r="F933" s="86" t="str">
        <f t="shared" si="229"/>
        <v/>
      </c>
      <c r="G933" s="86" t="str">
        <f t="shared" si="230"/>
        <v/>
      </c>
      <c r="H933" s="87" t="str">
        <f>IF(EXPORTADO!B915&lt;&gt;"",EXPORTADO!B915,"")</f>
        <v/>
      </c>
      <c r="I933" s="78" t="str">
        <f t="shared" si="231"/>
        <v/>
      </c>
      <c r="J933" s="78"/>
      <c r="K933" s="88" t="str">
        <f>IF(EXPORTADO!A915&lt;&gt;"",TRIM(EXPORTADO!A915),"")</f>
        <v/>
      </c>
      <c r="L933" s="50" t="str">
        <f>IF(K933&lt;&gt;"",EXPORTADO!D915,"")</f>
        <v/>
      </c>
      <c r="M933" s="50"/>
      <c r="N933" s="78" t="str">
        <f>IF(K933&lt;&gt;"",EXPORTADO!C915,"")</f>
        <v/>
      </c>
      <c r="O933" s="89" t="str">
        <f>IF(G933&lt;&gt;"",EXPORTADO!E915,"")</f>
        <v/>
      </c>
      <c r="P933" s="90" t="str">
        <f>IF(G933&lt;&gt;"",EXPORTADO!F915,"")</f>
        <v/>
      </c>
      <c r="Q933" s="90" t="str">
        <f>IF($G933&lt;&gt;"",$O933*P933,IF(OR($I933="c",$I933="css"),SUMIF($G$22:G$2999,$K933,Q$22:Q$2999),IF($I933="c1",SUMIF($F$22:F$2999,$K933,Q$22:Q$2999),IF($I933="c2",SUMIF($E$22:E$2999,$K933,Q$22:Q$2999),IF($I933="c3",SUMIF($D$22:D$2999,$K933,Q$22:Q$2999),IF($I933="c4",SUMIF($C$22:C$2999,$K933,Q$22:Q$2999),""))))))</f>
        <v/>
      </c>
      <c r="S933" s="90"/>
      <c r="T933" s="90" t="str">
        <f>IF(G933&lt;&gt;"",IF(S933&lt;&gt;"",O933*S933,"Celda Vacia"),IF($G933&lt;&gt;"",$O933*S933,IF(OR($I933="c",$I933="css"),SUMIF($G$22:G$2999,$K933,T$22:T$2999),IF($I933="c1",SUMIF($F$22:F$2999,$K933,T$22:T$2999),IF($I933="c2",SUMIF($E$22:E$2999,$K933,T$22:T$2999),IF($I933="c3",SUMIF($D$22:D$2999,$K933,T$22:T$2999),IF($I933="c4",SUMIF($C$22:C$2999,$K933,T$22:T$2999),"")))))))</f>
        <v/>
      </c>
      <c r="U933" s="91" t="str">
        <f t="shared" si="232"/>
        <v/>
      </c>
      <c r="V933" s="45"/>
      <c r="X933" s="50" t="str">
        <f t="shared" si="233"/>
        <v/>
      </c>
      <c r="Y933" s="69" t="str">
        <f t="shared" si="234"/>
        <v/>
      </c>
      <c r="Z933" s="69" t="str">
        <f t="shared" si="235"/>
        <v/>
      </c>
      <c r="AA933" s="69" t="str">
        <f>IF(I933="CSS",IF(RELLENAR!$F$6="PEM",IF(OR(T933&lt;(Q933),Q933=0),1,""),IF(OR(T933*(1+$T$11+$T$9)&lt;(Q933*(1+$O$9+$O$11)),Q933=0),1,"")),"")</f>
        <v/>
      </c>
      <c r="AB933" s="93" t="str">
        <f t="shared" si="236"/>
        <v/>
      </c>
      <c r="AC933" s="56" t="str">
        <f t="shared" si="237"/>
        <v/>
      </c>
      <c r="AD933" s="94" t="str">
        <f t="shared" si="238"/>
        <v/>
      </c>
      <c r="AE933" s="56" t="str">
        <f t="shared" si="239"/>
        <v/>
      </c>
      <c r="AF933" s="78" t="str">
        <f t="shared" si="240"/>
        <v/>
      </c>
    </row>
    <row r="934" spans="1:32" s="74" customFormat="1" x14ac:dyDescent="0.2">
      <c r="A934" s="74" t="str">
        <f>IF(EXPORTADO!I916&lt;&gt;"",EXPORTADO!I916,"")</f>
        <v/>
      </c>
      <c r="B934" s="74" t="str">
        <f t="shared" si="225"/>
        <v/>
      </c>
      <c r="C934" s="86" t="str">
        <f t="shared" si="226"/>
        <v/>
      </c>
      <c r="D934" s="86" t="str">
        <f t="shared" si="227"/>
        <v/>
      </c>
      <c r="E934" s="86" t="str">
        <f t="shared" si="228"/>
        <v/>
      </c>
      <c r="F934" s="86" t="str">
        <f t="shared" si="229"/>
        <v/>
      </c>
      <c r="G934" s="86" t="str">
        <f t="shared" si="230"/>
        <v/>
      </c>
      <c r="H934" s="87" t="str">
        <f>IF(EXPORTADO!B916&lt;&gt;"",EXPORTADO!B916,"")</f>
        <v/>
      </c>
      <c r="I934" s="78" t="str">
        <f t="shared" si="231"/>
        <v/>
      </c>
      <c r="J934" s="78"/>
      <c r="K934" s="88" t="str">
        <f>IF(EXPORTADO!A916&lt;&gt;"",TRIM(EXPORTADO!A916),"")</f>
        <v/>
      </c>
      <c r="L934" s="50" t="str">
        <f>IF(K934&lt;&gt;"",EXPORTADO!D916,"")</f>
        <v/>
      </c>
      <c r="M934" s="50"/>
      <c r="N934" s="78" t="str">
        <f>IF(K934&lt;&gt;"",EXPORTADO!C916,"")</f>
        <v/>
      </c>
      <c r="O934" s="89" t="str">
        <f>IF(G934&lt;&gt;"",EXPORTADO!E916,"")</f>
        <v/>
      </c>
      <c r="P934" s="90" t="str">
        <f>IF(G934&lt;&gt;"",EXPORTADO!F916,"")</f>
        <v/>
      </c>
      <c r="Q934" s="90" t="str">
        <f>IF($G934&lt;&gt;"",$O934*P934,IF(OR($I934="c",$I934="css"),SUMIF($G$22:G$2999,$K934,Q$22:Q$2999),IF($I934="c1",SUMIF($F$22:F$2999,$K934,Q$22:Q$2999),IF($I934="c2",SUMIF($E$22:E$2999,$K934,Q$22:Q$2999),IF($I934="c3",SUMIF($D$22:D$2999,$K934,Q$22:Q$2999),IF($I934="c4",SUMIF($C$22:C$2999,$K934,Q$22:Q$2999),""))))))</f>
        <v/>
      </c>
      <c r="S934" s="90"/>
      <c r="T934" s="90" t="str">
        <f>IF(G934&lt;&gt;"",IF(S934&lt;&gt;"",O934*S934,"Celda Vacia"),IF($G934&lt;&gt;"",$O934*S934,IF(OR($I934="c",$I934="css"),SUMIF($G$22:G$2999,$K934,T$22:T$2999),IF($I934="c1",SUMIF($F$22:F$2999,$K934,T$22:T$2999),IF($I934="c2",SUMIF($E$22:E$2999,$K934,T$22:T$2999),IF($I934="c3",SUMIF($D$22:D$2999,$K934,T$22:T$2999),IF($I934="c4",SUMIF($C$22:C$2999,$K934,T$22:T$2999),"")))))))</f>
        <v/>
      </c>
      <c r="U934" s="91" t="str">
        <f t="shared" si="232"/>
        <v/>
      </c>
      <c r="V934" s="45"/>
      <c r="X934" s="50" t="str">
        <f t="shared" si="233"/>
        <v/>
      </c>
      <c r="Y934" s="69" t="str">
        <f t="shared" si="234"/>
        <v/>
      </c>
      <c r="Z934" s="69" t="str">
        <f t="shared" si="235"/>
        <v/>
      </c>
      <c r="AA934" s="69" t="str">
        <f>IF(I934="CSS",IF(RELLENAR!$F$6="PEM",IF(OR(T934&lt;(Q934),Q934=0),1,""),IF(OR(T934*(1+$T$11+$T$9)&lt;(Q934*(1+$O$9+$O$11)),Q934=0),1,"")),"")</f>
        <v/>
      </c>
      <c r="AB934" s="93" t="str">
        <f t="shared" si="236"/>
        <v/>
      </c>
      <c r="AC934" s="56" t="str">
        <f t="shared" si="237"/>
        <v/>
      </c>
      <c r="AD934" s="94" t="str">
        <f t="shared" si="238"/>
        <v/>
      </c>
      <c r="AE934" s="56" t="str">
        <f t="shared" si="239"/>
        <v/>
      </c>
      <c r="AF934" s="78" t="str">
        <f t="shared" si="240"/>
        <v/>
      </c>
    </row>
    <row r="935" spans="1:32" s="74" customFormat="1" x14ac:dyDescent="0.2">
      <c r="A935" s="74" t="str">
        <f>IF(EXPORTADO!I917&lt;&gt;"",EXPORTADO!I917,"")</f>
        <v/>
      </c>
      <c r="B935" s="74" t="str">
        <f t="shared" si="225"/>
        <v/>
      </c>
      <c r="C935" s="86" t="str">
        <f t="shared" si="226"/>
        <v/>
      </c>
      <c r="D935" s="86" t="str">
        <f t="shared" si="227"/>
        <v/>
      </c>
      <c r="E935" s="86" t="str">
        <f t="shared" si="228"/>
        <v/>
      </c>
      <c r="F935" s="86" t="str">
        <f t="shared" si="229"/>
        <v/>
      </c>
      <c r="G935" s="86" t="str">
        <f t="shared" si="230"/>
        <v/>
      </c>
      <c r="H935" s="87" t="str">
        <f>IF(EXPORTADO!B917&lt;&gt;"",EXPORTADO!B917,"")</f>
        <v/>
      </c>
      <c r="I935" s="78" t="str">
        <f t="shared" si="231"/>
        <v/>
      </c>
      <c r="J935" s="78"/>
      <c r="K935" s="88" t="str">
        <f>IF(EXPORTADO!A917&lt;&gt;"",TRIM(EXPORTADO!A917),"")</f>
        <v/>
      </c>
      <c r="L935" s="50" t="str">
        <f>IF(K935&lt;&gt;"",EXPORTADO!D917,"")</f>
        <v/>
      </c>
      <c r="M935" s="50"/>
      <c r="N935" s="78" t="str">
        <f>IF(K935&lt;&gt;"",EXPORTADO!C917,"")</f>
        <v/>
      </c>
      <c r="O935" s="89" t="str">
        <f>IF(G935&lt;&gt;"",EXPORTADO!E917,"")</f>
        <v/>
      </c>
      <c r="P935" s="90" t="str">
        <f>IF(G935&lt;&gt;"",EXPORTADO!F917,"")</f>
        <v/>
      </c>
      <c r="Q935" s="90" t="str">
        <f>IF($G935&lt;&gt;"",$O935*P935,IF(OR($I935="c",$I935="css"),SUMIF($G$22:G$2999,$K935,Q$22:Q$2999),IF($I935="c1",SUMIF($F$22:F$2999,$K935,Q$22:Q$2999),IF($I935="c2",SUMIF($E$22:E$2999,$K935,Q$22:Q$2999),IF($I935="c3",SUMIF($D$22:D$2999,$K935,Q$22:Q$2999),IF($I935="c4",SUMIF($C$22:C$2999,$K935,Q$22:Q$2999),""))))))</f>
        <v/>
      </c>
      <c r="S935" s="90"/>
      <c r="T935" s="90" t="str">
        <f>IF(G935&lt;&gt;"",IF(S935&lt;&gt;"",O935*S935,"Celda Vacia"),IF($G935&lt;&gt;"",$O935*S935,IF(OR($I935="c",$I935="css"),SUMIF($G$22:G$2999,$K935,T$22:T$2999),IF($I935="c1",SUMIF($F$22:F$2999,$K935,T$22:T$2999),IF($I935="c2",SUMIF($E$22:E$2999,$K935,T$22:T$2999),IF($I935="c3",SUMIF($D$22:D$2999,$K935,T$22:T$2999),IF($I935="c4",SUMIF($C$22:C$2999,$K935,T$22:T$2999),"")))))))</f>
        <v/>
      </c>
      <c r="U935" s="91" t="str">
        <f t="shared" si="232"/>
        <v/>
      </c>
      <c r="V935" s="45"/>
      <c r="X935" s="50" t="str">
        <f t="shared" si="233"/>
        <v/>
      </c>
      <c r="Y935" s="69" t="str">
        <f t="shared" si="234"/>
        <v/>
      </c>
      <c r="Z935" s="69" t="str">
        <f t="shared" si="235"/>
        <v/>
      </c>
      <c r="AA935" s="69" t="str">
        <f>IF(I935="CSS",IF(RELLENAR!$F$6="PEM",IF(OR(T935&lt;(Q935),Q935=0),1,""),IF(OR(T935*(1+$T$11+$T$9)&lt;(Q935*(1+$O$9+$O$11)),Q935=0),1,"")),"")</f>
        <v/>
      </c>
      <c r="AB935" s="93" t="str">
        <f t="shared" si="236"/>
        <v/>
      </c>
      <c r="AC935" s="56" t="str">
        <f t="shared" si="237"/>
        <v/>
      </c>
      <c r="AD935" s="94" t="str">
        <f t="shared" si="238"/>
        <v/>
      </c>
      <c r="AE935" s="56" t="str">
        <f t="shared" si="239"/>
        <v/>
      </c>
      <c r="AF935" s="78" t="str">
        <f t="shared" si="240"/>
        <v/>
      </c>
    </row>
    <row r="936" spans="1:32" s="74" customFormat="1" x14ac:dyDescent="0.2">
      <c r="A936" s="74" t="str">
        <f>IF(EXPORTADO!I918&lt;&gt;"",EXPORTADO!I918,"")</f>
        <v/>
      </c>
      <c r="B936" s="74" t="str">
        <f t="shared" si="225"/>
        <v/>
      </c>
      <c r="C936" s="86" t="str">
        <f t="shared" si="226"/>
        <v/>
      </c>
      <c r="D936" s="86" t="str">
        <f t="shared" si="227"/>
        <v/>
      </c>
      <c r="E936" s="86" t="str">
        <f t="shared" si="228"/>
        <v/>
      </c>
      <c r="F936" s="86" t="str">
        <f t="shared" si="229"/>
        <v/>
      </c>
      <c r="G936" s="86" t="str">
        <f t="shared" si="230"/>
        <v/>
      </c>
      <c r="H936" s="87" t="str">
        <f>IF(EXPORTADO!B918&lt;&gt;"",EXPORTADO!B918,"")</f>
        <v/>
      </c>
      <c r="I936" s="78" t="str">
        <f t="shared" si="231"/>
        <v/>
      </c>
      <c r="J936" s="78"/>
      <c r="K936" s="88" t="str">
        <f>IF(EXPORTADO!A918&lt;&gt;"",TRIM(EXPORTADO!A918),"")</f>
        <v/>
      </c>
      <c r="L936" s="50" t="str">
        <f>IF(K936&lt;&gt;"",EXPORTADO!D918,"")</f>
        <v/>
      </c>
      <c r="M936" s="50"/>
      <c r="N936" s="78" t="str">
        <f>IF(K936&lt;&gt;"",EXPORTADO!C918,"")</f>
        <v/>
      </c>
      <c r="O936" s="89" t="str">
        <f>IF(G936&lt;&gt;"",EXPORTADO!E918,"")</f>
        <v/>
      </c>
      <c r="P936" s="90" t="str">
        <f>IF(G936&lt;&gt;"",EXPORTADO!F918,"")</f>
        <v/>
      </c>
      <c r="Q936" s="90" t="str">
        <f>IF($G936&lt;&gt;"",$O936*P936,IF(OR($I936="c",$I936="css"),SUMIF($G$22:G$2999,$K936,Q$22:Q$2999),IF($I936="c1",SUMIF($F$22:F$2999,$K936,Q$22:Q$2999),IF($I936="c2",SUMIF($E$22:E$2999,$K936,Q$22:Q$2999),IF($I936="c3",SUMIF($D$22:D$2999,$K936,Q$22:Q$2999),IF($I936="c4",SUMIF($C$22:C$2999,$K936,Q$22:Q$2999),""))))))</f>
        <v/>
      </c>
      <c r="S936" s="90"/>
      <c r="T936" s="90" t="str">
        <f>IF(G936&lt;&gt;"",IF(S936&lt;&gt;"",O936*S936,"Celda Vacia"),IF($G936&lt;&gt;"",$O936*S936,IF(OR($I936="c",$I936="css"),SUMIF($G$22:G$2999,$K936,T$22:T$2999),IF($I936="c1",SUMIF($F$22:F$2999,$K936,T$22:T$2999),IF($I936="c2",SUMIF($E$22:E$2999,$K936,T$22:T$2999),IF($I936="c3",SUMIF($D$22:D$2999,$K936,T$22:T$2999),IF($I936="c4",SUMIF($C$22:C$2999,$K936,T$22:T$2999),"")))))))</f>
        <v/>
      </c>
      <c r="U936" s="91" t="str">
        <f t="shared" si="232"/>
        <v/>
      </c>
      <c r="V936" s="45"/>
      <c r="X936" s="50" t="str">
        <f t="shared" si="233"/>
        <v/>
      </c>
      <c r="Y936" s="69" t="str">
        <f t="shared" si="234"/>
        <v/>
      </c>
      <c r="Z936" s="69" t="str">
        <f t="shared" si="235"/>
        <v/>
      </c>
      <c r="AA936" s="69" t="str">
        <f>IF(I936="CSS",IF(RELLENAR!$F$6="PEM",IF(OR(T936&lt;(Q936),Q936=0),1,""),IF(OR(T936*(1+$T$11+$T$9)&lt;(Q936*(1+$O$9+$O$11)),Q936=0),1,"")),"")</f>
        <v/>
      </c>
      <c r="AB936" s="93" t="str">
        <f t="shared" si="236"/>
        <v/>
      </c>
      <c r="AC936" s="56" t="str">
        <f t="shared" si="237"/>
        <v/>
      </c>
      <c r="AD936" s="94" t="str">
        <f t="shared" si="238"/>
        <v/>
      </c>
      <c r="AE936" s="56" t="str">
        <f t="shared" si="239"/>
        <v/>
      </c>
      <c r="AF936" s="78" t="str">
        <f t="shared" si="240"/>
        <v/>
      </c>
    </row>
    <row r="937" spans="1:32" s="74" customFormat="1" x14ac:dyDescent="0.2">
      <c r="A937" s="74" t="str">
        <f>IF(EXPORTADO!I919&lt;&gt;"",EXPORTADO!I919,"")</f>
        <v/>
      </c>
      <c r="B937" s="74" t="str">
        <f t="shared" si="225"/>
        <v/>
      </c>
      <c r="C937" s="86" t="str">
        <f t="shared" si="226"/>
        <v/>
      </c>
      <c r="D937" s="86" t="str">
        <f t="shared" si="227"/>
        <v/>
      </c>
      <c r="E937" s="86" t="str">
        <f t="shared" si="228"/>
        <v/>
      </c>
      <c r="F937" s="86" t="str">
        <f t="shared" si="229"/>
        <v/>
      </c>
      <c r="G937" s="86" t="str">
        <f t="shared" si="230"/>
        <v/>
      </c>
      <c r="H937" s="87" t="str">
        <f>IF(EXPORTADO!B919&lt;&gt;"",EXPORTADO!B919,"")</f>
        <v/>
      </c>
      <c r="I937" s="78" t="str">
        <f t="shared" si="231"/>
        <v/>
      </c>
      <c r="J937" s="78"/>
      <c r="K937" s="88" t="str">
        <f>IF(EXPORTADO!A919&lt;&gt;"",TRIM(EXPORTADO!A919),"")</f>
        <v/>
      </c>
      <c r="L937" s="50" t="str">
        <f>IF(K937&lt;&gt;"",EXPORTADO!D919,"")</f>
        <v/>
      </c>
      <c r="M937" s="50"/>
      <c r="N937" s="78" t="str">
        <f>IF(K937&lt;&gt;"",EXPORTADO!C919,"")</f>
        <v/>
      </c>
      <c r="O937" s="89" t="str">
        <f>IF(G937&lt;&gt;"",EXPORTADO!E919,"")</f>
        <v/>
      </c>
      <c r="P937" s="90" t="str">
        <f>IF(G937&lt;&gt;"",EXPORTADO!F919,"")</f>
        <v/>
      </c>
      <c r="Q937" s="90" t="str">
        <f>IF($G937&lt;&gt;"",$O937*P937,IF(OR($I937="c",$I937="css"),SUMIF($G$22:G$2999,$K937,Q$22:Q$2999),IF($I937="c1",SUMIF($F$22:F$2999,$K937,Q$22:Q$2999),IF($I937="c2",SUMIF($E$22:E$2999,$K937,Q$22:Q$2999),IF($I937="c3",SUMIF($D$22:D$2999,$K937,Q$22:Q$2999),IF($I937="c4",SUMIF($C$22:C$2999,$K937,Q$22:Q$2999),""))))))</f>
        <v/>
      </c>
      <c r="S937" s="90"/>
      <c r="T937" s="90" t="str">
        <f>IF(G937&lt;&gt;"",IF(S937&lt;&gt;"",O937*S937,"Celda Vacia"),IF($G937&lt;&gt;"",$O937*S937,IF(OR($I937="c",$I937="css"),SUMIF($G$22:G$2999,$K937,T$22:T$2999),IF($I937="c1",SUMIF($F$22:F$2999,$K937,T$22:T$2999),IF($I937="c2",SUMIF($E$22:E$2999,$K937,T$22:T$2999),IF($I937="c3",SUMIF($D$22:D$2999,$K937,T$22:T$2999),IF($I937="c4",SUMIF($C$22:C$2999,$K937,T$22:T$2999),"")))))))</f>
        <v/>
      </c>
      <c r="U937" s="91" t="str">
        <f t="shared" si="232"/>
        <v/>
      </c>
      <c r="V937" s="45"/>
      <c r="X937" s="50" t="str">
        <f t="shared" si="233"/>
        <v/>
      </c>
      <c r="Y937" s="69" t="str">
        <f t="shared" si="234"/>
        <v/>
      </c>
      <c r="Z937" s="69" t="str">
        <f t="shared" si="235"/>
        <v/>
      </c>
      <c r="AA937" s="69" t="str">
        <f>IF(I937="CSS",IF(RELLENAR!$F$6="PEM",IF(OR(T937&lt;(Q937),Q937=0),1,""),IF(OR(T937*(1+$T$11+$T$9)&lt;(Q937*(1+$O$9+$O$11)),Q937=0),1,"")),"")</f>
        <v/>
      </c>
      <c r="AB937" s="93" t="str">
        <f t="shared" si="236"/>
        <v/>
      </c>
      <c r="AC937" s="56" t="str">
        <f t="shared" si="237"/>
        <v/>
      </c>
      <c r="AD937" s="94" t="str">
        <f t="shared" si="238"/>
        <v/>
      </c>
      <c r="AE937" s="56" t="str">
        <f t="shared" si="239"/>
        <v/>
      </c>
      <c r="AF937" s="78" t="str">
        <f t="shared" si="240"/>
        <v/>
      </c>
    </row>
    <row r="938" spans="1:32" s="74" customFormat="1" x14ac:dyDescent="0.2">
      <c r="A938" s="74" t="str">
        <f>IF(EXPORTADO!I920&lt;&gt;"",EXPORTADO!I920,"")</f>
        <v/>
      </c>
      <c r="B938" s="74" t="str">
        <f t="shared" si="225"/>
        <v/>
      </c>
      <c r="C938" s="86" t="str">
        <f t="shared" si="226"/>
        <v/>
      </c>
      <c r="D938" s="86" t="str">
        <f t="shared" si="227"/>
        <v/>
      </c>
      <c r="E938" s="86" t="str">
        <f t="shared" si="228"/>
        <v/>
      </c>
      <c r="F938" s="86" t="str">
        <f t="shared" si="229"/>
        <v/>
      </c>
      <c r="G938" s="86" t="str">
        <f t="shared" si="230"/>
        <v/>
      </c>
      <c r="H938" s="87" t="str">
        <f>IF(EXPORTADO!B920&lt;&gt;"",EXPORTADO!B920,"")</f>
        <v/>
      </c>
      <c r="I938" s="78" t="str">
        <f t="shared" si="231"/>
        <v/>
      </c>
      <c r="J938" s="78"/>
      <c r="K938" s="88" t="str">
        <f>IF(EXPORTADO!A920&lt;&gt;"",TRIM(EXPORTADO!A920),"")</f>
        <v/>
      </c>
      <c r="L938" s="50" t="str">
        <f>IF(K938&lt;&gt;"",EXPORTADO!D920,"")</f>
        <v/>
      </c>
      <c r="M938" s="50"/>
      <c r="N938" s="78" t="str">
        <f>IF(K938&lt;&gt;"",EXPORTADO!C920,"")</f>
        <v/>
      </c>
      <c r="O938" s="89" t="str">
        <f>IF(G938&lt;&gt;"",EXPORTADO!E920,"")</f>
        <v/>
      </c>
      <c r="P938" s="90" t="str">
        <f>IF(G938&lt;&gt;"",EXPORTADO!F920,"")</f>
        <v/>
      </c>
      <c r="Q938" s="90" t="str">
        <f>IF($G938&lt;&gt;"",$O938*P938,IF(OR($I938="c",$I938="css"),SUMIF($G$22:G$2999,$K938,Q$22:Q$2999),IF($I938="c1",SUMIF($F$22:F$2999,$K938,Q$22:Q$2999),IF($I938="c2",SUMIF($E$22:E$2999,$K938,Q$22:Q$2999),IF($I938="c3",SUMIF($D$22:D$2999,$K938,Q$22:Q$2999),IF($I938="c4",SUMIF($C$22:C$2999,$K938,Q$22:Q$2999),""))))))</f>
        <v/>
      </c>
      <c r="S938" s="90" t="s">
        <v>17</v>
      </c>
      <c r="T938" s="90" t="str">
        <f>IF(G938&lt;&gt;"",IF(S938&lt;&gt;"",O938*S938,"Celda Vacia"),IF($G938&lt;&gt;"",$O938*S938,IF(OR($I938="c",$I938="css"),SUMIF($G$22:G$2999,$K938,T$22:T$2999),IF($I938="c1",SUMIF($F$22:F$2999,$K938,T$22:T$2999),IF($I938="c2",SUMIF($E$22:E$2999,$K938,T$22:T$2999),IF($I938="c3",SUMIF($D$22:D$2999,$K938,T$22:T$2999),IF($I938="c4",SUMIF($C$22:C$2999,$K938,T$22:T$2999),"")))))))</f>
        <v/>
      </c>
      <c r="U938" s="91" t="str">
        <f t="shared" si="232"/>
        <v/>
      </c>
      <c r="V938" s="45"/>
      <c r="X938" s="50" t="str">
        <f t="shared" si="233"/>
        <v/>
      </c>
      <c r="Y938" s="69" t="str">
        <f t="shared" si="234"/>
        <v/>
      </c>
      <c r="Z938" s="69" t="str">
        <f t="shared" si="235"/>
        <v/>
      </c>
      <c r="AA938" s="69" t="str">
        <f>IF(I938="CSS",IF(RELLENAR!$F$6="PEM",IF(OR(T938&lt;(Q938),Q938=0),1,""),IF(OR(T938*(1+$T$11+$T$9)&lt;(Q938*(1+$O$9+$O$11)),Q938=0),1,"")),"")</f>
        <v/>
      </c>
      <c r="AB938" s="93" t="str">
        <f t="shared" si="236"/>
        <v/>
      </c>
      <c r="AC938" s="56" t="str">
        <f t="shared" si="237"/>
        <v/>
      </c>
      <c r="AD938" s="94" t="str">
        <f t="shared" si="238"/>
        <v/>
      </c>
      <c r="AE938" s="56" t="str">
        <f t="shared" si="239"/>
        <v/>
      </c>
      <c r="AF938" s="78" t="str">
        <f t="shared" si="240"/>
        <v/>
      </c>
    </row>
    <row r="939" spans="1:32" s="74" customFormat="1" x14ac:dyDescent="0.2">
      <c r="A939" s="74" t="str">
        <f>IF(EXPORTADO!I921&lt;&gt;"",EXPORTADO!I921,"")</f>
        <v/>
      </c>
      <c r="B939" s="74" t="str">
        <f t="shared" si="225"/>
        <v/>
      </c>
      <c r="C939" s="86" t="str">
        <f t="shared" si="226"/>
        <v/>
      </c>
      <c r="D939" s="86" t="str">
        <f t="shared" si="227"/>
        <v/>
      </c>
      <c r="E939" s="86" t="str">
        <f t="shared" si="228"/>
        <v/>
      </c>
      <c r="F939" s="86" t="str">
        <f t="shared" si="229"/>
        <v/>
      </c>
      <c r="G939" s="86" t="str">
        <f t="shared" si="230"/>
        <v/>
      </c>
      <c r="H939" s="87" t="str">
        <f>IF(EXPORTADO!B921&lt;&gt;"",EXPORTADO!B921,"")</f>
        <v/>
      </c>
      <c r="I939" s="78" t="str">
        <f t="shared" si="231"/>
        <v/>
      </c>
      <c r="J939" s="78"/>
      <c r="K939" s="88" t="str">
        <f>IF(EXPORTADO!A921&lt;&gt;"",TRIM(EXPORTADO!A921),"")</f>
        <v/>
      </c>
      <c r="L939" s="50" t="str">
        <f>IF(K939&lt;&gt;"",EXPORTADO!D921,"")</f>
        <v/>
      </c>
      <c r="M939" s="50"/>
      <c r="N939" s="78" t="str">
        <f>IF(K939&lt;&gt;"",EXPORTADO!C921,"")</f>
        <v/>
      </c>
      <c r="O939" s="89" t="str">
        <f>IF(G939&lt;&gt;"",EXPORTADO!E921,"")</f>
        <v/>
      </c>
      <c r="P939" s="90" t="str">
        <f>IF(G939&lt;&gt;"",EXPORTADO!F921,"")</f>
        <v/>
      </c>
      <c r="Q939" s="90" t="str">
        <f>IF($G939&lt;&gt;"",$O939*P939,IF(OR($I939="c",$I939="css"),SUMIF($G$22:G$2999,$K939,Q$22:Q$2999),IF($I939="c1",SUMIF($F$22:F$2999,$K939,Q$22:Q$2999),IF($I939="c2",SUMIF($E$22:E$2999,$K939,Q$22:Q$2999),IF($I939="c3",SUMIF($D$22:D$2999,$K939,Q$22:Q$2999),IF($I939="c4",SUMIF($C$22:C$2999,$K939,Q$22:Q$2999),""))))))</f>
        <v/>
      </c>
      <c r="S939" s="90"/>
      <c r="T939" s="90" t="str">
        <f>IF(G939&lt;&gt;"",IF(S939&lt;&gt;"",O939*S939,"Celda Vacia"),IF($G939&lt;&gt;"",$O939*S939,IF(OR($I939="c",$I939="css"),SUMIF($G$22:G$2999,$K939,T$22:T$2999),IF($I939="c1",SUMIF($F$22:F$2999,$K939,T$22:T$2999),IF($I939="c2",SUMIF($E$22:E$2999,$K939,T$22:T$2999),IF($I939="c3",SUMIF($D$22:D$2999,$K939,T$22:T$2999),IF($I939="c4",SUMIF($C$22:C$2999,$K939,T$22:T$2999),"")))))))</f>
        <v/>
      </c>
      <c r="U939" s="91" t="str">
        <f t="shared" si="232"/>
        <v/>
      </c>
      <c r="V939" s="45"/>
      <c r="X939" s="50" t="str">
        <f t="shared" si="233"/>
        <v/>
      </c>
      <c r="Y939" s="69" t="str">
        <f t="shared" si="234"/>
        <v/>
      </c>
      <c r="Z939" s="69" t="str">
        <f t="shared" si="235"/>
        <v/>
      </c>
      <c r="AA939" s="69" t="str">
        <f>IF(I939="CSS",IF(RELLENAR!$F$6="PEM",IF(OR(T939&lt;(Q939),Q939=0),1,""),IF(OR(T939*(1+$T$11+$T$9)&lt;(Q939*(1+$O$9+$O$11)),Q939=0),1,"")),"")</f>
        <v/>
      </c>
      <c r="AB939" s="93" t="str">
        <f t="shared" si="236"/>
        <v/>
      </c>
      <c r="AC939" s="56" t="str">
        <f t="shared" si="237"/>
        <v/>
      </c>
      <c r="AD939" s="94" t="str">
        <f t="shared" si="238"/>
        <v/>
      </c>
      <c r="AE939" s="56" t="str">
        <f t="shared" si="239"/>
        <v/>
      </c>
      <c r="AF939" s="78" t="str">
        <f t="shared" si="240"/>
        <v/>
      </c>
    </row>
    <row r="940" spans="1:32" s="74" customFormat="1" x14ac:dyDescent="0.2">
      <c r="A940" s="74" t="str">
        <f>IF(EXPORTADO!I922&lt;&gt;"",EXPORTADO!I922,"")</f>
        <v/>
      </c>
      <c r="B940" s="74" t="str">
        <f t="shared" si="225"/>
        <v/>
      </c>
      <c r="C940" s="86" t="str">
        <f t="shared" si="226"/>
        <v/>
      </c>
      <c r="D940" s="86" t="str">
        <f t="shared" si="227"/>
        <v/>
      </c>
      <c r="E940" s="86" t="str">
        <f t="shared" si="228"/>
        <v/>
      </c>
      <c r="F940" s="86" t="str">
        <f t="shared" si="229"/>
        <v/>
      </c>
      <c r="G940" s="86" t="str">
        <f t="shared" si="230"/>
        <v/>
      </c>
      <c r="H940" s="87" t="str">
        <f>IF(EXPORTADO!B922&lt;&gt;"",EXPORTADO!B922,"")</f>
        <v/>
      </c>
      <c r="I940" s="78" t="str">
        <f t="shared" si="231"/>
        <v/>
      </c>
      <c r="J940" s="78"/>
      <c r="K940" s="88" t="str">
        <f>IF(EXPORTADO!A922&lt;&gt;"",TRIM(EXPORTADO!A922),"")</f>
        <v/>
      </c>
      <c r="L940" s="50" t="str">
        <f>IF(K940&lt;&gt;"",EXPORTADO!D922,"")</f>
        <v/>
      </c>
      <c r="M940" s="50"/>
      <c r="N940" s="78" t="str">
        <f>IF(K940&lt;&gt;"",EXPORTADO!C922,"")</f>
        <v/>
      </c>
      <c r="O940" s="89" t="str">
        <f>IF(G940&lt;&gt;"",EXPORTADO!E922,"")</f>
        <v/>
      </c>
      <c r="P940" s="90" t="str">
        <f>IF(G940&lt;&gt;"",EXPORTADO!F922,"")</f>
        <v/>
      </c>
      <c r="Q940" s="90" t="str">
        <f>IF($G940&lt;&gt;"",$O940*P940,IF(OR($I940="c",$I940="css"),SUMIF($G$22:G$2999,$K940,Q$22:Q$2999),IF($I940="c1",SUMIF($F$22:F$2999,$K940,Q$22:Q$2999),IF($I940="c2",SUMIF($E$22:E$2999,$K940,Q$22:Q$2999),IF($I940="c3",SUMIF($D$22:D$2999,$K940,Q$22:Q$2999),IF($I940="c4",SUMIF($C$22:C$2999,$K940,Q$22:Q$2999),""))))))</f>
        <v/>
      </c>
      <c r="S940" s="90"/>
      <c r="T940" s="90" t="str">
        <f>IF(G940&lt;&gt;"",IF(S940&lt;&gt;"",O940*S940,"Celda Vacia"),IF($G940&lt;&gt;"",$O940*S940,IF(OR($I940="c",$I940="css"),SUMIF($G$22:G$2999,$K940,T$22:T$2999),IF($I940="c1",SUMIF($F$22:F$2999,$K940,T$22:T$2999),IF($I940="c2",SUMIF($E$22:E$2999,$K940,T$22:T$2999),IF($I940="c3",SUMIF($D$22:D$2999,$K940,T$22:T$2999),IF($I940="c4",SUMIF($C$22:C$2999,$K940,T$22:T$2999),"")))))))</f>
        <v/>
      </c>
      <c r="U940" s="91" t="str">
        <f t="shared" si="232"/>
        <v/>
      </c>
      <c r="V940" s="45"/>
      <c r="X940" s="50" t="str">
        <f t="shared" si="233"/>
        <v/>
      </c>
      <c r="Y940" s="69" t="str">
        <f t="shared" si="234"/>
        <v/>
      </c>
      <c r="Z940" s="69" t="str">
        <f t="shared" si="235"/>
        <v/>
      </c>
      <c r="AA940" s="69" t="str">
        <f>IF(I940="CSS",IF(RELLENAR!$F$6="PEM",IF(OR(T940&lt;(Q940),Q940=0),1,""),IF(OR(T940*(1+$T$11+$T$9)&lt;(Q940*(1+$O$9+$O$11)),Q940=0),1,"")),"")</f>
        <v/>
      </c>
      <c r="AB940" s="93" t="str">
        <f t="shared" si="236"/>
        <v/>
      </c>
      <c r="AC940" s="56" t="str">
        <f t="shared" si="237"/>
        <v/>
      </c>
      <c r="AD940" s="94" t="str">
        <f t="shared" si="238"/>
        <v/>
      </c>
      <c r="AE940" s="56" t="str">
        <f t="shared" si="239"/>
        <v/>
      </c>
      <c r="AF940" s="78" t="str">
        <f t="shared" si="240"/>
        <v/>
      </c>
    </row>
    <row r="941" spans="1:32" s="74" customFormat="1" x14ac:dyDescent="0.2">
      <c r="A941" s="74" t="str">
        <f>IF(EXPORTADO!I923&lt;&gt;"",EXPORTADO!I923,"")</f>
        <v/>
      </c>
      <c r="B941" s="74" t="str">
        <f t="shared" si="225"/>
        <v/>
      </c>
      <c r="C941" s="86" t="str">
        <f t="shared" si="226"/>
        <v/>
      </c>
      <c r="D941" s="86" t="str">
        <f t="shared" si="227"/>
        <v/>
      </c>
      <c r="E941" s="86" t="str">
        <f t="shared" si="228"/>
        <v/>
      </c>
      <c r="F941" s="86" t="str">
        <f t="shared" si="229"/>
        <v/>
      </c>
      <c r="G941" s="86" t="str">
        <f t="shared" si="230"/>
        <v/>
      </c>
      <c r="H941" s="87" t="str">
        <f>IF(EXPORTADO!B923&lt;&gt;"",EXPORTADO!B923,"")</f>
        <v/>
      </c>
      <c r="I941" s="78" t="str">
        <f t="shared" si="231"/>
        <v/>
      </c>
      <c r="J941" s="78"/>
      <c r="K941" s="88" t="str">
        <f>IF(EXPORTADO!A923&lt;&gt;"",TRIM(EXPORTADO!A923),"")</f>
        <v/>
      </c>
      <c r="L941" s="50" t="str">
        <f>IF(K941&lt;&gt;"",EXPORTADO!D923,"")</f>
        <v/>
      </c>
      <c r="M941" s="50"/>
      <c r="N941" s="78" t="str">
        <f>IF(K941&lt;&gt;"",EXPORTADO!C923,"")</f>
        <v/>
      </c>
      <c r="O941" s="89" t="str">
        <f>IF(G941&lt;&gt;"",EXPORTADO!E923,"")</f>
        <v/>
      </c>
      <c r="P941" s="90" t="str">
        <f>IF(G941&lt;&gt;"",EXPORTADO!F923,"")</f>
        <v/>
      </c>
      <c r="Q941" s="90" t="str">
        <f>IF($G941&lt;&gt;"",$O941*P941,IF(OR($I941="c",$I941="css"),SUMIF($G$22:G$2999,$K941,Q$22:Q$2999),IF($I941="c1",SUMIF($F$22:F$2999,$K941,Q$22:Q$2999),IF($I941="c2",SUMIF($E$22:E$2999,$K941,Q$22:Q$2999),IF($I941="c3",SUMIF($D$22:D$2999,$K941,Q$22:Q$2999),IF($I941="c4",SUMIF($C$22:C$2999,$K941,Q$22:Q$2999),""))))))</f>
        <v/>
      </c>
      <c r="S941" s="90" t="s">
        <v>17</v>
      </c>
      <c r="T941" s="90" t="str">
        <f>IF(G941&lt;&gt;"",IF(S941&lt;&gt;"",O941*S941,"Celda Vacia"),IF($G941&lt;&gt;"",$O941*S941,IF(OR($I941="c",$I941="css"),SUMIF($G$22:G$2999,$K941,T$22:T$2999),IF($I941="c1",SUMIF($F$22:F$2999,$K941,T$22:T$2999),IF($I941="c2",SUMIF($E$22:E$2999,$K941,T$22:T$2999),IF($I941="c3",SUMIF($D$22:D$2999,$K941,T$22:T$2999),IF($I941="c4",SUMIF($C$22:C$2999,$K941,T$22:T$2999),"")))))))</f>
        <v/>
      </c>
      <c r="U941" s="91" t="str">
        <f t="shared" si="232"/>
        <v/>
      </c>
      <c r="V941" s="45"/>
      <c r="X941" s="50" t="str">
        <f t="shared" si="233"/>
        <v/>
      </c>
      <c r="Y941" s="69" t="str">
        <f t="shared" si="234"/>
        <v/>
      </c>
      <c r="Z941" s="69" t="str">
        <f t="shared" si="235"/>
        <v/>
      </c>
      <c r="AA941" s="69" t="str">
        <f>IF(I941="CSS",IF(RELLENAR!$F$6="PEM",IF(OR(T941&lt;(Q941),Q941=0),1,""),IF(OR(T941*(1+$T$11+$T$9)&lt;(Q941*(1+$O$9+$O$11)),Q941=0),1,"")),"")</f>
        <v/>
      </c>
      <c r="AB941" s="93" t="str">
        <f t="shared" si="236"/>
        <v/>
      </c>
      <c r="AC941" s="56" t="str">
        <f t="shared" si="237"/>
        <v/>
      </c>
      <c r="AD941" s="94" t="str">
        <f t="shared" si="238"/>
        <v/>
      </c>
      <c r="AE941" s="56" t="str">
        <f t="shared" si="239"/>
        <v/>
      </c>
      <c r="AF941" s="78" t="str">
        <f t="shared" si="240"/>
        <v/>
      </c>
    </row>
    <row r="942" spans="1:32" s="74" customFormat="1" x14ac:dyDescent="0.2">
      <c r="A942" s="74" t="str">
        <f>IF(EXPORTADO!I924&lt;&gt;"",EXPORTADO!I924,"")</f>
        <v/>
      </c>
      <c r="B942" s="74" t="str">
        <f t="shared" si="225"/>
        <v/>
      </c>
      <c r="C942" s="86" t="str">
        <f t="shared" si="226"/>
        <v/>
      </c>
      <c r="D942" s="86" t="str">
        <f t="shared" si="227"/>
        <v/>
      </c>
      <c r="E942" s="86" t="str">
        <f t="shared" si="228"/>
        <v/>
      </c>
      <c r="F942" s="86" t="str">
        <f t="shared" si="229"/>
        <v/>
      </c>
      <c r="G942" s="86" t="str">
        <f t="shared" si="230"/>
        <v/>
      </c>
      <c r="H942" s="87" t="str">
        <f>IF(EXPORTADO!B924&lt;&gt;"",EXPORTADO!B924,"")</f>
        <v/>
      </c>
      <c r="I942" s="78" t="str">
        <f t="shared" si="231"/>
        <v/>
      </c>
      <c r="J942" s="78"/>
      <c r="K942" s="88" t="str">
        <f>IF(EXPORTADO!A924&lt;&gt;"",TRIM(EXPORTADO!A924),"")</f>
        <v/>
      </c>
      <c r="L942" s="50" t="str">
        <f>IF(K942&lt;&gt;"",EXPORTADO!D924,"")</f>
        <v/>
      </c>
      <c r="M942" s="50"/>
      <c r="N942" s="78" t="str">
        <f>IF(K942&lt;&gt;"",EXPORTADO!C924,"")</f>
        <v/>
      </c>
      <c r="O942" s="89" t="str">
        <f>IF(G942&lt;&gt;"",EXPORTADO!E924,"")</f>
        <v/>
      </c>
      <c r="P942" s="90" t="str">
        <f>IF(G942&lt;&gt;"",EXPORTADO!F924,"")</f>
        <v/>
      </c>
      <c r="Q942" s="90" t="str">
        <f>IF($G942&lt;&gt;"",$O942*P942,IF(OR($I942="c",$I942="css"),SUMIF($G$22:G$2999,$K942,Q$22:Q$2999),IF($I942="c1",SUMIF($F$22:F$2999,$K942,Q$22:Q$2999),IF($I942="c2",SUMIF($E$22:E$2999,$K942,Q$22:Q$2999),IF($I942="c3",SUMIF($D$22:D$2999,$K942,Q$22:Q$2999),IF($I942="c4",SUMIF($C$22:C$2999,$K942,Q$22:Q$2999),""))))))</f>
        <v/>
      </c>
      <c r="S942" s="90"/>
      <c r="T942" s="90" t="str">
        <f>IF(G942&lt;&gt;"",IF(S942&lt;&gt;"",O942*S942,"Celda Vacia"),IF($G942&lt;&gt;"",$O942*S942,IF(OR($I942="c",$I942="css"),SUMIF($G$22:G$2999,$K942,T$22:T$2999),IF($I942="c1",SUMIF($F$22:F$2999,$K942,T$22:T$2999),IF($I942="c2",SUMIF($E$22:E$2999,$K942,T$22:T$2999),IF($I942="c3",SUMIF($D$22:D$2999,$K942,T$22:T$2999),IF($I942="c4",SUMIF($C$22:C$2999,$K942,T$22:T$2999),"")))))))</f>
        <v/>
      </c>
      <c r="U942" s="91" t="str">
        <f t="shared" si="232"/>
        <v/>
      </c>
      <c r="V942" s="45"/>
      <c r="X942" s="50" t="str">
        <f t="shared" si="233"/>
        <v/>
      </c>
      <c r="Y942" s="69" t="str">
        <f t="shared" si="234"/>
        <v/>
      </c>
      <c r="Z942" s="69" t="str">
        <f t="shared" si="235"/>
        <v/>
      </c>
      <c r="AA942" s="69" t="str">
        <f>IF(I942="CSS",IF(RELLENAR!$F$6="PEM",IF(OR(T942&lt;(Q942),Q942=0),1,""),IF(OR(T942*(1+$T$11+$T$9)&lt;(Q942*(1+$O$9+$O$11)),Q942=0),1,"")),"")</f>
        <v/>
      </c>
      <c r="AB942" s="93" t="str">
        <f t="shared" si="236"/>
        <v/>
      </c>
      <c r="AC942" s="56" t="str">
        <f t="shared" si="237"/>
        <v/>
      </c>
      <c r="AD942" s="94" t="str">
        <f t="shared" si="238"/>
        <v/>
      </c>
      <c r="AE942" s="56" t="str">
        <f t="shared" si="239"/>
        <v/>
      </c>
      <c r="AF942" s="78" t="str">
        <f t="shared" si="240"/>
        <v/>
      </c>
    </row>
    <row r="943" spans="1:32" s="74" customFormat="1" x14ac:dyDescent="0.2">
      <c r="A943" s="74" t="str">
        <f>IF(EXPORTADO!I925&lt;&gt;"",EXPORTADO!I925,"")</f>
        <v/>
      </c>
      <c r="B943" s="74" t="str">
        <f t="shared" si="225"/>
        <v/>
      </c>
      <c r="C943" s="86" t="str">
        <f t="shared" si="226"/>
        <v/>
      </c>
      <c r="D943" s="86" t="str">
        <f t="shared" si="227"/>
        <v/>
      </c>
      <c r="E943" s="86" t="str">
        <f t="shared" si="228"/>
        <v/>
      </c>
      <c r="F943" s="86" t="str">
        <f t="shared" si="229"/>
        <v/>
      </c>
      <c r="G943" s="86" t="str">
        <f t="shared" si="230"/>
        <v/>
      </c>
      <c r="H943" s="87" t="str">
        <f>IF(EXPORTADO!B925&lt;&gt;"",EXPORTADO!B925,"")</f>
        <v/>
      </c>
      <c r="I943" s="78" t="str">
        <f t="shared" si="231"/>
        <v/>
      </c>
      <c r="J943" s="78"/>
      <c r="K943" s="88" t="str">
        <f>IF(EXPORTADO!A925&lt;&gt;"",TRIM(EXPORTADO!A925),"")</f>
        <v/>
      </c>
      <c r="L943" s="50" t="str">
        <f>IF(K943&lt;&gt;"",EXPORTADO!D925,"")</f>
        <v/>
      </c>
      <c r="M943" s="50"/>
      <c r="N943" s="78" t="str">
        <f>IF(K943&lt;&gt;"",EXPORTADO!C925,"")</f>
        <v/>
      </c>
      <c r="O943" s="89" t="str">
        <f>IF(G943&lt;&gt;"",EXPORTADO!E925,"")</f>
        <v/>
      </c>
      <c r="P943" s="90" t="str">
        <f>IF(G943&lt;&gt;"",EXPORTADO!F925,"")</f>
        <v/>
      </c>
      <c r="Q943" s="90" t="str">
        <f>IF($G943&lt;&gt;"",$O943*P943,IF(OR($I943="c",$I943="css"),SUMIF($G$22:G$2999,$K943,Q$22:Q$2999),IF($I943="c1",SUMIF($F$22:F$2999,$K943,Q$22:Q$2999),IF($I943="c2",SUMIF($E$22:E$2999,$K943,Q$22:Q$2999),IF($I943="c3",SUMIF($D$22:D$2999,$K943,Q$22:Q$2999),IF($I943="c4",SUMIF($C$22:C$2999,$K943,Q$22:Q$2999),""))))))</f>
        <v/>
      </c>
      <c r="S943" s="90"/>
      <c r="T943" s="90" t="str">
        <f>IF(G943&lt;&gt;"",IF(S943&lt;&gt;"",O943*S943,"Celda Vacia"),IF($G943&lt;&gt;"",$O943*S943,IF(OR($I943="c",$I943="css"),SUMIF($G$22:G$2999,$K943,T$22:T$2999),IF($I943="c1",SUMIF($F$22:F$2999,$K943,T$22:T$2999),IF($I943="c2",SUMIF($E$22:E$2999,$K943,T$22:T$2999),IF($I943="c3",SUMIF($D$22:D$2999,$K943,T$22:T$2999),IF($I943="c4",SUMIF($C$22:C$2999,$K943,T$22:T$2999),"")))))))</f>
        <v/>
      </c>
      <c r="U943" s="91" t="str">
        <f t="shared" si="232"/>
        <v/>
      </c>
      <c r="V943" s="45"/>
      <c r="X943" s="50" t="str">
        <f t="shared" si="233"/>
        <v/>
      </c>
      <c r="Y943" s="69" t="str">
        <f t="shared" si="234"/>
        <v/>
      </c>
      <c r="Z943" s="69" t="str">
        <f t="shared" si="235"/>
        <v/>
      </c>
      <c r="AA943" s="69" t="str">
        <f>IF(I943="CSS",IF(RELLENAR!$F$6="PEM",IF(OR(T943&lt;(Q943),Q943=0),1,""),IF(OR(T943*(1+$T$11+$T$9)&lt;(Q943*(1+$O$9+$O$11)),Q943=0),1,"")),"")</f>
        <v/>
      </c>
      <c r="AB943" s="93" t="str">
        <f t="shared" si="236"/>
        <v/>
      </c>
      <c r="AC943" s="56" t="str">
        <f t="shared" si="237"/>
        <v/>
      </c>
      <c r="AD943" s="94" t="str">
        <f t="shared" si="238"/>
        <v/>
      </c>
      <c r="AE943" s="56" t="str">
        <f t="shared" si="239"/>
        <v/>
      </c>
      <c r="AF943" s="78" t="str">
        <f t="shared" si="240"/>
        <v/>
      </c>
    </row>
    <row r="944" spans="1:32" s="74" customFormat="1" x14ac:dyDescent="0.2">
      <c r="A944" s="74" t="str">
        <f>IF(EXPORTADO!I926&lt;&gt;"",EXPORTADO!I926,"")</f>
        <v/>
      </c>
      <c r="B944" s="74" t="str">
        <f t="shared" si="225"/>
        <v/>
      </c>
      <c r="C944" s="86" t="str">
        <f t="shared" si="226"/>
        <v/>
      </c>
      <c r="D944" s="86" t="str">
        <f t="shared" si="227"/>
        <v/>
      </c>
      <c r="E944" s="86" t="str">
        <f t="shared" si="228"/>
        <v/>
      </c>
      <c r="F944" s="86" t="str">
        <f t="shared" si="229"/>
        <v/>
      </c>
      <c r="G944" s="86" t="str">
        <f t="shared" si="230"/>
        <v/>
      </c>
      <c r="H944" s="87" t="str">
        <f>IF(EXPORTADO!B926&lt;&gt;"",EXPORTADO!B926,"")</f>
        <v/>
      </c>
      <c r="I944" s="78" t="str">
        <f t="shared" si="231"/>
        <v/>
      </c>
      <c r="J944" s="78"/>
      <c r="K944" s="88" t="str">
        <f>IF(EXPORTADO!A926&lt;&gt;"",TRIM(EXPORTADO!A926),"")</f>
        <v/>
      </c>
      <c r="L944" s="50" t="str">
        <f>IF(K944&lt;&gt;"",EXPORTADO!D926,"")</f>
        <v/>
      </c>
      <c r="M944" s="50"/>
      <c r="N944" s="78" t="str">
        <f>IF(K944&lt;&gt;"",EXPORTADO!C926,"")</f>
        <v/>
      </c>
      <c r="O944" s="89" t="str">
        <f>IF(G944&lt;&gt;"",EXPORTADO!E926,"")</f>
        <v/>
      </c>
      <c r="P944" s="90" t="str">
        <f>IF(G944&lt;&gt;"",EXPORTADO!F926,"")</f>
        <v/>
      </c>
      <c r="Q944" s="90" t="str">
        <f>IF($G944&lt;&gt;"",$O944*P944,IF(OR($I944="c",$I944="css"),SUMIF($G$22:G$2999,$K944,Q$22:Q$2999),IF($I944="c1",SUMIF($F$22:F$2999,$K944,Q$22:Q$2999),IF($I944="c2",SUMIF($E$22:E$2999,$K944,Q$22:Q$2999),IF($I944="c3",SUMIF($D$22:D$2999,$K944,Q$22:Q$2999),IF($I944="c4",SUMIF($C$22:C$2999,$K944,Q$22:Q$2999),""))))))</f>
        <v/>
      </c>
      <c r="S944" s="90"/>
      <c r="T944" s="90" t="str">
        <f>IF(G944&lt;&gt;"",IF(S944&lt;&gt;"",O944*S944,"Celda Vacia"),IF($G944&lt;&gt;"",$O944*S944,IF(OR($I944="c",$I944="css"),SUMIF($G$22:G$2999,$K944,T$22:T$2999),IF($I944="c1",SUMIF($F$22:F$2999,$K944,T$22:T$2999),IF($I944="c2",SUMIF($E$22:E$2999,$K944,T$22:T$2999),IF($I944="c3",SUMIF($D$22:D$2999,$K944,T$22:T$2999),IF($I944="c4",SUMIF($C$22:C$2999,$K944,T$22:T$2999),"")))))))</f>
        <v/>
      </c>
      <c r="U944" s="91" t="str">
        <f t="shared" si="232"/>
        <v/>
      </c>
      <c r="V944" s="45"/>
      <c r="X944" s="50" t="str">
        <f t="shared" si="233"/>
        <v/>
      </c>
      <c r="Y944" s="69" t="str">
        <f t="shared" si="234"/>
        <v/>
      </c>
      <c r="Z944" s="69" t="str">
        <f t="shared" si="235"/>
        <v/>
      </c>
      <c r="AA944" s="69" t="str">
        <f>IF(I944="CSS",IF(RELLENAR!$F$6="PEM",IF(OR(T944&lt;(Q944),Q944=0),1,""),IF(OR(T944*(1+$T$11+$T$9)&lt;(Q944*(1+$O$9+$O$11)),Q944=0),1,"")),"")</f>
        <v/>
      </c>
      <c r="AB944" s="93" t="str">
        <f t="shared" si="236"/>
        <v/>
      </c>
      <c r="AC944" s="56" t="str">
        <f t="shared" si="237"/>
        <v/>
      </c>
      <c r="AD944" s="94" t="str">
        <f t="shared" si="238"/>
        <v/>
      </c>
      <c r="AE944" s="56" t="str">
        <f t="shared" si="239"/>
        <v/>
      </c>
      <c r="AF944" s="78" t="str">
        <f t="shared" si="240"/>
        <v/>
      </c>
    </row>
    <row r="945" spans="1:32" s="74" customFormat="1" x14ac:dyDescent="0.2">
      <c r="A945" s="74" t="str">
        <f>IF(EXPORTADO!I927&lt;&gt;"",EXPORTADO!I927,"")</f>
        <v/>
      </c>
      <c r="B945" s="74" t="str">
        <f t="shared" si="225"/>
        <v/>
      </c>
      <c r="C945" s="86" t="str">
        <f t="shared" si="226"/>
        <v/>
      </c>
      <c r="D945" s="86" t="str">
        <f t="shared" si="227"/>
        <v/>
      </c>
      <c r="E945" s="86" t="str">
        <f t="shared" si="228"/>
        <v/>
      </c>
      <c r="F945" s="86" t="str">
        <f t="shared" si="229"/>
        <v/>
      </c>
      <c r="G945" s="86" t="str">
        <f t="shared" si="230"/>
        <v/>
      </c>
      <c r="H945" s="87" t="str">
        <f>IF(EXPORTADO!B927&lt;&gt;"",EXPORTADO!B927,"")</f>
        <v/>
      </c>
      <c r="I945" s="78" t="str">
        <f t="shared" si="231"/>
        <v/>
      </c>
      <c r="J945" s="78"/>
      <c r="K945" s="88" t="str">
        <f>IF(EXPORTADO!A927&lt;&gt;"",TRIM(EXPORTADO!A927),"")</f>
        <v/>
      </c>
      <c r="L945" s="50" t="str">
        <f>IF(K945&lt;&gt;"",EXPORTADO!D927,"")</f>
        <v/>
      </c>
      <c r="M945" s="50"/>
      <c r="N945" s="78" t="str">
        <f>IF(K945&lt;&gt;"",EXPORTADO!C927,"")</f>
        <v/>
      </c>
      <c r="O945" s="89" t="str">
        <f>IF(G945&lt;&gt;"",EXPORTADO!E927,"")</f>
        <v/>
      </c>
      <c r="P945" s="90" t="str">
        <f>IF(G945&lt;&gt;"",EXPORTADO!F927,"")</f>
        <v/>
      </c>
      <c r="Q945" s="90" t="str">
        <f>IF($G945&lt;&gt;"",$O945*P945,IF(OR($I945="c",$I945="css"),SUMIF($G$22:G$2999,$K945,Q$22:Q$2999),IF($I945="c1",SUMIF($F$22:F$2999,$K945,Q$22:Q$2999),IF($I945="c2",SUMIF($E$22:E$2999,$K945,Q$22:Q$2999),IF($I945="c3",SUMIF($D$22:D$2999,$K945,Q$22:Q$2999),IF($I945="c4",SUMIF($C$22:C$2999,$K945,Q$22:Q$2999),""))))))</f>
        <v/>
      </c>
      <c r="S945" s="90"/>
      <c r="T945" s="90" t="str">
        <f>IF(G945&lt;&gt;"",IF(S945&lt;&gt;"",O945*S945,"Celda Vacia"),IF($G945&lt;&gt;"",$O945*S945,IF(OR($I945="c",$I945="css"),SUMIF($G$22:G$2999,$K945,T$22:T$2999),IF($I945="c1",SUMIF($F$22:F$2999,$K945,T$22:T$2999),IF($I945="c2",SUMIF($E$22:E$2999,$K945,T$22:T$2999),IF($I945="c3",SUMIF($D$22:D$2999,$K945,T$22:T$2999),IF($I945="c4",SUMIF($C$22:C$2999,$K945,T$22:T$2999),"")))))))</f>
        <v/>
      </c>
      <c r="U945" s="91" t="str">
        <f t="shared" si="232"/>
        <v/>
      </c>
      <c r="V945" s="45"/>
      <c r="X945" s="50" t="str">
        <f t="shared" si="233"/>
        <v/>
      </c>
      <c r="Y945" s="69" t="str">
        <f t="shared" si="234"/>
        <v/>
      </c>
      <c r="Z945" s="69" t="str">
        <f t="shared" si="235"/>
        <v/>
      </c>
      <c r="AA945" s="69" t="str">
        <f>IF(I945="CSS",IF(RELLENAR!$F$6="PEM",IF(OR(T945&lt;(Q945),Q945=0),1,""),IF(OR(T945*(1+$T$11+$T$9)&lt;(Q945*(1+$O$9+$O$11)),Q945=0),1,"")),"")</f>
        <v/>
      </c>
      <c r="AB945" s="93" t="str">
        <f t="shared" si="236"/>
        <v/>
      </c>
      <c r="AC945" s="56" t="str">
        <f t="shared" si="237"/>
        <v/>
      </c>
      <c r="AD945" s="94" t="str">
        <f t="shared" si="238"/>
        <v/>
      </c>
      <c r="AE945" s="56" t="str">
        <f t="shared" si="239"/>
        <v/>
      </c>
      <c r="AF945" s="78" t="str">
        <f t="shared" si="240"/>
        <v/>
      </c>
    </row>
    <row r="946" spans="1:32" s="74" customFormat="1" x14ac:dyDescent="0.2">
      <c r="A946" s="74" t="str">
        <f>IF(EXPORTADO!I928&lt;&gt;"",EXPORTADO!I928,"")</f>
        <v/>
      </c>
      <c r="B946" s="74" t="str">
        <f t="shared" si="225"/>
        <v/>
      </c>
      <c r="C946" s="86" t="str">
        <f t="shared" si="226"/>
        <v/>
      </c>
      <c r="D946" s="86" t="str">
        <f t="shared" si="227"/>
        <v/>
      </c>
      <c r="E946" s="86" t="str">
        <f t="shared" si="228"/>
        <v/>
      </c>
      <c r="F946" s="86" t="str">
        <f t="shared" si="229"/>
        <v/>
      </c>
      <c r="G946" s="86" t="str">
        <f t="shared" si="230"/>
        <v/>
      </c>
      <c r="H946" s="87" t="str">
        <f>IF(EXPORTADO!B928&lt;&gt;"",EXPORTADO!B928,"")</f>
        <v/>
      </c>
      <c r="I946" s="78" t="str">
        <f t="shared" si="231"/>
        <v/>
      </c>
      <c r="J946" s="78"/>
      <c r="K946" s="88" t="str">
        <f>IF(EXPORTADO!A928&lt;&gt;"",TRIM(EXPORTADO!A928),"")</f>
        <v/>
      </c>
      <c r="L946" s="50" t="str">
        <f>IF(K946&lt;&gt;"",EXPORTADO!D928,"")</f>
        <v/>
      </c>
      <c r="M946" s="50"/>
      <c r="N946" s="78" t="str">
        <f>IF(K946&lt;&gt;"",EXPORTADO!C928,"")</f>
        <v/>
      </c>
      <c r="O946" s="89" t="str">
        <f>IF(G946&lt;&gt;"",EXPORTADO!E928,"")</f>
        <v/>
      </c>
      <c r="P946" s="90" t="str">
        <f>IF(G946&lt;&gt;"",EXPORTADO!F928,"")</f>
        <v/>
      </c>
      <c r="Q946" s="90" t="str">
        <f>IF($G946&lt;&gt;"",$O946*P946,IF(OR($I946="c",$I946="css"),SUMIF($G$22:G$2999,$K946,Q$22:Q$2999),IF($I946="c1",SUMIF($F$22:F$2999,$K946,Q$22:Q$2999),IF($I946="c2",SUMIF($E$22:E$2999,$K946,Q$22:Q$2999),IF($I946="c3",SUMIF($D$22:D$2999,$K946,Q$22:Q$2999),IF($I946="c4",SUMIF($C$22:C$2999,$K946,Q$22:Q$2999),""))))))</f>
        <v/>
      </c>
      <c r="S946" s="90"/>
      <c r="T946" s="90" t="str">
        <f>IF(G946&lt;&gt;"",IF(S946&lt;&gt;"",O946*S946,"Celda Vacia"),IF($G946&lt;&gt;"",$O946*S946,IF(OR($I946="c",$I946="css"),SUMIF($G$22:G$2999,$K946,T$22:T$2999),IF($I946="c1",SUMIF($F$22:F$2999,$K946,T$22:T$2999),IF($I946="c2",SUMIF($E$22:E$2999,$K946,T$22:T$2999),IF($I946="c3",SUMIF($D$22:D$2999,$K946,T$22:T$2999),IF($I946="c4",SUMIF($C$22:C$2999,$K946,T$22:T$2999),"")))))))</f>
        <v/>
      </c>
      <c r="U946" s="91" t="str">
        <f t="shared" si="232"/>
        <v/>
      </c>
      <c r="V946" s="45"/>
      <c r="X946" s="50" t="str">
        <f t="shared" si="233"/>
        <v/>
      </c>
      <c r="Y946" s="69" t="str">
        <f t="shared" si="234"/>
        <v/>
      </c>
      <c r="Z946" s="69" t="str">
        <f t="shared" si="235"/>
        <v/>
      </c>
      <c r="AA946" s="69" t="str">
        <f>IF(I946="CSS",IF(RELLENAR!$F$6="PEM",IF(OR(T946&lt;(Q946),Q946=0),1,""),IF(OR(T946*(1+$T$11+$T$9)&lt;(Q946*(1+$O$9+$O$11)),Q946=0),1,"")),"")</f>
        <v/>
      </c>
      <c r="AB946" s="93" t="str">
        <f t="shared" si="236"/>
        <v/>
      </c>
      <c r="AC946" s="56" t="str">
        <f t="shared" si="237"/>
        <v/>
      </c>
      <c r="AD946" s="94" t="str">
        <f t="shared" si="238"/>
        <v/>
      </c>
      <c r="AE946" s="56" t="str">
        <f t="shared" si="239"/>
        <v/>
      </c>
      <c r="AF946" s="78" t="str">
        <f t="shared" si="240"/>
        <v/>
      </c>
    </row>
    <row r="947" spans="1:32" s="74" customFormat="1" x14ac:dyDescent="0.2">
      <c r="A947" s="74" t="str">
        <f>IF(EXPORTADO!I929&lt;&gt;"",EXPORTADO!I929,"")</f>
        <v/>
      </c>
      <c r="B947" s="74" t="str">
        <f t="shared" si="225"/>
        <v/>
      </c>
      <c r="C947" s="86" t="str">
        <f t="shared" si="226"/>
        <v/>
      </c>
      <c r="D947" s="86" t="str">
        <f t="shared" si="227"/>
        <v/>
      </c>
      <c r="E947" s="86" t="str">
        <f t="shared" si="228"/>
        <v/>
      </c>
      <c r="F947" s="86" t="str">
        <f t="shared" si="229"/>
        <v/>
      </c>
      <c r="G947" s="86" t="str">
        <f t="shared" si="230"/>
        <v/>
      </c>
      <c r="H947" s="87" t="str">
        <f>IF(EXPORTADO!B929&lt;&gt;"",EXPORTADO!B929,"")</f>
        <v/>
      </c>
      <c r="I947" s="78" t="str">
        <f t="shared" si="231"/>
        <v/>
      </c>
      <c r="J947" s="78"/>
      <c r="K947" s="88" t="str">
        <f>IF(EXPORTADO!A929&lt;&gt;"",TRIM(EXPORTADO!A929),"")</f>
        <v/>
      </c>
      <c r="L947" s="50" t="str">
        <f>IF(K947&lt;&gt;"",EXPORTADO!D929,"")</f>
        <v/>
      </c>
      <c r="M947" s="50"/>
      <c r="N947" s="78" t="str">
        <f>IF(K947&lt;&gt;"",EXPORTADO!C929,"")</f>
        <v/>
      </c>
      <c r="O947" s="89" t="str">
        <f>IF(G947&lt;&gt;"",EXPORTADO!E929,"")</f>
        <v/>
      </c>
      <c r="P947" s="90" t="str">
        <f>IF(G947&lt;&gt;"",EXPORTADO!F929,"")</f>
        <v/>
      </c>
      <c r="Q947" s="90" t="str">
        <f>IF($G947&lt;&gt;"",$O947*P947,IF(OR($I947="c",$I947="css"),SUMIF($G$22:G$2999,$K947,Q$22:Q$2999),IF($I947="c1",SUMIF($F$22:F$2999,$K947,Q$22:Q$2999),IF($I947="c2",SUMIF($E$22:E$2999,$K947,Q$22:Q$2999),IF($I947="c3",SUMIF($D$22:D$2999,$K947,Q$22:Q$2999),IF($I947="c4",SUMIF($C$22:C$2999,$K947,Q$22:Q$2999),""))))))</f>
        <v/>
      </c>
      <c r="S947" s="90"/>
      <c r="T947" s="90" t="str">
        <f>IF(G947&lt;&gt;"",IF(S947&lt;&gt;"",O947*S947,"Celda Vacia"),IF($G947&lt;&gt;"",$O947*S947,IF(OR($I947="c",$I947="css"),SUMIF($G$22:G$2999,$K947,T$22:T$2999),IF($I947="c1",SUMIF($F$22:F$2999,$K947,T$22:T$2999),IF($I947="c2",SUMIF($E$22:E$2999,$K947,T$22:T$2999),IF($I947="c3",SUMIF($D$22:D$2999,$K947,T$22:T$2999),IF($I947="c4",SUMIF($C$22:C$2999,$K947,T$22:T$2999),"")))))))</f>
        <v/>
      </c>
      <c r="U947" s="91" t="str">
        <f t="shared" si="232"/>
        <v/>
      </c>
      <c r="V947" s="45"/>
      <c r="X947" s="50" t="str">
        <f t="shared" si="233"/>
        <v/>
      </c>
      <c r="Y947" s="69" t="str">
        <f t="shared" si="234"/>
        <v/>
      </c>
      <c r="Z947" s="69" t="str">
        <f t="shared" si="235"/>
        <v/>
      </c>
      <c r="AA947" s="69" t="str">
        <f>IF(I947="CSS",IF(RELLENAR!$F$6="PEM",IF(OR(T947&lt;(Q947),Q947=0),1,""),IF(OR(T947*(1+$T$11+$T$9)&lt;(Q947*(1+$O$9+$O$11)),Q947=0),1,"")),"")</f>
        <v/>
      </c>
      <c r="AB947" s="93" t="str">
        <f t="shared" si="236"/>
        <v/>
      </c>
      <c r="AC947" s="56" t="str">
        <f t="shared" si="237"/>
        <v/>
      </c>
      <c r="AD947" s="94" t="str">
        <f t="shared" si="238"/>
        <v/>
      </c>
      <c r="AE947" s="56" t="str">
        <f t="shared" si="239"/>
        <v/>
      </c>
      <c r="AF947" s="78" t="str">
        <f t="shared" si="240"/>
        <v/>
      </c>
    </row>
    <row r="948" spans="1:32" s="74" customFormat="1" x14ac:dyDescent="0.2">
      <c r="A948" s="74" t="str">
        <f>IF(EXPORTADO!I930&lt;&gt;"",EXPORTADO!I930,"")</f>
        <v/>
      </c>
      <c r="B948" s="74" t="str">
        <f t="shared" si="225"/>
        <v/>
      </c>
      <c r="C948" s="86" t="str">
        <f t="shared" si="226"/>
        <v/>
      </c>
      <c r="D948" s="86" t="str">
        <f t="shared" si="227"/>
        <v/>
      </c>
      <c r="E948" s="86" t="str">
        <f t="shared" si="228"/>
        <v/>
      </c>
      <c r="F948" s="86" t="str">
        <f t="shared" si="229"/>
        <v/>
      </c>
      <c r="G948" s="86" t="str">
        <f t="shared" si="230"/>
        <v/>
      </c>
      <c r="H948" s="87" t="str">
        <f>IF(EXPORTADO!B930&lt;&gt;"",EXPORTADO!B930,"")</f>
        <v/>
      </c>
      <c r="I948" s="78" t="str">
        <f t="shared" si="231"/>
        <v/>
      </c>
      <c r="J948" s="78"/>
      <c r="K948" s="88" t="str">
        <f>IF(EXPORTADO!A930&lt;&gt;"",TRIM(EXPORTADO!A930),"")</f>
        <v/>
      </c>
      <c r="L948" s="50" t="str">
        <f>IF(K948&lt;&gt;"",EXPORTADO!D930,"")</f>
        <v/>
      </c>
      <c r="M948" s="50"/>
      <c r="N948" s="78" t="str">
        <f>IF(K948&lt;&gt;"",EXPORTADO!C930,"")</f>
        <v/>
      </c>
      <c r="O948" s="89" t="str">
        <f>IF(G948&lt;&gt;"",EXPORTADO!E930,"")</f>
        <v/>
      </c>
      <c r="P948" s="90" t="str">
        <f>IF(G948&lt;&gt;"",EXPORTADO!F930,"")</f>
        <v/>
      </c>
      <c r="Q948" s="90" t="str">
        <f>IF($G948&lt;&gt;"",$O948*P948,IF(OR($I948="c",$I948="css"),SUMIF($G$22:G$2999,$K948,Q$22:Q$2999),IF($I948="c1",SUMIF($F$22:F$2999,$K948,Q$22:Q$2999),IF($I948="c2",SUMIF($E$22:E$2999,$K948,Q$22:Q$2999),IF($I948="c3",SUMIF($D$22:D$2999,$K948,Q$22:Q$2999),IF($I948="c4",SUMIF($C$22:C$2999,$K948,Q$22:Q$2999),""))))))</f>
        <v/>
      </c>
      <c r="S948" s="90"/>
      <c r="T948" s="90" t="str">
        <f>IF(G948&lt;&gt;"",IF(S948&lt;&gt;"",O948*S948,"Celda Vacia"),IF($G948&lt;&gt;"",$O948*S948,IF(OR($I948="c",$I948="css"),SUMIF($G$22:G$2999,$K948,T$22:T$2999),IF($I948="c1",SUMIF($F$22:F$2999,$K948,T$22:T$2999),IF($I948="c2",SUMIF($E$22:E$2999,$K948,T$22:T$2999),IF($I948="c3",SUMIF($D$22:D$2999,$K948,T$22:T$2999),IF($I948="c4",SUMIF($C$22:C$2999,$K948,T$22:T$2999),"")))))))</f>
        <v/>
      </c>
      <c r="U948" s="91" t="str">
        <f t="shared" si="232"/>
        <v/>
      </c>
      <c r="V948" s="45"/>
      <c r="X948" s="50" t="str">
        <f t="shared" si="233"/>
        <v/>
      </c>
      <c r="Y948" s="69" t="str">
        <f t="shared" si="234"/>
        <v/>
      </c>
      <c r="Z948" s="69" t="str">
        <f t="shared" si="235"/>
        <v/>
      </c>
      <c r="AA948" s="69" t="str">
        <f>IF(I948="CSS",IF(RELLENAR!$F$6="PEM",IF(OR(T948&lt;(Q948),Q948=0),1,""),IF(OR(T948*(1+$T$11+$T$9)&lt;(Q948*(1+$O$9+$O$11)),Q948=0),1,"")),"")</f>
        <v/>
      </c>
      <c r="AB948" s="93" t="str">
        <f t="shared" si="236"/>
        <v/>
      </c>
      <c r="AC948" s="56" t="str">
        <f t="shared" si="237"/>
        <v/>
      </c>
      <c r="AD948" s="94" t="str">
        <f t="shared" si="238"/>
        <v/>
      </c>
      <c r="AE948" s="56" t="str">
        <f t="shared" si="239"/>
        <v/>
      </c>
      <c r="AF948" s="78" t="str">
        <f t="shared" si="240"/>
        <v/>
      </c>
    </row>
    <row r="949" spans="1:32" s="74" customFormat="1" x14ac:dyDescent="0.2">
      <c r="A949" s="74" t="str">
        <f>IF(EXPORTADO!I931&lt;&gt;"",EXPORTADO!I931,"")</f>
        <v/>
      </c>
      <c r="B949" s="74" t="str">
        <f t="shared" si="225"/>
        <v/>
      </c>
      <c r="C949" s="86" t="str">
        <f t="shared" si="226"/>
        <v/>
      </c>
      <c r="D949" s="86" t="str">
        <f t="shared" si="227"/>
        <v/>
      </c>
      <c r="E949" s="86" t="str">
        <f t="shared" si="228"/>
        <v/>
      </c>
      <c r="F949" s="86" t="str">
        <f t="shared" si="229"/>
        <v/>
      </c>
      <c r="G949" s="86" t="str">
        <f t="shared" si="230"/>
        <v/>
      </c>
      <c r="H949" s="87" t="str">
        <f>IF(EXPORTADO!B931&lt;&gt;"",EXPORTADO!B931,"")</f>
        <v/>
      </c>
      <c r="I949" s="78" t="str">
        <f t="shared" si="231"/>
        <v/>
      </c>
      <c r="J949" s="78"/>
      <c r="K949" s="88" t="str">
        <f>IF(EXPORTADO!A931&lt;&gt;"",TRIM(EXPORTADO!A931),"")</f>
        <v/>
      </c>
      <c r="L949" s="50" t="str">
        <f>IF(K949&lt;&gt;"",EXPORTADO!D931,"")</f>
        <v/>
      </c>
      <c r="M949" s="50"/>
      <c r="N949" s="78" t="str">
        <f>IF(K949&lt;&gt;"",EXPORTADO!C931,"")</f>
        <v/>
      </c>
      <c r="O949" s="89" t="str">
        <f>IF(G949&lt;&gt;"",EXPORTADO!E931,"")</f>
        <v/>
      </c>
      <c r="P949" s="90" t="str">
        <f>IF(G949&lt;&gt;"",EXPORTADO!F931,"")</f>
        <v/>
      </c>
      <c r="Q949" s="90" t="str">
        <f>IF($G949&lt;&gt;"",$O949*P949,IF(OR($I949="c",$I949="css"),SUMIF($G$22:G$2999,$K949,Q$22:Q$2999),IF($I949="c1",SUMIF($F$22:F$2999,$K949,Q$22:Q$2999),IF($I949="c2",SUMIF($E$22:E$2999,$K949,Q$22:Q$2999),IF($I949="c3",SUMIF($D$22:D$2999,$K949,Q$22:Q$2999),IF($I949="c4",SUMIF($C$22:C$2999,$K949,Q$22:Q$2999),""))))))</f>
        <v/>
      </c>
      <c r="S949" s="90" t="s">
        <v>17</v>
      </c>
      <c r="T949" s="90" t="str">
        <f>IF(G949&lt;&gt;"",IF(S949&lt;&gt;"",O949*S949,"Celda Vacia"),IF($G949&lt;&gt;"",$O949*S949,IF(OR($I949="c",$I949="css"),SUMIF($G$22:G$2999,$K949,T$22:T$2999),IF($I949="c1",SUMIF($F$22:F$2999,$K949,T$22:T$2999),IF($I949="c2",SUMIF($E$22:E$2999,$K949,T$22:T$2999),IF($I949="c3",SUMIF($D$22:D$2999,$K949,T$22:T$2999),IF($I949="c4",SUMIF($C$22:C$2999,$K949,T$22:T$2999),"")))))))</f>
        <v/>
      </c>
      <c r="U949" s="91" t="str">
        <f t="shared" si="232"/>
        <v/>
      </c>
      <c r="V949" s="45"/>
      <c r="X949" s="50" t="str">
        <f t="shared" si="233"/>
        <v/>
      </c>
      <c r="Y949" s="69" t="str">
        <f t="shared" si="234"/>
        <v/>
      </c>
      <c r="Z949" s="69" t="str">
        <f t="shared" si="235"/>
        <v/>
      </c>
      <c r="AA949" s="69" t="str">
        <f>IF(I949="CSS",IF(RELLENAR!$F$6="PEM",IF(OR(T949&lt;(Q949),Q949=0),1,""),IF(OR(T949*(1+$T$11+$T$9)&lt;(Q949*(1+$O$9+$O$11)),Q949=0),1,"")),"")</f>
        <v/>
      </c>
      <c r="AB949" s="93" t="str">
        <f t="shared" si="236"/>
        <v/>
      </c>
      <c r="AC949" s="56" t="str">
        <f t="shared" si="237"/>
        <v/>
      </c>
      <c r="AD949" s="94" t="str">
        <f t="shared" si="238"/>
        <v/>
      </c>
      <c r="AE949" s="56" t="str">
        <f t="shared" si="239"/>
        <v/>
      </c>
      <c r="AF949" s="78" t="str">
        <f t="shared" si="240"/>
        <v/>
      </c>
    </row>
    <row r="950" spans="1:32" s="74" customFormat="1" x14ac:dyDescent="0.2">
      <c r="A950" s="74" t="str">
        <f>IF(EXPORTADO!I932&lt;&gt;"",EXPORTADO!I932,"")</f>
        <v/>
      </c>
      <c r="B950" s="74" t="str">
        <f t="shared" si="225"/>
        <v/>
      </c>
      <c r="C950" s="86" t="str">
        <f t="shared" si="226"/>
        <v/>
      </c>
      <c r="D950" s="86" t="str">
        <f t="shared" si="227"/>
        <v/>
      </c>
      <c r="E950" s="86" t="str">
        <f t="shared" si="228"/>
        <v/>
      </c>
      <c r="F950" s="86" t="str">
        <f t="shared" si="229"/>
        <v/>
      </c>
      <c r="G950" s="86" t="str">
        <f t="shared" si="230"/>
        <v/>
      </c>
      <c r="H950" s="87" t="str">
        <f>IF(EXPORTADO!B932&lt;&gt;"",EXPORTADO!B932,"")</f>
        <v/>
      </c>
      <c r="I950" s="78" t="str">
        <f t="shared" si="231"/>
        <v/>
      </c>
      <c r="J950" s="78"/>
      <c r="K950" s="88" t="str">
        <f>IF(EXPORTADO!A932&lt;&gt;"",TRIM(EXPORTADO!A932),"")</f>
        <v/>
      </c>
      <c r="L950" s="50" t="str">
        <f>IF(K950&lt;&gt;"",EXPORTADO!D932,"")</f>
        <v/>
      </c>
      <c r="M950" s="50"/>
      <c r="N950" s="78" t="str">
        <f>IF(K950&lt;&gt;"",EXPORTADO!C932,"")</f>
        <v/>
      </c>
      <c r="O950" s="89" t="str">
        <f>IF(G950&lt;&gt;"",EXPORTADO!E932,"")</f>
        <v/>
      </c>
      <c r="P950" s="90" t="str">
        <f>IF(G950&lt;&gt;"",EXPORTADO!F932,"")</f>
        <v/>
      </c>
      <c r="Q950" s="90" t="str">
        <f>IF($G950&lt;&gt;"",$O950*P950,IF(OR($I950="c",$I950="css"),SUMIF($G$22:G$2999,$K950,Q$22:Q$2999),IF($I950="c1",SUMIF($F$22:F$2999,$K950,Q$22:Q$2999),IF($I950="c2",SUMIF($E$22:E$2999,$K950,Q$22:Q$2999),IF($I950="c3",SUMIF($D$22:D$2999,$K950,Q$22:Q$2999),IF($I950="c4",SUMIF($C$22:C$2999,$K950,Q$22:Q$2999),""))))))</f>
        <v/>
      </c>
      <c r="S950" s="90" t="s">
        <v>17</v>
      </c>
      <c r="T950" s="90" t="str">
        <f>IF(G950&lt;&gt;"",IF(S950&lt;&gt;"",O950*S950,"Celda Vacia"),IF($G950&lt;&gt;"",$O950*S950,IF(OR($I950="c",$I950="css"),SUMIF($G$22:G$2999,$K950,T$22:T$2999),IF($I950="c1",SUMIF($F$22:F$2999,$K950,T$22:T$2999),IF($I950="c2",SUMIF($E$22:E$2999,$K950,T$22:T$2999),IF($I950="c3",SUMIF($D$22:D$2999,$K950,T$22:T$2999),IF($I950="c4",SUMIF($C$22:C$2999,$K950,T$22:T$2999),"")))))))</f>
        <v/>
      </c>
      <c r="U950" s="91" t="str">
        <f t="shared" si="232"/>
        <v/>
      </c>
      <c r="V950" s="45"/>
      <c r="X950" s="50" t="str">
        <f t="shared" si="233"/>
        <v/>
      </c>
      <c r="Y950" s="69" t="str">
        <f t="shared" si="234"/>
        <v/>
      </c>
      <c r="Z950" s="69" t="str">
        <f t="shared" si="235"/>
        <v/>
      </c>
      <c r="AA950" s="69" t="str">
        <f>IF(I950="CSS",IF(RELLENAR!$F$6="PEM",IF(OR(T950&lt;(Q950),Q950=0),1,""),IF(OR(T950*(1+$T$11+$T$9)&lt;(Q950*(1+$O$9+$O$11)),Q950=0),1,"")),"")</f>
        <v/>
      </c>
      <c r="AB950" s="93" t="str">
        <f t="shared" si="236"/>
        <v/>
      </c>
      <c r="AC950" s="56" t="str">
        <f t="shared" si="237"/>
        <v/>
      </c>
      <c r="AD950" s="94" t="str">
        <f t="shared" si="238"/>
        <v/>
      </c>
      <c r="AE950" s="56" t="str">
        <f t="shared" si="239"/>
        <v/>
      </c>
      <c r="AF950" s="78" t="str">
        <f t="shared" si="240"/>
        <v/>
      </c>
    </row>
    <row r="951" spans="1:32" s="74" customFormat="1" x14ac:dyDescent="0.2">
      <c r="A951" s="74" t="str">
        <f>IF(EXPORTADO!I933&lt;&gt;"",EXPORTADO!I933,"")</f>
        <v/>
      </c>
      <c r="B951" s="74" t="str">
        <f t="shared" si="225"/>
        <v/>
      </c>
      <c r="C951" s="86" t="str">
        <f t="shared" si="226"/>
        <v/>
      </c>
      <c r="D951" s="86" t="str">
        <f t="shared" si="227"/>
        <v/>
      </c>
      <c r="E951" s="86" t="str">
        <f t="shared" si="228"/>
        <v/>
      </c>
      <c r="F951" s="86" t="str">
        <f t="shared" si="229"/>
        <v/>
      </c>
      <c r="G951" s="86" t="str">
        <f t="shared" si="230"/>
        <v/>
      </c>
      <c r="H951" s="87" t="str">
        <f>IF(EXPORTADO!B933&lt;&gt;"",EXPORTADO!B933,"")</f>
        <v/>
      </c>
      <c r="I951" s="78" t="str">
        <f t="shared" si="231"/>
        <v/>
      </c>
      <c r="J951" s="78"/>
      <c r="K951" s="88" t="str">
        <f>IF(EXPORTADO!A933&lt;&gt;"",TRIM(EXPORTADO!A933),"")</f>
        <v/>
      </c>
      <c r="L951" s="50" t="str">
        <f>IF(K951&lt;&gt;"",EXPORTADO!D933,"")</f>
        <v/>
      </c>
      <c r="M951" s="50"/>
      <c r="N951" s="78" t="str">
        <f>IF(K951&lt;&gt;"",EXPORTADO!C933,"")</f>
        <v/>
      </c>
      <c r="O951" s="89" t="str">
        <f>IF(G951&lt;&gt;"",EXPORTADO!E933,"")</f>
        <v/>
      </c>
      <c r="P951" s="90" t="str">
        <f>IF(G951&lt;&gt;"",EXPORTADO!F933,"")</f>
        <v/>
      </c>
      <c r="Q951" s="90" t="str">
        <f>IF($G951&lt;&gt;"",$O951*P951,IF(OR($I951="c",$I951="css"),SUMIF($G$22:G$2999,$K951,Q$22:Q$2999),IF($I951="c1",SUMIF($F$22:F$2999,$K951,Q$22:Q$2999),IF($I951="c2",SUMIF($E$22:E$2999,$K951,Q$22:Q$2999),IF($I951="c3",SUMIF($D$22:D$2999,$K951,Q$22:Q$2999),IF($I951="c4",SUMIF($C$22:C$2999,$K951,Q$22:Q$2999),""))))))</f>
        <v/>
      </c>
      <c r="S951" s="90" t="s">
        <v>17</v>
      </c>
      <c r="T951" s="90" t="str">
        <f>IF(G951&lt;&gt;"",IF(S951&lt;&gt;"",O951*S951,"Celda Vacia"),IF($G951&lt;&gt;"",$O951*S951,IF(OR($I951="c",$I951="css"),SUMIF($G$22:G$2999,$K951,T$22:T$2999),IF($I951="c1",SUMIF($F$22:F$2999,$K951,T$22:T$2999),IF($I951="c2",SUMIF($E$22:E$2999,$K951,T$22:T$2999),IF($I951="c3",SUMIF($D$22:D$2999,$K951,T$22:T$2999),IF($I951="c4",SUMIF($C$22:C$2999,$K951,T$22:T$2999),"")))))))</f>
        <v/>
      </c>
      <c r="U951" s="91" t="str">
        <f t="shared" si="232"/>
        <v/>
      </c>
      <c r="V951" s="45"/>
      <c r="X951" s="50" t="str">
        <f t="shared" si="233"/>
        <v/>
      </c>
      <c r="Y951" s="69" t="str">
        <f t="shared" si="234"/>
        <v/>
      </c>
      <c r="Z951" s="69" t="str">
        <f t="shared" si="235"/>
        <v/>
      </c>
      <c r="AA951" s="69" t="str">
        <f>IF(I951="CSS",IF(RELLENAR!$F$6="PEM",IF(OR(T951&lt;(Q951),Q951=0),1,""),IF(OR(T951*(1+$T$11+$T$9)&lt;(Q951*(1+$O$9+$O$11)),Q951=0),1,"")),"")</f>
        <v/>
      </c>
      <c r="AB951" s="93" t="str">
        <f t="shared" si="236"/>
        <v/>
      </c>
      <c r="AC951" s="56" t="str">
        <f t="shared" si="237"/>
        <v/>
      </c>
      <c r="AD951" s="94" t="str">
        <f t="shared" si="238"/>
        <v/>
      </c>
      <c r="AE951" s="56" t="str">
        <f t="shared" si="239"/>
        <v/>
      </c>
      <c r="AF951" s="78" t="str">
        <f t="shared" si="240"/>
        <v/>
      </c>
    </row>
    <row r="952" spans="1:32" s="74" customFormat="1" x14ac:dyDescent="0.2">
      <c r="A952" s="74" t="str">
        <f>IF(EXPORTADO!I934&lt;&gt;"",EXPORTADO!I934,"")</f>
        <v/>
      </c>
      <c r="B952" s="74" t="str">
        <f t="shared" si="225"/>
        <v/>
      </c>
      <c r="C952" s="86" t="str">
        <f t="shared" si="226"/>
        <v/>
      </c>
      <c r="D952" s="86" t="str">
        <f t="shared" si="227"/>
        <v/>
      </c>
      <c r="E952" s="86" t="str">
        <f t="shared" si="228"/>
        <v/>
      </c>
      <c r="F952" s="86" t="str">
        <f t="shared" si="229"/>
        <v/>
      </c>
      <c r="G952" s="86" t="str">
        <f t="shared" si="230"/>
        <v/>
      </c>
      <c r="H952" s="87" t="str">
        <f>IF(EXPORTADO!B934&lt;&gt;"",EXPORTADO!B934,"")</f>
        <v/>
      </c>
      <c r="I952" s="78" t="str">
        <f t="shared" si="231"/>
        <v/>
      </c>
      <c r="J952" s="78"/>
      <c r="K952" s="88" t="str">
        <f>IF(EXPORTADO!A934&lt;&gt;"",TRIM(EXPORTADO!A934),"")</f>
        <v/>
      </c>
      <c r="L952" s="50" t="str">
        <f>IF(K952&lt;&gt;"",EXPORTADO!D934,"")</f>
        <v/>
      </c>
      <c r="M952" s="50"/>
      <c r="N952" s="78" t="str">
        <f>IF(K952&lt;&gt;"",EXPORTADO!C934,"")</f>
        <v/>
      </c>
      <c r="O952" s="89" t="str">
        <f>IF(G952&lt;&gt;"",EXPORTADO!E934,"")</f>
        <v/>
      </c>
      <c r="P952" s="90" t="str">
        <f>IF(G952&lt;&gt;"",EXPORTADO!F934,"")</f>
        <v/>
      </c>
      <c r="Q952" s="90" t="str">
        <f>IF($G952&lt;&gt;"",$O952*P952,IF(OR($I952="c",$I952="css"),SUMIF($G$22:G$2999,$K952,Q$22:Q$2999),IF($I952="c1",SUMIF($F$22:F$2999,$K952,Q$22:Q$2999),IF($I952="c2",SUMIF($E$22:E$2999,$K952,Q$22:Q$2999),IF($I952="c3",SUMIF($D$22:D$2999,$K952,Q$22:Q$2999),IF($I952="c4",SUMIF($C$22:C$2999,$K952,Q$22:Q$2999),""))))))</f>
        <v/>
      </c>
      <c r="S952" s="90"/>
      <c r="T952" s="90" t="str">
        <f>IF(G952&lt;&gt;"",IF(S952&lt;&gt;"",O952*S952,"Celda Vacia"),IF($G952&lt;&gt;"",$O952*S952,IF(OR($I952="c",$I952="css"),SUMIF($G$22:G$2999,$K952,T$22:T$2999),IF($I952="c1",SUMIF($F$22:F$2999,$K952,T$22:T$2999),IF($I952="c2",SUMIF($E$22:E$2999,$K952,T$22:T$2999),IF($I952="c3",SUMIF($D$22:D$2999,$K952,T$22:T$2999),IF($I952="c4",SUMIF($C$22:C$2999,$K952,T$22:T$2999),"")))))))</f>
        <v/>
      </c>
      <c r="U952" s="91" t="str">
        <f t="shared" si="232"/>
        <v/>
      </c>
      <c r="V952" s="45"/>
      <c r="X952" s="50" t="str">
        <f t="shared" si="233"/>
        <v/>
      </c>
      <c r="Y952" s="69" t="str">
        <f t="shared" si="234"/>
        <v/>
      </c>
      <c r="Z952" s="69" t="str">
        <f t="shared" si="235"/>
        <v/>
      </c>
      <c r="AA952" s="69" t="str">
        <f>IF(I952="CSS",IF(RELLENAR!$F$6="PEM",IF(OR(T952&lt;(Q952),Q952=0),1,""),IF(OR(T952*(1+$T$11+$T$9)&lt;(Q952*(1+$O$9+$O$11)),Q952=0),1,"")),"")</f>
        <v/>
      </c>
      <c r="AB952" s="93" t="str">
        <f t="shared" si="236"/>
        <v/>
      </c>
      <c r="AC952" s="56" t="str">
        <f t="shared" si="237"/>
        <v/>
      </c>
      <c r="AD952" s="94" t="str">
        <f t="shared" si="238"/>
        <v/>
      </c>
      <c r="AE952" s="56" t="str">
        <f t="shared" si="239"/>
        <v/>
      </c>
      <c r="AF952" s="78" t="str">
        <f t="shared" si="240"/>
        <v/>
      </c>
    </row>
    <row r="953" spans="1:32" s="74" customFormat="1" x14ac:dyDescent="0.2">
      <c r="A953" s="74" t="str">
        <f>IF(EXPORTADO!I935&lt;&gt;"",EXPORTADO!I935,"")</f>
        <v/>
      </c>
      <c r="B953" s="74" t="str">
        <f t="shared" si="225"/>
        <v/>
      </c>
      <c r="C953" s="86" t="str">
        <f t="shared" si="226"/>
        <v/>
      </c>
      <c r="D953" s="86" t="str">
        <f t="shared" si="227"/>
        <v/>
      </c>
      <c r="E953" s="86" t="str">
        <f t="shared" si="228"/>
        <v/>
      </c>
      <c r="F953" s="86" t="str">
        <f t="shared" si="229"/>
        <v/>
      </c>
      <c r="G953" s="86" t="str">
        <f t="shared" si="230"/>
        <v/>
      </c>
      <c r="H953" s="87" t="str">
        <f>IF(EXPORTADO!B935&lt;&gt;"",EXPORTADO!B935,"")</f>
        <v/>
      </c>
      <c r="I953" s="78" t="str">
        <f t="shared" si="231"/>
        <v/>
      </c>
      <c r="J953" s="78"/>
      <c r="K953" s="88" t="str">
        <f>IF(EXPORTADO!A935&lt;&gt;"",TRIM(EXPORTADO!A935),"")</f>
        <v/>
      </c>
      <c r="L953" s="50" t="str">
        <f>IF(K953&lt;&gt;"",EXPORTADO!D935,"")</f>
        <v/>
      </c>
      <c r="M953" s="50"/>
      <c r="N953" s="78" t="str">
        <f>IF(K953&lt;&gt;"",EXPORTADO!C935,"")</f>
        <v/>
      </c>
      <c r="O953" s="89" t="str">
        <f>IF(G953&lt;&gt;"",EXPORTADO!E935,"")</f>
        <v/>
      </c>
      <c r="P953" s="90" t="str">
        <f>IF(G953&lt;&gt;"",EXPORTADO!F935,"")</f>
        <v/>
      </c>
      <c r="Q953" s="90" t="str">
        <f>IF($G953&lt;&gt;"",$O953*P953,IF(OR($I953="c",$I953="css"),SUMIF($G$22:G$2999,$K953,Q$22:Q$2999),IF($I953="c1",SUMIF($F$22:F$2999,$K953,Q$22:Q$2999),IF($I953="c2",SUMIF($E$22:E$2999,$K953,Q$22:Q$2999),IF($I953="c3",SUMIF($D$22:D$2999,$K953,Q$22:Q$2999),IF($I953="c4",SUMIF($C$22:C$2999,$K953,Q$22:Q$2999),""))))))</f>
        <v/>
      </c>
      <c r="S953" s="90"/>
      <c r="T953" s="90" t="str">
        <f>IF(G953&lt;&gt;"",IF(S953&lt;&gt;"",O953*S953,"Celda Vacia"),IF($G953&lt;&gt;"",$O953*S953,IF(OR($I953="c",$I953="css"),SUMIF($G$22:G$2999,$K953,T$22:T$2999),IF($I953="c1",SUMIF($F$22:F$2999,$K953,T$22:T$2999),IF($I953="c2",SUMIF($E$22:E$2999,$K953,T$22:T$2999),IF($I953="c3",SUMIF($D$22:D$2999,$K953,T$22:T$2999),IF($I953="c4",SUMIF($C$22:C$2999,$K953,T$22:T$2999),"")))))))</f>
        <v/>
      </c>
      <c r="U953" s="91" t="str">
        <f t="shared" si="232"/>
        <v/>
      </c>
      <c r="V953" s="45"/>
      <c r="X953" s="50" t="str">
        <f t="shared" si="233"/>
        <v/>
      </c>
      <c r="Y953" s="69" t="str">
        <f t="shared" si="234"/>
        <v/>
      </c>
      <c r="Z953" s="69" t="str">
        <f t="shared" si="235"/>
        <v/>
      </c>
      <c r="AA953" s="69" t="str">
        <f>IF(I953="CSS",IF(RELLENAR!$F$6="PEM",IF(OR(T953&lt;(Q953),Q953=0),1,""),IF(OR(T953*(1+$T$11+$T$9)&lt;(Q953*(1+$O$9+$O$11)),Q953=0),1,"")),"")</f>
        <v/>
      </c>
      <c r="AB953" s="93" t="str">
        <f t="shared" si="236"/>
        <v/>
      </c>
      <c r="AC953" s="56" t="str">
        <f t="shared" si="237"/>
        <v/>
      </c>
      <c r="AD953" s="94" t="str">
        <f t="shared" si="238"/>
        <v/>
      </c>
      <c r="AE953" s="56" t="str">
        <f t="shared" si="239"/>
        <v/>
      </c>
      <c r="AF953" s="78" t="str">
        <f t="shared" si="240"/>
        <v/>
      </c>
    </row>
    <row r="954" spans="1:32" s="74" customFormat="1" x14ac:dyDescent="0.2">
      <c r="A954" s="74" t="str">
        <f>IF(EXPORTADO!I936&lt;&gt;"",EXPORTADO!I936,"")</f>
        <v/>
      </c>
      <c r="B954" s="74" t="str">
        <f t="shared" si="225"/>
        <v/>
      </c>
      <c r="C954" s="86" t="str">
        <f t="shared" si="226"/>
        <v/>
      </c>
      <c r="D954" s="86" t="str">
        <f t="shared" si="227"/>
        <v/>
      </c>
      <c r="E954" s="86" t="str">
        <f t="shared" si="228"/>
        <v/>
      </c>
      <c r="F954" s="86" t="str">
        <f t="shared" si="229"/>
        <v/>
      </c>
      <c r="G954" s="86" t="str">
        <f t="shared" si="230"/>
        <v/>
      </c>
      <c r="H954" s="87" t="str">
        <f>IF(EXPORTADO!B936&lt;&gt;"",EXPORTADO!B936,"")</f>
        <v/>
      </c>
      <c r="I954" s="78" t="str">
        <f t="shared" si="231"/>
        <v/>
      </c>
      <c r="J954" s="78"/>
      <c r="K954" s="88" t="str">
        <f>IF(EXPORTADO!A936&lt;&gt;"",TRIM(EXPORTADO!A936),"")</f>
        <v/>
      </c>
      <c r="L954" s="50" t="str">
        <f>IF(K954&lt;&gt;"",EXPORTADO!D936,"")</f>
        <v/>
      </c>
      <c r="M954" s="50"/>
      <c r="N954" s="78" t="str">
        <f>IF(K954&lt;&gt;"",EXPORTADO!C936,"")</f>
        <v/>
      </c>
      <c r="O954" s="89" t="str">
        <f>IF(G954&lt;&gt;"",EXPORTADO!E936,"")</f>
        <v/>
      </c>
      <c r="P954" s="90" t="str">
        <f>IF(G954&lt;&gt;"",EXPORTADO!F936,"")</f>
        <v/>
      </c>
      <c r="Q954" s="90" t="str">
        <f>IF($G954&lt;&gt;"",$O954*P954,IF(OR($I954="c",$I954="css"),SUMIF($G$22:G$2999,$K954,Q$22:Q$2999),IF($I954="c1",SUMIF($F$22:F$2999,$K954,Q$22:Q$2999),IF($I954="c2",SUMIF($E$22:E$2999,$K954,Q$22:Q$2999),IF($I954="c3",SUMIF($D$22:D$2999,$K954,Q$22:Q$2999),IF($I954="c4",SUMIF($C$22:C$2999,$K954,Q$22:Q$2999),""))))))</f>
        <v/>
      </c>
      <c r="S954" s="90"/>
      <c r="T954" s="90" t="str">
        <f>IF(G954&lt;&gt;"",IF(S954&lt;&gt;"",O954*S954,"Celda Vacia"),IF($G954&lt;&gt;"",$O954*S954,IF(OR($I954="c",$I954="css"),SUMIF($G$22:G$2999,$K954,T$22:T$2999),IF($I954="c1",SUMIF($F$22:F$2999,$K954,T$22:T$2999),IF($I954="c2",SUMIF($E$22:E$2999,$K954,T$22:T$2999),IF($I954="c3",SUMIF($D$22:D$2999,$K954,T$22:T$2999),IF($I954="c4",SUMIF($C$22:C$2999,$K954,T$22:T$2999),"")))))))</f>
        <v/>
      </c>
      <c r="U954" s="91" t="str">
        <f t="shared" si="232"/>
        <v/>
      </c>
      <c r="V954" s="45"/>
      <c r="X954" s="50" t="str">
        <f t="shared" si="233"/>
        <v/>
      </c>
      <c r="Y954" s="69" t="str">
        <f t="shared" si="234"/>
        <v/>
      </c>
      <c r="Z954" s="69" t="str">
        <f t="shared" si="235"/>
        <v/>
      </c>
      <c r="AA954" s="69" t="str">
        <f>IF(I954="CSS",IF(RELLENAR!$F$6="PEM",IF(OR(T954&lt;(Q954),Q954=0),1,""),IF(OR(T954*(1+$T$11+$T$9)&lt;(Q954*(1+$O$9+$O$11)),Q954=0),1,"")),"")</f>
        <v/>
      </c>
      <c r="AB954" s="93" t="str">
        <f t="shared" si="236"/>
        <v/>
      </c>
      <c r="AC954" s="56" t="str">
        <f t="shared" si="237"/>
        <v/>
      </c>
      <c r="AD954" s="94" t="str">
        <f t="shared" si="238"/>
        <v/>
      </c>
      <c r="AE954" s="56" t="str">
        <f t="shared" si="239"/>
        <v/>
      </c>
      <c r="AF954" s="78" t="str">
        <f t="shared" si="240"/>
        <v/>
      </c>
    </row>
    <row r="955" spans="1:32" s="74" customFormat="1" x14ac:dyDescent="0.2">
      <c r="A955" s="74" t="str">
        <f>IF(EXPORTADO!I937&lt;&gt;"",EXPORTADO!I937,"")</f>
        <v/>
      </c>
      <c r="B955" s="74" t="str">
        <f t="shared" si="225"/>
        <v/>
      </c>
      <c r="C955" s="86" t="str">
        <f t="shared" si="226"/>
        <v/>
      </c>
      <c r="D955" s="86" t="str">
        <f t="shared" si="227"/>
        <v/>
      </c>
      <c r="E955" s="86" t="str">
        <f t="shared" si="228"/>
        <v/>
      </c>
      <c r="F955" s="86" t="str">
        <f t="shared" si="229"/>
        <v/>
      </c>
      <c r="G955" s="86" t="str">
        <f t="shared" si="230"/>
        <v/>
      </c>
      <c r="H955" s="87" t="str">
        <f>IF(EXPORTADO!B937&lt;&gt;"",EXPORTADO!B937,"")</f>
        <v/>
      </c>
      <c r="I955" s="78" t="str">
        <f t="shared" si="231"/>
        <v/>
      </c>
      <c r="J955" s="78"/>
      <c r="K955" s="88" t="str">
        <f>IF(EXPORTADO!A937&lt;&gt;"",TRIM(EXPORTADO!A937),"")</f>
        <v/>
      </c>
      <c r="L955" s="50" t="str">
        <f>IF(K955&lt;&gt;"",EXPORTADO!D937,"")</f>
        <v/>
      </c>
      <c r="M955" s="50"/>
      <c r="N955" s="78" t="str">
        <f>IF(K955&lt;&gt;"",EXPORTADO!C937,"")</f>
        <v/>
      </c>
      <c r="O955" s="89" t="str">
        <f>IF(G955&lt;&gt;"",EXPORTADO!E937,"")</f>
        <v/>
      </c>
      <c r="P955" s="90" t="str">
        <f>IF(G955&lt;&gt;"",EXPORTADO!F937,"")</f>
        <v/>
      </c>
      <c r="Q955" s="90" t="str">
        <f>IF($G955&lt;&gt;"",$O955*P955,IF(OR($I955="c",$I955="css"),SUMIF($G$22:G$2999,$K955,Q$22:Q$2999),IF($I955="c1",SUMIF($F$22:F$2999,$K955,Q$22:Q$2999),IF($I955="c2",SUMIF($E$22:E$2999,$K955,Q$22:Q$2999),IF($I955="c3",SUMIF($D$22:D$2999,$K955,Q$22:Q$2999),IF($I955="c4",SUMIF($C$22:C$2999,$K955,Q$22:Q$2999),""))))))</f>
        <v/>
      </c>
      <c r="S955" s="90"/>
      <c r="T955" s="90" t="str">
        <f>IF(G955&lt;&gt;"",IF(S955&lt;&gt;"",O955*S955,"Celda Vacia"),IF($G955&lt;&gt;"",$O955*S955,IF(OR($I955="c",$I955="css"),SUMIF($G$22:G$2999,$K955,T$22:T$2999),IF($I955="c1",SUMIF($F$22:F$2999,$K955,T$22:T$2999),IF($I955="c2",SUMIF($E$22:E$2999,$K955,T$22:T$2999),IF($I955="c3",SUMIF($D$22:D$2999,$K955,T$22:T$2999),IF($I955="c4",SUMIF($C$22:C$2999,$K955,T$22:T$2999),"")))))))</f>
        <v/>
      </c>
      <c r="U955" s="91" t="str">
        <f t="shared" si="232"/>
        <v/>
      </c>
      <c r="V955" s="45"/>
      <c r="X955" s="50" t="str">
        <f t="shared" si="233"/>
        <v/>
      </c>
      <c r="Y955" s="69" t="str">
        <f t="shared" si="234"/>
        <v/>
      </c>
      <c r="Z955" s="69" t="str">
        <f t="shared" si="235"/>
        <v/>
      </c>
      <c r="AA955" s="69" t="str">
        <f>IF(I955="CSS",IF(RELLENAR!$F$6="PEM",IF(OR(T955&lt;(Q955),Q955=0),1,""),IF(OR(T955*(1+$T$11+$T$9)&lt;(Q955*(1+$O$9+$O$11)),Q955=0),1,"")),"")</f>
        <v/>
      </c>
      <c r="AB955" s="93" t="str">
        <f t="shared" si="236"/>
        <v/>
      </c>
      <c r="AC955" s="56" t="str">
        <f t="shared" si="237"/>
        <v/>
      </c>
      <c r="AD955" s="94" t="str">
        <f t="shared" si="238"/>
        <v/>
      </c>
      <c r="AE955" s="56" t="str">
        <f t="shared" si="239"/>
        <v/>
      </c>
      <c r="AF955" s="78" t="str">
        <f t="shared" si="240"/>
        <v/>
      </c>
    </row>
    <row r="956" spans="1:32" s="74" customFormat="1" x14ac:dyDescent="0.2">
      <c r="A956" s="74" t="str">
        <f>IF(EXPORTADO!I938&lt;&gt;"",EXPORTADO!I938,"")</f>
        <v/>
      </c>
      <c r="B956" s="74" t="str">
        <f t="shared" si="225"/>
        <v/>
      </c>
      <c r="C956" s="86" t="str">
        <f t="shared" si="226"/>
        <v/>
      </c>
      <c r="D956" s="86" t="str">
        <f t="shared" si="227"/>
        <v/>
      </c>
      <c r="E956" s="86" t="str">
        <f t="shared" si="228"/>
        <v/>
      </c>
      <c r="F956" s="86" t="str">
        <f t="shared" si="229"/>
        <v/>
      </c>
      <c r="G956" s="86" t="str">
        <f t="shared" si="230"/>
        <v/>
      </c>
      <c r="H956" s="87" t="str">
        <f>IF(EXPORTADO!B938&lt;&gt;"",EXPORTADO!B938,"")</f>
        <v/>
      </c>
      <c r="I956" s="78" t="str">
        <f t="shared" si="231"/>
        <v/>
      </c>
      <c r="J956" s="78"/>
      <c r="K956" s="88" t="str">
        <f>IF(EXPORTADO!A938&lt;&gt;"",TRIM(EXPORTADO!A938),"")</f>
        <v/>
      </c>
      <c r="L956" s="50" t="str">
        <f>IF(K956&lt;&gt;"",EXPORTADO!D938,"")</f>
        <v/>
      </c>
      <c r="M956" s="50"/>
      <c r="N956" s="78" t="str">
        <f>IF(K956&lt;&gt;"",EXPORTADO!C938,"")</f>
        <v/>
      </c>
      <c r="O956" s="89" t="str">
        <f>IF(G956&lt;&gt;"",EXPORTADO!E938,"")</f>
        <v/>
      </c>
      <c r="P956" s="90" t="str">
        <f>IF(G956&lt;&gt;"",EXPORTADO!F938,"")</f>
        <v/>
      </c>
      <c r="Q956" s="90" t="str">
        <f>IF($G956&lt;&gt;"",$O956*P956,IF(OR($I956="c",$I956="css"),SUMIF($G$22:G$2999,$K956,Q$22:Q$2999),IF($I956="c1",SUMIF($F$22:F$2999,$K956,Q$22:Q$2999),IF($I956="c2",SUMIF($E$22:E$2999,$K956,Q$22:Q$2999),IF($I956="c3",SUMIF($D$22:D$2999,$K956,Q$22:Q$2999),IF($I956="c4",SUMIF($C$22:C$2999,$K956,Q$22:Q$2999),""))))))</f>
        <v/>
      </c>
      <c r="S956" s="90"/>
      <c r="T956" s="90" t="str">
        <f>IF(G956&lt;&gt;"",IF(S956&lt;&gt;"",O956*S956,"Celda Vacia"),IF($G956&lt;&gt;"",$O956*S956,IF(OR($I956="c",$I956="css"),SUMIF($G$22:G$2999,$K956,T$22:T$2999),IF($I956="c1",SUMIF($F$22:F$2999,$K956,T$22:T$2999),IF($I956="c2",SUMIF($E$22:E$2999,$K956,T$22:T$2999),IF($I956="c3",SUMIF($D$22:D$2999,$K956,T$22:T$2999),IF($I956="c4",SUMIF($C$22:C$2999,$K956,T$22:T$2999),"")))))))</f>
        <v/>
      </c>
      <c r="U956" s="91" t="str">
        <f t="shared" si="232"/>
        <v/>
      </c>
      <c r="V956" s="45"/>
      <c r="X956" s="50" t="str">
        <f t="shared" si="233"/>
        <v/>
      </c>
      <c r="Y956" s="69" t="str">
        <f t="shared" si="234"/>
        <v/>
      </c>
      <c r="Z956" s="69" t="str">
        <f t="shared" si="235"/>
        <v/>
      </c>
      <c r="AA956" s="69" t="str">
        <f>IF(I956="CSS",IF(RELLENAR!$F$6="PEM",IF(OR(T956&lt;(Q956),Q956=0),1,""),IF(OR(T956*(1+$T$11+$T$9)&lt;(Q956*(1+$O$9+$O$11)),Q956=0),1,"")),"")</f>
        <v/>
      </c>
      <c r="AB956" s="93" t="str">
        <f t="shared" si="236"/>
        <v/>
      </c>
      <c r="AC956" s="56" t="str">
        <f t="shared" si="237"/>
        <v/>
      </c>
      <c r="AD956" s="94" t="str">
        <f t="shared" si="238"/>
        <v/>
      </c>
      <c r="AE956" s="56" t="str">
        <f t="shared" si="239"/>
        <v/>
      </c>
      <c r="AF956" s="78" t="str">
        <f t="shared" si="240"/>
        <v/>
      </c>
    </row>
    <row r="957" spans="1:32" s="74" customFormat="1" x14ac:dyDescent="0.2">
      <c r="A957" s="74" t="str">
        <f>IF(EXPORTADO!I939&lt;&gt;"",EXPORTADO!I939,"")</f>
        <v/>
      </c>
      <c r="B957" s="74" t="str">
        <f t="shared" si="225"/>
        <v/>
      </c>
      <c r="C957" s="86" t="str">
        <f t="shared" si="226"/>
        <v/>
      </c>
      <c r="D957" s="86" t="str">
        <f t="shared" si="227"/>
        <v/>
      </c>
      <c r="E957" s="86" t="str">
        <f t="shared" si="228"/>
        <v/>
      </c>
      <c r="F957" s="86" t="str">
        <f t="shared" si="229"/>
        <v/>
      </c>
      <c r="G957" s="86" t="str">
        <f t="shared" si="230"/>
        <v/>
      </c>
      <c r="H957" s="87" t="str">
        <f>IF(EXPORTADO!B939&lt;&gt;"",EXPORTADO!B939,"")</f>
        <v/>
      </c>
      <c r="I957" s="78" t="str">
        <f t="shared" si="231"/>
        <v/>
      </c>
      <c r="J957" s="78"/>
      <c r="K957" s="88" t="str">
        <f>IF(EXPORTADO!A939&lt;&gt;"",TRIM(EXPORTADO!A939),"")</f>
        <v/>
      </c>
      <c r="L957" s="50" t="str">
        <f>IF(K957&lt;&gt;"",EXPORTADO!D939,"")</f>
        <v/>
      </c>
      <c r="M957" s="50"/>
      <c r="N957" s="78" t="str">
        <f>IF(K957&lt;&gt;"",EXPORTADO!C939,"")</f>
        <v/>
      </c>
      <c r="O957" s="89" t="str">
        <f>IF(G957&lt;&gt;"",EXPORTADO!E939,"")</f>
        <v/>
      </c>
      <c r="P957" s="90" t="str">
        <f>IF(G957&lt;&gt;"",EXPORTADO!F939,"")</f>
        <v/>
      </c>
      <c r="Q957" s="90" t="str">
        <f>IF($G957&lt;&gt;"",$O957*P957,IF(OR($I957="c",$I957="css"),SUMIF($G$22:G$2999,$K957,Q$22:Q$2999),IF($I957="c1",SUMIF($F$22:F$2999,$K957,Q$22:Q$2999),IF($I957="c2",SUMIF($E$22:E$2999,$K957,Q$22:Q$2999),IF($I957="c3",SUMIF($D$22:D$2999,$K957,Q$22:Q$2999),IF($I957="c4",SUMIF($C$22:C$2999,$K957,Q$22:Q$2999),""))))))</f>
        <v/>
      </c>
      <c r="S957" s="90"/>
      <c r="T957" s="90" t="str">
        <f>IF(G957&lt;&gt;"",IF(S957&lt;&gt;"",O957*S957,"Celda Vacia"),IF($G957&lt;&gt;"",$O957*S957,IF(OR($I957="c",$I957="css"),SUMIF($G$22:G$2999,$K957,T$22:T$2999),IF($I957="c1",SUMIF($F$22:F$2999,$K957,T$22:T$2999),IF($I957="c2",SUMIF($E$22:E$2999,$K957,T$22:T$2999),IF($I957="c3",SUMIF($D$22:D$2999,$K957,T$22:T$2999),IF($I957="c4",SUMIF($C$22:C$2999,$K957,T$22:T$2999),"")))))))</f>
        <v/>
      </c>
      <c r="U957" s="91" t="str">
        <f t="shared" si="232"/>
        <v/>
      </c>
      <c r="V957" s="45"/>
      <c r="X957" s="50" t="str">
        <f t="shared" si="233"/>
        <v/>
      </c>
      <c r="Y957" s="69" t="str">
        <f t="shared" si="234"/>
        <v/>
      </c>
      <c r="Z957" s="69" t="str">
        <f t="shared" si="235"/>
        <v/>
      </c>
      <c r="AA957" s="69" t="str">
        <f>IF(I957="CSS",IF(RELLENAR!$F$6="PEM",IF(OR(T957&lt;(Q957),Q957=0),1,""),IF(OR(T957*(1+$T$11+$T$9)&lt;(Q957*(1+$O$9+$O$11)),Q957=0),1,"")),"")</f>
        <v/>
      </c>
      <c r="AB957" s="93" t="str">
        <f t="shared" si="236"/>
        <v/>
      </c>
      <c r="AC957" s="56" t="str">
        <f t="shared" si="237"/>
        <v/>
      </c>
      <c r="AD957" s="94" t="str">
        <f t="shared" si="238"/>
        <v/>
      </c>
      <c r="AE957" s="56" t="str">
        <f t="shared" si="239"/>
        <v/>
      </c>
      <c r="AF957" s="78" t="str">
        <f t="shared" si="240"/>
        <v/>
      </c>
    </row>
    <row r="958" spans="1:32" s="74" customFormat="1" x14ac:dyDescent="0.2">
      <c r="A958" s="74" t="str">
        <f>IF(EXPORTADO!I940&lt;&gt;"",EXPORTADO!I940,"")</f>
        <v/>
      </c>
      <c r="B958" s="74" t="str">
        <f t="shared" si="225"/>
        <v/>
      </c>
      <c r="C958" s="86" t="str">
        <f t="shared" si="226"/>
        <v/>
      </c>
      <c r="D958" s="86" t="str">
        <f t="shared" si="227"/>
        <v/>
      </c>
      <c r="E958" s="86" t="str">
        <f t="shared" si="228"/>
        <v/>
      </c>
      <c r="F958" s="86" t="str">
        <f t="shared" si="229"/>
        <v/>
      </c>
      <c r="G958" s="86" t="str">
        <f t="shared" si="230"/>
        <v/>
      </c>
      <c r="H958" s="87" t="str">
        <f>IF(EXPORTADO!B940&lt;&gt;"",EXPORTADO!B940,"")</f>
        <v/>
      </c>
      <c r="I958" s="78" t="str">
        <f t="shared" si="231"/>
        <v/>
      </c>
      <c r="J958" s="78"/>
      <c r="K958" s="88" t="str">
        <f>IF(EXPORTADO!A940&lt;&gt;"",TRIM(EXPORTADO!A940),"")</f>
        <v/>
      </c>
      <c r="L958" s="50" t="str">
        <f>IF(K958&lt;&gt;"",EXPORTADO!D940,"")</f>
        <v/>
      </c>
      <c r="M958" s="50"/>
      <c r="N958" s="78" t="str">
        <f>IF(K958&lt;&gt;"",EXPORTADO!C940,"")</f>
        <v/>
      </c>
      <c r="O958" s="89" t="str">
        <f>IF(G958&lt;&gt;"",EXPORTADO!E940,"")</f>
        <v/>
      </c>
      <c r="P958" s="90" t="str">
        <f>IF(G958&lt;&gt;"",EXPORTADO!F940,"")</f>
        <v/>
      </c>
      <c r="Q958" s="90" t="str">
        <f>IF($G958&lt;&gt;"",$O958*P958,IF(OR($I958="c",$I958="css"),SUMIF($G$22:G$2999,$K958,Q$22:Q$2999),IF($I958="c1",SUMIF($F$22:F$2999,$K958,Q$22:Q$2999),IF($I958="c2",SUMIF($E$22:E$2999,$K958,Q$22:Q$2999),IF($I958="c3",SUMIF($D$22:D$2999,$K958,Q$22:Q$2999),IF($I958="c4",SUMIF($C$22:C$2999,$K958,Q$22:Q$2999),""))))))</f>
        <v/>
      </c>
      <c r="S958" s="90" t="s">
        <v>17</v>
      </c>
      <c r="T958" s="90" t="str">
        <f>IF(G958&lt;&gt;"",IF(S958&lt;&gt;"",O958*S958,"Celda Vacia"),IF($G958&lt;&gt;"",$O958*S958,IF(OR($I958="c",$I958="css"),SUMIF($G$22:G$2999,$K958,T$22:T$2999),IF($I958="c1",SUMIF($F$22:F$2999,$K958,T$22:T$2999),IF($I958="c2",SUMIF($E$22:E$2999,$K958,T$22:T$2999),IF($I958="c3",SUMIF($D$22:D$2999,$K958,T$22:T$2999),IF($I958="c4",SUMIF($C$22:C$2999,$K958,T$22:T$2999),"")))))))</f>
        <v/>
      </c>
      <c r="U958" s="91" t="str">
        <f t="shared" si="232"/>
        <v/>
      </c>
      <c r="V958" s="45"/>
      <c r="X958" s="50" t="str">
        <f t="shared" si="233"/>
        <v/>
      </c>
      <c r="Y958" s="69" t="str">
        <f t="shared" si="234"/>
        <v/>
      </c>
      <c r="Z958" s="69" t="str">
        <f t="shared" si="235"/>
        <v/>
      </c>
      <c r="AA958" s="69" t="str">
        <f>IF(I958="CSS",IF(RELLENAR!$F$6="PEM",IF(OR(T958&lt;(Q958),Q958=0),1,""),IF(OR(T958*(1+$T$11+$T$9)&lt;(Q958*(1+$O$9+$O$11)),Q958=0),1,"")),"")</f>
        <v/>
      </c>
      <c r="AB958" s="93" t="str">
        <f t="shared" si="236"/>
        <v/>
      </c>
      <c r="AC958" s="56" t="str">
        <f t="shared" si="237"/>
        <v/>
      </c>
      <c r="AD958" s="94" t="str">
        <f t="shared" si="238"/>
        <v/>
      </c>
      <c r="AE958" s="56" t="str">
        <f t="shared" si="239"/>
        <v/>
      </c>
      <c r="AF958" s="78" t="str">
        <f t="shared" si="240"/>
        <v/>
      </c>
    </row>
    <row r="959" spans="1:32" s="74" customFormat="1" x14ac:dyDescent="0.2">
      <c r="A959" s="74" t="str">
        <f>IF(EXPORTADO!I941&lt;&gt;"",EXPORTADO!I941,"")</f>
        <v/>
      </c>
      <c r="B959" s="74" t="str">
        <f t="shared" si="225"/>
        <v/>
      </c>
      <c r="C959" s="86" t="str">
        <f t="shared" si="226"/>
        <v/>
      </c>
      <c r="D959" s="86" t="str">
        <f t="shared" si="227"/>
        <v/>
      </c>
      <c r="E959" s="86" t="str">
        <f t="shared" si="228"/>
        <v/>
      </c>
      <c r="F959" s="86" t="str">
        <f t="shared" si="229"/>
        <v/>
      </c>
      <c r="G959" s="86" t="str">
        <f t="shared" si="230"/>
        <v/>
      </c>
      <c r="H959" s="87" t="str">
        <f>IF(EXPORTADO!B941&lt;&gt;"",EXPORTADO!B941,"")</f>
        <v/>
      </c>
      <c r="I959" s="78" t="str">
        <f t="shared" si="231"/>
        <v/>
      </c>
      <c r="J959" s="78"/>
      <c r="K959" s="88" t="str">
        <f>IF(EXPORTADO!A941&lt;&gt;"",TRIM(EXPORTADO!A941),"")</f>
        <v/>
      </c>
      <c r="L959" s="50" t="str">
        <f>IF(K959&lt;&gt;"",EXPORTADO!D941,"")</f>
        <v/>
      </c>
      <c r="M959" s="50"/>
      <c r="N959" s="78" t="str">
        <f>IF(K959&lt;&gt;"",EXPORTADO!C941,"")</f>
        <v/>
      </c>
      <c r="O959" s="89" t="str">
        <f>IF(G959&lt;&gt;"",EXPORTADO!E941,"")</f>
        <v/>
      </c>
      <c r="P959" s="90" t="str">
        <f>IF(G959&lt;&gt;"",EXPORTADO!F941,"")</f>
        <v/>
      </c>
      <c r="Q959" s="90" t="str">
        <f>IF($G959&lt;&gt;"",$O959*P959,IF(OR($I959="c",$I959="css"),SUMIF($G$22:G$2999,$K959,Q$22:Q$2999),IF($I959="c1",SUMIF($F$22:F$2999,$K959,Q$22:Q$2999),IF($I959="c2",SUMIF($E$22:E$2999,$K959,Q$22:Q$2999),IF($I959="c3",SUMIF($D$22:D$2999,$K959,Q$22:Q$2999),IF($I959="c4",SUMIF($C$22:C$2999,$K959,Q$22:Q$2999),""))))))</f>
        <v/>
      </c>
      <c r="S959" s="90"/>
      <c r="T959" s="90" t="str">
        <f>IF(G959&lt;&gt;"",IF(S959&lt;&gt;"",O959*S959,"Celda Vacia"),IF($G959&lt;&gt;"",$O959*S959,IF(OR($I959="c",$I959="css"),SUMIF($G$22:G$2999,$K959,T$22:T$2999),IF($I959="c1",SUMIF($F$22:F$2999,$K959,T$22:T$2999),IF($I959="c2",SUMIF($E$22:E$2999,$K959,T$22:T$2999),IF($I959="c3",SUMIF($D$22:D$2999,$K959,T$22:T$2999),IF($I959="c4",SUMIF($C$22:C$2999,$K959,T$22:T$2999),"")))))))</f>
        <v/>
      </c>
      <c r="U959" s="91" t="str">
        <f t="shared" si="232"/>
        <v/>
      </c>
      <c r="V959" s="45"/>
      <c r="X959" s="50" t="str">
        <f t="shared" si="233"/>
        <v/>
      </c>
      <c r="Y959" s="69" t="str">
        <f t="shared" si="234"/>
        <v/>
      </c>
      <c r="Z959" s="69" t="str">
        <f t="shared" si="235"/>
        <v/>
      </c>
      <c r="AA959" s="69" t="str">
        <f>IF(I959="CSS",IF(RELLENAR!$F$6="PEM",IF(OR(T959&lt;(Q959),Q959=0),1,""),IF(OR(T959*(1+$T$11+$T$9)&lt;(Q959*(1+$O$9+$O$11)),Q959=0),1,"")),"")</f>
        <v/>
      </c>
      <c r="AB959" s="93" t="str">
        <f t="shared" si="236"/>
        <v/>
      </c>
      <c r="AC959" s="56" t="str">
        <f t="shared" si="237"/>
        <v/>
      </c>
      <c r="AD959" s="94" t="str">
        <f t="shared" si="238"/>
        <v/>
      </c>
      <c r="AE959" s="56" t="str">
        <f t="shared" si="239"/>
        <v/>
      </c>
      <c r="AF959" s="78" t="str">
        <f t="shared" si="240"/>
        <v/>
      </c>
    </row>
    <row r="960" spans="1:32" s="74" customFormat="1" x14ac:dyDescent="0.2">
      <c r="A960" s="74" t="str">
        <f>IF(EXPORTADO!I942&lt;&gt;"",EXPORTADO!I942,"")</f>
        <v/>
      </c>
      <c r="B960" s="74" t="str">
        <f t="shared" si="225"/>
        <v/>
      </c>
      <c r="C960" s="86" t="str">
        <f t="shared" si="226"/>
        <v/>
      </c>
      <c r="D960" s="86" t="str">
        <f t="shared" si="227"/>
        <v/>
      </c>
      <c r="E960" s="86" t="str">
        <f t="shared" si="228"/>
        <v/>
      </c>
      <c r="F960" s="86" t="str">
        <f t="shared" si="229"/>
        <v/>
      </c>
      <c r="G960" s="86" t="str">
        <f t="shared" si="230"/>
        <v/>
      </c>
      <c r="H960" s="87" t="str">
        <f>IF(EXPORTADO!B942&lt;&gt;"",EXPORTADO!B942,"")</f>
        <v/>
      </c>
      <c r="I960" s="78" t="str">
        <f t="shared" si="231"/>
        <v/>
      </c>
      <c r="J960" s="78"/>
      <c r="K960" s="88" t="str">
        <f>IF(EXPORTADO!A942&lt;&gt;"",TRIM(EXPORTADO!A942),"")</f>
        <v/>
      </c>
      <c r="L960" s="50" t="str">
        <f>IF(K960&lt;&gt;"",EXPORTADO!D942,"")</f>
        <v/>
      </c>
      <c r="M960" s="50"/>
      <c r="N960" s="78" t="str">
        <f>IF(K960&lt;&gt;"",EXPORTADO!C942,"")</f>
        <v/>
      </c>
      <c r="O960" s="89" t="str">
        <f>IF(G960&lt;&gt;"",EXPORTADO!E942,"")</f>
        <v/>
      </c>
      <c r="P960" s="90" t="str">
        <f>IF(G960&lt;&gt;"",EXPORTADO!F942,"")</f>
        <v/>
      </c>
      <c r="Q960" s="90" t="str">
        <f>IF($G960&lt;&gt;"",$O960*P960,IF(OR($I960="c",$I960="css"),SUMIF($G$22:G$2999,$K960,Q$22:Q$2999),IF($I960="c1",SUMIF($F$22:F$2999,$K960,Q$22:Q$2999),IF($I960="c2",SUMIF($E$22:E$2999,$K960,Q$22:Q$2999),IF($I960="c3",SUMIF($D$22:D$2999,$K960,Q$22:Q$2999),IF($I960="c4",SUMIF($C$22:C$2999,$K960,Q$22:Q$2999),""))))))</f>
        <v/>
      </c>
      <c r="S960" s="90"/>
      <c r="T960" s="90" t="str">
        <f>IF(G960&lt;&gt;"",IF(S960&lt;&gt;"",O960*S960,"Celda Vacia"),IF($G960&lt;&gt;"",$O960*S960,IF(OR($I960="c",$I960="css"),SUMIF($G$22:G$2999,$K960,T$22:T$2999),IF($I960="c1",SUMIF($F$22:F$2999,$K960,T$22:T$2999),IF($I960="c2",SUMIF($E$22:E$2999,$K960,T$22:T$2999),IF($I960="c3",SUMIF($D$22:D$2999,$K960,T$22:T$2999),IF($I960="c4",SUMIF($C$22:C$2999,$K960,T$22:T$2999),"")))))))</f>
        <v/>
      </c>
      <c r="U960" s="91" t="str">
        <f t="shared" si="232"/>
        <v/>
      </c>
      <c r="V960" s="45"/>
      <c r="X960" s="50" t="str">
        <f t="shared" si="233"/>
        <v/>
      </c>
      <c r="Y960" s="69" t="str">
        <f t="shared" si="234"/>
        <v/>
      </c>
      <c r="Z960" s="69" t="str">
        <f t="shared" si="235"/>
        <v/>
      </c>
      <c r="AA960" s="69" t="str">
        <f>IF(I960="CSS",IF(RELLENAR!$F$6="PEM",IF(OR(T960&lt;(Q960),Q960=0),1,""),IF(OR(T960*(1+$T$11+$T$9)&lt;(Q960*(1+$O$9+$O$11)),Q960=0),1,"")),"")</f>
        <v/>
      </c>
      <c r="AB960" s="93" t="str">
        <f t="shared" si="236"/>
        <v/>
      </c>
      <c r="AC960" s="56" t="str">
        <f t="shared" si="237"/>
        <v/>
      </c>
      <c r="AD960" s="94" t="str">
        <f t="shared" si="238"/>
        <v/>
      </c>
      <c r="AE960" s="56" t="str">
        <f t="shared" si="239"/>
        <v/>
      </c>
      <c r="AF960" s="78" t="str">
        <f t="shared" si="240"/>
        <v/>
      </c>
    </row>
    <row r="961" spans="1:32" s="74" customFormat="1" x14ac:dyDescent="0.2">
      <c r="A961" s="74" t="str">
        <f>IF(EXPORTADO!I943&lt;&gt;"",EXPORTADO!I943,"")</f>
        <v/>
      </c>
      <c r="B961" s="74" t="str">
        <f t="shared" si="225"/>
        <v/>
      </c>
      <c r="C961" s="86" t="str">
        <f t="shared" si="226"/>
        <v/>
      </c>
      <c r="D961" s="86" t="str">
        <f t="shared" si="227"/>
        <v/>
      </c>
      <c r="E961" s="86" t="str">
        <f t="shared" si="228"/>
        <v/>
      </c>
      <c r="F961" s="86" t="str">
        <f t="shared" si="229"/>
        <v/>
      </c>
      <c r="G961" s="86" t="str">
        <f t="shared" si="230"/>
        <v/>
      </c>
      <c r="H961" s="87" t="str">
        <f>IF(EXPORTADO!B943&lt;&gt;"",EXPORTADO!B943,"")</f>
        <v/>
      </c>
      <c r="I961" s="78" t="str">
        <f t="shared" si="231"/>
        <v/>
      </c>
      <c r="J961" s="78"/>
      <c r="K961" s="88" t="str">
        <f>IF(EXPORTADO!A943&lt;&gt;"",TRIM(EXPORTADO!A943),"")</f>
        <v/>
      </c>
      <c r="L961" s="50" t="str">
        <f>IF(K961&lt;&gt;"",EXPORTADO!D943,"")</f>
        <v/>
      </c>
      <c r="M961" s="50"/>
      <c r="N961" s="78" t="str">
        <f>IF(K961&lt;&gt;"",EXPORTADO!C943,"")</f>
        <v/>
      </c>
      <c r="O961" s="89" t="str">
        <f>IF(G961&lt;&gt;"",EXPORTADO!E943,"")</f>
        <v/>
      </c>
      <c r="P961" s="90" t="str">
        <f>IF(G961&lt;&gt;"",EXPORTADO!F943,"")</f>
        <v/>
      </c>
      <c r="Q961" s="90" t="str">
        <f>IF($G961&lt;&gt;"",$O961*P961,IF(OR($I961="c",$I961="css"),SUMIF($G$22:G$2999,$K961,Q$22:Q$2999),IF($I961="c1",SUMIF($F$22:F$2999,$K961,Q$22:Q$2999),IF($I961="c2",SUMIF($E$22:E$2999,$K961,Q$22:Q$2999),IF($I961="c3",SUMIF($D$22:D$2999,$K961,Q$22:Q$2999),IF($I961="c4",SUMIF($C$22:C$2999,$K961,Q$22:Q$2999),""))))))</f>
        <v/>
      </c>
      <c r="S961" s="90"/>
      <c r="T961" s="90" t="str">
        <f>IF(G961&lt;&gt;"",IF(S961&lt;&gt;"",O961*S961,"Celda Vacia"),IF($G961&lt;&gt;"",$O961*S961,IF(OR($I961="c",$I961="css"),SUMIF($G$22:G$2999,$K961,T$22:T$2999),IF($I961="c1",SUMIF($F$22:F$2999,$K961,T$22:T$2999),IF($I961="c2",SUMIF($E$22:E$2999,$K961,T$22:T$2999),IF($I961="c3",SUMIF($D$22:D$2999,$K961,T$22:T$2999),IF($I961="c4",SUMIF($C$22:C$2999,$K961,T$22:T$2999),"")))))))</f>
        <v/>
      </c>
      <c r="U961" s="91" t="str">
        <f t="shared" si="232"/>
        <v/>
      </c>
      <c r="V961" s="45"/>
      <c r="X961" s="50" t="str">
        <f t="shared" si="233"/>
        <v/>
      </c>
      <c r="Y961" s="69" t="str">
        <f t="shared" si="234"/>
        <v/>
      </c>
      <c r="Z961" s="69" t="str">
        <f t="shared" si="235"/>
        <v/>
      </c>
      <c r="AA961" s="69" t="str">
        <f>IF(I961="CSS",IF(RELLENAR!$F$6="PEM",IF(OR(T961&lt;(Q961),Q961=0),1,""),IF(OR(T961*(1+$T$11+$T$9)&lt;(Q961*(1+$O$9+$O$11)),Q961=0),1,"")),"")</f>
        <v/>
      </c>
      <c r="AB961" s="93" t="str">
        <f t="shared" si="236"/>
        <v/>
      </c>
      <c r="AC961" s="56" t="str">
        <f t="shared" si="237"/>
        <v/>
      </c>
      <c r="AD961" s="94" t="str">
        <f t="shared" si="238"/>
        <v/>
      </c>
      <c r="AE961" s="56" t="str">
        <f t="shared" si="239"/>
        <v/>
      </c>
      <c r="AF961" s="78" t="str">
        <f t="shared" si="240"/>
        <v/>
      </c>
    </row>
    <row r="962" spans="1:32" s="74" customFormat="1" x14ac:dyDescent="0.2">
      <c r="A962" s="74" t="str">
        <f>IF(EXPORTADO!I944&lt;&gt;"",EXPORTADO!I944,"")</f>
        <v/>
      </c>
      <c r="B962" s="74" t="str">
        <f t="shared" si="225"/>
        <v/>
      </c>
      <c r="C962" s="86" t="str">
        <f t="shared" si="226"/>
        <v/>
      </c>
      <c r="D962" s="86" t="str">
        <f t="shared" si="227"/>
        <v/>
      </c>
      <c r="E962" s="86" t="str">
        <f t="shared" si="228"/>
        <v/>
      </c>
      <c r="F962" s="86" t="str">
        <f t="shared" si="229"/>
        <v/>
      </c>
      <c r="G962" s="86" t="str">
        <f t="shared" si="230"/>
        <v/>
      </c>
      <c r="H962" s="87" t="str">
        <f>IF(EXPORTADO!B944&lt;&gt;"",EXPORTADO!B944,"")</f>
        <v/>
      </c>
      <c r="I962" s="78" t="str">
        <f t="shared" si="231"/>
        <v/>
      </c>
      <c r="J962" s="78"/>
      <c r="K962" s="88" t="str">
        <f>IF(EXPORTADO!A944&lt;&gt;"",TRIM(EXPORTADO!A944),"")</f>
        <v/>
      </c>
      <c r="L962" s="50" t="str">
        <f>IF(K962&lt;&gt;"",EXPORTADO!D944,"")</f>
        <v/>
      </c>
      <c r="M962" s="50"/>
      <c r="N962" s="78" t="str">
        <f>IF(K962&lt;&gt;"",EXPORTADO!C944,"")</f>
        <v/>
      </c>
      <c r="O962" s="89" t="str">
        <f>IF(G962&lt;&gt;"",EXPORTADO!E944,"")</f>
        <v/>
      </c>
      <c r="P962" s="90" t="str">
        <f>IF(G962&lt;&gt;"",EXPORTADO!F944,"")</f>
        <v/>
      </c>
      <c r="Q962" s="90" t="str">
        <f>IF($G962&lt;&gt;"",$O962*P962,IF(OR($I962="c",$I962="css"),SUMIF($G$22:G$2999,$K962,Q$22:Q$2999),IF($I962="c1",SUMIF($F$22:F$2999,$K962,Q$22:Q$2999),IF($I962="c2",SUMIF($E$22:E$2999,$K962,Q$22:Q$2999),IF($I962="c3",SUMIF($D$22:D$2999,$K962,Q$22:Q$2999),IF($I962="c4",SUMIF($C$22:C$2999,$K962,Q$22:Q$2999),""))))))</f>
        <v/>
      </c>
      <c r="S962" s="90" t="s">
        <v>17</v>
      </c>
      <c r="T962" s="90" t="str">
        <f>IF(G962&lt;&gt;"",IF(S962&lt;&gt;"",O962*S962,"Celda Vacia"),IF($G962&lt;&gt;"",$O962*S962,IF(OR($I962="c",$I962="css"),SUMIF($G$22:G$2999,$K962,T$22:T$2999),IF($I962="c1",SUMIF($F$22:F$2999,$K962,T$22:T$2999),IF($I962="c2",SUMIF($E$22:E$2999,$K962,T$22:T$2999),IF($I962="c3",SUMIF($D$22:D$2999,$K962,T$22:T$2999),IF($I962="c4",SUMIF($C$22:C$2999,$K962,T$22:T$2999),"")))))))</f>
        <v/>
      </c>
      <c r="U962" s="91" t="str">
        <f t="shared" si="232"/>
        <v/>
      </c>
      <c r="V962" s="45"/>
      <c r="X962" s="50" t="str">
        <f t="shared" si="233"/>
        <v/>
      </c>
      <c r="Y962" s="69" t="str">
        <f t="shared" si="234"/>
        <v/>
      </c>
      <c r="Z962" s="69" t="str">
        <f t="shared" si="235"/>
        <v/>
      </c>
      <c r="AA962" s="69" t="str">
        <f>IF(I962="CSS",IF(RELLENAR!$F$6="PEM",IF(OR(T962&lt;(Q962),Q962=0),1,""),IF(OR(T962*(1+$T$11+$T$9)&lt;(Q962*(1+$O$9+$O$11)),Q962=0),1,"")),"")</f>
        <v/>
      </c>
      <c r="AB962" s="93" t="str">
        <f t="shared" si="236"/>
        <v/>
      </c>
      <c r="AC962" s="56" t="str">
        <f t="shared" si="237"/>
        <v/>
      </c>
      <c r="AD962" s="94" t="str">
        <f t="shared" si="238"/>
        <v/>
      </c>
      <c r="AE962" s="56" t="str">
        <f t="shared" si="239"/>
        <v/>
      </c>
      <c r="AF962" s="78" t="str">
        <f t="shared" si="240"/>
        <v/>
      </c>
    </row>
    <row r="963" spans="1:32" s="74" customFormat="1" x14ac:dyDescent="0.2">
      <c r="A963" s="74" t="str">
        <f>IF(EXPORTADO!I945&lt;&gt;"",EXPORTADO!I945,"")</f>
        <v/>
      </c>
      <c r="B963" s="74" t="str">
        <f t="shared" si="225"/>
        <v/>
      </c>
      <c r="C963" s="86" t="str">
        <f t="shared" si="226"/>
        <v/>
      </c>
      <c r="D963" s="86" t="str">
        <f t="shared" si="227"/>
        <v/>
      </c>
      <c r="E963" s="86" t="str">
        <f t="shared" si="228"/>
        <v/>
      </c>
      <c r="F963" s="86" t="str">
        <f t="shared" si="229"/>
        <v/>
      </c>
      <c r="G963" s="86" t="str">
        <f t="shared" si="230"/>
        <v/>
      </c>
      <c r="H963" s="87" t="str">
        <f>IF(EXPORTADO!B945&lt;&gt;"",EXPORTADO!B945,"")</f>
        <v/>
      </c>
      <c r="I963" s="78" t="str">
        <f t="shared" si="231"/>
        <v/>
      </c>
      <c r="J963" s="78"/>
      <c r="K963" s="88" t="str">
        <f>IF(EXPORTADO!A945&lt;&gt;"",TRIM(EXPORTADO!A945),"")</f>
        <v/>
      </c>
      <c r="L963" s="50" t="str">
        <f>IF(K963&lt;&gt;"",EXPORTADO!D945,"")</f>
        <v/>
      </c>
      <c r="M963" s="50"/>
      <c r="N963" s="78" t="str">
        <f>IF(K963&lt;&gt;"",EXPORTADO!C945,"")</f>
        <v/>
      </c>
      <c r="O963" s="89" t="str">
        <f>IF(G963&lt;&gt;"",EXPORTADO!E945,"")</f>
        <v/>
      </c>
      <c r="P963" s="90" t="str">
        <f>IF(G963&lt;&gt;"",EXPORTADO!F945,"")</f>
        <v/>
      </c>
      <c r="Q963" s="90" t="str">
        <f>IF($G963&lt;&gt;"",$O963*P963,IF(OR($I963="c",$I963="css"),SUMIF($G$22:G$2999,$K963,Q$22:Q$2999),IF($I963="c1",SUMIF($F$22:F$2999,$K963,Q$22:Q$2999),IF($I963="c2",SUMIF($E$22:E$2999,$K963,Q$22:Q$2999),IF($I963="c3",SUMIF($D$22:D$2999,$K963,Q$22:Q$2999),IF($I963="c4",SUMIF($C$22:C$2999,$K963,Q$22:Q$2999),""))))))</f>
        <v/>
      </c>
      <c r="S963" s="90"/>
      <c r="T963" s="90" t="str">
        <f>IF(G963&lt;&gt;"",IF(S963&lt;&gt;"",O963*S963,"Celda Vacia"),IF($G963&lt;&gt;"",$O963*S963,IF(OR($I963="c",$I963="css"),SUMIF($G$22:G$2999,$K963,T$22:T$2999),IF($I963="c1",SUMIF($F$22:F$2999,$K963,T$22:T$2999),IF($I963="c2",SUMIF($E$22:E$2999,$K963,T$22:T$2999),IF($I963="c3",SUMIF($D$22:D$2999,$K963,T$22:T$2999),IF($I963="c4",SUMIF($C$22:C$2999,$K963,T$22:T$2999),"")))))))</f>
        <v/>
      </c>
      <c r="U963" s="91" t="str">
        <f t="shared" si="232"/>
        <v/>
      </c>
      <c r="V963" s="45"/>
      <c r="X963" s="50" t="str">
        <f t="shared" si="233"/>
        <v/>
      </c>
      <c r="Y963" s="69" t="str">
        <f t="shared" si="234"/>
        <v/>
      </c>
      <c r="Z963" s="69" t="str">
        <f t="shared" si="235"/>
        <v/>
      </c>
      <c r="AA963" s="69" t="str">
        <f>IF(I963="CSS",IF(RELLENAR!$F$6="PEM",IF(OR(T963&lt;(Q963),Q963=0),1,""),IF(OR(T963*(1+$T$11+$T$9)&lt;(Q963*(1+$O$9+$O$11)),Q963=0),1,"")),"")</f>
        <v/>
      </c>
      <c r="AB963" s="93" t="str">
        <f t="shared" si="236"/>
        <v/>
      </c>
      <c r="AC963" s="56" t="str">
        <f t="shared" si="237"/>
        <v/>
      </c>
      <c r="AD963" s="94" t="str">
        <f t="shared" si="238"/>
        <v/>
      </c>
      <c r="AE963" s="56" t="str">
        <f t="shared" si="239"/>
        <v/>
      </c>
      <c r="AF963" s="78" t="str">
        <f t="shared" si="240"/>
        <v/>
      </c>
    </row>
    <row r="964" spans="1:32" s="74" customFormat="1" x14ac:dyDescent="0.2">
      <c r="A964" s="74" t="str">
        <f>IF(EXPORTADO!I946&lt;&gt;"",EXPORTADO!I946,"")</f>
        <v/>
      </c>
      <c r="B964" s="74" t="str">
        <f t="shared" si="225"/>
        <v/>
      </c>
      <c r="C964" s="86" t="str">
        <f t="shared" si="226"/>
        <v/>
      </c>
      <c r="D964" s="86" t="str">
        <f t="shared" si="227"/>
        <v/>
      </c>
      <c r="E964" s="86" t="str">
        <f t="shared" si="228"/>
        <v/>
      </c>
      <c r="F964" s="86" t="str">
        <f t="shared" si="229"/>
        <v/>
      </c>
      <c r="G964" s="86" t="str">
        <f t="shared" si="230"/>
        <v/>
      </c>
      <c r="H964" s="87" t="str">
        <f>IF(EXPORTADO!B946&lt;&gt;"",EXPORTADO!B946,"")</f>
        <v/>
      </c>
      <c r="I964" s="78" t="str">
        <f t="shared" si="231"/>
        <v/>
      </c>
      <c r="J964" s="78"/>
      <c r="K964" s="88" t="str">
        <f>IF(EXPORTADO!A946&lt;&gt;"",TRIM(EXPORTADO!A946),"")</f>
        <v/>
      </c>
      <c r="L964" s="50" t="str">
        <f>IF(K964&lt;&gt;"",EXPORTADO!D946,"")</f>
        <v/>
      </c>
      <c r="M964" s="50"/>
      <c r="N964" s="78" t="str">
        <f>IF(K964&lt;&gt;"",EXPORTADO!C946,"")</f>
        <v/>
      </c>
      <c r="O964" s="89" t="str">
        <f>IF(G964&lt;&gt;"",EXPORTADO!E946,"")</f>
        <v/>
      </c>
      <c r="P964" s="90" t="str">
        <f>IF(G964&lt;&gt;"",EXPORTADO!F946,"")</f>
        <v/>
      </c>
      <c r="Q964" s="90" t="str">
        <f>IF($G964&lt;&gt;"",$O964*P964,IF(OR($I964="c",$I964="css"),SUMIF($G$22:G$2999,$K964,Q$22:Q$2999),IF($I964="c1",SUMIF($F$22:F$2999,$K964,Q$22:Q$2999),IF($I964="c2",SUMIF($E$22:E$2999,$K964,Q$22:Q$2999),IF($I964="c3",SUMIF($D$22:D$2999,$K964,Q$22:Q$2999),IF($I964="c4",SUMIF($C$22:C$2999,$K964,Q$22:Q$2999),""))))))</f>
        <v/>
      </c>
      <c r="S964" s="90" t="s">
        <v>17</v>
      </c>
      <c r="T964" s="90" t="str">
        <f>IF(G964&lt;&gt;"",IF(S964&lt;&gt;"",O964*S964,"Celda Vacia"),IF($G964&lt;&gt;"",$O964*S964,IF(OR($I964="c",$I964="css"),SUMIF($G$22:G$2999,$K964,T$22:T$2999),IF($I964="c1",SUMIF($F$22:F$2999,$K964,T$22:T$2999),IF($I964="c2",SUMIF($E$22:E$2999,$K964,T$22:T$2999),IF($I964="c3",SUMIF($D$22:D$2999,$K964,T$22:T$2999),IF($I964="c4",SUMIF($C$22:C$2999,$K964,T$22:T$2999),"")))))))</f>
        <v/>
      </c>
      <c r="U964" s="91" t="str">
        <f t="shared" si="232"/>
        <v/>
      </c>
      <c r="V964" s="45"/>
      <c r="X964" s="50" t="str">
        <f t="shared" si="233"/>
        <v/>
      </c>
      <c r="Y964" s="69" t="str">
        <f t="shared" si="234"/>
        <v/>
      </c>
      <c r="Z964" s="69" t="str">
        <f t="shared" si="235"/>
        <v/>
      </c>
      <c r="AA964" s="69" t="str">
        <f>IF(I964="CSS",IF(RELLENAR!$F$6="PEM",IF(OR(T964&lt;(Q964),Q964=0),1,""),IF(OR(T964*(1+$T$11+$T$9)&lt;(Q964*(1+$O$9+$O$11)),Q964=0),1,"")),"")</f>
        <v/>
      </c>
      <c r="AB964" s="93" t="str">
        <f t="shared" si="236"/>
        <v/>
      </c>
      <c r="AC964" s="56" t="str">
        <f t="shared" si="237"/>
        <v/>
      </c>
      <c r="AD964" s="94" t="str">
        <f t="shared" si="238"/>
        <v/>
      </c>
      <c r="AE964" s="56" t="str">
        <f t="shared" si="239"/>
        <v/>
      </c>
      <c r="AF964" s="78" t="str">
        <f t="shared" si="240"/>
        <v/>
      </c>
    </row>
    <row r="965" spans="1:32" s="74" customFormat="1" x14ac:dyDescent="0.2">
      <c r="A965" s="74" t="str">
        <f>IF(EXPORTADO!I947&lt;&gt;"",EXPORTADO!I947,"")</f>
        <v/>
      </c>
      <c r="B965" s="74" t="str">
        <f t="shared" si="225"/>
        <v/>
      </c>
      <c r="C965" s="86" t="str">
        <f t="shared" si="226"/>
        <v/>
      </c>
      <c r="D965" s="86" t="str">
        <f t="shared" si="227"/>
        <v/>
      </c>
      <c r="E965" s="86" t="str">
        <f t="shared" si="228"/>
        <v/>
      </c>
      <c r="F965" s="86" t="str">
        <f t="shared" si="229"/>
        <v/>
      </c>
      <c r="G965" s="86" t="str">
        <f t="shared" si="230"/>
        <v/>
      </c>
      <c r="H965" s="87" t="str">
        <f>IF(EXPORTADO!B947&lt;&gt;"",EXPORTADO!B947,"")</f>
        <v/>
      </c>
      <c r="I965" s="78" t="str">
        <f t="shared" si="231"/>
        <v/>
      </c>
      <c r="J965" s="78"/>
      <c r="K965" s="88" t="str">
        <f>IF(EXPORTADO!A947&lt;&gt;"",TRIM(EXPORTADO!A947),"")</f>
        <v/>
      </c>
      <c r="L965" s="50" t="str">
        <f>IF(K965&lt;&gt;"",EXPORTADO!D947,"")</f>
        <v/>
      </c>
      <c r="M965" s="50"/>
      <c r="N965" s="78" t="str">
        <f>IF(K965&lt;&gt;"",EXPORTADO!C947,"")</f>
        <v/>
      </c>
      <c r="O965" s="89" t="str">
        <f>IF(G965&lt;&gt;"",EXPORTADO!E947,"")</f>
        <v/>
      </c>
      <c r="P965" s="90" t="str">
        <f>IF(G965&lt;&gt;"",EXPORTADO!F947,"")</f>
        <v/>
      </c>
      <c r="Q965" s="90" t="str">
        <f>IF($G965&lt;&gt;"",$O965*P965,IF(OR($I965="c",$I965="css"),SUMIF($G$22:G$2999,$K965,Q$22:Q$2999),IF($I965="c1",SUMIF($F$22:F$2999,$K965,Q$22:Q$2999),IF($I965="c2",SUMIF($E$22:E$2999,$K965,Q$22:Q$2999),IF($I965="c3",SUMIF($D$22:D$2999,$K965,Q$22:Q$2999),IF($I965="c4",SUMIF($C$22:C$2999,$K965,Q$22:Q$2999),""))))))</f>
        <v/>
      </c>
      <c r="S965" s="90"/>
      <c r="T965" s="90" t="str">
        <f>IF(G965&lt;&gt;"",IF(S965&lt;&gt;"",O965*S965,"Celda Vacia"),IF($G965&lt;&gt;"",$O965*S965,IF(OR($I965="c",$I965="css"),SUMIF($G$22:G$2999,$K965,T$22:T$2999),IF($I965="c1",SUMIF($F$22:F$2999,$K965,T$22:T$2999),IF($I965="c2",SUMIF($E$22:E$2999,$K965,T$22:T$2999),IF($I965="c3",SUMIF($D$22:D$2999,$K965,T$22:T$2999),IF($I965="c4",SUMIF($C$22:C$2999,$K965,T$22:T$2999),"")))))))</f>
        <v/>
      </c>
      <c r="U965" s="91" t="str">
        <f t="shared" si="232"/>
        <v/>
      </c>
      <c r="V965" s="45"/>
      <c r="X965" s="50" t="str">
        <f t="shared" si="233"/>
        <v/>
      </c>
      <c r="Y965" s="69" t="str">
        <f t="shared" si="234"/>
        <v/>
      </c>
      <c r="Z965" s="69" t="str">
        <f t="shared" si="235"/>
        <v/>
      </c>
      <c r="AA965" s="69" t="str">
        <f>IF(I965="CSS",IF(RELLENAR!$F$6="PEM",IF(OR(T965&lt;(Q965),Q965=0),1,""),IF(OR(T965*(1+$T$11+$T$9)&lt;(Q965*(1+$O$9+$O$11)),Q965=0),1,"")),"")</f>
        <v/>
      </c>
      <c r="AB965" s="93" t="str">
        <f t="shared" si="236"/>
        <v/>
      </c>
      <c r="AC965" s="56" t="str">
        <f t="shared" si="237"/>
        <v/>
      </c>
      <c r="AD965" s="94" t="str">
        <f t="shared" si="238"/>
        <v/>
      </c>
      <c r="AE965" s="56" t="str">
        <f t="shared" si="239"/>
        <v/>
      </c>
      <c r="AF965" s="78" t="str">
        <f t="shared" si="240"/>
        <v/>
      </c>
    </row>
    <row r="966" spans="1:32" s="74" customFormat="1" x14ac:dyDescent="0.2">
      <c r="A966" s="74" t="str">
        <f>IF(EXPORTADO!I948&lt;&gt;"",EXPORTADO!I948,"")</f>
        <v/>
      </c>
      <c r="B966" s="74" t="str">
        <f t="shared" si="225"/>
        <v/>
      </c>
      <c r="C966" s="86" t="str">
        <f t="shared" si="226"/>
        <v/>
      </c>
      <c r="D966" s="86" t="str">
        <f t="shared" si="227"/>
        <v/>
      </c>
      <c r="E966" s="86" t="str">
        <f t="shared" si="228"/>
        <v/>
      </c>
      <c r="F966" s="86" t="str">
        <f t="shared" si="229"/>
        <v/>
      </c>
      <c r="G966" s="86" t="str">
        <f t="shared" si="230"/>
        <v/>
      </c>
      <c r="H966" s="87" t="str">
        <f>IF(EXPORTADO!B948&lt;&gt;"",EXPORTADO!B948,"")</f>
        <v/>
      </c>
      <c r="I966" s="78" t="str">
        <f t="shared" si="231"/>
        <v/>
      </c>
      <c r="J966" s="78"/>
      <c r="K966" s="88" t="str">
        <f>IF(EXPORTADO!A948&lt;&gt;"",TRIM(EXPORTADO!A948),"")</f>
        <v/>
      </c>
      <c r="L966" s="50" t="str">
        <f>IF(K966&lt;&gt;"",EXPORTADO!D948,"")</f>
        <v/>
      </c>
      <c r="M966" s="50"/>
      <c r="N966" s="78" t="str">
        <f>IF(K966&lt;&gt;"",EXPORTADO!C948,"")</f>
        <v/>
      </c>
      <c r="O966" s="89" t="str">
        <f>IF(G966&lt;&gt;"",EXPORTADO!E948,"")</f>
        <v/>
      </c>
      <c r="P966" s="90" t="str">
        <f>IF(G966&lt;&gt;"",EXPORTADO!F948,"")</f>
        <v/>
      </c>
      <c r="Q966" s="90" t="str">
        <f>IF($G966&lt;&gt;"",$O966*P966,IF(OR($I966="c",$I966="css"),SUMIF($G$22:G$2999,$K966,Q$22:Q$2999),IF($I966="c1",SUMIF($F$22:F$2999,$K966,Q$22:Q$2999),IF($I966="c2",SUMIF($E$22:E$2999,$K966,Q$22:Q$2999),IF($I966="c3",SUMIF($D$22:D$2999,$K966,Q$22:Q$2999),IF($I966="c4",SUMIF($C$22:C$2999,$K966,Q$22:Q$2999),""))))))</f>
        <v/>
      </c>
      <c r="S966" s="90"/>
      <c r="T966" s="90" t="str">
        <f>IF(G966&lt;&gt;"",IF(S966&lt;&gt;"",O966*S966,"Celda Vacia"),IF($G966&lt;&gt;"",$O966*S966,IF(OR($I966="c",$I966="css"),SUMIF($G$22:G$2999,$K966,T$22:T$2999),IF($I966="c1",SUMIF($F$22:F$2999,$K966,T$22:T$2999),IF($I966="c2",SUMIF($E$22:E$2999,$K966,T$22:T$2999),IF($I966="c3",SUMIF($D$22:D$2999,$K966,T$22:T$2999),IF($I966="c4",SUMIF($C$22:C$2999,$K966,T$22:T$2999),"")))))))</f>
        <v/>
      </c>
      <c r="U966" s="91" t="str">
        <f t="shared" si="232"/>
        <v/>
      </c>
      <c r="V966" s="45"/>
      <c r="X966" s="50" t="str">
        <f t="shared" si="233"/>
        <v/>
      </c>
      <c r="Y966" s="69" t="str">
        <f t="shared" si="234"/>
        <v/>
      </c>
      <c r="Z966" s="69" t="str">
        <f t="shared" si="235"/>
        <v/>
      </c>
      <c r="AA966" s="69" t="str">
        <f>IF(I966="CSS",IF(RELLENAR!$F$6="PEM",IF(OR(T966&lt;(Q966),Q966=0),1,""),IF(OR(T966*(1+$T$11+$T$9)&lt;(Q966*(1+$O$9+$O$11)),Q966=0),1,"")),"")</f>
        <v/>
      </c>
      <c r="AB966" s="93" t="str">
        <f t="shared" si="236"/>
        <v/>
      </c>
      <c r="AC966" s="56" t="str">
        <f t="shared" si="237"/>
        <v/>
      </c>
      <c r="AD966" s="94" t="str">
        <f t="shared" si="238"/>
        <v/>
      </c>
      <c r="AE966" s="56" t="str">
        <f t="shared" si="239"/>
        <v/>
      </c>
      <c r="AF966" s="78" t="str">
        <f t="shared" si="240"/>
        <v/>
      </c>
    </row>
    <row r="967" spans="1:32" s="74" customFormat="1" x14ac:dyDescent="0.2">
      <c r="A967" s="74" t="str">
        <f>IF(EXPORTADO!I949&lt;&gt;"",EXPORTADO!I949,"")</f>
        <v/>
      </c>
      <c r="B967" s="74" t="str">
        <f t="shared" si="225"/>
        <v/>
      </c>
      <c r="C967" s="86" t="str">
        <f t="shared" si="226"/>
        <v/>
      </c>
      <c r="D967" s="86" t="str">
        <f t="shared" si="227"/>
        <v/>
      </c>
      <c r="E967" s="86" t="str">
        <f t="shared" si="228"/>
        <v/>
      </c>
      <c r="F967" s="86" t="str">
        <f t="shared" si="229"/>
        <v/>
      </c>
      <c r="G967" s="86" t="str">
        <f t="shared" si="230"/>
        <v/>
      </c>
      <c r="H967" s="87" t="str">
        <f>IF(EXPORTADO!B949&lt;&gt;"",EXPORTADO!B949,"")</f>
        <v/>
      </c>
      <c r="I967" s="78" t="str">
        <f t="shared" si="231"/>
        <v/>
      </c>
      <c r="J967" s="78"/>
      <c r="K967" s="88" t="str">
        <f>IF(EXPORTADO!A949&lt;&gt;"",TRIM(EXPORTADO!A949),"")</f>
        <v/>
      </c>
      <c r="L967" s="50" t="str">
        <f>IF(K967&lt;&gt;"",EXPORTADO!D949,"")</f>
        <v/>
      </c>
      <c r="M967" s="50"/>
      <c r="N967" s="78" t="str">
        <f>IF(K967&lt;&gt;"",EXPORTADO!C949,"")</f>
        <v/>
      </c>
      <c r="O967" s="89" t="str">
        <f>IF(G967&lt;&gt;"",EXPORTADO!E949,"")</f>
        <v/>
      </c>
      <c r="P967" s="90" t="str">
        <f>IF(G967&lt;&gt;"",EXPORTADO!F949,"")</f>
        <v/>
      </c>
      <c r="Q967" s="90" t="str">
        <f>IF($G967&lt;&gt;"",$O967*P967,IF(OR($I967="c",$I967="css"),SUMIF($G$22:G$2999,$K967,Q$22:Q$2999),IF($I967="c1",SUMIF($F$22:F$2999,$K967,Q$22:Q$2999),IF($I967="c2",SUMIF($E$22:E$2999,$K967,Q$22:Q$2999),IF($I967="c3",SUMIF($D$22:D$2999,$K967,Q$22:Q$2999),IF($I967="c4",SUMIF($C$22:C$2999,$K967,Q$22:Q$2999),""))))))</f>
        <v/>
      </c>
      <c r="S967" s="90"/>
      <c r="T967" s="90" t="str">
        <f>IF(G967&lt;&gt;"",IF(S967&lt;&gt;"",O967*S967,"Celda Vacia"),IF($G967&lt;&gt;"",$O967*S967,IF(OR($I967="c",$I967="css"),SUMIF($G$22:G$2999,$K967,T$22:T$2999),IF($I967="c1",SUMIF($F$22:F$2999,$K967,T$22:T$2999),IF($I967="c2",SUMIF($E$22:E$2999,$K967,T$22:T$2999),IF($I967="c3",SUMIF($D$22:D$2999,$K967,T$22:T$2999),IF($I967="c4",SUMIF($C$22:C$2999,$K967,T$22:T$2999),"")))))))</f>
        <v/>
      </c>
      <c r="U967" s="91" t="str">
        <f t="shared" si="232"/>
        <v/>
      </c>
      <c r="V967" s="45"/>
      <c r="X967" s="50" t="str">
        <f t="shared" si="233"/>
        <v/>
      </c>
      <c r="Y967" s="69" t="str">
        <f t="shared" si="234"/>
        <v/>
      </c>
      <c r="Z967" s="69" t="str">
        <f t="shared" si="235"/>
        <v/>
      </c>
      <c r="AA967" s="69" t="str">
        <f>IF(I967="CSS",IF(RELLENAR!$F$6="PEM",IF(OR(T967&lt;(Q967),Q967=0),1,""),IF(OR(T967*(1+$T$11+$T$9)&lt;(Q967*(1+$O$9+$O$11)),Q967=0),1,"")),"")</f>
        <v/>
      </c>
      <c r="AB967" s="93" t="str">
        <f t="shared" si="236"/>
        <v/>
      </c>
      <c r="AC967" s="56" t="str">
        <f t="shared" si="237"/>
        <v/>
      </c>
      <c r="AD967" s="94" t="str">
        <f t="shared" si="238"/>
        <v/>
      </c>
      <c r="AE967" s="56" t="str">
        <f t="shared" si="239"/>
        <v/>
      </c>
      <c r="AF967" s="78" t="str">
        <f t="shared" si="240"/>
        <v/>
      </c>
    </row>
    <row r="968" spans="1:32" s="74" customFormat="1" x14ac:dyDescent="0.2">
      <c r="A968" s="74" t="str">
        <f>IF(EXPORTADO!I950&lt;&gt;"",EXPORTADO!I950,"")</f>
        <v/>
      </c>
      <c r="B968" s="74" t="str">
        <f t="shared" si="225"/>
        <v/>
      </c>
      <c r="C968" s="86" t="str">
        <f t="shared" si="226"/>
        <v/>
      </c>
      <c r="D968" s="86" t="str">
        <f t="shared" si="227"/>
        <v/>
      </c>
      <c r="E968" s="86" t="str">
        <f t="shared" si="228"/>
        <v/>
      </c>
      <c r="F968" s="86" t="str">
        <f t="shared" si="229"/>
        <v/>
      </c>
      <c r="G968" s="86" t="str">
        <f t="shared" si="230"/>
        <v/>
      </c>
      <c r="H968" s="87" t="str">
        <f>IF(EXPORTADO!B950&lt;&gt;"",EXPORTADO!B950,"")</f>
        <v/>
      </c>
      <c r="I968" s="78" t="str">
        <f t="shared" si="231"/>
        <v/>
      </c>
      <c r="J968" s="78"/>
      <c r="K968" s="88" t="str">
        <f>IF(EXPORTADO!A950&lt;&gt;"",TRIM(EXPORTADO!A950),"")</f>
        <v/>
      </c>
      <c r="L968" s="50" t="str">
        <f>IF(K968&lt;&gt;"",EXPORTADO!D950,"")</f>
        <v/>
      </c>
      <c r="M968" s="50"/>
      <c r="N968" s="78" t="str">
        <f>IF(K968&lt;&gt;"",EXPORTADO!C950,"")</f>
        <v/>
      </c>
      <c r="O968" s="89" t="str">
        <f>IF(G968&lt;&gt;"",EXPORTADO!E950,"")</f>
        <v/>
      </c>
      <c r="P968" s="90" t="str">
        <f>IF(G968&lt;&gt;"",EXPORTADO!F950,"")</f>
        <v/>
      </c>
      <c r="Q968" s="90" t="str">
        <f>IF($G968&lt;&gt;"",$O968*P968,IF(OR($I968="c",$I968="css"),SUMIF($G$22:G$2999,$K968,Q$22:Q$2999),IF($I968="c1",SUMIF($F$22:F$2999,$K968,Q$22:Q$2999),IF($I968="c2",SUMIF($E$22:E$2999,$K968,Q$22:Q$2999),IF($I968="c3",SUMIF($D$22:D$2999,$K968,Q$22:Q$2999),IF($I968="c4",SUMIF($C$22:C$2999,$K968,Q$22:Q$2999),""))))))</f>
        <v/>
      </c>
      <c r="S968" s="90"/>
      <c r="T968" s="90" t="str">
        <f>IF(G968&lt;&gt;"",IF(S968&lt;&gt;"",O968*S968,"Celda Vacia"),IF($G968&lt;&gt;"",$O968*S968,IF(OR($I968="c",$I968="css"),SUMIF($G$22:G$2999,$K968,T$22:T$2999),IF($I968="c1",SUMIF($F$22:F$2999,$K968,T$22:T$2999),IF($I968="c2",SUMIF($E$22:E$2999,$K968,T$22:T$2999),IF($I968="c3",SUMIF($D$22:D$2999,$K968,T$22:T$2999),IF($I968="c4",SUMIF($C$22:C$2999,$K968,T$22:T$2999),"")))))))</f>
        <v/>
      </c>
      <c r="U968" s="91" t="str">
        <f t="shared" si="232"/>
        <v/>
      </c>
      <c r="V968" s="45"/>
      <c r="X968" s="50" t="str">
        <f t="shared" si="233"/>
        <v/>
      </c>
      <c r="Y968" s="69" t="str">
        <f t="shared" si="234"/>
        <v/>
      </c>
      <c r="Z968" s="69" t="str">
        <f t="shared" si="235"/>
        <v/>
      </c>
      <c r="AA968" s="69" t="str">
        <f>IF(I968="CSS",IF(RELLENAR!$F$6="PEM",IF(OR(T968&lt;(Q968),Q968=0),1,""),IF(OR(T968*(1+$T$11+$T$9)&lt;(Q968*(1+$O$9+$O$11)),Q968=0),1,"")),"")</f>
        <v/>
      </c>
      <c r="AB968" s="93" t="str">
        <f t="shared" si="236"/>
        <v/>
      </c>
      <c r="AC968" s="56" t="str">
        <f t="shared" si="237"/>
        <v/>
      </c>
      <c r="AD968" s="94" t="str">
        <f t="shared" si="238"/>
        <v/>
      </c>
      <c r="AE968" s="56" t="str">
        <f t="shared" si="239"/>
        <v/>
      </c>
      <c r="AF968" s="78" t="str">
        <f t="shared" si="240"/>
        <v/>
      </c>
    </row>
    <row r="969" spans="1:32" s="74" customFormat="1" x14ac:dyDescent="0.2">
      <c r="A969" s="74" t="str">
        <f>IF(EXPORTADO!I951&lt;&gt;"",EXPORTADO!I951,"")</f>
        <v/>
      </c>
      <c r="B969" s="74" t="str">
        <f t="shared" si="225"/>
        <v/>
      </c>
      <c r="C969" s="86" t="str">
        <f t="shared" si="226"/>
        <v/>
      </c>
      <c r="D969" s="86" t="str">
        <f t="shared" si="227"/>
        <v/>
      </c>
      <c r="E969" s="86" t="str">
        <f t="shared" si="228"/>
        <v/>
      </c>
      <c r="F969" s="86" t="str">
        <f t="shared" si="229"/>
        <v/>
      </c>
      <c r="G969" s="86" t="str">
        <f t="shared" si="230"/>
        <v/>
      </c>
      <c r="H969" s="87" t="str">
        <f>IF(EXPORTADO!B951&lt;&gt;"",EXPORTADO!B951,"")</f>
        <v/>
      </c>
      <c r="I969" s="78" t="str">
        <f t="shared" si="231"/>
        <v/>
      </c>
      <c r="J969" s="78"/>
      <c r="K969" s="88" t="str">
        <f>IF(EXPORTADO!A951&lt;&gt;"",TRIM(EXPORTADO!A951),"")</f>
        <v/>
      </c>
      <c r="L969" s="50" t="str">
        <f>IF(K969&lt;&gt;"",EXPORTADO!D951,"")</f>
        <v/>
      </c>
      <c r="M969" s="50"/>
      <c r="N969" s="78" t="str">
        <f>IF(K969&lt;&gt;"",EXPORTADO!C951,"")</f>
        <v/>
      </c>
      <c r="O969" s="89" t="str">
        <f>IF(G969&lt;&gt;"",EXPORTADO!E951,"")</f>
        <v/>
      </c>
      <c r="P969" s="90" t="str">
        <f>IF(G969&lt;&gt;"",EXPORTADO!F951,"")</f>
        <v/>
      </c>
      <c r="Q969" s="90" t="str">
        <f>IF($G969&lt;&gt;"",$O969*P969,IF(OR($I969="c",$I969="css"),SUMIF($G$22:G$2999,$K969,Q$22:Q$2999),IF($I969="c1",SUMIF($F$22:F$2999,$K969,Q$22:Q$2999),IF($I969="c2",SUMIF($E$22:E$2999,$K969,Q$22:Q$2999),IF($I969="c3",SUMIF($D$22:D$2999,$K969,Q$22:Q$2999),IF($I969="c4",SUMIF($C$22:C$2999,$K969,Q$22:Q$2999),""))))))</f>
        <v/>
      </c>
      <c r="S969" s="90"/>
      <c r="T969" s="90" t="str">
        <f>IF(G969&lt;&gt;"",IF(S969&lt;&gt;"",O969*S969,"Celda Vacia"),IF($G969&lt;&gt;"",$O969*S969,IF(OR($I969="c",$I969="css"),SUMIF($G$22:G$2999,$K969,T$22:T$2999),IF($I969="c1",SUMIF($F$22:F$2999,$K969,T$22:T$2999),IF($I969="c2",SUMIF($E$22:E$2999,$K969,T$22:T$2999),IF($I969="c3",SUMIF($D$22:D$2999,$K969,T$22:T$2999),IF($I969="c4",SUMIF($C$22:C$2999,$K969,T$22:T$2999),"")))))))</f>
        <v/>
      </c>
      <c r="U969" s="91" t="str">
        <f t="shared" si="232"/>
        <v/>
      </c>
      <c r="V969" s="45"/>
      <c r="X969" s="50" t="str">
        <f t="shared" si="233"/>
        <v/>
      </c>
      <c r="Y969" s="69" t="str">
        <f t="shared" si="234"/>
        <v/>
      </c>
      <c r="Z969" s="69" t="str">
        <f t="shared" si="235"/>
        <v/>
      </c>
      <c r="AA969" s="69" t="str">
        <f>IF(I969="CSS",IF(RELLENAR!$F$6="PEM",IF(OR(T969&lt;(Q969),Q969=0),1,""),IF(OR(T969*(1+$T$11+$T$9)&lt;(Q969*(1+$O$9+$O$11)),Q969=0),1,"")),"")</f>
        <v/>
      </c>
      <c r="AB969" s="93" t="str">
        <f t="shared" si="236"/>
        <v/>
      </c>
      <c r="AC969" s="56" t="str">
        <f t="shared" si="237"/>
        <v/>
      </c>
      <c r="AD969" s="94" t="str">
        <f t="shared" si="238"/>
        <v/>
      </c>
      <c r="AE969" s="56" t="str">
        <f t="shared" si="239"/>
        <v/>
      </c>
      <c r="AF969" s="78" t="str">
        <f t="shared" si="240"/>
        <v/>
      </c>
    </row>
    <row r="970" spans="1:32" s="74" customFormat="1" x14ac:dyDescent="0.2">
      <c r="A970" s="74" t="str">
        <f>IF(EXPORTADO!I952&lt;&gt;"",EXPORTADO!I952,"")</f>
        <v/>
      </c>
      <c r="B970" s="74" t="str">
        <f t="shared" si="225"/>
        <v/>
      </c>
      <c r="C970" s="86" t="str">
        <f t="shared" si="226"/>
        <v/>
      </c>
      <c r="D970" s="86" t="str">
        <f t="shared" si="227"/>
        <v/>
      </c>
      <c r="E970" s="86" t="str">
        <f t="shared" si="228"/>
        <v/>
      </c>
      <c r="F970" s="86" t="str">
        <f t="shared" si="229"/>
        <v/>
      </c>
      <c r="G970" s="86" t="str">
        <f t="shared" si="230"/>
        <v/>
      </c>
      <c r="H970" s="87" t="str">
        <f>IF(EXPORTADO!B952&lt;&gt;"",EXPORTADO!B952,"")</f>
        <v/>
      </c>
      <c r="I970" s="78" t="str">
        <f t="shared" si="231"/>
        <v/>
      </c>
      <c r="J970" s="78"/>
      <c r="K970" s="88" t="str">
        <f>IF(EXPORTADO!A952&lt;&gt;"",TRIM(EXPORTADO!A952),"")</f>
        <v/>
      </c>
      <c r="L970" s="50" t="str">
        <f>IF(K970&lt;&gt;"",EXPORTADO!D952,"")</f>
        <v/>
      </c>
      <c r="M970" s="50"/>
      <c r="N970" s="78" t="str">
        <f>IF(K970&lt;&gt;"",EXPORTADO!C952,"")</f>
        <v/>
      </c>
      <c r="O970" s="89" t="str">
        <f>IF(G970&lt;&gt;"",EXPORTADO!E952,"")</f>
        <v/>
      </c>
      <c r="P970" s="90" t="str">
        <f>IF(G970&lt;&gt;"",EXPORTADO!F952,"")</f>
        <v/>
      </c>
      <c r="Q970" s="90" t="str">
        <f>IF($G970&lt;&gt;"",$O970*P970,IF(OR($I970="c",$I970="css"),SUMIF($G$22:G$2999,$K970,Q$22:Q$2999),IF($I970="c1",SUMIF($F$22:F$2999,$K970,Q$22:Q$2999),IF($I970="c2",SUMIF($E$22:E$2999,$K970,Q$22:Q$2999),IF($I970="c3",SUMIF($D$22:D$2999,$K970,Q$22:Q$2999),IF($I970="c4",SUMIF($C$22:C$2999,$K970,Q$22:Q$2999),""))))))</f>
        <v/>
      </c>
      <c r="S970" s="90"/>
      <c r="T970" s="90" t="str">
        <f>IF(G970&lt;&gt;"",IF(S970&lt;&gt;"",O970*S970,"Celda Vacia"),IF($G970&lt;&gt;"",$O970*S970,IF(OR($I970="c",$I970="css"),SUMIF($G$22:G$2999,$K970,T$22:T$2999),IF($I970="c1",SUMIF($F$22:F$2999,$K970,T$22:T$2999),IF($I970="c2",SUMIF($E$22:E$2999,$K970,T$22:T$2999),IF($I970="c3",SUMIF($D$22:D$2999,$K970,T$22:T$2999),IF($I970="c4",SUMIF($C$22:C$2999,$K970,T$22:T$2999),"")))))))</f>
        <v/>
      </c>
      <c r="U970" s="91" t="str">
        <f t="shared" si="232"/>
        <v/>
      </c>
      <c r="V970" s="45"/>
      <c r="X970" s="50" t="str">
        <f t="shared" si="233"/>
        <v/>
      </c>
      <c r="Y970" s="69" t="str">
        <f t="shared" si="234"/>
        <v/>
      </c>
      <c r="Z970" s="69" t="str">
        <f t="shared" si="235"/>
        <v/>
      </c>
      <c r="AA970" s="69" t="str">
        <f>IF(I970="CSS",IF(RELLENAR!$F$6="PEM",IF(OR(T970&lt;(Q970),Q970=0),1,""),IF(OR(T970*(1+$T$11+$T$9)&lt;(Q970*(1+$O$9+$O$11)),Q970=0),1,"")),"")</f>
        <v/>
      </c>
      <c r="AB970" s="93" t="str">
        <f t="shared" si="236"/>
        <v/>
      </c>
      <c r="AC970" s="56" t="str">
        <f t="shared" si="237"/>
        <v/>
      </c>
      <c r="AD970" s="94" t="str">
        <f t="shared" si="238"/>
        <v/>
      </c>
      <c r="AE970" s="56" t="str">
        <f t="shared" si="239"/>
        <v/>
      </c>
      <c r="AF970" s="78" t="str">
        <f t="shared" si="240"/>
        <v/>
      </c>
    </row>
    <row r="971" spans="1:32" s="74" customFormat="1" x14ac:dyDescent="0.2">
      <c r="A971" s="74" t="str">
        <f>IF(EXPORTADO!I953&lt;&gt;"",EXPORTADO!I953,"")</f>
        <v/>
      </c>
      <c r="B971" s="74" t="str">
        <f t="shared" si="225"/>
        <v/>
      </c>
      <c r="C971" s="86" t="str">
        <f t="shared" si="226"/>
        <v/>
      </c>
      <c r="D971" s="86" t="str">
        <f t="shared" si="227"/>
        <v/>
      </c>
      <c r="E971" s="86" t="str">
        <f t="shared" si="228"/>
        <v/>
      </c>
      <c r="F971" s="86" t="str">
        <f t="shared" si="229"/>
        <v/>
      </c>
      <c r="G971" s="86" t="str">
        <f t="shared" si="230"/>
        <v/>
      </c>
      <c r="H971" s="87" t="str">
        <f>IF(EXPORTADO!B953&lt;&gt;"",EXPORTADO!B953,"")</f>
        <v/>
      </c>
      <c r="I971" s="78" t="str">
        <f t="shared" si="231"/>
        <v/>
      </c>
      <c r="J971" s="78"/>
      <c r="K971" s="88" t="str">
        <f>IF(EXPORTADO!A953&lt;&gt;"",TRIM(EXPORTADO!A953),"")</f>
        <v/>
      </c>
      <c r="L971" s="50" t="str">
        <f>IF(K971&lt;&gt;"",EXPORTADO!D953,"")</f>
        <v/>
      </c>
      <c r="M971" s="50"/>
      <c r="N971" s="78" t="str">
        <f>IF(K971&lt;&gt;"",EXPORTADO!C953,"")</f>
        <v/>
      </c>
      <c r="O971" s="89" t="str">
        <f>IF(G971&lt;&gt;"",EXPORTADO!E953,"")</f>
        <v/>
      </c>
      <c r="P971" s="90" t="str">
        <f>IF(G971&lt;&gt;"",EXPORTADO!F953,"")</f>
        <v/>
      </c>
      <c r="Q971" s="90" t="str">
        <f>IF($G971&lt;&gt;"",$O971*P971,IF(OR($I971="c",$I971="css"),SUMIF($G$22:G$2999,$K971,Q$22:Q$2999),IF($I971="c1",SUMIF($F$22:F$2999,$K971,Q$22:Q$2999),IF($I971="c2",SUMIF($E$22:E$2999,$K971,Q$22:Q$2999),IF($I971="c3",SUMIF($D$22:D$2999,$K971,Q$22:Q$2999),IF($I971="c4",SUMIF($C$22:C$2999,$K971,Q$22:Q$2999),""))))))</f>
        <v/>
      </c>
      <c r="S971" s="90" t="s">
        <v>17</v>
      </c>
      <c r="T971" s="90" t="str">
        <f>IF(G971&lt;&gt;"",IF(S971&lt;&gt;"",O971*S971,"Celda Vacia"),IF($G971&lt;&gt;"",$O971*S971,IF(OR($I971="c",$I971="css"),SUMIF($G$22:G$2999,$K971,T$22:T$2999),IF($I971="c1",SUMIF($F$22:F$2999,$K971,T$22:T$2999),IF($I971="c2",SUMIF($E$22:E$2999,$K971,T$22:T$2999),IF($I971="c3",SUMIF($D$22:D$2999,$K971,T$22:T$2999),IF($I971="c4",SUMIF($C$22:C$2999,$K971,T$22:T$2999),"")))))))</f>
        <v/>
      </c>
      <c r="U971" s="91" t="str">
        <f t="shared" si="232"/>
        <v/>
      </c>
      <c r="V971" s="45"/>
      <c r="X971" s="50" t="str">
        <f t="shared" si="233"/>
        <v/>
      </c>
      <c r="Y971" s="69" t="str">
        <f t="shared" si="234"/>
        <v/>
      </c>
      <c r="Z971" s="69" t="str">
        <f t="shared" si="235"/>
        <v/>
      </c>
      <c r="AA971" s="69" t="str">
        <f>IF(I971="CSS",IF(RELLENAR!$F$6="PEM",IF(OR(T971&lt;(Q971),Q971=0),1,""),IF(OR(T971*(1+$T$11+$T$9)&lt;(Q971*(1+$O$9+$O$11)),Q971=0),1,"")),"")</f>
        <v/>
      </c>
      <c r="AB971" s="93" t="str">
        <f t="shared" si="236"/>
        <v/>
      </c>
      <c r="AC971" s="56" t="str">
        <f t="shared" si="237"/>
        <v/>
      </c>
      <c r="AD971" s="94" t="str">
        <f t="shared" si="238"/>
        <v/>
      </c>
      <c r="AE971" s="56" t="str">
        <f t="shared" si="239"/>
        <v/>
      </c>
      <c r="AF971" s="78" t="str">
        <f t="shared" si="240"/>
        <v/>
      </c>
    </row>
    <row r="972" spans="1:32" s="74" customFormat="1" x14ac:dyDescent="0.2">
      <c r="A972" s="74" t="str">
        <f>IF(EXPORTADO!I954&lt;&gt;"",EXPORTADO!I954,"")</f>
        <v/>
      </c>
      <c r="B972" s="74" t="str">
        <f t="shared" si="225"/>
        <v/>
      </c>
      <c r="C972" s="86" t="str">
        <f t="shared" si="226"/>
        <v/>
      </c>
      <c r="D972" s="86" t="str">
        <f t="shared" si="227"/>
        <v/>
      </c>
      <c r="E972" s="86" t="str">
        <f t="shared" si="228"/>
        <v/>
      </c>
      <c r="F972" s="86" t="str">
        <f t="shared" si="229"/>
        <v/>
      </c>
      <c r="G972" s="86" t="str">
        <f t="shared" si="230"/>
        <v/>
      </c>
      <c r="H972" s="87" t="str">
        <f>IF(EXPORTADO!B954&lt;&gt;"",EXPORTADO!B954,"")</f>
        <v/>
      </c>
      <c r="I972" s="78" t="str">
        <f t="shared" si="231"/>
        <v/>
      </c>
      <c r="J972" s="78"/>
      <c r="K972" s="88" t="str">
        <f>IF(EXPORTADO!A954&lt;&gt;"",TRIM(EXPORTADO!A954),"")</f>
        <v/>
      </c>
      <c r="L972" s="50" t="str">
        <f>IF(K972&lt;&gt;"",EXPORTADO!D954,"")</f>
        <v/>
      </c>
      <c r="M972" s="50"/>
      <c r="N972" s="78" t="str">
        <f>IF(K972&lt;&gt;"",EXPORTADO!C954,"")</f>
        <v/>
      </c>
      <c r="O972" s="89" t="str">
        <f>IF(G972&lt;&gt;"",EXPORTADO!E954,"")</f>
        <v/>
      </c>
      <c r="P972" s="90" t="str">
        <f>IF(G972&lt;&gt;"",EXPORTADO!F954,"")</f>
        <v/>
      </c>
      <c r="Q972" s="90" t="str">
        <f>IF($G972&lt;&gt;"",$O972*P972,IF(OR($I972="c",$I972="css"),SUMIF($G$22:G$2999,$K972,Q$22:Q$2999),IF($I972="c1",SUMIF($F$22:F$2999,$K972,Q$22:Q$2999),IF($I972="c2",SUMIF($E$22:E$2999,$K972,Q$22:Q$2999),IF($I972="c3",SUMIF($D$22:D$2999,$K972,Q$22:Q$2999),IF($I972="c4",SUMIF($C$22:C$2999,$K972,Q$22:Q$2999),""))))))</f>
        <v/>
      </c>
      <c r="S972" s="90"/>
      <c r="T972" s="90" t="str">
        <f>IF(G972&lt;&gt;"",IF(S972&lt;&gt;"",O972*S972,"Celda Vacia"),IF($G972&lt;&gt;"",$O972*S972,IF(OR($I972="c",$I972="css"),SUMIF($G$22:G$2999,$K972,T$22:T$2999),IF($I972="c1",SUMIF($F$22:F$2999,$K972,T$22:T$2999),IF($I972="c2",SUMIF($E$22:E$2999,$K972,T$22:T$2999),IF($I972="c3",SUMIF($D$22:D$2999,$K972,T$22:T$2999),IF($I972="c4",SUMIF($C$22:C$2999,$K972,T$22:T$2999),"")))))))</f>
        <v/>
      </c>
      <c r="U972" s="91" t="str">
        <f t="shared" si="232"/>
        <v/>
      </c>
      <c r="V972" s="45"/>
      <c r="X972" s="50" t="str">
        <f t="shared" si="233"/>
        <v/>
      </c>
      <c r="Y972" s="69" t="str">
        <f t="shared" si="234"/>
        <v/>
      </c>
      <c r="Z972" s="69" t="str">
        <f t="shared" si="235"/>
        <v/>
      </c>
      <c r="AA972" s="69" t="str">
        <f>IF(I972="CSS",IF(RELLENAR!$F$6="PEM",IF(OR(T972&lt;(Q972),Q972=0),1,""),IF(OR(T972*(1+$T$11+$T$9)&lt;(Q972*(1+$O$9+$O$11)),Q972=0),1,"")),"")</f>
        <v/>
      </c>
      <c r="AB972" s="93" t="str">
        <f t="shared" si="236"/>
        <v/>
      </c>
      <c r="AC972" s="56" t="str">
        <f t="shared" si="237"/>
        <v/>
      </c>
      <c r="AD972" s="94" t="str">
        <f t="shared" si="238"/>
        <v/>
      </c>
      <c r="AE972" s="56" t="str">
        <f t="shared" si="239"/>
        <v/>
      </c>
      <c r="AF972" s="78" t="str">
        <f t="shared" si="240"/>
        <v/>
      </c>
    </row>
    <row r="973" spans="1:32" s="74" customFormat="1" x14ac:dyDescent="0.2">
      <c r="A973" s="74" t="str">
        <f>IF(EXPORTADO!I955&lt;&gt;"",EXPORTADO!I955,"")</f>
        <v/>
      </c>
      <c r="B973" s="74" t="str">
        <f t="shared" si="225"/>
        <v/>
      </c>
      <c r="C973" s="86" t="str">
        <f t="shared" si="226"/>
        <v/>
      </c>
      <c r="D973" s="86" t="str">
        <f t="shared" si="227"/>
        <v/>
      </c>
      <c r="E973" s="86" t="str">
        <f t="shared" si="228"/>
        <v/>
      </c>
      <c r="F973" s="86" t="str">
        <f t="shared" si="229"/>
        <v/>
      </c>
      <c r="G973" s="86" t="str">
        <f t="shared" si="230"/>
        <v/>
      </c>
      <c r="H973" s="87" t="str">
        <f>IF(EXPORTADO!B955&lt;&gt;"",EXPORTADO!B955,"")</f>
        <v/>
      </c>
      <c r="I973" s="78" t="str">
        <f t="shared" si="231"/>
        <v/>
      </c>
      <c r="J973" s="78"/>
      <c r="K973" s="88" t="str">
        <f>IF(EXPORTADO!A955&lt;&gt;"",TRIM(EXPORTADO!A955),"")</f>
        <v/>
      </c>
      <c r="L973" s="50" t="str">
        <f>IF(K973&lt;&gt;"",EXPORTADO!D955,"")</f>
        <v/>
      </c>
      <c r="M973" s="50"/>
      <c r="N973" s="78" t="str">
        <f>IF(K973&lt;&gt;"",EXPORTADO!C955,"")</f>
        <v/>
      </c>
      <c r="O973" s="89" t="str">
        <f>IF(G973&lt;&gt;"",EXPORTADO!E955,"")</f>
        <v/>
      </c>
      <c r="P973" s="90" t="str">
        <f>IF(G973&lt;&gt;"",EXPORTADO!F955,"")</f>
        <v/>
      </c>
      <c r="Q973" s="90" t="str">
        <f>IF($G973&lt;&gt;"",$O973*P973,IF(OR($I973="c",$I973="css"),SUMIF($G$22:G$2999,$K973,Q$22:Q$2999),IF($I973="c1",SUMIF($F$22:F$2999,$K973,Q$22:Q$2999),IF($I973="c2",SUMIF($E$22:E$2999,$K973,Q$22:Q$2999),IF($I973="c3",SUMIF($D$22:D$2999,$K973,Q$22:Q$2999),IF($I973="c4",SUMIF($C$22:C$2999,$K973,Q$22:Q$2999),""))))))</f>
        <v/>
      </c>
      <c r="S973" s="90" t="s">
        <v>17</v>
      </c>
      <c r="T973" s="90" t="str">
        <f>IF(G973&lt;&gt;"",IF(S973&lt;&gt;"",O973*S973,"Celda Vacia"),IF($G973&lt;&gt;"",$O973*S973,IF(OR($I973="c",$I973="css"),SUMIF($G$22:G$2999,$K973,T$22:T$2999),IF($I973="c1",SUMIF($F$22:F$2999,$K973,T$22:T$2999),IF($I973="c2",SUMIF($E$22:E$2999,$K973,T$22:T$2999),IF($I973="c3",SUMIF($D$22:D$2999,$K973,T$22:T$2999),IF($I973="c4",SUMIF($C$22:C$2999,$K973,T$22:T$2999),"")))))))</f>
        <v/>
      </c>
      <c r="U973" s="91" t="str">
        <f t="shared" si="232"/>
        <v/>
      </c>
      <c r="V973" s="45"/>
      <c r="X973" s="50" t="str">
        <f t="shared" si="233"/>
        <v/>
      </c>
      <c r="Y973" s="69" t="str">
        <f t="shared" si="234"/>
        <v/>
      </c>
      <c r="Z973" s="69" t="str">
        <f t="shared" si="235"/>
        <v/>
      </c>
      <c r="AA973" s="69" t="str">
        <f>IF(I973="CSS",IF(RELLENAR!$F$6="PEM",IF(OR(T973&lt;(Q973),Q973=0),1,""),IF(OR(T973*(1+$T$11+$T$9)&lt;(Q973*(1+$O$9+$O$11)),Q973=0),1,"")),"")</f>
        <v/>
      </c>
      <c r="AB973" s="93" t="str">
        <f t="shared" si="236"/>
        <v/>
      </c>
      <c r="AC973" s="56" t="str">
        <f t="shared" si="237"/>
        <v/>
      </c>
      <c r="AD973" s="94" t="str">
        <f t="shared" si="238"/>
        <v/>
      </c>
      <c r="AE973" s="56" t="str">
        <f t="shared" si="239"/>
        <v/>
      </c>
      <c r="AF973" s="78" t="str">
        <f t="shared" si="240"/>
        <v/>
      </c>
    </row>
    <row r="974" spans="1:32" s="74" customFormat="1" x14ac:dyDescent="0.2">
      <c r="A974" s="74" t="str">
        <f>IF(EXPORTADO!I956&lt;&gt;"",EXPORTADO!I956,"")</f>
        <v/>
      </c>
      <c r="B974" s="74" t="str">
        <f t="shared" si="225"/>
        <v/>
      </c>
      <c r="C974" s="86" t="str">
        <f t="shared" si="226"/>
        <v/>
      </c>
      <c r="D974" s="86" t="str">
        <f t="shared" si="227"/>
        <v/>
      </c>
      <c r="E974" s="86" t="str">
        <f t="shared" si="228"/>
        <v/>
      </c>
      <c r="F974" s="86" t="str">
        <f t="shared" si="229"/>
        <v/>
      </c>
      <c r="G974" s="86" t="str">
        <f t="shared" si="230"/>
        <v/>
      </c>
      <c r="H974" s="87" t="str">
        <f>IF(EXPORTADO!B956&lt;&gt;"",EXPORTADO!B956,"")</f>
        <v/>
      </c>
      <c r="I974" s="78" t="str">
        <f t="shared" si="231"/>
        <v/>
      </c>
      <c r="J974" s="78"/>
      <c r="K974" s="88" t="str">
        <f>IF(EXPORTADO!A956&lt;&gt;"",TRIM(EXPORTADO!A956),"")</f>
        <v/>
      </c>
      <c r="L974" s="50" t="str">
        <f>IF(K974&lt;&gt;"",EXPORTADO!D956,"")</f>
        <v/>
      </c>
      <c r="M974" s="50"/>
      <c r="N974" s="78" t="str">
        <f>IF(K974&lt;&gt;"",EXPORTADO!C956,"")</f>
        <v/>
      </c>
      <c r="O974" s="89" t="str">
        <f>IF(G974&lt;&gt;"",EXPORTADO!E956,"")</f>
        <v/>
      </c>
      <c r="P974" s="90" t="str">
        <f>IF(G974&lt;&gt;"",EXPORTADO!F956,"")</f>
        <v/>
      </c>
      <c r="Q974" s="90" t="str">
        <f>IF($G974&lt;&gt;"",$O974*P974,IF(OR($I974="c",$I974="css"),SUMIF($G$22:G$2999,$K974,Q$22:Q$2999),IF($I974="c1",SUMIF($F$22:F$2999,$K974,Q$22:Q$2999),IF($I974="c2",SUMIF($E$22:E$2999,$K974,Q$22:Q$2999),IF($I974="c3",SUMIF($D$22:D$2999,$K974,Q$22:Q$2999),IF($I974="c4",SUMIF($C$22:C$2999,$K974,Q$22:Q$2999),""))))))</f>
        <v/>
      </c>
      <c r="S974" s="90" t="s">
        <v>17</v>
      </c>
      <c r="T974" s="90" t="str">
        <f>IF(G974&lt;&gt;"",IF(S974&lt;&gt;"",O974*S974,"Celda Vacia"),IF($G974&lt;&gt;"",$O974*S974,IF(OR($I974="c",$I974="css"),SUMIF($G$22:G$2999,$K974,T$22:T$2999),IF($I974="c1",SUMIF($F$22:F$2999,$K974,T$22:T$2999),IF($I974="c2",SUMIF($E$22:E$2999,$K974,T$22:T$2999),IF($I974="c3",SUMIF($D$22:D$2999,$K974,T$22:T$2999),IF($I974="c4",SUMIF($C$22:C$2999,$K974,T$22:T$2999),"")))))))</f>
        <v/>
      </c>
      <c r="U974" s="91" t="str">
        <f t="shared" si="232"/>
        <v/>
      </c>
      <c r="V974" s="45"/>
      <c r="X974" s="50" t="str">
        <f t="shared" si="233"/>
        <v/>
      </c>
      <c r="Y974" s="69" t="str">
        <f t="shared" si="234"/>
        <v/>
      </c>
      <c r="Z974" s="69" t="str">
        <f t="shared" si="235"/>
        <v/>
      </c>
      <c r="AA974" s="69" t="str">
        <f>IF(I974="CSS",IF(RELLENAR!$F$6="PEM",IF(OR(T974&lt;(Q974),Q974=0),1,""),IF(OR(T974*(1+$T$11+$T$9)&lt;(Q974*(1+$O$9+$O$11)),Q974=0),1,"")),"")</f>
        <v/>
      </c>
      <c r="AB974" s="93" t="str">
        <f t="shared" si="236"/>
        <v/>
      </c>
      <c r="AC974" s="56" t="str">
        <f t="shared" si="237"/>
        <v/>
      </c>
      <c r="AD974" s="94" t="str">
        <f t="shared" si="238"/>
        <v/>
      </c>
      <c r="AE974" s="56" t="str">
        <f t="shared" si="239"/>
        <v/>
      </c>
      <c r="AF974" s="78" t="str">
        <f t="shared" si="240"/>
        <v/>
      </c>
    </row>
    <row r="975" spans="1:32" s="74" customFormat="1" x14ac:dyDescent="0.2">
      <c r="A975" s="74" t="str">
        <f>IF(EXPORTADO!I957&lt;&gt;"",EXPORTADO!I957,"")</f>
        <v/>
      </c>
      <c r="B975" s="74" t="str">
        <f t="shared" si="225"/>
        <v/>
      </c>
      <c r="C975" s="86" t="str">
        <f t="shared" si="226"/>
        <v/>
      </c>
      <c r="D975" s="86" t="str">
        <f t="shared" si="227"/>
        <v/>
      </c>
      <c r="E975" s="86" t="str">
        <f t="shared" si="228"/>
        <v/>
      </c>
      <c r="F975" s="86" t="str">
        <f t="shared" si="229"/>
        <v/>
      </c>
      <c r="G975" s="86" t="str">
        <f t="shared" si="230"/>
        <v/>
      </c>
      <c r="H975" s="87" t="str">
        <f>IF(EXPORTADO!B957&lt;&gt;"",EXPORTADO!B957,"")</f>
        <v/>
      </c>
      <c r="I975" s="78" t="str">
        <f t="shared" si="231"/>
        <v/>
      </c>
      <c r="J975" s="78"/>
      <c r="K975" s="88" t="str">
        <f>IF(EXPORTADO!A957&lt;&gt;"",TRIM(EXPORTADO!A957),"")</f>
        <v/>
      </c>
      <c r="L975" s="50" t="str">
        <f>IF(K975&lt;&gt;"",EXPORTADO!D957,"")</f>
        <v/>
      </c>
      <c r="M975" s="50"/>
      <c r="N975" s="78" t="str">
        <f>IF(K975&lt;&gt;"",EXPORTADO!C957,"")</f>
        <v/>
      </c>
      <c r="O975" s="89" t="str">
        <f>IF(G975&lt;&gt;"",EXPORTADO!E957,"")</f>
        <v/>
      </c>
      <c r="P975" s="90" t="str">
        <f>IF(G975&lt;&gt;"",EXPORTADO!F957,"")</f>
        <v/>
      </c>
      <c r="Q975" s="90" t="str">
        <f>IF($G975&lt;&gt;"",$O975*P975,IF(OR($I975="c",$I975="css"),SUMIF($G$22:G$2999,$K975,Q$22:Q$2999),IF($I975="c1",SUMIF($F$22:F$2999,$K975,Q$22:Q$2999),IF($I975="c2",SUMIF($E$22:E$2999,$K975,Q$22:Q$2999),IF($I975="c3",SUMIF($D$22:D$2999,$K975,Q$22:Q$2999),IF($I975="c4",SUMIF($C$22:C$2999,$K975,Q$22:Q$2999),""))))))</f>
        <v/>
      </c>
      <c r="S975" s="90"/>
      <c r="T975" s="90" t="str">
        <f>IF(G975&lt;&gt;"",IF(S975&lt;&gt;"",O975*S975,"Celda Vacia"),IF($G975&lt;&gt;"",$O975*S975,IF(OR($I975="c",$I975="css"),SUMIF($G$22:G$2999,$K975,T$22:T$2999),IF($I975="c1",SUMIF($F$22:F$2999,$K975,T$22:T$2999),IF($I975="c2",SUMIF($E$22:E$2999,$K975,T$22:T$2999),IF($I975="c3",SUMIF($D$22:D$2999,$K975,T$22:T$2999),IF($I975="c4",SUMIF($C$22:C$2999,$K975,T$22:T$2999),"")))))))</f>
        <v/>
      </c>
      <c r="U975" s="91" t="str">
        <f t="shared" si="232"/>
        <v/>
      </c>
      <c r="V975" s="45"/>
      <c r="X975" s="50" t="str">
        <f t="shared" si="233"/>
        <v/>
      </c>
      <c r="Y975" s="69" t="str">
        <f t="shared" si="234"/>
        <v/>
      </c>
      <c r="Z975" s="69" t="str">
        <f t="shared" si="235"/>
        <v/>
      </c>
      <c r="AA975" s="69" t="str">
        <f>IF(I975="CSS",IF(RELLENAR!$F$6="PEM",IF(OR(T975&lt;(Q975),Q975=0),1,""),IF(OR(T975*(1+$T$11+$T$9)&lt;(Q975*(1+$O$9+$O$11)),Q975=0),1,"")),"")</f>
        <v/>
      </c>
      <c r="AB975" s="93" t="str">
        <f t="shared" si="236"/>
        <v/>
      </c>
      <c r="AC975" s="56" t="str">
        <f t="shared" si="237"/>
        <v/>
      </c>
      <c r="AD975" s="94" t="str">
        <f t="shared" si="238"/>
        <v/>
      </c>
      <c r="AE975" s="56" t="str">
        <f t="shared" si="239"/>
        <v/>
      </c>
      <c r="AF975" s="78" t="str">
        <f t="shared" si="240"/>
        <v/>
      </c>
    </row>
    <row r="976" spans="1:32" s="74" customFormat="1" x14ac:dyDescent="0.2">
      <c r="A976" s="74" t="str">
        <f>IF(EXPORTADO!I958&lt;&gt;"",EXPORTADO!I958,"")</f>
        <v/>
      </c>
      <c r="B976" s="74" t="str">
        <f t="shared" si="225"/>
        <v/>
      </c>
      <c r="C976" s="86" t="str">
        <f t="shared" si="226"/>
        <v/>
      </c>
      <c r="D976" s="86" t="str">
        <f t="shared" si="227"/>
        <v/>
      </c>
      <c r="E976" s="86" t="str">
        <f t="shared" si="228"/>
        <v/>
      </c>
      <c r="F976" s="86" t="str">
        <f t="shared" si="229"/>
        <v/>
      </c>
      <c r="G976" s="86" t="str">
        <f t="shared" si="230"/>
        <v/>
      </c>
      <c r="H976" s="87" t="str">
        <f>IF(EXPORTADO!B958&lt;&gt;"",EXPORTADO!B958,"")</f>
        <v/>
      </c>
      <c r="I976" s="78" t="str">
        <f t="shared" si="231"/>
        <v/>
      </c>
      <c r="J976" s="78"/>
      <c r="K976" s="88" t="str">
        <f>IF(EXPORTADO!A958&lt;&gt;"",TRIM(EXPORTADO!A958),"")</f>
        <v/>
      </c>
      <c r="L976" s="50" t="str">
        <f>IF(K976&lt;&gt;"",EXPORTADO!D958,"")</f>
        <v/>
      </c>
      <c r="M976" s="50"/>
      <c r="N976" s="78" t="str">
        <f>IF(K976&lt;&gt;"",EXPORTADO!C958,"")</f>
        <v/>
      </c>
      <c r="O976" s="89" t="str">
        <f>IF(G976&lt;&gt;"",EXPORTADO!E958,"")</f>
        <v/>
      </c>
      <c r="P976" s="90" t="str">
        <f>IF(G976&lt;&gt;"",EXPORTADO!F958,"")</f>
        <v/>
      </c>
      <c r="Q976" s="90" t="str">
        <f>IF($G976&lt;&gt;"",$O976*P976,IF(OR($I976="c",$I976="css"),SUMIF($G$22:G$2999,$K976,Q$22:Q$2999),IF($I976="c1",SUMIF($F$22:F$2999,$K976,Q$22:Q$2999),IF($I976="c2",SUMIF($E$22:E$2999,$K976,Q$22:Q$2999),IF($I976="c3",SUMIF($D$22:D$2999,$K976,Q$22:Q$2999),IF($I976="c4",SUMIF($C$22:C$2999,$K976,Q$22:Q$2999),""))))))</f>
        <v/>
      </c>
      <c r="S976" s="90"/>
      <c r="T976" s="90" t="str">
        <f>IF(G976&lt;&gt;"",IF(S976&lt;&gt;"",O976*S976,"Celda Vacia"),IF($G976&lt;&gt;"",$O976*S976,IF(OR($I976="c",$I976="css"),SUMIF($G$22:G$2999,$K976,T$22:T$2999),IF($I976="c1",SUMIF($F$22:F$2999,$K976,T$22:T$2999),IF($I976="c2",SUMIF($E$22:E$2999,$K976,T$22:T$2999),IF($I976="c3",SUMIF($D$22:D$2999,$K976,T$22:T$2999),IF($I976="c4",SUMIF($C$22:C$2999,$K976,T$22:T$2999),"")))))))</f>
        <v/>
      </c>
      <c r="U976" s="91" t="str">
        <f t="shared" si="232"/>
        <v/>
      </c>
      <c r="V976" s="45"/>
      <c r="X976" s="50" t="str">
        <f t="shared" si="233"/>
        <v/>
      </c>
      <c r="Y976" s="69" t="str">
        <f t="shared" si="234"/>
        <v/>
      </c>
      <c r="Z976" s="69" t="str">
        <f t="shared" si="235"/>
        <v/>
      </c>
      <c r="AA976" s="69" t="str">
        <f>IF(I976="CSS",IF(RELLENAR!$F$6="PEM",IF(OR(T976&lt;(Q976),Q976=0),1,""),IF(OR(T976*(1+$T$11+$T$9)&lt;(Q976*(1+$O$9+$O$11)),Q976=0),1,"")),"")</f>
        <v/>
      </c>
      <c r="AB976" s="93" t="str">
        <f t="shared" si="236"/>
        <v/>
      </c>
      <c r="AC976" s="56" t="str">
        <f t="shared" si="237"/>
        <v/>
      </c>
      <c r="AD976" s="94" t="str">
        <f t="shared" si="238"/>
        <v/>
      </c>
      <c r="AE976" s="56" t="str">
        <f t="shared" si="239"/>
        <v/>
      </c>
      <c r="AF976" s="78" t="str">
        <f t="shared" si="240"/>
        <v/>
      </c>
    </row>
    <row r="977" spans="1:32" s="74" customFormat="1" x14ac:dyDescent="0.2">
      <c r="A977" s="74" t="str">
        <f>IF(EXPORTADO!I959&lt;&gt;"",EXPORTADO!I959,"")</f>
        <v/>
      </c>
      <c r="B977" s="74" t="str">
        <f t="shared" si="225"/>
        <v/>
      </c>
      <c r="C977" s="86" t="str">
        <f t="shared" si="226"/>
        <v/>
      </c>
      <c r="D977" s="86" t="str">
        <f t="shared" si="227"/>
        <v/>
      </c>
      <c r="E977" s="86" t="str">
        <f t="shared" si="228"/>
        <v/>
      </c>
      <c r="F977" s="86" t="str">
        <f t="shared" si="229"/>
        <v/>
      </c>
      <c r="G977" s="86" t="str">
        <f t="shared" si="230"/>
        <v/>
      </c>
      <c r="H977" s="87" t="str">
        <f>IF(EXPORTADO!B959&lt;&gt;"",EXPORTADO!B959,"")</f>
        <v/>
      </c>
      <c r="I977" s="78" t="str">
        <f t="shared" si="231"/>
        <v/>
      </c>
      <c r="J977" s="78"/>
      <c r="K977" s="88" t="str">
        <f>IF(EXPORTADO!A959&lt;&gt;"",TRIM(EXPORTADO!A959),"")</f>
        <v/>
      </c>
      <c r="L977" s="50" t="str">
        <f>IF(K977&lt;&gt;"",EXPORTADO!D959,"")</f>
        <v/>
      </c>
      <c r="M977" s="50"/>
      <c r="N977" s="78" t="str">
        <f>IF(K977&lt;&gt;"",EXPORTADO!C959,"")</f>
        <v/>
      </c>
      <c r="O977" s="89" t="str">
        <f>IF(G977&lt;&gt;"",EXPORTADO!E959,"")</f>
        <v/>
      </c>
      <c r="P977" s="90" t="str">
        <f>IF(G977&lt;&gt;"",EXPORTADO!F959,"")</f>
        <v/>
      </c>
      <c r="Q977" s="90" t="str">
        <f>IF($G977&lt;&gt;"",$O977*P977,IF(OR($I977="c",$I977="css"),SUMIF($G$22:G$2999,$K977,Q$22:Q$2999),IF($I977="c1",SUMIF($F$22:F$2999,$K977,Q$22:Q$2999),IF($I977="c2",SUMIF($E$22:E$2999,$K977,Q$22:Q$2999),IF($I977="c3",SUMIF($D$22:D$2999,$K977,Q$22:Q$2999),IF($I977="c4",SUMIF($C$22:C$2999,$K977,Q$22:Q$2999),""))))))</f>
        <v/>
      </c>
      <c r="S977" s="90"/>
      <c r="T977" s="90" t="str">
        <f>IF(G977&lt;&gt;"",IF(S977&lt;&gt;"",O977*S977,"Celda Vacia"),IF($G977&lt;&gt;"",$O977*S977,IF(OR($I977="c",$I977="css"),SUMIF($G$22:G$2999,$K977,T$22:T$2999),IF($I977="c1",SUMIF($F$22:F$2999,$K977,T$22:T$2999),IF($I977="c2",SUMIF($E$22:E$2999,$K977,T$22:T$2999),IF($I977="c3",SUMIF($D$22:D$2999,$K977,T$22:T$2999),IF($I977="c4",SUMIF($C$22:C$2999,$K977,T$22:T$2999),"")))))))</f>
        <v/>
      </c>
      <c r="U977" s="91" t="str">
        <f t="shared" si="232"/>
        <v/>
      </c>
      <c r="V977" s="45"/>
      <c r="X977" s="50" t="str">
        <f t="shared" si="233"/>
        <v/>
      </c>
      <c r="Y977" s="69" t="str">
        <f t="shared" si="234"/>
        <v/>
      </c>
      <c r="Z977" s="69" t="str">
        <f t="shared" si="235"/>
        <v/>
      </c>
      <c r="AA977" s="69" t="str">
        <f>IF(I977="CSS",IF(RELLENAR!$F$6="PEM",IF(OR(T977&lt;(Q977),Q977=0),1,""),IF(OR(T977*(1+$T$11+$T$9)&lt;(Q977*(1+$O$9+$O$11)),Q977=0),1,"")),"")</f>
        <v/>
      </c>
      <c r="AB977" s="93" t="str">
        <f t="shared" si="236"/>
        <v/>
      </c>
      <c r="AC977" s="56" t="str">
        <f t="shared" si="237"/>
        <v/>
      </c>
      <c r="AD977" s="94" t="str">
        <f t="shared" si="238"/>
        <v/>
      </c>
      <c r="AE977" s="56" t="str">
        <f t="shared" si="239"/>
        <v/>
      </c>
      <c r="AF977" s="78" t="str">
        <f t="shared" si="240"/>
        <v/>
      </c>
    </row>
    <row r="978" spans="1:32" s="74" customFormat="1" x14ac:dyDescent="0.2">
      <c r="A978" s="74" t="str">
        <f>IF(EXPORTADO!I960&lt;&gt;"",EXPORTADO!I960,"")</f>
        <v/>
      </c>
      <c r="B978" s="74" t="str">
        <f t="shared" si="225"/>
        <v/>
      </c>
      <c r="C978" s="86" t="str">
        <f t="shared" si="226"/>
        <v/>
      </c>
      <c r="D978" s="86" t="str">
        <f t="shared" si="227"/>
        <v/>
      </c>
      <c r="E978" s="86" t="str">
        <f t="shared" si="228"/>
        <v/>
      </c>
      <c r="F978" s="86" t="str">
        <f t="shared" si="229"/>
        <v/>
      </c>
      <c r="G978" s="86" t="str">
        <f t="shared" si="230"/>
        <v/>
      </c>
      <c r="H978" s="87" t="str">
        <f>IF(EXPORTADO!B960&lt;&gt;"",EXPORTADO!B960,"")</f>
        <v/>
      </c>
      <c r="I978" s="78" t="str">
        <f t="shared" si="231"/>
        <v/>
      </c>
      <c r="J978" s="78"/>
      <c r="K978" s="88" t="str">
        <f>IF(EXPORTADO!A960&lt;&gt;"",TRIM(EXPORTADO!A960),"")</f>
        <v/>
      </c>
      <c r="L978" s="50" t="str">
        <f>IF(K978&lt;&gt;"",EXPORTADO!D960,"")</f>
        <v/>
      </c>
      <c r="M978" s="50"/>
      <c r="N978" s="78" t="str">
        <f>IF(K978&lt;&gt;"",EXPORTADO!C960,"")</f>
        <v/>
      </c>
      <c r="O978" s="89" t="str">
        <f>IF(G978&lt;&gt;"",EXPORTADO!E960,"")</f>
        <v/>
      </c>
      <c r="P978" s="90" t="str">
        <f>IF(G978&lt;&gt;"",EXPORTADO!F960,"")</f>
        <v/>
      </c>
      <c r="Q978" s="90" t="str">
        <f>IF($G978&lt;&gt;"",$O978*P978,IF(OR($I978="c",$I978="css"),SUMIF($G$22:G$2999,$K978,Q$22:Q$2999),IF($I978="c1",SUMIF($F$22:F$2999,$K978,Q$22:Q$2999),IF($I978="c2",SUMIF($E$22:E$2999,$K978,Q$22:Q$2999),IF($I978="c3",SUMIF($D$22:D$2999,$K978,Q$22:Q$2999),IF($I978="c4",SUMIF($C$22:C$2999,$K978,Q$22:Q$2999),""))))))</f>
        <v/>
      </c>
      <c r="S978" s="90"/>
      <c r="T978" s="90" t="str">
        <f>IF(G978&lt;&gt;"",IF(S978&lt;&gt;"",O978*S978,"Celda Vacia"),IF($G978&lt;&gt;"",$O978*S978,IF(OR($I978="c",$I978="css"),SUMIF($G$22:G$2999,$K978,T$22:T$2999),IF($I978="c1",SUMIF($F$22:F$2999,$K978,T$22:T$2999),IF($I978="c2",SUMIF($E$22:E$2999,$K978,T$22:T$2999),IF($I978="c3",SUMIF($D$22:D$2999,$K978,T$22:T$2999),IF($I978="c4",SUMIF($C$22:C$2999,$K978,T$22:T$2999),"")))))))</f>
        <v/>
      </c>
      <c r="U978" s="91" t="str">
        <f t="shared" si="232"/>
        <v/>
      </c>
      <c r="V978" s="45"/>
      <c r="X978" s="50" t="str">
        <f t="shared" si="233"/>
        <v/>
      </c>
      <c r="Y978" s="69" t="str">
        <f t="shared" si="234"/>
        <v/>
      </c>
      <c r="Z978" s="69" t="str">
        <f t="shared" si="235"/>
        <v/>
      </c>
      <c r="AA978" s="69" t="str">
        <f>IF(I978="CSS",IF(RELLENAR!$F$6="PEM",IF(OR(T978&lt;(Q978),Q978=0),1,""),IF(OR(T978*(1+$T$11+$T$9)&lt;(Q978*(1+$O$9+$O$11)),Q978=0),1,"")),"")</f>
        <v/>
      </c>
      <c r="AB978" s="93" t="str">
        <f t="shared" si="236"/>
        <v/>
      </c>
      <c r="AC978" s="56" t="str">
        <f t="shared" si="237"/>
        <v/>
      </c>
      <c r="AD978" s="94" t="str">
        <f t="shared" si="238"/>
        <v/>
      </c>
      <c r="AE978" s="56" t="str">
        <f t="shared" si="239"/>
        <v/>
      </c>
      <c r="AF978" s="78" t="str">
        <f t="shared" si="240"/>
        <v/>
      </c>
    </row>
    <row r="979" spans="1:32" s="74" customFormat="1" x14ac:dyDescent="0.2">
      <c r="A979" s="74" t="str">
        <f>IF(EXPORTADO!I961&lt;&gt;"",EXPORTADO!I961,"")</f>
        <v/>
      </c>
      <c r="B979" s="74" t="str">
        <f t="shared" si="225"/>
        <v/>
      </c>
      <c r="C979" s="86" t="str">
        <f t="shared" si="226"/>
        <v/>
      </c>
      <c r="D979" s="86" t="str">
        <f t="shared" si="227"/>
        <v/>
      </c>
      <c r="E979" s="86" t="str">
        <f t="shared" si="228"/>
        <v/>
      </c>
      <c r="F979" s="86" t="str">
        <f t="shared" si="229"/>
        <v/>
      </c>
      <c r="G979" s="86" t="str">
        <f t="shared" si="230"/>
        <v/>
      </c>
      <c r="H979" s="87" t="str">
        <f>IF(EXPORTADO!B961&lt;&gt;"",EXPORTADO!B961,"")</f>
        <v/>
      </c>
      <c r="I979" s="78" t="str">
        <f t="shared" si="231"/>
        <v/>
      </c>
      <c r="J979" s="78"/>
      <c r="K979" s="88" t="str">
        <f>IF(EXPORTADO!A961&lt;&gt;"",TRIM(EXPORTADO!A961),"")</f>
        <v/>
      </c>
      <c r="L979" s="50" t="str">
        <f>IF(K979&lt;&gt;"",EXPORTADO!D961,"")</f>
        <v/>
      </c>
      <c r="M979" s="50"/>
      <c r="N979" s="78" t="str">
        <f>IF(K979&lt;&gt;"",EXPORTADO!C961,"")</f>
        <v/>
      </c>
      <c r="O979" s="89" t="str">
        <f>IF(G979&lt;&gt;"",EXPORTADO!E961,"")</f>
        <v/>
      </c>
      <c r="P979" s="90" t="str">
        <f>IF(G979&lt;&gt;"",EXPORTADO!F961,"")</f>
        <v/>
      </c>
      <c r="Q979" s="90" t="str">
        <f>IF($G979&lt;&gt;"",$O979*P979,IF(OR($I979="c",$I979="css"),SUMIF($G$22:G$2999,$K979,Q$22:Q$2999),IF($I979="c1",SUMIF($F$22:F$2999,$K979,Q$22:Q$2999),IF($I979="c2",SUMIF($E$22:E$2999,$K979,Q$22:Q$2999),IF($I979="c3",SUMIF($D$22:D$2999,$K979,Q$22:Q$2999),IF($I979="c4",SUMIF($C$22:C$2999,$K979,Q$22:Q$2999),""))))))</f>
        <v/>
      </c>
      <c r="S979" s="90" t="s">
        <v>17</v>
      </c>
      <c r="T979" s="90" t="str">
        <f>IF(G979&lt;&gt;"",IF(S979&lt;&gt;"",O979*S979,"Celda Vacia"),IF($G979&lt;&gt;"",$O979*S979,IF(OR($I979="c",$I979="css"),SUMIF($G$22:G$2999,$K979,T$22:T$2999),IF($I979="c1",SUMIF($F$22:F$2999,$K979,T$22:T$2999),IF($I979="c2",SUMIF($E$22:E$2999,$K979,T$22:T$2999),IF($I979="c3",SUMIF($D$22:D$2999,$K979,T$22:T$2999),IF($I979="c4",SUMIF($C$22:C$2999,$K979,T$22:T$2999),"")))))))</f>
        <v/>
      </c>
      <c r="U979" s="91" t="str">
        <f t="shared" si="232"/>
        <v/>
      </c>
      <c r="V979" s="45"/>
      <c r="X979" s="50" t="str">
        <f t="shared" si="233"/>
        <v/>
      </c>
      <c r="Y979" s="69" t="str">
        <f t="shared" si="234"/>
        <v/>
      </c>
      <c r="Z979" s="69" t="str">
        <f t="shared" si="235"/>
        <v/>
      </c>
      <c r="AA979" s="69" t="str">
        <f>IF(I979="CSS",IF(RELLENAR!$F$6="PEM",IF(OR(T979&lt;(Q979),Q979=0),1,""),IF(OR(T979*(1+$T$11+$T$9)&lt;(Q979*(1+$O$9+$O$11)),Q979=0),1,"")),"")</f>
        <v/>
      </c>
      <c r="AB979" s="93" t="str">
        <f t="shared" si="236"/>
        <v/>
      </c>
      <c r="AC979" s="56" t="str">
        <f t="shared" si="237"/>
        <v/>
      </c>
      <c r="AD979" s="94" t="str">
        <f t="shared" si="238"/>
        <v/>
      </c>
      <c r="AE979" s="56" t="str">
        <f t="shared" si="239"/>
        <v/>
      </c>
      <c r="AF979" s="78" t="str">
        <f t="shared" si="240"/>
        <v/>
      </c>
    </row>
    <row r="980" spans="1:32" s="74" customFormat="1" x14ac:dyDescent="0.2">
      <c r="A980" s="74" t="str">
        <f>IF(EXPORTADO!I962&lt;&gt;"",EXPORTADO!I962,"")</f>
        <v/>
      </c>
      <c r="B980" s="74" t="str">
        <f t="shared" si="225"/>
        <v/>
      </c>
      <c r="C980" s="86" t="str">
        <f t="shared" si="226"/>
        <v/>
      </c>
      <c r="D980" s="86" t="str">
        <f t="shared" si="227"/>
        <v/>
      </c>
      <c r="E980" s="86" t="str">
        <f t="shared" si="228"/>
        <v/>
      </c>
      <c r="F980" s="86" t="str">
        <f t="shared" si="229"/>
        <v/>
      </c>
      <c r="G980" s="86" t="str">
        <f t="shared" si="230"/>
        <v/>
      </c>
      <c r="H980" s="87" t="str">
        <f>IF(EXPORTADO!B962&lt;&gt;"",EXPORTADO!B962,"")</f>
        <v/>
      </c>
      <c r="I980" s="78" t="str">
        <f t="shared" si="231"/>
        <v/>
      </c>
      <c r="J980" s="78"/>
      <c r="K980" s="88" t="str">
        <f>IF(EXPORTADO!A962&lt;&gt;"",TRIM(EXPORTADO!A962),"")</f>
        <v/>
      </c>
      <c r="L980" s="50" t="str">
        <f>IF(K980&lt;&gt;"",EXPORTADO!D962,"")</f>
        <v/>
      </c>
      <c r="M980" s="50"/>
      <c r="N980" s="78" t="str">
        <f>IF(K980&lt;&gt;"",EXPORTADO!C962,"")</f>
        <v/>
      </c>
      <c r="O980" s="89" t="str">
        <f>IF(G980&lt;&gt;"",EXPORTADO!E962,"")</f>
        <v/>
      </c>
      <c r="P980" s="90" t="str">
        <f>IF(G980&lt;&gt;"",EXPORTADO!F962,"")</f>
        <v/>
      </c>
      <c r="Q980" s="90" t="str">
        <f>IF($G980&lt;&gt;"",$O980*P980,IF(OR($I980="c",$I980="css"),SUMIF($G$22:G$2999,$K980,Q$22:Q$2999),IF($I980="c1",SUMIF($F$22:F$2999,$K980,Q$22:Q$2999),IF($I980="c2",SUMIF($E$22:E$2999,$K980,Q$22:Q$2999),IF($I980="c3",SUMIF($D$22:D$2999,$K980,Q$22:Q$2999),IF($I980="c4",SUMIF($C$22:C$2999,$K980,Q$22:Q$2999),""))))))</f>
        <v/>
      </c>
      <c r="S980" s="90"/>
      <c r="T980" s="90" t="str">
        <f>IF(G980&lt;&gt;"",IF(S980&lt;&gt;"",O980*S980,"Celda Vacia"),IF($G980&lt;&gt;"",$O980*S980,IF(OR($I980="c",$I980="css"),SUMIF($G$22:G$2999,$K980,T$22:T$2999),IF($I980="c1",SUMIF($F$22:F$2999,$K980,T$22:T$2999),IF($I980="c2",SUMIF($E$22:E$2999,$K980,T$22:T$2999),IF($I980="c3",SUMIF($D$22:D$2999,$K980,T$22:T$2999),IF($I980="c4",SUMIF($C$22:C$2999,$K980,T$22:T$2999),"")))))))</f>
        <v/>
      </c>
      <c r="U980" s="91" t="str">
        <f t="shared" si="232"/>
        <v/>
      </c>
      <c r="V980" s="45"/>
      <c r="X980" s="50" t="str">
        <f t="shared" si="233"/>
        <v/>
      </c>
      <c r="Y980" s="69" t="str">
        <f t="shared" si="234"/>
        <v/>
      </c>
      <c r="Z980" s="69" t="str">
        <f t="shared" si="235"/>
        <v/>
      </c>
      <c r="AA980" s="69" t="str">
        <f>IF(I980="CSS",IF(RELLENAR!$F$6="PEM",IF(OR(T980&lt;(Q980),Q980=0),1,""),IF(OR(T980*(1+$T$11+$T$9)&lt;(Q980*(1+$O$9+$O$11)),Q980=0),1,"")),"")</f>
        <v/>
      </c>
      <c r="AB980" s="93" t="str">
        <f t="shared" si="236"/>
        <v/>
      </c>
      <c r="AC980" s="56" t="str">
        <f t="shared" si="237"/>
        <v/>
      </c>
      <c r="AD980" s="94" t="str">
        <f t="shared" si="238"/>
        <v/>
      </c>
      <c r="AE980" s="56" t="str">
        <f t="shared" si="239"/>
        <v/>
      </c>
      <c r="AF980" s="78" t="str">
        <f t="shared" si="240"/>
        <v/>
      </c>
    </row>
    <row r="981" spans="1:32" s="74" customFormat="1" x14ac:dyDescent="0.2">
      <c r="A981" s="74" t="str">
        <f>IF(EXPORTADO!I963&lt;&gt;"",EXPORTADO!I963,"")</f>
        <v/>
      </c>
      <c r="B981" s="74" t="str">
        <f t="shared" si="225"/>
        <v/>
      </c>
      <c r="C981" s="86" t="str">
        <f t="shared" si="226"/>
        <v/>
      </c>
      <c r="D981" s="86" t="str">
        <f t="shared" si="227"/>
        <v/>
      </c>
      <c r="E981" s="86" t="str">
        <f t="shared" si="228"/>
        <v/>
      </c>
      <c r="F981" s="86" t="str">
        <f t="shared" si="229"/>
        <v/>
      </c>
      <c r="G981" s="86" t="str">
        <f t="shared" si="230"/>
        <v/>
      </c>
      <c r="H981" s="87" t="str">
        <f>IF(EXPORTADO!B963&lt;&gt;"",EXPORTADO!B963,"")</f>
        <v/>
      </c>
      <c r="I981" s="78" t="str">
        <f t="shared" si="231"/>
        <v/>
      </c>
      <c r="J981" s="78"/>
      <c r="K981" s="88" t="str">
        <f>IF(EXPORTADO!A963&lt;&gt;"",TRIM(EXPORTADO!A963),"")</f>
        <v/>
      </c>
      <c r="L981" s="50" t="str">
        <f>IF(K981&lt;&gt;"",EXPORTADO!D963,"")</f>
        <v/>
      </c>
      <c r="M981" s="50"/>
      <c r="N981" s="78" t="str">
        <f>IF(K981&lt;&gt;"",EXPORTADO!C963,"")</f>
        <v/>
      </c>
      <c r="O981" s="89" t="str">
        <f>IF(G981&lt;&gt;"",EXPORTADO!E963,"")</f>
        <v/>
      </c>
      <c r="P981" s="90" t="str">
        <f>IF(G981&lt;&gt;"",EXPORTADO!F963,"")</f>
        <v/>
      </c>
      <c r="Q981" s="90" t="str">
        <f>IF($G981&lt;&gt;"",$O981*P981,IF(OR($I981="c",$I981="css"),SUMIF($G$22:G$2999,$K981,Q$22:Q$2999),IF($I981="c1",SUMIF($F$22:F$2999,$K981,Q$22:Q$2999),IF($I981="c2",SUMIF($E$22:E$2999,$K981,Q$22:Q$2999),IF($I981="c3",SUMIF($D$22:D$2999,$K981,Q$22:Q$2999),IF($I981="c4",SUMIF($C$22:C$2999,$K981,Q$22:Q$2999),""))))))</f>
        <v/>
      </c>
      <c r="S981" s="90"/>
      <c r="T981" s="90" t="str">
        <f>IF(G981&lt;&gt;"",IF(S981&lt;&gt;"",O981*S981,"Celda Vacia"),IF($G981&lt;&gt;"",$O981*S981,IF(OR($I981="c",$I981="css"),SUMIF($G$22:G$2999,$K981,T$22:T$2999),IF($I981="c1",SUMIF($F$22:F$2999,$K981,T$22:T$2999),IF($I981="c2",SUMIF($E$22:E$2999,$K981,T$22:T$2999),IF($I981="c3",SUMIF($D$22:D$2999,$K981,T$22:T$2999),IF($I981="c4",SUMIF($C$22:C$2999,$K981,T$22:T$2999),"")))))))</f>
        <v/>
      </c>
      <c r="U981" s="91" t="str">
        <f t="shared" si="232"/>
        <v/>
      </c>
      <c r="V981" s="45"/>
      <c r="X981" s="50" t="str">
        <f t="shared" si="233"/>
        <v/>
      </c>
      <c r="Y981" s="69" t="str">
        <f t="shared" si="234"/>
        <v/>
      </c>
      <c r="Z981" s="69" t="str">
        <f t="shared" si="235"/>
        <v/>
      </c>
      <c r="AA981" s="69" t="str">
        <f>IF(I981="CSS",IF(RELLENAR!$F$6="PEM",IF(OR(T981&lt;(Q981),Q981=0),1,""),IF(OR(T981*(1+$T$11+$T$9)&lt;(Q981*(1+$O$9+$O$11)),Q981=0),1,"")),"")</f>
        <v/>
      </c>
      <c r="AB981" s="93" t="str">
        <f t="shared" si="236"/>
        <v/>
      </c>
      <c r="AC981" s="56" t="str">
        <f t="shared" si="237"/>
        <v/>
      </c>
      <c r="AD981" s="94" t="str">
        <f t="shared" si="238"/>
        <v/>
      </c>
      <c r="AE981" s="56" t="str">
        <f t="shared" si="239"/>
        <v/>
      </c>
      <c r="AF981" s="78" t="str">
        <f t="shared" si="240"/>
        <v/>
      </c>
    </row>
    <row r="982" spans="1:32" s="74" customFormat="1" x14ac:dyDescent="0.2">
      <c r="A982" s="74" t="str">
        <f>IF(EXPORTADO!I964&lt;&gt;"",EXPORTADO!I964,"")</f>
        <v/>
      </c>
      <c r="B982" s="74" t="str">
        <f t="shared" ref="B982:B1045" si="241">IF(K982&lt;&gt;"",LEN(K982),"")</f>
        <v/>
      </c>
      <c r="C982" s="86" t="str">
        <f t="shared" ref="C982:C1045" si="242">IF($I982="P5",MID($K982,1,14),"")</f>
        <v/>
      </c>
      <c r="D982" s="86" t="str">
        <f t="shared" ref="D982:D1045" si="243">IF(OR($I982="P4",$I982="P5",$I982="P5"),MID($K982,1,11),"")</f>
        <v/>
      </c>
      <c r="E982" s="86" t="str">
        <f t="shared" ref="E982:E1045" si="244">IF(OR($I982="P3",$I982="P4",$I982="P5"),MID($K982,1,8),"")</f>
        <v/>
      </c>
      <c r="F982" s="86" t="str">
        <f t="shared" ref="F982:F1045" si="245">IF(OR($I982="P2",$I982="P3",$I982="P4",$I982="P5"),MID($K982,1,5),"")</f>
        <v/>
      </c>
      <c r="G982" s="86" t="str">
        <f t="shared" ref="G982:G1045" si="246">IF(OR($I982="P1",$I982="P2",$I982="P3",$I982="P4",$I982="P5"),MID($K982,1,2),"")</f>
        <v/>
      </c>
      <c r="H982" s="87" t="str">
        <f>IF(EXPORTADO!B964&lt;&gt;"",EXPORTADO!B964,"")</f>
        <v/>
      </c>
      <c r="I982" s="78" t="str">
        <f t="shared" ref="I982:I1045" si="247">IF(K982&lt;&gt;"",IF(OR(K982=CSS.1,K982=CSS.2,K982=CSS.3),"CSS",IF(B982=17,IF(H982="capítulo","c5","p5"),IF(B982=14,IF(H982="capítulo","c4","p4"),IF(B982=11,IF(H982="capítulo","c3","p3"),IF(B982=8,IF(H982="capítulo","c2","p2"),IF(B982=5,IF(H982="capítulo","c1","p1"),IF(B982=2,"c"))))))),"")</f>
        <v/>
      </c>
      <c r="J982" s="78"/>
      <c r="K982" s="88" t="str">
        <f>IF(EXPORTADO!A964&lt;&gt;"",TRIM(EXPORTADO!A964),"")</f>
        <v/>
      </c>
      <c r="L982" s="50" t="str">
        <f>IF(K982&lt;&gt;"",EXPORTADO!D964,"")</f>
        <v/>
      </c>
      <c r="M982" s="50"/>
      <c r="N982" s="78" t="str">
        <f>IF(K982&lt;&gt;"",EXPORTADO!C964,"")</f>
        <v/>
      </c>
      <c r="O982" s="89" t="str">
        <f>IF(G982&lt;&gt;"",EXPORTADO!E964,"")</f>
        <v/>
      </c>
      <c r="P982" s="90" t="str">
        <f>IF(G982&lt;&gt;"",EXPORTADO!F964,"")</f>
        <v/>
      </c>
      <c r="Q982" s="90" t="str">
        <f>IF($G982&lt;&gt;"",$O982*P982,IF(OR($I982="c",$I982="css"),SUMIF($G$22:G$2999,$K982,Q$22:Q$2999),IF($I982="c1",SUMIF($F$22:F$2999,$K982,Q$22:Q$2999),IF($I982="c2",SUMIF($E$22:E$2999,$K982,Q$22:Q$2999),IF($I982="c3",SUMIF($D$22:D$2999,$K982,Q$22:Q$2999),IF($I982="c4",SUMIF($C$22:C$2999,$K982,Q$22:Q$2999),""))))))</f>
        <v/>
      </c>
      <c r="S982" s="90"/>
      <c r="T982" s="90" t="str">
        <f>IF(G982&lt;&gt;"",IF(S982&lt;&gt;"",O982*S982,"Celda Vacia"),IF($G982&lt;&gt;"",$O982*S982,IF(OR($I982="c",$I982="css"),SUMIF($G$22:G$2999,$K982,T$22:T$2999),IF($I982="c1",SUMIF($F$22:F$2999,$K982,T$22:T$2999),IF($I982="c2",SUMIF($E$22:E$2999,$K982,T$22:T$2999),IF($I982="c3",SUMIF($D$22:D$2999,$K982,T$22:T$2999),IF($I982="c4",SUMIF($C$22:C$2999,$K982,T$22:T$2999),"")))))))</f>
        <v/>
      </c>
      <c r="U982" s="91" t="str">
        <f t="shared" ref="U982:U1045" si="248">IF(T982&lt;&gt;"Celda Vacia",IF($T$7&lt;&gt;0,IF(AND(T982&lt;&gt;0,T982&lt;&gt;"",Q982&lt;&gt;0,Q982&lt;&gt;""),-(1-(T982*($Z$3+1))/(Q982*($Z$2+1))),IF(AND(S982&lt;&gt;"",S982&lt;&gt;0,P982&lt;&gt;"",P982&lt;&gt;0),-(1-(S982/P982)),"")),""),"")</f>
        <v/>
      </c>
      <c r="V982" s="45"/>
      <c r="X982" s="50" t="str">
        <f t="shared" ref="X982:X1045" si="249">IF(Y982&lt;&gt;"",$X$7,IF(Z982&lt;&gt;"",$X$9,IF(AND(AA982&lt;&gt;"",AA982&lt;&gt;0),$X$11,IF(AND(AE982&lt;&gt;"",AE982&lt;&gt;0),$X$13,""))))</f>
        <v/>
      </c>
      <c r="Y982" s="69" t="str">
        <f t="shared" ref="Y982:Y1045" si="250">IF(G982&lt;&gt;"",IF(S982="",1,""),"")</f>
        <v/>
      </c>
      <c r="Z982" s="69" t="str">
        <f t="shared" ref="Z982:Z1045" si="251">IF(G982&lt;&gt;"",IF(S982&lt;&gt;"",IF(S982=0,1,""),""),"")</f>
        <v/>
      </c>
      <c r="AA982" s="69" t="str">
        <f>IF(I982="CSS",IF(RELLENAR!$F$6="PEM",IF(OR(T982&lt;(Q982),Q982=0),1,""),IF(OR(T982*(1+$T$11+$T$9)&lt;(Q982*(1+$O$9+$O$11)),Q982=0),1,"")),"")</f>
        <v/>
      </c>
      <c r="AB982" s="93" t="str">
        <f t="shared" ref="AB982:AB1045" si="252">IF(G982&lt;&gt;"",IF(U982&lt;&gt;"",U982,""),"")</f>
        <v/>
      </c>
      <c r="AC982" s="56" t="str">
        <f t="shared" ref="AC982:AC1045" si="253">IF(G982&lt;&gt;"",IF(AB982&lt;&gt;"",COUNTIF($AB$22:$AB$2999,AB982),""),"")</f>
        <v/>
      </c>
      <c r="AD982" s="94" t="str">
        <f t="shared" ref="AD982:AD1045" si="254">IF(AND(I982="C",T982&lt;&gt;0),-(1-(T982*($T$11+$T$9)+T982)/(Q982*($O$9+$O$11)+Q982)),"")</f>
        <v/>
      </c>
      <c r="AE982" s="56" t="str">
        <f t="shared" ref="AE982:AE1045" si="255">IF(AD982&lt;&gt;"",IF(A982="OB",IF(ABS(AD982)&gt;PD.OC,1,""),IF(A982="VEC",IF(ABS(AD982)&gt;PD.VEC,1,""),IF(A982="CI",IF(ABS(AD982)&gt;PD.IC,1,""),IF(A982="EIM",IF(ABS(AD982)&gt;PD.EIM,1,""),"")))),"")</f>
        <v/>
      </c>
      <c r="AF982" s="78" t="str">
        <f t="shared" ref="AF982:AF1045" si="256">IF(T982="celda vacia",1,"")</f>
        <v/>
      </c>
    </row>
    <row r="983" spans="1:32" s="74" customFormat="1" x14ac:dyDescent="0.2">
      <c r="A983" s="74" t="str">
        <f>IF(EXPORTADO!I965&lt;&gt;"",EXPORTADO!I965,"")</f>
        <v/>
      </c>
      <c r="B983" s="74" t="str">
        <f t="shared" si="241"/>
        <v/>
      </c>
      <c r="C983" s="86" t="str">
        <f t="shared" si="242"/>
        <v/>
      </c>
      <c r="D983" s="86" t="str">
        <f t="shared" si="243"/>
        <v/>
      </c>
      <c r="E983" s="86" t="str">
        <f t="shared" si="244"/>
        <v/>
      </c>
      <c r="F983" s="86" t="str">
        <f t="shared" si="245"/>
        <v/>
      </c>
      <c r="G983" s="86" t="str">
        <f t="shared" si="246"/>
        <v/>
      </c>
      <c r="H983" s="87" t="str">
        <f>IF(EXPORTADO!B965&lt;&gt;"",EXPORTADO!B965,"")</f>
        <v/>
      </c>
      <c r="I983" s="78" t="str">
        <f t="shared" si="247"/>
        <v/>
      </c>
      <c r="J983" s="78"/>
      <c r="K983" s="88" t="str">
        <f>IF(EXPORTADO!A965&lt;&gt;"",TRIM(EXPORTADO!A965),"")</f>
        <v/>
      </c>
      <c r="L983" s="50" t="str">
        <f>IF(K983&lt;&gt;"",EXPORTADO!D965,"")</f>
        <v/>
      </c>
      <c r="M983" s="50"/>
      <c r="N983" s="78" t="str">
        <f>IF(K983&lt;&gt;"",EXPORTADO!C965,"")</f>
        <v/>
      </c>
      <c r="O983" s="89" t="str">
        <f>IF(G983&lt;&gt;"",EXPORTADO!E965,"")</f>
        <v/>
      </c>
      <c r="P983" s="90" t="str">
        <f>IF(G983&lt;&gt;"",EXPORTADO!F965,"")</f>
        <v/>
      </c>
      <c r="Q983" s="90" t="str">
        <f>IF($G983&lt;&gt;"",$O983*P983,IF(OR($I983="c",$I983="css"),SUMIF($G$22:G$2999,$K983,Q$22:Q$2999),IF($I983="c1",SUMIF($F$22:F$2999,$K983,Q$22:Q$2999),IF($I983="c2",SUMIF($E$22:E$2999,$K983,Q$22:Q$2999),IF($I983="c3",SUMIF($D$22:D$2999,$K983,Q$22:Q$2999),IF($I983="c4",SUMIF($C$22:C$2999,$K983,Q$22:Q$2999),""))))))</f>
        <v/>
      </c>
      <c r="S983" s="90" t="s">
        <v>17</v>
      </c>
      <c r="T983" s="90" t="str">
        <f>IF(G983&lt;&gt;"",IF(S983&lt;&gt;"",O983*S983,"Celda Vacia"),IF($G983&lt;&gt;"",$O983*S983,IF(OR($I983="c",$I983="css"),SUMIF($G$22:G$2999,$K983,T$22:T$2999),IF($I983="c1",SUMIF($F$22:F$2999,$K983,T$22:T$2999),IF($I983="c2",SUMIF($E$22:E$2999,$K983,T$22:T$2999),IF($I983="c3",SUMIF($D$22:D$2999,$K983,T$22:T$2999),IF($I983="c4",SUMIF($C$22:C$2999,$K983,T$22:T$2999),"")))))))</f>
        <v/>
      </c>
      <c r="U983" s="91" t="str">
        <f t="shared" si="248"/>
        <v/>
      </c>
      <c r="V983" s="45"/>
      <c r="X983" s="50" t="str">
        <f t="shared" si="249"/>
        <v/>
      </c>
      <c r="Y983" s="69" t="str">
        <f t="shared" si="250"/>
        <v/>
      </c>
      <c r="Z983" s="69" t="str">
        <f t="shared" si="251"/>
        <v/>
      </c>
      <c r="AA983" s="69" t="str">
        <f>IF(I983="CSS",IF(RELLENAR!$F$6="PEM",IF(OR(T983&lt;(Q983),Q983=0),1,""),IF(OR(T983*(1+$T$11+$T$9)&lt;(Q983*(1+$O$9+$O$11)),Q983=0),1,"")),"")</f>
        <v/>
      </c>
      <c r="AB983" s="93" t="str">
        <f t="shared" si="252"/>
        <v/>
      </c>
      <c r="AC983" s="56" t="str">
        <f t="shared" si="253"/>
        <v/>
      </c>
      <c r="AD983" s="94" t="str">
        <f t="shared" si="254"/>
        <v/>
      </c>
      <c r="AE983" s="56" t="str">
        <f t="shared" si="255"/>
        <v/>
      </c>
      <c r="AF983" s="78" t="str">
        <f t="shared" si="256"/>
        <v/>
      </c>
    </row>
    <row r="984" spans="1:32" s="74" customFormat="1" x14ac:dyDescent="0.2">
      <c r="A984" s="74" t="str">
        <f>IF(EXPORTADO!I966&lt;&gt;"",EXPORTADO!I966,"")</f>
        <v/>
      </c>
      <c r="B984" s="74" t="str">
        <f t="shared" si="241"/>
        <v/>
      </c>
      <c r="C984" s="86" t="str">
        <f t="shared" si="242"/>
        <v/>
      </c>
      <c r="D984" s="86" t="str">
        <f t="shared" si="243"/>
        <v/>
      </c>
      <c r="E984" s="86" t="str">
        <f t="shared" si="244"/>
        <v/>
      </c>
      <c r="F984" s="86" t="str">
        <f t="shared" si="245"/>
        <v/>
      </c>
      <c r="G984" s="86" t="str">
        <f t="shared" si="246"/>
        <v/>
      </c>
      <c r="H984" s="87" t="str">
        <f>IF(EXPORTADO!B966&lt;&gt;"",EXPORTADO!B966,"")</f>
        <v/>
      </c>
      <c r="I984" s="78" t="str">
        <f t="shared" si="247"/>
        <v/>
      </c>
      <c r="J984" s="78"/>
      <c r="K984" s="88" t="str">
        <f>IF(EXPORTADO!A966&lt;&gt;"",TRIM(EXPORTADO!A966),"")</f>
        <v/>
      </c>
      <c r="L984" s="50" t="str">
        <f>IF(K984&lt;&gt;"",EXPORTADO!D966,"")</f>
        <v/>
      </c>
      <c r="M984" s="50"/>
      <c r="N984" s="78" t="str">
        <f>IF(K984&lt;&gt;"",EXPORTADO!C966,"")</f>
        <v/>
      </c>
      <c r="O984" s="89" t="str">
        <f>IF(G984&lt;&gt;"",EXPORTADO!E966,"")</f>
        <v/>
      </c>
      <c r="P984" s="90" t="str">
        <f>IF(G984&lt;&gt;"",EXPORTADO!F966,"")</f>
        <v/>
      </c>
      <c r="Q984" s="90" t="str">
        <f>IF($G984&lt;&gt;"",$O984*P984,IF(OR($I984="c",$I984="css"),SUMIF($G$22:G$2999,$K984,Q$22:Q$2999),IF($I984="c1",SUMIF($F$22:F$2999,$K984,Q$22:Q$2999),IF($I984="c2",SUMIF($E$22:E$2999,$K984,Q$22:Q$2999),IF($I984="c3",SUMIF($D$22:D$2999,$K984,Q$22:Q$2999),IF($I984="c4",SUMIF($C$22:C$2999,$K984,Q$22:Q$2999),""))))))</f>
        <v/>
      </c>
      <c r="S984" s="90"/>
      <c r="T984" s="90" t="str">
        <f>IF(G984&lt;&gt;"",IF(S984&lt;&gt;"",O984*S984,"Celda Vacia"),IF($G984&lt;&gt;"",$O984*S984,IF(OR($I984="c",$I984="css"),SUMIF($G$22:G$2999,$K984,T$22:T$2999),IF($I984="c1",SUMIF($F$22:F$2999,$K984,T$22:T$2999),IF($I984="c2",SUMIF($E$22:E$2999,$K984,T$22:T$2999),IF($I984="c3",SUMIF($D$22:D$2999,$K984,T$22:T$2999),IF($I984="c4",SUMIF($C$22:C$2999,$K984,T$22:T$2999),"")))))))</f>
        <v/>
      </c>
      <c r="U984" s="91" t="str">
        <f t="shared" si="248"/>
        <v/>
      </c>
      <c r="V984" s="45"/>
      <c r="X984" s="50" t="str">
        <f t="shared" si="249"/>
        <v/>
      </c>
      <c r="Y984" s="69" t="str">
        <f t="shared" si="250"/>
        <v/>
      </c>
      <c r="Z984" s="69" t="str">
        <f t="shared" si="251"/>
        <v/>
      </c>
      <c r="AA984" s="69" t="str">
        <f>IF(I984="CSS",IF(RELLENAR!$F$6="PEM",IF(OR(T984&lt;(Q984),Q984=0),1,""),IF(OR(T984*(1+$T$11+$T$9)&lt;(Q984*(1+$O$9+$O$11)),Q984=0),1,"")),"")</f>
        <v/>
      </c>
      <c r="AB984" s="93" t="str">
        <f t="shared" si="252"/>
        <v/>
      </c>
      <c r="AC984" s="56" t="str">
        <f t="shared" si="253"/>
        <v/>
      </c>
      <c r="AD984" s="94" t="str">
        <f t="shared" si="254"/>
        <v/>
      </c>
      <c r="AE984" s="56" t="str">
        <f t="shared" si="255"/>
        <v/>
      </c>
      <c r="AF984" s="78" t="str">
        <f t="shared" si="256"/>
        <v/>
      </c>
    </row>
    <row r="985" spans="1:32" s="74" customFormat="1" x14ac:dyDescent="0.2">
      <c r="A985" s="74" t="str">
        <f>IF(EXPORTADO!I967&lt;&gt;"",EXPORTADO!I967,"")</f>
        <v/>
      </c>
      <c r="B985" s="74" t="str">
        <f t="shared" si="241"/>
        <v/>
      </c>
      <c r="C985" s="86" t="str">
        <f t="shared" si="242"/>
        <v/>
      </c>
      <c r="D985" s="86" t="str">
        <f t="shared" si="243"/>
        <v/>
      </c>
      <c r="E985" s="86" t="str">
        <f t="shared" si="244"/>
        <v/>
      </c>
      <c r="F985" s="86" t="str">
        <f t="shared" si="245"/>
        <v/>
      </c>
      <c r="G985" s="86" t="str">
        <f t="shared" si="246"/>
        <v/>
      </c>
      <c r="H985" s="87" t="str">
        <f>IF(EXPORTADO!B967&lt;&gt;"",EXPORTADO!B967,"")</f>
        <v/>
      </c>
      <c r="I985" s="78" t="str">
        <f t="shared" si="247"/>
        <v/>
      </c>
      <c r="J985" s="78"/>
      <c r="K985" s="88" t="str">
        <f>IF(EXPORTADO!A967&lt;&gt;"",TRIM(EXPORTADO!A967),"")</f>
        <v/>
      </c>
      <c r="L985" s="50" t="str">
        <f>IF(K985&lt;&gt;"",EXPORTADO!D967,"")</f>
        <v/>
      </c>
      <c r="M985" s="50"/>
      <c r="N985" s="78" t="str">
        <f>IF(K985&lt;&gt;"",EXPORTADO!C967,"")</f>
        <v/>
      </c>
      <c r="O985" s="89" t="str">
        <f>IF(G985&lt;&gt;"",EXPORTADO!E967,"")</f>
        <v/>
      </c>
      <c r="P985" s="90" t="str">
        <f>IF(G985&lt;&gt;"",EXPORTADO!F967,"")</f>
        <v/>
      </c>
      <c r="Q985" s="90" t="str">
        <f>IF($G985&lt;&gt;"",$O985*P985,IF(OR($I985="c",$I985="css"),SUMIF($G$22:G$2999,$K985,Q$22:Q$2999),IF($I985="c1",SUMIF($F$22:F$2999,$K985,Q$22:Q$2999),IF($I985="c2",SUMIF($E$22:E$2999,$K985,Q$22:Q$2999),IF($I985="c3",SUMIF($D$22:D$2999,$K985,Q$22:Q$2999),IF($I985="c4",SUMIF($C$22:C$2999,$K985,Q$22:Q$2999),""))))))</f>
        <v/>
      </c>
      <c r="S985" s="90" t="s">
        <v>17</v>
      </c>
      <c r="T985" s="90" t="str">
        <f>IF(G985&lt;&gt;"",IF(S985&lt;&gt;"",O985*S985,"Celda Vacia"),IF($G985&lt;&gt;"",$O985*S985,IF(OR($I985="c",$I985="css"),SUMIF($G$22:G$2999,$K985,T$22:T$2999),IF($I985="c1",SUMIF($F$22:F$2999,$K985,T$22:T$2999),IF($I985="c2",SUMIF($E$22:E$2999,$K985,T$22:T$2999),IF($I985="c3",SUMIF($D$22:D$2999,$K985,T$22:T$2999),IF($I985="c4",SUMIF($C$22:C$2999,$K985,T$22:T$2999),"")))))))</f>
        <v/>
      </c>
      <c r="U985" s="91" t="str">
        <f t="shared" si="248"/>
        <v/>
      </c>
      <c r="V985" s="45"/>
      <c r="X985" s="50" t="str">
        <f t="shared" si="249"/>
        <v/>
      </c>
      <c r="Y985" s="69" t="str">
        <f t="shared" si="250"/>
        <v/>
      </c>
      <c r="Z985" s="69" t="str">
        <f t="shared" si="251"/>
        <v/>
      </c>
      <c r="AA985" s="69" t="str">
        <f>IF(I985="CSS",IF(RELLENAR!$F$6="PEM",IF(OR(T985&lt;(Q985),Q985=0),1,""),IF(OR(T985*(1+$T$11+$T$9)&lt;(Q985*(1+$O$9+$O$11)),Q985=0),1,"")),"")</f>
        <v/>
      </c>
      <c r="AB985" s="93" t="str">
        <f t="shared" si="252"/>
        <v/>
      </c>
      <c r="AC985" s="56" t="str">
        <f t="shared" si="253"/>
        <v/>
      </c>
      <c r="AD985" s="94" t="str">
        <f t="shared" si="254"/>
        <v/>
      </c>
      <c r="AE985" s="56" t="str">
        <f t="shared" si="255"/>
        <v/>
      </c>
      <c r="AF985" s="78" t="str">
        <f t="shared" si="256"/>
        <v/>
      </c>
    </row>
    <row r="986" spans="1:32" s="74" customFormat="1" x14ac:dyDescent="0.2">
      <c r="A986" s="74" t="str">
        <f>IF(EXPORTADO!I968&lt;&gt;"",EXPORTADO!I968,"")</f>
        <v/>
      </c>
      <c r="B986" s="74" t="str">
        <f t="shared" si="241"/>
        <v/>
      </c>
      <c r="C986" s="86" t="str">
        <f t="shared" si="242"/>
        <v/>
      </c>
      <c r="D986" s="86" t="str">
        <f t="shared" si="243"/>
        <v/>
      </c>
      <c r="E986" s="86" t="str">
        <f t="shared" si="244"/>
        <v/>
      </c>
      <c r="F986" s="86" t="str">
        <f t="shared" si="245"/>
        <v/>
      </c>
      <c r="G986" s="86" t="str">
        <f t="shared" si="246"/>
        <v/>
      </c>
      <c r="H986" s="87" t="str">
        <f>IF(EXPORTADO!B968&lt;&gt;"",EXPORTADO!B968,"")</f>
        <v/>
      </c>
      <c r="I986" s="78" t="str">
        <f t="shared" si="247"/>
        <v/>
      </c>
      <c r="J986" s="78"/>
      <c r="K986" s="88" t="str">
        <f>IF(EXPORTADO!A968&lt;&gt;"",TRIM(EXPORTADO!A968),"")</f>
        <v/>
      </c>
      <c r="L986" s="50" t="str">
        <f>IF(K986&lt;&gt;"",EXPORTADO!D968,"")</f>
        <v/>
      </c>
      <c r="M986" s="50"/>
      <c r="N986" s="78" t="str">
        <f>IF(K986&lt;&gt;"",EXPORTADO!C968,"")</f>
        <v/>
      </c>
      <c r="O986" s="89" t="str">
        <f>IF(G986&lt;&gt;"",EXPORTADO!E968,"")</f>
        <v/>
      </c>
      <c r="P986" s="90" t="str">
        <f>IF(G986&lt;&gt;"",EXPORTADO!F968,"")</f>
        <v/>
      </c>
      <c r="Q986" s="90" t="str">
        <f>IF($G986&lt;&gt;"",$O986*P986,IF(OR($I986="c",$I986="css"),SUMIF($G$22:G$2999,$K986,Q$22:Q$2999),IF($I986="c1",SUMIF($F$22:F$2999,$K986,Q$22:Q$2999),IF($I986="c2",SUMIF($E$22:E$2999,$K986,Q$22:Q$2999),IF($I986="c3",SUMIF($D$22:D$2999,$K986,Q$22:Q$2999),IF($I986="c4",SUMIF($C$22:C$2999,$K986,Q$22:Q$2999),""))))))</f>
        <v/>
      </c>
      <c r="S986" s="90"/>
      <c r="T986" s="90" t="str">
        <f>IF(G986&lt;&gt;"",IF(S986&lt;&gt;"",O986*S986,"Celda Vacia"),IF($G986&lt;&gt;"",$O986*S986,IF(OR($I986="c",$I986="css"),SUMIF($G$22:G$2999,$K986,T$22:T$2999),IF($I986="c1",SUMIF($F$22:F$2999,$K986,T$22:T$2999),IF($I986="c2",SUMIF($E$22:E$2999,$K986,T$22:T$2999),IF($I986="c3",SUMIF($D$22:D$2999,$K986,T$22:T$2999),IF($I986="c4",SUMIF($C$22:C$2999,$K986,T$22:T$2999),"")))))))</f>
        <v/>
      </c>
      <c r="U986" s="91" t="str">
        <f t="shared" si="248"/>
        <v/>
      </c>
      <c r="V986" s="45"/>
      <c r="X986" s="50" t="str">
        <f t="shared" si="249"/>
        <v/>
      </c>
      <c r="Y986" s="69" t="str">
        <f t="shared" si="250"/>
        <v/>
      </c>
      <c r="Z986" s="69" t="str">
        <f t="shared" si="251"/>
        <v/>
      </c>
      <c r="AA986" s="69" t="str">
        <f>IF(I986="CSS",IF(RELLENAR!$F$6="PEM",IF(OR(T986&lt;(Q986),Q986=0),1,""),IF(OR(T986*(1+$T$11+$T$9)&lt;(Q986*(1+$O$9+$O$11)),Q986=0),1,"")),"")</f>
        <v/>
      </c>
      <c r="AB986" s="93" t="str">
        <f t="shared" si="252"/>
        <v/>
      </c>
      <c r="AC986" s="56" t="str">
        <f t="shared" si="253"/>
        <v/>
      </c>
      <c r="AD986" s="94" t="str">
        <f t="shared" si="254"/>
        <v/>
      </c>
      <c r="AE986" s="56" t="str">
        <f t="shared" si="255"/>
        <v/>
      </c>
      <c r="AF986" s="78" t="str">
        <f t="shared" si="256"/>
        <v/>
      </c>
    </row>
    <row r="987" spans="1:32" s="74" customFormat="1" x14ac:dyDescent="0.2">
      <c r="A987" s="74" t="str">
        <f>IF(EXPORTADO!I969&lt;&gt;"",EXPORTADO!I969,"")</f>
        <v/>
      </c>
      <c r="B987" s="74" t="str">
        <f t="shared" si="241"/>
        <v/>
      </c>
      <c r="C987" s="86" t="str">
        <f t="shared" si="242"/>
        <v/>
      </c>
      <c r="D987" s="86" t="str">
        <f t="shared" si="243"/>
        <v/>
      </c>
      <c r="E987" s="86" t="str">
        <f t="shared" si="244"/>
        <v/>
      </c>
      <c r="F987" s="86" t="str">
        <f t="shared" si="245"/>
        <v/>
      </c>
      <c r="G987" s="86" t="str">
        <f t="shared" si="246"/>
        <v/>
      </c>
      <c r="H987" s="87" t="str">
        <f>IF(EXPORTADO!B969&lt;&gt;"",EXPORTADO!B969,"")</f>
        <v/>
      </c>
      <c r="I987" s="78" t="str">
        <f t="shared" si="247"/>
        <v/>
      </c>
      <c r="J987" s="78"/>
      <c r="K987" s="88" t="str">
        <f>IF(EXPORTADO!A969&lt;&gt;"",TRIM(EXPORTADO!A969),"")</f>
        <v/>
      </c>
      <c r="L987" s="50" t="str">
        <f>IF(K987&lt;&gt;"",EXPORTADO!D969,"")</f>
        <v/>
      </c>
      <c r="M987" s="50"/>
      <c r="N987" s="78" t="str">
        <f>IF(K987&lt;&gt;"",EXPORTADO!C969,"")</f>
        <v/>
      </c>
      <c r="O987" s="89" t="str">
        <f>IF(G987&lt;&gt;"",EXPORTADO!E969,"")</f>
        <v/>
      </c>
      <c r="P987" s="90" t="str">
        <f>IF(G987&lt;&gt;"",EXPORTADO!F969,"")</f>
        <v/>
      </c>
      <c r="Q987" s="90" t="str">
        <f>IF($G987&lt;&gt;"",$O987*P987,IF(OR($I987="c",$I987="css"),SUMIF($G$22:G$2999,$K987,Q$22:Q$2999),IF($I987="c1",SUMIF($F$22:F$2999,$K987,Q$22:Q$2999),IF($I987="c2",SUMIF($E$22:E$2999,$K987,Q$22:Q$2999),IF($I987="c3",SUMIF($D$22:D$2999,$K987,Q$22:Q$2999),IF($I987="c4",SUMIF($C$22:C$2999,$K987,Q$22:Q$2999),""))))))</f>
        <v/>
      </c>
      <c r="S987" s="90" t="s">
        <v>17</v>
      </c>
      <c r="T987" s="90" t="str">
        <f>IF(G987&lt;&gt;"",IF(S987&lt;&gt;"",O987*S987,"Celda Vacia"),IF($G987&lt;&gt;"",$O987*S987,IF(OR($I987="c",$I987="css"),SUMIF($G$22:G$2999,$K987,T$22:T$2999),IF($I987="c1",SUMIF($F$22:F$2999,$K987,T$22:T$2999),IF($I987="c2",SUMIF($E$22:E$2999,$K987,T$22:T$2999),IF($I987="c3",SUMIF($D$22:D$2999,$K987,T$22:T$2999),IF($I987="c4",SUMIF($C$22:C$2999,$K987,T$22:T$2999),"")))))))</f>
        <v/>
      </c>
      <c r="U987" s="91" t="str">
        <f t="shared" si="248"/>
        <v/>
      </c>
      <c r="V987" s="45"/>
      <c r="X987" s="50" t="str">
        <f t="shared" si="249"/>
        <v/>
      </c>
      <c r="Y987" s="69" t="str">
        <f t="shared" si="250"/>
        <v/>
      </c>
      <c r="Z987" s="69" t="str">
        <f t="shared" si="251"/>
        <v/>
      </c>
      <c r="AA987" s="69" t="str">
        <f>IF(I987="CSS",IF(RELLENAR!$F$6="PEM",IF(OR(T987&lt;(Q987),Q987=0),1,""),IF(OR(T987*(1+$T$11+$T$9)&lt;(Q987*(1+$O$9+$O$11)),Q987=0),1,"")),"")</f>
        <v/>
      </c>
      <c r="AB987" s="93" t="str">
        <f t="shared" si="252"/>
        <v/>
      </c>
      <c r="AC987" s="56" t="str">
        <f t="shared" si="253"/>
        <v/>
      </c>
      <c r="AD987" s="94" t="str">
        <f t="shared" si="254"/>
        <v/>
      </c>
      <c r="AE987" s="56" t="str">
        <f t="shared" si="255"/>
        <v/>
      </c>
      <c r="AF987" s="78" t="str">
        <f t="shared" si="256"/>
        <v/>
      </c>
    </row>
    <row r="988" spans="1:32" s="74" customFormat="1" x14ac:dyDescent="0.2">
      <c r="A988" s="74" t="str">
        <f>IF(EXPORTADO!I970&lt;&gt;"",EXPORTADO!I970,"")</f>
        <v/>
      </c>
      <c r="B988" s="74" t="str">
        <f t="shared" si="241"/>
        <v/>
      </c>
      <c r="C988" s="86" t="str">
        <f t="shared" si="242"/>
        <v/>
      </c>
      <c r="D988" s="86" t="str">
        <f t="shared" si="243"/>
        <v/>
      </c>
      <c r="E988" s="86" t="str">
        <f t="shared" si="244"/>
        <v/>
      </c>
      <c r="F988" s="86" t="str">
        <f t="shared" si="245"/>
        <v/>
      </c>
      <c r="G988" s="86" t="str">
        <f t="shared" si="246"/>
        <v/>
      </c>
      <c r="H988" s="87" t="str">
        <f>IF(EXPORTADO!B970&lt;&gt;"",EXPORTADO!B970,"")</f>
        <v/>
      </c>
      <c r="I988" s="78" t="str">
        <f t="shared" si="247"/>
        <v/>
      </c>
      <c r="J988" s="78"/>
      <c r="K988" s="88" t="str">
        <f>IF(EXPORTADO!A970&lt;&gt;"",TRIM(EXPORTADO!A970),"")</f>
        <v/>
      </c>
      <c r="L988" s="50" t="str">
        <f>IF(K988&lt;&gt;"",EXPORTADO!D970,"")</f>
        <v/>
      </c>
      <c r="M988" s="50"/>
      <c r="N988" s="78" t="str">
        <f>IF(K988&lt;&gt;"",EXPORTADO!C970,"")</f>
        <v/>
      </c>
      <c r="O988" s="89" t="str">
        <f>IF(G988&lt;&gt;"",EXPORTADO!E970,"")</f>
        <v/>
      </c>
      <c r="P988" s="90" t="str">
        <f>IF(G988&lt;&gt;"",EXPORTADO!F970,"")</f>
        <v/>
      </c>
      <c r="Q988" s="90" t="str">
        <f>IF($G988&lt;&gt;"",$O988*P988,IF(OR($I988="c",$I988="css"),SUMIF($G$22:G$2999,$K988,Q$22:Q$2999),IF($I988="c1",SUMIF($F$22:F$2999,$K988,Q$22:Q$2999),IF($I988="c2",SUMIF($E$22:E$2999,$K988,Q$22:Q$2999),IF($I988="c3",SUMIF($D$22:D$2999,$K988,Q$22:Q$2999),IF($I988="c4",SUMIF($C$22:C$2999,$K988,Q$22:Q$2999),""))))))</f>
        <v/>
      </c>
      <c r="S988" s="90"/>
      <c r="T988" s="90" t="str">
        <f>IF(G988&lt;&gt;"",IF(S988&lt;&gt;"",O988*S988,"Celda Vacia"),IF($G988&lt;&gt;"",$O988*S988,IF(OR($I988="c",$I988="css"),SUMIF($G$22:G$2999,$K988,T$22:T$2999),IF($I988="c1",SUMIF($F$22:F$2999,$K988,T$22:T$2999),IF($I988="c2",SUMIF($E$22:E$2999,$K988,T$22:T$2999),IF($I988="c3",SUMIF($D$22:D$2999,$K988,T$22:T$2999),IF($I988="c4",SUMIF($C$22:C$2999,$K988,T$22:T$2999),"")))))))</f>
        <v/>
      </c>
      <c r="U988" s="91" t="str">
        <f t="shared" si="248"/>
        <v/>
      </c>
      <c r="V988" s="45"/>
      <c r="X988" s="50" t="str">
        <f t="shared" si="249"/>
        <v/>
      </c>
      <c r="Y988" s="69" t="str">
        <f t="shared" si="250"/>
        <v/>
      </c>
      <c r="Z988" s="69" t="str">
        <f t="shared" si="251"/>
        <v/>
      </c>
      <c r="AA988" s="69" t="str">
        <f>IF(I988="CSS",IF(RELLENAR!$F$6="PEM",IF(OR(T988&lt;(Q988),Q988=0),1,""),IF(OR(T988*(1+$T$11+$T$9)&lt;(Q988*(1+$O$9+$O$11)),Q988=0),1,"")),"")</f>
        <v/>
      </c>
      <c r="AB988" s="93" t="str">
        <f t="shared" si="252"/>
        <v/>
      </c>
      <c r="AC988" s="56" t="str">
        <f t="shared" si="253"/>
        <v/>
      </c>
      <c r="AD988" s="94" t="str">
        <f t="shared" si="254"/>
        <v/>
      </c>
      <c r="AE988" s="56" t="str">
        <f t="shared" si="255"/>
        <v/>
      </c>
      <c r="AF988" s="78" t="str">
        <f t="shared" si="256"/>
        <v/>
      </c>
    </row>
    <row r="989" spans="1:32" s="74" customFormat="1" x14ac:dyDescent="0.2">
      <c r="A989" s="74" t="str">
        <f>IF(EXPORTADO!I971&lt;&gt;"",EXPORTADO!I971,"")</f>
        <v/>
      </c>
      <c r="B989" s="74" t="str">
        <f t="shared" si="241"/>
        <v/>
      </c>
      <c r="C989" s="86" t="str">
        <f t="shared" si="242"/>
        <v/>
      </c>
      <c r="D989" s="86" t="str">
        <f t="shared" si="243"/>
        <v/>
      </c>
      <c r="E989" s="86" t="str">
        <f t="shared" si="244"/>
        <v/>
      </c>
      <c r="F989" s="86" t="str">
        <f t="shared" si="245"/>
        <v/>
      </c>
      <c r="G989" s="86" t="str">
        <f t="shared" si="246"/>
        <v/>
      </c>
      <c r="H989" s="87" t="str">
        <f>IF(EXPORTADO!B971&lt;&gt;"",EXPORTADO!B971,"")</f>
        <v/>
      </c>
      <c r="I989" s="78" t="str">
        <f t="shared" si="247"/>
        <v/>
      </c>
      <c r="J989" s="78"/>
      <c r="K989" s="88" t="str">
        <f>IF(EXPORTADO!A971&lt;&gt;"",TRIM(EXPORTADO!A971),"")</f>
        <v/>
      </c>
      <c r="L989" s="50" t="str">
        <f>IF(K989&lt;&gt;"",EXPORTADO!D971,"")</f>
        <v/>
      </c>
      <c r="M989" s="50"/>
      <c r="N989" s="78" t="str">
        <f>IF(K989&lt;&gt;"",EXPORTADO!C971,"")</f>
        <v/>
      </c>
      <c r="O989" s="89" t="str">
        <f>IF(G989&lt;&gt;"",EXPORTADO!E971,"")</f>
        <v/>
      </c>
      <c r="P989" s="90" t="str">
        <f>IF(G989&lt;&gt;"",EXPORTADO!F971,"")</f>
        <v/>
      </c>
      <c r="Q989" s="90" t="str">
        <f>IF($G989&lt;&gt;"",$O989*P989,IF(OR($I989="c",$I989="css"),SUMIF($G$22:G$2999,$K989,Q$22:Q$2999),IF($I989="c1",SUMIF($F$22:F$2999,$K989,Q$22:Q$2999),IF($I989="c2",SUMIF($E$22:E$2999,$K989,Q$22:Q$2999),IF($I989="c3",SUMIF($D$22:D$2999,$K989,Q$22:Q$2999),IF($I989="c4",SUMIF($C$22:C$2999,$K989,Q$22:Q$2999),""))))))</f>
        <v/>
      </c>
      <c r="S989" s="90" t="s">
        <v>17</v>
      </c>
      <c r="T989" s="90" t="str">
        <f>IF(G989&lt;&gt;"",IF(S989&lt;&gt;"",O989*S989,"Celda Vacia"),IF($G989&lt;&gt;"",$O989*S989,IF(OR($I989="c",$I989="css"),SUMIF($G$22:G$2999,$K989,T$22:T$2999),IF($I989="c1",SUMIF($F$22:F$2999,$K989,T$22:T$2999),IF($I989="c2",SUMIF($E$22:E$2999,$K989,T$22:T$2999),IF($I989="c3",SUMIF($D$22:D$2999,$K989,T$22:T$2999),IF($I989="c4",SUMIF($C$22:C$2999,$K989,T$22:T$2999),"")))))))</f>
        <v/>
      </c>
      <c r="U989" s="91" t="str">
        <f t="shared" si="248"/>
        <v/>
      </c>
      <c r="V989" s="45"/>
      <c r="X989" s="50" t="str">
        <f t="shared" si="249"/>
        <v/>
      </c>
      <c r="Y989" s="69" t="str">
        <f t="shared" si="250"/>
        <v/>
      </c>
      <c r="Z989" s="69" t="str">
        <f t="shared" si="251"/>
        <v/>
      </c>
      <c r="AA989" s="69" t="str">
        <f>IF(I989="CSS",IF(RELLENAR!$F$6="PEM",IF(OR(T989&lt;(Q989),Q989=0),1,""),IF(OR(T989*(1+$T$11+$T$9)&lt;(Q989*(1+$O$9+$O$11)),Q989=0),1,"")),"")</f>
        <v/>
      </c>
      <c r="AB989" s="93" t="str">
        <f t="shared" si="252"/>
        <v/>
      </c>
      <c r="AC989" s="56" t="str">
        <f t="shared" si="253"/>
        <v/>
      </c>
      <c r="AD989" s="94" t="str">
        <f t="shared" si="254"/>
        <v/>
      </c>
      <c r="AE989" s="56" t="str">
        <f t="shared" si="255"/>
        <v/>
      </c>
      <c r="AF989" s="78" t="str">
        <f t="shared" si="256"/>
        <v/>
      </c>
    </row>
    <row r="990" spans="1:32" s="74" customFormat="1" x14ac:dyDescent="0.2">
      <c r="A990" s="74" t="str">
        <f>IF(EXPORTADO!I972&lt;&gt;"",EXPORTADO!I972,"")</f>
        <v/>
      </c>
      <c r="B990" s="74" t="str">
        <f t="shared" si="241"/>
        <v/>
      </c>
      <c r="C990" s="86" t="str">
        <f t="shared" si="242"/>
        <v/>
      </c>
      <c r="D990" s="86" t="str">
        <f t="shared" si="243"/>
        <v/>
      </c>
      <c r="E990" s="86" t="str">
        <f t="shared" si="244"/>
        <v/>
      </c>
      <c r="F990" s="86" t="str">
        <f t="shared" si="245"/>
        <v/>
      </c>
      <c r="G990" s="86" t="str">
        <f t="shared" si="246"/>
        <v/>
      </c>
      <c r="H990" s="87" t="str">
        <f>IF(EXPORTADO!B972&lt;&gt;"",EXPORTADO!B972,"")</f>
        <v/>
      </c>
      <c r="I990" s="78" t="str">
        <f t="shared" si="247"/>
        <v/>
      </c>
      <c r="J990" s="78"/>
      <c r="K990" s="88" t="str">
        <f>IF(EXPORTADO!A972&lt;&gt;"",TRIM(EXPORTADO!A972),"")</f>
        <v/>
      </c>
      <c r="L990" s="50" t="str">
        <f>IF(K990&lt;&gt;"",EXPORTADO!D972,"")</f>
        <v/>
      </c>
      <c r="M990" s="50"/>
      <c r="N990" s="78" t="str">
        <f>IF(K990&lt;&gt;"",EXPORTADO!C972,"")</f>
        <v/>
      </c>
      <c r="O990" s="89" t="str">
        <f>IF(G990&lt;&gt;"",EXPORTADO!E972,"")</f>
        <v/>
      </c>
      <c r="P990" s="90" t="str">
        <f>IF(G990&lt;&gt;"",EXPORTADO!F972,"")</f>
        <v/>
      </c>
      <c r="Q990" s="90" t="str">
        <f>IF($G990&lt;&gt;"",$O990*P990,IF(OR($I990="c",$I990="css"),SUMIF($G$22:G$2999,$K990,Q$22:Q$2999),IF($I990="c1",SUMIF($F$22:F$2999,$K990,Q$22:Q$2999),IF($I990="c2",SUMIF($E$22:E$2999,$K990,Q$22:Q$2999),IF($I990="c3",SUMIF($D$22:D$2999,$K990,Q$22:Q$2999),IF($I990="c4",SUMIF($C$22:C$2999,$K990,Q$22:Q$2999),""))))))</f>
        <v/>
      </c>
      <c r="S990" s="90" t="s">
        <v>17</v>
      </c>
      <c r="T990" s="90" t="str">
        <f>IF(G990&lt;&gt;"",IF(S990&lt;&gt;"",O990*S990,"Celda Vacia"),IF($G990&lt;&gt;"",$O990*S990,IF(OR($I990="c",$I990="css"),SUMIF($G$22:G$2999,$K990,T$22:T$2999),IF($I990="c1",SUMIF($F$22:F$2999,$K990,T$22:T$2999),IF($I990="c2",SUMIF($E$22:E$2999,$K990,T$22:T$2999),IF($I990="c3",SUMIF($D$22:D$2999,$K990,T$22:T$2999),IF($I990="c4",SUMIF($C$22:C$2999,$K990,T$22:T$2999),"")))))))</f>
        <v/>
      </c>
      <c r="U990" s="91" t="str">
        <f t="shared" si="248"/>
        <v/>
      </c>
      <c r="V990" s="45"/>
      <c r="X990" s="50" t="str">
        <f t="shared" si="249"/>
        <v/>
      </c>
      <c r="Y990" s="69" t="str">
        <f t="shared" si="250"/>
        <v/>
      </c>
      <c r="Z990" s="69" t="str">
        <f t="shared" si="251"/>
        <v/>
      </c>
      <c r="AA990" s="69" t="str">
        <f>IF(I990="CSS",IF(RELLENAR!$F$6="PEM",IF(OR(T990&lt;(Q990),Q990=0),1,""),IF(OR(T990*(1+$T$11+$T$9)&lt;(Q990*(1+$O$9+$O$11)),Q990=0),1,"")),"")</f>
        <v/>
      </c>
      <c r="AB990" s="93" t="str">
        <f t="shared" si="252"/>
        <v/>
      </c>
      <c r="AC990" s="56" t="str">
        <f t="shared" si="253"/>
        <v/>
      </c>
      <c r="AD990" s="94" t="str">
        <f t="shared" si="254"/>
        <v/>
      </c>
      <c r="AE990" s="56" t="str">
        <f t="shared" si="255"/>
        <v/>
      </c>
      <c r="AF990" s="78" t="str">
        <f t="shared" si="256"/>
        <v/>
      </c>
    </row>
    <row r="991" spans="1:32" s="74" customFormat="1" x14ac:dyDescent="0.2">
      <c r="A991" s="74" t="str">
        <f>IF(EXPORTADO!I973&lt;&gt;"",EXPORTADO!I973,"")</f>
        <v/>
      </c>
      <c r="B991" s="74" t="str">
        <f t="shared" si="241"/>
        <v/>
      </c>
      <c r="C991" s="86" t="str">
        <f t="shared" si="242"/>
        <v/>
      </c>
      <c r="D991" s="86" t="str">
        <f t="shared" si="243"/>
        <v/>
      </c>
      <c r="E991" s="86" t="str">
        <f t="shared" si="244"/>
        <v/>
      </c>
      <c r="F991" s="86" t="str">
        <f t="shared" si="245"/>
        <v/>
      </c>
      <c r="G991" s="86" t="str">
        <f t="shared" si="246"/>
        <v/>
      </c>
      <c r="H991" s="87" t="str">
        <f>IF(EXPORTADO!B973&lt;&gt;"",EXPORTADO!B973,"")</f>
        <v/>
      </c>
      <c r="I991" s="78" t="str">
        <f t="shared" si="247"/>
        <v/>
      </c>
      <c r="J991" s="78"/>
      <c r="K991" s="88" t="str">
        <f>IF(EXPORTADO!A973&lt;&gt;"",TRIM(EXPORTADO!A973),"")</f>
        <v/>
      </c>
      <c r="L991" s="50" t="str">
        <f>IF(K991&lt;&gt;"",EXPORTADO!D973,"")</f>
        <v/>
      </c>
      <c r="M991" s="50"/>
      <c r="N991" s="78" t="str">
        <f>IF(K991&lt;&gt;"",EXPORTADO!C973,"")</f>
        <v/>
      </c>
      <c r="O991" s="89" t="str">
        <f>IF(G991&lt;&gt;"",EXPORTADO!E973,"")</f>
        <v/>
      </c>
      <c r="P991" s="90" t="str">
        <f>IF(G991&lt;&gt;"",EXPORTADO!F973,"")</f>
        <v/>
      </c>
      <c r="Q991" s="90" t="str">
        <f>IF($G991&lt;&gt;"",$O991*P991,IF(OR($I991="c",$I991="css"),SUMIF($G$22:G$2999,$K991,Q$22:Q$2999),IF($I991="c1",SUMIF($F$22:F$2999,$K991,Q$22:Q$2999),IF($I991="c2",SUMIF($E$22:E$2999,$K991,Q$22:Q$2999),IF($I991="c3",SUMIF($D$22:D$2999,$K991,Q$22:Q$2999),IF($I991="c4",SUMIF($C$22:C$2999,$K991,Q$22:Q$2999),""))))))</f>
        <v/>
      </c>
      <c r="S991" s="90"/>
      <c r="T991" s="90" t="str">
        <f>IF(G991&lt;&gt;"",IF(S991&lt;&gt;"",O991*S991,"Celda Vacia"),IF($G991&lt;&gt;"",$O991*S991,IF(OR($I991="c",$I991="css"),SUMIF($G$22:G$2999,$K991,T$22:T$2999),IF($I991="c1",SUMIF($F$22:F$2999,$K991,T$22:T$2999),IF($I991="c2",SUMIF($E$22:E$2999,$K991,T$22:T$2999),IF($I991="c3",SUMIF($D$22:D$2999,$K991,T$22:T$2999),IF($I991="c4",SUMIF($C$22:C$2999,$K991,T$22:T$2999),"")))))))</f>
        <v/>
      </c>
      <c r="U991" s="91" t="str">
        <f t="shared" si="248"/>
        <v/>
      </c>
      <c r="V991" s="45"/>
      <c r="X991" s="50" t="str">
        <f t="shared" si="249"/>
        <v/>
      </c>
      <c r="Y991" s="69" t="str">
        <f t="shared" si="250"/>
        <v/>
      </c>
      <c r="Z991" s="69" t="str">
        <f t="shared" si="251"/>
        <v/>
      </c>
      <c r="AA991" s="69" t="str">
        <f>IF(I991="CSS",IF(RELLENAR!$F$6="PEM",IF(OR(T991&lt;(Q991),Q991=0),1,""),IF(OR(T991*(1+$T$11+$T$9)&lt;(Q991*(1+$O$9+$O$11)),Q991=0),1,"")),"")</f>
        <v/>
      </c>
      <c r="AB991" s="93" t="str">
        <f t="shared" si="252"/>
        <v/>
      </c>
      <c r="AC991" s="56" t="str">
        <f t="shared" si="253"/>
        <v/>
      </c>
      <c r="AD991" s="94" t="str">
        <f t="shared" si="254"/>
        <v/>
      </c>
      <c r="AE991" s="56" t="str">
        <f t="shared" si="255"/>
        <v/>
      </c>
      <c r="AF991" s="78" t="str">
        <f t="shared" si="256"/>
        <v/>
      </c>
    </row>
    <row r="992" spans="1:32" s="74" customFormat="1" x14ac:dyDescent="0.2">
      <c r="A992" s="74" t="str">
        <f>IF(EXPORTADO!I974&lt;&gt;"",EXPORTADO!I974,"")</f>
        <v/>
      </c>
      <c r="B992" s="74" t="str">
        <f t="shared" si="241"/>
        <v/>
      </c>
      <c r="C992" s="86" t="str">
        <f t="shared" si="242"/>
        <v/>
      </c>
      <c r="D992" s="86" t="str">
        <f t="shared" si="243"/>
        <v/>
      </c>
      <c r="E992" s="86" t="str">
        <f t="shared" si="244"/>
        <v/>
      </c>
      <c r="F992" s="86" t="str">
        <f t="shared" si="245"/>
        <v/>
      </c>
      <c r="G992" s="86" t="str">
        <f t="shared" si="246"/>
        <v/>
      </c>
      <c r="H992" s="87" t="str">
        <f>IF(EXPORTADO!B974&lt;&gt;"",EXPORTADO!B974,"")</f>
        <v/>
      </c>
      <c r="I992" s="78" t="str">
        <f t="shared" si="247"/>
        <v/>
      </c>
      <c r="J992" s="78"/>
      <c r="K992" s="88" t="str">
        <f>IF(EXPORTADO!A974&lt;&gt;"",TRIM(EXPORTADO!A974),"")</f>
        <v/>
      </c>
      <c r="L992" s="50" t="str">
        <f>IF(K992&lt;&gt;"",EXPORTADO!D974,"")</f>
        <v/>
      </c>
      <c r="M992" s="50"/>
      <c r="N992" s="78" t="str">
        <f>IF(K992&lt;&gt;"",EXPORTADO!C974,"")</f>
        <v/>
      </c>
      <c r="O992" s="89" t="str">
        <f>IF(G992&lt;&gt;"",EXPORTADO!E974,"")</f>
        <v/>
      </c>
      <c r="P992" s="90" t="str">
        <f>IF(G992&lt;&gt;"",EXPORTADO!F974,"")</f>
        <v/>
      </c>
      <c r="Q992" s="90" t="str">
        <f>IF($G992&lt;&gt;"",$O992*P992,IF(OR($I992="c",$I992="css"),SUMIF($G$22:G$2999,$K992,Q$22:Q$2999),IF($I992="c1",SUMIF($F$22:F$2999,$K992,Q$22:Q$2999),IF($I992="c2",SUMIF($E$22:E$2999,$K992,Q$22:Q$2999),IF($I992="c3",SUMIF($D$22:D$2999,$K992,Q$22:Q$2999),IF($I992="c4",SUMIF($C$22:C$2999,$K992,Q$22:Q$2999),""))))))</f>
        <v/>
      </c>
      <c r="S992" s="90"/>
      <c r="T992" s="90" t="str">
        <f>IF(G992&lt;&gt;"",IF(S992&lt;&gt;"",O992*S992,"Celda Vacia"),IF($G992&lt;&gt;"",$O992*S992,IF(OR($I992="c",$I992="css"),SUMIF($G$22:G$2999,$K992,T$22:T$2999),IF($I992="c1",SUMIF($F$22:F$2999,$K992,T$22:T$2999),IF($I992="c2",SUMIF($E$22:E$2999,$K992,T$22:T$2999),IF($I992="c3",SUMIF($D$22:D$2999,$K992,T$22:T$2999),IF($I992="c4",SUMIF($C$22:C$2999,$K992,T$22:T$2999),"")))))))</f>
        <v/>
      </c>
      <c r="U992" s="91" t="str">
        <f t="shared" si="248"/>
        <v/>
      </c>
      <c r="V992" s="45"/>
      <c r="X992" s="50" t="str">
        <f t="shared" si="249"/>
        <v/>
      </c>
      <c r="Y992" s="69" t="str">
        <f t="shared" si="250"/>
        <v/>
      </c>
      <c r="Z992" s="69" t="str">
        <f t="shared" si="251"/>
        <v/>
      </c>
      <c r="AA992" s="69" t="str">
        <f>IF(I992="CSS",IF(RELLENAR!$F$6="PEM",IF(OR(T992&lt;(Q992),Q992=0),1,""),IF(OR(T992*(1+$T$11+$T$9)&lt;(Q992*(1+$O$9+$O$11)),Q992=0),1,"")),"")</f>
        <v/>
      </c>
      <c r="AB992" s="93" t="str">
        <f t="shared" si="252"/>
        <v/>
      </c>
      <c r="AC992" s="56" t="str">
        <f t="shared" si="253"/>
        <v/>
      </c>
      <c r="AD992" s="94" t="str">
        <f t="shared" si="254"/>
        <v/>
      </c>
      <c r="AE992" s="56" t="str">
        <f t="shared" si="255"/>
        <v/>
      </c>
      <c r="AF992" s="78" t="str">
        <f t="shared" si="256"/>
        <v/>
      </c>
    </row>
    <row r="993" spans="1:32" s="74" customFormat="1" x14ac:dyDescent="0.2">
      <c r="A993" s="74" t="str">
        <f>IF(EXPORTADO!I975&lt;&gt;"",EXPORTADO!I975,"")</f>
        <v/>
      </c>
      <c r="B993" s="74" t="str">
        <f t="shared" si="241"/>
        <v/>
      </c>
      <c r="C993" s="86" t="str">
        <f t="shared" si="242"/>
        <v/>
      </c>
      <c r="D993" s="86" t="str">
        <f t="shared" si="243"/>
        <v/>
      </c>
      <c r="E993" s="86" t="str">
        <f t="shared" si="244"/>
        <v/>
      </c>
      <c r="F993" s="86" t="str">
        <f t="shared" si="245"/>
        <v/>
      </c>
      <c r="G993" s="86" t="str">
        <f t="shared" si="246"/>
        <v/>
      </c>
      <c r="H993" s="87" t="str">
        <f>IF(EXPORTADO!B975&lt;&gt;"",EXPORTADO!B975,"")</f>
        <v/>
      </c>
      <c r="I993" s="78" t="str">
        <f t="shared" si="247"/>
        <v/>
      </c>
      <c r="J993" s="78"/>
      <c r="K993" s="88" t="str">
        <f>IF(EXPORTADO!A975&lt;&gt;"",TRIM(EXPORTADO!A975),"")</f>
        <v/>
      </c>
      <c r="L993" s="50" t="str">
        <f>IF(K993&lt;&gt;"",EXPORTADO!D975,"")</f>
        <v/>
      </c>
      <c r="M993" s="50"/>
      <c r="N993" s="78" t="str">
        <f>IF(K993&lt;&gt;"",EXPORTADO!C975,"")</f>
        <v/>
      </c>
      <c r="O993" s="89" t="str">
        <f>IF(G993&lt;&gt;"",EXPORTADO!E975,"")</f>
        <v/>
      </c>
      <c r="P993" s="90" t="str">
        <f>IF(G993&lt;&gt;"",EXPORTADO!F975,"")</f>
        <v/>
      </c>
      <c r="Q993" s="90" t="str">
        <f>IF($G993&lt;&gt;"",$O993*P993,IF(OR($I993="c",$I993="css"),SUMIF($G$22:G$2999,$K993,Q$22:Q$2999),IF($I993="c1",SUMIF($F$22:F$2999,$K993,Q$22:Q$2999),IF($I993="c2",SUMIF($E$22:E$2999,$K993,Q$22:Q$2999),IF($I993="c3",SUMIF($D$22:D$2999,$K993,Q$22:Q$2999),IF($I993="c4",SUMIF($C$22:C$2999,$K993,Q$22:Q$2999),""))))))</f>
        <v/>
      </c>
      <c r="S993" s="90"/>
      <c r="T993" s="90" t="str">
        <f>IF(G993&lt;&gt;"",IF(S993&lt;&gt;"",O993*S993,"Celda Vacia"),IF($G993&lt;&gt;"",$O993*S993,IF(OR($I993="c",$I993="css"),SUMIF($G$22:G$2999,$K993,T$22:T$2999),IF($I993="c1",SUMIF($F$22:F$2999,$K993,T$22:T$2999),IF($I993="c2",SUMIF($E$22:E$2999,$K993,T$22:T$2999),IF($I993="c3",SUMIF($D$22:D$2999,$K993,T$22:T$2999),IF($I993="c4",SUMIF($C$22:C$2999,$K993,T$22:T$2999),"")))))))</f>
        <v/>
      </c>
      <c r="U993" s="91" t="str">
        <f t="shared" si="248"/>
        <v/>
      </c>
      <c r="V993" s="45"/>
      <c r="X993" s="50" t="str">
        <f t="shared" si="249"/>
        <v/>
      </c>
      <c r="Y993" s="69" t="str">
        <f t="shared" si="250"/>
        <v/>
      </c>
      <c r="Z993" s="69" t="str">
        <f t="shared" si="251"/>
        <v/>
      </c>
      <c r="AA993" s="69" t="str">
        <f>IF(I993="CSS",IF(RELLENAR!$F$6="PEM",IF(OR(T993&lt;(Q993),Q993=0),1,""),IF(OR(T993*(1+$T$11+$T$9)&lt;(Q993*(1+$O$9+$O$11)),Q993=0),1,"")),"")</f>
        <v/>
      </c>
      <c r="AB993" s="93" t="str">
        <f t="shared" si="252"/>
        <v/>
      </c>
      <c r="AC993" s="56" t="str">
        <f t="shared" si="253"/>
        <v/>
      </c>
      <c r="AD993" s="94" t="str">
        <f t="shared" si="254"/>
        <v/>
      </c>
      <c r="AE993" s="56" t="str">
        <f t="shared" si="255"/>
        <v/>
      </c>
      <c r="AF993" s="78" t="str">
        <f t="shared" si="256"/>
        <v/>
      </c>
    </row>
    <row r="994" spans="1:32" s="74" customFormat="1" x14ac:dyDescent="0.2">
      <c r="A994" s="74" t="str">
        <f>IF(EXPORTADO!I976&lt;&gt;"",EXPORTADO!I976,"")</f>
        <v/>
      </c>
      <c r="B994" s="74" t="str">
        <f t="shared" si="241"/>
        <v/>
      </c>
      <c r="C994" s="86" t="str">
        <f t="shared" si="242"/>
        <v/>
      </c>
      <c r="D994" s="86" t="str">
        <f t="shared" si="243"/>
        <v/>
      </c>
      <c r="E994" s="86" t="str">
        <f t="shared" si="244"/>
        <v/>
      </c>
      <c r="F994" s="86" t="str">
        <f t="shared" si="245"/>
        <v/>
      </c>
      <c r="G994" s="86" t="str">
        <f t="shared" si="246"/>
        <v/>
      </c>
      <c r="H994" s="87" t="str">
        <f>IF(EXPORTADO!B976&lt;&gt;"",EXPORTADO!B976,"")</f>
        <v/>
      </c>
      <c r="I994" s="78" t="str">
        <f t="shared" si="247"/>
        <v/>
      </c>
      <c r="J994" s="78"/>
      <c r="K994" s="88" t="str">
        <f>IF(EXPORTADO!A976&lt;&gt;"",TRIM(EXPORTADO!A976),"")</f>
        <v/>
      </c>
      <c r="L994" s="50" t="str">
        <f>IF(K994&lt;&gt;"",EXPORTADO!D976,"")</f>
        <v/>
      </c>
      <c r="M994" s="50"/>
      <c r="N994" s="78" t="str">
        <f>IF(K994&lt;&gt;"",EXPORTADO!C976,"")</f>
        <v/>
      </c>
      <c r="O994" s="89" t="str">
        <f>IF(G994&lt;&gt;"",EXPORTADO!E976,"")</f>
        <v/>
      </c>
      <c r="P994" s="90" t="str">
        <f>IF(G994&lt;&gt;"",EXPORTADO!F976,"")</f>
        <v/>
      </c>
      <c r="Q994" s="90" t="str">
        <f>IF($G994&lt;&gt;"",$O994*P994,IF(OR($I994="c",$I994="css"),SUMIF($G$22:G$2999,$K994,Q$22:Q$2999),IF($I994="c1",SUMIF($F$22:F$2999,$K994,Q$22:Q$2999),IF($I994="c2",SUMIF($E$22:E$2999,$K994,Q$22:Q$2999),IF($I994="c3",SUMIF($D$22:D$2999,$K994,Q$22:Q$2999),IF($I994="c4",SUMIF($C$22:C$2999,$K994,Q$22:Q$2999),""))))))</f>
        <v/>
      </c>
      <c r="S994" s="90"/>
      <c r="T994" s="90" t="str">
        <f>IF(G994&lt;&gt;"",IF(S994&lt;&gt;"",O994*S994,"Celda Vacia"),IF($G994&lt;&gt;"",$O994*S994,IF(OR($I994="c",$I994="css"),SUMIF($G$22:G$2999,$K994,T$22:T$2999),IF($I994="c1",SUMIF($F$22:F$2999,$K994,T$22:T$2999),IF($I994="c2",SUMIF($E$22:E$2999,$K994,T$22:T$2999),IF($I994="c3",SUMIF($D$22:D$2999,$K994,T$22:T$2999),IF($I994="c4",SUMIF($C$22:C$2999,$K994,T$22:T$2999),"")))))))</f>
        <v/>
      </c>
      <c r="U994" s="91" t="str">
        <f t="shared" si="248"/>
        <v/>
      </c>
      <c r="V994" s="45"/>
      <c r="X994" s="50" t="str">
        <f t="shared" si="249"/>
        <v/>
      </c>
      <c r="Y994" s="69" t="str">
        <f t="shared" si="250"/>
        <v/>
      </c>
      <c r="Z994" s="69" t="str">
        <f t="shared" si="251"/>
        <v/>
      </c>
      <c r="AA994" s="69" t="str">
        <f>IF(I994="CSS",IF(RELLENAR!$F$6="PEM",IF(OR(T994&lt;(Q994),Q994=0),1,""),IF(OR(T994*(1+$T$11+$T$9)&lt;(Q994*(1+$O$9+$O$11)),Q994=0),1,"")),"")</f>
        <v/>
      </c>
      <c r="AB994" s="93" t="str">
        <f t="shared" si="252"/>
        <v/>
      </c>
      <c r="AC994" s="56" t="str">
        <f t="shared" si="253"/>
        <v/>
      </c>
      <c r="AD994" s="94" t="str">
        <f t="shared" si="254"/>
        <v/>
      </c>
      <c r="AE994" s="56" t="str">
        <f t="shared" si="255"/>
        <v/>
      </c>
      <c r="AF994" s="78" t="str">
        <f t="shared" si="256"/>
        <v/>
      </c>
    </row>
    <row r="995" spans="1:32" s="74" customFormat="1" x14ac:dyDescent="0.2">
      <c r="A995" s="74" t="str">
        <f>IF(EXPORTADO!I977&lt;&gt;"",EXPORTADO!I977,"")</f>
        <v/>
      </c>
      <c r="B995" s="74" t="str">
        <f t="shared" si="241"/>
        <v/>
      </c>
      <c r="C995" s="86" t="str">
        <f t="shared" si="242"/>
        <v/>
      </c>
      <c r="D995" s="86" t="str">
        <f t="shared" si="243"/>
        <v/>
      </c>
      <c r="E995" s="86" t="str">
        <f t="shared" si="244"/>
        <v/>
      </c>
      <c r="F995" s="86" t="str">
        <f t="shared" si="245"/>
        <v/>
      </c>
      <c r="G995" s="86" t="str">
        <f t="shared" si="246"/>
        <v/>
      </c>
      <c r="H995" s="87" t="str">
        <f>IF(EXPORTADO!B977&lt;&gt;"",EXPORTADO!B977,"")</f>
        <v/>
      </c>
      <c r="I995" s="78" t="str">
        <f t="shared" si="247"/>
        <v/>
      </c>
      <c r="J995" s="78"/>
      <c r="K995" s="88" t="str">
        <f>IF(EXPORTADO!A977&lt;&gt;"",TRIM(EXPORTADO!A977),"")</f>
        <v/>
      </c>
      <c r="L995" s="50" t="str">
        <f>IF(K995&lt;&gt;"",EXPORTADO!D977,"")</f>
        <v/>
      </c>
      <c r="M995" s="50"/>
      <c r="N995" s="78" t="str">
        <f>IF(K995&lt;&gt;"",EXPORTADO!C977,"")</f>
        <v/>
      </c>
      <c r="O995" s="89" t="str">
        <f>IF(G995&lt;&gt;"",EXPORTADO!E977,"")</f>
        <v/>
      </c>
      <c r="P995" s="90" t="str">
        <f>IF(G995&lt;&gt;"",EXPORTADO!F977,"")</f>
        <v/>
      </c>
      <c r="Q995" s="90" t="str">
        <f>IF($G995&lt;&gt;"",$O995*P995,IF(OR($I995="c",$I995="css"),SUMIF($G$22:G$2999,$K995,Q$22:Q$2999),IF($I995="c1",SUMIF($F$22:F$2999,$K995,Q$22:Q$2999),IF($I995="c2",SUMIF($E$22:E$2999,$K995,Q$22:Q$2999),IF($I995="c3",SUMIF($D$22:D$2999,$K995,Q$22:Q$2999),IF($I995="c4",SUMIF($C$22:C$2999,$K995,Q$22:Q$2999),""))))))</f>
        <v/>
      </c>
      <c r="S995" s="90"/>
      <c r="T995" s="90" t="str">
        <f>IF(G995&lt;&gt;"",IF(S995&lt;&gt;"",O995*S995,"Celda Vacia"),IF($G995&lt;&gt;"",$O995*S995,IF(OR($I995="c",$I995="css"),SUMIF($G$22:G$2999,$K995,T$22:T$2999),IF($I995="c1",SUMIF($F$22:F$2999,$K995,T$22:T$2999),IF($I995="c2",SUMIF($E$22:E$2999,$K995,T$22:T$2999),IF($I995="c3",SUMIF($D$22:D$2999,$K995,T$22:T$2999),IF($I995="c4",SUMIF($C$22:C$2999,$K995,T$22:T$2999),"")))))))</f>
        <v/>
      </c>
      <c r="U995" s="91" t="str">
        <f t="shared" si="248"/>
        <v/>
      </c>
      <c r="V995" s="45"/>
      <c r="X995" s="50" t="str">
        <f t="shared" si="249"/>
        <v/>
      </c>
      <c r="Y995" s="69" t="str">
        <f t="shared" si="250"/>
        <v/>
      </c>
      <c r="Z995" s="69" t="str">
        <f t="shared" si="251"/>
        <v/>
      </c>
      <c r="AA995" s="69" t="str">
        <f>IF(I995="CSS",IF(RELLENAR!$F$6="PEM",IF(OR(T995&lt;(Q995),Q995=0),1,""),IF(OR(T995*(1+$T$11+$T$9)&lt;(Q995*(1+$O$9+$O$11)),Q995=0),1,"")),"")</f>
        <v/>
      </c>
      <c r="AB995" s="93" t="str">
        <f t="shared" si="252"/>
        <v/>
      </c>
      <c r="AC995" s="56" t="str">
        <f t="shared" si="253"/>
        <v/>
      </c>
      <c r="AD995" s="94" t="str">
        <f t="shared" si="254"/>
        <v/>
      </c>
      <c r="AE995" s="56" t="str">
        <f t="shared" si="255"/>
        <v/>
      </c>
      <c r="AF995" s="78" t="str">
        <f t="shared" si="256"/>
        <v/>
      </c>
    </row>
    <row r="996" spans="1:32" s="74" customFormat="1" x14ac:dyDescent="0.2">
      <c r="A996" s="74" t="str">
        <f>IF(EXPORTADO!I978&lt;&gt;"",EXPORTADO!I978,"")</f>
        <v/>
      </c>
      <c r="B996" s="74" t="str">
        <f t="shared" si="241"/>
        <v/>
      </c>
      <c r="C996" s="86" t="str">
        <f t="shared" si="242"/>
        <v/>
      </c>
      <c r="D996" s="86" t="str">
        <f t="shared" si="243"/>
        <v/>
      </c>
      <c r="E996" s="86" t="str">
        <f t="shared" si="244"/>
        <v/>
      </c>
      <c r="F996" s="86" t="str">
        <f t="shared" si="245"/>
        <v/>
      </c>
      <c r="G996" s="86" t="str">
        <f t="shared" si="246"/>
        <v/>
      </c>
      <c r="H996" s="87" t="str">
        <f>IF(EXPORTADO!B978&lt;&gt;"",EXPORTADO!B978,"")</f>
        <v/>
      </c>
      <c r="I996" s="78" t="str">
        <f t="shared" si="247"/>
        <v/>
      </c>
      <c r="J996" s="78"/>
      <c r="K996" s="88" t="str">
        <f>IF(EXPORTADO!A978&lt;&gt;"",TRIM(EXPORTADO!A978),"")</f>
        <v/>
      </c>
      <c r="L996" s="50" t="str">
        <f>IF(K996&lt;&gt;"",EXPORTADO!D978,"")</f>
        <v/>
      </c>
      <c r="M996" s="50"/>
      <c r="N996" s="78" t="str">
        <f>IF(K996&lt;&gt;"",EXPORTADO!C978,"")</f>
        <v/>
      </c>
      <c r="O996" s="89" t="str">
        <f>IF(G996&lt;&gt;"",EXPORTADO!E978,"")</f>
        <v/>
      </c>
      <c r="P996" s="90" t="str">
        <f>IF(G996&lt;&gt;"",EXPORTADO!F978,"")</f>
        <v/>
      </c>
      <c r="Q996" s="90" t="str">
        <f>IF($G996&lt;&gt;"",$O996*P996,IF(OR($I996="c",$I996="css"),SUMIF($G$22:G$2999,$K996,Q$22:Q$2999),IF($I996="c1",SUMIF($F$22:F$2999,$K996,Q$22:Q$2999),IF($I996="c2",SUMIF($E$22:E$2999,$K996,Q$22:Q$2999),IF($I996="c3",SUMIF($D$22:D$2999,$K996,Q$22:Q$2999),IF($I996="c4",SUMIF($C$22:C$2999,$K996,Q$22:Q$2999),""))))))</f>
        <v/>
      </c>
      <c r="S996" s="90"/>
      <c r="T996" s="90" t="str">
        <f>IF(G996&lt;&gt;"",IF(S996&lt;&gt;"",O996*S996,"Celda Vacia"),IF($G996&lt;&gt;"",$O996*S996,IF(OR($I996="c",$I996="css"),SUMIF($G$22:G$2999,$K996,T$22:T$2999),IF($I996="c1",SUMIF($F$22:F$2999,$K996,T$22:T$2999),IF($I996="c2",SUMIF($E$22:E$2999,$K996,T$22:T$2999),IF($I996="c3",SUMIF($D$22:D$2999,$K996,T$22:T$2999),IF($I996="c4",SUMIF($C$22:C$2999,$K996,T$22:T$2999),"")))))))</f>
        <v/>
      </c>
      <c r="U996" s="91" t="str">
        <f t="shared" si="248"/>
        <v/>
      </c>
      <c r="V996" s="45"/>
      <c r="X996" s="50" t="str">
        <f t="shared" si="249"/>
        <v/>
      </c>
      <c r="Y996" s="69" t="str">
        <f t="shared" si="250"/>
        <v/>
      </c>
      <c r="Z996" s="69" t="str">
        <f t="shared" si="251"/>
        <v/>
      </c>
      <c r="AA996" s="69" t="str">
        <f>IF(I996="CSS",IF(RELLENAR!$F$6="PEM",IF(OR(T996&lt;(Q996),Q996=0),1,""),IF(OR(T996*(1+$T$11+$T$9)&lt;(Q996*(1+$O$9+$O$11)),Q996=0),1,"")),"")</f>
        <v/>
      </c>
      <c r="AB996" s="93" t="str">
        <f t="shared" si="252"/>
        <v/>
      </c>
      <c r="AC996" s="56" t="str">
        <f t="shared" si="253"/>
        <v/>
      </c>
      <c r="AD996" s="94" t="str">
        <f t="shared" si="254"/>
        <v/>
      </c>
      <c r="AE996" s="56" t="str">
        <f t="shared" si="255"/>
        <v/>
      </c>
      <c r="AF996" s="78" t="str">
        <f t="shared" si="256"/>
        <v/>
      </c>
    </row>
    <row r="997" spans="1:32" s="74" customFormat="1" x14ac:dyDescent="0.2">
      <c r="A997" s="74" t="str">
        <f>IF(EXPORTADO!I979&lt;&gt;"",EXPORTADO!I979,"")</f>
        <v/>
      </c>
      <c r="B997" s="74" t="str">
        <f t="shared" si="241"/>
        <v/>
      </c>
      <c r="C997" s="86" t="str">
        <f t="shared" si="242"/>
        <v/>
      </c>
      <c r="D997" s="86" t="str">
        <f t="shared" si="243"/>
        <v/>
      </c>
      <c r="E997" s="86" t="str">
        <f t="shared" si="244"/>
        <v/>
      </c>
      <c r="F997" s="86" t="str">
        <f t="shared" si="245"/>
        <v/>
      </c>
      <c r="G997" s="86" t="str">
        <f t="shared" si="246"/>
        <v/>
      </c>
      <c r="H997" s="87" t="str">
        <f>IF(EXPORTADO!B979&lt;&gt;"",EXPORTADO!B979,"")</f>
        <v/>
      </c>
      <c r="I997" s="78" t="str">
        <f t="shared" si="247"/>
        <v/>
      </c>
      <c r="J997" s="78"/>
      <c r="K997" s="88" t="str">
        <f>IF(EXPORTADO!A979&lt;&gt;"",TRIM(EXPORTADO!A979),"")</f>
        <v/>
      </c>
      <c r="L997" s="50" t="str">
        <f>IF(K997&lt;&gt;"",EXPORTADO!D979,"")</f>
        <v/>
      </c>
      <c r="M997" s="50"/>
      <c r="N997" s="78" t="str">
        <f>IF(K997&lt;&gt;"",EXPORTADO!C979,"")</f>
        <v/>
      </c>
      <c r="O997" s="89" t="str">
        <f>IF(G997&lt;&gt;"",EXPORTADO!E979,"")</f>
        <v/>
      </c>
      <c r="P997" s="90" t="str">
        <f>IF(G997&lt;&gt;"",EXPORTADO!F979,"")</f>
        <v/>
      </c>
      <c r="Q997" s="90" t="str">
        <f>IF($G997&lt;&gt;"",$O997*P997,IF(OR($I997="c",$I997="css"),SUMIF($G$22:G$2999,$K997,Q$22:Q$2999),IF($I997="c1",SUMIF($F$22:F$2999,$K997,Q$22:Q$2999),IF($I997="c2",SUMIF($E$22:E$2999,$K997,Q$22:Q$2999),IF($I997="c3",SUMIF($D$22:D$2999,$K997,Q$22:Q$2999),IF($I997="c4",SUMIF($C$22:C$2999,$K997,Q$22:Q$2999),""))))))</f>
        <v/>
      </c>
      <c r="S997" s="90"/>
      <c r="T997" s="90" t="str">
        <f>IF(G997&lt;&gt;"",IF(S997&lt;&gt;"",O997*S997,"Celda Vacia"),IF($G997&lt;&gt;"",$O997*S997,IF(OR($I997="c",$I997="css"),SUMIF($G$22:G$2999,$K997,T$22:T$2999),IF($I997="c1",SUMIF($F$22:F$2999,$K997,T$22:T$2999),IF($I997="c2",SUMIF($E$22:E$2999,$K997,T$22:T$2999),IF($I997="c3",SUMIF($D$22:D$2999,$K997,T$22:T$2999),IF($I997="c4",SUMIF($C$22:C$2999,$K997,T$22:T$2999),"")))))))</f>
        <v/>
      </c>
      <c r="U997" s="91" t="str">
        <f t="shared" si="248"/>
        <v/>
      </c>
      <c r="V997" s="45"/>
      <c r="X997" s="50" t="str">
        <f t="shared" si="249"/>
        <v/>
      </c>
      <c r="Y997" s="69" t="str">
        <f t="shared" si="250"/>
        <v/>
      </c>
      <c r="Z997" s="69" t="str">
        <f t="shared" si="251"/>
        <v/>
      </c>
      <c r="AA997" s="69" t="str">
        <f>IF(I997="CSS",IF(RELLENAR!$F$6="PEM",IF(OR(T997&lt;(Q997),Q997=0),1,""),IF(OR(T997*(1+$T$11+$T$9)&lt;(Q997*(1+$O$9+$O$11)),Q997=0),1,"")),"")</f>
        <v/>
      </c>
      <c r="AB997" s="93" t="str">
        <f t="shared" si="252"/>
        <v/>
      </c>
      <c r="AC997" s="56" t="str">
        <f t="shared" si="253"/>
        <v/>
      </c>
      <c r="AD997" s="94" t="str">
        <f t="shared" si="254"/>
        <v/>
      </c>
      <c r="AE997" s="56" t="str">
        <f t="shared" si="255"/>
        <v/>
      </c>
      <c r="AF997" s="78" t="str">
        <f t="shared" si="256"/>
        <v/>
      </c>
    </row>
    <row r="998" spans="1:32" s="74" customFormat="1" x14ac:dyDescent="0.2">
      <c r="A998" s="74" t="str">
        <f>IF(EXPORTADO!I980&lt;&gt;"",EXPORTADO!I980,"")</f>
        <v/>
      </c>
      <c r="B998" s="74" t="str">
        <f t="shared" si="241"/>
        <v/>
      </c>
      <c r="C998" s="86" t="str">
        <f t="shared" si="242"/>
        <v/>
      </c>
      <c r="D998" s="86" t="str">
        <f t="shared" si="243"/>
        <v/>
      </c>
      <c r="E998" s="86" t="str">
        <f t="shared" si="244"/>
        <v/>
      </c>
      <c r="F998" s="86" t="str">
        <f t="shared" si="245"/>
        <v/>
      </c>
      <c r="G998" s="86" t="str">
        <f t="shared" si="246"/>
        <v/>
      </c>
      <c r="H998" s="87" t="str">
        <f>IF(EXPORTADO!B980&lt;&gt;"",EXPORTADO!B980,"")</f>
        <v/>
      </c>
      <c r="I998" s="78" t="str">
        <f t="shared" si="247"/>
        <v/>
      </c>
      <c r="J998" s="78"/>
      <c r="K998" s="88" t="str">
        <f>IF(EXPORTADO!A980&lt;&gt;"",TRIM(EXPORTADO!A980),"")</f>
        <v/>
      </c>
      <c r="L998" s="50" t="str">
        <f>IF(K998&lt;&gt;"",EXPORTADO!D980,"")</f>
        <v/>
      </c>
      <c r="M998" s="50"/>
      <c r="N998" s="78" t="str">
        <f>IF(K998&lt;&gt;"",EXPORTADO!C980,"")</f>
        <v/>
      </c>
      <c r="O998" s="89" t="str">
        <f>IF(G998&lt;&gt;"",EXPORTADO!E980,"")</f>
        <v/>
      </c>
      <c r="P998" s="90" t="str">
        <f>IF(G998&lt;&gt;"",EXPORTADO!F980,"")</f>
        <v/>
      </c>
      <c r="Q998" s="90" t="str">
        <f>IF($G998&lt;&gt;"",$O998*P998,IF(OR($I998="c",$I998="css"),SUMIF($G$22:G$2999,$K998,Q$22:Q$2999),IF($I998="c1",SUMIF($F$22:F$2999,$K998,Q$22:Q$2999),IF($I998="c2",SUMIF($E$22:E$2999,$K998,Q$22:Q$2999),IF($I998="c3",SUMIF($D$22:D$2999,$K998,Q$22:Q$2999),IF($I998="c4",SUMIF($C$22:C$2999,$K998,Q$22:Q$2999),""))))))</f>
        <v/>
      </c>
      <c r="S998" s="90"/>
      <c r="T998" s="90" t="str">
        <f>IF(G998&lt;&gt;"",IF(S998&lt;&gt;"",O998*S998,"Celda Vacia"),IF($G998&lt;&gt;"",$O998*S998,IF(OR($I998="c",$I998="css"),SUMIF($G$22:G$2999,$K998,T$22:T$2999),IF($I998="c1",SUMIF($F$22:F$2999,$K998,T$22:T$2999),IF($I998="c2",SUMIF($E$22:E$2999,$K998,T$22:T$2999),IF($I998="c3",SUMIF($D$22:D$2999,$K998,T$22:T$2999),IF($I998="c4",SUMIF($C$22:C$2999,$K998,T$22:T$2999),"")))))))</f>
        <v/>
      </c>
      <c r="U998" s="91" t="str">
        <f t="shared" si="248"/>
        <v/>
      </c>
      <c r="V998" s="45"/>
      <c r="X998" s="50" t="str">
        <f t="shared" si="249"/>
        <v/>
      </c>
      <c r="Y998" s="69" t="str">
        <f t="shared" si="250"/>
        <v/>
      </c>
      <c r="Z998" s="69" t="str">
        <f t="shared" si="251"/>
        <v/>
      </c>
      <c r="AA998" s="69" t="str">
        <f>IF(I998="CSS",IF(RELLENAR!$F$6="PEM",IF(OR(T998&lt;(Q998),Q998=0),1,""),IF(OR(T998*(1+$T$11+$T$9)&lt;(Q998*(1+$O$9+$O$11)),Q998=0),1,"")),"")</f>
        <v/>
      </c>
      <c r="AB998" s="93" t="str">
        <f t="shared" si="252"/>
        <v/>
      </c>
      <c r="AC998" s="56" t="str">
        <f t="shared" si="253"/>
        <v/>
      </c>
      <c r="AD998" s="94" t="str">
        <f t="shared" si="254"/>
        <v/>
      </c>
      <c r="AE998" s="56" t="str">
        <f t="shared" si="255"/>
        <v/>
      </c>
      <c r="AF998" s="78" t="str">
        <f t="shared" si="256"/>
        <v/>
      </c>
    </row>
    <row r="999" spans="1:32" s="74" customFormat="1" x14ac:dyDescent="0.2">
      <c r="A999" s="74" t="str">
        <f>IF(EXPORTADO!I981&lt;&gt;"",EXPORTADO!I981,"")</f>
        <v/>
      </c>
      <c r="B999" s="74" t="str">
        <f t="shared" si="241"/>
        <v/>
      </c>
      <c r="C999" s="86" t="str">
        <f t="shared" si="242"/>
        <v/>
      </c>
      <c r="D999" s="86" t="str">
        <f t="shared" si="243"/>
        <v/>
      </c>
      <c r="E999" s="86" t="str">
        <f t="shared" si="244"/>
        <v/>
      </c>
      <c r="F999" s="86" t="str">
        <f t="shared" si="245"/>
        <v/>
      </c>
      <c r="G999" s="86" t="str">
        <f t="shared" si="246"/>
        <v/>
      </c>
      <c r="H999" s="87" t="str">
        <f>IF(EXPORTADO!B981&lt;&gt;"",EXPORTADO!B981,"")</f>
        <v/>
      </c>
      <c r="I999" s="78" t="str">
        <f t="shared" si="247"/>
        <v/>
      </c>
      <c r="J999" s="78"/>
      <c r="K999" s="88" t="str">
        <f>IF(EXPORTADO!A981&lt;&gt;"",TRIM(EXPORTADO!A981),"")</f>
        <v/>
      </c>
      <c r="L999" s="50" t="str">
        <f>IF(K999&lt;&gt;"",EXPORTADO!D981,"")</f>
        <v/>
      </c>
      <c r="M999" s="50"/>
      <c r="N999" s="78" t="str">
        <f>IF(K999&lt;&gt;"",EXPORTADO!C981,"")</f>
        <v/>
      </c>
      <c r="O999" s="89" t="str">
        <f>IF(G999&lt;&gt;"",EXPORTADO!E981,"")</f>
        <v/>
      </c>
      <c r="P999" s="90" t="str">
        <f>IF(G999&lt;&gt;"",EXPORTADO!F981,"")</f>
        <v/>
      </c>
      <c r="Q999" s="90" t="str">
        <f>IF($G999&lt;&gt;"",$O999*P999,IF(OR($I999="c",$I999="css"),SUMIF($G$22:G$2999,$K999,Q$22:Q$2999),IF($I999="c1",SUMIF($F$22:F$2999,$K999,Q$22:Q$2999),IF($I999="c2",SUMIF($E$22:E$2999,$K999,Q$22:Q$2999),IF($I999="c3",SUMIF($D$22:D$2999,$K999,Q$22:Q$2999),IF($I999="c4",SUMIF($C$22:C$2999,$K999,Q$22:Q$2999),""))))))</f>
        <v/>
      </c>
      <c r="S999" s="90"/>
      <c r="T999" s="90" t="str">
        <f>IF(G999&lt;&gt;"",IF(S999&lt;&gt;"",O999*S999,"Celda Vacia"),IF($G999&lt;&gt;"",$O999*S999,IF(OR($I999="c",$I999="css"),SUMIF($G$22:G$2999,$K999,T$22:T$2999),IF($I999="c1",SUMIF($F$22:F$2999,$K999,T$22:T$2999),IF($I999="c2",SUMIF($E$22:E$2999,$K999,T$22:T$2999),IF($I999="c3",SUMIF($D$22:D$2999,$K999,T$22:T$2999),IF($I999="c4",SUMIF($C$22:C$2999,$K999,T$22:T$2999),"")))))))</f>
        <v/>
      </c>
      <c r="U999" s="91" t="str">
        <f t="shared" si="248"/>
        <v/>
      </c>
      <c r="V999" s="45"/>
      <c r="X999" s="50" t="str">
        <f t="shared" si="249"/>
        <v/>
      </c>
      <c r="Y999" s="69" t="str">
        <f t="shared" si="250"/>
        <v/>
      </c>
      <c r="Z999" s="69" t="str">
        <f t="shared" si="251"/>
        <v/>
      </c>
      <c r="AA999" s="69" t="str">
        <f>IF(I999="CSS",IF(RELLENAR!$F$6="PEM",IF(OR(T999&lt;(Q999),Q999=0),1,""),IF(OR(T999*(1+$T$11+$T$9)&lt;(Q999*(1+$O$9+$O$11)),Q999=0),1,"")),"")</f>
        <v/>
      </c>
      <c r="AB999" s="93" t="str">
        <f t="shared" si="252"/>
        <v/>
      </c>
      <c r="AC999" s="56" t="str">
        <f t="shared" si="253"/>
        <v/>
      </c>
      <c r="AD999" s="94" t="str">
        <f t="shared" si="254"/>
        <v/>
      </c>
      <c r="AE999" s="56" t="str">
        <f t="shared" si="255"/>
        <v/>
      </c>
      <c r="AF999" s="78" t="str">
        <f t="shared" si="256"/>
        <v/>
      </c>
    </row>
    <row r="1000" spans="1:32" s="74" customFormat="1" x14ac:dyDescent="0.2">
      <c r="A1000" s="74" t="str">
        <f>IF(EXPORTADO!I982&lt;&gt;"",EXPORTADO!I982,"")</f>
        <v/>
      </c>
      <c r="B1000" s="74" t="str">
        <f t="shared" si="241"/>
        <v/>
      </c>
      <c r="C1000" s="86" t="str">
        <f t="shared" si="242"/>
        <v/>
      </c>
      <c r="D1000" s="86" t="str">
        <f t="shared" si="243"/>
        <v/>
      </c>
      <c r="E1000" s="86" t="str">
        <f t="shared" si="244"/>
        <v/>
      </c>
      <c r="F1000" s="86" t="str">
        <f t="shared" si="245"/>
        <v/>
      </c>
      <c r="G1000" s="86" t="str">
        <f t="shared" si="246"/>
        <v/>
      </c>
      <c r="H1000" s="87" t="str">
        <f>IF(EXPORTADO!B982&lt;&gt;"",EXPORTADO!B982,"")</f>
        <v/>
      </c>
      <c r="I1000" s="78" t="str">
        <f t="shared" si="247"/>
        <v/>
      </c>
      <c r="J1000" s="78"/>
      <c r="K1000" s="88" t="str">
        <f>IF(EXPORTADO!A982&lt;&gt;"",TRIM(EXPORTADO!A982),"")</f>
        <v/>
      </c>
      <c r="L1000" s="50" t="str">
        <f>IF(K1000&lt;&gt;"",EXPORTADO!D982,"")</f>
        <v/>
      </c>
      <c r="M1000" s="50"/>
      <c r="N1000" s="78" t="str">
        <f>IF(K1000&lt;&gt;"",EXPORTADO!C982,"")</f>
        <v/>
      </c>
      <c r="O1000" s="89" t="str">
        <f>IF(G1000&lt;&gt;"",EXPORTADO!E982,"")</f>
        <v/>
      </c>
      <c r="P1000" s="90" t="str">
        <f>IF(G1000&lt;&gt;"",EXPORTADO!F982,"")</f>
        <v/>
      </c>
      <c r="Q1000" s="90" t="str">
        <f>IF($G1000&lt;&gt;"",$O1000*P1000,IF(OR($I1000="c",$I1000="css"),SUMIF($G$22:G$2999,$K1000,Q$22:Q$2999),IF($I1000="c1",SUMIF($F$22:F$2999,$K1000,Q$22:Q$2999),IF($I1000="c2",SUMIF($E$22:E$2999,$K1000,Q$22:Q$2999),IF($I1000="c3",SUMIF($D$22:D$2999,$K1000,Q$22:Q$2999),IF($I1000="c4",SUMIF($C$22:C$2999,$K1000,Q$22:Q$2999),""))))))</f>
        <v/>
      </c>
      <c r="S1000" s="90"/>
      <c r="T1000" s="90" t="str">
        <f>IF(G1000&lt;&gt;"",IF(S1000&lt;&gt;"",O1000*S1000,"Celda Vacia"),IF($G1000&lt;&gt;"",$O1000*S1000,IF(OR($I1000="c",$I1000="css"),SUMIF($G$22:G$2999,$K1000,T$22:T$2999),IF($I1000="c1",SUMIF($F$22:F$2999,$K1000,T$22:T$2999),IF($I1000="c2",SUMIF($E$22:E$2999,$K1000,T$22:T$2999),IF($I1000="c3",SUMIF($D$22:D$2999,$K1000,T$22:T$2999),IF($I1000="c4",SUMIF($C$22:C$2999,$K1000,T$22:T$2999),"")))))))</f>
        <v/>
      </c>
      <c r="U1000" s="91" t="str">
        <f t="shared" si="248"/>
        <v/>
      </c>
      <c r="V1000" s="45"/>
      <c r="X1000" s="50" t="str">
        <f t="shared" si="249"/>
        <v/>
      </c>
      <c r="Y1000" s="69" t="str">
        <f t="shared" si="250"/>
        <v/>
      </c>
      <c r="Z1000" s="69" t="str">
        <f t="shared" si="251"/>
        <v/>
      </c>
      <c r="AA1000" s="69" t="str">
        <f>IF(I1000="CSS",IF(RELLENAR!$F$6="PEM",IF(OR(T1000&lt;(Q1000),Q1000=0),1,""),IF(OR(T1000*(1+$T$11+$T$9)&lt;(Q1000*(1+$O$9+$O$11)),Q1000=0),1,"")),"")</f>
        <v/>
      </c>
      <c r="AB1000" s="93" t="str">
        <f t="shared" si="252"/>
        <v/>
      </c>
      <c r="AC1000" s="56" t="str">
        <f t="shared" si="253"/>
        <v/>
      </c>
      <c r="AD1000" s="94" t="str">
        <f t="shared" si="254"/>
        <v/>
      </c>
      <c r="AE1000" s="56" t="str">
        <f t="shared" si="255"/>
        <v/>
      </c>
      <c r="AF1000" s="78" t="str">
        <f t="shared" si="256"/>
        <v/>
      </c>
    </row>
    <row r="1001" spans="1:32" s="74" customFormat="1" x14ac:dyDescent="0.2">
      <c r="A1001" s="74" t="str">
        <f>IF(EXPORTADO!I983&lt;&gt;"",EXPORTADO!I983,"")</f>
        <v/>
      </c>
      <c r="B1001" s="74" t="str">
        <f t="shared" si="241"/>
        <v/>
      </c>
      <c r="C1001" s="86" t="str">
        <f t="shared" si="242"/>
        <v/>
      </c>
      <c r="D1001" s="86" t="str">
        <f t="shared" si="243"/>
        <v/>
      </c>
      <c r="E1001" s="86" t="str">
        <f t="shared" si="244"/>
        <v/>
      </c>
      <c r="F1001" s="86" t="str">
        <f t="shared" si="245"/>
        <v/>
      </c>
      <c r="G1001" s="86" t="str">
        <f t="shared" si="246"/>
        <v/>
      </c>
      <c r="H1001" s="87" t="str">
        <f>IF(EXPORTADO!B983&lt;&gt;"",EXPORTADO!B983,"")</f>
        <v/>
      </c>
      <c r="I1001" s="78" t="str">
        <f t="shared" si="247"/>
        <v/>
      </c>
      <c r="J1001" s="78"/>
      <c r="K1001" s="88" t="str">
        <f>IF(EXPORTADO!A983&lt;&gt;"",TRIM(EXPORTADO!A983),"")</f>
        <v/>
      </c>
      <c r="L1001" s="50" t="str">
        <f>IF(K1001&lt;&gt;"",EXPORTADO!D983,"")</f>
        <v/>
      </c>
      <c r="M1001" s="50"/>
      <c r="N1001" s="78" t="str">
        <f>IF(K1001&lt;&gt;"",EXPORTADO!C983,"")</f>
        <v/>
      </c>
      <c r="O1001" s="89" t="str">
        <f>IF(G1001&lt;&gt;"",EXPORTADO!E983,"")</f>
        <v/>
      </c>
      <c r="P1001" s="90" t="str">
        <f>IF(G1001&lt;&gt;"",EXPORTADO!F983,"")</f>
        <v/>
      </c>
      <c r="Q1001" s="90" t="str">
        <f>IF($G1001&lt;&gt;"",$O1001*P1001,IF(OR($I1001="c",$I1001="css"),SUMIF($G$22:G$2999,$K1001,Q$22:Q$2999),IF($I1001="c1",SUMIF($F$22:F$2999,$K1001,Q$22:Q$2999),IF($I1001="c2",SUMIF($E$22:E$2999,$K1001,Q$22:Q$2999),IF($I1001="c3",SUMIF($D$22:D$2999,$K1001,Q$22:Q$2999),IF($I1001="c4",SUMIF($C$22:C$2999,$K1001,Q$22:Q$2999),""))))))</f>
        <v/>
      </c>
      <c r="S1001" s="90"/>
      <c r="T1001" s="90" t="str">
        <f>IF(G1001&lt;&gt;"",IF(S1001&lt;&gt;"",O1001*S1001,"Celda Vacia"),IF($G1001&lt;&gt;"",$O1001*S1001,IF(OR($I1001="c",$I1001="css"),SUMIF($G$22:G$2999,$K1001,T$22:T$2999),IF($I1001="c1",SUMIF($F$22:F$2999,$K1001,T$22:T$2999),IF($I1001="c2",SUMIF($E$22:E$2999,$K1001,T$22:T$2999),IF($I1001="c3",SUMIF($D$22:D$2999,$K1001,T$22:T$2999),IF($I1001="c4",SUMIF($C$22:C$2999,$K1001,T$22:T$2999),"")))))))</f>
        <v/>
      </c>
      <c r="U1001" s="91" t="str">
        <f t="shared" si="248"/>
        <v/>
      </c>
      <c r="V1001" s="45"/>
      <c r="X1001" s="50" t="str">
        <f t="shared" si="249"/>
        <v/>
      </c>
      <c r="Y1001" s="69" t="str">
        <f t="shared" si="250"/>
        <v/>
      </c>
      <c r="Z1001" s="69" t="str">
        <f t="shared" si="251"/>
        <v/>
      </c>
      <c r="AA1001" s="69" t="str">
        <f>IF(I1001="CSS",IF(RELLENAR!$F$6="PEM",IF(OR(T1001&lt;(Q1001),Q1001=0),1,""),IF(OR(T1001*(1+$T$11+$T$9)&lt;(Q1001*(1+$O$9+$O$11)),Q1001=0),1,"")),"")</f>
        <v/>
      </c>
      <c r="AB1001" s="93" t="str">
        <f t="shared" si="252"/>
        <v/>
      </c>
      <c r="AC1001" s="56" t="str">
        <f t="shared" si="253"/>
        <v/>
      </c>
      <c r="AD1001" s="94" t="str">
        <f t="shared" si="254"/>
        <v/>
      </c>
      <c r="AE1001" s="56" t="str">
        <f t="shared" si="255"/>
        <v/>
      </c>
      <c r="AF1001" s="78" t="str">
        <f t="shared" si="256"/>
        <v/>
      </c>
    </row>
    <row r="1002" spans="1:32" s="74" customFormat="1" x14ac:dyDescent="0.2">
      <c r="A1002" s="74" t="str">
        <f>IF(EXPORTADO!I984&lt;&gt;"",EXPORTADO!I984,"")</f>
        <v/>
      </c>
      <c r="B1002" s="74" t="str">
        <f t="shared" si="241"/>
        <v/>
      </c>
      <c r="C1002" s="86" t="str">
        <f t="shared" si="242"/>
        <v/>
      </c>
      <c r="D1002" s="86" t="str">
        <f t="shared" si="243"/>
        <v/>
      </c>
      <c r="E1002" s="86" t="str">
        <f t="shared" si="244"/>
        <v/>
      </c>
      <c r="F1002" s="86" t="str">
        <f t="shared" si="245"/>
        <v/>
      </c>
      <c r="G1002" s="86" t="str">
        <f t="shared" si="246"/>
        <v/>
      </c>
      <c r="H1002" s="87" t="str">
        <f>IF(EXPORTADO!B984&lt;&gt;"",EXPORTADO!B984,"")</f>
        <v/>
      </c>
      <c r="I1002" s="78" t="str">
        <f t="shared" si="247"/>
        <v/>
      </c>
      <c r="J1002" s="78"/>
      <c r="K1002" s="88" t="str">
        <f>IF(EXPORTADO!A984&lt;&gt;"",TRIM(EXPORTADO!A984),"")</f>
        <v/>
      </c>
      <c r="L1002" s="50" t="str">
        <f>IF(K1002&lt;&gt;"",EXPORTADO!D984,"")</f>
        <v/>
      </c>
      <c r="M1002" s="50"/>
      <c r="N1002" s="78" t="str">
        <f>IF(K1002&lt;&gt;"",EXPORTADO!C984,"")</f>
        <v/>
      </c>
      <c r="O1002" s="89" t="str">
        <f>IF(G1002&lt;&gt;"",EXPORTADO!E984,"")</f>
        <v/>
      </c>
      <c r="P1002" s="90" t="str">
        <f>IF(G1002&lt;&gt;"",EXPORTADO!F984,"")</f>
        <v/>
      </c>
      <c r="Q1002" s="90" t="str">
        <f>IF($G1002&lt;&gt;"",$O1002*P1002,IF(OR($I1002="c",$I1002="css"),SUMIF($G$22:G$2999,$K1002,Q$22:Q$2999),IF($I1002="c1",SUMIF($F$22:F$2999,$K1002,Q$22:Q$2999),IF($I1002="c2",SUMIF($E$22:E$2999,$K1002,Q$22:Q$2999),IF($I1002="c3",SUMIF($D$22:D$2999,$K1002,Q$22:Q$2999),IF($I1002="c4",SUMIF($C$22:C$2999,$K1002,Q$22:Q$2999),""))))))</f>
        <v/>
      </c>
      <c r="S1002" s="90"/>
      <c r="T1002" s="90" t="str">
        <f>IF(G1002&lt;&gt;"",IF(S1002&lt;&gt;"",O1002*S1002,"Celda Vacia"),IF($G1002&lt;&gt;"",$O1002*S1002,IF(OR($I1002="c",$I1002="css"),SUMIF($G$22:G$2999,$K1002,T$22:T$2999),IF($I1002="c1",SUMIF($F$22:F$2999,$K1002,T$22:T$2999),IF($I1002="c2",SUMIF($E$22:E$2999,$K1002,T$22:T$2999),IF($I1002="c3",SUMIF($D$22:D$2999,$K1002,T$22:T$2999),IF($I1002="c4",SUMIF($C$22:C$2999,$K1002,T$22:T$2999),"")))))))</f>
        <v/>
      </c>
      <c r="U1002" s="91" t="str">
        <f t="shared" si="248"/>
        <v/>
      </c>
      <c r="V1002" s="45"/>
      <c r="X1002" s="50" t="str">
        <f t="shared" si="249"/>
        <v/>
      </c>
      <c r="Y1002" s="69" t="str">
        <f t="shared" si="250"/>
        <v/>
      </c>
      <c r="Z1002" s="69" t="str">
        <f t="shared" si="251"/>
        <v/>
      </c>
      <c r="AA1002" s="69" t="str">
        <f>IF(I1002="CSS",IF(RELLENAR!$F$6="PEM",IF(OR(T1002&lt;(Q1002),Q1002=0),1,""),IF(OR(T1002*(1+$T$11+$T$9)&lt;(Q1002*(1+$O$9+$O$11)),Q1002=0),1,"")),"")</f>
        <v/>
      </c>
      <c r="AB1002" s="93" t="str">
        <f t="shared" si="252"/>
        <v/>
      </c>
      <c r="AC1002" s="56" t="str">
        <f t="shared" si="253"/>
        <v/>
      </c>
      <c r="AD1002" s="94" t="str">
        <f t="shared" si="254"/>
        <v/>
      </c>
      <c r="AE1002" s="56" t="str">
        <f t="shared" si="255"/>
        <v/>
      </c>
      <c r="AF1002" s="78" t="str">
        <f t="shared" si="256"/>
        <v/>
      </c>
    </row>
    <row r="1003" spans="1:32" s="74" customFormat="1" x14ac:dyDescent="0.2">
      <c r="A1003" s="74" t="str">
        <f>IF(EXPORTADO!I985&lt;&gt;"",EXPORTADO!I985,"")</f>
        <v/>
      </c>
      <c r="B1003" s="74" t="str">
        <f t="shared" si="241"/>
        <v/>
      </c>
      <c r="C1003" s="86" t="str">
        <f t="shared" si="242"/>
        <v/>
      </c>
      <c r="D1003" s="86" t="str">
        <f t="shared" si="243"/>
        <v/>
      </c>
      <c r="E1003" s="86" t="str">
        <f t="shared" si="244"/>
        <v/>
      </c>
      <c r="F1003" s="86" t="str">
        <f t="shared" si="245"/>
        <v/>
      </c>
      <c r="G1003" s="86" t="str">
        <f t="shared" si="246"/>
        <v/>
      </c>
      <c r="H1003" s="87" t="str">
        <f>IF(EXPORTADO!B985&lt;&gt;"",EXPORTADO!B985,"")</f>
        <v/>
      </c>
      <c r="I1003" s="78" t="str">
        <f t="shared" si="247"/>
        <v/>
      </c>
      <c r="J1003" s="78"/>
      <c r="K1003" s="88" t="str">
        <f>IF(EXPORTADO!A985&lt;&gt;"",TRIM(EXPORTADO!A985),"")</f>
        <v/>
      </c>
      <c r="L1003" s="50" t="str">
        <f>IF(K1003&lt;&gt;"",EXPORTADO!D985,"")</f>
        <v/>
      </c>
      <c r="M1003" s="50"/>
      <c r="N1003" s="78" t="str">
        <f>IF(K1003&lt;&gt;"",EXPORTADO!C985,"")</f>
        <v/>
      </c>
      <c r="O1003" s="89" t="str">
        <f>IF(G1003&lt;&gt;"",EXPORTADO!E985,"")</f>
        <v/>
      </c>
      <c r="P1003" s="90" t="str">
        <f>IF(G1003&lt;&gt;"",EXPORTADO!F985,"")</f>
        <v/>
      </c>
      <c r="Q1003" s="90" t="str">
        <f>IF($G1003&lt;&gt;"",$O1003*P1003,IF(OR($I1003="c",$I1003="css"),SUMIF($G$22:G$2999,$K1003,Q$22:Q$2999),IF($I1003="c1",SUMIF($F$22:F$2999,$K1003,Q$22:Q$2999),IF($I1003="c2",SUMIF($E$22:E$2999,$K1003,Q$22:Q$2999),IF($I1003="c3",SUMIF($D$22:D$2999,$K1003,Q$22:Q$2999),IF($I1003="c4",SUMIF($C$22:C$2999,$K1003,Q$22:Q$2999),""))))))</f>
        <v/>
      </c>
      <c r="S1003" s="90" t="s">
        <v>17</v>
      </c>
      <c r="T1003" s="90" t="str">
        <f>IF(G1003&lt;&gt;"",IF(S1003&lt;&gt;"",O1003*S1003,"Celda Vacia"),IF($G1003&lt;&gt;"",$O1003*S1003,IF(OR($I1003="c",$I1003="css"),SUMIF($G$22:G$2999,$K1003,T$22:T$2999),IF($I1003="c1",SUMIF($F$22:F$2999,$K1003,T$22:T$2999),IF($I1003="c2",SUMIF($E$22:E$2999,$K1003,T$22:T$2999),IF($I1003="c3",SUMIF($D$22:D$2999,$K1003,T$22:T$2999),IF($I1003="c4",SUMIF($C$22:C$2999,$K1003,T$22:T$2999),"")))))))</f>
        <v/>
      </c>
      <c r="U1003" s="91" t="str">
        <f t="shared" si="248"/>
        <v/>
      </c>
      <c r="V1003" s="45"/>
      <c r="X1003" s="50" t="str">
        <f t="shared" si="249"/>
        <v/>
      </c>
      <c r="Y1003" s="69" t="str">
        <f t="shared" si="250"/>
        <v/>
      </c>
      <c r="Z1003" s="69" t="str">
        <f t="shared" si="251"/>
        <v/>
      </c>
      <c r="AA1003" s="69" t="str">
        <f>IF(I1003="CSS",IF(RELLENAR!$F$6="PEM",IF(OR(T1003&lt;(Q1003),Q1003=0),1,""),IF(OR(T1003*(1+$T$11+$T$9)&lt;(Q1003*(1+$O$9+$O$11)),Q1003=0),1,"")),"")</f>
        <v/>
      </c>
      <c r="AB1003" s="93" t="str">
        <f t="shared" si="252"/>
        <v/>
      </c>
      <c r="AC1003" s="56" t="str">
        <f t="shared" si="253"/>
        <v/>
      </c>
      <c r="AD1003" s="94" t="str">
        <f t="shared" si="254"/>
        <v/>
      </c>
      <c r="AE1003" s="56" t="str">
        <f t="shared" si="255"/>
        <v/>
      </c>
      <c r="AF1003" s="78" t="str">
        <f t="shared" si="256"/>
        <v/>
      </c>
    </row>
    <row r="1004" spans="1:32" s="74" customFormat="1" x14ac:dyDescent="0.2">
      <c r="A1004" s="74" t="str">
        <f>IF(EXPORTADO!I986&lt;&gt;"",EXPORTADO!I986,"")</f>
        <v/>
      </c>
      <c r="B1004" s="74" t="str">
        <f t="shared" si="241"/>
        <v/>
      </c>
      <c r="C1004" s="86" t="str">
        <f t="shared" si="242"/>
        <v/>
      </c>
      <c r="D1004" s="86" t="str">
        <f t="shared" si="243"/>
        <v/>
      </c>
      <c r="E1004" s="86" t="str">
        <f t="shared" si="244"/>
        <v/>
      </c>
      <c r="F1004" s="86" t="str">
        <f t="shared" si="245"/>
        <v/>
      </c>
      <c r="G1004" s="86" t="str">
        <f t="shared" si="246"/>
        <v/>
      </c>
      <c r="H1004" s="87" t="str">
        <f>IF(EXPORTADO!B986&lt;&gt;"",EXPORTADO!B986,"")</f>
        <v/>
      </c>
      <c r="I1004" s="78" t="str">
        <f t="shared" si="247"/>
        <v/>
      </c>
      <c r="J1004" s="78"/>
      <c r="K1004" s="88" t="str">
        <f>IF(EXPORTADO!A986&lt;&gt;"",TRIM(EXPORTADO!A986),"")</f>
        <v/>
      </c>
      <c r="L1004" s="50" t="str">
        <f>IF(K1004&lt;&gt;"",EXPORTADO!D986,"")</f>
        <v/>
      </c>
      <c r="M1004" s="50"/>
      <c r="N1004" s="78" t="str">
        <f>IF(K1004&lt;&gt;"",EXPORTADO!C986,"")</f>
        <v/>
      </c>
      <c r="O1004" s="89" t="str">
        <f>IF(G1004&lt;&gt;"",EXPORTADO!E986,"")</f>
        <v/>
      </c>
      <c r="P1004" s="90" t="str">
        <f>IF(G1004&lt;&gt;"",EXPORTADO!F986,"")</f>
        <v/>
      </c>
      <c r="Q1004" s="90" t="str">
        <f>IF($G1004&lt;&gt;"",$O1004*P1004,IF(OR($I1004="c",$I1004="css"),SUMIF($G$22:G$2999,$K1004,Q$22:Q$2999),IF($I1004="c1",SUMIF($F$22:F$2999,$K1004,Q$22:Q$2999),IF($I1004="c2",SUMIF($E$22:E$2999,$K1004,Q$22:Q$2999),IF($I1004="c3",SUMIF($D$22:D$2999,$K1004,Q$22:Q$2999),IF($I1004="c4",SUMIF($C$22:C$2999,$K1004,Q$22:Q$2999),""))))))</f>
        <v/>
      </c>
      <c r="S1004" s="90"/>
      <c r="T1004" s="90" t="str">
        <f>IF(G1004&lt;&gt;"",IF(S1004&lt;&gt;"",O1004*S1004,"Celda Vacia"),IF($G1004&lt;&gt;"",$O1004*S1004,IF(OR($I1004="c",$I1004="css"),SUMIF($G$22:G$2999,$K1004,T$22:T$2999),IF($I1004="c1",SUMIF($F$22:F$2999,$K1004,T$22:T$2999),IF($I1004="c2",SUMIF($E$22:E$2999,$K1004,T$22:T$2999),IF($I1004="c3",SUMIF($D$22:D$2999,$K1004,T$22:T$2999),IF($I1004="c4",SUMIF($C$22:C$2999,$K1004,T$22:T$2999),"")))))))</f>
        <v/>
      </c>
      <c r="U1004" s="91" t="str">
        <f t="shared" si="248"/>
        <v/>
      </c>
      <c r="V1004" s="45"/>
      <c r="X1004" s="50" t="str">
        <f t="shared" si="249"/>
        <v/>
      </c>
      <c r="Y1004" s="69" t="str">
        <f t="shared" si="250"/>
        <v/>
      </c>
      <c r="Z1004" s="69" t="str">
        <f t="shared" si="251"/>
        <v/>
      </c>
      <c r="AA1004" s="69" t="str">
        <f>IF(I1004="CSS",IF(RELLENAR!$F$6="PEM",IF(OR(T1004&lt;(Q1004),Q1004=0),1,""),IF(OR(T1004*(1+$T$11+$T$9)&lt;(Q1004*(1+$O$9+$O$11)),Q1004=0),1,"")),"")</f>
        <v/>
      </c>
      <c r="AB1004" s="93" t="str">
        <f t="shared" si="252"/>
        <v/>
      </c>
      <c r="AC1004" s="56" t="str">
        <f t="shared" si="253"/>
        <v/>
      </c>
      <c r="AD1004" s="94" t="str">
        <f t="shared" si="254"/>
        <v/>
      </c>
      <c r="AE1004" s="56" t="str">
        <f t="shared" si="255"/>
        <v/>
      </c>
      <c r="AF1004" s="78" t="str">
        <f t="shared" si="256"/>
        <v/>
      </c>
    </row>
    <row r="1005" spans="1:32" s="74" customFormat="1" x14ac:dyDescent="0.2">
      <c r="A1005" s="74" t="str">
        <f>IF(EXPORTADO!I987&lt;&gt;"",EXPORTADO!I987,"")</f>
        <v/>
      </c>
      <c r="B1005" s="74" t="str">
        <f t="shared" si="241"/>
        <v/>
      </c>
      <c r="C1005" s="86" t="str">
        <f t="shared" si="242"/>
        <v/>
      </c>
      <c r="D1005" s="86" t="str">
        <f t="shared" si="243"/>
        <v/>
      </c>
      <c r="E1005" s="86" t="str">
        <f t="shared" si="244"/>
        <v/>
      </c>
      <c r="F1005" s="86" t="str">
        <f t="shared" si="245"/>
        <v/>
      </c>
      <c r="G1005" s="86" t="str">
        <f t="shared" si="246"/>
        <v/>
      </c>
      <c r="H1005" s="87" t="str">
        <f>IF(EXPORTADO!B987&lt;&gt;"",EXPORTADO!B987,"")</f>
        <v/>
      </c>
      <c r="I1005" s="78" t="str">
        <f t="shared" si="247"/>
        <v/>
      </c>
      <c r="J1005" s="78"/>
      <c r="K1005" s="88" t="str">
        <f>IF(EXPORTADO!A987&lt;&gt;"",TRIM(EXPORTADO!A987),"")</f>
        <v/>
      </c>
      <c r="L1005" s="50" t="str">
        <f>IF(K1005&lt;&gt;"",EXPORTADO!D987,"")</f>
        <v/>
      </c>
      <c r="M1005" s="50"/>
      <c r="N1005" s="78" t="str">
        <f>IF(K1005&lt;&gt;"",EXPORTADO!C987,"")</f>
        <v/>
      </c>
      <c r="O1005" s="89" t="str">
        <f>IF(G1005&lt;&gt;"",EXPORTADO!E987,"")</f>
        <v/>
      </c>
      <c r="P1005" s="90" t="str">
        <f>IF(G1005&lt;&gt;"",EXPORTADO!F987,"")</f>
        <v/>
      </c>
      <c r="Q1005" s="90" t="str">
        <f>IF($G1005&lt;&gt;"",$O1005*P1005,IF(OR($I1005="c",$I1005="css"),SUMIF($G$22:G$2999,$K1005,Q$22:Q$2999),IF($I1005="c1",SUMIF($F$22:F$2999,$K1005,Q$22:Q$2999),IF($I1005="c2",SUMIF($E$22:E$2999,$K1005,Q$22:Q$2999),IF($I1005="c3",SUMIF($D$22:D$2999,$K1005,Q$22:Q$2999),IF($I1005="c4",SUMIF($C$22:C$2999,$K1005,Q$22:Q$2999),""))))))</f>
        <v/>
      </c>
      <c r="S1005" s="90"/>
      <c r="T1005" s="90" t="str">
        <f>IF(G1005&lt;&gt;"",IF(S1005&lt;&gt;"",O1005*S1005,"Celda Vacia"),IF($G1005&lt;&gt;"",$O1005*S1005,IF(OR($I1005="c",$I1005="css"),SUMIF($G$22:G$2999,$K1005,T$22:T$2999),IF($I1005="c1",SUMIF($F$22:F$2999,$K1005,T$22:T$2999),IF($I1005="c2",SUMIF($E$22:E$2999,$K1005,T$22:T$2999),IF($I1005="c3",SUMIF($D$22:D$2999,$K1005,T$22:T$2999),IF($I1005="c4",SUMIF($C$22:C$2999,$K1005,T$22:T$2999),"")))))))</f>
        <v/>
      </c>
      <c r="U1005" s="91" t="str">
        <f t="shared" si="248"/>
        <v/>
      </c>
      <c r="V1005" s="45"/>
      <c r="X1005" s="50" t="str">
        <f t="shared" si="249"/>
        <v/>
      </c>
      <c r="Y1005" s="69" t="str">
        <f t="shared" si="250"/>
        <v/>
      </c>
      <c r="Z1005" s="69" t="str">
        <f t="shared" si="251"/>
        <v/>
      </c>
      <c r="AA1005" s="69" t="str">
        <f>IF(I1005="CSS",IF(RELLENAR!$F$6="PEM",IF(OR(T1005&lt;(Q1005),Q1005=0),1,""),IF(OR(T1005*(1+$T$11+$T$9)&lt;(Q1005*(1+$O$9+$O$11)),Q1005=0),1,"")),"")</f>
        <v/>
      </c>
      <c r="AB1005" s="93" t="str">
        <f t="shared" si="252"/>
        <v/>
      </c>
      <c r="AC1005" s="56" t="str">
        <f t="shared" si="253"/>
        <v/>
      </c>
      <c r="AD1005" s="94" t="str">
        <f t="shared" si="254"/>
        <v/>
      </c>
      <c r="AE1005" s="56" t="str">
        <f t="shared" si="255"/>
        <v/>
      </c>
      <c r="AF1005" s="78" t="str">
        <f t="shared" si="256"/>
        <v/>
      </c>
    </row>
    <row r="1006" spans="1:32" s="74" customFormat="1" x14ac:dyDescent="0.2">
      <c r="A1006" s="74" t="str">
        <f>IF(EXPORTADO!I988&lt;&gt;"",EXPORTADO!I988,"")</f>
        <v/>
      </c>
      <c r="B1006" s="74" t="str">
        <f t="shared" si="241"/>
        <v/>
      </c>
      <c r="C1006" s="86" t="str">
        <f t="shared" si="242"/>
        <v/>
      </c>
      <c r="D1006" s="86" t="str">
        <f t="shared" si="243"/>
        <v/>
      </c>
      <c r="E1006" s="86" t="str">
        <f t="shared" si="244"/>
        <v/>
      </c>
      <c r="F1006" s="86" t="str">
        <f t="shared" si="245"/>
        <v/>
      </c>
      <c r="G1006" s="86" t="str">
        <f t="shared" si="246"/>
        <v/>
      </c>
      <c r="H1006" s="87" t="str">
        <f>IF(EXPORTADO!B988&lt;&gt;"",EXPORTADO!B988,"")</f>
        <v/>
      </c>
      <c r="I1006" s="78" t="str">
        <f t="shared" si="247"/>
        <v/>
      </c>
      <c r="J1006" s="78"/>
      <c r="K1006" s="88" t="str">
        <f>IF(EXPORTADO!A988&lt;&gt;"",TRIM(EXPORTADO!A988),"")</f>
        <v/>
      </c>
      <c r="L1006" s="50" t="str">
        <f>IF(K1006&lt;&gt;"",EXPORTADO!D988,"")</f>
        <v/>
      </c>
      <c r="M1006" s="50"/>
      <c r="N1006" s="78" t="str">
        <f>IF(K1006&lt;&gt;"",EXPORTADO!C988,"")</f>
        <v/>
      </c>
      <c r="O1006" s="89" t="str">
        <f>IF(G1006&lt;&gt;"",EXPORTADO!E988,"")</f>
        <v/>
      </c>
      <c r="P1006" s="90" t="str">
        <f>IF(G1006&lt;&gt;"",EXPORTADO!F988,"")</f>
        <v/>
      </c>
      <c r="Q1006" s="90" t="str">
        <f>IF($G1006&lt;&gt;"",$O1006*P1006,IF(OR($I1006="c",$I1006="css"),SUMIF($G$22:G$2999,$K1006,Q$22:Q$2999),IF($I1006="c1",SUMIF($F$22:F$2999,$K1006,Q$22:Q$2999),IF($I1006="c2",SUMIF($E$22:E$2999,$K1006,Q$22:Q$2999),IF($I1006="c3",SUMIF($D$22:D$2999,$K1006,Q$22:Q$2999),IF($I1006="c4",SUMIF($C$22:C$2999,$K1006,Q$22:Q$2999),""))))))</f>
        <v/>
      </c>
      <c r="S1006" s="90"/>
      <c r="T1006" s="90" t="str">
        <f>IF(G1006&lt;&gt;"",IF(S1006&lt;&gt;"",O1006*S1006,"Celda Vacia"),IF($G1006&lt;&gt;"",$O1006*S1006,IF(OR($I1006="c",$I1006="css"),SUMIF($G$22:G$2999,$K1006,T$22:T$2999),IF($I1006="c1",SUMIF($F$22:F$2999,$K1006,T$22:T$2999),IF($I1006="c2",SUMIF($E$22:E$2999,$K1006,T$22:T$2999),IF($I1006="c3",SUMIF($D$22:D$2999,$K1006,T$22:T$2999),IF($I1006="c4",SUMIF($C$22:C$2999,$K1006,T$22:T$2999),"")))))))</f>
        <v/>
      </c>
      <c r="U1006" s="91" t="str">
        <f t="shared" si="248"/>
        <v/>
      </c>
      <c r="V1006" s="45"/>
      <c r="X1006" s="50" t="str">
        <f t="shared" si="249"/>
        <v/>
      </c>
      <c r="Y1006" s="69" t="str">
        <f t="shared" si="250"/>
        <v/>
      </c>
      <c r="Z1006" s="69" t="str">
        <f t="shared" si="251"/>
        <v/>
      </c>
      <c r="AA1006" s="69" t="str">
        <f>IF(I1006="CSS",IF(RELLENAR!$F$6="PEM",IF(OR(T1006&lt;(Q1006),Q1006=0),1,""),IF(OR(T1006*(1+$T$11+$T$9)&lt;(Q1006*(1+$O$9+$O$11)),Q1006=0),1,"")),"")</f>
        <v/>
      </c>
      <c r="AB1006" s="93" t="str">
        <f t="shared" si="252"/>
        <v/>
      </c>
      <c r="AC1006" s="56" t="str">
        <f t="shared" si="253"/>
        <v/>
      </c>
      <c r="AD1006" s="94" t="str">
        <f t="shared" si="254"/>
        <v/>
      </c>
      <c r="AE1006" s="56" t="str">
        <f t="shared" si="255"/>
        <v/>
      </c>
      <c r="AF1006" s="78" t="str">
        <f t="shared" si="256"/>
        <v/>
      </c>
    </row>
    <row r="1007" spans="1:32" s="74" customFormat="1" x14ac:dyDescent="0.2">
      <c r="A1007" s="74" t="str">
        <f>IF(EXPORTADO!I989&lt;&gt;"",EXPORTADO!I989,"")</f>
        <v/>
      </c>
      <c r="B1007" s="74" t="str">
        <f t="shared" si="241"/>
        <v/>
      </c>
      <c r="C1007" s="86" t="str">
        <f t="shared" si="242"/>
        <v/>
      </c>
      <c r="D1007" s="86" t="str">
        <f t="shared" si="243"/>
        <v/>
      </c>
      <c r="E1007" s="86" t="str">
        <f t="shared" si="244"/>
        <v/>
      </c>
      <c r="F1007" s="86" t="str">
        <f t="shared" si="245"/>
        <v/>
      </c>
      <c r="G1007" s="86" t="str">
        <f t="shared" si="246"/>
        <v/>
      </c>
      <c r="H1007" s="87" t="str">
        <f>IF(EXPORTADO!B989&lt;&gt;"",EXPORTADO!B989,"")</f>
        <v/>
      </c>
      <c r="I1007" s="78" t="str">
        <f t="shared" si="247"/>
        <v/>
      </c>
      <c r="J1007" s="78"/>
      <c r="K1007" s="88" t="str">
        <f>IF(EXPORTADO!A989&lt;&gt;"",TRIM(EXPORTADO!A989),"")</f>
        <v/>
      </c>
      <c r="L1007" s="50" t="str">
        <f>IF(K1007&lt;&gt;"",EXPORTADO!D989,"")</f>
        <v/>
      </c>
      <c r="M1007" s="50"/>
      <c r="N1007" s="78" t="str">
        <f>IF(K1007&lt;&gt;"",EXPORTADO!C989,"")</f>
        <v/>
      </c>
      <c r="O1007" s="89" t="str">
        <f>IF(G1007&lt;&gt;"",EXPORTADO!E989,"")</f>
        <v/>
      </c>
      <c r="P1007" s="90" t="str">
        <f>IF(G1007&lt;&gt;"",EXPORTADO!F989,"")</f>
        <v/>
      </c>
      <c r="Q1007" s="90" t="str">
        <f>IF($G1007&lt;&gt;"",$O1007*P1007,IF(OR($I1007="c",$I1007="css"),SUMIF($G$22:G$2999,$K1007,Q$22:Q$2999),IF($I1007="c1",SUMIF($F$22:F$2999,$K1007,Q$22:Q$2999),IF($I1007="c2",SUMIF($E$22:E$2999,$K1007,Q$22:Q$2999),IF($I1007="c3",SUMIF($D$22:D$2999,$K1007,Q$22:Q$2999),IF($I1007="c4",SUMIF($C$22:C$2999,$K1007,Q$22:Q$2999),""))))))</f>
        <v/>
      </c>
      <c r="S1007" s="90"/>
      <c r="T1007" s="90" t="str">
        <f>IF(G1007&lt;&gt;"",IF(S1007&lt;&gt;"",O1007*S1007,"Celda Vacia"),IF($G1007&lt;&gt;"",$O1007*S1007,IF(OR($I1007="c",$I1007="css"),SUMIF($G$22:G$2999,$K1007,T$22:T$2999),IF($I1007="c1",SUMIF($F$22:F$2999,$K1007,T$22:T$2999),IF($I1007="c2",SUMIF($E$22:E$2999,$K1007,T$22:T$2999),IF($I1007="c3",SUMIF($D$22:D$2999,$K1007,T$22:T$2999),IF($I1007="c4",SUMIF($C$22:C$2999,$K1007,T$22:T$2999),"")))))))</f>
        <v/>
      </c>
      <c r="U1007" s="91" t="str">
        <f t="shared" si="248"/>
        <v/>
      </c>
      <c r="V1007" s="45"/>
      <c r="X1007" s="50" t="str">
        <f t="shared" si="249"/>
        <v/>
      </c>
      <c r="Y1007" s="69" t="str">
        <f t="shared" si="250"/>
        <v/>
      </c>
      <c r="Z1007" s="69" t="str">
        <f t="shared" si="251"/>
        <v/>
      </c>
      <c r="AA1007" s="69" t="str">
        <f>IF(I1007="CSS",IF(RELLENAR!$F$6="PEM",IF(OR(T1007&lt;(Q1007),Q1007=0),1,""),IF(OR(T1007*(1+$T$11+$T$9)&lt;(Q1007*(1+$O$9+$O$11)),Q1007=0),1,"")),"")</f>
        <v/>
      </c>
      <c r="AB1007" s="93" t="str">
        <f t="shared" si="252"/>
        <v/>
      </c>
      <c r="AC1007" s="56" t="str">
        <f t="shared" si="253"/>
        <v/>
      </c>
      <c r="AD1007" s="94" t="str">
        <f t="shared" si="254"/>
        <v/>
      </c>
      <c r="AE1007" s="56" t="str">
        <f t="shared" si="255"/>
        <v/>
      </c>
      <c r="AF1007" s="78" t="str">
        <f t="shared" si="256"/>
        <v/>
      </c>
    </row>
    <row r="1008" spans="1:32" s="74" customFormat="1" x14ac:dyDescent="0.2">
      <c r="A1008" s="74" t="str">
        <f>IF(EXPORTADO!I990&lt;&gt;"",EXPORTADO!I990,"")</f>
        <v/>
      </c>
      <c r="B1008" s="74" t="str">
        <f t="shared" si="241"/>
        <v/>
      </c>
      <c r="C1008" s="86" t="str">
        <f t="shared" si="242"/>
        <v/>
      </c>
      <c r="D1008" s="86" t="str">
        <f t="shared" si="243"/>
        <v/>
      </c>
      <c r="E1008" s="86" t="str">
        <f t="shared" si="244"/>
        <v/>
      </c>
      <c r="F1008" s="86" t="str">
        <f t="shared" si="245"/>
        <v/>
      </c>
      <c r="G1008" s="86" t="str">
        <f t="shared" si="246"/>
        <v/>
      </c>
      <c r="H1008" s="87" t="str">
        <f>IF(EXPORTADO!B990&lt;&gt;"",EXPORTADO!B990,"")</f>
        <v/>
      </c>
      <c r="I1008" s="78" t="str">
        <f t="shared" si="247"/>
        <v/>
      </c>
      <c r="J1008" s="78"/>
      <c r="K1008" s="88" t="str">
        <f>IF(EXPORTADO!A990&lt;&gt;"",TRIM(EXPORTADO!A990),"")</f>
        <v/>
      </c>
      <c r="L1008" s="50" t="str">
        <f>IF(K1008&lt;&gt;"",EXPORTADO!D990,"")</f>
        <v/>
      </c>
      <c r="M1008" s="50"/>
      <c r="N1008" s="78" t="str">
        <f>IF(K1008&lt;&gt;"",EXPORTADO!C990,"")</f>
        <v/>
      </c>
      <c r="O1008" s="89" t="str">
        <f>IF(G1008&lt;&gt;"",EXPORTADO!E990,"")</f>
        <v/>
      </c>
      <c r="P1008" s="90" t="str">
        <f>IF(G1008&lt;&gt;"",EXPORTADO!F990,"")</f>
        <v/>
      </c>
      <c r="Q1008" s="90" t="str">
        <f>IF($G1008&lt;&gt;"",$O1008*P1008,IF(OR($I1008="c",$I1008="css"),SUMIF($G$22:G$2999,$K1008,Q$22:Q$2999),IF($I1008="c1",SUMIF($F$22:F$2999,$K1008,Q$22:Q$2999),IF($I1008="c2",SUMIF($E$22:E$2999,$K1008,Q$22:Q$2999),IF($I1008="c3",SUMIF($D$22:D$2999,$K1008,Q$22:Q$2999),IF($I1008="c4",SUMIF($C$22:C$2999,$K1008,Q$22:Q$2999),""))))))</f>
        <v/>
      </c>
      <c r="S1008" s="90"/>
      <c r="T1008" s="90" t="str">
        <f>IF(G1008&lt;&gt;"",IF(S1008&lt;&gt;"",O1008*S1008,"Celda Vacia"),IF($G1008&lt;&gt;"",$O1008*S1008,IF(OR($I1008="c",$I1008="css"),SUMIF($G$22:G$2999,$K1008,T$22:T$2999),IF($I1008="c1",SUMIF($F$22:F$2999,$K1008,T$22:T$2999),IF($I1008="c2",SUMIF($E$22:E$2999,$K1008,T$22:T$2999),IF($I1008="c3",SUMIF($D$22:D$2999,$K1008,T$22:T$2999),IF($I1008="c4",SUMIF($C$22:C$2999,$K1008,T$22:T$2999),"")))))))</f>
        <v/>
      </c>
      <c r="U1008" s="91" t="str">
        <f t="shared" si="248"/>
        <v/>
      </c>
      <c r="V1008" s="45"/>
      <c r="X1008" s="50" t="str">
        <f t="shared" si="249"/>
        <v/>
      </c>
      <c r="Y1008" s="69" t="str">
        <f t="shared" si="250"/>
        <v/>
      </c>
      <c r="Z1008" s="69" t="str">
        <f t="shared" si="251"/>
        <v/>
      </c>
      <c r="AA1008" s="69" t="str">
        <f>IF(I1008="CSS",IF(RELLENAR!$F$6="PEM",IF(OR(T1008&lt;(Q1008),Q1008=0),1,""),IF(OR(T1008*(1+$T$11+$T$9)&lt;(Q1008*(1+$O$9+$O$11)),Q1008=0),1,"")),"")</f>
        <v/>
      </c>
      <c r="AB1008" s="93" t="str">
        <f t="shared" si="252"/>
        <v/>
      </c>
      <c r="AC1008" s="56" t="str">
        <f t="shared" si="253"/>
        <v/>
      </c>
      <c r="AD1008" s="94" t="str">
        <f t="shared" si="254"/>
        <v/>
      </c>
      <c r="AE1008" s="56" t="str">
        <f t="shared" si="255"/>
        <v/>
      </c>
      <c r="AF1008" s="78" t="str">
        <f t="shared" si="256"/>
        <v/>
      </c>
    </row>
    <row r="1009" spans="1:32" s="74" customFormat="1" x14ac:dyDescent="0.2">
      <c r="A1009" s="74" t="str">
        <f>IF(EXPORTADO!I991&lt;&gt;"",EXPORTADO!I991,"")</f>
        <v/>
      </c>
      <c r="B1009" s="74" t="str">
        <f t="shared" si="241"/>
        <v/>
      </c>
      <c r="C1009" s="86" t="str">
        <f t="shared" si="242"/>
        <v/>
      </c>
      <c r="D1009" s="86" t="str">
        <f t="shared" si="243"/>
        <v/>
      </c>
      <c r="E1009" s="86" t="str">
        <f t="shared" si="244"/>
        <v/>
      </c>
      <c r="F1009" s="86" t="str">
        <f t="shared" si="245"/>
        <v/>
      </c>
      <c r="G1009" s="86" t="str">
        <f t="shared" si="246"/>
        <v/>
      </c>
      <c r="H1009" s="87" t="str">
        <f>IF(EXPORTADO!B991&lt;&gt;"",EXPORTADO!B991,"")</f>
        <v/>
      </c>
      <c r="I1009" s="78" t="str">
        <f t="shared" si="247"/>
        <v/>
      </c>
      <c r="J1009" s="78"/>
      <c r="K1009" s="88" t="str">
        <f>IF(EXPORTADO!A991&lt;&gt;"",TRIM(EXPORTADO!A991),"")</f>
        <v/>
      </c>
      <c r="L1009" s="50" t="str">
        <f>IF(K1009&lt;&gt;"",EXPORTADO!D991,"")</f>
        <v/>
      </c>
      <c r="M1009" s="50"/>
      <c r="N1009" s="78" t="str">
        <f>IF(K1009&lt;&gt;"",EXPORTADO!C991,"")</f>
        <v/>
      </c>
      <c r="O1009" s="89" t="str">
        <f>IF(G1009&lt;&gt;"",EXPORTADO!E991,"")</f>
        <v/>
      </c>
      <c r="P1009" s="90" t="str">
        <f>IF(G1009&lt;&gt;"",EXPORTADO!F991,"")</f>
        <v/>
      </c>
      <c r="Q1009" s="90" t="str">
        <f>IF($G1009&lt;&gt;"",$O1009*P1009,IF(OR($I1009="c",$I1009="css"),SUMIF($G$22:G$2999,$K1009,Q$22:Q$2999),IF($I1009="c1",SUMIF($F$22:F$2999,$K1009,Q$22:Q$2999),IF($I1009="c2",SUMIF($E$22:E$2999,$K1009,Q$22:Q$2999),IF($I1009="c3",SUMIF($D$22:D$2999,$K1009,Q$22:Q$2999),IF($I1009="c4",SUMIF($C$22:C$2999,$K1009,Q$22:Q$2999),""))))))</f>
        <v/>
      </c>
      <c r="S1009" s="90"/>
      <c r="T1009" s="90" t="str">
        <f>IF(G1009&lt;&gt;"",IF(S1009&lt;&gt;"",O1009*S1009,"Celda Vacia"),IF($G1009&lt;&gt;"",$O1009*S1009,IF(OR($I1009="c",$I1009="css"),SUMIF($G$22:G$2999,$K1009,T$22:T$2999),IF($I1009="c1",SUMIF($F$22:F$2999,$K1009,T$22:T$2999),IF($I1009="c2",SUMIF($E$22:E$2999,$K1009,T$22:T$2999),IF($I1009="c3",SUMIF($D$22:D$2999,$K1009,T$22:T$2999),IF($I1009="c4",SUMIF($C$22:C$2999,$K1009,T$22:T$2999),"")))))))</f>
        <v/>
      </c>
      <c r="U1009" s="91" t="str">
        <f t="shared" si="248"/>
        <v/>
      </c>
      <c r="V1009" s="45"/>
      <c r="X1009" s="50" t="str">
        <f t="shared" si="249"/>
        <v/>
      </c>
      <c r="Y1009" s="69" t="str">
        <f t="shared" si="250"/>
        <v/>
      </c>
      <c r="Z1009" s="69" t="str">
        <f t="shared" si="251"/>
        <v/>
      </c>
      <c r="AA1009" s="69" t="str">
        <f>IF(I1009="CSS",IF(RELLENAR!$F$6="PEM",IF(OR(T1009&lt;(Q1009),Q1009=0),1,""),IF(OR(T1009*(1+$T$11+$T$9)&lt;(Q1009*(1+$O$9+$O$11)),Q1009=0),1,"")),"")</f>
        <v/>
      </c>
      <c r="AB1009" s="93" t="str">
        <f t="shared" si="252"/>
        <v/>
      </c>
      <c r="AC1009" s="56" t="str">
        <f t="shared" si="253"/>
        <v/>
      </c>
      <c r="AD1009" s="94" t="str">
        <f t="shared" si="254"/>
        <v/>
      </c>
      <c r="AE1009" s="56" t="str">
        <f t="shared" si="255"/>
        <v/>
      </c>
      <c r="AF1009" s="78" t="str">
        <f t="shared" si="256"/>
        <v/>
      </c>
    </row>
    <row r="1010" spans="1:32" s="74" customFormat="1" x14ac:dyDescent="0.2">
      <c r="A1010" s="74" t="str">
        <f>IF(EXPORTADO!I992&lt;&gt;"",EXPORTADO!I992,"")</f>
        <v/>
      </c>
      <c r="B1010" s="74" t="str">
        <f t="shared" si="241"/>
        <v/>
      </c>
      <c r="C1010" s="86" t="str">
        <f t="shared" si="242"/>
        <v/>
      </c>
      <c r="D1010" s="86" t="str">
        <f t="shared" si="243"/>
        <v/>
      </c>
      <c r="E1010" s="86" t="str">
        <f t="shared" si="244"/>
        <v/>
      </c>
      <c r="F1010" s="86" t="str">
        <f t="shared" si="245"/>
        <v/>
      </c>
      <c r="G1010" s="86" t="str">
        <f t="shared" si="246"/>
        <v/>
      </c>
      <c r="H1010" s="87" t="str">
        <f>IF(EXPORTADO!B992&lt;&gt;"",EXPORTADO!B992,"")</f>
        <v/>
      </c>
      <c r="I1010" s="78" t="str">
        <f t="shared" si="247"/>
        <v/>
      </c>
      <c r="J1010" s="78"/>
      <c r="K1010" s="88" t="str">
        <f>IF(EXPORTADO!A992&lt;&gt;"",TRIM(EXPORTADO!A992),"")</f>
        <v/>
      </c>
      <c r="L1010" s="50" t="str">
        <f>IF(K1010&lt;&gt;"",EXPORTADO!D992,"")</f>
        <v/>
      </c>
      <c r="M1010" s="50"/>
      <c r="N1010" s="78" t="str">
        <f>IF(K1010&lt;&gt;"",EXPORTADO!C992,"")</f>
        <v/>
      </c>
      <c r="O1010" s="89" t="str">
        <f>IF(G1010&lt;&gt;"",EXPORTADO!E992,"")</f>
        <v/>
      </c>
      <c r="P1010" s="90" t="str">
        <f>IF(G1010&lt;&gt;"",EXPORTADO!F992,"")</f>
        <v/>
      </c>
      <c r="Q1010" s="90" t="str">
        <f>IF($G1010&lt;&gt;"",$O1010*P1010,IF(OR($I1010="c",$I1010="css"),SUMIF($G$22:G$2999,$K1010,Q$22:Q$2999),IF($I1010="c1",SUMIF($F$22:F$2999,$K1010,Q$22:Q$2999),IF($I1010="c2",SUMIF($E$22:E$2999,$K1010,Q$22:Q$2999),IF($I1010="c3",SUMIF($D$22:D$2999,$K1010,Q$22:Q$2999),IF($I1010="c4",SUMIF($C$22:C$2999,$K1010,Q$22:Q$2999),""))))))</f>
        <v/>
      </c>
      <c r="S1010" s="90"/>
      <c r="T1010" s="90" t="str">
        <f>IF(G1010&lt;&gt;"",IF(S1010&lt;&gt;"",O1010*S1010,"Celda Vacia"),IF($G1010&lt;&gt;"",$O1010*S1010,IF(OR($I1010="c",$I1010="css"),SUMIF($G$22:G$2999,$K1010,T$22:T$2999),IF($I1010="c1",SUMIF($F$22:F$2999,$K1010,T$22:T$2999),IF($I1010="c2",SUMIF($E$22:E$2999,$K1010,T$22:T$2999),IF($I1010="c3",SUMIF($D$22:D$2999,$K1010,T$22:T$2999),IF($I1010="c4",SUMIF($C$22:C$2999,$K1010,T$22:T$2999),"")))))))</f>
        <v/>
      </c>
      <c r="U1010" s="91" t="str">
        <f t="shared" si="248"/>
        <v/>
      </c>
      <c r="V1010" s="45"/>
      <c r="X1010" s="50" t="str">
        <f t="shared" si="249"/>
        <v/>
      </c>
      <c r="Y1010" s="69" t="str">
        <f t="shared" si="250"/>
        <v/>
      </c>
      <c r="Z1010" s="69" t="str">
        <f t="shared" si="251"/>
        <v/>
      </c>
      <c r="AA1010" s="69" t="str">
        <f>IF(I1010="CSS",IF(RELLENAR!$F$6="PEM",IF(OR(T1010&lt;(Q1010),Q1010=0),1,""),IF(OR(T1010*(1+$T$11+$T$9)&lt;(Q1010*(1+$O$9+$O$11)),Q1010=0),1,"")),"")</f>
        <v/>
      </c>
      <c r="AB1010" s="93" t="str">
        <f t="shared" si="252"/>
        <v/>
      </c>
      <c r="AC1010" s="56" t="str">
        <f t="shared" si="253"/>
        <v/>
      </c>
      <c r="AD1010" s="94" t="str">
        <f t="shared" si="254"/>
        <v/>
      </c>
      <c r="AE1010" s="56" t="str">
        <f t="shared" si="255"/>
        <v/>
      </c>
      <c r="AF1010" s="78" t="str">
        <f t="shared" si="256"/>
        <v/>
      </c>
    </row>
    <row r="1011" spans="1:32" s="74" customFormat="1" x14ac:dyDescent="0.2">
      <c r="A1011" s="74" t="str">
        <f>IF(EXPORTADO!I993&lt;&gt;"",EXPORTADO!I993,"")</f>
        <v/>
      </c>
      <c r="B1011" s="74" t="str">
        <f t="shared" si="241"/>
        <v/>
      </c>
      <c r="C1011" s="86" t="str">
        <f t="shared" si="242"/>
        <v/>
      </c>
      <c r="D1011" s="86" t="str">
        <f t="shared" si="243"/>
        <v/>
      </c>
      <c r="E1011" s="86" t="str">
        <f t="shared" si="244"/>
        <v/>
      </c>
      <c r="F1011" s="86" t="str">
        <f t="shared" si="245"/>
        <v/>
      </c>
      <c r="G1011" s="86" t="str">
        <f t="shared" si="246"/>
        <v/>
      </c>
      <c r="H1011" s="87" t="str">
        <f>IF(EXPORTADO!B993&lt;&gt;"",EXPORTADO!B993,"")</f>
        <v/>
      </c>
      <c r="I1011" s="78" t="str">
        <f t="shared" si="247"/>
        <v/>
      </c>
      <c r="J1011" s="78"/>
      <c r="K1011" s="88" t="str">
        <f>IF(EXPORTADO!A993&lt;&gt;"",TRIM(EXPORTADO!A993),"")</f>
        <v/>
      </c>
      <c r="L1011" s="50" t="str">
        <f>IF(K1011&lt;&gt;"",EXPORTADO!D993,"")</f>
        <v/>
      </c>
      <c r="M1011" s="50"/>
      <c r="N1011" s="78" t="str">
        <f>IF(K1011&lt;&gt;"",EXPORTADO!C993,"")</f>
        <v/>
      </c>
      <c r="O1011" s="89" t="str">
        <f>IF(G1011&lt;&gt;"",EXPORTADO!E993,"")</f>
        <v/>
      </c>
      <c r="P1011" s="90" t="str">
        <f>IF(G1011&lt;&gt;"",EXPORTADO!F993,"")</f>
        <v/>
      </c>
      <c r="Q1011" s="90" t="str">
        <f>IF($G1011&lt;&gt;"",$O1011*P1011,IF(OR($I1011="c",$I1011="css"),SUMIF($G$22:G$2999,$K1011,Q$22:Q$2999),IF($I1011="c1",SUMIF($F$22:F$2999,$K1011,Q$22:Q$2999),IF($I1011="c2",SUMIF($E$22:E$2999,$K1011,Q$22:Q$2999),IF($I1011="c3",SUMIF($D$22:D$2999,$K1011,Q$22:Q$2999),IF($I1011="c4",SUMIF($C$22:C$2999,$K1011,Q$22:Q$2999),""))))))</f>
        <v/>
      </c>
      <c r="S1011" s="90" t="s">
        <v>17</v>
      </c>
      <c r="T1011" s="90" t="str">
        <f>IF(G1011&lt;&gt;"",IF(S1011&lt;&gt;"",O1011*S1011,"Celda Vacia"),IF($G1011&lt;&gt;"",$O1011*S1011,IF(OR($I1011="c",$I1011="css"),SUMIF($G$22:G$2999,$K1011,T$22:T$2999),IF($I1011="c1",SUMIF($F$22:F$2999,$K1011,T$22:T$2999),IF($I1011="c2",SUMIF($E$22:E$2999,$K1011,T$22:T$2999),IF($I1011="c3",SUMIF($D$22:D$2999,$K1011,T$22:T$2999),IF($I1011="c4",SUMIF($C$22:C$2999,$K1011,T$22:T$2999),"")))))))</f>
        <v/>
      </c>
      <c r="U1011" s="91" t="str">
        <f t="shared" si="248"/>
        <v/>
      </c>
      <c r="V1011" s="45"/>
      <c r="X1011" s="50" t="str">
        <f t="shared" si="249"/>
        <v/>
      </c>
      <c r="Y1011" s="69" t="str">
        <f t="shared" si="250"/>
        <v/>
      </c>
      <c r="Z1011" s="69" t="str">
        <f t="shared" si="251"/>
        <v/>
      </c>
      <c r="AA1011" s="69" t="str">
        <f>IF(I1011="CSS",IF(RELLENAR!$F$6="PEM",IF(OR(T1011&lt;(Q1011),Q1011=0),1,""),IF(OR(T1011*(1+$T$11+$T$9)&lt;(Q1011*(1+$O$9+$O$11)),Q1011=0),1,"")),"")</f>
        <v/>
      </c>
      <c r="AB1011" s="93" t="str">
        <f t="shared" si="252"/>
        <v/>
      </c>
      <c r="AC1011" s="56" t="str">
        <f t="shared" si="253"/>
        <v/>
      </c>
      <c r="AD1011" s="94" t="str">
        <f t="shared" si="254"/>
        <v/>
      </c>
      <c r="AE1011" s="56" t="str">
        <f t="shared" si="255"/>
        <v/>
      </c>
      <c r="AF1011" s="78" t="str">
        <f t="shared" si="256"/>
        <v/>
      </c>
    </row>
    <row r="1012" spans="1:32" s="74" customFormat="1" x14ac:dyDescent="0.2">
      <c r="A1012" s="74" t="str">
        <f>IF(EXPORTADO!I994&lt;&gt;"",EXPORTADO!I994,"")</f>
        <v/>
      </c>
      <c r="B1012" s="74" t="str">
        <f t="shared" si="241"/>
        <v/>
      </c>
      <c r="C1012" s="86" t="str">
        <f t="shared" si="242"/>
        <v/>
      </c>
      <c r="D1012" s="86" t="str">
        <f t="shared" si="243"/>
        <v/>
      </c>
      <c r="E1012" s="86" t="str">
        <f t="shared" si="244"/>
        <v/>
      </c>
      <c r="F1012" s="86" t="str">
        <f t="shared" si="245"/>
        <v/>
      </c>
      <c r="G1012" s="86" t="str">
        <f t="shared" si="246"/>
        <v/>
      </c>
      <c r="H1012" s="87" t="str">
        <f>IF(EXPORTADO!B994&lt;&gt;"",EXPORTADO!B994,"")</f>
        <v/>
      </c>
      <c r="I1012" s="78" t="str">
        <f t="shared" si="247"/>
        <v/>
      </c>
      <c r="J1012" s="78"/>
      <c r="K1012" s="88" t="str">
        <f>IF(EXPORTADO!A994&lt;&gt;"",TRIM(EXPORTADO!A994),"")</f>
        <v/>
      </c>
      <c r="L1012" s="50" t="str">
        <f>IF(K1012&lt;&gt;"",EXPORTADO!D994,"")</f>
        <v/>
      </c>
      <c r="M1012" s="50"/>
      <c r="N1012" s="78" t="str">
        <f>IF(K1012&lt;&gt;"",EXPORTADO!C994,"")</f>
        <v/>
      </c>
      <c r="O1012" s="89" t="str">
        <f>IF(G1012&lt;&gt;"",EXPORTADO!E994,"")</f>
        <v/>
      </c>
      <c r="P1012" s="90" t="str">
        <f>IF(G1012&lt;&gt;"",EXPORTADO!F994,"")</f>
        <v/>
      </c>
      <c r="Q1012" s="90" t="str">
        <f>IF($G1012&lt;&gt;"",$O1012*P1012,IF(OR($I1012="c",$I1012="css"),SUMIF($G$22:G$2999,$K1012,Q$22:Q$2999),IF($I1012="c1",SUMIF($F$22:F$2999,$K1012,Q$22:Q$2999),IF($I1012="c2",SUMIF($E$22:E$2999,$K1012,Q$22:Q$2999),IF($I1012="c3",SUMIF($D$22:D$2999,$K1012,Q$22:Q$2999),IF($I1012="c4",SUMIF($C$22:C$2999,$K1012,Q$22:Q$2999),""))))))</f>
        <v/>
      </c>
      <c r="S1012" s="90"/>
      <c r="T1012" s="90" t="str">
        <f>IF(G1012&lt;&gt;"",IF(S1012&lt;&gt;"",O1012*S1012,"Celda Vacia"),IF($G1012&lt;&gt;"",$O1012*S1012,IF(OR($I1012="c",$I1012="css"),SUMIF($G$22:G$2999,$K1012,T$22:T$2999),IF($I1012="c1",SUMIF($F$22:F$2999,$K1012,T$22:T$2999),IF($I1012="c2",SUMIF($E$22:E$2999,$K1012,T$22:T$2999),IF($I1012="c3",SUMIF($D$22:D$2999,$K1012,T$22:T$2999),IF($I1012="c4",SUMIF($C$22:C$2999,$K1012,T$22:T$2999),"")))))))</f>
        <v/>
      </c>
      <c r="U1012" s="91" t="str">
        <f t="shared" si="248"/>
        <v/>
      </c>
      <c r="V1012" s="45"/>
      <c r="X1012" s="50" t="str">
        <f t="shared" si="249"/>
        <v/>
      </c>
      <c r="Y1012" s="69" t="str">
        <f t="shared" si="250"/>
        <v/>
      </c>
      <c r="Z1012" s="69" t="str">
        <f t="shared" si="251"/>
        <v/>
      </c>
      <c r="AA1012" s="69" t="str">
        <f>IF(I1012="CSS",IF(RELLENAR!$F$6="PEM",IF(OR(T1012&lt;(Q1012),Q1012=0),1,""),IF(OR(T1012*(1+$T$11+$T$9)&lt;(Q1012*(1+$O$9+$O$11)),Q1012=0),1,"")),"")</f>
        <v/>
      </c>
      <c r="AB1012" s="93" t="str">
        <f t="shared" si="252"/>
        <v/>
      </c>
      <c r="AC1012" s="56" t="str">
        <f t="shared" si="253"/>
        <v/>
      </c>
      <c r="AD1012" s="94" t="str">
        <f t="shared" si="254"/>
        <v/>
      </c>
      <c r="AE1012" s="56" t="str">
        <f t="shared" si="255"/>
        <v/>
      </c>
      <c r="AF1012" s="78" t="str">
        <f t="shared" si="256"/>
        <v/>
      </c>
    </row>
    <row r="1013" spans="1:32" s="74" customFormat="1" x14ac:dyDescent="0.2">
      <c r="A1013" s="74" t="str">
        <f>IF(EXPORTADO!I995&lt;&gt;"",EXPORTADO!I995,"")</f>
        <v/>
      </c>
      <c r="B1013" s="74" t="str">
        <f t="shared" si="241"/>
        <v/>
      </c>
      <c r="C1013" s="86" t="str">
        <f t="shared" si="242"/>
        <v/>
      </c>
      <c r="D1013" s="86" t="str">
        <f t="shared" si="243"/>
        <v/>
      </c>
      <c r="E1013" s="86" t="str">
        <f t="shared" si="244"/>
        <v/>
      </c>
      <c r="F1013" s="86" t="str">
        <f t="shared" si="245"/>
        <v/>
      </c>
      <c r="G1013" s="86" t="str">
        <f t="shared" si="246"/>
        <v/>
      </c>
      <c r="H1013" s="87" t="str">
        <f>IF(EXPORTADO!B995&lt;&gt;"",EXPORTADO!B995,"")</f>
        <v/>
      </c>
      <c r="I1013" s="78" t="str">
        <f t="shared" si="247"/>
        <v/>
      </c>
      <c r="J1013" s="78"/>
      <c r="K1013" s="88" t="str">
        <f>IF(EXPORTADO!A995&lt;&gt;"",TRIM(EXPORTADO!A995),"")</f>
        <v/>
      </c>
      <c r="L1013" s="50" t="str">
        <f>IF(K1013&lt;&gt;"",EXPORTADO!D995,"")</f>
        <v/>
      </c>
      <c r="M1013" s="50"/>
      <c r="N1013" s="78" t="str">
        <f>IF(K1013&lt;&gt;"",EXPORTADO!C995,"")</f>
        <v/>
      </c>
      <c r="O1013" s="89" t="str">
        <f>IF(G1013&lt;&gt;"",EXPORTADO!E995,"")</f>
        <v/>
      </c>
      <c r="P1013" s="90" t="str">
        <f>IF(G1013&lt;&gt;"",EXPORTADO!F995,"")</f>
        <v/>
      </c>
      <c r="Q1013" s="90" t="str">
        <f>IF($G1013&lt;&gt;"",$O1013*P1013,IF(OR($I1013="c",$I1013="css"),SUMIF($G$22:G$2999,$K1013,Q$22:Q$2999),IF($I1013="c1",SUMIF($F$22:F$2999,$K1013,Q$22:Q$2999),IF($I1013="c2",SUMIF($E$22:E$2999,$K1013,Q$22:Q$2999),IF($I1013="c3",SUMIF($D$22:D$2999,$K1013,Q$22:Q$2999),IF($I1013="c4",SUMIF($C$22:C$2999,$K1013,Q$22:Q$2999),""))))))</f>
        <v/>
      </c>
      <c r="S1013" s="90" t="s">
        <v>17</v>
      </c>
      <c r="T1013" s="90" t="str">
        <f>IF(G1013&lt;&gt;"",IF(S1013&lt;&gt;"",O1013*S1013,"Celda Vacia"),IF($G1013&lt;&gt;"",$O1013*S1013,IF(OR($I1013="c",$I1013="css"),SUMIF($G$22:G$2999,$K1013,T$22:T$2999),IF($I1013="c1",SUMIF($F$22:F$2999,$K1013,T$22:T$2999),IF($I1013="c2",SUMIF($E$22:E$2999,$K1013,T$22:T$2999),IF($I1013="c3",SUMIF($D$22:D$2999,$K1013,T$22:T$2999),IF($I1013="c4",SUMIF($C$22:C$2999,$K1013,T$22:T$2999),"")))))))</f>
        <v/>
      </c>
      <c r="U1013" s="91" t="str">
        <f t="shared" si="248"/>
        <v/>
      </c>
      <c r="V1013" s="45"/>
      <c r="X1013" s="50" t="str">
        <f t="shared" si="249"/>
        <v/>
      </c>
      <c r="Y1013" s="69" t="str">
        <f t="shared" si="250"/>
        <v/>
      </c>
      <c r="Z1013" s="69" t="str">
        <f t="shared" si="251"/>
        <v/>
      </c>
      <c r="AA1013" s="69" t="str">
        <f>IF(I1013="CSS",IF(RELLENAR!$F$6="PEM",IF(OR(T1013&lt;(Q1013),Q1013=0),1,""),IF(OR(T1013*(1+$T$11+$T$9)&lt;(Q1013*(1+$O$9+$O$11)),Q1013=0),1,"")),"")</f>
        <v/>
      </c>
      <c r="AB1013" s="93" t="str">
        <f t="shared" si="252"/>
        <v/>
      </c>
      <c r="AC1013" s="56" t="str">
        <f t="shared" si="253"/>
        <v/>
      </c>
      <c r="AD1013" s="94" t="str">
        <f t="shared" si="254"/>
        <v/>
      </c>
      <c r="AE1013" s="56" t="str">
        <f t="shared" si="255"/>
        <v/>
      </c>
      <c r="AF1013" s="78" t="str">
        <f t="shared" si="256"/>
        <v/>
      </c>
    </row>
    <row r="1014" spans="1:32" s="74" customFormat="1" x14ac:dyDescent="0.2">
      <c r="A1014" s="74" t="str">
        <f>IF(EXPORTADO!I996&lt;&gt;"",EXPORTADO!I996,"")</f>
        <v/>
      </c>
      <c r="B1014" s="74" t="str">
        <f t="shared" si="241"/>
        <v/>
      </c>
      <c r="C1014" s="86" t="str">
        <f t="shared" si="242"/>
        <v/>
      </c>
      <c r="D1014" s="86" t="str">
        <f t="shared" si="243"/>
        <v/>
      </c>
      <c r="E1014" s="86" t="str">
        <f t="shared" si="244"/>
        <v/>
      </c>
      <c r="F1014" s="86" t="str">
        <f t="shared" si="245"/>
        <v/>
      </c>
      <c r="G1014" s="86" t="str">
        <f t="shared" si="246"/>
        <v/>
      </c>
      <c r="H1014" s="87" t="str">
        <f>IF(EXPORTADO!B996&lt;&gt;"",EXPORTADO!B996,"")</f>
        <v/>
      </c>
      <c r="I1014" s="78" t="str">
        <f t="shared" si="247"/>
        <v/>
      </c>
      <c r="J1014" s="78"/>
      <c r="K1014" s="88" t="str">
        <f>IF(EXPORTADO!A996&lt;&gt;"",TRIM(EXPORTADO!A996),"")</f>
        <v/>
      </c>
      <c r="L1014" s="50" t="str">
        <f>IF(K1014&lt;&gt;"",EXPORTADO!D996,"")</f>
        <v/>
      </c>
      <c r="M1014" s="50"/>
      <c r="N1014" s="78" t="str">
        <f>IF(K1014&lt;&gt;"",EXPORTADO!C996,"")</f>
        <v/>
      </c>
      <c r="O1014" s="89" t="str">
        <f>IF(G1014&lt;&gt;"",EXPORTADO!E996,"")</f>
        <v/>
      </c>
      <c r="P1014" s="90" t="str">
        <f>IF(G1014&lt;&gt;"",EXPORTADO!F996,"")</f>
        <v/>
      </c>
      <c r="Q1014" s="90" t="str">
        <f>IF($G1014&lt;&gt;"",$O1014*P1014,IF(OR($I1014="c",$I1014="css"),SUMIF($G$22:G$2999,$K1014,Q$22:Q$2999),IF($I1014="c1",SUMIF($F$22:F$2999,$K1014,Q$22:Q$2999),IF($I1014="c2",SUMIF($E$22:E$2999,$K1014,Q$22:Q$2999),IF($I1014="c3",SUMIF($D$22:D$2999,$K1014,Q$22:Q$2999),IF($I1014="c4",SUMIF($C$22:C$2999,$K1014,Q$22:Q$2999),""))))))</f>
        <v/>
      </c>
      <c r="S1014" s="90"/>
      <c r="T1014" s="90" t="str">
        <f>IF(G1014&lt;&gt;"",IF(S1014&lt;&gt;"",O1014*S1014,"Celda Vacia"),IF($G1014&lt;&gt;"",$O1014*S1014,IF(OR($I1014="c",$I1014="css"),SUMIF($G$22:G$2999,$K1014,T$22:T$2999),IF($I1014="c1",SUMIF($F$22:F$2999,$K1014,T$22:T$2999),IF($I1014="c2",SUMIF($E$22:E$2999,$K1014,T$22:T$2999),IF($I1014="c3",SUMIF($D$22:D$2999,$K1014,T$22:T$2999),IF($I1014="c4",SUMIF($C$22:C$2999,$K1014,T$22:T$2999),"")))))))</f>
        <v/>
      </c>
      <c r="U1014" s="91" t="str">
        <f t="shared" si="248"/>
        <v/>
      </c>
      <c r="V1014" s="45"/>
      <c r="X1014" s="50" t="str">
        <f t="shared" si="249"/>
        <v/>
      </c>
      <c r="Y1014" s="69" t="str">
        <f t="shared" si="250"/>
        <v/>
      </c>
      <c r="Z1014" s="69" t="str">
        <f t="shared" si="251"/>
        <v/>
      </c>
      <c r="AA1014" s="69" t="str">
        <f>IF(I1014="CSS",IF(RELLENAR!$F$6="PEM",IF(OR(T1014&lt;(Q1014),Q1014=0),1,""),IF(OR(T1014*(1+$T$11+$T$9)&lt;(Q1014*(1+$O$9+$O$11)),Q1014=0),1,"")),"")</f>
        <v/>
      </c>
      <c r="AB1014" s="93" t="str">
        <f t="shared" si="252"/>
        <v/>
      </c>
      <c r="AC1014" s="56" t="str">
        <f t="shared" si="253"/>
        <v/>
      </c>
      <c r="AD1014" s="94" t="str">
        <f t="shared" si="254"/>
        <v/>
      </c>
      <c r="AE1014" s="56" t="str">
        <f t="shared" si="255"/>
        <v/>
      </c>
      <c r="AF1014" s="78" t="str">
        <f t="shared" si="256"/>
        <v/>
      </c>
    </row>
    <row r="1015" spans="1:32" s="74" customFormat="1" x14ac:dyDescent="0.2">
      <c r="A1015" s="74" t="str">
        <f>IF(EXPORTADO!I997&lt;&gt;"",EXPORTADO!I997,"")</f>
        <v/>
      </c>
      <c r="B1015" s="74" t="str">
        <f t="shared" si="241"/>
        <v/>
      </c>
      <c r="C1015" s="86" t="str">
        <f t="shared" si="242"/>
        <v/>
      </c>
      <c r="D1015" s="86" t="str">
        <f t="shared" si="243"/>
        <v/>
      </c>
      <c r="E1015" s="86" t="str">
        <f t="shared" si="244"/>
        <v/>
      </c>
      <c r="F1015" s="86" t="str">
        <f t="shared" si="245"/>
        <v/>
      </c>
      <c r="G1015" s="86" t="str">
        <f t="shared" si="246"/>
        <v/>
      </c>
      <c r="H1015" s="87" t="str">
        <f>IF(EXPORTADO!B997&lt;&gt;"",EXPORTADO!B997,"")</f>
        <v/>
      </c>
      <c r="I1015" s="78" t="str">
        <f t="shared" si="247"/>
        <v/>
      </c>
      <c r="J1015" s="78"/>
      <c r="K1015" s="88" t="str">
        <f>IF(EXPORTADO!A997&lt;&gt;"",TRIM(EXPORTADO!A997),"")</f>
        <v/>
      </c>
      <c r="L1015" s="50" t="str">
        <f>IF(K1015&lt;&gt;"",EXPORTADO!D997,"")</f>
        <v/>
      </c>
      <c r="M1015" s="50"/>
      <c r="N1015" s="78" t="str">
        <f>IF(K1015&lt;&gt;"",EXPORTADO!C997,"")</f>
        <v/>
      </c>
      <c r="O1015" s="89" t="str">
        <f>IF(G1015&lt;&gt;"",EXPORTADO!E997,"")</f>
        <v/>
      </c>
      <c r="P1015" s="90" t="str">
        <f>IF(G1015&lt;&gt;"",EXPORTADO!F997,"")</f>
        <v/>
      </c>
      <c r="Q1015" s="90" t="str">
        <f>IF($G1015&lt;&gt;"",$O1015*P1015,IF(OR($I1015="c",$I1015="css"),SUMIF($G$22:G$2999,$K1015,Q$22:Q$2999),IF($I1015="c1",SUMIF($F$22:F$2999,$K1015,Q$22:Q$2999),IF($I1015="c2",SUMIF($E$22:E$2999,$K1015,Q$22:Q$2999),IF($I1015="c3",SUMIF($D$22:D$2999,$K1015,Q$22:Q$2999),IF($I1015="c4",SUMIF($C$22:C$2999,$K1015,Q$22:Q$2999),""))))))</f>
        <v/>
      </c>
      <c r="S1015" s="90" t="s">
        <v>17</v>
      </c>
      <c r="T1015" s="90" t="str">
        <f>IF(G1015&lt;&gt;"",IF(S1015&lt;&gt;"",O1015*S1015,"Celda Vacia"),IF($G1015&lt;&gt;"",$O1015*S1015,IF(OR($I1015="c",$I1015="css"),SUMIF($G$22:G$2999,$K1015,T$22:T$2999),IF($I1015="c1",SUMIF($F$22:F$2999,$K1015,T$22:T$2999),IF($I1015="c2",SUMIF($E$22:E$2999,$K1015,T$22:T$2999),IF($I1015="c3",SUMIF($D$22:D$2999,$K1015,T$22:T$2999),IF($I1015="c4",SUMIF($C$22:C$2999,$K1015,T$22:T$2999),"")))))))</f>
        <v/>
      </c>
      <c r="U1015" s="91" t="str">
        <f t="shared" si="248"/>
        <v/>
      </c>
      <c r="V1015" s="45"/>
      <c r="X1015" s="50" t="str">
        <f t="shared" si="249"/>
        <v/>
      </c>
      <c r="Y1015" s="69" t="str">
        <f t="shared" si="250"/>
        <v/>
      </c>
      <c r="Z1015" s="69" t="str">
        <f t="shared" si="251"/>
        <v/>
      </c>
      <c r="AA1015" s="69" t="str">
        <f>IF(I1015="CSS",IF(RELLENAR!$F$6="PEM",IF(OR(T1015&lt;(Q1015),Q1015=0),1,""),IF(OR(T1015*(1+$T$11+$T$9)&lt;(Q1015*(1+$O$9+$O$11)),Q1015=0),1,"")),"")</f>
        <v/>
      </c>
      <c r="AB1015" s="93" t="str">
        <f t="shared" si="252"/>
        <v/>
      </c>
      <c r="AC1015" s="56" t="str">
        <f t="shared" si="253"/>
        <v/>
      </c>
      <c r="AD1015" s="94" t="str">
        <f t="shared" si="254"/>
        <v/>
      </c>
      <c r="AE1015" s="56" t="str">
        <f t="shared" si="255"/>
        <v/>
      </c>
      <c r="AF1015" s="78" t="str">
        <f t="shared" si="256"/>
        <v/>
      </c>
    </row>
    <row r="1016" spans="1:32" s="74" customFormat="1" x14ac:dyDescent="0.2">
      <c r="A1016" s="74" t="str">
        <f>IF(EXPORTADO!I998&lt;&gt;"",EXPORTADO!I998,"")</f>
        <v/>
      </c>
      <c r="B1016" s="74" t="str">
        <f t="shared" si="241"/>
        <v/>
      </c>
      <c r="C1016" s="86" t="str">
        <f t="shared" si="242"/>
        <v/>
      </c>
      <c r="D1016" s="86" t="str">
        <f t="shared" si="243"/>
        <v/>
      </c>
      <c r="E1016" s="86" t="str">
        <f t="shared" si="244"/>
        <v/>
      </c>
      <c r="F1016" s="86" t="str">
        <f t="shared" si="245"/>
        <v/>
      </c>
      <c r="G1016" s="86" t="str">
        <f t="shared" si="246"/>
        <v/>
      </c>
      <c r="H1016" s="87" t="str">
        <f>IF(EXPORTADO!B998&lt;&gt;"",EXPORTADO!B998,"")</f>
        <v/>
      </c>
      <c r="I1016" s="78" t="str">
        <f t="shared" si="247"/>
        <v/>
      </c>
      <c r="J1016" s="78"/>
      <c r="K1016" s="88" t="str">
        <f>IF(EXPORTADO!A998&lt;&gt;"",TRIM(EXPORTADO!A998),"")</f>
        <v/>
      </c>
      <c r="L1016" s="50" t="str">
        <f>IF(K1016&lt;&gt;"",EXPORTADO!D998,"")</f>
        <v/>
      </c>
      <c r="M1016" s="50"/>
      <c r="N1016" s="78" t="str">
        <f>IF(K1016&lt;&gt;"",EXPORTADO!C998,"")</f>
        <v/>
      </c>
      <c r="O1016" s="89" t="str">
        <f>IF(G1016&lt;&gt;"",EXPORTADO!E998,"")</f>
        <v/>
      </c>
      <c r="P1016" s="90" t="str">
        <f>IF(G1016&lt;&gt;"",EXPORTADO!F998,"")</f>
        <v/>
      </c>
      <c r="Q1016" s="90" t="str">
        <f>IF($G1016&lt;&gt;"",$O1016*P1016,IF(OR($I1016="c",$I1016="css"),SUMIF($G$22:G$2999,$K1016,Q$22:Q$2999),IF($I1016="c1",SUMIF($F$22:F$2999,$K1016,Q$22:Q$2999),IF($I1016="c2",SUMIF($E$22:E$2999,$K1016,Q$22:Q$2999),IF($I1016="c3",SUMIF($D$22:D$2999,$K1016,Q$22:Q$2999),IF($I1016="c4",SUMIF($C$22:C$2999,$K1016,Q$22:Q$2999),""))))))</f>
        <v/>
      </c>
      <c r="S1016" s="90"/>
      <c r="T1016" s="90" t="str">
        <f>IF(G1016&lt;&gt;"",IF(S1016&lt;&gt;"",O1016*S1016,"Celda Vacia"),IF($G1016&lt;&gt;"",$O1016*S1016,IF(OR($I1016="c",$I1016="css"),SUMIF($G$22:G$2999,$K1016,T$22:T$2999),IF($I1016="c1",SUMIF($F$22:F$2999,$K1016,T$22:T$2999),IF($I1016="c2",SUMIF($E$22:E$2999,$K1016,T$22:T$2999),IF($I1016="c3",SUMIF($D$22:D$2999,$K1016,T$22:T$2999),IF($I1016="c4",SUMIF($C$22:C$2999,$K1016,T$22:T$2999),"")))))))</f>
        <v/>
      </c>
      <c r="U1016" s="91" t="str">
        <f t="shared" si="248"/>
        <v/>
      </c>
      <c r="V1016" s="45"/>
      <c r="X1016" s="50" t="str">
        <f t="shared" si="249"/>
        <v/>
      </c>
      <c r="Y1016" s="69" t="str">
        <f t="shared" si="250"/>
        <v/>
      </c>
      <c r="Z1016" s="69" t="str">
        <f t="shared" si="251"/>
        <v/>
      </c>
      <c r="AA1016" s="69" t="str">
        <f>IF(I1016="CSS",IF(RELLENAR!$F$6="PEM",IF(OR(T1016&lt;(Q1016),Q1016=0),1,""),IF(OR(T1016*(1+$T$11+$T$9)&lt;(Q1016*(1+$O$9+$O$11)),Q1016=0),1,"")),"")</f>
        <v/>
      </c>
      <c r="AB1016" s="93" t="str">
        <f t="shared" si="252"/>
        <v/>
      </c>
      <c r="AC1016" s="56" t="str">
        <f t="shared" si="253"/>
        <v/>
      </c>
      <c r="AD1016" s="94" t="str">
        <f t="shared" si="254"/>
        <v/>
      </c>
      <c r="AE1016" s="56" t="str">
        <f t="shared" si="255"/>
        <v/>
      </c>
      <c r="AF1016" s="78" t="str">
        <f t="shared" si="256"/>
        <v/>
      </c>
    </row>
    <row r="1017" spans="1:32" s="74" customFormat="1" x14ac:dyDescent="0.2">
      <c r="A1017" s="74" t="str">
        <f>IF(EXPORTADO!I999&lt;&gt;"",EXPORTADO!I999,"")</f>
        <v/>
      </c>
      <c r="B1017" s="74" t="str">
        <f t="shared" si="241"/>
        <v/>
      </c>
      <c r="C1017" s="86" t="str">
        <f t="shared" si="242"/>
        <v/>
      </c>
      <c r="D1017" s="86" t="str">
        <f t="shared" si="243"/>
        <v/>
      </c>
      <c r="E1017" s="86" t="str">
        <f t="shared" si="244"/>
        <v/>
      </c>
      <c r="F1017" s="86" t="str">
        <f t="shared" si="245"/>
        <v/>
      </c>
      <c r="G1017" s="86" t="str">
        <f t="shared" si="246"/>
        <v/>
      </c>
      <c r="H1017" s="87" t="str">
        <f>IF(EXPORTADO!B999&lt;&gt;"",EXPORTADO!B999,"")</f>
        <v/>
      </c>
      <c r="I1017" s="78" t="str">
        <f t="shared" si="247"/>
        <v/>
      </c>
      <c r="J1017" s="78"/>
      <c r="K1017" s="88" t="str">
        <f>IF(EXPORTADO!A999&lt;&gt;"",TRIM(EXPORTADO!A999),"")</f>
        <v/>
      </c>
      <c r="L1017" s="50" t="str">
        <f>IF(K1017&lt;&gt;"",EXPORTADO!D999,"")</f>
        <v/>
      </c>
      <c r="M1017" s="50"/>
      <c r="N1017" s="78" t="str">
        <f>IF(K1017&lt;&gt;"",EXPORTADO!C999,"")</f>
        <v/>
      </c>
      <c r="O1017" s="89" t="str">
        <f>IF(G1017&lt;&gt;"",EXPORTADO!E999,"")</f>
        <v/>
      </c>
      <c r="P1017" s="90" t="str">
        <f>IF(G1017&lt;&gt;"",EXPORTADO!F999,"")</f>
        <v/>
      </c>
      <c r="Q1017" s="90" t="str">
        <f>IF($G1017&lt;&gt;"",$O1017*P1017,IF(OR($I1017="c",$I1017="css"),SUMIF($G$22:G$2999,$K1017,Q$22:Q$2999),IF($I1017="c1",SUMIF($F$22:F$2999,$K1017,Q$22:Q$2999),IF($I1017="c2",SUMIF($E$22:E$2999,$K1017,Q$22:Q$2999),IF($I1017="c3",SUMIF($D$22:D$2999,$K1017,Q$22:Q$2999),IF($I1017="c4",SUMIF($C$22:C$2999,$K1017,Q$22:Q$2999),""))))))</f>
        <v/>
      </c>
      <c r="S1017" s="90"/>
      <c r="T1017" s="90" t="str">
        <f>IF(G1017&lt;&gt;"",IF(S1017&lt;&gt;"",O1017*S1017,"Celda Vacia"),IF($G1017&lt;&gt;"",$O1017*S1017,IF(OR($I1017="c",$I1017="css"),SUMIF($G$22:G$2999,$K1017,T$22:T$2999),IF($I1017="c1",SUMIF($F$22:F$2999,$K1017,T$22:T$2999),IF($I1017="c2",SUMIF($E$22:E$2999,$K1017,T$22:T$2999),IF($I1017="c3",SUMIF($D$22:D$2999,$K1017,T$22:T$2999),IF($I1017="c4",SUMIF($C$22:C$2999,$K1017,T$22:T$2999),"")))))))</f>
        <v/>
      </c>
      <c r="U1017" s="91" t="str">
        <f t="shared" si="248"/>
        <v/>
      </c>
      <c r="V1017" s="45"/>
      <c r="X1017" s="50" t="str">
        <f t="shared" si="249"/>
        <v/>
      </c>
      <c r="Y1017" s="69" t="str">
        <f t="shared" si="250"/>
        <v/>
      </c>
      <c r="Z1017" s="69" t="str">
        <f t="shared" si="251"/>
        <v/>
      </c>
      <c r="AA1017" s="69" t="str">
        <f>IF(I1017="CSS",IF(RELLENAR!$F$6="PEM",IF(OR(T1017&lt;(Q1017),Q1017=0),1,""),IF(OR(T1017*(1+$T$11+$T$9)&lt;(Q1017*(1+$O$9+$O$11)),Q1017=0),1,"")),"")</f>
        <v/>
      </c>
      <c r="AB1017" s="93" t="str">
        <f t="shared" si="252"/>
        <v/>
      </c>
      <c r="AC1017" s="56" t="str">
        <f t="shared" si="253"/>
        <v/>
      </c>
      <c r="AD1017" s="94" t="str">
        <f t="shared" si="254"/>
        <v/>
      </c>
      <c r="AE1017" s="56" t="str">
        <f t="shared" si="255"/>
        <v/>
      </c>
      <c r="AF1017" s="78" t="str">
        <f t="shared" si="256"/>
        <v/>
      </c>
    </row>
    <row r="1018" spans="1:32" s="74" customFormat="1" x14ac:dyDescent="0.2">
      <c r="A1018" s="74" t="str">
        <f>IF(EXPORTADO!I1000&lt;&gt;"",EXPORTADO!I1000,"")</f>
        <v/>
      </c>
      <c r="B1018" s="74" t="str">
        <f t="shared" si="241"/>
        <v/>
      </c>
      <c r="C1018" s="86" t="str">
        <f t="shared" si="242"/>
        <v/>
      </c>
      <c r="D1018" s="86" t="str">
        <f t="shared" si="243"/>
        <v/>
      </c>
      <c r="E1018" s="86" t="str">
        <f t="shared" si="244"/>
        <v/>
      </c>
      <c r="F1018" s="86" t="str">
        <f t="shared" si="245"/>
        <v/>
      </c>
      <c r="G1018" s="86" t="str">
        <f t="shared" si="246"/>
        <v/>
      </c>
      <c r="H1018" s="87" t="str">
        <f>IF(EXPORTADO!B1000&lt;&gt;"",EXPORTADO!B1000,"")</f>
        <v/>
      </c>
      <c r="I1018" s="78" t="str">
        <f t="shared" si="247"/>
        <v/>
      </c>
      <c r="J1018" s="78"/>
      <c r="K1018" s="88" t="str">
        <f>IF(EXPORTADO!A1000&lt;&gt;"",TRIM(EXPORTADO!A1000),"")</f>
        <v/>
      </c>
      <c r="L1018" s="50" t="str">
        <f>IF(K1018&lt;&gt;"",EXPORTADO!D1000,"")</f>
        <v/>
      </c>
      <c r="M1018" s="50"/>
      <c r="N1018" s="78" t="str">
        <f>IF(K1018&lt;&gt;"",EXPORTADO!C1000,"")</f>
        <v/>
      </c>
      <c r="O1018" s="89" t="str">
        <f>IF(G1018&lt;&gt;"",EXPORTADO!E1000,"")</f>
        <v/>
      </c>
      <c r="P1018" s="90" t="str">
        <f>IF(G1018&lt;&gt;"",EXPORTADO!F1000,"")</f>
        <v/>
      </c>
      <c r="Q1018" s="90" t="str">
        <f>IF($G1018&lt;&gt;"",$O1018*P1018,IF(OR($I1018="c",$I1018="css"),SUMIF($G$22:G$2999,$K1018,Q$22:Q$2999),IF($I1018="c1",SUMIF($F$22:F$2999,$K1018,Q$22:Q$2999),IF($I1018="c2",SUMIF($E$22:E$2999,$K1018,Q$22:Q$2999),IF($I1018="c3",SUMIF($D$22:D$2999,$K1018,Q$22:Q$2999),IF($I1018="c4",SUMIF($C$22:C$2999,$K1018,Q$22:Q$2999),""))))))</f>
        <v/>
      </c>
      <c r="S1018" s="90" t="s">
        <v>17</v>
      </c>
      <c r="T1018" s="90" t="str">
        <f>IF(G1018&lt;&gt;"",IF(S1018&lt;&gt;"",O1018*S1018,"Celda Vacia"),IF($G1018&lt;&gt;"",$O1018*S1018,IF(OR($I1018="c",$I1018="css"),SUMIF($G$22:G$2999,$K1018,T$22:T$2999),IF($I1018="c1",SUMIF($F$22:F$2999,$K1018,T$22:T$2999),IF($I1018="c2",SUMIF($E$22:E$2999,$K1018,T$22:T$2999),IF($I1018="c3",SUMIF($D$22:D$2999,$K1018,T$22:T$2999),IF($I1018="c4",SUMIF($C$22:C$2999,$K1018,T$22:T$2999),"")))))))</f>
        <v/>
      </c>
      <c r="U1018" s="91" t="str">
        <f t="shared" si="248"/>
        <v/>
      </c>
      <c r="V1018" s="45"/>
      <c r="X1018" s="50" t="str">
        <f t="shared" si="249"/>
        <v/>
      </c>
      <c r="Y1018" s="69" t="str">
        <f t="shared" si="250"/>
        <v/>
      </c>
      <c r="Z1018" s="69" t="str">
        <f t="shared" si="251"/>
        <v/>
      </c>
      <c r="AA1018" s="69" t="str">
        <f>IF(I1018="CSS",IF(RELLENAR!$F$6="PEM",IF(OR(T1018&lt;(Q1018),Q1018=0),1,""),IF(OR(T1018*(1+$T$11+$T$9)&lt;(Q1018*(1+$O$9+$O$11)),Q1018=0),1,"")),"")</f>
        <v/>
      </c>
      <c r="AB1018" s="93" t="str">
        <f t="shared" si="252"/>
        <v/>
      </c>
      <c r="AC1018" s="56" t="str">
        <f t="shared" si="253"/>
        <v/>
      </c>
      <c r="AD1018" s="94" t="str">
        <f t="shared" si="254"/>
        <v/>
      </c>
      <c r="AE1018" s="56" t="str">
        <f t="shared" si="255"/>
        <v/>
      </c>
      <c r="AF1018" s="78" t="str">
        <f t="shared" si="256"/>
        <v/>
      </c>
    </row>
    <row r="1019" spans="1:32" s="74" customFormat="1" x14ac:dyDescent="0.2">
      <c r="A1019" s="74" t="str">
        <f>IF(EXPORTADO!I1001&lt;&gt;"",EXPORTADO!I1001,"")</f>
        <v/>
      </c>
      <c r="B1019" s="74" t="str">
        <f t="shared" si="241"/>
        <v/>
      </c>
      <c r="C1019" s="86" t="str">
        <f t="shared" si="242"/>
        <v/>
      </c>
      <c r="D1019" s="86" t="str">
        <f t="shared" si="243"/>
        <v/>
      </c>
      <c r="E1019" s="86" t="str">
        <f t="shared" si="244"/>
        <v/>
      </c>
      <c r="F1019" s="86" t="str">
        <f t="shared" si="245"/>
        <v/>
      </c>
      <c r="G1019" s="86" t="str">
        <f t="shared" si="246"/>
        <v/>
      </c>
      <c r="H1019" s="87" t="str">
        <f>IF(EXPORTADO!B1001&lt;&gt;"",EXPORTADO!B1001,"")</f>
        <v/>
      </c>
      <c r="I1019" s="78" t="str">
        <f t="shared" si="247"/>
        <v/>
      </c>
      <c r="J1019" s="78"/>
      <c r="K1019" s="88" t="str">
        <f>IF(EXPORTADO!A1001&lt;&gt;"",TRIM(EXPORTADO!A1001),"")</f>
        <v/>
      </c>
      <c r="L1019" s="50" t="str">
        <f>IF(K1019&lt;&gt;"",EXPORTADO!D1001,"")</f>
        <v/>
      </c>
      <c r="M1019" s="50"/>
      <c r="N1019" s="78" t="str">
        <f>IF(K1019&lt;&gt;"",EXPORTADO!C1001,"")</f>
        <v/>
      </c>
      <c r="O1019" s="89" t="str">
        <f>IF(G1019&lt;&gt;"",EXPORTADO!E1001,"")</f>
        <v/>
      </c>
      <c r="P1019" s="90" t="str">
        <f>IF(G1019&lt;&gt;"",EXPORTADO!F1001,"")</f>
        <v/>
      </c>
      <c r="Q1019" s="90" t="str">
        <f>IF($G1019&lt;&gt;"",$O1019*P1019,IF(OR($I1019="c",$I1019="css"),SUMIF($G$22:G$2999,$K1019,Q$22:Q$2999),IF($I1019="c1",SUMIF($F$22:F$2999,$K1019,Q$22:Q$2999),IF($I1019="c2",SUMIF($E$22:E$2999,$K1019,Q$22:Q$2999),IF($I1019="c3",SUMIF($D$22:D$2999,$K1019,Q$22:Q$2999),IF($I1019="c4",SUMIF($C$22:C$2999,$K1019,Q$22:Q$2999),""))))))</f>
        <v/>
      </c>
      <c r="S1019" s="90"/>
      <c r="T1019" s="90" t="str">
        <f>IF(G1019&lt;&gt;"",IF(S1019&lt;&gt;"",O1019*S1019,"Celda Vacia"),IF($G1019&lt;&gt;"",$O1019*S1019,IF(OR($I1019="c",$I1019="css"),SUMIF($G$22:G$2999,$K1019,T$22:T$2999),IF($I1019="c1",SUMIF($F$22:F$2999,$K1019,T$22:T$2999),IF($I1019="c2",SUMIF($E$22:E$2999,$K1019,T$22:T$2999),IF($I1019="c3",SUMIF($D$22:D$2999,$K1019,T$22:T$2999),IF($I1019="c4",SUMIF($C$22:C$2999,$K1019,T$22:T$2999),"")))))))</f>
        <v/>
      </c>
      <c r="U1019" s="91" t="str">
        <f t="shared" si="248"/>
        <v/>
      </c>
      <c r="V1019" s="45"/>
      <c r="X1019" s="50" t="str">
        <f t="shared" si="249"/>
        <v/>
      </c>
      <c r="Y1019" s="69" t="str">
        <f t="shared" si="250"/>
        <v/>
      </c>
      <c r="Z1019" s="69" t="str">
        <f t="shared" si="251"/>
        <v/>
      </c>
      <c r="AA1019" s="69" t="str">
        <f>IF(I1019="CSS",IF(RELLENAR!$F$6="PEM",IF(OR(T1019&lt;(Q1019),Q1019=0),1,""),IF(OR(T1019*(1+$T$11+$T$9)&lt;(Q1019*(1+$O$9+$O$11)),Q1019=0),1,"")),"")</f>
        <v/>
      </c>
      <c r="AB1019" s="93" t="str">
        <f t="shared" si="252"/>
        <v/>
      </c>
      <c r="AC1019" s="56" t="str">
        <f t="shared" si="253"/>
        <v/>
      </c>
      <c r="AD1019" s="94" t="str">
        <f t="shared" si="254"/>
        <v/>
      </c>
      <c r="AE1019" s="56" t="str">
        <f t="shared" si="255"/>
        <v/>
      </c>
      <c r="AF1019" s="78" t="str">
        <f t="shared" si="256"/>
        <v/>
      </c>
    </row>
    <row r="1020" spans="1:32" s="74" customFormat="1" x14ac:dyDescent="0.2">
      <c r="A1020" s="74" t="str">
        <f>IF(EXPORTADO!I1002&lt;&gt;"",EXPORTADO!I1002,"")</f>
        <v/>
      </c>
      <c r="B1020" s="74" t="str">
        <f t="shared" si="241"/>
        <v/>
      </c>
      <c r="C1020" s="86" t="str">
        <f t="shared" si="242"/>
        <v/>
      </c>
      <c r="D1020" s="86" t="str">
        <f t="shared" si="243"/>
        <v/>
      </c>
      <c r="E1020" s="86" t="str">
        <f t="shared" si="244"/>
        <v/>
      </c>
      <c r="F1020" s="86" t="str">
        <f t="shared" si="245"/>
        <v/>
      </c>
      <c r="G1020" s="86" t="str">
        <f t="shared" si="246"/>
        <v/>
      </c>
      <c r="H1020" s="87" t="str">
        <f>IF(EXPORTADO!B1002&lt;&gt;"",EXPORTADO!B1002,"")</f>
        <v/>
      </c>
      <c r="I1020" s="78" t="str">
        <f t="shared" si="247"/>
        <v/>
      </c>
      <c r="J1020" s="78"/>
      <c r="K1020" s="88" t="str">
        <f>IF(EXPORTADO!A1002&lt;&gt;"",TRIM(EXPORTADO!A1002),"")</f>
        <v/>
      </c>
      <c r="L1020" s="50" t="str">
        <f>IF(K1020&lt;&gt;"",EXPORTADO!D1002,"")</f>
        <v/>
      </c>
      <c r="M1020" s="50"/>
      <c r="N1020" s="78" t="str">
        <f>IF(K1020&lt;&gt;"",EXPORTADO!C1002,"")</f>
        <v/>
      </c>
      <c r="O1020" s="89" t="str">
        <f>IF(G1020&lt;&gt;"",EXPORTADO!E1002,"")</f>
        <v/>
      </c>
      <c r="P1020" s="90" t="str">
        <f>IF(G1020&lt;&gt;"",EXPORTADO!F1002,"")</f>
        <v/>
      </c>
      <c r="Q1020" s="90" t="str">
        <f>IF($G1020&lt;&gt;"",$O1020*P1020,IF(OR($I1020="c",$I1020="css"),SUMIF($G$22:G$2999,$K1020,Q$22:Q$2999),IF($I1020="c1",SUMIF($F$22:F$2999,$K1020,Q$22:Q$2999),IF($I1020="c2",SUMIF($E$22:E$2999,$K1020,Q$22:Q$2999),IF($I1020="c3",SUMIF($D$22:D$2999,$K1020,Q$22:Q$2999),IF($I1020="c4",SUMIF($C$22:C$2999,$K1020,Q$22:Q$2999),""))))))</f>
        <v/>
      </c>
      <c r="S1020" s="90"/>
      <c r="T1020" s="90" t="str">
        <f>IF(G1020&lt;&gt;"",IF(S1020&lt;&gt;"",O1020*S1020,"Celda Vacia"),IF($G1020&lt;&gt;"",$O1020*S1020,IF(OR($I1020="c",$I1020="css"),SUMIF($G$22:G$2999,$K1020,T$22:T$2999),IF($I1020="c1",SUMIF($F$22:F$2999,$K1020,T$22:T$2999),IF($I1020="c2",SUMIF($E$22:E$2999,$K1020,T$22:T$2999),IF($I1020="c3",SUMIF($D$22:D$2999,$K1020,T$22:T$2999),IF($I1020="c4",SUMIF($C$22:C$2999,$K1020,T$22:T$2999),"")))))))</f>
        <v/>
      </c>
      <c r="U1020" s="91" t="str">
        <f t="shared" si="248"/>
        <v/>
      </c>
      <c r="V1020" s="45"/>
      <c r="X1020" s="50" t="str">
        <f t="shared" si="249"/>
        <v/>
      </c>
      <c r="Y1020" s="69" t="str">
        <f t="shared" si="250"/>
        <v/>
      </c>
      <c r="Z1020" s="69" t="str">
        <f t="shared" si="251"/>
        <v/>
      </c>
      <c r="AA1020" s="69" t="str">
        <f>IF(I1020="CSS",IF(RELLENAR!$F$6="PEM",IF(OR(T1020&lt;(Q1020),Q1020=0),1,""),IF(OR(T1020*(1+$T$11+$T$9)&lt;(Q1020*(1+$O$9+$O$11)),Q1020=0),1,"")),"")</f>
        <v/>
      </c>
      <c r="AB1020" s="93" t="str">
        <f t="shared" si="252"/>
        <v/>
      </c>
      <c r="AC1020" s="56" t="str">
        <f t="shared" si="253"/>
        <v/>
      </c>
      <c r="AD1020" s="94" t="str">
        <f t="shared" si="254"/>
        <v/>
      </c>
      <c r="AE1020" s="56" t="str">
        <f t="shared" si="255"/>
        <v/>
      </c>
      <c r="AF1020" s="78" t="str">
        <f t="shared" si="256"/>
        <v/>
      </c>
    </row>
    <row r="1021" spans="1:32" s="74" customFormat="1" x14ac:dyDescent="0.2">
      <c r="A1021" s="74" t="str">
        <f>IF(EXPORTADO!I1003&lt;&gt;"",EXPORTADO!I1003,"")</f>
        <v/>
      </c>
      <c r="B1021" s="74" t="str">
        <f t="shared" si="241"/>
        <v/>
      </c>
      <c r="C1021" s="86" t="str">
        <f t="shared" si="242"/>
        <v/>
      </c>
      <c r="D1021" s="86" t="str">
        <f t="shared" si="243"/>
        <v/>
      </c>
      <c r="E1021" s="86" t="str">
        <f t="shared" si="244"/>
        <v/>
      </c>
      <c r="F1021" s="86" t="str">
        <f t="shared" si="245"/>
        <v/>
      </c>
      <c r="G1021" s="86" t="str">
        <f t="shared" si="246"/>
        <v/>
      </c>
      <c r="H1021" s="87" t="str">
        <f>IF(EXPORTADO!B1003&lt;&gt;"",EXPORTADO!B1003,"")</f>
        <v/>
      </c>
      <c r="I1021" s="78" t="str">
        <f t="shared" si="247"/>
        <v/>
      </c>
      <c r="J1021" s="78"/>
      <c r="K1021" s="88" t="str">
        <f>IF(EXPORTADO!A1003&lt;&gt;"",TRIM(EXPORTADO!A1003),"")</f>
        <v/>
      </c>
      <c r="L1021" s="50" t="str">
        <f>IF(K1021&lt;&gt;"",EXPORTADO!D1003,"")</f>
        <v/>
      </c>
      <c r="M1021" s="50"/>
      <c r="N1021" s="78" t="str">
        <f>IF(K1021&lt;&gt;"",EXPORTADO!C1003,"")</f>
        <v/>
      </c>
      <c r="O1021" s="89" t="str">
        <f>IF(G1021&lt;&gt;"",EXPORTADO!E1003,"")</f>
        <v/>
      </c>
      <c r="P1021" s="90" t="str">
        <f>IF(G1021&lt;&gt;"",EXPORTADO!F1003,"")</f>
        <v/>
      </c>
      <c r="Q1021" s="90" t="str">
        <f>IF($G1021&lt;&gt;"",$O1021*P1021,IF(OR($I1021="c",$I1021="css"),SUMIF($G$22:G$2999,$K1021,Q$22:Q$2999),IF($I1021="c1",SUMIF($F$22:F$2999,$K1021,Q$22:Q$2999),IF($I1021="c2",SUMIF($E$22:E$2999,$K1021,Q$22:Q$2999),IF($I1021="c3",SUMIF($D$22:D$2999,$K1021,Q$22:Q$2999),IF($I1021="c4",SUMIF($C$22:C$2999,$K1021,Q$22:Q$2999),""))))))</f>
        <v/>
      </c>
      <c r="S1021" s="90"/>
      <c r="T1021" s="90" t="str">
        <f>IF(G1021&lt;&gt;"",IF(S1021&lt;&gt;"",O1021*S1021,"Celda Vacia"),IF($G1021&lt;&gt;"",$O1021*S1021,IF(OR($I1021="c",$I1021="css"),SUMIF($G$22:G$2999,$K1021,T$22:T$2999),IF($I1021="c1",SUMIF($F$22:F$2999,$K1021,T$22:T$2999),IF($I1021="c2",SUMIF($E$22:E$2999,$K1021,T$22:T$2999),IF($I1021="c3",SUMIF($D$22:D$2999,$K1021,T$22:T$2999),IF($I1021="c4",SUMIF($C$22:C$2999,$K1021,T$22:T$2999),"")))))))</f>
        <v/>
      </c>
      <c r="U1021" s="91" t="str">
        <f t="shared" si="248"/>
        <v/>
      </c>
      <c r="V1021" s="45"/>
      <c r="X1021" s="50" t="str">
        <f t="shared" si="249"/>
        <v/>
      </c>
      <c r="Y1021" s="69" t="str">
        <f t="shared" si="250"/>
        <v/>
      </c>
      <c r="Z1021" s="69" t="str">
        <f t="shared" si="251"/>
        <v/>
      </c>
      <c r="AA1021" s="69" t="str">
        <f>IF(I1021="CSS",IF(RELLENAR!$F$6="PEM",IF(OR(T1021&lt;(Q1021),Q1021=0),1,""),IF(OR(T1021*(1+$T$11+$T$9)&lt;(Q1021*(1+$O$9+$O$11)),Q1021=0),1,"")),"")</f>
        <v/>
      </c>
      <c r="AB1021" s="93" t="str">
        <f t="shared" si="252"/>
        <v/>
      </c>
      <c r="AC1021" s="56" t="str">
        <f t="shared" si="253"/>
        <v/>
      </c>
      <c r="AD1021" s="94" t="str">
        <f t="shared" si="254"/>
        <v/>
      </c>
      <c r="AE1021" s="56" t="str">
        <f t="shared" si="255"/>
        <v/>
      </c>
      <c r="AF1021" s="78" t="str">
        <f t="shared" si="256"/>
        <v/>
      </c>
    </row>
    <row r="1022" spans="1:32" s="74" customFormat="1" x14ac:dyDescent="0.2">
      <c r="A1022" s="74" t="str">
        <f>IF(EXPORTADO!I1004&lt;&gt;"",EXPORTADO!I1004,"")</f>
        <v/>
      </c>
      <c r="B1022" s="74" t="str">
        <f t="shared" si="241"/>
        <v/>
      </c>
      <c r="C1022" s="86" t="str">
        <f t="shared" si="242"/>
        <v/>
      </c>
      <c r="D1022" s="86" t="str">
        <f t="shared" si="243"/>
        <v/>
      </c>
      <c r="E1022" s="86" t="str">
        <f t="shared" si="244"/>
        <v/>
      </c>
      <c r="F1022" s="86" t="str">
        <f t="shared" si="245"/>
        <v/>
      </c>
      <c r="G1022" s="86" t="str">
        <f t="shared" si="246"/>
        <v/>
      </c>
      <c r="H1022" s="87" t="str">
        <f>IF(EXPORTADO!B1004&lt;&gt;"",EXPORTADO!B1004,"")</f>
        <v/>
      </c>
      <c r="I1022" s="78" t="str">
        <f t="shared" si="247"/>
        <v/>
      </c>
      <c r="J1022" s="78"/>
      <c r="K1022" s="88" t="str">
        <f>IF(EXPORTADO!A1004&lt;&gt;"",TRIM(EXPORTADO!A1004),"")</f>
        <v/>
      </c>
      <c r="L1022" s="50" t="str">
        <f>IF(K1022&lt;&gt;"",EXPORTADO!D1004,"")</f>
        <v/>
      </c>
      <c r="M1022" s="50"/>
      <c r="N1022" s="78" t="str">
        <f>IF(K1022&lt;&gt;"",EXPORTADO!C1004,"")</f>
        <v/>
      </c>
      <c r="O1022" s="89" t="str">
        <f>IF(G1022&lt;&gt;"",EXPORTADO!E1004,"")</f>
        <v/>
      </c>
      <c r="P1022" s="90" t="str">
        <f>IF(G1022&lt;&gt;"",EXPORTADO!F1004,"")</f>
        <v/>
      </c>
      <c r="Q1022" s="90" t="str">
        <f>IF($G1022&lt;&gt;"",$O1022*P1022,IF(OR($I1022="c",$I1022="css"),SUMIF($G$22:G$2999,$K1022,Q$22:Q$2999),IF($I1022="c1",SUMIF($F$22:F$2999,$K1022,Q$22:Q$2999),IF($I1022="c2",SUMIF($E$22:E$2999,$K1022,Q$22:Q$2999),IF($I1022="c3",SUMIF($D$22:D$2999,$K1022,Q$22:Q$2999),IF($I1022="c4",SUMIF($C$22:C$2999,$K1022,Q$22:Q$2999),""))))))</f>
        <v/>
      </c>
      <c r="S1022" s="90"/>
      <c r="T1022" s="90" t="str">
        <f>IF(G1022&lt;&gt;"",IF(S1022&lt;&gt;"",O1022*S1022,"Celda Vacia"),IF($G1022&lt;&gt;"",$O1022*S1022,IF(OR($I1022="c",$I1022="css"),SUMIF($G$22:G$2999,$K1022,T$22:T$2999),IF($I1022="c1",SUMIF($F$22:F$2999,$K1022,T$22:T$2999),IF($I1022="c2",SUMIF($E$22:E$2999,$K1022,T$22:T$2999),IF($I1022="c3",SUMIF($D$22:D$2999,$K1022,T$22:T$2999),IF($I1022="c4",SUMIF($C$22:C$2999,$K1022,T$22:T$2999),"")))))))</f>
        <v/>
      </c>
      <c r="U1022" s="91" t="str">
        <f t="shared" si="248"/>
        <v/>
      </c>
      <c r="V1022" s="45"/>
      <c r="X1022" s="50" t="str">
        <f t="shared" si="249"/>
        <v/>
      </c>
      <c r="Y1022" s="69" t="str">
        <f t="shared" si="250"/>
        <v/>
      </c>
      <c r="Z1022" s="69" t="str">
        <f t="shared" si="251"/>
        <v/>
      </c>
      <c r="AA1022" s="69" t="str">
        <f>IF(I1022="CSS",IF(RELLENAR!$F$6="PEM",IF(OR(T1022&lt;(Q1022),Q1022=0),1,""),IF(OR(T1022*(1+$T$11+$T$9)&lt;(Q1022*(1+$O$9+$O$11)),Q1022=0),1,"")),"")</f>
        <v/>
      </c>
      <c r="AB1022" s="93" t="str">
        <f t="shared" si="252"/>
        <v/>
      </c>
      <c r="AC1022" s="56" t="str">
        <f t="shared" si="253"/>
        <v/>
      </c>
      <c r="AD1022" s="94" t="str">
        <f t="shared" si="254"/>
        <v/>
      </c>
      <c r="AE1022" s="56" t="str">
        <f t="shared" si="255"/>
        <v/>
      </c>
      <c r="AF1022" s="78" t="str">
        <f t="shared" si="256"/>
        <v/>
      </c>
    </row>
    <row r="1023" spans="1:32" s="74" customFormat="1" x14ac:dyDescent="0.2">
      <c r="A1023" s="74" t="str">
        <f>IF(EXPORTADO!I1005&lt;&gt;"",EXPORTADO!I1005,"")</f>
        <v/>
      </c>
      <c r="B1023" s="74" t="str">
        <f t="shared" si="241"/>
        <v/>
      </c>
      <c r="C1023" s="86" t="str">
        <f t="shared" si="242"/>
        <v/>
      </c>
      <c r="D1023" s="86" t="str">
        <f t="shared" si="243"/>
        <v/>
      </c>
      <c r="E1023" s="86" t="str">
        <f t="shared" si="244"/>
        <v/>
      </c>
      <c r="F1023" s="86" t="str">
        <f t="shared" si="245"/>
        <v/>
      </c>
      <c r="G1023" s="86" t="str">
        <f t="shared" si="246"/>
        <v/>
      </c>
      <c r="H1023" s="87" t="str">
        <f>IF(EXPORTADO!B1005&lt;&gt;"",EXPORTADO!B1005,"")</f>
        <v/>
      </c>
      <c r="I1023" s="78" t="str">
        <f t="shared" si="247"/>
        <v/>
      </c>
      <c r="J1023" s="78"/>
      <c r="K1023" s="88" t="str">
        <f>IF(EXPORTADO!A1005&lt;&gt;"",TRIM(EXPORTADO!A1005),"")</f>
        <v/>
      </c>
      <c r="L1023" s="50" t="str">
        <f>IF(K1023&lt;&gt;"",EXPORTADO!D1005,"")</f>
        <v/>
      </c>
      <c r="M1023" s="50"/>
      <c r="N1023" s="78" t="str">
        <f>IF(K1023&lt;&gt;"",EXPORTADO!C1005,"")</f>
        <v/>
      </c>
      <c r="O1023" s="89" t="str">
        <f>IF(G1023&lt;&gt;"",EXPORTADO!E1005,"")</f>
        <v/>
      </c>
      <c r="P1023" s="90" t="str">
        <f>IF(G1023&lt;&gt;"",EXPORTADO!F1005,"")</f>
        <v/>
      </c>
      <c r="Q1023" s="90" t="str">
        <f>IF($G1023&lt;&gt;"",$O1023*P1023,IF(OR($I1023="c",$I1023="css"),SUMIF($G$22:G$2999,$K1023,Q$22:Q$2999),IF($I1023="c1",SUMIF($F$22:F$2999,$K1023,Q$22:Q$2999),IF($I1023="c2",SUMIF($E$22:E$2999,$K1023,Q$22:Q$2999),IF($I1023="c3",SUMIF($D$22:D$2999,$K1023,Q$22:Q$2999),IF($I1023="c4",SUMIF($C$22:C$2999,$K1023,Q$22:Q$2999),""))))))</f>
        <v/>
      </c>
      <c r="S1023" s="90" t="s">
        <v>17</v>
      </c>
      <c r="T1023" s="90" t="str">
        <f>IF(G1023&lt;&gt;"",IF(S1023&lt;&gt;"",O1023*S1023,"Celda Vacia"),IF($G1023&lt;&gt;"",$O1023*S1023,IF(OR($I1023="c",$I1023="css"),SUMIF($G$22:G$2999,$K1023,T$22:T$2999),IF($I1023="c1",SUMIF($F$22:F$2999,$K1023,T$22:T$2999),IF($I1023="c2",SUMIF($E$22:E$2999,$K1023,T$22:T$2999),IF($I1023="c3",SUMIF($D$22:D$2999,$K1023,T$22:T$2999),IF($I1023="c4",SUMIF($C$22:C$2999,$K1023,T$22:T$2999),"")))))))</f>
        <v/>
      </c>
      <c r="U1023" s="91" t="str">
        <f t="shared" si="248"/>
        <v/>
      </c>
      <c r="V1023" s="45"/>
      <c r="X1023" s="50" t="str">
        <f t="shared" si="249"/>
        <v/>
      </c>
      <c r="Y1023" s="69" t="str">
        <f t="shared" si="250"/>
        <v/>
      </c>
      <c r="Z1023" s="69" t="str">
        <f t="shared" si="251"/>
        <v/>
      </c>
      <c r="AA1023" s="69" t="str">
        <f>IF(I1023="CSS",IF(RELLENAR!$F$6="PEM",IF(OR(T1023&lt;(Q1023),Q1023=0),1,""),IF(OR(T1023*(1+$T$11+$T$9)&lt;(Q1023*(1+$O$9+$O$11)),Q1023=0),1,"")),"")</f>
        <v/>
      </c>
      <c r="AB1023" s="93" t="str">
        <f t="shared" si="252"/>
        <v/>
      </c>
      <c r="AC1023" s="56" t="str">
        <f t="shared" si="253"/>
        <v/>
      </c>
      <c r="AD1023" s="94" t="str">
        <f t="shared" si="254"/>
        <v/>
      </c>
      <c r="AE1023" s="56" t="str">
        <f t="shared" si="255"/>
        <v/>
      </c>
      <c r="AF1023" s="78" t="str">
        <f t="shared" si="256"/>
        <v/>
      </c>
    </row>
    <row r="1024" spans="1:32" s="74" customFormat="1" x14ac:dyDescent="0.2">
      <c r="A1024" s="74" t="str">
        <f>IF(EXPORTADO!I1006&lt;&gt;"",EXPORTADO!I1006,"")</f>
        <v/>
      </c>
      <c r="B1024" s="74" t="str">
        <f t="shared" si="241"/>
        <v/>
      </c>
      <c r="C1024" s="86" t="str">
        <f t="shared" si="242"/>
        <v/>
      </c>
      <c r="D1024" s="86" t="str">
        <f t="shared" si="243"/>
        <v/>
      </c>
      <c r="E1024" s="86" t="str">
        <f t="shared" si="244"/>
        <v/>
      </c>
      <c r="F1024" s="86" t="str">
        <f t="shared" si="245"/>
        <v/>
      </c>
      <c r="G1024" s="86" t="str">
        <f t="shared" si="246"/>
        <v/>
      </c>
      <c r="H1024" s="87" t="str">
        <f>IF(EXPORTADO!B1006&lt;&gt;"",EXPORTADO!B1006,"")</f>
        <v/>
      </c>
      <c r="I1024" s="78" t="str">
        <f t="shared" si="247"/>
        <v/>
      </c>
      <c r="J1024" s="78"/>
      <c r="K1024" s="88" t="str">
        <f>IF(EXPORTADO!A1006&lt;&gt;"",TRIM(EXPORTADO!A1006),"")</f>
        <v/>
      </c>
      <c r="L1024" s="50" t="str">
        <f>IF(K1024&lt;&gt;"",EXPORTADO!D1006,"")</f>
        <v/>
      </c>
      <c r="M1024" s="50"/>
      <c r="N1024" s="78" t="str">
        <f>IF(K1024&lt;&gt;"",EXPORTADO!C1006,"")</f>
        <v/>
      </c>
      <c r="O1024" s="89" t="str">
        <f>IF(G1024&lt;&gt;"",EXPORTADO!E1006,"")</f>
        <v/>
      </c>
      <c r="P1024" s="90" t="str">
        <f>IF(G1024&lt;&gt;"",EXPORTADO!F1006,"")</f>
        <v/>
      </c>
      <c r="Q1024" s="90" t="str">
        <f>IF($G1024&lt;&gt;"",$O1024*P1024,IF(OR($I1024="c",$I1024="css"),SUMIF($G$22:G$2999,$K1024,Q$22:Q$2999),IF($I1024="c1",SUMIF($F$22:F$2999,$K1024,Q$22:Q$2999),IF($I1024="c2",SUMIF($E$22:E$2999,$K1024,Q$22:Q$2999),IF($I1024="c3",SUMIF($D$22:D$2999,$K1024,Q$22:Q$2999),IF($I1024="c4",SUMIF($C$22:C$2999,$K1024,Q$22:Q$2999),""))))))</f>
        <v/>
      </c>
      <c r="S1024" s="90" t="s">
        <v>17</v>
      </c>
      <c r="T1024" s="90" t="str">
        <f>IF(G1024&lt;&gt;"",IF(S1024&lt;&gt;"",O1024*S1024,"Celda Vacia"),IF($G1024&lt;&gt;"",$O1024*S1024,IF(OR($I1024="c",$I1024="css"),SUMIF($G$22:G$2999,$K1024,T$22:T$2999),IF($I1024="c1",SUMIF($F$22:F$2999,$K1024,T$22:T$2999),IF($I1024="c2",SUMIF($E$22:E$2999,$K1024,T$22:T$2999),IF($I1024="c3",SUMIF($D$22:D$2999,$K1024,T$22:T$2999),IF($I1024="c4",SUMIF($C$22:C$2999,$K1024,T$22:T$2999),"")))))))</f>
        <v/>
      </c>
      <c r="U1024" s="91" t="str">
        <f t="shared" si="248"/>
        <v/>
      </c>
      <c r="V1024" s="45"/>
      <c r="X1024" s="50" t="str">
        <f t="shared" si="249"/>
        <v/>
      </c>
      <c r="Y1024" s="69" t="str">
        <f t="shared" si="250"/>
        <v/>
      </c>
      <c r="Z1024" s="69" t="str">
        <f t="shared" si="251"/>
        <v/>
      </c>
      <c r="AA1024" s="69" t="str">
        <f>IF(I1024="CSS",IF(RELLENAR!$F$6="PEM",IF(OR(T1024&lt;(Q1024),Q1024=0),1,""),IF(OR(T1024*(1+$T$11+$T$9)&lt;(Q1024*(1+$O$9+$O$11)),Q1024=0),1,"")),"")</f>
        <v/>
      </c>
      <c r="AB1024" s="93" t="str">
        <f t="shared" si="252"/>
        <v/>
      </c>
      <c r="AC1024" s="56" t="str">
        <f t="shared" si="253"/>
        <v/>
      </c>
      <c r="AD1024" s="94" t="str">
        <f t="shared" si="254"/>
        <v/>
      </c>
      <c r="AE1024" s="56" t="str">
        <f t="shared" si="255"/>
        <v/>
      </c>
      <c r="AF1024" s="78" t="str">
        <f t="shared" si="256"/>
        <v/>
      </c>
    </row>
    <row r="1025" spans="1:32" s="74" customFormat="1" x14ac:dyDescent="0.2">
      <c r="A1025" s="74" t="str">
        <f>IF(EXPORTADO!I1007&lt;&gt;"",EXPORTADO!I1007,"")</f>
        <v/>
      </c>
      <c r="B1025" s="74" t="str">
        <f t="shared" si="241"/>
        <v/>
      </c>
      <c r="C1025" s="86" t="str">
        <f t="shared" si="242"/>
        <v/>
      </c>
      <c r="D1025" s="86" t="str">
        <f t="shared" si="243"/>
        <v/>
      </c>
      <c r="E1025" s="86" t="str">
        <f t="shared" si="244"/>
        <v/>
      </c>
      <c r="F1025" s="86" t="str">
        <f t="shared" si="245"/>
        <v/>
      </c>
      <c r="G1025" s="86" t="str">
        <f t="shared" si="246"/>
        <v/>
      </c>
      <c r="H1025" s="87" t="str">
        <f>IF(EXPORTADO!B1007&lt;&gt;"",EXPORTADO!B1007,"")</f>
        <v/>
      </c>
      <c r="I1025" s="78" t="str">
        <f t="shared" si="247"/>
        <v/>
      </c>
      <c r="J1025" s="78"/>
      <c r="K1025" s="88" t="str">
        <f>IF(EXPORTADO!A1007&lt;&gt;"",TRIM(EXPORTADO!A1007),"")</f>
        <v/>
      </c>
      <c r="L1025" s="50" t="str">
        <f>IF(K1025&lt;&gt;"",EXPORTADO!D1007,"")</f>
        <v/>
      </c>
      <c r="M1025" s="50"/>
      <c r="N1025" s="78" t="str">
        <f>IF(K1025&lt;&gt;"",EXPORTADO!C1007,"")</f>
        <v/>
      </c>
      <c r="O1025" s="89" t="str">
        <f>IF(G1025&lt;&gt;"",EXPORTADO!E1007,"")</f>
        <v/>
      </c>
      <c r="P1025" s="90" t="str">
        <f>IF(G1025&lt;&gt;"",EXPORTADO!F1007,"")</f>
        <v/>
      </c>
      <c r="Q1025" s="90" t="str">
        <f>IF($G1025&lt;&gt;"",$O1025*P1025,IF(OR($I1025="c",$I1025="css"),SUMIF($G$22:G$2999,$K1025,Q$22:Q$2999),IF($I1025="c1",SUMIF($F$22:F$2999,$K1025,Q$22:Q$2999),IF($I1025="c2",SUMIF($E$22:E$2999,$K1025,Q$22:Q$2999),IF($I1025="c3",SUMIF($D$22:D$2999,$K1025,Q$22:Q$2999),IF($I1025="c4",SUMIF($C$22:C$2999,$K1025,Q$22:Q$2999),""))))))</f>
        <v/>
      </c>
      <c r="S1025" s="90" t="s">
        <v>17</v>
      </c>
      <c r="T1025" s="90" t="str">
        <f>IF(G1025&lt;&gt;"",IF(S1025&lt;&gt;"",O1025*S1025,"Celda Vacia"),IF($G1025&lt;&gt;"",$O1025*S1025,IF(OR($I1025="c",$I1025="css"),SUMIF($G$22:G$2999,$K1025,T$22:T$2999),IF($I1025="c1",SUMIF($F$22:F$2999,$K1025,T$22:T$2999),IF($I1025="c2",SUMIF($E$22:E$2999,$K1025,T$22:T$2999),IF($I1025="c3",SUMIF($D$22:D$2999,$K1025,T$22:T$2999),IF($I1025="c4",SUMIF($C$22:C$2999,$K1025,T$22:T$2999),"")))))))</f>
        <v/>
      </c>
      <c r="U1025" s="91" t="str">
        <f t="shared" si="248"/>
        <v/>
      </c>
      <c r="V1025" s="45"/>
      <c r="X1025" s="50" t="str">
        <f t="shared" si="249"/>
        <v/>
      </c>
      <c r="Y1025" s="69" t="str">
        <f t="shared" si="250"/>
        <v/>
      </c>
      <c r="Z1025" s="69" t="str">
        <f t="shared" si="251"/>
        <v/>
      </c>
      <c r="AA1025" s="69" t="str">
        <f>IF(I1025="CSS",IF(RELLENAR!$F$6="PEM",IF(OR(T1025&lt;(Q1025),Q1025=0),1,""),IF(OR(T1025*(1+$T$11+$T$9)&lt;(Q1025*(1+$O$9+$O$11)),Q1025=0),1,"")),"")</f>
        <v/>
      </c>
      <c r="AB1025" s="93" t="str">
        <f t="shared" si="252"/>
        <v/>
      </c>
      <c r="AC1025" s="56" t="str">
        <f t="shared" si="253"/>
        <v/>
      </c>
      <c r="AD1025" s="94" t="str">
        <f t="shared" si="254"/>
        <v/>
      </c>
      <c r="AE1025" s="56" t="str">
        <f t="shared" si="255"/>
        <v/>
      </c>
      <c r="AF1025" s="78" t="str">
        <f t="shared" si="256"/>
        <v/>
      </c>
    </row>
    <row r="1026" spans="1:32" s="74" customFormat="1" x14ac:dyDescent="0.2">
      <c r="A1026" s="74" t="str">
        <f>IF(EXPORTADO!I1008&lt;&gt;"",EXPORTADO!I1008,"")</f>
        <v/>
      </c>
      <c r="B1026" s="74" t="str">
        <f t="shared" si="241"/>
        <v/>
      </c>
      <c r="C1026" s="86" t="str">
        <f t="shared" si="242"/>
        <v/>
      </c>
      <c r="D1026" s="86" t="str">
        <f t="shared" si="243"/>
        <v/>
      </c>
      <c r="E1026" s="86" t="str">
        <f t="shared" si="244"/>
        <v/>
      </c>
      <c r="F1026" s="86" t="str">
        <f t="shared" si="245"/>
        <v/>
      </c>
      <c r="G1026" s="86" t="str">
        <f t="shared" si="246"/>
        <v/>
      </c>
      <c r="H1026" s="87" t="str">
        <f>IF(EXPORTADO!B1008&lt;&gt;"",EXPORTADO!B1008,"")</f>
        <v/>
      </c>
      <c r="I1026" s="78" t="str">
        <f t="shared" si="247"/>
        <v/>
      </c>
      <c r="J1026" s="78"/>
      <c r="K1026" s="88" t="str">
        <f>IF(EXPORTADO!A1008&lt;&gt;"",TRIM(EXPORTADO!A1008),"")</f>
        <v/>
      </c>
      <c r="L1026" s="50" t="str">
        <f>IF(K1026&lt;&gt;"",EXPORTADO!D1008,"")</f>
        <v/>
      </c>
      <c r="M1026" s="50"/>
      <c r="N1026" s="78" t="str">
        <f>IF(K1026&lt;&gt;"",EXPORTADO!C1008,"")</f>
        <v/>
      </c>
      <c r="O1026" s="89" t="str">
        <f>IF(G1026&lt;&gt;"",EXPORTADO!E1008,"")</f>
        <v/>
      </c>
      <c r="P1026" s="90" t="str">
        <f>IF(G1026&lt;&gt;"",EXPORTADO!F1008,"")</f>
        <v/>
      </c>
      <c r="Q1026" s="90" t="str">
        <f>IF($G1026&lt;&gt;"",$O1026*P1026,IF(OR($I1026="c",$I1026="css"),SUMIF($G$22:G$2999,$K1026,Q$22:Q$2999),IF($I1026="c1",SUMIF($F$22:F$2999,$K1026,Q$22:Q$2999),IF($I1026="c2",SUMIF($E$22:E$2999,$K1026,Q$22:Q$2999),IF($I1026="c3",SUMIF($D$22:D$2999,$K1026,Q$22:Q$2999),IF($I1026="c4",SUMIF($C$22:C$2999,$K1026,Q$22:Q$2999),""))))))</f>
        <v/>
      </c>
      <c r="S1026" s="90"/>
      <c r="T1026" s="90" t="str">
        <f>IF(G1026&lt;&gt;"",IF(S1026&lt;&gt;"",O1026*S1026,"Celda Vacia"),IF($G1026&lt;&gt;"",$O1026*S1026,IF(OR($I1026="c",$I1026="css"),SUMIF($G$22:G$2999,$K1026,T$22:T$2999),IF($I1026="c1",SUMIF($F$22:F$2999,$K1026,T$22:T$2999),IF($I1026="c2",SUMIF($E$22:E$2999,$K1026,T$22:T$2999),IF($I1026="c3",SUMIF($D$22:D$2999,$K1026,T$22:T$2999),IF($I1026="c4",SUMIF($C$22:C$2999,$K1026,T$22:T$2999),"")))))))</f>
        <v/>
      </c>
      <c r="U1026" s="91" t="str">
        <f t="shared" si="248"/>
        <v/>
      </c>
      <c r="V1026" s="45"/>
      <c r="X1026" s="50" t="str">
        <f t="shared" si="249"/>
        <v/>
      </c>
      <c r="Y1026" s="69" t="str">
        <f t="shared" si="250"/>
        <v/>
      </c>
      <c r="Z1026" s="69" t="str">
        <f t="shared" si="251"/>
        <v/>
      </c>
      <c r="AA1026" s="69" t="str">
        <f>IF(I1026="CSS",IF(RELLENAR!$F$6="PEM",IF(OR(T1026&lt;(Q1026),Q1026=0),1,""),IF(OR(T1026*(1+$T$11+$T$9)&lt;(Q1026*(1+$O$9+$O$11)),Q1026=0),1,"")),"")</f>
        <v/>
      </c>
      <c r="AB1026" s="93" t="str">
        <f t="shared" si="252"/>
        <v/>
      </c>
      <c r="AC1026" s="56" t="str">
        <f t="shared" si="253"/>
        <v/>
      </c>
      <c r="AD1026" s="94" t="str">
        <f t="shared" si="254"/>
        <v/>
      </c>
      <c r="AE1026" s="56" t="str">
        <f t="shared" si="255"/>
        <v/>
      </c>
      <c r="AF1026" s="78" t="str">
        <f t="shared" si="256"/>
        <v/>
      </c>
    </row>
    <row r="1027" spans="1:32" s="74" customFormat="1" x14ac:dyDescent="0.2">
      <c r="A1027" s="74" t="str">
        <f>IF(EXPORTADO!I1009&lt;&gt;"",EXPORTADO!I1009,"")</f>
        <v/>
      </c>
      <c r="B1027" s="74" t="str">
        <f t="shared" si="241"/>
        <v/>
      </c>
      <c r="C1027" s="86" t="str">
        <f t="shared" si="242"/>
        <v/>
      </c>
      <c r="D1027" s="86" t="str">
        <f t="shared" si="243"/>
        <v/>
      </c>
      <c r="E1027" s="86" t="str">
        <f t="shared" si="244"/>
        <v/>
      </c>
      <c r="F1027" s="86" t="str">
        <f t="shared" si="245"/>
        <v/>
      </c>
      <c r="G1027" s="86" t="str">
        <f t="shared" si="246"/>
        <v/>
      </c>
      <c r="H1027" s="87" t="str">
        <f>IF(EXPORTADO!B1009&lt;&gt;"",EXPORTADO!B1009,"")</f>
        <v/>
      </c>
      <c r="I1027" s="78" t="str">
        <f t="shared" si="247"/>
        <v/>
      </c>
      <c r="J1027" s="78"/>
      <c r="K1027" s="88" t="str">
        <f>IF(EXPORTADO!A1009&lt;&gt;"",TRIM(EXPORTADO!A1009),"")</f>
        <v/>
      </c>
      <c r="L1027" s="50" t="str">
        <f>IF(K1027&lt;&gt;"",EXPORTADO!D1009,"")</f>
        <v/>
      </c>
      <c r="M1027" s="50"/>
      <c r="N1027" s="78" t="str">
        <f>IF(K1027&lt;&gt;"",EXPORTADO!C1009,"")</f>
        <v/>
      </c>
      <c r="O1027" s="89" t="str">
        <f>IF(G1027&lt;&gt;"",EXPORTADO!E1009,"")</f>
        <v/>
      </c>
      <c r="P1027" s="90" t="str">
        <f>IF(G1027&lt;&gt;"",EXPORTADO!F1009,"")</f>
        <v/>
      </c>
      <c r="Q1027" s="90" t="str">
        <f>IF($G1027&lt;&gt;"",$O1027*P1027,IF(OR($I1027="c",$I1027="css"),SUMIF($G$22:G$2999,$K1027,Q$22:Q$2999),IF($I1027="c1",SUMIF($F$22:F$2999,$K1027,Q$22:Q$2999),IF($I1027="c2",SUMIF($E$22:E$2999,$K1027,Q$22:Q$2999),IF($I1027="c3",SUMIF($D$22:D$2999,$K1027,Q$22:Q$2999),IF($I1027="c4",SUMIF($C$22:C$2999,$K1027,Q$22:Q$2999),""))))))</f>
        <v/>
      </c>
      <c r="S1027" s="90"/>
      <c r="T1027" s="90" t="str">
        <f>IF(G1027&lt;&gt;"",IF(S1027&lt;&gt;"",O1027*S1027,"Celda Vacia"),IF($G1027&lt;&gt;"",$O1027*S1027,IF(OR($I1027="c",$I1027="css"),SUMIF($G$22:G$2999,$K1027,T$22:T$2999),IF($I1027="c1",SUMIF($F$22:F$2999,$K1027,T$22:T$2999),IF($I1027="c2",SUMIF($E$22:E$2999,$K1027,T$22:T$2999),IF($I1027="c3",SUMIF($D$22:D$2999,$K1027,T$22:T$2999),IF($I1027="c4",SUMIF($C$22:C$2999,$K1027,T$22:T$2999),"")))))))</f>
        <v/>
      </c>
      <c r="U1027" s="91" t="str">
        <f t="shared" si="248"/>
        <v/>
      </c>
      <c r="V1027" s="45"/>
      <c r="X1027" s="50" t="str">
        <f t="shared" si="249"/>
        <v/>
      </c>
      <c r="Y1027" s="69" t="str">
        <f t="shared" si="250"/>
        <v/>
      </c>
      <c r="Z1027" s="69" t="str">
        <f t="shared" si="251"/>
        <v/>
      </c>
      <c r="AA1027" s="69" t="str">
        <f>IF(I1027="CSS",IF(RELLENAR!$F$6="PEM",IF(OR(T1027&lt;(Q1027),Q1027=0),1,""),IF(OR(T1027*(1+$T$11+$T$9)&lt;(Q1027*(1+$O$9+$O$11)),Q1027=0),1,"")),"")</f>
        <v/>
      </c>
      <c r="AB1027" s="93" t="str">
        <f t="shared" si="252"/>
        <v/>
      </c>
      <c r="AC1027" s="56" t="str">
        <f t="shared" si="253"/>
        <v/>
      </c>
      <c r="AD1027" s="94" t="str">
        <f t="shared" si="254"/>
        <v/>
      </c>
      <c r="AE1027" s="56" t="str">
        <f t="shared" si="255"/>
        <v/>
      </c>
      <c r="AF1027" s="78" t="str">
        <f t="shared" si="256"/>
        <v/>
      </c>
    </row>
    <row r="1028" spans="1:32" s="74" customFormat="1" x14ac:dyDescent="0.2">
      <c r="A1028" s="74" t="str">
        <f>IF(EXPORTADO!I1010&lt;&gt;"",EXPORTADO!I1010,"")</f>
        <v/>
      </c>
      <c r="B1028" s="74" t="str">
        <f t="shared" si="241"/>
        <v/>
      </c>
      <c r="C1028" s="86" t="str">
        <f t="shared" si="242"/>
        <v/>
      </c>
      <c r="D1028" s="86" t="str">
        <f t="shared" si="243"/>
        <v/>
      </c>
      <c r="E1028" s="86" t="str">
        <f t="shared" si="244"/>
        <v/>
      </c>
      <c r="F1028" s="86" t="str">
        <f t="shared" si="245"/>
        <v/>
      </c>
      <c r="G1028" s="86" t="str">
        <f t="shared" si="246"/>
        <v/>
      </c>
      <c r="H1028" s="87" t="str">
        <f>IF(EXPORTADO!B1010&lt;&gt;"",EXPORTADO!B1010,"")</f>
        <v/>
      </c>
      <c r="I1028" s="78" t="str">
        <f t="shared" si="247"/>
        <v/>
      </c>
      <c r="J1028" s="78"/>
      <c r="K1028" s="88" t="str">
        <f>IF(EXPORTADO!A1010&lt;&gt;"",TRIM(EXPORTADO!A1010),"")</f>
        <v/>
      </c>
      <c r="L1028" s="50" t="str">
        <f>IF(K1028&lt;&gt;"",EXPORTADO!D1010,"")</f>
        <v/>
      </c>
      <c r="M1028" s="50"/>
      <c r="N1028" s="78" t="str">
        <f>IF(K1028&lt;&gt;"",EXPORTADO!C1010,"")</f>
        <v/>
      </c>
      <c r="O1028" s="89" t="str">
        <f>IF(G1028&lt;&gt;"",EXPORTADO!E1010,"")</f>
        <v/>
      </c>
      <c r="P1028" s="90" t="str">
        <f>IF(G1028&lt;&gt;"",EXPORTADO!F1010,"")</f>
        <v/>
      </c>
      <c r="Q1028" s="90" t="str">
        <f>IF($G1028&lt;&gt;"",$O1028*P1028,IF(OR($I1028="c",$I1028="css"),SUMIF($G$22:G$2999,$K1028,Q$22:Q$2999),IF($I1028="c1",SUMIF($F$22:F$2999,$K1028,Q$22:Q$2999),IF($I1028="c2",SUMIF($E$22:E$2999,$K1028,Q$22:Q$2999),IF($I1028="c3",SUMIF($D$22:D$2999,$K1028,Q$22:Q$2999),IF($I1028="c4",SUMIF($C$22:C$2999,$K1028,Q$22:Q$2999),""))))))</f>
        <v/>
      </c>
      <c r="S1028" s="90" t="s">
        <v>17</v>
      </c>
      <c r="T1028" s="90" t="str">
        <f>IF(G1028&lt;&gt;"",IF(S1028&lt;&gt;"",O1028*S1028,"Celda Vacia"),IF($G1028&lt;&gt;"",$O1028*S1028,IF(OR($I1028="c",$I1028="css"),SUMIF($G$22:G$2999,$K1028,T$22:T$2999),IF($I1028="c1",SUMIF($F$22:F$2999,$K1028,T$22:T$2999),IF($I1028="c2",SUMIF($E$22:E$2999,$K1028,T$22:T$2999),IF($I1028="c3",SUMIF($D$22:D$2999,$K1028,T$22:T$2999),IF($I1028="c4",SUMIF($C$22:C$2999,$K1028,T$22:T$2999),"")))))))</f>
        <v/>
      </c>
      <c r="U1028" s="91" t="str">
        <f t="shared" si="248"/>
        <v/>
      </c>
      <c r="V1028" s="45"/>
      <c r="X1028" s="50" t="str">
        <f t="shared" si="249"/>
        <v/>
      </c>
      <c r="Y1028" s="69" t="str">
        <f t="shared" si="250"/>
        <v/>
      </c>
      <c r="Z1028" s="69" t="str">
        <f t="shared" si="251"/>
        <v/>
      </c>
      <c r="AA1028" s="69" t="str">
        <f>IF(I1028="CSS",IF(RELLENAR!$F$6="PEM",IF(OR(T1028&lt;(Q1028),Q1028=0),1,""),IF(OR(T1028*(1+$T$11+$T$9)&lt;(Q1028*(1+$O$9+$O$11)),Q1028=0),1,"")),"")</f>
        <v/>
      </c>
      <c r="AB1028" s="93" t="str">
        <f t="shared" si="252"/>
        <v/>
      </c>
      <c r="AC1028" s="56" t="str">
        <f t="shared" si="253"/>
        <v/>
      </c>
      <c r="AD1028" s="94" t="str">
        <f t="shared" si="254"/>
        <v/>
      </c>
      <c r="AE1028" s="56" t="str">
        <f t="shared" si="255"/>
        <v/>
      </c>
      <c r="AF1028" s="78" t="str">
        <f t="shared" si="256"/>
        <v/>
      </c>
    </row>
    <row r="1029" spans="1:32" s="74" customFormat="1" x14ac:dyDescent="0.2">
      <c r="A1029" s="74" t="str">
        <f>IF(EXPORTADO!I1011&lt;&gt;"",EXPORTADO!I1011,"")</f>
        <v/>
      </c>
      <c r="B1029" s="74" t="str">
        <f t="shared" si="241"/>
        <v/>
      </c>
      <c r="C1029" s="86" t="str">
        <f t="shared" si="242"/>
        <v/>
      </c>
      <c r="D1029" s="86" t="str">
        <f t="shared" si="243"/>
        <v/>
      </c>
      <c r="E1029" s="86" t="str">
        <f t="shared" si="244"/>
        <v/>
      </c>
      <c r="F1029" s="86" t="str">
        <f t="shared" si="245"/>
        <v/>
      </c>
      <c r="G1029" s="86" t="str">
        <f t="shared" si="246"/>
        <v/>
      </c>
      <c r="H1029" s="87" t="str">
        <f>IF(EXPORTADO!B1011&lt;&gt;"",EXPORTADO!B1011,"")</f>
        <v/>
      </c>
      <c r="I1029" s="78" t="str">
        <f t="shared" si="247"/>
        <v/>
      </c>
      <c r="J1029" s="78"/>
      <c r="K1029" s="88" t="str">
        <f>IF(EXPORTADO!A1011&lt;&gt;"",TRIM(EXPORTADO!A1011),"")</f>
        <v/>
      </c>
      <c r="L1029" s="50" t="str">
        <f>IF(K1029&lt;&gt;"",EXPORTADO!D1011,"")</f>
        <v/>
      </c>
      <c r="M1029" s="50"/>
      <c r="N1029" s="78" t="str">
        <f>IF(K1029&lt;&gt;"",EXPORTADO!C1011,"")</f>
        <v/>
      </c>
      <c r="O1029" s="89" t="str">
        <f>IF(G1029&lt;&gt;"",EXPORTADO!E1011,"")</f>
        <v/>
      </c>
      <c r="P1029" s="90" t="str">
        <f>IF(G1029&lt;&gt;"",EXPORTADO!F1011,"")</f>
        <v/>
      </c>
      <c r="Q1029" s="90" t="str">
        <f>IF($G1029&lt;&gt;"",$O1029*P1029,IF(OR($I1029="c",$I1029="css"),SUMIF($G$22:G$2999,$K1029,Q$22:Q$2999),IF($I1029="c1",SUMIF($F$22:F$2999,$K1029,Q$22:Q$2999),IF($I1029="c2",SUMIF($E$22:E$2999,$K1029,Q$22:Q$2999),IF($I1029="c3",SUMIF($D$22:D$2999,$K1029,Q$22:Q$2999),IF($I1029="c4",SUMIF($C$22:C$2999,$K1029,Q$22:Q$2999),""))))))</f>
        <v/>
      </c>
      <c r="S1029" s="90"/>
      <c r="T1029" s="90" t="str">
        <f>IF(G1029&lt;&gt;"",IF(S1029&lt;&gt;"",O1029*S1029,"Celda Vacia"),IF($G1029&lt;&gt;"",$O1029*S1029,IF(OR($I1029="c",$I1029="css"),SUMIF($G$22:G$2999,$K1029,T$22:T$2999),IF($I1029="c1",SUMIF($F$22:F$2999,$K1029,T$22:T$2999),IF($I1029="c2",SUMIF($E$22:E$2999,$K1029,T$22:T$2999),IF($I1029="c3",SUMIF($D$22:D$2999,$K1029,T$22:T$2999),IF($I1029="c4",SUMIF($C$22:C$2999,$K1029,T$22:T$2999),"")))))))</f>
        <v/>
      </c>
      <c r="U1029" s="91" t="str">
        <f t="shared" si="248"/>
        <v/>
      </c>
      <c r="V1029" s="45"/>
      <c r="X1029" s="50" t="str">
        <f t="shared" si="249"/>
        <v/>
      </c>
      <c r="Y1029" s="69" t="str">
        <f t="shared" si="250"/>
        <v/>
      </c>
      <c r="Z1029" s="69" t="str">
        <f t="shared" si="251"/>
        <v/>
      </c>
      <c r="AA1029" s="69" t="str">
        <f>IF(I1029="CSS",IF(RELLENAR!$F$6="PEM",IF(OR(T1029&lt;(Q1029),Q1029=0),1,""),IF(OR(T1029*(1+$T$11+$T$9)&lt;(Q1029*(1+$O$9+$O$11)),Q1029=0),1,"")),"")</f>
        <v/>
      </c>
      <c r="AB1029" s="93" t="str">
        <f t="shared" si="252"/>
        <v/>
      </c>
      <c r="AC1029" s="56" t="str">
        <f t="shared" si="253"/>
        <v/>
      </c>
      <c r="AD1029" s="94" t="str">
        <f t="shared" si="254"/>
        <v/>
      </c>
      <c r="AE1029" s="56" t="str">
        <f t="shared" si="255"/>
        <v/>
      </c>
      <c r="AF1029" s="78" t="str">
        <f t="shared" si="256"/>
        <v/>
      </c>
    </row>
    <row r="1030" spans="1:32" s="74" customFormat="1" x14ac:dyDescent="0.2">
      <c r="A1030" s="74" t="str">
        <f>IF(EXPORTADO!I1012&lt;&gt;"",EXPORTADO!I1012,"")</f>
        <v/>
      </c>
      <c r="B1030" s="74" t="str">
        <f t="shared" si="241"/>
        <v/>
      </c>
      <c r="C1030" s="86" t="str">
        <f t="shared" si="242"/>
        <v/>
      </c>
      <c r="D1030" s="86" t="str">
        <f t="shared" si="243"/>
        <v/>
      </c>
      <c r="E1030" s="86" t="str">
        <f t="shared" si="244"/>
        <v/>
      </c>
      <c r="F1030" s="86" t="str">
        <f t="shared" si="245"/>
        <v/>
      </c>
      <c r="G1030" s="86" t="str">
        <f t="shared" si="246"/>
        <v/>
      </c>
      <c r="H1030" s="87" t="str">
        <f>IF(EXPORTADO!B1012&lt;&gt;"",EXPORTADO!B1012,"")</f>
        <v/>
      </c>
      <c r="I1030" s="78" t="str">
        <f t="shared" si="247"/>
        <v/>
      </c>
      <c r="J1030" s="78"/>
      <c r="K1030" s="88" t="str">
        <f>IF(EXPORTADO!A1012&lt;&gt;"",TRIM(EXPORTADO!A1012),"")</f>
        <v/>
      </c>
      <c r="L1030" s="50" t="str">
        <f>IF(K1030&lt;&gt;"",EXPORTADO!D1012,"")</f>
        <v/>
      </c>
      <c r="M1030" s="50"/>
      <c r="N1030" s="78" t="str">
        <f>IF(K1030&lt;&gt;"",EXPORTADO!C1012,"")</f>
        <v/>
      </c>
      <c r="O1030" s="89" t="str">
        <f>IF(G1030&lt;&gt;"",EXPORTADO!E1012,"")</f>
        <v/>
      </c>
      <c r="P1030" s="90" t="str">
        <f>IF(G1030&lt;&gt;"",EXPORTADO!F1012,"")</f>
        <v/>
      </c>
      <c r="Q1030" s="90" t="str">
        <f>IF($G1030&lt;&gt;"",$O1030*P1030,IF(OR($I1030="c",$I1030="css"),SUMIF($G$22:G$2999,$K1030,Q$22:Q$2999),IF($I1030="c1",SUMIF($F$22:F$2999,$K1030,Q$22:Q$2999),IF($I1030="c2",SUMIF($E$22:E$2999,$K1030,Q$22:Q$2999),IF($I1030="c3",SUMIF($D$22:D$2999,$K1030,Q$22:Q$2999),IF($I1030="c4",SUMIF($C$22:C$2999,$K1030,Q$22:Q$2999),""))))))</f>
        <v/>
      </c>
      <c r="S1030" s="90"/>
      <c r="T1030" s="90" t="str">
        <f>IF(G1030&lt;&gt;"",IF(S1030&lt;&gt;"",O1030*S1030,"Celda Vacia"),IF($G1030&lt;&gt;"",$O1030*S1030,IF(OR($I1030="c",$I1030="css"),SUMIF($G$22:G$2999,$K1030,T$22:T$2999),IF($I1030="c1",SUMIF($F$22:F$2999,$K1030,T$22:T$2999),IF($I1030="c2",SUMIF($E$22:E$2999,$K1030,T$22:T$2999),IF($I1030="c3",SUMIF($D$22:D$2999,$K1030,T$22:T$2999),IF($I1030="c4",SUMIF($C$22:C$2999,$K1030,T$22:T$2999),"")))))))</f>
        <v/>
      </c>
      <c r="U1030" s="91" t="str">
        <f t="shared" si="248"/>
        <v/>
      </c>
      <c r="V1030" s="45"/>
      <c r="X1030" s="50" t="str">
        <f t="shared" si="249"/>
        <v/>
      </c>
      <c r="Y1030" s="69" t="str">
        <f t="shared" si="250"/>
        <v/>
      </c>
      <c r="Z1030" s="69" t="str">
        <f t="shared" si="251"/>
        <v/>
      </c>
      <c r="AA1030" s="69" t="str">
        <f>IF(I1030="CSS",IF(RELLENAR!$F$6="PEM",IF(OR(T1030&lt;(Q1030),Q1030=0),1,""),IF(OR(T1030*(1+$T$11+$T$9)&lt;(Q1030*(1+$O$9+$O$11)),Q1030=0),1,"")),"")</f>
        <v/>
      </c>
      <c r="AB1030" s="93" t="str">
        <f t="shared" si="252"/>
        <v/>
      </c>
      <c r="AC1030" s="56" t="str">
        <f t="shared" si="253"/>
        <v/>
      </c>
      <c r="AD1030" s="94" t="str">
        <f t="shared" si="254"/>
        <v/>
      </c>
      <c r="AE1030" s="56" t="str">
        <f t="shared" si="255"/>
        <v/>
      </c>
      <c r="AF1030" s="78" t="str">
        <f t="shared" si="256"/>
        <v/>
      </c>
    </row>
    <row r="1031" spans="1:32" s="74" customFormat="1" x14ac:dyDescent="0.2">
      <c r="A1031" s="74" t="str">
        <f>IF(EXPORTADO!I1013&lt;&gt;"",EXPORTADO!I1013,"")</f>
        <v/>
      </c>
      <c r="B1031" s="74" t="str">
        <f t="shared" si="241"/>
        <v/>
      </c>
      <c r="C1031" s="86" t="str">
        <f t="shared" si="242"/>
        <v/>
      </c>
      <c r="D1031" s="86" t="str">
        <f t="shared" si="243"/>
        <v/>
      </c>
      <c r="E1031" s="86" t="str">
        <f t="shared" si="244"/>
        <v/>
      </c>
      <c r="F1031" s="86" t="str">
        <f t="shared" si="245"/>
        <v/>
      </c>
      <c r="G1031" s="86" t="str">
        <f t="shared" si="246"/>
        <v/>
      </c>
      <c r="H1031" s="87" t="str">
        <f>IF(EXPORTADO!B1013&lt;&gt;"",EXPORTADO!B1013,"")</f>
        <v/>
      </c>
      <c r="I1031" s="78" t="str">
        <f t="shared" si="247"/>
        <v/>
      </c>
      <c r="J1031" s="78"/>
      <c r="K1031" s="88" t="str">
        <f>IF(EXPORTADO!A1013&lt;&gt;"",TRIM(EXPORTADO!A1013),"")</f>
        <v/>
      </c>
      <c r="L1031" s="50" t="str">
        <f>IF(K1031&lt;&gt;"",EXPORTADO!D1013,"")</f>
        <v/>
      </c>
      <c r="M1031" s="50"/>
      <c r="N1031" s="78" t="str">
        <f>IF(K1031&lt;&gt;"",EXPORTADO!C1013,"")</f>
        <v/>
      </c>
      <c r="O1031" s="89" t="str">
        <f>IF(G1031&lt;&gt;"",EXPORTADO!E1013,"")</f>
        <v/>
      </c>
      <c r="P1031" s="90" t="str">
        <f>IF(G1031&lt;&gt;"",EXPORTADO!F1013,"")</f>
        <v/>
      </c>
      <c r="Q1031" s="90" t="str">
        <f>IF($G1031&lt;&gt;"",$O1031*P1031,IF(OR($I1031="c",$I1031="css"),SUMIF($G$22:G$2999,$K1031,Q$22:Q$2999),IF($I1031="c1",SUMIF($F$22:F$2999,$K1031,Q$22:Q$2999),IF($I1031="c2",SUMIF($E$22:E$2999,$K1031,Q$22:Q$2999),IF($I1031="c3",SUMIF($D$22:D$2999,$K1031,Q$22:Q$2999),IF($I1031="c4",SUMIF($C$22:C$2999,$K1031,Q$22:Q$2999),""))))))</f>
        <v/>
      </c>
      <c r="S1031" s="90" t="s">
        <v>17</v>
      </c>
      <c r="T1031" s="90" t="str">
        <f>IF(G1031&lt;&gt;"",IF(S1031&lt;&gt;"",O1031*S1031,"Celda Vacia"),IF($G1031&lt;&gt;"",$O1031*S1031,IF(OR($I1031="c",$I1031="css"),SUMIF($G$22:G$2999,$K1031,T$22:T$2999),IF($I1031="c1",SUMIF($F$22:F$2999,$K1031,T$22:T$2999),IF($I1031="c2",SUMIF($E$22:E$2999,$K1031,T$22:T$2999),IF($I1031="c3",SUMIF($D$22:D$2999,$K1031,T$22:T$2999),IF($I1031="c4",SUMIF($C$22:C$2999,$K1031,T$22:T$2999),"")))))))</f>
        <v/>
      </c>
      <c r="U1031" s="91" t="str">
        <f t="shared" si="248"/>
        <v/>
      </c>
      <c r="V1031" s="45"/>
      <c r="X1031" s="50" t="str">
        <f t="shared" si="249"/>
        <v/>
      </c>
      <c r="Y1031" s="69" t="str">
        <f t="shared" si="250"/>
        <v/>
      </c>
      <c r="Z1031" s="69" t="str">
        <f t="shared" si="251"/>
        <v/>
      </c>
      <c r="AA1031" s="69" t="str">
        <f>IF(I1031="CSS",IF(RELLENAR!$F$6="PEM",IF(OR(T1031&lt;(Q1031),Q1031=0),1,""),IF(OR(T1031*(1+$T$11+$T$9)&lt;(Q1031*(1+$O$9+$O$11)),Q1031=0),1,"")),"")</f>
        <v/>
      </c>
      <c r="AB1031" s="93" t="str">
        <f t="shared" si="252"/>
        <v/>
      </c>
      <c r="AC1031" s="56" t="str">
        <f t="shared" si="253"/>
        <v/>
      </c>
      <c r="AD1031" s="94" t="str">
        <f t="shared" si="254"/>
        <v/>
      </c>
      <c r="AE1031" s="56" t="str">
        <f t="shared" si="255"/>
        <v/>
      </c>
      <c r="AF1031" s="78" t="str">
        <f t="shared" si="256"/>
        <v/>
      </c>
    </row>
    <row r="1032" spans="1:32" s="74" customFormat="1" x14ac:dyDescent="0.2">
      <c r="A1032" s="74" t="str">
        <f>IF(EXPORTADO!I1014&lt;&gt;"",EXPORTADO!I1014,"")</f>
        <v/>
      </c>
      <c r="B1032" s="74" t="str">
        <f t="shared" si="241"/>
        <v/>
      </c>
      <c r="C1032" s="86" t="str">
        <f t="shared" si="242"/>
        <v/>
      </c>
      <c r="D1032" s="86" t="str">
        <f t="shared" si="243"/>
        <v/>
      </c>
      <c r="E1032" s="86" t="str">
        <f t="shared" si="244"/>
        <v/>
      </c>
      <c r="F1032" s="86" t="str">
        <f t="shared" si="245"/>
        <v/>
      </c>
      <c r="G1032" s="86" t="str">
        <f t="shared" si="246"/>
        <v/>
      </c>
      <c r="H1032" s="87" t="str">
        <f>IF(EXPORTADO!B1014&lt;&gt;"",EXPORTADO!B1014,"")</f>
        <v/>
      </c>
      <c r="I1032" s="78" t="str">
        <f t="shared" si="247"/>
        <v/>
      </c>
      <c r="J1032" s="78"/>
      <c r="K1032" s="88" t="str">
        <f>IF(EXPORTADO!A1014&lt;&gt;"",TRIM(EXPORTADO!A1014),"")</f>
        <v/>
      </c>
      <c r="L1032" s="50" t="str">
        <f>IF(K1032&lt;&gt;"",EXPORTADO!D1014,"")</f>
        <v/>
      </c>
      <c r="M1032" s="50"/>
      <c r="N1032" s="78" t="str">
        <f>IF(K1032&lt;&gt;"",EXPORTADO!C1014,"")</f>
        <v/>
      </c>
      <c r="O1032" s="89" t="str">
        <f>IF(G1032&lt;&gt;"",EXPORTADO!E1014,"")</f>
        <v/>
      </c>
      <c r="P1032" s="90" t="str">
        <f>IF(G1032&lt;&gt;"",EXPORTADO!F1014,"")</f>
        <v/>
      </c>
      <c r="Q1032" s="90" t="str">
        <f>IF($G1032&lt;&gt;"",$O1032*P1032,IF(OR($I1032="c",$I1032="css"),SUMIF($G$22:G$2999,$K1032,Q$22:Q$2999),IF($I1032="c1",SUMIF($F$22:F$2999,$K1032,Q$22:Q$2999),IF($I1032="c2",SUMIF($E$22:E$2999,$K1032,Q$22:Q$2999),IF($I1032="c3",SUMIF($D$22:D$2999,$K1032,Q$22:Q$2999),IF($I1032="c4",SUMIF($C$22:C$2999,$K1032,Q$22:Q$2999),""))))))</f>
        <v/>
      </c>
      <c r="S1032" s="90" t="s">
        <v>17</v>
      </c>
      <c r="T1032" s="90" t="str">
        <f>IF(G1032&lt;&gt;"",IF(S1032&lt;&gt;"",O1032*S1032,"Celda Vacia"),IF($G1032&lt;&gt;"",$O1032*S1032,IF(OR($I1032="c",$I1032="css"),SUMIF($G$22:G$2999,$K1032,T$22:T$2999),IF($I1032="c1",SUMIF($F$22:F$2999,$K1032,T$22:T$2999),IF($I1032="c2",SUMIF($E$22:E$2999,$K1032,T$22:T$2999),IF($I1032="c3",SUMIF($D$22:D$2999,$K1032,T$22:T$2999),IF($I1032="c4",SUMIF($C$22:C$2999,$K1032,T$22:T$2999),"")))))))</f>
        <v/>
      </c>
      <c r="U1032" s="91" t="str">
        <f t="shared" si="248"/>
        <v/>
      </c>
      <c r="V1032" s="45"/>
      <c r="X1032" s="50" t="str">
        <f t="shared" si="249"/>
        <v/>
      </c>
      <c r="Y1032" s="69" t="str">
        <f t="shared" si="250"/>
        <v/>
      </c>
      <c r="Z1032" s="69" t="str">
        <f t="shared" si="251"/>
        <v/>
      </c>
      <c r="AA1032" s="69" t="str">
        <f>IF(I1032="CSS",IF(RELLENAR!$F$6="PEM",IF(OR(T1032&lt;(Q1032),Q1032=0),1,""),IF(OR(T1032*(1+$T$11+$T$9)&lt;(Q1032*(1+$O$9+$O$11)),Q1032=0),1,"")),"")</f>
        <v/>
      </c>
      <c r="AB1032" s="93" t="str">
        <f t="shared" si="252"/>
        <v/>
      </c>
      <c r="AC1032" s="56" t="str">
        <f t="shared" si="253"/>
        <v/>
      </c>
      <c r="AD1032" s="94" t="str">
        <f t="shared" si="254"/>
        <v/>
      </c>
      <c r="AE1032" s="56" t="str">
        <f t="shared" si="255"/>
        <v/>
      </c>
      <c r="AF1032" s="78" t="str">
        <f t="shared" si="256"/>
        <v/>
      </c>
    </row>
    <row r="1033" spans="1:32" s="74" customFormat="1" x14ac:dyDescent="0.2">
      <c r="A1033" s="74" t="str">
        <f>IF(EXPORTADO!I1015&lt;&gt;"",EXPORTADO!I1015,"")</f>
        <v/>
      </c>
      <c r="B1033" s="74" t="str">
        <f t="shared" si="241"/>
        <v/>
      </c>
      <c r="C1033" s="86" t="str">
        <f t="shared" si="242"/>
        <v/>
      </c>
      <c r="D1033" s="86" t="str">
        <f t="shared" si="243"/>
        <v/>
      </c>
      <c r="E1033" s="86" t="str">
        <f t="shared" si="244"/>
        <v/>
      </c>
      <c r="F1033" s="86" t="str">
        <f t="shared" si="245"/>
        <v/>
      </c>
      <c r="G1033" s="86" t="str">
        <f t="shared" si="246"/>
        <v/>
      </c>
      <c r="H1033" s="87" t="str">
        <f>IF(EXPORTADO!B1015&lt;&gt;"",EXPORTADO!B1015,"")</f>
        <v/>
      </c>
      <c r="I1033" s="78" t="str">
        <f t="shared" si="247"/>
        <v/>
      </c>
      <c r="J1033" s="78"/>
      <c r="K1033" s="88" t="str">
        <f>IF(EXPORTADO!A1015&lt;&gt;"",TRIM(EXPORTADO!A1015),"")</f>
        <v/>
      </c>
      <c r="L1033" s="50" t="str">
        <f>IF(K1033&lt;&gt;"",EXPORTADO!D1015,"")</f>
        <v/>
      </c>
      <c r="M1033" s="50"/>
      <c r="N1033" s="78" t="str">
        <f>IF(K1033&lt;&gt;"",EXPORTADO!C1015,"")</f>
        <v/>
      </c>
      <c r="O1033" s="89" t="str">
        <f>IF(G1033&lt;&gt;"",EXPORTADO!E1015,"")</f>
        <v/>
      </c>
      <c r="P1033" s="90" t="str">
        <f>IF(G1033&lt;&gt;"",EXPORTADO!F1015,"")</f>
        <v/>
      </c>
      <c r="Q1033" s="90" t="str">
        <f>IF($G1033&lt;&gt;"",$O1033*P1033,IF(OR($I1033="c",$I1033="css"),SUMIF($G$22:G$2999,$K1033,Q$22:Q$2999),IF($I1033="c1",SUMIF($F$22:F$2999,$K1033,Q$22:Q$2999),IF($I1033="c2",SUMIF($E$22:E$2999,$K1033,Q$22:Q$2999),IF($I1033="c3",SUMIF($D$22:D$2999,$K1033,Q$22:Q$2999),IF($I1033="c4",SUMIF($C$22:C$2999,$K1033,Q$22:Q$2999),""))))))</f>
        <v/>
      </c>
      <c r="S1033" s="90"/>
      <c r="T1033" s="90" t="str">
        <f>IF(G1033&lt;&gt;"",IF(S1033&lt;&gt;"",O1033*S1033,"Celda Vacia"),IF($G1033&lt;&gt;"",$O1033*S1033,IF(OR($I1033="c",$I1033="css"),SUMIF($G$22:G$2999,$K1033,T$22:T$2999),IF($I1033="c1",SUMIF($F$22:F$2999,$K1033,T$22:T$2999),IF($I1033="c2",SUMIF($E$22:E$2999,$K1033,T$22:T$2999),IF($I1033="c3",SUMIF($D$22:D$2999,$K1033,T$22:T$2999),IF($I1033="c4",SUMIF($C$22:C$2999,$K1033,T$22:T$2999),"")))))))</f>
        <v/>
      </c>
      <c r="U1033" s="91" t="str">
        <f t="shared" si="248"/>
        <v/>
      </c>
      <c r="V1033" s="45"/>
      <c r="X1033" s="50" t="str">
        <f t="shared" si="249"/>
        <v/>
      </c>
      <c r="Y1033" s="69" t="str">
        <f t="shared" si="250"/>
        <v/>
      </c>
      <c r="Z1033" s="69" t="str">
        <f t="shared" si="251"/>
        <v/>
      </c>
      <c r="AA1033" s="69" t="str">
        <f>IF(I1033="CSS",IF(RELLENAR!$F$6="PEM",IF(OR(T1033&lt;(Q1033),Q1033=0),1,""),IF(OR(T1033*(1+$T$11+$T$9)&lt;(Q1033*(1+$O$9+$O$11)),Q1033=0),1,"")),"")</f>
        <v/>
      </c>
      <c r="AB1033" s="93" t="str">
        <f t="shared" si="252"/>
        <v/>
      </c>
      <c r="AC1033" s="56" t="str">
        <f t="shared" si="253"/>
        <v/>
      </c>
      <c r="AD1033" s="94" t="str">
        <f t="shared" si="254"/>
        <v/>
      </c>
      <c r="AE1033" s="56" t="str">
        <f t="shared" si="255"/>
        <v/>
      </c>
      <c r="AF1033" s="78" t="str">
        <f t="shared" si="256"/>
        <v/>
      </c>
    </row>
    <row r="1034" spans="1:32" s="74" customFormat="1" x14ac:dyDescent="0.2">
      <c r="A1034" s="74" t="str">
        <f>IF(EXPORTADO!I1016&lt;&gt;"",EXPORTADO!I1016,"")</f>
        <v/>
      </c>
      <c r="B1034" s="74" t="str">
        <f t="shared" si="241"/>
        <v/>
      </c>
      <c r="C1034" s="86" t="str">
        <f t="shared" si="242"/>
        <v/>
      </c>
      <c r="D1034" s="86" t="str">
        <f t="shared" si="243"/>
        <v/>
      </c>
      <c r="E1034" s="86" t="str">
        <f t="shared" si="244"/>
        <v/>
      </c>
      <c r="F1034" s="86" t="str">
        <f t="shared" si="245"/>
        <v/>
      </c>
      <c r="G1034" s="86" t="str">
        <f t="shared" si="246"/>
        <v/>
      </c>
      <c r="H1034" s="87" t="str">
        <f>IF(EXPORTADO!B1016&lt;&gt;"",EXPORTADO!B1016,"")</f>
        <v/>
      </c>
      <c r="I1034" s="78" t="str">
        <f t="shared" si="247"/>
        <v/>
      </c>
      <c r="J1034" s="78"/>
      <c r="K1034" s="88" t="str">
        <f>IF(EXPORTADO!A1016&lt;&gt;"",TRIM(EXPORTADO!A1016),"")</f>
        <v/>
      </c>
      <c r="L1034" s="50" t="str">
        <f>IF(K1034&lt;&gt;"",EXPORTADO!D1016,"")</f>
        <v/>
      </c>
      <c r="M1034" s="50"/>
      <c r="N1034" s="78" t="str">
        <f>IF(K1034&lt;&gt;"",EXPORTADO!C1016,"")</f>
        <v/>
      </c>
      <c r="O1034" s="89" t="str">
        <f>IF(G1034&lt;&gt;"",EXPORTADO!E1016,"")</f>
        <v/>
      </c>
      <c r="P1034" s="90" t="str">
        <f>IF(G1034&lt;&gt;"",EXPORTADO!F1016,"")</f>
        <v/>
      </c>
      <c r="Q1034" s="90" t="str">
        <f>IF($G1034&lt;&gt;"",$O1034*P1034,IF(OR($I1034="c",$I1034="css"),SUMIF($G$22:G$2999,$K1034,Q$22:Q$2999),IF($I1034="c1",SUMIF($F$22:F$2999,$K1034,Q$22:Q$2999),IF($I1034="c2",SUMIF($E$22:E$2999,$K1034,Q$22:Q$2999),IF($I1034="c3",SUMIF($D$22:D$2999,$K1034,Q$22:Q$2999),IF($I1034="c4",SUMIF($C$22:C$2999,$K1034,Q$22:Q$2999),""))))))</f>
        <v/>
      </c>
      <c r="S1034" s="90"/>
      <c r="T1034" s="90" t="str">
        <f>IF(G1034&lt;&gt;"",IF(S1034&lt;&gt;"",O1034*S1034,"Celda Vacia"),IF($G1034&lt;&gt;"",$O1034*S1034,IF(OR($I1034="c",$I1034="css"),SUMIF($G$22:G$2999,$K1034,T$22:T$2999),IF($I1034="c1",SUMIF($F$22:F$2999,$K1034,T$22:T$2999),IF($I1034="c2",SUMIF($E$22:E$2999,$K1034,T$22:T$2999),IF($I1034="c3",SUMIF($D$22:D$2999,$K1034,T$22:T$2999),IF($I1034="c4",SUMIF($C$22:C$2999,$K1034,T$22:T$2999),"")))))))</f>
        <v/>
      </c>
      <c r="U1034" s="91" t="str">
        <f t="shared" si="248"/>
        <v/>
      </c>
      <c r="V1034" s="45"/>
      <c r="X1034" s="50" t="str">
        <f t="shared" si="249"/>
        <v/>
      </c>
      <c r="Y1034" s="69" t="str">
        <f t="shared" si="250"/>
        <v/>
      </c>
      <c r="Z1034" s="69" t="str">
        <f t="shared" si="251"/>
        <v/>
      </c>
      <c r="AA1034" s="69" t="str">
        <f>IF(I1034="CSS",IF(RELLENAR!$F$6="PEM",IF(OR(T1034&lt;(Q1034),Q1034=0),1,""),IF(OR(T1034*(1+$T$11+$T$9)&lt;(Q1034*(1+$O$9+$O$11)),Q1034=0),1,"")),"")</f>
        <v/>
      </c>
      <c r="AB1034" s="93" t="str">
        <f t="shared" si="252"/>
        <v/>
      </c>
      <c r="AC1034" s="56" t="str">
        <f t="shared" si="253"/>
        <v/>
      </c>
      <c r="AD1034" s="94" t="str">
        <f t="shared" si="254"/>
        <v/>
      </c>
      <c r="AE1034" s="56" t="str">
        <f t="shared" si="255"/>
        <v/>
      </c>
      <c r="AF1034" s="78" t="str">
        <f t="shared" si="256"/>
        <v/>
      </c>
    </row>
    <row r="1035" spans="1:32" s="74" customFormat="1" x14ac:dyDescent="0.2">
      <c r="A1035" s="74" t="str">
        <f>IF(EXPORTADO!I1017&lt;&gt;"",EXPORTADO!I1017,"")</f>
        <v/>
      </c>
      <c r="B1035" s="74" t="str">
        <f t="shared" si="241"/>
        <v/>
      </c>
      <c r="C1035" s="86" t="str">
        <f t="shared" si="242"/>
        <v/>
      </c>
      <c r="D1035" s="86" t="str">
        <f t="shared" si="243"/>
        <v/>
      </c>
      <c r="E1035" s="86" t="str">
        <f t="shared" si="244"/>
        <v/>
      </c>
      <c r="F1035" s="86" t="str">
        <f t="shared" si="245"/>
        <v/>
      </c>
      <c r="G1035" s="86" t="str">
        <f t="shared" si="246"/>
        <v/>
      </c>
      <c r="H1035" s="87" t="str">
        <f>IF(EXPORTADO!B1017&lt;&gt;"",EXPORTADO!B1017,"")</f>
        <v/>
      </c>
      <c r="I1035" s="78" t="str">
        <f t="shared" si="247"/>
        <v/>
      </c>
      <c r="J1035" s="78"/>
      <c r="K1035" s="88" t="str">
        <f>IF(EXPORTADO!A1017&lt;&gt;"",TRIM(EXPORTADO!A1017),"")</f>
        <v/>
      </c>
      <c r="L1035" s="50" t="str">
        <f>IF(K1035&lt;&gt;"",EXPORTADO!D1017,"")</f>
        <v/>
      </c>
      <c r="M1035" s="50"/>
      <c r="N1035" s="78" t="str">
        <f>IF(K1035&lt;&gt;"",EXPORTADO!C1017,"")</f>
        <v/>
      </c>
      <c r="O1035" s="89" t="str">
        <f>IF(G1035&lt;&gt;"",EXPORTADO!E1017,"")</f>
        <v/>
      </c>
      <c r="P1035" s="90" t="str">
        <f>IF(G1035&lt;&gt;"",EXPORTADO!F1017,"")</f>
        <v/>
      </c>
      <c r="Q1035" s="90" t="str">
        <f>IF($G1035&lt;&gt;"",$O1035*P1035,IF(OR($I1035="c",$I1035="css"),SUMIF($G$22:G$2999,$K1035,Q$22:Q$2999),IF($I1035="c1",SUMIF($F$22:F$2999,$K1035,Q$22:Q$2999),IF($I1035="c2",SUMIF($E$22:E$2999,$K1035,Q$22:Q$2999),IF($I1035="c3",SUMIF($D$22:D$2999,$K1035,Q$22:Q$2999),IF($I1035="c4",SUMIF($C$22:C$2999,$K1035,Q$22:Q$2999),""))))))</f>
        <v/>
      </c>
      <c r="S1035" s="90" t="s">
        <v>17</v>
      </c>
      <c r="T1035" s="90" t="str">
        <f>IF(G1035&lt;&gt;"",IF(S1035&lt;&gt;"",O1035*S1035,"Celda Vacia"),IF($G1035&lt;&gt;"",$O1035*S1035,IF(OR($I1035="c",$I1035="css"),SUMIF($G$22:G$2999,$K1035,T$22:T$2999),IF($I1035="c1",SUMIF($F$22:F$2999,$K1035,T$22:T$2999),IF($I1035="c2",SUMIF($E$22:E$2999,$K1035,T$22:T$2999),IF($I1035="c3",SUMIF($D$22:D$2999,$K1035,T$22:T$2999),IF($I1035="c4",SUMIF($C$22:C$2999,$K1035,T$22:T$2999),"")))))))</f>
        <v/>
      </c>
      <c r="U1035" s="91" t="str">
        <f t="shared" si="248"/>
        <v/>
      </c>
      <c r="V1035" s="45"/>
      <c r="X1035" s="50" t="str">
        <f t="shared" si="249"/>
        <v/>
      </c>
      <c r="Y1035" s="69" t="str">
        <f t="shared" si="250"/>
        <v/>
      </c>
      <c r="Z1035" s="69" t="str">
        <f t="shared" si="251"/>
        <v/>
      </c>
      <c r="AA1035" s="69" t="str">
        <f>IF(I1035="CSS",IF(RELLENAR!$F$6="PEM",IF(OR(T1035&lt;(Q1035),Q1035=0),1,""),IF(OR(T1035*(1+$T$11+$T$9)&lt;(Q1035*(1+$O$9+$O$11)),Q1035=0),1,"")),"")</f>
        <v/>
      </c>
      <c r="AB1035" s="93" t="str">
        <f t="shared" si="252"/>
        <v/>
      </c>
      <c r="AC1035" s="56" t="str">
        <f t="shared" si="253"/>
        <v/>
      </c>
      <c r="AD1035" s="94" t="str">
        <f t="shared" si="254"/>
        <v/>
      </c>
      <c r="AE1035" s="56" t="str">
        <f t="shared" si="255"/>
        <v/>
      </c>
      <c r="AF1035" s="78" t="str">
        <f t="shared" si="256"/>
        <v/>
      </c>
    </row>
    <row r="1036" spans="1:32" s="74" customFormat="1" x14ac:dyDescent="0.2">
      <c r="A1036" s="74" t="str">
        <f>IF(EXPORTADO!I1018&lt;&gt;"",EXPORTADO!I1018,"")</f>
        <v/>
      </c>
      <c r="B1036" s="74" t="str">
        <f t="shared" si="241"/>
        <v/>
      </c>
      <c r="C1036" s="86" t="str">
        <f t="shared" si="242"/>
        <v/>
      </c>
      <c r="D1036" s="86" t="str">
        <f t="shared" si="243"/>
        <v/>
      </c>
      <c r="E1036" s="86" t="str">
        <f t="shared" si="244"/>
        <v/>
      </c>
      <c r="F1036" s="86" t="str">
        <f t="shared" si="245"/>
        <v/>
      </c>
      <c r="G1036" s="86" t="str">
        <f t="shared" si="246"/>
        <v/>
      </c>
      <c r="H1036" s="87" t="str">
        <f>IF(EXPORTADO!B1018&lt;&gt;"",EXPORTADO!B1018,"")</f>
        <v/>
      </c>
      <c r="I1036" s="78" t="str">
        <f t="shared" si="247"/>
        <v/>
      </c>
      <c r="J1036" s="78"/>
      <c r="K1036" s="88" t="str">
        <f>IF(EXPORTADO!A1018&lt;&gt;"",TRIM(EXPORTADO!A1018),"")</f>
        <v/>
      </c>
      <c r="L1036" s="50" t="str">
        <f>IF(K1036&lt;&gt;"",EXPORTADO!D1018,"")</f>
        <v/>
      </c>
      <c r="M1036" s="50"/>
      <c r="N1036" s="78" t="str">
        <f>IF(K1036&lt;&gt;"",EXPORTADO!C1018,"")</f>
        <v/>
      </c>
      <c r="O1036" s="89" t="str">
        <f>IF(G1036&lt;&gt;"",EXPORTADO!E1018,"")</f>
        <v/>
      </c>
      <c r="P1036" s="90" t="str">
        <f>IF(G1036&lt;&gt;"",EXPORTADO!F1018,"")</f>
        <v/>
      </c>
      <c r="Q1036" s="90" t="str">
        <f>IF($G1036&lt;&gt;"",$O1036*P1036,IF(OR($I1036="c",$I1036="css"),SUMIF($G$22:G$2999,$K1036,Q$22:Q$2999),IF($I1036="c1",SUMIF($F$22:F$2999,$K1036,Q$22:Q$2999),IF($I1036="c2",SUMIF($E$22:E$2999,$K1036,Q$22:Q$2999),IF($I1036="c3",SUMIF($D$22:D$2999,$K1036,Q$22:Q$2999),IF($I1036="c4",SUMIF($C$22:C$2999,$K1036,Q$22:Q$2999),""))))))</f>
        <v/>
      </c>
      <c r="S1036" s="90"/>
      <c r="T1036" s="90" t="str">
        <f>IF(G1036&lt;&gt;"",IF(S1036&lt;&gt;"",O1036*S1036,"Celda Vacia"),IF($G1036&lt;&gt;"",$O1036*S1036,IF(OR($I1036="c",$I1036="css"),SUMIF($G$22:G$2999,$K1036,T$22:T$2999),IF($I1036="c1",SUMIF($F$22:F$2999,$K1036,T$22:T$2999),IF($I1036="c2",SUMIF($E$22:E$2999,$K1036,T$22:T$2999),IF($I1036="c3",SUMIF($D$22:D$2999,$K1036,T$22:T$2999),IF($I1036="c4",SUMIF($C$22:C$2999,$K1036,T$22:T$2999),"")))))))</f>
        <v/>
      </c>
      <c r="U1036" s="91" t="str">
        <f t="shared" si="248"/>
        <v/>
      </c>
      <c r="V1036" s="45"/>
      <c r="X1036" s="50" t="str">
        <f t="shared" si="249"/>
        <v/>
      </c>
      <c r="Y1036" s="69" t="str">
        <f t="shared" si="250"/>
        <v/>
      </c>
      <c r="Z1036" s="69" t="str">
        <f t="shared" si="251"/>
        <v/>
      </c>
      <c r="AA1036" s="69" t="str">
        <f>IF(I1036="CSS",IF(RELLENAR!$F$6="PEM",IF(OR(T1036&lt;(Q1036),Q1036=0),1,""),IF(OR(T1036*(1+$T$11+$T$9)&lt;(Q1036*(1+$O$9+$O$11)),Q1036=0),1,"")),"")</f>
        <v/>
      </c>
      <c r="AB1036" s="93" t="str">
        <f t="shared" si="252"/>
        <v/>
      </c>
      <c r="AC1036" s="56" t="str">
        <f t="shared" si="253"/>
        <v/>
      </c>
      <c r="AD1036" s="94" t="str">
        <f t="shared" si="254"/>
        <v/>
      </c>
      <c r="AE1036" s="56" t="str">
        <f t="shared" si="255"/>
        <v/>
      </c>
      <c r="AF1036" s="78" t="str">
        <f t="shared" si="256"/>
        <v/>
      </c>
    </row>
    <row r="1037" spans="1:32" s="74" customFormat="1" x14ac:dyDescent="0.2">
      <c r="A1037" s="74" t="str">
        <f>IF(EXPORTADO!I1019&lt;&gt;"",EXPORTADO!I1019,"")</f>
        <v/>
      </c>
      <c r="B1037" s="74" t="str">
        <f t="shared" si="241"/>
        <v/>
      </c>
      <c r="C1037" s="86" t="str">
        <f t="shared" si="242"/>
        <v/>
      </c>
      <c r="D1037" s="86" t="str">
        <f t="shared" si="243"/>
        <v/>
      </c>
      <c r="E1037" s="86" t="str">
        <f t="shared" si="244"/>
        <v/>
      </c>
      <c r="F1037" s="86" t="str">
        <f t="shared" si="245"/>
        <v/>
      </c>
      <c r="G1037" s="86" t="str">
        <f t="shared" si="246"/>
        <v/>
      </c>
      <c r="H1037" s="87" t="str">
        <f>IF(EXPORTADO!B1019&lt;&gt;"",EXPORTADO!B1019,"")</f>
        <v/>
      </c>
      <c r="I1037" s="78" t="str">
        <f t="shared" si="247"/>
        <v/>
      </c>
      <c r="J1037" s="78"/>
      <c r="K1037" s="88" t="str">
        <f>IF(EXPORTADO!A1019&lt;&gt;"",TRIM(EXPORTADO!A1019),"")</f>
        <v/>
      </c>
      <c r="L1037" s="50" t="str">
        <f>IF(K1037&lt;&gt;"",EXPORTADO!D1019,"")</f>
        <v/>
      </c>
      <c r="M1037" s="50"/>
      <c r="N1037" s="78" t="str">
        <f>IF(K1037&lt;&gt;"",EXPORTADO!C1019,"")</f>
        <v/>
      </c>
      <c r="O1037" s="89" t="str">
        <f>IF(G1037&lt;&gt;"",EXPORTADO!E1019,"")</f>
        <v/>
      </c>
      <c r="P1037" s="90" t="str">
        <f>IF(G1037&lt;&gt;"",EXPORTADO!F1019,"")</f>
        <v/>
      </c>
      <c r="Q1037" s="90" t="str">
        <f>IF($G1037&lt;&gt;"",$O1037*P1037,IF(OR($I1037="c",$I1037="css"),SUMIF($G$22:G$2999,$K1037,Q$22:Q$2999),IF($I1037="c1",SUMIF($F$22:F$2999,$K1037,Q$22:Q$2999),IF($I1037="c2",SUMIF($E$22:E$2999,$K1037,Q$22:Q$2999),IF($I1037="c3",SUMIF($D$22:D$2999,$K1037,Q$22:Q$2999),IF($I1037="c4",SUMIF($C$22:C$2999,$K1037,Q$22:Q$2999),""))))))</f>
        <v/>
      </c>
      <c r="S1037" s="90"/>
      <c r="T1037" s="90" t="str">
        <f>IF(G1037&lt;&gt;"",IF(S1037&lt;&gt;"",O1037*S1037,"Celda Vacia"),IF($G1037&lt;&gt;"",$O1037*S1037,IF(OR($I1037="c",$I1037="css"),SUMIF($G$22:G$2999,$K1037,T$22:T$2999),IF($I1037="c1",SUMIF($F$22:F$2999,$K1037,T$22:T$2999),IF($I1037="c2",SUMIF($E$22:E$2999,$K1037,T$22:T$2999),IF($I1037="c3",SUMIF($D$22:D$2999,$K1037,T$22:T$2999),IF($I1037="c4",SUMIF($C$22:C$2999,$K1037,T$22:T$2999),"")))))))</f>
        <v/>
      </c>
      <c r="U1037" s="91" t="str">
        <f t="shared" si="248"/>
        <v/>
      </c>
      <c r="V1037" s="45"/>
      <c r="X1037" s="50" t="str">
        <f t="shared" si="249"/>
        <v/>
      </c>
      <c r="Y1037" s="69" t="str">
        <f t="shared" si="250"/>
        <v/>
      </c>
      <c r="Z1037" s="69" t="str">
        <f t="shared" si="251"/>
        <v/>
      </c>
      <c r="AA1037" s="69" t="str">
        <f>IF(I1037="CSS",IF(RELLENAR!$F$6="PEM",IF(OR(T1037&lt;(Q1037),Q1037=0),1,""),IF(OR(T1037*(1+$T$11+$T$9)&lt;(Q1037*(1+$O$9+$O$11)),Q1037=0),1,"")),"")</f>
        <v/>
      </c>
      <c r="AB1037" s="93" t="str">
        <f t="shared" si="252"/>
        <v/>
      </c>
      <c r="AC1037" s="56" t="str">
        <f t="shared" si="253"/>
        <v/>
      </c>
      <c r="AD1037" s="94" t="str">
        <f t="shared" si="254"/>
        <v/>
      </c>
      <c r="AE1037" s="56" t="str">
        <f t="shared" si="255"/>
        <v/>
      </c>
      <c r="AF1037" s="78" t="str">
        <f t="shared" si="256"/>
        <v/>
      </c>
    </row>
    <row r="1038" spans="1:32" s="74" customFormat="1" x14ac:dyDescent="0.2">
      <c r="A1038" s="74" t="str">
        <f>IF(EXPORTADO!I1020&lt;&gt;"",EXPORTADO!I1020,"")</f>
        <v/>
      </c>
      <c r="B1038" s="74" t="str">
        <f t="shared" si="241"/>
        <v/>
      </c>
      <c r="C1038" s="86" t="str">
        <f t="shared" si="242"/>
        <v/>
      </c>
      <c r="D1038" s="86" t="str">
        <f t="shared" si="243"/>
        <v/>
      </c>
      <c r="E1038" s="86" t="str">
        <f t="shared" si="244"/>
        <v/>
      </c>
      <c r="F1038" s="86" t="str">
        <f t="shared" si="245"/>
        <v/>
      </c>
      <c r="G1038" s="86" t="str">
        <f t="shared" si="246"/>
        <v/>
      </c>
      <c r="H1038" s="87" t="str">
        <f>IF(EXPORTADO!B1020&lt;&gt;"",EXPORTADO!B1020,"")</f>
        <v/>
      </c>
      <c r="I1038" s="78" t="str">
        <f t="shared" si="247"/>
        <v/>
      </c>
      <c r="J1038" s="78"/>
      <c r="K1038" s="88" t="str">
        <f>IF(EXPORTADO!A1020&lt;&gt;"",TRIM(EXPORTADO!A1020),"")</f>
        <v/>
      </c>
      <c r="L1038" s="50" t="str">
        <f>IF(K1038&lt;&gt;"",EXPORTADO!D1020,"")</f>
        <v/>
      </c>
      <c r="M1038" s="50"/>
      <c r="N1038" s="78" t="str">
        <f>IF(K1038&lt;&gt;"",EXPORTADO!C1020,"")</f>
        <v/>
      </c>
      <c r="O1038" s="89" t="str">
        <f>IF(G1038&lt;&gt;"",EXPORTADO!E1020,"")</f>
        <v/>
      </c>
      <c r="P1038" s="90" t="str">
        <f>IF(G1038&lt;&gt;"",EXPORTADO!F1020,"")</f>
        <v/>
      </c>
      <c r="Q1038" s="90" t="str">
        <f>IF($G1038&lt;&gt;"",$O1038*P1038,IF(OR($I1038="c",$I1038="css"),SUMIF($G$22:G$2999,$K1038,Q$22:Q$2999),IF($I1038="c1",SUMIF($F$22:F$2999,$K1038,Q$22:Q$2999),IF($I1038="c2",SUMIF($E$22:E$2999,$K1038,Q$22:Q$2999),IF($I1038="c3",SUMIF($D$22:D$2999,$K1038,Q$22:Q$2999),IF($I1038="c4",SUMIF($C$22:C$2999,$K1038,Q$22:Q$2999),""))))))</f>
        <v/>
      </c>
      <c r="S1038" s="90" t="s">
        <v>17</v>
      </c>
      <c r="T1038" s="90" t="str">
        <f>IF(G1038&lt;&gt;"",IF(S1038&lt;&gt;"",O1038*S1038,"Celda Vacia"),IF($G1038&lt;&gt;"",$O1038*S1038,IF(OR($I1038="c",$I1038="css"),SUMIF($G$22:G$2999,$K1038,T$22:T$2999),IF($I1038="c1",SUMIF($F$22:F$2999,$K1038,T$22:T$2999),IF($I1038="c2",SUMIF($E$22:E$2999,$K1038,T$22:T$2999),IF($I1038="c3",SUMIF($D$22:D$2999,$K1038,T$22:T$2999),IF($I1038="c4",SUMIF($C$22:C$2999,$K1038,T$22:T$2999),"")))))))</f>
        <v/>
      </c>
      <c r="U1038" s="91" t="str">
        <f t="shared" si="248"/>
        <v/>
      </c>
      <c r="V1038" s="45"/>
      <c r="X1038" s="50" t="str">
        <f t="shared" si="249"/>
        <v/>
      </c>
      <c r="Y1038" s="69" t="str">
        <f t="shared" si="250"/>
        <v/>
      </c>
      <c r="Z1038" s="69" t="str">
        <f t="shared" si="251"/>
        <v/>
      </c>
      <c r="AA1038" s="69" t="str">
        <f>IF(I1038="CSS",IF(RELLENAR!$F$6="PEM",IF(OR(T1038&lt;(Q1038),Q1038=0),1,""),IF(OR(T1038*(1+$T$11+$T$9)&lt;(Q1038*(1+$O$9+$O$11)),Q1038=0),1,"")),"")</f>
        <v/>
      </c>
      <c r="AB1038" s="93" t="str">
        <f t="shared" si="252"/>
        <v/>
      </c>
      <c r="AC1038" s="56" t="str">
        <f t="shared" si="253"/>
        <v/>
      </c>
      <c r="AD1038" s="94" t="str">
        <f t="shared" si="254"/>
        <v/>
      </c>
      <c r="AE1038" s="56" t="str">
        <f t="shared" si="255"/>
        <v/>
      </c>
      <c r="AF1038" s="78" t="str">
        <f t="shared" si="256"/>
        <v/>
      </c>
    </row>
    <row r="1039" spans="1:32" s="74" customFormat="1" x14ac:dyDescent="0.2">
      <c r="A1039" s="74" t="str">
        <f>IF(EXPORTADO!I1021&lt;&gt;"",EXPORTADO!I1021,"")</f>
        <v/>
      </c>
      <c r="B1039" s="74" t="str">
        <f t="shared" si="241"/>
        <v/>
      </c>
      <c r="C1039" s="86" t="str">
        <f t="shared" si="242"/>
        <v/>
      </c>
      <c r="D1039" s="86" t="str">
        <f t="shared" si="243"/>
        <v/>
      </c>
      <c r="E1039" s="86" t="str">
        <f t="shared" si="244"/>
        <v/>
      </c>
      <c r="F1039" s="86" t="str">
        <f t="shared" si="245"/>
        <v/>
      </c>
      <c r="G1039" s="86" t="str">
        <f t="shared" si="246"/>
        <v/>
      </c>
      <c r="H1039" s="87" t="str">
        <f>IF(EXPORTADO!B1021&lt;&gt;"",EXPORTADO!B1021,"")</f>
        <v/>
      </c>
      <c r="I1039" s="78" t="str">
        <f t="shared" si="247"/>
        <v/>
      </c>
      <c r="J1039" s="78"/>
      <c r="K1039" s="88" t="str">
        <f>IF(EXPORTADO!A1021&lt;&gt;"",TRIM(EXPORTADO!A1021),"")</f>
        <v/>
      </c>
      <c r="L1039" s="50" t="str">
        <f>IF(K1039&lt;&gt;"",EXPORTADO!D1021,"")</f>
        <v/>
      </c>
      <c r="M1039" s="50"/>
      <c r="N1039" s="78" t="str">
        <f>IF(K1039&lt;&gt;"",EXPORTADO!C1021,"")</f>
        <v/>
      </c>
      <c r="O1039" s="89" t="str">
        <f>IF(G1039&lt;&gt;"",EXPORTADO!E1021,"")</f>
        <v/>
      </c>
      <c r="P1039" s="90" t="str">
        <f>IF(G1039&lt;&gt;"",EXPORTADO!F1021,"")</f>
        <v/>
      </c>
      <c r="Q1039" s="90" t="str">
        <f>IF($G1039&lt;&gt;"",$O1039*P1039,IF(OR($I1039="c",$I1039="css"),SUMIF($G$22:G$2999,$K1039,Q$22:Q$2999),IF($I1039="c1",SUMIF($F$22:F$2999,$K1039,Q$22:Q$2999),IF($I1039="c2",SUMIF($E$22:E$2999,$K1039,Q$22:Q$2999),IF($I1039="c3",SUMIF($D$22:D$2999,$K1039,Q$22:Q$2999),IF($I1039="c4",SUMIF($C$22:C$2999,$K1039,Q$22:Q$2999),""))))))</f>
        <v/>
      </c>
      <c r="S1039" s="90" t="s">
        <v>17</v>
      </c>
      <c r="T1039" s="90" t="str">
        <f>IF(G1039&lt;&gt;"",IF(S1039&lt;&gt;"",O1039*S1039,"Celda Vacia"),IF($G1039&lt;&gt;"",$O1039*S1039,IF(OR($I1039="c",$I1039="css"),SUMIF($G$22:G$2999,$K1039,T$22:T$2999),IF($I1039="c1",SUMIF($F$22:F$2999,$K1039,T$22:T$2999),IF($I1039="c2",SUMIF($E$22:E$2999,$K1039,T$22:T$2999),IF($I1039="c3",SUMIF($D$22:D$2999,$K1039,T$22:T$2999),IF($I1039="c4",SUMIF($C$22:C$2999,$K1039,T$22:T$2999),"")))))))</f>
        <v/>
      </c>
      <c r="U1039" s="91" t="str">
        <f t="shared" si="248"/>
        <v/>
      </c>
      <c r="V1039" s="45"/>
      <c r="X1039" s="50" t="str">
        <f t="shared" si="249"/>
        <v/>
      </c>
      <c r="Y1039" s="69" t="str">
        <f t="shared" si="250"/>
        <v/>
      </c>
      <c r="Z1039" s="69" t="str">
        <f t="shared" si="251"/>
        <v/>
      </c>
      <c r="AA1039" s="69" t="str">
        <f>IF(I1039="CSS",IF(RELLENAR!$F$6="PEM",IF(OR(T1039&lt;(Q1039),Q1039=0),1,""),IF(OR(T1039*(1+$T$11+$T$9)&lt;(Q1039*(1+$O$9+$O$11)),Q1039=0),1,"")),"")</f>
        <v/>
      </c>
      <c r="AB1039" s="93" t="str">
        <f t="shared" si="252"/>
        <v/>
      </c>
      <c r="AC1039" s="56" t="str">
        <f t="shared" si="253"/>
        <v/>
      </c>
      <c r="AD1039" s="94" t="str">
        <f t="shared" si="254"/>
        <v/>
      </c>
      <c r="AE1039" s="56" t="str">
        <f t="shared" si="255"/>
        <v/>
      </c>
      <c r="AF1039" s="78" t="str">
        <f t="shared" si="256"/>
        <v/>
      </c>
    </row>
    <row r="1040" spans="1:32" s="74" customFormat="1" x14ac:dyDescent="0.2">
      <c r="A1040" s="74" t="str">
        <f>IF(EXPORTADO!I1022&lt;&gt;"",EXPORTADO!I1022,"")</f>
        <v/>
      </c>
      <c r="B1040" s="74" t="str">
        <f t="shared" si="241"/>
        <v/>
      </c>
      <c r="C1040" s="86" t="str">
        <f t="shared" si="242"/>
        <v/>
      </c>
      <c r="D1040" s="86" t="str">
        <f t="shared" si="243"/>
        <v/>
      </c>
      <c r="E1040" s="86" t="str">
        <f t="shared" si="244"/>
        <v/>
      </c>
      <c r="F1040" s="86" t="str">
        <f t="shared" si="245"/>
        <v/>
      </c>
      <c r="G1040" s="86" t="str">
        <f t="shared" si="246"/>
        <v/>
      </c>
      <c r="H1040" s="87" t="str">
        <f>IF(EXPORTADO!B1022&lt;&gt;"",EXPORTADO!B1022,"")</f>
        <v/>
      </c>
      <c r="I1040" s="78" t="str">
        <f t="shared" si="247"/>
        <v/>
      </c>
      <c r="J1040" s="78"/>
      <c r="K1040" s="88" t="str">
        <f>IF(EXPORTADO!A1022&lt;&gt;"",TRIM(EXPORTADO!A1022),"")</f>
        <v/>
      </c>
      <c r="L1040" s="50" t="str">
        <f>IF(K1040&lt;&gt;"",EXPORTADO!D1022,"")</f>
        <v/>
      </c>
      <c r="M1040" s="50"/>
      <c r="N1040" s="78" t="str">
        <f>IF(K1040&lt;&gt;"",EXPORTADO!C1022,"")</f>
        <v/>
      </c>
      <c r="O1040" s="89" t="str">
        <f>IF(G1040&lt;&gt;"",EXPORTADO!E1022,"")</f>
        <v/>
      </c>
      <c r="P1040" s="90" t="str">
        <f>IF(G1040&lt;&gt;"",EXPORTADO!F1022,"")</f>
        <v/>
      </c>
      <c r="Q1040" s="90" t="str">
        <f>IF($G1040&lt;&gt;"",$O1040*P1040,IF(OR($I1040="c",$I1040="css"),SUMIF($G$22:G$2999,$K1040,Q$22:Q$2999),IF($I1040="c1",SUMIF($F$22:F$2999,$K1040,Q$22:Q$2999),IF($I1040="c2",SUMIF($E$22:E$2999,$K1040,Q$22:Q$2999),IF($I1040="c3",SUMIF($D$22:D$2999,$K1040,Q$22:Q$2999),IF($I1040="c4",SUMIF($C$22:C$2999,$K1040,Q$22:Q$2999),""))))))</f>
        <v/>
      </c>
      <c r="S1040" s="90"/>
      <c r="T1040" s="90" t="str">
        <f>IF(G1040&lt;&gt;"",IF(S1040&lt;&gt;"",O1040*S1040,"Celda Vacia"),IF($G1040&lt;&gt;"",$O1040*S1040,IF(OR($I1040="c",$I1040="css"),SUMIF($G$22:G$2999,$K1040,T$22:T$2999),IF($I1040="c1",SUMIF($F$22:F$2999,$K1040,T$22:T$2999),IF($I1040="c2",SUMIF($E$22:E$2999,$K1040,T$22:T$2999),IF($I1040="c3",SUMIF($D$22:D$2999,$K1040,T$22:T$2999),IF($I1040="c4",SUMIF($C$22:C$2999,$K1040,T$22:T$2999),"")))))))</f>
        <v/>
      </c>
      <c r="U1040" s="91" t="str">
        <f t="shared" si="248"/>
        <v/>
      </c>
      <c r="V1040" s="45"/>
      <c r="X1040" s="50" t="str">
        <f t="shared" si="249"/>
        <v/>
      </c>
      <c r="Y1040" s="69" t="str">
        <f t="shared" si="250"/>
        <v/>
      </c>
      <c r="Z1040" s="69" t="str">
        <f t="shared" si="251"/>
        <v/>
      </c>
      <c r="AA1040" s="69" t="str">
        <f>IF(I1040="CSS",IF(RELLENAR!$F$6="PEM",IF(OR(T1040&lt;(Q1040),Q1040=0),1,""),IF(OR(T1040*(1+$T$11+$T$9)&lt;(Q1040*(1+$O$9+$O$11)),Q1040=0),1,"")),"")</f>
        <v/>
      </c>
      <c r="AB1040" s="93" t="str">
        <f t="shared" si="252"/>
        <v/>
      </c>
      <c r="AC1040" s="56" t="str">
        <f t="shared" si="253"/>
        <v/>
      </c>
      <c r="AD1040" s="94" t="str">
        <f t="shared" si="254"/>
        <v/>
      </c>
      <c r="AE1040" s="56" t="str">
        <f t="shared" si="255"/>
        <v/>
      </c>
      <c r="AF1040" s="78" t="str">
        <f t="shared" si="256"/>
        <v/>
      </c>
    </row>
    <row r="1041" spans="1:32" s="74" customFormat="1" x14ac:dyDescent="0.2">
      <c r="A1041" s="74" t="str">
        <f>IF(EXPORTADO!I1023&lt;&gt;"",EXPORTADO!I1023,"")</f>
        <v/>
      </c>
      <c r="B1041" s="74" t="str">
        <f t="shared" si="241"/>
        <v/>
      </c>
      <c r="C1041" s="86" t="str">
        <f t="shared" si="242"/>
        <v/>
      </c>
      <c r="D1041" s="86" t="str">
        <f t="shared" si="243"/>
        <v/>
      </c>
      <c r="E1041" s="86" t="str">
        <f t="shared" si="244"/>
        <v/>
      </c>
      <c r="F1041" s="86" t="str">
        <f t="shared" si="245"/>
        <v/>
      </c>
      <c r="G1041" s="86" t="str">
        <f t="shared" si="246"/>
        <v/>
      </c>
      <c r="H1041" s="87" t="str">
        <f>IF(EXPORTADO!B1023&lt;&gt;"",EXPORTADO!B1023,"")</f>
        <v/>
      </c>
      <c r="I1041" s="78" t="str">
        <f t="shared" si="247"/>
        <v/>
      </c>
      <c r="J1041" s="78"/>
      <c r="K1041" s="88" t="str">
        <f>IF(EXPORTADO!A1023&lt;&gt;"",TRIM(EXPORTADO!A1023),"")</f>
        <v/>
      </c>
      <c r="L1041" s="50" t="str">
        <f>IF(K1041&lt;&gt;"",EXPORTADO!D1023,"")</f>
        <v/>
      </c>
      <c r="M1041" s="50"/>
      <c r="N1041" s="78" t="str">
        <f>IF(K1041&lt;&gt;"",EXPORTADO!C1023,"")</f>
        <v/>
      </c>
      <c r="O1041" s="89" t="str">
        <f>IF(G1041&lt;&gt;"",EXPORTADO!E1023,"")</f>
        <v/>
      </c>
      <c r="P1041" s="90" t="str">
        <f>IF(G1041&lt;&gt;"",EXPORTADO!F1023,"")</f>
        <v/>
      </c>
      <c r="Q1041" s="90" t="str">
        <f>IF($G1041&lt;&gt;"",$O1041*P1041,IF(OR($I1041="c",$I1041="css"),SUMIF($G$22:G$2999,$K1041,Q$22:Q$2999),IF($I1041="c1",SUMIF($F$22:F$2999,$K1041,Q$22:Q$2999),IF($I1041="c2",SUMIF($E$22:E$2999,$K1041,Q$22:Q$2999),IF($I1041="c3",SUMIF($D$22:D$2999,$K1041,Q$22:Q$2999),IF($I1041="c4",SUMIF($C$22:C$2999,$K1041,Q$22:Q$2999),""))))))</f>
        <v/>
      </c>
      <c r="S1041" s="90"/>
      <c r="T1041" s="90" t="str">
        <f>IF(G1041&lt;&gt;"",IF(S1041&lt;&gt;"",O1041*S1041,"Celda Vacia"),IF($G1041&lt;&gt;"",$O1041*S1041,IF(OR($I1041="c",$I1041="css"),SUMIF($G$22:G$2999,$K1041,T$22:T$2999),IF($I1041="c1",SUMIF($F$22:F$2999,$K1041,T$22:T$2999),IF($I1041="c2",SUMIF($E$22:E$2999,$K1041,T$22:T$2999),IF($I1041="c3",SUMIF($D$22:D$2999,$K1041,T$22:T$2999),IF($I1041="c4",SUMIF($C$22:C$2999,$K1041,T$22:T$2999),"")))))))</f>
        <v/>
      </c>
      <c r="U1041" s="91" t="str">
        <f t="shared" si="248"/>
        <v/>
      </c>
      <c r="V1041" s="45"/>
      <c r="X1041" s="50" t="str">
        <f t="shared" si="249"/>
        <v/>
      </c>
      <c r="Y1041" s="69" t="str">
        <f t="shared" si="250"/>
        <v/>
      </c>
      <c r="Z1041" s="69" t="str">
        <f t="shared" si="251"/>
        <v/>
      </c>
      <c r="AA1041" s="69" t="str">
        <f>IF(I1041="CSS",IF(RELLENAR!$F$6="PEM",IF(OR(T1041&lt;(Q1041),Q1041=0),1,""),IF(OR(T1041*(1+$T$11+$T$9)&lt;(Q1041*(1+$O$9+$O$11)),Q1041=0),1,"")),"")</f>
        <v/>
      </c>
      <c r="AB1041" s="93" t="str">
        <f t="shared" si="252"/>
        <v/>
      </c>
      <c r="AC1041" s="56" t="str">
        <f t="shared" si="253"/>
        <v/>
      </c>
      <c r="AD1041" s="94" t="str">
        <f t="shared" si="254"/>
        <v/>
      </c>
      <c r="AE1041" s="56" t="str">
        <f t="shared" si="255"/>
        <v/>
      </c>
      <c r="AF1041" s="78" t="str">
        <f t="shared" si="256"/>
        <v/>
      </c>
    </row>
    <row r="1042" spans="1:32" s="74" customFormat="1" x14ac:dyDescent="0.2">
      <c r="A1042" s="74" t="str">
        <f>IF(EXPORTADO!I1024&lt;&gt;"",EXPORTADO!I1024,"")</f>
        <v/>
      </c>
      <c r="B1042" s="74" t="str">
        <f t="shared" si="241"/>
        <v/>
      </c>
      <c r="C1042" s="86" t="str">
        <f t="shared" si="242"/>
        <v/>
      </c>
      <c r="D1042" s="86" t="str">
        <f t="shared" si="243"/>
        <v/>
      </c>
      <c r="E1042" s="86" t="str">
        <f t="shared" si="244"/>
        <v/>
      </c>
      <c r="F1042" s="86" t="str">
        <f t="shared" si="245"/>
        <v/>
      </c>
      <c r="G1042" s="86" t="str">
        <f t="shared" si="246"/>
        <v/>
      </c>
      <c r="H1042" s="87" t="str">
        <f>IF(EXPORTADO!B1024&lt;&gt;"",EXPORTADO!B1024,"")</f>
        <v/>
      </c>
      <c r="I1042" s="78" t="str">
        <f t="shared" si="247"/>
        <v/>
      </c>
      <c r="J1042" s="78"/>
      <c r="K1042" s="88" t="str">
        <f>IF(EXPORTADO!A1024&lt;&gt;"",TRIM(EXPORTADO!A1024),"")</f>
        <v/>
      </c>
      <c r="L1042" s="50" t="str">
        <f>IF(K1042&lt;&gt;"",EXPORTADO!D1024,"")</f>
        <v/>
      </c>
      <c r="M1042" s="50"/>
      <c r="N1042" s="78" t="str">
        <f>IF(K1042&lt;&gt;"",EXPORTADO!C1024,"")</f>
        <v/>
      </c>
      <c r="O1042" s="89" t="str">
        <f>IF(G1042&lt;&gt;"",EXPORTADO!E1024,"")</f>
        <v/>
      </c>
      <c r="P1042" s="90" t="str">
        <f>IF(G1042&lt;&gt;"",EXPORTADO!F1024,"")</f>
        <v/>
      </c>
      <c r="Q1042" s="90" t="str">
        <f>IF($G1042&lt;&gt;"",$O1042*P1042,IF(OR($I1042="c",$I1042="css"),SUMIF($G$22:G$2999,$K1042,Q$22:Q$2999),IF($I1042="c1",SUMIF($F$22:F$2999,$K1042,Q$22:Q$2999),IF($I1042="c2",SUMIF($E$22:E$2999,$K1042,Q$22:Q$2999),IF($I1042="c3",SUMIF($D$22:D$2999,$K1042,Q$22:Q$2999),IF($I1042="c4",SUMIF($C$22:C$2999,$K1042,Q$22:Q$2999),""))))))</f>
        <v/>
      </c>
      <c r="S1042" s="90"/>
      <c r="T1042" s="90" t="str">
        <f>IF(G1042&lt;&gt;"",IF(S1042&lt;&gt;"",O1042*S1042,"Celda Vacia"),IF($G1042&lt;&gt;"",$O1042*S1042,IF(OR($I1042="c",$I1042="css"),SUMIF($G$22:G$2999,$K1042,T$22:T$2999),IF($I1042="c1",SUMIF($F$22:F$2999,$K1042,T$22:T$2999),IF($I1042="c2",SUMIF($E$22:E$2999,$K1042,T$22:T$2999),IF($I1042="c3",SUMIF($D$22:D$2999,$K1042,T$22:T$2999),IF($I1042="c4",SUMIF($C$22:C$2999,$K1042,T$22:T$2999),"")))))))</f>
        <v/>
      </c>
      <c r="U1042" s="91" t="str">
        <f t="shared" si="248"/>
        <v/>
      </c>
      <c r="V1042" s="45"/>
      <c r="X1042" s="50" t="str">
        <f t="shared" si="249"/>
        <v/>
      </c>
      <c r="Y1042" s="69" t="str">
        <f t="shared" si="250"/>
        <v/>
      </c>
      <c r="Z1042" s="69" t="str">
        <f t="shared" si="251"/>
        <v/>
      </c>
      <c r="AA1042" s="69" t="str">
        <f>IF(I1042="CSS",IF(RELLENAR!$F$6="PEM",IF(OR(T1042&lt;(Q1042),Q1042=0),1,""),IF(OR(T1042*(1+$T$11+$T$9)&lt;(Q1042*(1+$O$9+$O$11)),Q1042=0),1,"")),"")</f>
        <v/>
      </c>
      <c r="AB1042" s="93" t="str">
        <f t="shared" si="252"/>
        <v/>
      </c>
      <c r="AC1042" s="56" t="str">
        <f t="shared" si="253"/>
        <v/>
      </c>
      <c r="AD1042" s="94" t="str">
        <f t="shared" si="254"/>
        <v/>
      </c>
      <c r="AE1042" s="56" t="str">
        <f t="shared" si="255"/>
        <v/>
      </c>
      <c r="AF1042" s="78" t="str">
        <f t="shared" si="256"/>
        <v/>
      </c>
    </row>
    <row r="1043" spans="1:32" s="74" customFormat="1" x14ac:dyDescent="0.2">
      <c r="A1043" s="74" t="str">
        <f>IF(EXPORTADO!I1025&lt;&gt;"",EXPORTADO!I1025,"")</f>
        <v/>
      </c>
      <c r="B1043" s="74" t="str">
        <f t="shared" si="241"/>
        <v/>
      </c>
      <c r="C1043" s="86" t="str">
        <f t="shared" si="242"/>
        <v/>
      </c>
      <c r="D1043" s="86" t="str">
        <f t="shared" si="243"/>
        <v/>
      </c>
      <c r="E1043" s="86" t="str">
        <f t="shared" si="244"/>
        <v/>
      </c>
      <c r="F1043" s="86" t="str">
        <f t="shared" si="245"/>
        <v/>
      </c>
      <c r="G1043" s="86" t="str">
        <f t="shared" si="246"/>
        <v/>
      </c>
      <c r="H1043" s="87" t="str">
        <f>IF(EXPORTADO!B1025&lt;&gt;"",EXPORTADO!B1025,"")</f>
        <v/>
      </c>
      <c r="I1043" s="78" t="str">
        <f t="shared" si="247"/>
        <v/>
      </c>
      <c r="J1043" s="78"/>
      <c r="K1043" s="88" t="str">
        <f>IF(EXPORTADO!A1025&lt;&gt;"",TRIM(EXPORTADO!A1025),"")</f>
        <v/>
      </c>
      <c r="L1043" s="50" t="str">
        <f>IF(K1043&lt;&gt;"",EXPORTADO!D1025,"")</f>
        <v/>
      </c>
      <c r="M1043" s="50"/>
      <c r="N1043" s="78" t="str">
        <f>IF(K1043&lt;&gt;"",EXPORTADO!C1025,"")</f>
        <v/>
      </c>
      <c r="O1043" s="89" t="str">
        <f>IF(G1043&lt;&gt;"",EXPORTADO!E1025,"")</f>
        <v/>
      </c>
      <c r="P1043" s="90" t="str">
        <f>IF(G1043&lt;&gt;"",EXPORTADO!F1025,"")</f>
        <v/>
      </c>
      <c r="Q1043" s="90" t="str">
        <f>IF($G1043&lt;&gt;"",$O1043*P1043,IF(OR($I1043="c",$I1043="css"),SUMIF($G$22:G$2999,$K1043,Q$22:Q$2999),IF($I1043="c1",SUMIF($F$22:F$2999,$K1043,Q$22:Q$2999),IF($I1043="c2",SUMIF($E$22:E$2999,$K1043,Q$22:Q$2999),IF($I1043="c3",SUMIF($D$22:D$2999,$K1043,Q$22:Q$2999),IF($I1043="c4",SUMIF($C$22:C$2999,$K1043,Q$22:Q$2999),""))))))</f>
        <v/>
      </c>
      <c r="S1043" s="90"/>
      <c r="T1043" s="90" t="str">
        <f>IF(G1043&lt;&gt;"",IF(S1043&lt;&gt;"",O1043*S1043,"Celda Vacia"),IF($G1043&lt;&gt;"",$O1043*S1043,IF(OR($I1043="c",$I1043="css"),SUMIF($G$22:G$2999,$K1043,T$22:T$2999),IF($I1043="c1",SUMIF($F$22:F$2999,$K1043,T$22:T$2999),IF($I1043="c2",SUMIF($E$22:E$2999,$K1043,T$22:T$2999),IF($I1043="c3",SUMIF($D$22:D$2999,$K1043,T$22:T$2999),IF($I1043="c4",SUMIF($C$22:C$2999,$K1043,T$22:T$2999),"")))))))</f>
        <v/>
      </c>
      <c r="U1043" s="91" t="str">
        <f t="shared" si="248"/>
        <v/>
      </c>
      <c r="V1043" s="45"/>
      <c r="X1043" s="50" t="str">
        <f t="shared" si="249"/>
        <v/>
      </c>
      <c r="Y1043" s="69" t="str">
        <f t="shared" si="250"/>
        <v/>
      </c>
      <c r="Z1043" s="69" t="str">
        <f t="shared" si="251"/>
        <v/>
      </c>
      <c r="AA1043" s="69" t="str">
        <f>IF(I1043="CSS",IF(RELLENAR!$F$6="PEM",IF(OR(T1043&lt;(Q1043),Q1043=0),1,""),IF(OR(T1043*(1+$T$11+$T$9)&lt;(Q1043*(1+$O$9+$O$11)),Q1043=0),1,"")),"")</f>
        <v/>
      </c>
      <c r="AB1043" s="93" t="str">
        <f t="shared" si="252"/>
        <v/>
      </c>
      <c r="AC1043" s="56" t="str">
        <f t="shared" si="253"/>
        <v/>
      </c>
      <c r="AD1043" s="94" t="str">
        <f t="shared" si="254"/>
        <v/>
      </c>
      <c r="AE1043" s="56" t="str">
        <f t="shared" si="255"/>
        <v/>
      </c>
      <c r="AF1043" s="78" t="str">
        <f t="shared" si="256"/>
        <v/>
      </c>
    </row>
    <row r="1044" spans="1:32" s="74" customFormat="1" x14ac:dyDescent="0.2">
      <c r="A1044" s="74" t="str">
        <f>IF(EXPORTADO!I1026&lt;&gt;"",EXPORTADO!I1026,"")</f>
        <v/>
      </c>
      <c r="B1044" s="74" t="str">
        <f t="shared" si="241"/>
        <v/>
      </c>
      <c r="C1044" s="86" t="str">
        <f t="shared" si="242"/>
        <v/>
      </c>
      <c r="D1044" s="86" t="str">
        <f t="shared" si="243"/>
        <v/>
      </c>
      <c r="E1044" s="86" t="str">
        <f t="shared" si="244"/>
        <v/>
      </c>
      <c r="F1044" s="86" t="str">
        <f t="shared" si="245"/>
        <v/>
      </c>
      <c r="G1044" s="86" t="str">
        <f t="shared" si="246"/>
        <v/>
      </c>
      <c r="H1044" s="87" t="str">
        <f>IF(EXPORTADO!B1026&lt;&gt;"",EXPORTADO!B1026,"")</f>
        <v/>
      </c>
      <c r="I1044" s="78" t="str">
        <f t="shared" si="247"/>
        <v/>
      </c>
      <c r="J1044" s="78"/>
      <c r="K1044" s="88" t="str">
        <f>IF(EXPORTADO!A1026&lt;&gt;"",TRIM(EXPORTADO!A1026),"")</f>
        <v/>
      </c>
      <c r="L1044" s="50" t="str">
        <f>IF(K1044&lt;&gt;"",EXPORTADO!D1026,"")</f>
        <v/>
      </c>
      <c r="M1044" s="50"/>
      <c r="N1044" s="78" t="str">
        <f>IF(K1044&lt;&gt;"",EXPORTADO!C1026,"")</f>
        <v/>
      </c>
      <c r="O1044" s="89" t="str">
        <f>IF(G1044&lt;&gt;"",EXPORTADO!E1026,"")</f>
        <v/>
      </c>
      <c r="P1044" s="90" t="str">
        <f>IF(G1044&lt;&gt;"",EXPORTADO!F1026,"")</f>
        <v/>
      </c>
      <c r="Q1044" s="90" t="str">
        <f>IF($G1044&lt;&gt;"",$O1044*P1044,IF(OR($I1044="c",$I1044="css"),SUMIF($G$22:G$2999,$K1044,Q$22:Q$2999),IF($I1044="c1",SUMIF($F$22:F$2999,$K1044,Q$22:Q$2999),IF($I1044="c2",SUMIF($E$22:E$2999,$K1044,Q$22:Q$2999),IF($I1044="c3",SUMIF($D$22:D$2999,$K1044,Q$22:Q$2999),IF($I1044="c4",SUMIF($C$22:C$2999,$K1044,Q$22:Q$2999),""))))))</f>
        <v/>
      </c>
      <c r="S1044" s="90"/>
      <c r="T1044" s="90" t="str">
        <f>IF(G1044&lt;&gt;"",IF(S1044&lt;&gt;"",O1044*S1044,"Celda Vacia"),IF($G1044&lt;&gt;"",$O1044*S1044,IF(OR($I1044="c",$I1044="css"),SUMIF($G$22:G$2999,$K1044,T$22:T$2999),IF($I1044="c1",SUMIF($F$22:F$2999,$K1044,T$22:T$2999),IF($I1044="c2",SUMIF($E$22:E$2999,$K1044,T$22:T$2999),IF($I1044="c3",SUMIF($D$22:D$2999,$K1044,T$22:T$2999),IF($I1044="c4",SUMIF($C$22:C$2999,$K1044,T$22:T$2999),"")))))))</f>
        <v/>
      </c>
      <c r="U1044" s="91" t="str">
        <f t="shared" si="248"/>
        <v/>
      </c>
      <c r="V1044" s="45"/>
      <c r="X1044" s="50" t="str">
        <f t="shared" si="249"/>
        <v/>
      </c>
      <c r="Y1044" s="69" t="str">
        <f t="shared" si="250"/>
        <v/>
      </c>
      <c r="Z1044" s="69" t="str">
        <f t="shared" si="251"/>
        <v/>
      </c>
      <c r="AA1044" s="69" t="str">
        <f>IF(I1044="CSS",IF(RELLENAR!$F$6="PEM",IF(OR(T1044&lt;(Q1044),Q1044=0),1,""),IF(OR(T1044*(1+$T$11+$T$9)&lt;(Q1044*(1+$O$9+$O$11)),Q1044=0),1,"")),"")</f>
        <v/>
      </c>
      <c r="AB1044" s="93" t="str">
        <f t="shared" si="252"/>
        <v/>
      </c>
      <c r="AC1044" s="56" t="str">
        <f t="shared" si="253"/>
        <v/>
      </c>
      <c r="AD1044" s="94" t="str">
        <f t="shared" si="254"/>
        <v/>
      </c>
      <c r="AE1044" s="56" t="str">
        <f t="shared" si="255"/>
        <v/>
      </c>
      <c r="AF1044" s="78" t="str">
        <f t="shared" si="256"/>
        <v/>
      </c>
    </row>
    <row r="1045" spans="1:32" s="74" customFormat="1" x14ac:dyDescent="0.2">
      <c r="A1045" s="74" t="str">
        <f>IF(EXPORTADO!I1027&lt;&gt;"",EXPORTADO!I1027,"")</f>
        <v/>
      </c>
      <c r="B1045" s="74" t="str">
        <f t="shared" si="241"/>
        <v/>
      </c>
      <c r="C1045" s="86" t="str">
        <f t="shared" si="242"/>
        <v/>
      </c>
      <c r="D1045" s="86" t="str">
        <f t="shared" si="243"/>
        <v/>
      </c>
      <c r="E1045" s="86" t="str">
        <f t="shared" si="244"/>
        <v/>
      </c>
      <c r="F1045" s="86" t="str">
        <f t="shared" si="245"/>
        <v/>
      </c>
      <c r="G1045" s="86" t="str">
        <f t="shared" si="246"/>
        <v/>
      </c>
      <c r="H1045" s="87" t="str">
        <f>IF(EXPORTADO!B1027&lt;&gt;"",EXPORTADO!B1027,"")</f>
        <v/>
      </c>
      <c r="I1045" s="78" t="str">
        <f t="shared" si="247"/>
        <v/>
      </c>
      <c r="J1045" s="78"/>
      <c r="K1045" s="88" t="str">
        <f>IF(EXPORTADO!A1027&lt;&gt;"",TRIM(EXPORTADO!A1027),"")</f>
        <v/>
      </c>
      <c r="L1045" s="50" t="str">
        <f>IF(K1045&lt;&gt;"",EXPORTADO!D1027,"")</f>
        <v/>
      </c>
      <c r="M1045" s="50"/>
      <c r="N1045" s="78" t="str">
        <f>IF(K1045&lt;&gt;"",EXPORTADO!C1027,"")</f>
        <v/>
      </c>
      <c r="O1045" s="89" t="str">
        <f>IF(G1045&lt;&gt;"",EXPORTADO!E1027,"")</f>
        <v/>
      </c>
      <c r="P1045" s="90" t="str">
        <f>IF(G1045&lt;&gt;"",EXPORTADO!F1027,"")</f>
        <v/>
      </c>
      <c r="Q1045" s="90" t="str">
        <f>IF($G1045&lt;&gt;"",$O1045*P1045,IF(OR($I1045="c",$I1045="css"),SUMIF($G$22:G$2999,$K1045,Q$22:Q$2999),IF($I1045="c1",SUMIF($F$22:F$2999,$K1045,Q$22:Q$2999),IF($I1045="c2",SUMIF($E$22:E$2999,$K1045,Q$22:Q$2999),IF($I1045="c3",SUMIF($D$22:D$2999,$K1045,Q$22:Q$2999),IF($I1045="c4",SUMIF($C$22:C$2999,$K1045,Q$22:Q$2999),""))))))</f>
        <v/>
      </c>
      <c r="S1045" s="90" t="s">
        <v>17</v>
      </c>
      <c r="T1045" s="90" t="str">
        <f>IF(G1045&lt;&gt;"",IF(S1045&lt;&gt;"",O1045*S1045,"Celda Vacia"),IF($G1045&lt;&gt;"",$O1045*S1045,IF(OR($I1045="c",$I1045="css"),SUMIF($G$22:G$2999,$K1045,T$22:T$2999),IF($I1045="c1",SUMIF($F$22:F$2999,$K1045,T$22:T$2999),IF($I1045="c2",SUMIF($E$22:E$2999,$K1045,T$22:T$2999),IF($I1045="c3",SUMIF($D$22:D$2999,$K1045,T$22:T$2999),IF($I1045="c4",SUMIF($C$22:C$2999,$K1045,T$22:T$2999),"")))))))</f>
        <v/>
      </c>
      <c r="U1045" s="91" t="str">
        <f t="shared" si="248"/>
        <v/>
      </c>
      <c r="V1045" s="45"/>
      <c r="X1045" s="50" t="str">
        <f t="shared" si="249"/>
        <v/>
      </c>
      <c r="Y1045" s="69" t="str">
        <f t="shared" si="250"/>
        <v/>
      </c>
      <c r="Z1045" s="69" t="str">
        <f t="shared" si="251"/>
        <v/>
      </c>
      <c r="AA1045" s="69" t="str">
        <f>IF(I1045="CSS",IF(RELLENAR!$F$6="PEM",IF(OR(T1045&lt;(Q1045),Q1045=0),1,""),IF(OR(T1045*(1+$T$11+$T$9)&lt;(Q1045*(1+$O$9+$O$11)),Q1045=0),1,"")),"")</f>
        <v/>
      </c>
      <c r="AB1045" s="93" t="str">
        <f t="shared" si="252"/>
        <v/>
      </c>
      <c r="AC1045" s="56" t="str">
        <f t="shared" si="253"/>
        <v/>
      </c>
      <c r="AD1045" s="94" t="str">
        <f t="shared" si="254"/>
        <v/>
      </c>
      <c r="AE1045" s="56" t="str">
        <f t="shared" si="255"/>
        <v/>
      </c>
      <c r="AF1045" s="78" t="str">
        <f t="shared" si="256"/>
        <v/>
      </c>
    </row>
    <row r="1046" spans="1:32" s="74" customFormat="1" x14ac:dyDescent="0.2">
      <c r="A1046" s="74" t="str">
        <f>IF(EXPORTADO!I1028&lt;&gt;"",EXPORTADO!I1028,"")</f>
        <v/>
      </c>
      <c r="B1046" s="74" t="str">
        <f t="shared" ref="B1046:B1109" si="257">IF(K1046&lt;&gt;"",LEN(K1046),"")</f>
        <v/>
      </c>
      <c r="C1046" s="86" t="str">
        <f t="shared" ref="C1046:C1109" si="258">IF($I1046="P5",MID($K1046,1,14),"")</f>
        <v/>
      </c>
      <c r="D1046" s="86" t="str">
        <f t="shared" ref="D1046:D1109" si="259">IF(OR($I1046="P4",$I1046="P5",$I1046="P5"),MID($K1046,1,11),"")</f>
        <v/>
      </c>
      <c r="E1046" s="86" t="str">
        <f t="shared" ref="E1046:E1109" si="260">IF(OR($I1046="P3",$I1046="P4",$I1046="P5"),MID($K1046,1,8),"")</f>
        <v/>
      </c>
      <c r="F1046" s="86" t="str">
        <f t="shared" ref="F1046:F1109" si="261">IF(OR($I1046="P2",$I1046="P3",$I1046="P4",$I1046="P5"),MID($K1046,1,5),"")</f>
        <v/>
      </c>
      <c r="G1046" s="86" t="str">
        <f t="shared" ref="G1046:G1109" si="262">IF(OR($I1046="P1",$I1046="P2",$I1046="P3",$I1046="P4",$I1046="P5"),MID($K1046,1,2),"")</f>
        <v/>
      </c>
      <c r="H1046" s="87" t="str">
        <f>IF(EXPORTADO!B1028&lt;&gt;"",EXPORTADO!B1028,"")</f>
        <v/>
      </c>
      <c r="I1046" s="78" t="str">
        <f t="shared" ref="I1046:I1109" si="263">IF(K1046&lt;&gt;"",IF(OR(K1046=CSS.1,K1046=CSS.2,K1046=CSS.3),"CSS",IF(B1046=17,IF(H1046="capítulo","c5","p5"),IF(B1046=14,IF(H1046="capítulo","c4","p4"),IF(B1046=11,IF(H1046="capítulo","c3","p3"),IF(B1046=8,IF(H1046="capítulo","c2","p2"),IF(B1046=5,IF(H1046="capítulo","c1","p1"),IF(B1046=2,"c"))))))),"")</f>
        <v/>
      </c>
      <c r="J1046" s="78"/>
      <c r="K1046" s="88" t="str">
        <f>IF(EXPORTADO!A1028&lt;&gt;"",TRIM(EXPORTADO!A1028),"")</f>
        <v/>
      </c>
      <c r="L1046" s="50" t="str">
        <f>IF(K1046&lt;&gt;"",EXPORTADO!D1028,"")</f>
        <v/>
      </c>
      <c r="M1046" s="50"/>
      <c r="N1046" s="78" t="str">
        <f>IF(K1046&lt;&gt;"",EXPORTADO!C1028,"")</f>
        <v/>
      </c>
      <c r="O1046" s="89" t="str">
        <f>IF(G1046&lt;&gt;"",EXPORTADO!E1028,"")</f>
        <v/>
      </c>
      <c r="P1046" s="90" t="str">
        <f>IF(G1046&lt;&gt;"",EXPORTADO!F1028,"")</f>
        <v/>
      </c>
      <c r="Q1046" s="90" t="str">
        <f>IF($G1046&lt;&gt;"",$O1046*P1046,IF(OR($I1046="c",$I1046="css"),SUMIF($G$22:G$2999,$K1046,Q$22:Q$2999),IF($I1046="c1",SUMIF($F$22:F$2999,$K1046,Q$22:Q$2999),IF($I1046="c2",SUMIF($E$22:E$2999,$K1046,Q$22:Q$2999),IF($I1046="c3",SUMIF($D$22:D$2999,$K1046,Q$22:Q$2999),IF($I1046="c4",SUMIF($C$22:C$2999,$K1046,Q$22:Q$2999),""))))))</f>
        <v/>
      </c>
      <c r="S1046" s="90"/>
      <c r="T1046" s="90" t="str">
        <f>IF(G1046&lt;&gt;"",IF(S1046&lt;&gt;"",O1046*S1046,"Celda Vacia"),IF($G1046&lt;&gt;"",$O1046*S1046,IF(OR($I1046="c",$I1046="css"),SUMIF($G$22:G$2999,$K1046,T$22:T$2999),IF($I1046="c1",SUMIF($F$22:F$2999,$K1046,T$22:T$2999),IF($I1046="c2",SUMIF($E$22:E$2999,$K1046,T$22:T$2999),IF($I1046="c3",SUMIF($D$22:D$2999,$K1046,T$22:T$2999),IF($I1046="c4",SUMIF($C$22:C$2999,$K1046,T$22:T$2999),"")))))))</f>
        <v/>
      </c>
      <c r="U1046" s="91" t="str">
        <f t="shared" ref="U1046:U1109" si="264">IF(T1046&lt;&gt;"Celda Vacia",IF($T$7&lt;&gt;0,IF(AND(T1046&lt;&gt;0,T1046&lt;&gt;"",Q1046&lt;&gt;0,Q1046&lt;&gt;""),-(1-(T1046*($Z$3+1))/(Q1046*($Z$2+1))),IF(AND(S1046&lt;&gt;"",S1046&lt;&gt;0,P1046&lt;&gt;"",P1046&lt;&gt;0),-(1-(S1046/P1046)),"")),""),"")</f>
        <v/>
      </c>
      <c r="V1046" s="45"/>
      <c r="X1046" s="50" t="str">
        <f t="shared" ref="X1046:X1109" si="265">IF(Y1046&lt;&gt;"",$X$7,IF(Z1046&lt;&gt;"",$X$9,IF(AND(AA1046&lt;&gt;"",AA1046&lt;&gt;0),$X$11,IF(AND(AE1046&lt;&gt;"",AE1046&lt;&gt;0),$X$13,""))))</f>
        <v/>
      </c>
      <c r="Y1046" s="69" t="str">
        <f t="shared" ref="Y1046:Y1109" si="266">IF(G1046&lt;&gt;"",IF(S1046="",1,""),"")</f>
        <v/>
      </c>
      <c r="Z1046" s="69" t="str">
        <f t="shared" ref="Z1046:Z1109" si="267">IF(G1046&lt;&gt;"",IF(S1046&lt;&gt;"",IF(S1046=0,1,""),""),"")</f>
        <v/>
      </c>
      <c r="AA1046" s="69" t="str">
        <f>IF(I1046="CSS",IF(RELLENAR!$F$6="PEM",IF(OR(T1046&lt;(Q1046),Q1046=0),1,""),IF(OR(T1046*(1+$T$11+$T$9)&lt;(Q1046*(1+$O$9+$O$11)),Q1046=0),1,"")),"")</f>
        <v/>
      </c>
      <c r="AB1046" s="93" t="str">
        <f t="shared" ref="AB1046:AB1109" si="268">IF(G1046&lt;&gt;"",IF(U1046&lt;&gt;"",U1046,""),"")</f>
        <v/>
      </c>
      <c r="AC1046" s="56" t="str">
        <f t="shared" ref="AC1046:AC1109" si="269">IF(G1046&lt;&gt;"",IF(AB1046&lt;&gt;"",COUNTIF($AB$22:$AB$2999,AB1046),""),"")</f>
        <v/>
      </c>
      <c r="AD1046" s="94" t="str">
        <f t="shared" ref="AD1046:AD1109" si="270">IF(AND(I1046="C",T1046&lt;&gt;0),-(1-(T1046*($T$11+$T$9)+T1046)/(Q1046*($O$9+$O$11)+Q1046)),"")</f>
        <v/>
      </c>
      <c r="AE1046" s="56" t="str">
        <f t="shared" ref="AE1046:AE1109" si="271">IF(AD1046&lt;&gt;"",IF(A1046="OB",IF(ABS(AD1046)&gt;PD.OC,1,""),IF(A1046="VEC",IF(ABS(AD1046)&gt;PD.VEC,1,""),IF(A1046="CI",IF(ABS(AD1046)&gt;PD.IC,1,""),IF(A1046="EIM",IF(ABS(AD1046)&gt;PD.EIM,1,""),"")))),"")</f>
        <v/>
      </c>
      <c r="AF1046" s="78" t="str">
        <f t="shared" ref="AF1046:AF1109" si="272">IF(T1046="celda vacia",1,"")</f>
        <v/>
      </c>
    </row>
    <row r="1047" spans="1:32" s="74" customFormat="1" x14ac:dyDescent="0.2">
      <c r="A1047" s="74" t="str">
        <f>IF(EXPORTADO!I1029&lt;&gt;"",EXPORTADO!I1029,"")</f>
        <v/>
      </c>
      <c r="B1047" s="74" t="str">
        <f t="shared" si="257"/>
        <v/>
      </c>
      <c r="C1047" s="86" t="str">
        <f t="shared" si="258"/>
        <v/>
      </c>
      <c r="D1047" s="86" t="str">
        <f t="shared" si="259"/>
        <v/>
      </c>
      <c r="E1047" s="86" t="str">
        <f t="shared" si="260"/>
        <v/>
      </c>
      <c r="F1047" s="86" t="str">
        <f t="shared" si="261"/>
        <v/>
      </c>
      <c r="G1047" s="86" t="str">
        <f t="shared" si="262"/>
        <v/>
      </c>
      <c r="H1047" s="87" t="str">
        <f>IF(EXPORTADO!B1029&lt;&gt;"",EXPORTADO!B1029,"")</f>
        <v/>
      </c>
      <c r="I1047" s="78" t="str">
        <f t="shared" si="263"/>
        <v/>
      </c>
      <c r="J1047" s="78"/>
      <c r="K1047" s="88" t="str">
        <f>IF(EXPORTADO!A1029&lt;&gt;"",TRIM(EXPORTADO!A1029),"")</f>
        <v/>
      </c>
      <c r="L1047" s="50" t="str">
        <f>IF(K1047&lt;&gt;"",EXPORTADO!D1029,"")</f>
        <v/>
      </c>
      <c r="M1047" s="50"/>
      <c r="N1047" s="78" t="str">
        <f>IF(K1047&lt;&gt;"",EXPORTADO!C1029,"")</f>
        <v/>
      </c>
      <c r="O1047" s="89" t="str">
        <f>IF(G1047&lt;&gt;"",EXPORTADO!E1029,"")</f>
        <v/>
      </c>
      <c r="P1047" s="90" t="str">
        <f>IF(G1047&lt;&gt;"",EXPORTADO!F1029,"")</f>
        <v/>
      </c>
      <c r="Q1047" s="90" t="str">
        <f>IF($G1047&lt;&gt;"",$O1047*P1047,IF(OR($I1047="c",$I1047="css"),SUMIF($G$22:G$2999,$K1047,Q$22:Q$2999),IF($I1047="c1",SUMIF($F$22:F$2999,$K1047,Q$22:Q$2999),IF($I1047="c2",SUMIF($E$22:E$2999,$K1047,Q$22:Q$2999),IF($I1047="c3",SUMIF($D$22:D$2999,$K1047,Q$22:Q$2999),IF($I1047="c4",SUMIF($C$22:C$2999,$K1047,Q$22:Q$2999),""))))))</f>
        <v/>
      </c>
      <c r="S1047" s="90"/>
      <c r="T1047" s="90" t="str">
        <f>IF(G1047&lt;&gt;"",IF(S1047&lt;&gt;"",O1047*S1047,"Celda Vacia"),IF($G1047&lt;&gt;"",$O1047*S1047,IF(OR($I1047="c",$I1047="css"),SUMIF($G$22:G$2999,$K1047,T$22:T$2999),IF($I1047="c1",SUMIF($F$22:F$2999,$K1047,T$22:T$2999),IF($I1047="c2",SUMIF($E$22:E$2999,$K1047,T$22:T$2999),IF($I1047="c3",SUMIF($D$22:D$2999,$K1047,T$22:T$2999),IF($I1047="c4",SUMIF($C$22:C$2999,$K1047,T$22:T$2999),"")))))))</f>
        <v/>
      </c>
      <c r="U1047" s="91" t="str">
        <f t="shared" si="264"/>
        <v/>
      </c>
      <c r="V1047" s="45"/>
      <c r="X1047" s="50" t="str">
        <f t="shared" si="265"/>
        <v/>
      </c>
      <c r="Y1047" s="69" t="str">
        <f t="shared" si="266"/>
        <v/>
      </c>
      <c r="Z1047" s="69" t="str">
        <f t="shared" si="267"/>
        <v/>
      </c>
      <c r="AA1047" s="69" t="str">
        <f>IF(I1047="CSS",IF(RELLENAR!$F$6="PEM",IF(OR(T1047&lt;(Q1047),Q1047=0),1,""),IF(OR(T1047*(1+$T$11+$T$9)&lt;(Q1047*(1+$O$9+$O$11)),Q1047=0),1,"")),"")</f>
        <v/>
      </c>
      <c r="AB1047" s="93" t="str">
        <f t="shared" si="268"/>
        <v/>
      </c>
      <c r="AC1047" s="56" t="str">
        <f t="shared" si="269"/>
        <v/>
      </c>
      <c r="AD1047" s="94" t="str">
        <f t="shared" si="270"/>
        <v/>
      </c>
      <c r="AE1047" s="56" t="str">
        <f t="shared" si="271"/>
        <v/>
      </c>
      <c r="AF1047" s="78" t="str">
        <f t="shared" si="272"/>
        <v/>
      </c>
    </row>
    <row r="1048" spans="1:32" s="74" customFormat="1" x14ac:dyDescent="0.2">
      <c r="A1048" s="74" t="str">
        <f>IF(EXPORTADO!I1030&lt;&gt;"",EXPORTADO!I1030,"")</f>
        <v/>
      </c>
      <c r="B1048" s="74" t="str">
        <f t="shared" si="257"/>
        <v/>
      </c>
      <c r="C1048" s="86" t="str">
        <f t="shared" si="258"/>
        <v/>
      </c>
      <c r="D1048" s="86" t="str">
        <f t="shared" si="259"/>
        <v/>
      </c>
      <c r="E1048" s="86" t="str">
        <f t="shared" si="260"/>
        <v/>
      </c>
      <c r="F1048" s="86" t="str">
        <f t="shared" si="261"/>
        <v/>
      </c>
      <c r="G1048" s="86" t="str">
        <f t="shared" si="262"/>
        <v/>
      </c>
      <c r="H1048" s="87" t="str">
        <f>IF(EXPORTADO!B1030&lt;&gt;"",EXPORTADO!B1030,"")</f>
        <v/>
      </c>
      <c r="I1048" s="78" t="str">
        <f t="shared" si="263"/>
        <v/>
      </c>
      <c r="J1048" s="78"/>
      <c r="K1048" s="88" t="str">
        <f>IF(EXPORTADO!A1030&lt;&gt;"",TRIM(EXPORTADO!A1030),"")</f>
        <v/>
      </c>
      <c r="L1048" s="50" t="str">
        <f>IF(K1048&lt;&gt;"",EXPORTADO!D1030,"")</f>
        <v/>
      </c>
      <c r="M1048" s="50"/>
      <c r="N1048" s="78" t="str">
        <f>IF(K1048&lt;&gt;"",EXPORTADO!C1030,"")</f>
        <v/>
      </c>
      <c r="O1048" s="89" t="str">
        <f>IF(G1048&lt;&gt;"",EXPORTADO!E1030,"")</f>
        <v/>
      </c>
      <c r="P1048" s="90" t="str">
        <f>IF(G1048&lt;&gt;"",EXPORTADO!F1030,"")</f>
        <v/>
      </c>
      <c r="Q1048" s="90" t="str">
        <f>IF($G1048&lt;&gt;"",$O1048*P1048,IF(OR($I1048="c",$I1048="css"),SUMIF($G$22:G$2999,$K1048,Q$22:Q$2999),IF($I1048="c1",SUMIF($F$22:F$2999,$K1048,Q$22:Q$2999),IF($I1048="c2",SUMIF($E$22:E$2999,$K1048,Q$22:Q$2999),IF($I1048="c3",SUMIF($D$22:D$2999,$K1048,Q$22:Q$2999),IF($I1048="c4",SUMIF($C$22:C$2999,$K1048,Q$22:Q$2999),""))))))</f>
        <v/>
      </c>
      <c r="S1048" s="90"/>
      <c r="T1048" s="90" t="str">
        <f>IF(G1048&lt;&gt;"",IF(S1048&lt;&gt;"",O1048*S1048,"Celda Vacia"),IF($G1048&lt;&gt;"",$O1048*S1048,IF(OR($I1048="c",$I1048="css"),SUMIF($G$22:G$2999,$K1048,T$22:T$2999),IF($I1048="c1",SUMIF($F$22:F$2999,$K1048,T$22:T$2999),IF($I1048="c2",SUMIF($E$22:E$2999,$K1048,T$22:T$2999),IF($I1048="c3",SUMIF($D$22:D$2999,$K1048,T$22:T$2999),IF($I1048="c4",SUMIF($C$22:C$2999,$K1048,T$22:T$2999),"")))))))</f>
        <v/>
      </c>
      <c r="U1048" s="91" t="str">
        <f t="shared" si="264"/>
        <v/>
      </c>
      <c r="V1048" s="45"/>
      <c r="X1048" s="50" t="str">
        <f t="shared" si="265"/>
        <v/>
      </c>
      <c r="Y1048" s="69" t="str">
        <f t="shared" si="266"/>
        <v/>
      </c>
      <c r="Z1048" s="69" t="str">
        <f t="shared" si="267"/>
        <v/>
      </c>
      <c r="AA1048" s="69" t="str">
        <f>IF(I1048="CSS",IF(RELLENAR!$F$6="PEM",IF(OR(T1048&lt;(Q1048),Q1048=0),1,""),IF(OR(T1048*(1+$T$11+$T$9)&lt;(Q1048*(1+$O$9+$O$11)),Q1048=0),1,"")),"")</f>
        <v/>
      </c>
      <c r="AB1048" s="93" t="str">
        <f t="shared" si="268"/>
        <v/>
      </c>
      <c r="AC1048" s="56" t="str">
        <f t="shared" si="269"/>
        <v/>
      </c>
      <c r="AD1048" s="94" t="str">
        <f t="shared" si="270"/>
        <v/>
      </c>
      <c r="AE1048" s="56" t="str">
        <f t="shared" si="271"/>
        <v/>
      </c>
      <c r="AF1048" s="78" t="str">
        <f t="shared" si="272"/>
        <v/>
      </c>
    </row>
    <row r="1049" spans="1:32" s="74" customFormat="1" x14ac:dyDescent="0.2">
      <c r="A1049" s="74" t="str">
        <f>IF(EXPORTADO!I1031&lt;&gt;"",EXPORTADO!I1031,"")</f>
        <v/>
      </c>
      <c r="B1049" s="74" t="str">
        <f t="shared" si="257"/>
        <v/>
      </c>
      <c r="C1049" s="86" t="str">
        <f t="shared" si="258"/>
        <v/>
      </c>
      <c r="D1049" s="86" t="str">
        <f t="shared" si="259"/>
        <v/>
      </c>
      <c r="E1049" s="86" t="str">
        <f t="shared" si="260"/>
        <v/>
      </c>
      <c r="F1049" s="86" t="str">
        <f t="shared" si="261"/>
        <v/>
      </c>
      <c r="G1049" s="86" t="str">
        <f t="shared" si="262"/>
        <v/>
      </c>
      <c r="H1049" s="87" t="str">
        <f>IF(EXPORTADO!B1031&lt;&gt;"",EXPORTADO!B1031,"")</f>
        <v/>
      </c>
      <c r="I1049" s="78" t="str">
        <f t="shared" si="263"/>
        <v/>
      </c>
      <c r="J1049" s="78"/>
      <c r="K1049" s="88" t="str">
        <f>IF(EXPORTADO!A1031&lt;&gt;"",TRIM(EXPORTADO!A1031),"")</f>
        <v/>
      </c>
      <c r="L1049" s="50" t="str">
        <f>IF(K1049&lt;&gt;"",EXPORTADO!D1031,"")</f>
        <v/>
      </c>
      <c r="M1049" s="50"/>
      <c r="N1049" s="78" t="str">
        <f>IF(K1049&lt;&gt;"",EXPORTADO!C1031,"")</f>
        <v/>
      </c>
      <c r="O1049" s="89" t="str">
        <f>IF(G1049&lt;&gt;"",EXPORTADO!E1031,"")</f>
        <v/>
      </c>
      <c r="P1049" s="90" t="str">
        <f>IF(G1049&lt;&gt;"",EXPORTADO!F1031,"")</f>
        <v/>
      </c>
      <c r="Q1049" s="90" t="str">
        <f>IF($G1049&lt;&gt;"",$O1049*P1049,IF(OR($I1049="c",$I1049="css"),SUMIF($G$22:G$2999,$K1049,Q$22:Q$2999),IF($I1049="c1",SUMIF($F$22:F$2999,$K1049,Q$22:Q$2999),IF($I1049="c2",SUMIF($E$22:E$2999,$K1049,Q$22:Q$2999),IF($I1049="c3",SUMIF($D$22:D$2999,$K1049,Q$22:Q$2999),IF($I1049="c4",SUMIF($C$22:C$2999,$K1049,Q$22:Q$2999),""))))))</f>
        <v/>
      </c>
      <c r="S1049" s="90"/>
      <c r="T1049" s="90" t="str">
        <f>IF(G1049&lt;&gt;"",IF(S1049&lt;&gt;"",O1049*S1049,"Celda Vacia"),IF($G1049&lt;&gt;"",$O1049*S1049,IF(OR($I1049="c",$I1049="css"),SUMIF($G$22:G$2999,$K1049,T$22:T$2999),IF($I1049="c1",SUMIF($F$22:F$2999,$K1049,T$22:T$2999),IF($I1049="c2",SUMIF($E$22:E$2999,$K1049,T$22:T$2999),IF($I1049="c3",SUMIF($D$22:D$2999,$K1049,T$22:T$2999),IF($I1049="c4",SUMIF($C$22:C$2999,$K1049,T$22:T$2999),"")))))))</f>
        <v/>
      </c>
      <c r="U1049" s="91" t="str">
        <f t="shared" si="264"/>
        <v/>
      </c>
      <c r="V1049" s="45"/>
      <c r="X1049" s="50" t="str">
        <f t="shared" si="265"/>
        <v/>
      </c>
      <c r="Y1049" s="69" t="str">
        <f t="shared" si="266"/>
        <v/>
      </c>
      <c r="Z1049" s="69" t="str">
        <f t="shared" si="267"/>
        <v/>
      </c>
      <c r="AA1049" s="69" t="str">
        <f>IF(I1049="CSS",IF(RELLENAR!$F$6="PEM",IF(OR(T1049&lt;(Q1049),Q1049=0),1,""),IF(OR(T1049*(1+$T$11+$T$9)&lt;(Q1049*(1+$O$9+$O$11)),Q1049=0),1,"")),"")</f>
        <v/>
      </c>
      <c r="AB1049" s="93" t="str">
        <f t="shared" si="268"/>
        <v/>
      </c>
      <c r="AC1049" s="56" t="str">
        <f t="shared" si="269"/>
        <v/>
      </c>
      <c r="AD1049" s="94" t="str">
        <f t="shared" si="270"/>
        <v/>
      </c>
      <c r="AE1049" s="56" t="str">
        <f t="shared" si="271"/>
        <v/>
      </c>
      <c r="AF1049" s="78" t="str">
        <f t="shared" si="272"/>
        <v/>
      </c>
    </row>
    <row r="1050" spans="1:32" s="74" customFormat="1" x14ac:dyDescent="0.2">
      <c r="A1050" s="74" t="str">
        <f>IF(EXPORTADO!I1032&lt;&gt;"",EXPORTADO!I1032,"")</f>
        <v/>
      </c>
      <c r="B1050" s="74" t="str">
        <f t="shared" si="257"/>
        <v/>
      </c>
      <c r="C1050" s="86" t="str">
        <f t="shared" si="258"/>
        <v/>
      </c>
      <c r="D1050" s="86" t="str">
        <f t="shared" si="259"/>
        <v/>
      </c>
      <c r="E1050" s="86" t="str">
        <f t="shared" si="260"/>
        <v/>
      </c>
      <c r="F1050" s="86" t="str">
        <f t="shared" si="261"/>
        <v/>
      </c>
      <c r="G1050" s="86" t="str">
        <f t="shared" si="262"/>
        <v/>
      </c>
      <c r="H1050" s="87" t="str">
        <f>IF(EXPORTADO!B1032&lt;&gt;"",EXPORTADO!B1032,"")</f>
        <v/>
      </c>
      <c r="I1050" s="78" t="str">
        <f t="shared" si="263"/>
        <v/>
      </c>
      <c r="J1050" s="78"/>
      <c r="K1050" s="88" t="str">
        <f>IF(EXPORTADO!A1032&lt;&gt;"",TRIM(EXPORTADO!A1032),"")</f>
        <v/>
      </c>
      <c r="L1050" s="50" t="str">
        <f>IF(K1050&lt;&gt;"",EXPORTADO!D1032,"")</f>
        <v/>
      </c>
      <c r="M1050" s="50"/>
      <c r="N1050" s="78" t="str">
        <f>IF(K1050&lt;&gt;"",EXPORTADO!C1032,"")</f>
        <v/>
      </c>
      <c r="O1050" s="89" t="str">
        <f>IF(G1050&lt;&gt;"",EXPORTADO!E1032,"")</f>
        <v/>
      </c>
      <c r="P1050" s="90" t="str">
        <f>IF(G1050&lt;&gt;"",EXPORTADO!F1032,"")</f>
        <v/>
      </c>
      <c r="Q1050" s="90" t="str">
        <f>IF($G1050&lt;&gt;"",$O1050*P1050,IF(OR($I1050="c",$I1050="css"),SUMIF($G$22:G$2999,$K1050,Q$22:Q$2999),IF($I1050="c1",SUMIF($F$22:F$2999,$K1050,Q$22:Q$2999),IF($I1050="c2",SUMIF($E$22:E$2999,$K1050,Q$22:Q$2999),IF($I1050="c3",SUMIF($D$22:D$2999,$K1050,Q$22:Q$2999),IF($I1050="c4",SUMIF($C$22:C$2999,$K1050,Q$22:Q$2999),""))))))</f>
        <v/>
      </c>
      <c r="S1050" s="90" t="s">
        <v>17</v>
      </c>
      <c r="T1050" s="90" t="str">
        <f>IF(G1050&lt;&gt;"",IF(S1050&lt;&gt;"",O1050*S1050,"Celda Vacia"),IF($G1050&lt;&gt;"",$O1050*S1050,IF(OR($I1050="c",$I1050="css"),SUMIF($G$22:G$2999,$K1050,T$22:T$2999),IF($I1050="c1",SUMIF($F$22:F$2999,$K1050,T$22:T$2999),IF($I1050="c2",SUMIF($E$22:E$2999,$K1050,T$22:T$2999),IF($I1050="c3",SUMIF($D$22:D$2999,$K1050,T$22:T$2999),IF($I1050="c4",SUMIF($C$22:C$2999,$K1050,T$22:T$2999),"")))))))</f>
        <v/>
      </c>
      <c r="U1050" s="91" t="str">
        <f t="shared" si="264"/>
        <v/>
      </c>
      <c r="V1050" s="45"/>
      <c r="X1050" s="50" t="str">
        <f t="shared" si="265"/>
        <v/>
      </c>
      <c r="Y1050" s="69" t="str">
        <f t="shared" si="266"/>
        <v/>
      </c>
      <c r="Z1050" s="69" t="str">
        <f t="shared" si="267"/>
        <v/>
      </c>
      <c r="AA1050" s="69" t="str">
        <f>IF(I1050="CSS",IF(RELLENAR!$F$6="PEM",IF(OR(T1050&lt;(Q1050),Q1050=0),1,""),IF(OR(T1050*(1+$T$11+$T$9)&lt;(Q1050*(1+$O$9+$O$11)),Q1050=0),1,"")),"")</f>
        <v/>
      </c>
      <c r="AB1050" s="93" t="str">
        <f t="shared" si="268"/>
        <v/>
      </c>
      <c r="AC1050" s="56" t="str">
        <f t="shared" si="269"/>
        <v/>
      </c>
      <c r="AD1050" s="94" t="str">
        <f t="shared" si="270"/>
        <v/>
      </c>
      <c r="AE1050" s="56" t="str">
        <f t="shared" si="271"/>
        <v/>
      </c>
      <c r="AF1050" s="78" t="str">
        <f t="shared" si="272"/>
        <v/>
      </c>
    </row>
    <row r="1051" spans="1:32" s="74" customFormat="1" x14ac:dyDescent="0.2">
      <c r="A1051" s="74" t="str">
        <f>IF(EXPORTADO!I1033&lt;&gt;"",EXPORTADO!I1033,"")</f>
        <v/>
      </c>
      <c r="B1051" s="74" t="str">
        <f t="shared" si="257"/>
        <v/>
      </c>
      <c r="C1051" s="86" t="str">
        <f t="shared" si="258"/>
        <v/>
      </c>
      <c r="D1051" s="86" t="str">
        <f t="shared" si="259"/>
        <v/>
      </c>
      <c r="E1051" s="86" t="str">
        <f t="shared" si="260"/>
        <v/>
      </c>
      <c r="F1051" s="86" t="str">
        <f t="shared" si="261"/>
        <v/>
      </c>
      <c r="G1051" s="86" t="str">
        <f t="shared" si="262"/>
        <v/>
      </c>
      <c r="H1051" s="87" t="str">
        <f>IF(EXPORTADO!B1033&lt;&gt;"",EXPORTADO!B1033,"")</f>
        <v/>
      </c>
      <c r="I1051" s="78" t="str">
        <f t="shared" si="263"/>
        <v/>
      </c>
      <c r="J1051" s="78"/>
      <c r="K1051" s="88" t="str">
        <f>IF(EXPORTADO!A1033&lt;&gt;"",TRIM(EXPORTADO!A1033),"")</f>
        <v/>
      </c>
      <c r="L1051" s="50" t="str">
        <f>IF(K1051&lt;&gt;"",EXPORTADO!D1033,"")</f>
        <v/>
      </c>
      <c r="M1051" s="50"/>
      <c r="N1051" s="78" t="str">
        <f>IF(K1051&lt;&gt;"",EXPORTADO!C1033,"")</f>
        <v/>
      </c>
      <c r="O1051" s="89" t="str">
        <f>IF(G1051&lt;&gt;"",EXPORTADO!E1033,"")</f>
        <v/>
      </c>
      <c r="P1051" s="90" t="str">
        <f>IF(G1051&lt;&gt;"",EXPORTADO!F1033,"")</f>
        <v/>
      </c>
      <c r="Q1051" s="90" t="str">
        <f>IF($G1051&lt;&gt;"",$O1051*P1051,IF(OR($I1051="c",$I1051="css"),SUMIF($G$22:G$2999,$K1051,Q$22:Q$2999),IF($I1051="c1",SUMIF($F$22:F$2999,$K1051,Q$22:Q$2999),IF($I1051="c2",SUMIF($E$22:E$2999,$K1051,Q$22:Q$2999),IF($I1051="c3",SUMIF($D$22:D$2999,$K1051,Q$22:Q$2999),IF($I1051="c4",SUMIF($C$22:C$2999,$K1051,Q$22:Q$2999),""))))))</f>
        <v/>
      </c>
      <c r="S1051" s="90"/>
      <c r="T1051" s="90" t="str">
        <f>IF(G1051&lt;&gt;"",IF(S1051&lt;&gt;"",O1051*S1051,"Celda Vacia"),IF($G1051&lt;&gt;"",$O1051*S1051,IF(OR($I1051="c",$I1051="css"),SUMIF($G$22:G$2999,$K1051,T$22:T$2999),IF($I1051="c1",SUMIF($F$22:F$2999,$K1051,T$22:T$2999),IF($I1051="c2",SUMIF($E$22:E$2999,$K1051,T$22:T$2999),IF($I1051="c3",SUMIF($D$22:D$2999,$K1051,T$22:T$2999),IF($I1051="c4",SUMIF($C$22:C$2999,$K1051,T$22:T$2999),"")))))))</f>
        <v/>
      </c>
      <c r="U1051" s="91" t="str">
        <f t="shared" si="264"/>
        <v/>
      </c>
      <c r="V1051" s="45"/>
      <c r="X1051" s="50" t="str">
        <f t="shared" si="265"/>
        <v/>
      </c>
      <c r="Y1051" s="69" t="str">
        <f t="shared" si="266"/>
        <v/>
      </c>
      <c r="Z1051" s="69" t="str">
        <f t="shared" si="267"/>
        <v/>
      </c>
      <c r="AA1051" s="69" t="str">
        <f>IF(I1051="CSS",IF(RELLENAR!$F$6="PEM",IF(OR(T1051&lt;(Q1051),Q1051=0),1,""),IF(OR(T1051*(1+$T$11+$T$9)&lt;(Q1051*(1+$O$9+$O$11)),Q1051=0),1,"")),"")</f>
        <v/>
      </c>
      <c r="AB1051" s="93" t="str">
        <f t="shared" si="268"/>
        <v/>
      </c>
      <c r="AC1051" s="56" t="str">
        <f t="shared" si="269"/>
        <v/>
      </c>
      <c r="AD1051" s="94" t="str">
        <f t="shared" si="270"/>
        <v/>
      </c>
      <c r="AE1051" s="56" t="str">
        <f t="shared" si="271"/>
        <v/>
      </c>
      <c r="AF1051" s="78" t="str">
        <f t="shared" si="272"/>
        <v/>
      </c>
    </row>
    <row r="1052" spans="1:32" s="74" customFormat="1" x14ac:dyDescent="0.2">
      <c r="A1052" s="74" t="str">
        <f>IF(EXPORTADO!I1034&lt;&gt;"",EXPORTADO!I1034,"")</f>
        <v/>
      </c>
      <c r="B1052" s="74" t="str">
        <f t="shared" si="257"/>
        <v/>
      </c>
      <c r="C1052" s="86" t="str">
        <f t="shared" si="258"/>
        <v/>
      </c>
      <c r="D1052" s="86" t="str">
        <f t="shared" si="259"/>
        <v/>
      </c>
      <c r="E1052" s="86" t="str">
        <f t="shared" si="260"/>
        <v/>
      </c>
      <c r="F1052" s="86" t="str">
        <f t="shared" si="261"/>
        <v/>
      </c>
      <c r="G1052" s="86" t="str">
        <f t="shared" si="262"/>
        <v/>
      </c>
      <c r="H1052" s="87" t="str">
        <f>IF(EXPORTADO!B1034&lt;&gt;"",EXPORTADO!B1034,"")</f>
        <v/>
      </c>
      <c r="I1052" s="78" t="str">
        <f t="shared" si="263"/>
        <v/>
      </c>
      <c r="J1052" s="78"/>
      <c r="K1052" s="88" t="str">
        <f>IF(EXPORTADO!A1034&lt;&gt;"",TRIM(EXPORTADO!A1034),"")</f>
        <v/>
      </c>
      <c r="L1052" s="50" t="str">
        <f>IF(K1052&lt;&gt;"",EXPORTADO!D1034,"")</f>
        <v/>
      </c>
      <c r="M1052" s="50"/>
      <c r="N1052" s="78" t="str">
        <f>IF(K1052&lt;&gt;"",EXPORTADO!C1034,"")</f>
        <v/>
      </c>
      <c r="O1052" s="89" t="str">
        <f>IF(G1052&lt;&gt;"",EXPORTADO!E1034,"")</f>
        <v/>
      </c>
      <c r="P1052" s="90" t="str">
        <f>IF(G1052&lt;&gt;"",EXPORTADO!F1034,"")</f>
        <v/>
      </c>
      <c r="Q1052" s="90" t="str">
        <f>IF($G1052&lt;&gt;"",$O1052*P1052,IF(OR($I1052="c",$I1052="css"),SUMIF($G$22:G$2999,$K1052,Q$22:Q$2999),IF($I1052="c1",SUMIF($F$22:F$2999,$K1052,Q$22:Q$2999),IF($I1052="c2",SUMIF($E$22:E$2999,$K1052,Q$22:Q$2999),IF($I1052="c3",SUMIF($D$22:D$2999,$K1052,Q$22:Q$2999),IF($I1052="c4",SUMIF($C$22:C$2999,$K1052,Q$22:Q$2999),""))))))</f>
        <v/>
      </c>
      <c r="S1052" s="90"/>
      <c r="T1052" s="90" t="str">
        <f>IF(G1052&lt;&gt;"",IF(S1052&lt;&gt;"",O1052*S1052,"Celda Vacia"),IF($G1052&lt;&gt;"",$O1052*S1052,IF(OR($I1052="c",$I1052="css"),SUMIF($G$22:G$2999,$K1052,T$22:T$2999),IF($I1052="c1",SUMIF($F$22:F$2999,$K1052,T$22:T$2999),IF($I1052="c2",SUMIF($E$22:E$2999,$K1052,T$22:T$2999),IF($I1052="c3",SUMIF($D$22:D$2999,$K1052,T$22:T$2999),IF($I1052="c4",SUMIF($C$22:C$2999,$K1052,T$22:T$2999),"")))))))</f>
        <v/>
      </c>
      <c r="U1052" s="91" t="str">
        <f t="shared" si="264"/>
        <v/>
      </c>
      <c r="V1052" s="45"/>
      <c r="X1052" s="50" t="str">
        <f t="shared" si="265"/>
        <v/>
      </c>
      <c r="Y1052" s="69" t="str">
        <f t="shared" si="266"/>
        <v/>
      </c>
      <c r="Z1052" s="69" t="str">
        <f t="shared" si="267"/>
        <v/>
      </c>
      <c r="AA1052" s="69" t="str">
        <f>IF(I1052="CSS",IF(RELLENAR!$F$6="PEM",IF(OR(T1052&lt;(Q1052),Q1052=0),1,""),IF(OR(T1052*(1+$T$11+$T$9)&lt;(Q1052*(1+$O$9+$O$11)),Q1052=0),1,"")),"")</f>
        <v/>
      </c>
      <c r="AB1052" s="93" t="str">
        <f t="shared" si="268"/>
        <v/>
      </c>
      <c r="AC1052" s="56" t="str">
        <f t="shared" si="269"/>
        <v/>
      </c>
      <c r="AD1052" s="94" t="str">
        <f t="shared" si="270"/>
        <v/>
      </c>
      <c r="AE1052" s="56" t="str">
        <f t="shared" si="271"/>
        <v/>
      </c>
      <c r="AF1052" s="78" t="str">
        <f t="shared" si="272"/>
        <v/>
      </c>
    </row>
    <row r="1053" spans="1:32" s="74" customFormat="1" x14ac:dyDescent="0.2">
      <c r="A1053" s="74" t="str">
        <f>IF(EXPORTADO!I1035&lt;&gt;"",EXPORTADO!I1035,"")</f>
        <v/>
      </c>
      <c r="B1053" s="74" t="str">
        <f t="shared" si="257"/>
        <v/>
      </c>
      <c r="C1053" s="86" t="str">
        <f t="shared" si="258"/>
        <v/>
      </c>
      <c r="D1053" s="86" t="str">
        <f t="shared" si="259"/>
        <v/>
      </c>
      <c r="E1053" s="86" t="str">
        <f t="shared" si="260"/>
        <v/>
      </c>
      <c r="F1053" s="86" t="str">
        <f t="shared" si="261"/>
        <v/>
      </c>
      <c r="G1053" s="86" t="str">
        <f t="shared" si="262"/>
        <v/>
      </c>
      <c r="H1053" s="87" t="str">
        <f>IF(EXPORTADO!B1035&lt;&gt;"",EXPORTADO!B1035,"")</f>
        <v/>
      </c>
      <c r="I1053" s="78" t="str">
        <f t="shared" si="263"/>
        <v/>
      </c>
      <c r="J1053" s="78"/>
      <c r="K1053" s="88" t="str">
        <f>IF(EXPORTADO!A1035&lt;&gt;"",TRIM(EXPORTADO!A1035),"")</f>
        <v/>
      </c>
      <c r="L1053" s="50" t="str">
        <f>IF(K1053&lt;&gt;"",EXPORTADO!D1035,"")</f>
        <v/>
      </c>
      <c r="M1053" s="50"/>
      <c r="N1053" s="78" t="str">
        <f>IF(K1053&lt;&gt;"",EXPORTADO!C1035,"")</f>
        <v/>
      </c>
      <c r="O1053" s="89" t="str">
        <f>IF(G1053&lt;&gt;"",EXPORTADO!E1035,"")</f>
        <v/>
      </c>
      <c r="P1053" s="90" t="str">
        <f>IF(G1053&lt;&gt;"",EXPORTADO!F1035,"")</f>
        <v/>
      </c>
      <c r="Q1053" s="90" t="str">
        <f>IF($G1053&lt;&gt;"",$O1053*P1053,IF(OR($I1053="c",$I1053="css"),SUMIF($G$22:G$2999,$K1053,Q$22:Q$2999),IF($I1053="c1",SUMIF($F$22:F$2999,$K1053,Q$22:Q$2999),IF($I1053="c2",SUMIF($E$22:E$2999,$K1053,Q$22:Q$2999),IF($I1053="c3",SUMIF($D$22:D$2999,$K1053,Q$22:Q$2999),IF($I1053="c4",SUMIF($C$22:C$2999,$K1053,Q$22:Q$2999),""))))))</f>
        <v/>
      </c>
      <c r="S1053" s="90"/>
      <c r="T1053" s="90" t="str">
        <f>IF(G1053&lt;&gt;"",IF(S1053&lt;&gt;"",O1053*S1053,"Celda Vacia"),IF($G1053&lt;&gt;"",$O1053*S1053,IF(OR($I1053="c",$I1053="css"),SUMIF($G$22:G$2999,$K1053,T$22:T$2999),IF($I1053="c1",SUMIF($F$22:F$2999,$K1053,T$22:T$2999),IF($I1053="c2",SUMIF($E$22:E$2999,$K1053,T$22:T$2999),IF($I1053="c3",SUMIF($D$22:D$2999,$K1053,T$22:T$2999),IF($I1053="c4",SUMIF($C$22:C$2999,$K1053,T$22:T$2999),"")))))))</f>
        <v/>
      </c>
      <c r="U1053" s="91" t="str">
        <f t="shared" si="264"/>
        <v/>
      </c>
      <c r="V1053" s="45"/>
      <c r="X1053" s="50" t="str">
        <f t="shared" si="265"/>
        <v/>
      </c>
      <c r="Y1053" s="69" t="str">
        <f t="shared" si="266"/>
        <v/>
      </c>
      <c r="Z1053" s="69" t="str">
        <f t="shared" si="267"/>
        <v/>
      </c>
      <c r="AA1053" s="69" t="str">
        <f>IF(I1053="CSS",IF(RELLENAR!$F$6="PEM",IF(OR(T1053&lt;(Q1053),Q1053=0),1,""),IF(OR(T1053*(1+$T$11+$T$9)&lt;(Q1053*(1+$O$9+$O$11)),Q1053=0),1,"")),"")</f>
        <v/>
      </c>
      <c r="AB1053" s="93" t="str">
        <f t="shared" si="268"/>
        <v/>
      </c>
      <c r="AC1053" s="56" t="str">
        <f t="shared" si="269"/>
        <v/>
      </c>
      <c r="AD1053" s="94" t="str">
        <f t="shared" si="270"/>
        <v/>
      </c>
      <c r="AE1053" s="56" t="str">
        <f t="shared" si="271"/>
        <v/>
      </c>
      <c r="AF1053" s="78" t="str">
        <f t="shared" si="272"/>
        <v/>
      </c>
    </row>
    <row r="1054" spans="1:32" s="74" customFormat="1" x14ac:dyDescent="0.2">
      <c r="A1054" s="74" t="str">
        <f>IF(EXPORTADO!I1036&lt;&gt;"",EXPORTADO!I1036,"")</f>
        <v/>
      </c>
      <c r="B1054" s="74" t="str">
        <f t="shared" si="257"/>
        <v/>
      </c>
      <c r="C1054" s="86" t="str">
        <f t="shared" si="258"/>
        <v/>
      </c>
      <c r="D1054" s="86" t="str">
        <f t="shared" si="259"/>
        <v/>
      </c>
      <c r="E1054" s="86" t="str">
        <f t="shared" si="260"/>
        <v/>
      </c>
      <c r="F1054" s="86" t="str">
        <f t="shared" si="261"/>
        <v/>
      </c>
      <c r="G1054" s="86" t="str">
        <f t="shared" si="262"/>
        <v/>
      </c>
      <c r="H1054" s="87" t="str">
        <f>IF(EXPORTADO!B1036&lt;&gt;"",EXPORTADO!B1036,"")</f>
        <v/>
      </c>
      <c r="I1054" s="78" t="str">
        <f t="shared" si="263"/>
        <v/>
      </c>
      <c r="J1054" s="78"/>
      <c r="K1054" s="88" t="str">
        <f>IF(EXPORTADO!A1036&lt;&gt;"",TRIM(EXPORTADO!A1036),"")</f>
        <v/>
      </c>
      <c r="L1054" s="50" t="str">
        <f>IF(K1054&lt;&gt;"",EXPORTADO!D1036,"")</f>
        <v/>
      </c>
      <c r="M1054" s="50"/>
      <c r="N1054" s="78" t="str">
        <f>IF(K1054&lt;&gt;"",EXPORTADO!C1036,"")</f>
        <v/>
      </c>
      <c r="O1054" s="89" t="str">
        <f>IF(G1054&lt;&gt;"",EXPORTADO!E1036,"")</f>
        <v/>
      </c>
      <c r="P1054" s="90" t="str">
        <f>IF(G1054&lt;&gt;"",EXPORTADO!F1036,"")</f>
        <v/>
      </c>
      <c r="Q1054" s="90" t="str">
        <f>IF($G1054&lt;&gt;"",$O1054*P1054,IF(OR($I1054="c",$I1054="css"),SUMIF($G$22:G$2999,$K1054,Q$22:Q$2999),IF($I1054="c1",SUMIF($F$22:F$2999,$K1054,Q$22:Q$2999),IF($I1054="c2",SUMIF($E$22:E$2999,$K1054,Q$22:Q$2999),IF($I1054="c3",SUMIF($D$22:D$2999,$K1054,Q$22:Q$2999),IF($I1054="c4",SUMIF($C$22:C$2999,$K1054,Q$22:Q$2999),""))))))</f>
        <v/>
      </c>
      <c r="S1054" s="90"/>
      <c r="T1054" s="90" t="str">
        <f>IF(G1054&lt;&gt;"",IF(S1054&lt;&gt;"",O1054*S1054,"Celda Vacia"),IF($G1054&lt;&gt;"",$O1054*S1054,IF(OR($I1054="c",$I1054="css"),SUMIF($G$22:G$2999,$K1054,T$22:T$2999),IF($I1054="c1",SUMIF($F$22:F$2999,$K1054,T$22:T$2999),IF($I1054="c2",SUMIF($E$22:E$2999,$K1054,T$22:T$2999),IF($I1054="c3",SUMIF($D$22:D$2999,$K1054,T$22:T$2999),IF($I1054="c4",SUMIF($C$22:C$2999,$K1054,T$22:T$2999),"")))))))</f>
        <v/>
      </c>
      <c r="U1054" s="91" t="str">
        <f t="shared" si="264"/>
        <v/>
      </c>
      <c r="V1054" s="45"/>
      <c r="X1054" s="50" t="str">
        <f t="shared" si="265"/>
        <v/>
      </c>
      <c r="Y1054" s="69" t="str">
        <f t="shared" si="266"/>
        <v/>
      </c>
      <c r="Z1054" s="69" t="str">
        <f t="shared" si="267"/>
        <v/>
      </c>
      <c r="AA1054" s="69" t="str">
        <f>IF(I1054="CSS",IF(RELLENAR!$F$6="PEM",IF(OR(T1054&lt;(Q1054),Q1054=0),1,""),IF(OR(T1054*(1+$T$11+$T$9)&lt;(Q1054*(1+$O$9+$O$11)),Q1054=0),1,"")),"")</f>
        <v/>
      </c>
      <c r="AB1054" s="93" t="str">
        <f t="shared" si="268"/>
        <v/>
      </c>
      <c r="AC1054" s="56" t="str">
        <f t="shared" si="269"/>
        <v/>
      </c>
      <c r="AD1054" s="94" t="str">
        <f t="shared" si="270"/>
        <v/>
      </c>
      <c r="AE1054" s="56" t="str">
        <f t="shared" si="271"/>
        <v/>
      </c>
      <c r="AF1054" s="78" t="str">
        <f t="shared" si="272"/>
        <v/>
      </c>
    </row>
    <row r="1055" spans="1:32" s="74" customFormat="1" x14ac:dyDescent="0.2">
      <c r="A1055" s="74" t="str">
        <f>IF(EXPORTADO!I1037&lt;&gt;"",EXPORTADO!I1037,"")</f>
        <v/>
      </c>
      <c r="B1055" s="74" t="str">
        <f t="shared" si="257"/>
        <v/>
      </c>
      <c r="C1055" s="86" t="str">
        <f t="shared" si="258"/>
        <v/>
      </c>
      <c r="D1055" s="86" t="str">
        <f t="shared" si="259"/>
        <v/>
      </c>
      <c r="E1055" s="86" t="str">
        <f t="shared" si="260"/>
        <v/>
      </c>
      <c r="F1055" s="86" t="str">
        <f t="shared" si="261"/>
        <v/>
      </c>
      <c r="G1055" s="86" t="str">
        <f t="shared" si="262"/>
        <v/>
      </c>
      <c r="H1055" s="87" t="str">
        <f>IF(EXPORTADO!B1037&lt;&gt;"",EXPORTADO!B1037,"")</f>
        <v/>
      </c>
      <c r="I1055" s="78" t="str">
        <f t="shared" si="263"/>
        <v/>
      </c>
      <c r="J1055" s="78"/>
      <c r="K1055" s="88" t="str">
        <f>IF(EXPORTADO!A1037&lt;&gt;"",TRIM(EXPORTADO!A1037),"")</f>
        <v/>
      </c>
      <c r="L1055" s="50" t="str">
        <f>IF(K1055&lt;&gt;"",EXPORTADO!D1037,"")</f>
        <v/>
      </c>
      <c r="M1055" s="50"/>
      <c r="N1055" s="78" t="str">
        <f>IF(K1055&lt;&gt;"",EXPORTADO!C1037,"")</f>
        <v/>
      </c>
      <c r="O1055" s="89" t="str">
        <f>IF(G1055&lt;&gt;"",EXPORTADO!E1037,"")</f>
        <v/>
      </c>
      <c r="P1055" s="90" t="str">
        <f>IF(G1055&lt;&gt;"",EXPORTADO!F1037,"")</f>
        <v/>
      </c>
      <c r="Q1055" s="90" t="str">
        <f>IF($G1055&lt;&gt;"",$O1055*P1055,IF(OR($I1055="c",$I1055="css"),SUMIF($G$22:G$2999,$K1055,Q$22:Q$2999),IF($I1055="c1",SUMIF($F$22:F$2999,$K1055,Q$22:Q$2999),IF($I1055="c2",SUMIF($E$22:E$2999,$K1055,Q$22:Q$2999),IF($I1055="c3",SUMIF($D$22:D$2999,$K1055,Q$22:Q$2999),IF($I1055="c4",SUMIF($C$22:C$2999,$K1055,Q$22:Q$2999),""))))))</f>
        <v/>
      </c>
      <c r="S1055" s="90"/>
      <c r="T1055" s="90" t="str">
        <f>IF(G1055&lt;&gt;"",IF(S1055&lt;&gt;"",O1055*S1055,"Celda Vacia"),IF($G1055&lt;&gt;"",$O1055*S1055,IF(OR($I1055="c",$I1055="css"),SUMIF($G$22:G$2999,$K1055,T$22:T$2999),IF($I1055="c1",SUMIF($F$22:F$2999,$K1055,T$22:T$2999),IF($I1055="c2",SUMIF($E$22:E$2999,$K1055,T$22:T$2999),IF($I1055="c3",SUMIF($D$22:D$2999,$K1055,T$22:T$2999),IF($I1055="c4",SUMIF($C$22:C$2999,$K1055,T$22:T$2999),"")))))))</f>
        <v/>
      </c>
      <c r="U1055" s="91" t="str">
        <f t="shared" si="264"/>
        <v/>
      </c>
      <c r="V1055" s="45"/>
      <c r="X1055" s="50" t="str">
        <f t="shared" si="265"/>
        <v/>
      </c>
      <c r="Y1055" s="69" t="str">
        <f t="shared" si="266"/>
        <v/>
      </c>
      <c r="Z1055" s="69" t="str">
        <f t="shared" si="267"/>
        <v/>
      </c>
      <c r="AA1055" s="69" t="str">
        <f>IF(I1055="CSS",IF(RELLENAR!$F$6="PEM",IF(OR(T1055&lt;(Q1055),Q1055=0),1,""),IF(OR(T1055*(1+$T$11+$T$9)&lt;(Q1055*(1+$O$9+$O$11)),Q1055=0),1,"")),"")</f>
        <v/>
      </c>
      <c r="AB1055" s="93" t="str">
        <f t="shared" si="268"/>
        <v/>
      </c>
      <c r="AC1055" s="56" t="str">
        <f t="shared" si="269"/>
        <v/>
      </c>
      <c r="AD1055" s="94" t="str">
        <f t="shared" si="270"/>
        <v/>
      </c>
      <c r="AE1055" s="56" t="str">
        <f t="shared" si="271"/>
        <v/>
      </c>
      <c r="AF1055" s="78" t="str">
        <f t="shared" si="272"/>
        <v/>
      </c>
    </row>
    <row r="1056" spans="1:32" s="74" customFormat="1" x14ac:dyDescent="0.2">
      <c r="A1056" s="74" t="str">
        <f>IF(EXPORTADO!I1038&lt;&gt;"",EXPORTADO!I1038,"")</f>
        <v/>
      </c>
      <c r="B1056" s="74" t="str">
        <f t="shared" si="257"/>
        <v/>
      </c>
      <c r="C1056" s="86" t="str">
        <f t="shared" si="258"/>
        <v/>
      </c>
      <c r="D1056" s="86" t="str">
        <f t="shared" si="259"/>
        <v/>
      </c>
      <c r="E1056" s="86" t="str">
        <f t="shared" si="260"/>
        <v/>
      </c>
      <c r="F1056" s="86" t="str">
        <f t="shared" si="261"/>
        <v/>
      </c>
      <c r="G1056" s="86" t="str">
        <f t="shared" si="262"/>
        <v/>
      </c>
      <c r="H1056" s="87" t="str">
        <f>IF(EXPORTADO!B1038&lt;&gt;"",EXPORTADO!B1038,"")</f>
        <v/>
      </c>
      <c r="I1056" s="78" t="str">
        <f t="shared" si="263"/>
        <v/>
      </c>
      <c r="J1056" s="78"/>
      <c r="K1056" s="88" t="str">
        <f>IF(EXPORTADO!A1038&lt;&gt;"",TRIM(EXPORTADO!A1038),"")</f>
        <v/>
      </c>
      <c r="L1056" s="50" t="str">
        <f>IF(K1056&lt;&gt;"",EXPORTADO!D1038,"")</f>
        <v/>
      </c>
      <c r="M1056" s="50"/>
      <c r="N1056" s="78" t="str">
        <f>IF(K1056&lt;&gt;"",EXPORTADO!C1038,"")</f>
        <v/>
      </c>
      <c r="O1056" s="89" t="str">
        <f>IF(G1056&lt;&gt;"",EXPORTADO!E1038,"")</f>
        <v/>
      </c>
      <c r="P1056" s="90" t="str">
        <f>IF(G1056&lt;&gt;"",EXPORTADO!F1038,"")</f>
        <v/>
      </c>
      <c r="Q1056" s="90" t="str">
        <f>IF($G1056&lt;&gt;"",$O1056*P1056,IF(OR($I1056="c",$I1056="css"),SUMIF($G$22:G$2999,$K1056,Q$22:Q$2999),IF($I1056="c1",SUMIF($F$22:F$2999,$K1056,Q$22:Q$2999),IF($I1056="c2",SUMIF($E$22:E$2999,$K1056,Q$22:Q$2999),IF($I1056="c3",SUMIF($D$22:D$2999,$K1056,Q$22:Q$2999),IF($I1056="c4",SUMIF($C$22:C$2999,$K1056,Q$22:Q$2999),""))))))</f>
        <v/>
      </c>
      <c r="S1056" s="90" t="s">
        <v>17</v>
      </c>
      <c r="T1056" s="90" t="str">
        <f>IF(G1056&lt;&gt;"",IF(S1056&lt;&gt;"",O1056*S1056,"Celda Vacia"),IF($G1056&lt;&gt;"",$O1056*S1056,IF(OR($I1056="c",$I1056="css"),SUMIF($G$22:G$2999,$K1056,T$22:T$2999),IF($I1056="c1",SUMIF($F$22:F$2999,$K1056,T$22:T$2999),IF($I1056="c2",SUMIF($E$22:E$2999,$K1056,T$22:T$2999),IF($I1056="c3",SUMIF($D$22:D$2999,$K1056,T$22:T$2999),IF($I1056="c4",SUMIF($C$22:C$2999,$K1056,T$22:T$2999),"")))))))</f>
        <v/>
      </c>
      <c r="U1056" s="91" t="str">
        <f t="shared" si="264"/>
        <v/>
      </c>
      <c r="V1056" s="45"/>
      <c r="X1056" s="50" t="str">
        <f t="shared" si="265"/>
        <v/>
      </c>
      <c r="Y1056" s="69" t="str">
        <f t="shared" si="266"/>
        <v/>
      </c>
      <c r="Z1056" s="69" t="str">
        <f t="shared" si="267"/>
        <v/>
      </c>
      <c r="AA1056" s="69" t="str">
        <f>IF(I1056="CSS",IF(RELLENAR!$F$6="PEM",IF(OR(T1056&lt;(Q1056),Q1056=0),1,""),IF(OR(T1056*(1+$T$11+$T$9)&lt;(Q1056*(1+$O$9+$O$11)),Q1056=0),1,"")),"")</f>
        <v/>
      </c>
      <c r="AB1056" s="93" t="str">
        <f t="shared" si="268"/>
        <v/>
      </c>
      <c r="AC1056" s="56" t="str">
        <f t="shared" si="269"/>
        <v/>
      </c>
      <c r="AD1056" s="94" t="str">
        <f t="shared" si="270"/>
        <v/>
      </c>
      <c r="AE1056" s="56" t="str">
        <f t="shared" si="271"/>
        <v/>
      </c>
      <c r="AF1056" s="78" t="str">
        <f t="shared" si="272"/>
        <v/>
      </c>
    </row>
    <row r="1057" spans="1:32" s="74" customFormat="1" x14ac:dyDescent="0.2">
      <c r="A1057" s="74" t="str">
        <f>IF(EXPORTADO!I1039&lt;&gt;"",EXPORTADO!I1039,"")</f>
        <v/>
      </c>
      <c r="B1057" s="74" t="str">
        <f t="shared" si="257"/>
        <v/>
      </c>
      <c r="C1057" s="86" t="str">
        <f t="shared" si="258"/>
        <v/>
      </c>
      <c r="D1057" s="86" t="str">
        <f t="shared" si="259"/>
        <v/>
      </c>
      <c r="E1057" s="86" t="str">
        <f t="shared" si="260"/>
        <v/>
      </c>
      <c r="F1057" s="86" t="str">
        <f t="shared" si="261"/>
        <v/>
      </c>
      <c r="G1057" s="86" t="str">
        <f t="shared" si="262"/>
        <v/>
      </c>
      <c r="H1057" s="87" t="str">
        <f>IF(EXPORTADO!B1039&lt;&gt;"",EXPORTADO!B1039,"")</f>
        <v/>
      </c>
      <c r="I1057" s="78" t="str">
        <f t="shared" si="263"/>
        <v/>
      </c>
      <c r="J1057" s="78"/>
      <c r="K1057" s="88" t="str">
        <f>IF(EXPORTADO!A1039&lt;&gt;"",TRIM(EXPORTADO!A1039),"")</f>
        <v/>
      </c>
      <c r="L1057" s="50" t="str">
        <f>IF(K1057&lt;&gt;"",EXPORTADO!D1039,"")</f>
        <v/>
      </c>
      <c r="M1057" s="50"/>
      <c r="N1057" s="78" t="str">
        <f>IF(K1057&lt;&gt;"",EXPORTADO!C1039,"")</f>
        <v/>
      </c>
      <c r="O1057" s="89" t="str">
        <f>IF(G1057&lt;&gt;"",EXPORTADO!E1039,"")</f>
        <v/>
      </c>
      <c r="P1057" s="90" t="str">
        <f>IF(G1057&lt;&gt;"",EXPORTADO!F1039,"")</f>
        <v/>
      </c>
      <c r="Q1057" s="90" t="str">
        <f>IF($G1057&lt;&gt;"",$O1057*P1057,IF(OR($I1057="c",$I1057="css"),SUMIF($G$22:G$2999,$K1057,Q$22:Q$2999),IF($I1057="c1",SUMIF($F$22:F$2999,$K1057,Q$22:Q$2999),IF($I1057="c2",SUMIF($E$22:E$2999,$K1057,Q$22:Q$2999),IF($I1057="c3",SUMIF($D$22:D$2999,$K1057,Q$22:Q$2999),IF($I1057="c4",SUMIF($C$22:C$2999,$K1057,Q$22:Q$2999),""))))))</f>
        <v/>
      </c>
      <c r="S1057" s="90"/>
      <c r="T1057" s="90" t="str">
        <f>IF(G1057&lt;&gt;"",IF(S1057&lt;&gt;"",O1057*S1057,"Celda Vacia"),IF($G1057&lt;&gt;"",$O1057*S1057,IF(OR($I1057="c",$I1057="css"),SUMIF($G$22:G$2999,$K1057,T$22:T$2999),IF($I1057="c1",SUMIF($F$22:F$2999,$K1057,T$22:T$2999),IF($I1057="c2",SUMIF($E$22:E$2999,$K1057,T$22:T$2999),IF($I1057="c3",SUMIF($D$22:D$2999,$K1057,T$22:T$2999),IF($I1057="c4",SUMIF($C$22:C$2999,$K1057,T$22:T$2999),"")))))))</f>
        <v/>
      </c>
      <c r="U1057" s="91" t="str">
        <f t="shared" si="264"/>
        <v/>
      </c>
      <c r="V1057" s="45"/>
      <c r="X1057" s="50" t="str">
        <f t="shared" si="265"/>
        <v/>
      </c>
      <c r="Y1057" s="69" t="str">
        <f t="shared" si="266"/>
        <v/>
      </c>
      <c r="Z1057" s="69" t="str">
        <f t="shared" si="267"/>
        <v/>
      </c>
      <c r="AA1057" s="69" t="str">
        <f>IF(I1057="CSS",IF(RELLENAR!$F$6="PEM",IF(OR(T1057&lt;(Q1057),Q1057=0),1,""),IF(OR(T1057*(1+$T$11+$T$9)&lt;(Q1057*(1+$O$9+$O$11)),Q1057=0),1,"")),"")</f>
        <v/>
      </c>
      <c r="AB1057" s="93" t="str">
        <f t="shared" si="268"/>
        <v/>
      </c>
      <c r="AC1057" s="56" t="str">
        <f t="shared" si="269"/>
        <v/>
      </c>
      <c r="AD1057" s="94" t="str">
        <f t="shared" si="270"/>
        <v/>
      </c>
      <c r="AE1057" s="56" t="str">
        <f t="shared" si="271"/>
        <v/>
      </c>
      <c r="AF1057" s="78" t="str">
        <f t="shared" si="272"/>
        <v/>
      </c>
    </row>
    <row r="1058" spans="1:32" s="74" customFormat="1" x14ac:dyDescent="0.2">
      <c r="A1058" s="74" t="str">
        <f>IF(EXPORTADO!I1040&lt;&gt;"",EXPORTADO!I1040,"")</f>
        <v/>
      </c>
      <c r="B1058" s="74" t="str">
        <f t="shared" si="257"/>
        <v/>
      </c>
      <c r="C1058" s="86" t="str">
        <f t="shared" si="258"/>
        <v/>
      </c>
      <c r="D1058" s="86" t="str">
        <f t="shared" si="259"/>
        <v/>
      </c>
      <c r="E1058" s="86" t="str">
        <f t="shared" si="260"/>
        <v/>
      </c>
      <c r="F1058" s="86" t="str">
        <f t="shared" si="261"/>
        <v/>
      </c>
      <c r="G1058" s="86" t="str">
        <f t="shared" si="262"/>
        <v/>
      </c>
      <c r="H1058" s="87" t="str">
        <f>IF(EXPORTADO!B1040&lt;&gt;"",EXPORTADO!B1040,"")</f>
        <v/>
      </c>
      <c r="I1058" s="78" t="str">
        <f t="shared" si="263"/>
        <v/>
      </c>
      <c r="J1058" s="78"/>
      <c r="K1058" s="88" t="str">
        <f>IF(EXPORTADO!A1040&lt;&gt;"",TRIM(EXPORTADO!A1040),"")</f>
        <v/>
      </c>
      <c r="L1058" s="50" t="str">
        <f>IF(K1058&lt;&gt;"",EXPORTADO!D1040,"")</f>
        <v/>
      </c>
      <c r="M1058" s="50"/>
      <c r="N1058" s="78" t="str">
        <f>IF(K1058&lt;&gt;"",EXPORTADO!C1040,"")</f>
        <v/>
      </c>
      <c r="O1058" s="89" t="str">
        <f>IF(G1058&lt;&gt;"",EXPORTADO!E1040,"")</f>
        <v/>
      </c>
      <c r="P1058" s="90" t="str">
        <f>IF(G1058&lt;&gt;"",EXPORTADO!F1040,"")</f>
        <v/>
      </c>
      <c r="Q1058" s="90" t="str">
        <f>IF($G1058&lt;&gt;"",$O1058*P1058,IF(OR($I1058="c",$I1058="css"),SUMIF($G$22:G$2999,$K1058,Q$22:Q$2999),IF($I1058="c1",SUMIF($F$22:F$2999,$K1058,Q$22:Q$2999),IF($I1058="c2",SUMIF($E$22:E$2999,$K1058,Q$22:Q$2999),IF($I1058="c3",SUMIF($D$22:D$2999,$K1058,Q$22:Q$2999),IF($I1058="c4",SUMIF($C$22:C$2999,$K1058,Q$22:Q$2999),""))))))</f>
        <v/>
      </c>
      <c r="S1058" s="90" t="s">
        <v>17</v>
      </c>
      <c r="T1058" s="90" t="str">
        <f>IF(G1058&lt;&gt;"",IF(S1058&lt;&gt;"",O1058*S1058,"Celda Vacia"),IF($G1058&lt;&gt;"",$O1058*S1058,IF(OR($I1058="c",$I1058="css"),SUMIF($G$22:G$2999,$K1058,T$22:T$2999),IF($I1058="c1",SUMIF($F$22:F$2999,$K1058,T$22:T$2999),IF($I1058="c2",SUMIF($E$22:E$2999,$K1058,T$22:T$2999),IF($I1058="c3",SUMIF($D$22:D$2999,$K1058,T$22:T$2999),IF($I1058="c4",SUMIF($C$22:C$2999,$K1058,T$22:T$2999),"")))))))</f>
        <v/>
      </c>
      <c r="U1058" s="91" t="str">
        <f t="shared" si="264"/>
        <v/>
      </c>
      <c r="V1058" s="45"/>
      <c r="X1058" s="50" t="str">
        <f t="shared" si="265"/>
        <v/>
      </c>
      <c r="Y1058" s="69" t="str">
        <f t="shared" si="266"/>
        <v/>
      </c>
      <c r="Z1058" s="69" t="str">
        <f t="shared" si="267"/>
        <v/>
      </c>
      <c r="AA1058" s="69" t="str">
        <f>IF(I1058="CSS",IF(RELLENAR!$F$6="PEM",IF(OR(T1058&lt;(Q1058),Q1058=0),1,""),IF(OR(T1058*(1+$T$11+$T$9)&lt;(Q1058*(1+$O$9+$O$11)),Q1058=0),1,"")),"")</f>
        <v/>
      </c>
      <c r="AB1058" s="93" t="str">
        <f t="shared" si="268"/>
        <v/>
      </c>
      <c r="AC1058" s="56" t="str">
        <f t="shared" si="269"/>
        <v/>
      </c>
      <c r="AD1058" s="94" t="str">
        <f t="shared" si="270"/>
        <v/>
      </c>
      <c r="AE1058" s="56" t="str">
        <f t="shared" si="271"/>
        <v/>
      </c>
      <c r="AF1058" s="78" t="str">
        <f t="shared" si="272"/>
        <v/>
      </c>
    </row>
    <row r="1059" spans="1:32" s="74" customFormat="1" x14ac:dyDescent="0.2">
      <c r="A1059" s="74" t="str">
        <f>IF(EXPORTADO!I1041&lt;&gt;"",EXPORTADO!I1041,"")</f>
        <v/>
      </c>
      <c r="B1059" s="74" t="str">
        <f t="shared" si="257"/>
        <v/>
      </c>
      <c r="C1059" s="86" t="str">
        <f t="shared" si="258"/>
        <v/>
      </c>
      <c r="D1059" s="86" t="str">
        <f t="shared" si="259"/>
        <v/>
      </c>
      <c r="E1059" s="86" t="str">
        <f t="shared" si="260"/>
        <v/>
      </c>
      <c r="F1059" s="86" t="str">
        <f t="shared" si="261"/>
        <v/>
      </c>
      <c r="G1059" s="86" t="str">
        <f t="shared" si="262"/>
        <v/>
      </c>
      <c r="H1059" s="87" t="str">
        <f>IF(EXPORTADO!B1041&lt;&gt;"",EXPORTADO!B1041,"")</f>
        <v/>
      </c>
      <c r="I1059" s="78" t="str">
        <f t="shared" si="263"/>
        <v/>
      </c>
      <c r="J1059" s="78"/>
      <c r="K1059" s="88" t="str">
        <f>IF(EXPORTADO!A1041&lt;&gt;"",TRIM(EXPORTADO!A1041),"")</f>
        <v/>
      </c>
      <c r="L1059" s="50" t="str">
        <f>IF(K1059&lt;&gt;"",EXPORTADO!D1041,"")</f>
        <v/>
      </c>
      <c r="M1059" s="50"/>
      <c r="N1059" s="78" t="str">
        <f>IF(K1059&lt;&gt;"",EXPORTADO!C1041,"")</f>
        <v/>
      </c>
      <c r="O1059" s="89" t="str">
        <f>IF(G1059&lt;&gt;"",EXPORTADO!E1041,"")</f>
        <v/>
      </c>
      <c r="P1059" s="90" t="str">
        <f>IF(G1059&lt;&gt;"",EXPORTADO!F1041,"")</f>
        <v/>
      </c>
      <c r="Q1059" s="90" t="str">
        <f>IF($G1059&lt;&gt;"",$O1059*P1059,IF(OR($I1059="c",$I1059="css"),SUMIF($G$22:G$2999,$K1059,Q$22:Q$2999),IF($I1059="c1",SUMIF($F$22:F$2999,$K1059,Q$22:Q$2999),IF($I1059="c2",SUMIF($E$22:E$2999,$K1059,Q$22:Q$2999),IF($I1059="c3",SUMIF($D$22:D$2999,$K1059,Q$22:Q$2999),IF($I1059="c4",SUMIF($C$22:C$2999,$K1059,Q$22:Q$2999),""))))))</f>
        <v/>
      </c>
      <c r="S1059" s="90" t="s">
        <v>17</v>
      </c>
      <c r="T1059" s="90" t="str">
        <f>IF(G1059&lt;&gt;"",IF(S1059&lt;&gt;"",O1059*S1059,"Celda Vacia"),IF($G1059&lt;&gt;"",$O1059*S1059,IF(OR($I1059="c",$I1059="css"),SUMIF($G$22:G$2999,$K1059,T$22:T$2999),IF($I1059="c1",SUMIF($F$22:F$2999,$K1059,T$22:T$2999),IF($I1059="c2",SUMIF($E$22:E$2999,$K1059,T$22:T$2999),IF($I1059="c3",SUMIF($D$22:D$2999,$K1059,T$22:T$2999),IF($I1059="c4",SUMIF($C$22:C$2999,$K1059,T$22:T$2999),"")))))))</f>
        <v/>
      </c>
      <c r="U1059" s="91" t="str">
        <f t="shared" si="264"/>
        <v/>
      </c>
      <c r="V1059" s="45"/>
      <c r="X1059" s="50" t="str">
        <f t="shared" si="265"/>
        <v/>
      </c>
      <c r="Y1059" s="69" t="str">
        <f t="shared" si="266"/>
        <v/>
      </c>
      <c r="Z1059" s="69" t="str">
        <f t="shared" si="267"/>
        <v/>
      </c>
      <c r="AA1059" s="69" t="str">
        <f>IF(I1059="CSS",IF(RELLENAR!$F$6="PEM",IF(OR(T1059&lt;(Q1059),Q1059=0),1,""),IF(OR(T1059*(1+$T$11+$T$9)&lt;(Q1059*(1+$O$9+$O$11)),Q1059=0),1,"")),"")</f>
        <v/>
      </c>
      <c r="AB1059" s="93" t="str">
        <f t="shared" si="268"/>
        <v/>
      </c>
      <c r="AC1059" s="56" t="str">
        <f t="shared" si="269"/>
        <v/>
      </c>
      <c r="AD1059" s="94" t="str">
        <f t="shared" si="270"/>
        <v/>
      </c>
      <c r="AE1059" s="56" t="str">
        <f t="shared" si="271"/>
        <v/>
      </c>
      <c r="AF1059" s="78" t="str">
        <f t="shared" si="272"/>
        <v/>
      </c>
    </row>
    <row r="1060" spans="1:32" s="74" customFormat="1" x14ac:dyDescent="0.2">
      <c r="A1060" s="74" t="str">
        <f>IF(EXPORTADO!I1042&lt;&gt;"",EXPORTADO!I1042,"")</f>
        <v/>
      </c>
      <c r="B1060" s="74" t="str">
        <f t="shared" si="257"/>
        <v/>
      </c>
      <c r="C1060" s="86" t="str">
        <f t="shared" si="258"/>
        <v/>
      </c>
      <c r="D1060" s="86" t="str">
        <f t="shared" si="259"/>
        <v/>
      </c>
      <c r="E1060" s="86" t="str">
        <f t="shared" si="260"/>
        <v/>
      </c>
      <c r="F1060" s="86" t="str">
        <f t="shared" si="261"/>
        <v/>
      </c>
      <c r="G1060" s="86" t="str">
        <f t="shared" si="262"/>
        <v/>
      </c>
      <c r="H1060" s="87" t="str">
        <f>IF(EXPORTADO!B1042&lt;&gt;"",EXPORTADO!B1042,"")</f>
        <v/>
      </c>
      <c r="I1060" s="78" t="str">
        <f t="shared" si="263"/>
        <v/>
      </c>
      <c r="J1060" s="78"/>
      <c r="K1060" s="88" t="str">
        <f>IF(EXPORTADO!A1042&lt;&gt;"",TRIM(EXPORTADO!A1042),"")</f>
        <v/>
      </c>
      <c r="L1060" s="50" t="str">
        <f>IF(K1060&lt;&gt;"",EXPORTADO!D1042,"")</f>
        <v/>
      </c>
      <c r="M1060" s="50"/>
      <c r="N1060" s="78" t="str">
        <f>IF(K1060&lt;&gt;"",EXPORTADO!C1042,"")</f>
        <v/>
      </c>
      <c r="O1060" s="89" t="str">
        <f>IF(G1060&lt;&gt;"",EXPORTADO!E1042,"")</f>
        <v/>
      </c>
      <c r="P1060" s="90" t="str">
        <f>IF(G1060&lt;&gt;"",EXPORTADO!F1042,"")</f>
        <v/>
      </c>
      <c r="Q1060" s="90" t="str">
        <f>IF($G1060&lt;&gt;"",$O1060*P1060,IF(OR($I1060="c",$I1060="css"),SUMIF($G$22:G$2999,$K1060,Q$22:Q$2999),IF($I1060="c1",SUMIF($F$22:F$2999,$K1060,Q$22:Q$2999),IF($I1060="c2",SUMIF($E$22:E$2999,$K1060,Q$22:Q$2999),IF($I1060="c3",SUMIF($D$22:D$2999,$K1060,Q$22:Q$2999),IF($I1060="c4",SUMIF($C$22:C$2999,$K1060,Q$22:Q$2999),""))))))</f>
        <v/>
      </c>
      <c r="S1060" s="90" t="s">
        <v>17</v>
      </c>
      <c r="T1060" s="90" t="str">
        <f>IF(G1060&lt;&gt;"",IF(S1060&lt;&gt;"",O1060*S1060,"Celda Vacia"),IF($G1060&lt;&gt;"",$O1060*S1060,IF(OR($I1060="c",$I1060="css"),SUMIF($G$22:G$2999,$K1060,T$22:T$2999),IF($I1060="c1",SUMIF($F$22:F$2999,$K1060,T$22:T$2999),IF($I1060="c2",SUMIF($E$22:E$2999,$K1060,T$22:T$2999),IF($I1060="c3",SUMIF($D$22:D$2999,$K1060,T$22:T$2999),IF($I1060="c4",SUMIF($C$22:C$2999,$K1060,T$22:T$2999),"")))))))</f>
        <v/>
      </c>
      <c r="U1060" s="91" t="str">
        <f t="shared" si="264"/>
        <v/>
      </c>
      <c r="V1060" s="45"/>
      <c r="X1060" s="50" t="str">
        <f t="shared" si="265"/>
        <v/>
      </c>
      <c r="Y1060" s="69" t="str">
        <f t="shared" si="266"/>
        <v/>
      </c>
      <c r="Z1060" s="69" t="str">
        <f t="shared" si="267"/>
        <v/>
      </c>
      <c r="AA1060" s="69" t="str">
        <f>IF(I1060="CSS",IF(RELLENAR!$F$6="PEM",IF(OR(T1060&lt;(Q1060),Q1060=0),1,""),IF(OR(T1060*(1+$T$11+$T$9)&lt;(Q1060*(1+$O$9+$O$11)),Q1060=0),1,"")),"")</f>
        <v/>
      </c>
      <c r="AB1060" s="93" t="str">
        <f t="shared" si="268"/>
        <v/>
      </c>
      <c r="AC1060" s="56" t="str">
        <f t="shared" si="269"/>
        <v/>
      </c>
      <c r="AD1060" s="94" t="str">
        <f t="shared" si="270"/>
        <v/>
      </c>
      <c r="AE1060" s="56" t="str">
        <f t="shared" si="271"/>
        <v/>
      </c>
      <c r="AF1060" s="78" t="str">
        <f t="shared" si="272"/>
        <v/>
      </c>
    </row>
    <row r="1061" spans="1:32" s="74" customFormat="1" x14ac:dyDescent="0.2">
      <c r="A1061" s="74" t="str">
        <f>IF(EXPORTADO!I1043&lt;&gt;"",EXPORTADO!I1043,"")</f>
        <v/>
      </c>
      <c r="B1061" s="74" t="str">
        <f t="shared" si="257"/>
        <v/>
      </c>
      <c r="C1061" s="86" t="str">
        <f t="shared" si="258"/>
        <v/>
      </c>
      <c r="D1061" s="86" t="str">
        <f t="shared" si="259"/>
        <v/>
      </c>
      <c r="E1061" s="86" t="str">
        <f t="shared" si="260"/>
        <v/>
      </c>
      <c r="F1061" s="86" t="str">
        <f t="shared" si="261"/>
        <v/>
      </c>
      <c r="G1061" s="86" t="str">
        <f t="shared" si="262"/>
        <v/>
      </c>
      <c r="H1061" s="87" t="str">
        <f>IF(EXPORTADO!B1043&lt;&gt;"",EXPORTADO!B1043,"")</f>
        <v/>
      </c>
      <c r="I1061" s="78" t="str">
        <f t="shared" si="263"/>
        <v/>
      </c>
      <c r="J1061" s="78"/>
      <c r="K1061" s="88" t="str">
        <f>IF(EXPORTADO!A1043&lt;&gt;"",TRIM(EXPORTADO!A1043),"")</f>
        <v/>
      </c>
      <c r="L1061" s="50" t="str">
        <f>IF(K1061&lt;&gt;"",EXPORTADO!D1043,"")</f>
        <v/>
      </c>
      <c r="M1061" s="50"/>
      <c r="N1061" s="78" t="str">
        <f>IF(K1061&lt;&gt;"",EXPORTADO!C1043,"")</f>
        <v/>
      </c>
      <c r="O1061" s="89" t="str">
        <f>IF(G1061&lt;&gt;"",EXPORTADO!E1043,"")</f>
        <v/>
      </c>
      <c r="P1061" s="90" t="str">
        <f>IF(G1061&lt;&gt;"",EXPORTADO!F1043,"")</f>
        <v/>
      </c>
      <c r="Q1061" s="90" t="str">
        <f>IF($G1061&lt;&gt;"",$O1061*P1061,IF(OR($I1061="c",$I1061="css"),SUMIF($G$22:G$2999,$K1061,Q$22:Q$2999),IF($I1061="c1",SUMIF($F$22:F$2999,$K1061,Q$22:Q$2999),IF($I1061="c2",SUMIF($E$22:E$2999,$K1061,Q$22:Q$2999),IF($I1061="c3",SUMIF($D$22:D$2999,$K1061,Q$22:Q$2999),IF($I1061="c4",SUMIF($C$22:C$2999,$K1061,Q$22:Q$2999),""))))))</f>
        <v/>
      </c>
      <c r="S1061" s="90"/>
      <c r="T1061" s="90" t="str">
        <f>IF(G1061&lt;&gt;"",IF(S1061&lt;&gt;"",O1061*S1061,"Celda Vacia"),IF($G1061&lt;&gt;"",$O1061*S1061,IF(OR($I1061="c",$I1061="css"),SUMIF($G$22:G$2999,$K1061,T$22:T$2999),IF($I1061="c1",SUMIF($F$22:F$2999,$K1061,T$22:T$2999),IF($I1061="c2",SUMIF($E$22:E$2999,$K1061,T$22:T$2999),IF($I1061="c3",SUMIF($D$22:D$2999,$K1061,T$22:T$2999),IF($I1061="c4",SUMIF($C$22:C$2999,$K1061,T$22:T$2999),"")))))))</f>
        <v/>
      </c>
      <c r="U1061" s="91" t="str">
        <f t="shared" si="264"/>
        <v/>
      </c>
      <c r="V1061" s="45"/>
      <c r="X1061" s="50" t="str">
        <f t="shared" si="265"/>
        <v/>
      </c>
      <c r="Y1061" s="69" t="str">
        <f t="shared" si="266"/>
        <v/>
      </c>
      <c r="Z1061" s="69" t="str">
        <f t="shared" si="267"/>
        <v/>
      </c>
      <c r="AA1061" s="69" t="str">
        <f>IF(I1061="CSS",IF(RELLENAR!$F$6="PEM",IF(OR(T1061&lt;(Q1061),Q1061=0),1,""),IF(OR(T1061*(1+$T$11+$T$9)&lt;(Q1061*(1+$O$9+$O$11)),Q1061=0),1,"")),"")</f>
        <v/>
      </c>
      <c r="AB1061" s="93" t="str">
        <f t="shared" si="268"/>
        <v/>
      </c>
      <c r="AC1061" s="56" t="str">
        <f t="shared" si="269"/>
        <v/>
      </c>
      <c r="AD1061" s="94" t="str">
        <f t="shared" si="270"/>
        <v/>
      </c>
      <c r="AE1061" s="56" t="str">
        <f t="shared" si="271"/>
        <v/>
      </c>
      <c r="AF1061" s="78" t="str">
        <f t="shared" si="272"/>
        <v/>
      </c>
    </row>
    <row r="1062" spans="1:32" s="74" customFormat="1" x14ac:dyDescent="0.2">
      <c r="A1062" s="74" t="str">
        <f>IF(EXPORTADO!I1044&lt;&gt;"",EXPORTADO!I1044,"")</f>
        <v/>
      </c>
      <c r="B1062" s="74" t="str">
        <f t="shared" si="257"/>
        <v/>
      </c>
      <c r="C1062" s="86" t="str">
        <f t="shared" si="258"/>
        <v/>
      </c>
      <c r="D1062" s="86" t="str">
        <f t="shared" si="259"/>
        <v/>
      </c>
      <c r="E1062" s="86" t="str">
        <f t="shared" si="260"/>
        <v/>
      </c>
      <c r="F1062" s="86" t="str">
        <f t="shared" si="261"/>
        <v/>
      </c>
      <c r="G1062" s="86" t="str">
        <f t="shared" si="262"/>
        <v/>
      </c>
      <c r="H1062" s="87" t="str">
        <f>IF(EXPORTADO!B1044&lt;&gt;"",EXPORTADO!B1044,"")</f>
        <v/>
      </c>
      <c r="I1062" s="78" t="str">
        <f t="shared" si="263"/>
        <v/>
      </c>
      <c r="J1062" s="78"/>
      <c r="K1062" s="88" t="str">
        <f>IF(EXPORTADO!A1044&lt;&gt;"",TRIM(EXPORTADO!A1044),"")</f>
        <v/>
      </c>
      <c r="L1062" s="50" t="str">
        <f>IF(K1062&lt;&gt;"",EXPORTADO!D1044,"")</f>
        <v/>
      </c>
      <c r="M1062" s="50"/>
      <c r="N1062" s="78" t="str">
        <f>IF(K1062&lt;&gt;"",EXPORTADO!C1044,"")</f>
        <v/>
      </c>
      <c r="O1062" s="89" t="str">
        <f>IF(G1062&lt;&gt;"",EXPORTADO!E1044,"")</f>
        <v/>
      </c>
      <c r="P1062" s="90" t="str">
        <f>IF(G1062&lt;&gt;"",EXPORTADO!F1044,"")</f>
        <v/>
      </c>
      <c r="Q1062" s="90" t="str">
        <f>IF($G1062&lt;&gt;"",$O1062*P1062,IF(OR($I1062="c",$I1062="css"),SUMIF($G$22:G$2999,$K1062,Q$22:Q$2999),IF($I1062="c1",SUMIF($F$22:F$2999,$K1062,Q$22:Q$2999),IF($I1062="c2",SUMIF($E$22:E$2999,$K1062,Q$22:Q$2999),IF($I1062="c3",SUMIF($D$22:D$2999,$K1062,Q$22:Q$2999),IF($I1062="c4",SUMIF($C$22:C$2999,$K1062,Q$22:Q$2999),""))))))</f>
        <v/>
      </c>
      <c r="S1062" s="90"/>
      <c r="T1062" s="90" t="str">
        <f>IF(G1062&lt;&gt;"",IF(S1062&lt;&gt;"",O1062*S1062,"Celda Vacia"),IF($G1062&lt;&gt;"",$O1062*S1062,IF(OR($I1062="c",$I1062="css"),SUMIF($G$22:G$2999,$K1062,T$22:T$2999),IF($I1062="c1",SUMIF($F$22:F$2999,$K1062,T$22:T$2999),IF($I1062="c2",SUMIF($E$22:E$2999,$K1062,T$22:T$2999),IF($I1062="c3",SUMIF($D$22:D$2999,$K1062,T$22:T$2999),IF($I1062="c4",SUMIF($C$22:C$2999,$K1062,T$22:T$2999),"")))))))</f>
        <v/>
      </c>
      <c r="U1062" s="91" t="str">
        <f t="shared" si="264"/>
        <v/>
      </c>
      <c r="V1062" s="45"/>
      <c r="X1062" s="50" t="str">
        <f t="shared" si="265"/>
        <v/>
      </c>
      <c r="Y1062" s="69" t="str">
        <f t="shared" si="266"/>
        <v/>
      </c>
      <c r="Z1062" s="69" t="str">
        <f t="shared" si="267"/>
        <v/>
      </c>
      <c r="AA1062" s="69" t="str">
        <f>IF(I1062="CSS",IF(RELLENAR!$F$6="PEM",IF(OR(T1062&lt;(Q1062),Q1062=0),1,""),IF(OR(T1062*(1+$T$11+$T$9)&lt;(Q1062*(1+$O$9+$O$11)),Q1062=0),1,"")),"")</f>
        <v/>
      </c>
      <c r="AB1062" s="93" t="str">
        <f t="shared" si="268"/>
        <v/>
      </c>
      <c r="AC1062" s="56" t="str">
        <f t="shared" si="269"/>
        <v/>
      </c>
      <c r="AD1062" s="94" t="str">
        <f t="shared" si="270"/>
        <v/>
      </c>
      <c r="AE1062" s="56" t="str">
        <f t="shared" si="271"/>
        <v/>
      </c>
      <c r="AF1062" s="78" t="str">
        <f t="shared" si="272"/>
        <v/>
      </c>
    </row>
    <row r="1063" spans="1:32" s="74" customFormat="1" x14ac:dyDescent="0.2">
      <c r="A1063" s="74" t="str">
        <f>IF(EXPORTADO!I1045&lt;&gt;"",EXPORTADO!I1045,"")</f>
        <v/>
      </c>
      <c r="B1063" s="74" t="str">
        <f t="shared" si="257"/>
        <v/>
      </c>
      <c r="C1063" s="86" t="str">
        <f t="shared" si="258"/>
        <v/>
      </c>
      <c r="D1063" s="86" t="str">
        <f t="shared" si="259"/>
        <v/>
      </c>
      <c r="E1063" s="86" t="str">
        <f t="shared" si="260"/>
        <v/>
      </c>
      <c r="F1063" s="86" t="str">
        <f t="shared" si="261"/>
        <v/>
      </c>
      <c r="G1063" s="86" t="str">
        <f t="shared" si="262"/>
        <v/>
      </c>
      <c r="H1063" s="87" t="str">
        <f>IF(EXPORTADO!B1045&lt;&gt;"",EXPORTADO!B1045,"")</f>
        <v/>
      </c>
      <c r="I1063" s="78" t="str">
        <f t="shared" si="263"/>
        <v/>
      </c>
      <c r="J1063" s="78"/>
      <c r="K1063" s="88" t="str">
        <f>IF(EXPORTADO!A1045&lt;&gt;"",TRIM(EXPORTADO!A1045),"")</f>
        <v/>
      </c>
      <c r="L1063" s="50" t="str">
        <f>IF(K1063&lt;&gt;"",EXPORTADO!D1045,"")</f>
        <v/>
      </c>
      <c r="M1063" s="50"/>
      <c r="N1063" s="78" t="str">
        <f>IF(K1063&lt;&gt;"",EXPORTADO!C1045,"")</f>
        <v/>
      </c>
      <c r="O1063" s="89" t="str">
        <f>IF(G1063&lt;&gt;"",EXPORTADO!E1045,"")</f>
        <v/>
      </c>
      <c r="P1063" s="90" t="str">
        <f>IF(G1063&lt;&gt;"",EXPORTADO!F1045,"")</f>
        <v/>
      </c>
      <c r="Q1063" s="90" t="str">
        <f>IF($G1063&lt;&gt;"",$O1063*P1063,IF(OR($I1063="c",$I1063="css"),SUMIF($G$22:G$2999,$K1063,Q$22:Q$2999),IF($I1063="c1",SUMIF($F$22:F$2999,$K1063,Q$22:Q$2999),IF($I1063="c2",SUMIF($E$22:E$2999,$K1063,Q$22:Q$2999),IF($I1063="c3",SUMIF($D$22:D$2999,$K1063,Q$22:Q$2999),IF($I1063="c4",SUMIF($C$22:C$2999,$K1063,Q$22:Q$2999),""))))))</f>
        <v/>
      </c>
      <c r="S1063" s="90"/>
      <c r="T1063" s="90" t="str">
        <f>IF(G1063&lt;&gt;"",IF(S1063&lt;&gt;"",O1063*S1063,"Celda Vacia"),IF($G1063&lt;&gt;"",$O1063*S1063,IF(OR($I1063="c",$I1063="css"),SUMIF($G$22:G$2999,$K1063,T$22:T$2999),IF($I1063="c1",SUMIF($F$22:F$2999,$K1063,T$22:T$2999),IF($I1063="c2",SUMIF($E$22:E$2999,$K1063,T$22:T$2999),IF($I1063="c3",SUMIF($D$22:D$2999,$K1063,T$22:T$2999),IF($I1063="c4",SUMIF($C$22:C$2999,$K1063,T$22:T$2999),"")))))))</f>
        <v/>
      </c>
      <c r="U1063" s="91" t="str">
        <f t="shared" si="264"/>
        <v/>
      </c>
      <c r="V1063" s="45"/>
      <c r="X1063" s="50" t="str">
        <f t="shared" si="265"/>
        <v/>
      </c>
      <c r="Y1063" s="69" t="str">
        <f t="shared" si="266"/>
        <v/>
      </c>
      <c r="Z1063" s="69" t="str">
        <f t="shared" si="267"/>
        <v/>
      </c>
      <c r="AA1063" s="69" t="str">
        <f>IF(I1063="CSS",IF(RELLENAR!$F$6="PEM",IF(OR(T1063&lt;(Q1063),Q1063=0),1,""),IF(OR(T1063*(1+$T$11+$T$9)&lt;(Q1063*(1+$O$9+$O$11)),Q1063=0),1,"")),"")</f>
        <v/>
      </c>
      <c r="AB1063" s="93" t="str">
        <f t="shared" si="268"/>
        <v/>
      </c>
      <c r="AC1063" s="56" t="str">
        <f t="shared" si="269"/>
        <v/>
      </c>
      <c r="AD1063" s="94" t="str">
        <f t="shared" si="270"/>
        <v/>
      </c>
      <c r="AE1063" s="56" t="str">
        <f t="shared" si="271"/>
        <v/>
      </c>
      <c r="AF1063" s="78" t="str">
        <f t="shared" si="272"/>
        <v/>
      </c>
    </row>
    <row r="1064" spans="1:32" s="74" customFormat="1" x14ac:dyDescent="0.2">
      <c r="A1064" s="74" t="str">
        <f>IF(EXPORTADO!I1046&lt;&gt;"",EXPORTADO!I1046,"")</f>
        <v/>
      </c>
      <c r="B1064" s="74" t="str">
        <f t="shared" si="257"/>
        <v/>
      </c>
      <c r="C1064" s="86" t="str">
        <f t="shared" si="258"/>
        <v/>
      </c>
      <c r="D1064" s="86" t="str">
        <f t="shared" si="259"/>
        <v/>
      </c>
      <c r="E1064" s="86" t="str">
        <f t="shared" si="260"/>
        <v/>
      </c>
      <c r="F1064" s="86" t="str">
        <f t="shared" si="261"/>
        <v/>
      </c>
      <c r="G1064" s="86" t="str">
        <f t="shared" si="262"/>
        <v/>
      </c>
      <c r="H1064" s="87" t="str">
        <f>IF(EXPORTADO!B1046&lt;&gt;"",EXPORTADO!B1046,"")</f>
        <v/>
      </c>
      <c r="I1064" s="78" t="str">
        <f t="shared" si="263"/>
        <v/>
      </c>
      <c r="J1064" s="78"/>
      <c r="K1064" s="88" t="str">
        <f>IF(EXPORTADO!A1046&lt;&gt;"",TRIM(EXPORTADO!A1046),"")</f>
        <v/>
      </c>
      <c r="L1064" s="50" t="str">
        <f>IF(K1064&lt;&gt;"",EXPORTADO!D1046,"")</f>
        <v/>
      </c>
      <c r="M1064" s="50"/>
      <c r="N1064" s="78" t="str">
        <f>IF(K1064&lt;&gt;"",EXPORTADO!C1046,"")</f>
        <v/>
      </c>
      <c r="O1064" s="89" t="str">
        <f>IF(G1064&lt;&gt;"",EXPORTADO!E1046,"")</f>
        <v/>
      </c>
      <c r="P1064" s="90" t="str">
        <f>IF(G1064&lt;&gt;"",EXPORTADO!F1046,"")</f>
        <v/>
      </c>
      <c r="Q1064" s="90" t="str">
        <f>IF($G1064&lt;&gt;"",$O1064*P1064,IF(OR($I1064="c",$I1064="css"),SUMIF($G$22:G$2999,$K1064,Q$22:Q$2999),IF($I1064="c1",SUMIF($F$22:F$2999,$K1064,Q$22:Q$2999),IF($I1064="c2",SUMIF($E$22:E$2999,$K1064,Q$22:Q$2999),IF($I1064="c3",SUMIF($D$22:D$2999,$K1064,Q$22:Q$2999),IF($I1064="c4",SUMIF($C$22:C$2999,$K1064,Q$22:Q$2999),""))))))</f>
        <v/>
      </c>
      <c r="S1064" s="90"/>
      <c r="T1064" s="90" t="str">
        <f>IF(G1064&lt;&gt;"",IF(S1064&lt;&gt;"",O1064*S1064,"Celda Vacia"),IF($G1064&lt;&gt;"",$O1064*S1064,IF(OR($I1064="c",$I1064="css"),SUMIF($G$22:G$2999,$K1064,T$22:T$2999),IF($I1064="c1",SUMIF($F$22:F$2999,$K1064,T$22:T$2999),IF($I1064="c2",SUMIF($E$22:E$2999,$K1064,T$22:T$2999),IF($I1064="c3",SUMIF($D$22:D$2999,$K1064,T$22:T$2999),IF($I1064="c4",SUMIF($C$22:C$2999,$K1064,T$22:T$2999),"")))))))</f>
        <v/>
      </c>
      <c r="U1064" s="91" t="str">
        <f t="shared" si="264"/>
        <v/>
      </c>
      <c r="V1064" s="45"/>
      <c r="X1064" s="50" t="str">
        <f t="shared" si="265"/>
        <v/>
      </c>
      <c r="Y1064" s="69" t="str">
        <f t="shared" si="266"/>
        <v/>
      </c>
      <c r="Z1064" s="69" t="str">
        <f t="shared" si="267"/>
        <v/>
      </c>
      <c r="AA1064" s="69" t="str">
        <f>IF(I1064="CSS",IF(RELLENAR!$F$6="PEM",IF(OR(T1064&lt;(Q1064),Q1064=0),1,""),IF(OR(T1064*(1+$T$11+$T$9)&lt;(Q1064*(1+$O$9+$O$11)),Q1064=0),1,"")),"")</f>
        <v/>
      </c>
      <c r="AB1064" s="93" t="str">
        <f t="shared" si="268"/>
        <v/>
      </c>
      <c r="AC1064" s="56" t="str">
        <f t="shared" si="269"/>
        <v/>
      </c>
      <c r="AD1064" s="94" t="str">
        <f t="shared" si="270"/>
        <v/>
      </c>
      <c r="AE1064" s="56" t="str">
        <f t="shared" si="271"/>
        <v/>
      </c>
      <c r="AF1064" s="78" t="str">
        <f t="shared" si="272"/>
        <v/>
      </c>
    </row>
    <row r="1065" spans="1:32" s="74" customFormat="1" x14ac:dyDescent="0.2">
      <c r="A1065" s="74" t="str">
        <f>IF(EXPORTADO!I1047&lt;&gt;"",EXPORTADO!I1047,"")</f>
        <v/>
      </c>
      <c r="B1065" s="74" t="str">
        <f t="shared" si="257"/>
        <v/>
      </c>
      <c r="C1065" s="86" t="str">
        <f t="shared" si="258"/>
        <v/>
      </c>
      <c r="D1065" s="86" t="str">
        <f t="shared" si="259"/>
        <v/>
      </c>
      <c r="E1065" s="86" t="str">
        <f t="shared" si="260"/>
        <v/>
      </c>
      <c r="F1065" s="86" t="str">
        <f t="shared" si="261"/>
        <v/>
      </c>
      <c r="G1065" s="86" t="str">
        <f t="shared" si="262"/>
        <v/>
      </c>
      <c r="H1065" s="87" t="str">
        <f>IF(EXPORTADO!B1047&lt;&gt;"",EXPORTADO!B1047,"")</f>
        <v/>
      </c>
      <c r="I1065" s="78" t="str">
        <f t="shared" si="263"/>
        <v/>
      </c>
      <c r="J1065" s="78"/>
      <c r="K1065" s="88" t="str">
        <f>IF(EXPORTADO!A1047&lt;&gt;"",TRIM(EXPORTADO!A1047),"")</f>
        <v/>
      </c>
      <c r="L1065" s="50" t="str">
        <f>IF(K1065&lt;&gt;"",EXPORTADO!D1047,"")</f>
        <v/>
      </c>
      <c r="M1065" s="50"/>
      <c r="N1065" s="78" t="str">
        <f>IF(K1065&lt;&gt;"",EXPORTADO!C1047,"")</f>
        <v/>
      </c>
      <c r="O1065" s="89" t="str">
        <f>IF(G1065&lt;&gt;"",EXPORTADO!E1047,"")</f>
        <v/>
      </c>
      <c r="P1065" s="90" t="str">
        <f>IF(G1065&lt;&gt;"",EXPORTADO!F1047,"")</f>
        <v/>
      </c>
      <c r="Q1065" s="90" t="str">
        <f>IF($G1065&lt;&gt;"",$O1065*P1065,IF(OR($I1065="c",$I1065="css"),SUMIF($G$22:G$2999,$K1065,Q$22:Q$2999),IF($I1065="c1",SUMIF($F$22:F$2999,$K1065,Q$22:Q$2999),IF($I1065="c2",SUMIF($E$22:E$2999,$K1065,Q$22:Q$2999),IF($I1065="c3",SUMIF($D$22:D$2999,$K1065,Q$22:Q$2999),IF($I1065="c4",SUMIF($C$22:C$2999,$K1065,Q$22:Q$2999),""))))))</f>
        <v/>
      </c>
      <c r="S1065" s="90"/>
      <c r="T1065" s="90" t="str">
        <f>IF(G1065&lt;&gt;"",IF(S1065&lt;&gt;"",O1065*S1065,"Celda Vacia"),IF($G1065&lt;&gt;"",$O1065*S1065,IF(OR($I1065="c",$I1065="css"),SUMIF($G$22:G$2999,$K1065,T$22:T$2999),IF($I1065="c1",SUMIF($F$22:F$2999,$K1065,T$22:T$2999),IF($I1065="c2",SUMIF($E$22:E$2999,$K1065,T$22:T$2999),IF($I1065="c3",SUMIF($D$22:D$2999,$K1065,T$22:T$2999),IF($I1065="c4",SUMIF($C$22:C$2999,$K1065,T$22:T$2999),"")))))))</f>
        <v/>
      </c>
      <c r="U1065" s="91" t="str">
        <f t="shared" si="264"/>
        <v/>
      </c>
      <c r="V1065" s="45"/>
      <c r="X1065" s="50" t="str">
        <f t="shared" si="265"/>
        <v/>
      </c>
      <c r="Y1065" s="69" t="str">
        <f t="shared" si="266"/>
        <v/>
      </c>
      <c r="Z1065" s="69" t="str">
        <f t="shared" si="267"/>
        <v/>
      </c>
      <c r="AA1065" s="69" t="str">
        <f>IF(I1065="CSS",IF(RELLENAR!$F$6="PEM",IF(OR(T1065&lt;(Q1065),Q1065=0),1,""),IF(OR(T1065*(1+$T$11+$T$9)&lt;(Q1065*(1+$O$9+$O$11)),Q1065=0),1,"")),"")</f>
        <v/>
      </c>
      <c r="AB1065" s="93" t="str">
        <f t="shared" si="268"/>
        <v/>
      </c>
      <c r="AC1065" s="56" t="str">
        <f t="shared" si="269"/>
        <v/>
      </c>
      <c r="AD1065" s="94" t="str">
        <f t="shared" si="270"/>
        <v/>
      </c>
      <c r="AE1065" s="56" t="str">
        <f t="shared" si="271"/>
        <v/>
      </c>
      <c r="AF1065" s="78" t="str">
        <f t="shared" si="272"/>
        <v/>
      </c>
    </row>
    <row r="1066" spans="1:32" s="74" customFormat="1" x14ac:dyDescent="0.2">
      <c r="A1066" s="74" t="str">
        <f>IF(EXPORTADO!I1048&lt;&gt;"",EXPORTADO!I1048,"")</f>
        <v/>
      </c>
      <c r="B1066" s="74" t="str">
        <f t="shared" si="257"/>
        <v/>
      </c>
      <c r="C1066" s="86" t="str">
        <f t="shared" si="258"/>
        <v/>
      </c>
      <c r="D1066" s="86" t="str">
        <f t="shared" si="259"/>
        <v/>
      </c>
      <c r="E1066" s="86" t="str">
        <f t="shared" si="260"/>
        <v/>
      </c>
      <c r="F1066" s="86" t="str">
        <f t="shared" si="261"/>
        <v/>
      </c>
      <c r="G1066" s="86" t="str">
        <f t="shared" si="262"/>
        <v/>
      </c>
      <c r="H1066" s="87" t="str">
        <f>IF(EXPORTADO!B1048&lt;&gt;"",EXPORTADO!B1048,"")</f>
        <v/>
      </c>
      <c r="I1066" s="78" t="str">
        <f t="shared" si="263"/>
        <v/>
      </c>
      <c r="J1066" s="78"/>
      <c r="K1066" s="88" t="str">
        <f>IF(EXPORTADO!A1048&lt;&gt;"",TRIM(EXPORTADO!A1048),"")</f>
        <v/>
      </c>
      <c r="L1066" s="50" t="str">
        <f>IF(K1066&lt;&gt;"",EXPORTADO!D1048,"")</f>
        <v/>
      </c>
      <c r="M1066" s="50"/>
      <c r="N1066" s="78" t="str">
        <f>IF(K1066&lt;&gt;"",EXPORTADO!C1048,"")</f>
        <v/>
      </c>
      <c r="O1066" s="89" t="str">
        <f>IF(G1066&lt;&gt;"",EXPORTADO!E1048,"")</f>
        <v/>
      </c>
      <c r="P1066" s="90" t="str">
        <f>IF(G1066&lt;&gt;"",EXPORTADO!F1048,"")</f>
        <v/>
      </c>
      <c r="Q1066" s="90" t="str">
        <f>IF($G1066&lt;&gt;"",$O1066*P1066,IF(OR($I1066="c",$I1066="css"),SUMIF($G$22:G$2999,$K1066,Q$22:Q$2999),IF($I1066="c1",SUMIF($F$22:F$2999,$K1066,Q$22:Q$2999),IF($I1066="c2",SUMIF($E$22:E$2999,$K1066,Q$22:Q$2999),IF($I1066="c3",SUMIF($D$22:D$2999,$K1066,Q$22:Q$2999),IF($I1066="c4",SUMIF($C$22:C$2999,$K1066,Q$22:Q$2999),""))))))</f>
        <v/>
      </c>
      <c r="S1066" s="90" t="s">
        <v>17</v>
      </c>
      <c r="T1066" s="90" t="str">
        <f>IF(G1066&lt;&gt;"",IF(S1066&lt;&gt;"",O1066*S1066,"Celda Vacia"),IF($G1066&lt;&gt;"",$O1066*S1066,IF(OR($I1066="c",$I1066="css"),SUMIF($G$22:G$2999,$K1066,T$22:T$2999),IF($I1066="c1",SUMIF($F$22:F$2999,$K1066,T$22:T$2999),IF($I1066="c2",SUMIF($E$22:E$2999,$K1066,T$22:T$2999),IF($I1066="c3",SUMIF($D$22:D$2999,$K1066,T$22:T$2999),IF($I1066="c4",SUMIF($C$22:C$2999,$K1066,T$22:T$2999),"")))))))</f>
        <v/>
      </c>
      <c r="U1066" s="91" t="str">
        <f t="shared" si="264"/>
        <v/>
      </c>
      <c r="V1066" s="45"/>
      <c r="X1066" s="50" t="str">
        <f t="shared" si="265"/>
        <v/>
      </c>
      <c r="Y1066" s="69" t="str">
        <f t="shared" si="266"/>
        <v/>
      </c>
      <c r="Z1066" s="69" t="str">
        <f t="shared" si="267"/>
        <v/>
      </c>
      <c r="AA1066" s="69" t="str">
        <f>IF(I1066="CSS",IF(RELLENAR!$F$6="PEM",IF(OR(T1066&lt;(Q1066),Q1066=0),1,""),IF(OR(T1066*(1+$T$11+$T$9)&lt;(Q1066*(1+$O$9+$O$11)),Q1066=0),1,"")),"")</f>
        <v/>
      </c>
      <c r="AB1066" s="93" t="str">
        <f t="shared" si="268"/>
        <v/>
      </c>
      <c r="AC1066" s="56" t="str">
        <f t="shared" si="269"/>
        <v/>
      </c>
      <c r="AD1066" s="94" t="str">
        <f t="shared" si="270"/>
        <v/>
      </c>
      <c r="AE1066" s="56" t="str">
        <f t="shared" si="271"/>
        <v/>
      </c>
      <c r="AF1066" s="78" t="str">
        <f t="shared" si="272"/>
        <v/>
      </c>
    </row>
    <row r="1067" spans="1:32" s="74" customFormat="1" x14ac:dyDescent="0.2">
      <c r="A1067" s="74" t="str">
        <f>IF(EXPORTADO!I1049&lt;&gt;"",EXPORTADO!I1049,"")</f>
        <v/>
      </c>
      <c r="B1067" s="74" t="str">
        <f t="shared" si="257"/>
        <v/>
      </c>
      <c r="C1067" s="86" t="str">
        <f t="shared" si="258"/>
        <v/>
      </c>
      <c r="D1067" s="86" t="str">
        <f t="shared" si="259"/>
        <v/>
      </c>
      <c r="E1067" s="86" t="str">
        <f t="shared" si="260"/>
        <v/>
      </c>
      <c r="F1067" s="86" t="str">
        <f t="shared" si="261"/>
        <v/>
      </c>
      <c r="G1067" s="86" t="str">
        <f t="shared" si="262"/>
        <v/>
      </c>
      <c r="H1067" s="87" t="str">
        <f>IF(EXPORTADO!B1049&lt;&gt;"",EXPORTADO!B1049,"")</f>
        <v/>
      </c>
      <c r="I1067" s="78" t="str">
        <f t="shared" si="263"/>
        <v/>
      </c>
      <c r="J1067" s="78"/>
      <c r="K1067" s="88" t="str">
        <f>IF(EXPORTADO!A1049&lt;&gt;"",TRIM(EXPORTADO!A1049),"")</f>
        <v/>
      </c>
      <c r="L1067" s="50" t="str">
        <f>IF(K1067&lt;&gt;"",EXPORTADO!D1049,"")</f>
        <v/>
      </c>
      <c r="M1067" s="50"/>
      <c r="N1067" s="78" t="str">
        <f>IF(K1067&lt;&gt;"",EXPORTADO!C1049,"")</f>
        <v/>
      </c>
      <c r="O1067" s="89" t="str">
        <f>IF(G1067&lt;&gt;"",EXPORTADO!E1049,"")</f>
        <v/>
      </c>
      <c r="P1067" s="90" t="str">
        <f>IF(G1067&lt;&gt;"",EXPORTADO!F1049,"")</f>
        <v/>
      </c>
      <c r="Q1067" s="90" t="str">
        <f>IF($G1067&lt;&gt;"",$O1067*P1067,IF(OR($I1067="c",$I1067="css"),SUMIF($G$22:G$2999,$K1067,Q$22:Q$2999),IF($I1067="c1",SUMIF($F$22:F$2999,$K1067,Q$22:Q$2999),IF($I1067="c2",SUMIF($E$22:E$2999,$K1067,Q$22:Q$2999),IF($I1067="c3",SUMIF($D$22:D$2999,$K1067,Q$22:Q$2999),IF($I1067="c4",SUMIF($C$22:C$2999,$K1067,Q$22:Q$2999),""))))))</f>
        <v/>
      </c>
      <c r="S1067" s="90"/>
      <c r="T1067" s="90" t="str">
        <f>IF(G1067&lt;&gt;"",IF(S1067&lt;&gt;"",O1067*S1067,"Celda Vacia"),IF($G1067&lt;&gt;"",$O1067*S1067,IF(OR($I1067="c",$I1067="css"),SUMIF($G$22:G$2999,$K1067,T$22:T$2999),IF($I1067="c1",SUMIF($F$22:F$2999,$K1067,T$22:T$2999),IF($I1067="c2",SUMIF($E$22:E$2999,$K1067,T$22:T$2999),IF($I1067="c3",SUMIF($D$22:D$2999,$K1067,T$22:T$2999),IF($I1067="c4",SUMIF($C$22:C$2999,$K1067,T$22:T$2999),"")))))))</f>
        <v/>
      </c>
      <c r="U1067" s="91" t="str">
        <f t="shared" si="264"/>
        <v/>
      </c>
      <c r="V1067" s="45"/>
      <c r="X1067" s="50" t="str">
        <f t="shared" si="265"/>
        <v/>
      </c>
      <c r="Y1067" s="69" t="str">
        <f t="shared" si="266"/>
        <v/>
      </c>
      <c r="Z1067" s="69" t="str">
        <f t="shared" si="267"/>
        <v/>
      </c>
      <c r="AA1067" s="69" t="str">
        <f>IF(I1067="CSS",IF(RELLENAR!$F$6="PEM",IF(OR(T1067&lt;(Q1067),Q1067=0),1,""),IF(OR(T1067*(1+$T$11+$T$9)&lt;(Q1067*(1+$O$9+$O$11)),Q1067=0),1,"")),"")</f>
        <v/>
      </c>
      <c r="AB1067" s="93" t="str">
        <f t="shared" si="268"/>
        <v/>
      </c>
      <c r="AC1067" s="56" t="str">
        <f t="shared" si="269"/>
        <v/>
      </c>
      <c r="AD1067" s="94" t="str">
        <f t="shared" si="270"/>
        <v/>
      </c>
      <c r="AE1067" s="56" t="str">
        <f t="shared" si="271"/>
        <v/>
      </c>
      <c r="AF1067" s="78" t="str">
        <f t="shared" si="272"/>
        <v/>
      </c>
    </row>
    <row r="1068" spans="1:32" s="74" customFormat="1" x14ac:dyDescent="0.2">
      <c r="A1068" s="74" t="str">
        <f>IF(EXPORTADO!I1050&lt;&gt;"",EXPORTADO!I1050,"")</f>
        <v/>
      </c>
      <c r="B1068" s="74" t="str">
        <f t="shared" si="257"/>
        <v/>
      </c>
      <c r="C1068" s="86" t="str">
        <f t="shared" si="258"/>
        <v/>
      </c>
      <c r="D1068" s="86" t="str">
        <f t="shared" si="259"/>
        <v/>
      </c>
      <c r="E1068" s="86" t="str">
        <f t="shared" si="260"/>
        <v/>
      </c>
      <c r="F1068" s="86" t="str">
        <f t="shared" si="261"/>
        <v/>
      </c>
      <c r="G1068" s="86" t="str">
        <f t="shared" si="262"/>
        <v/>
      </c>
      <c r="H1068" s="87" t="str">
        <f>IF(EXPORTADO!B1050&lt;&gt;"",EXPORTADO!B1050,"")</f>
        <v/>
      </c>
      <c r="I1068" s="78" t="str">
        <f t="shared" si="263"/>
        <v/>
      </c>
      <c r="J1068" s="78"/>
      <c r="K1068" s="88" t="str">
        <f>IF(EXPORTADO!A1050&lt;&gt;"",TRIM(EXPORTADO!A1050),"")</f>
        <v/>
      </c>
      <c r="L1068" s="50" t="str">
        <f>IF(K1068&lt;&gt;"",EXPORTADO!D1050,"")</f>
        <v/>
      </c>
      <c r="M1068" s="50"/>
      <c r="N1068" s="78" t="str">
        <f>IF(K1068&lt;&gt;"",EXPORTADO!C1050,"")</f>
        <v/>
      </c>
      <c r="O1068" s="89" t="str">
        <f>IF(G1068&lt;&gt;"",EXPORTADO!E1050,"")</f>
        <v/>
      </c>
      <c r="P1068" s="90" t="str">
        <f>IF(G1068&lt;&gt;"",EXPORTADO!F1050,"")</f>
        <v/>
      </c>
      <c r="Q1068" s="90" t="str">
        <f>IF($G1068&lt;&gt;"",$O1068*P1068,IF(OR($I1068="c",$I1068="css"),SUMIF($G$22:G$2999,$K1068,Q$22:Q$2999),IF($I1068="c1",SUMIF($F$22:F$2999,$K1068,Q$22:Q$2999),IF($I1068="c2",SUMIF($E$22:E$2999,$K1068,Q$22:Q$2999),IF($I1068="c3",SUMIF($D$22:D$2999,$K1068,Q$22:Q$2999),IF($I1068="c4",SUMIF($C$22:C$2999,$K1068,Q$22:Q$2999),""))))))</f>
        <v/>
      </c>
      <c r="S1068" s="90"/>
      <c r="T1068" s="90" t="str">
        <f>IF(G1068&lt;&gt;"",IF(S1068&lt;&gt;"",O1068*S1068,"Celda Vacia"),IF($G1068&lt;&gt;"",$O1068*S1068,IF(OR($I1068="c",$I1068="css"),SUMIF($G$22:G$2999,$K1068,T$22:T$2999),IF($I1068="c1",SUMIF($F$22:F$2999,$K1068,T$22:T$2999),IF($I1068="c2",SUMIF($E$22:E$2999,$K1068,T$22:T$2999),IF($I1068="c3",SUMIF($D$22:D$2999,$K1068,T$22:T$2999),IF($I1068="c4",SUMIF($C$22:C$2999,$K1068,T$22:T$2999),"")))))))</f>
        <v/>
      </c>
      <c r="U1068" s="91" t="str">
        <f t="shared" si="264"/>
        <v/>
      </c>
      <c r="V1068" s="45"/>
      <c r="X1068" s="50" t="str">
        <f t="shared" si="265"/>
        <v/>
      </c>
      <c r="Y1068" s="69" t="str">
        <f t="shared" si="266"/>
        <v/>
      </c>
      <c r="Z1068" s="69" t="str">
        <f t="shared" si="267"/>
        <v/>
      </c>
      <c r="AA1068" s="69" t="str">
        <f>IF(I1068="CSS",IF(RELLENAR!$F$6="PEM",IF(OR(T1068&lt;(Q1068),Q1068=0),1,""),IF(OR(T1068*(1+$T$11+$T$9)&lt;(Q1068*(1+$O$9+$O$11)),Q1068=0),1,"")),"")</f>
        <v/>
      </c>
      <c r="AB1068" s="93" t="str">
        <f t="shared" si="268"/>
        <v/>
      </c>
      <c r="AC1068" s="56" t="str">
        <f t="shared" si="269"/>
        <v/>
      </c>
      <c r="AD1068" s="94" t="str">
        <f t="shared" si="270"/>
        <v/>
      </c>
      <c r="AE1068" s="56" t="str">
        <f t="shared" si="271"/>
        <v/>
      </c>
      <c r="AF1068" s="78" t="str">
        <f t="shared" si="272"/>
        <v/>
      </c>
    </row>
    <row r="1069" spans="1:32" s="74" customFormat="1" x14ac:dyDescent="0.2">
      <c r="A1069" s="74" t="str">
        <f>IF(EXPORTADO!I1051&lt;&gt;"",EXPORTADO!I1051,"")</f>
        <v/>
      </c>
      <c r="B1069" s="74" t="str">
        <f t="shared" si="257"/>
        <v/>
      </c>
      <c r="C1069" s="86" t="str">
        <f t="shared" si="258"/>
        <v/>
      </c>
      <c r="D1069" s="86" t="str">
        <f t="shared" si="259"/>
        <v/>
      </c>
      <c r="E1069" s="86" t="str">
        <f t="shared" si="260"/>
        <v/>
      </c>
      <c r="F1069" s="86" t="str">
        <f t="shared" si="261"/>
        <v/>
      </c>
      <c r="G1069" s="86" t="str">
        <f t="shared" si="262"/>
        <v/>
      </c>
      <c r="H1069" s="87" t="str">
        <f>IF(EXPORTADO!B1051&lt;&gt;"",EXPORTADO!B1051,"")</f>
        <v/>
      </c>
      <c r="I1069" s="78" t="str">
        <f t="shared" si="263"/>
        <v/>
      </c>
      <c r="J1069" s="78"/>
      <c r="K1069" s="88" t="str">
        <f>IF(EXPORTADO!A1051&lt;&gt;"",TRIM(EXPORTADO!A1051),"")</f>
        <v/>
      </c>
      <c r="L1069" s="50" t="str">
        <f>IF(K1069&lt;&gt;"",EXPORTADO!D1051,"")</f>
        <v/>
      </c>
      <c r="M1069" s="50"/>
      <c r="N1069" s="78" t="str">
        <f>IF(K1069&lt;&gt;"",EXPORTADO!C1051,"")</f>
        <v/>
      </c>
      <c r="O1069" s="89" t="str">
        <f>IF(G1069&lt;&gt;"",EXPORTADO!E1051,"")</f>
        <v/>
      </c>
      <c r="P1069" s="90" t="str">
        <f>IF(G1069&lt;&gt;"",EXPORTADO!F1051,"")</f>
        <v/>
      </c>
      <c r="Q1069" s="90" t="str">
        <f>IF($G1069&lt;&gt;"",$O1069*P1069,IF(OR($I1069="c",$I1069="css"),SUMIF($G$22:G$2999,$K1069,Q$22:Q$2999),IF($I1069="c1",SUMIF($F$22:F$2999,$K1069,Q$22:Q$2999),IF($I1069="c2",SUMIF($E$22:E$2999,$K1069,Q$22:Q$2999),IF($I1069="c3",SUMIF($D$22:D$2999,$K1069,Q$22:Q$2999),IF($I1069="c4",SUMIF($C$22:C$2999,$K1069,Q$22:Q$2999),""))))))</f>
        <v/>
      </c>
      <c r="S1069" s="90"/>
      <c r="T1069" s="90" t="str">
        <f>IF(G1069&lt;&gt;"",IF(S1069&lt;&gt;"",O1069*S1069,"Celda Vacia"),IF($G1069&lt;&gt;"",$O1069*S1069,IF(OR($I1069="c",$I1069="css"),SUMIF($G$22:G$2999,$K1069,T$22:T$2999),IF($I1069="c1",SUMIF($F$22:F$2999,$K1069,T$22:T$2999),IF($I1069="c2",SUMIF($E$22:E$2999,$K1069,T$22:T$2999),IF($I1069="c3",SUMIF($D$22:D$2999,$K1069,T$22:T$2999),IF($I1069="c4",SUMIF($C$22:C$2999,$K1069,T$22:T$2999),"")))))))</f>
        <v/>
      </c>
      <c r="U1069" s="91" t="str">
        <f t="shared" si="264"/>
        <v/>
      </c>
      <c r="V1069" s="45"/>
      <c r="X1069" s="50" t="str">
        <f t="shared" si="265"/>
        <v/>
      </c>
      <c r="Y1069" s="69" t="str">
        <f t="shared" si="266"/>
        <v/>
      </c>
      <c r="Z1069" s="69" t="str">
        <f t="shared" si="267"/>
        <v/>
      </c>
      <c r="AA1069" s="69" t="str">
        <f>IF(I1069="CSS",IF(RELLENAR!$F$6="PEM",IF(OR(T1069&lt;(Q1069),Q1069=0),1,""),IF(OR(T1069*(1+$T$11+$T$9)&lt;(Q1069*(1+$O$9+$O$11)),Q1069=0),1,"")),"")</f>
        <v/>
      </c>
      <c r="AB1069" s="93" t="str">
        <f t="shared" si="268"/>
        <v/>
      </c>
      <c r="AC1069" s="56" t="str">
        <f t="shared" si="269"/>
        <v/>
      </c>
      <c r="AD1069" s="94" t="str">
        <f t="shared" si="270"/>
        <v/>
      </c>
      <c r="AE1069" s="56" t="str">
        <f t="shared" si="271"/>
        <v/>
      </c>
      <c r="AF1069" s="78" t="str">
        <f t="shared" si="272"/>
        <v/>
      </c>
    </row>
    <row r="1070" spans="1:32" s="74" customFormat="1" x14ac:dyDescent="0.2">
      <c r="A1070" s="74" t="str">
        <f>IF(EXPORTADO!I1052&lt;&gt;"",EXPORTADO!I1052,"")</f>
        <v/>
      </c>
      <c r="B1070" s="74" t="str">
        <f t="shared" si="257"/>
        <v/>
      </c>
      <c r="C1070" s="86" t="str">
        <f t="shared" si="258"/>
        <v/>
      </c>
      <c r="D1070" s="86" t="str">
        <f t="shared" si="259"/>
        <v/>
      </c>
      <c r="E1070" s="86" t="str">
        <f t="shared" si="260"/>
        <v/>
      </c>
      <c r="F1070" s="86" t="str">
        <f t="shared" si="261"/>
        <v/>
      </c>
      <c r="G1070" s="86" t="str">
        <f t="shared" si="262"/>
        <v/>
      </c>
      <c r="H1070" s="87" t="str">
        <f>IF(EXPORTADO!B1052&lt;&gt;"",EXPORTADO!B1052,"")</f>
        <v/>
      </c>
      <c r="I1070" s="78" t="str">
        <f t="shared" si="263"/>
        <v/>
      </c>
      <c r="J1070" s="78"/>
      <c r="K1070" s="88" t="str">
        <f>IF(EXPORTADO!A1052&lt;&gt;"",TRIM(EXPORTADO!A1052),"")</f>
        <v/>
      </c>
      <c r="L1070" s="50" t="str">
        <f>IF(K1070&lt;&gt;"",EXPORTADO!D1052,"")</f>
        <v/>
      </c>
      <c r="M1070" s="50"/>
      <c r="N1070" s="78" t="str">
        <f>IF(K1070&lt;&gt;"",EXPORTADO!C1052,"")</f>
        <v/>
      </c>
      <c r="O1070" s="89" t="str">
        <f>IF(G1070&lt;&gt;"",EXPORTADO!E1052,"")</f>
        <v/>
      </c>
      <c r="P1070" s="90" t="str">
        <f>IF(G1070&lt;&gt;"",EXPORTADO!F1052,"")</f>
        <v/>
      </c>
      <c r="Q1070" s="90" t="str">
        <f>IF($G1070&lt;&gt;"",$O1070*P1070,IF(OR($I1070="c",$I1070="css"),SUMIF($G$22:G$2999,$K1070,Q$22:Q$2999),IF($I1070="c1",SUMIF($F$22:F$2999,$K1070,Q$22:Q$2999),IF($I1070="c2",SUMIF($E$22:E$2999,$K1070,Q$22:Q$2999),IF($I1070="c3",SUMIF($D$22:D$2999,$K1070,Q$22:Q$2999),IF($I1070="c4",SUMIF($C$22:C$2999,$K1070,Q$22:Q$2999),""))))))</f>
        <v/>
      </c>
      <c r="S1070" s="90"/>
      <c r="T1070" s="90" t="str">
        <f>IF(G1070&lt;&gt;"",IF(S1070&lt;&gt;"",O1070*S1070,"Celda Vacia"),IF($G1070&lt;&gt;"",$O1070*S1070,IF(OR($I1070="c",$I1070="css"),SUMIF($G$22:G$2999,$K1070,T$22:T$2999),IF($I1070="c1",SUMIF($F$22:F$2999,$K1070,T$22:T$2999),IF($I1070="c2",SUMIF($E$22:E$2999,$K1070,T$22:T$2999),IF($I1070="c3",SUMIF($D$22:D$2999,$K1070,T$22:T$2999),IF($I1070="c4",SUMIF($C$22:C$2999,$K1070,T$22:T$2999),"")))))))</f>
        <v/>
      </c>
      <c r="U1070" s="91" t="str">
        <f t="shared" si="264"/>
        <v/>
      </c>
      <c r="V1070" s="45"/>
      <c r="X1070" s="50" t="str">
        <f t="shared" si="265"/>
        <v/>
      </c>
      <c r="Y1070" s="69" t="str">
        <f t="shared" si="266"/>
        <v/>
      </c>
      <c r="Z1070" s="69" t="str">
        <f t="shared" si="267"/>
        <v/>
      </c>
      <c r="AA1070" s="69" t="str">
        <f>IF(I1070="CSS",IF(RELLENAR!$F$6="PEM",IF(OR(T1070&lt;(Q1070),Q1070=0),1,""),IF(OR(T1070*(1+$T$11+$T$9)&lt;(Q1070*(1+$O$9+$O$11)),Q1070=0),1,"")),"")</f>
        <v/>
      </c>
      <c r="AB1070" s="93" t="str">
        <f t="shared" si="268"/>
        <v/>
      </c>
      <c r="AC1070" s="56" t="str">
        <f t="shared" si="269"/>
        <v/>
      </c>
      <c r="AD1070" s="94" t="str">
        <f t="shared" si="270"/>
        <v/>
      </c>
      <c r="AE1070" s="56" t="str">
        <f t="shared" si="271"/>
        <v/>
      </c>
      <c r="AF1070" s="78" t="str">
        <f t="shared" si="272"/>
        <v/>
      </c>
    </row>
    <row r="1071" spans="1:32" s="74" customFormat="1" x14ac:dyDescent="0.2">
      <c r="A1071" s="74" t="str">
        <f>IF(EXPORTADO!I1053&lt;&gt;"",EXPORTADO!I1053,"")</f>
        <v/>
      </c>
      <c r="B1071" s="74" t="str">
        <f t="shared" si="257"/>
        <v/>
      </c>
      <c r="C1071" s="86" t="str">
        <f t="shared" si="258"/>
        <v/>
      </c>
      <c r="D1071" s="86" t="str">
        <f t="shared" si="259"/>
        <v/>
      </c>
      <c r="E1071" s="86" t="str">
        <f t="shared" si="260"/>
        <v/>
      </c>
      <c r="F1071" s="86" t="str">
        <f t="shared" si="261"/>
        <v/>
      </c>
      <c r="G1071" s="86" t="str">
        <f t="shared" si="262"/>
        <v/>
      </c>
      <c r="H1071" s="87" t="str">
        <f>IF(EXPORTADO!B1053&lt;&gt;"",EXPORTADO!B1053,"")</f>
        <v/>
      </c>
      <c r="I1071" s="78" t="str">
        <f t="shared" si="263"/>
        <v/>
      </c>
      <c r="J1071" s="78"/>
      <c r="K1071" s="88" t="str">
        <f>IF(EXPORTADO!A1053&lt;&gt;"",TRIM(EXPORTADO!A1053),"")</f>
        <v/>
      </c>
      <c r="L1071" s="50" t="str">
        <f>IF(K1071&lt;&gt;"",EXPORTADO!D1053,"")</f>
        <v/>
      </c>
      <c r="M1071" s="50"/>
      <c r="N1071" s="78" t="str">
        <f>IF(K1071&lt;&gt;"",EXPORTADO!C1053,"")</f>
        <v/>
      </c>
      <c r="O1071" s="89" t="str">
        <f>IF(G1071&lt;&gt;"",EXPORTADO!E1053,"")</f>
        <v/>
      </c>
      <c r="P1071" s="90" t="str">
        <f>IF(G1071&lt;&gt;"",EXPORTADO!F1053,"")</f>
        <v/>
      </c>
      <c r="Q1071" s="90" t="str">
        <f>IF($G1071&lt;&gt;"",$O1071*P1071,IF(OR($I1071="c",$I1071="css"),SUMIF($G$22:G$2999,$K1071,Q$22:Q$2999),IF($I1071="c1",SUMIF($F$22:F$2999,$K1071,Q$22:Q$2999),IF($I1071="c2",SUMIF($E$22:E$2999,$K1071,Q$22:Q$2999),IF($I1071="c3",SUMIF($D$22:D$2999,$K1071,Q$22:Q$2999),IF($I1071="c4",SUMIF($C$22:C$2999,$K1071,Q$22:Q$2999),""))))))</f>
        <v/>
      </c>
      <c r="S1071" s="90" t="s">
        <v>17</v>
      </c>
      <c r="T1071" s="90" t="str">
        <f>IF(G1071&lt;&gt;"",IF(S1071&lt;&gt;"",O1071*S1071,"Celda Vacia"),IF($G1071&lt;&gt;"",$O1071*S1071,IF(OR($I1071="c",$I1071="css"),SUMIF($G$22:G$2999,$K1071,T$22:T$2999),IF($I1071="c1",SUMIF($F$22:F$2999,$K1071,T$22:T$2999),IF($I1071="c2",SUMIF($E$22:E$2999,$K1071,T$22:T$2999),IF($I1071="c3",SUMIF($D$22:D$2999,$K1071,T$22:T$2999),IF($I1071="c4",SUMIF($C$22:C$2999,$K1071,T$22:T$2999),"")))))))</f>
        <v/>
      </c>
      <c r="U1071" s="91" t="str">
        <f t="shared" si="264"/>
        <v/>
      </c>
      <c r="V1071" s="45"/>
      <c r="X1071" s="50" t="str">
        <f t="shared" si="265"/>
        <v/>
      </c>
      <c r="Y1071" s="69" t="str">
        <f t="shared" si="266"/>
        <v/>
      </c>
      <c r="Z1071" s="69" t="str">
        <f t="shared" si="267"/>
        <v/>
      </c>
      <c r="AA1071" s="69" t="str">
        <f>IF(I1071="CSS",IF(RELLENAR!$F$6="PEM",IF(OR(T1071&lt;(Q1071),Q1071=0),1,""),IF(OR(T1071*(1+$T$11+$T$9)&lt;(Q1071*(1+$O$9+$O$11)),Q1071=0),1,"")),"")</f>
        <v/>
      </c>
      <c r="AB1071" s="93" t="str">
        <f t="shared" si="268"/>
        <v/>
      </c>
      <c r="AC1071" s="56" t="str">
        <f t="shared" si="269"/>
        <v/>
      </c>
      <c r="AD1071" s="94" t="str">
        <f t="shared" si="270"/>
        <v/>
      </c>
      <c r="AE1071" s="56" t="str">
        <f t="shared" si="271"/>
        <v/>
      </c>
      <c r="AF1071" s="78" t="str">
        <f t="shared" si="272"/>
        <v/>
      </c>
    </row>
    <row r="1072" spans="1:32" s="74" customFormat="1" x14ac:dyDescent="0.2">
      <c r="A1072" s="74" t="str">
        <f>IF(EXPORTADO!I1054&lt;&gt;"",EXPORTADO!I1054,"")</f>
        <v/>
      </c>
      <c r="B1072" s="74" t="str">
        <f t="shared" si="257"/>
        <v/>
      </c>
      <c r="C1072" s="86" t="str">
        <f t="shared" si="258"/>
        <v/>
      </c>
      <c r="D1072" s="86" t="str">
        <f t="shared" si="259"/>
        <v/>
      </c>
      <c r="E1072" s="86" t="str">
        <f t="shared" si="260"/>
        <v/>
      </c>
      <c r="F1072" s="86" t="str">
        <f t="shared" si="261"/>
        <v/>
      </c>
      <c r="G1072" s="86" t="str">
        <f t="shared" si="262"/>
        <v/>
      </c>
      <c r="H1072" s="87" t="str">
        <f>IF(EXPORTADO!B1054&lt;&gt;"",EXPORTADO!B1054,"")</f>
        <v/>
      </c>
      <c r="I1072" s="78" t="str">
        <f t="shared" si="263"/>
        <v/>
      </c>
      <c r="J1072" s="78"/>
      <c r="K1072" s="88" t="str">
        <f>IF(EXPORTADO!A1054&lt;&gt;"",TRIM(EXPORTADO!A1054),"")</f>
        <v/>
      </c>
      <c r="L1072" s="50" t="str">
        <f>IF(K1072&lt;&gt;"",EXPORTADO!D1054,"")</f>
        <v/>
      </c>
      <c r="M1072" s="50"/>
      <c r="N1072" s="78" t="str">
        <f>IF(K1072&lt;&gt;"",EXPORTADO!C1054,"")</f>
        <v/>
      </c>
      <c r="O1072" s="89" t="str">
        <f>IF(G1072&lt;&gt;"",EXPORTADO!E1054,"")</f>
        <v/>
      </c>
      <c r="P1072" s="90" t="str">
        <f>IF(G1072&lt;&gt;"",EXPORTADO!F1054,"")</f>
        <v/>
      </c>
      <c r="Q1072" s="90" t="str">
        <f>IF($G1072&lt;&gt;"",$O1072*P1072,IF(OR($I1072="c",$I1072="css"),SUMIF($G$22:G$2999,$K1072,Q$22:Q$2999),IF($I1072="c1",SUMIF($F$22:F$2999,$K1072,Q$22:Q$2999),IF($I1072="c2",SUMIF($E$22:E$2999,$K1072,Q$22:Q$2999),IF($I1072="c3",SUMIF($D$22:D$2999,$K1072,Q$22:Q$2999),IF($I1072="c4",SUMIF($C$22:C$2999,$K1072,Q$22:Q$2999),""))))))</f>
        <v/>
      </c>
      <c r="S1072" s="90"/>
      <c r="T1072" s="90" t="str">
        <f>IF(G1072&lt;&gt;"",IF(S1072&lt;&gt;"",O1072*S1072,"Celda Vacia"),IF($G1072&lt;&gt;"",$O1072*S1072,IF(OR($I1072="c",$I1072="css"),SUMIF($G$22:G$2999,$K1072,T$22:T$2999),IF($I1072="c1",SUMIF($F$22:F$2999,$K1072,T$22:T$2999),IF($I1072="c2",SUMIF($E$22:E$2999,$K1072,T$22:T$2999),IF($I1072="c3",SUMIF($D$22:D$2999,$K1072,T$22:T$2999),IF($I1072="c4",SUMIF($C$22:C$2999,$K1072,T$22:T$2999),"")))))))</f>
        <v/>
      </c>
      <c r="U1072" s="91" t="str">
        <f t="shared" si="264"/>
        <v/>
      </c>
      <c r="V1072" s="45"/>
      <c r="X1072" s="50" t="str">
        <f t="shared" si="265"/>
        <v/>
      </c>
      <c r="Y1072" s="69" t="str">
        <f t="shared" si="266"/>
        <v/>
      </c>
      <c r="Z1072" s="69" t="str">
        <f t="shared" si="267"/>
        <v/>
      </c>
      <c r="AA1072" s="69" t="str">
        <f>IF(I1072="CSS",IF(RELLENAR!$F$6="PEM",IF(OR(T1072&lt;(Q1072),Q1072=0),1,""),IF(OR(T1072*(1+$T$11+$T$9)&lt;(Q1072*(1+$O$9+$O$11)),Q1072=0),1,"")),"")</f>
        <v/>
      </c>
      <c r="AB1072" s="93" t="str">
        <f t="shared" si="268"/>
        <v/>
      </c>
      <c r="AC1072" s="56" t="str">
        <f t="shared" si="269"/>
        <v/>
      </c>
      <c r="AD1072" s="94" t="str">
        <f t="shared" si="270"/>
        <v/>
      </c>
      <c r="AE1072" s="56" t="str">
        <f t="shared" si="271"/>
        <v/>
      </c>
      <c r="AF1072" s="78" t="str">
        <f t="shared" si="272"/>
        <v/>
      </c>
    </row>
    <row r="1073" spans="1:32" s="74" customFormat="1" x14ac:dyDescent="0.2">
      <c r="A1073" s="74" t="str">
        <f>IF(EXPORTADO!I1055&lt;&gt;"",EXPORTADO!I1055,"")</f>
        <v/>
      </c>
      <c r="B1073" s="74" t="str">
        <f t="shared" si="257"/>
        <v/>
      </c>
      <c r="C1073" s="86" t="str">
        <f t="shared" si="258"/>
        <v/>
      </c>
      <c r="D1073" s="86" t="str">
        <f t="shared" si="259"/>
        <v/>
      </c>
      <c r="E1073" s="86" t="str">
        <f t="shared" si="260"/>
        <v/>
      </c>
      <c r="F1073" s="86" t="str">
        <f t="shared" si="261"/>
        <v/>
      </c>
      <c r="G1073" s="86" t="str">
        <f t="shared" si="262"/>
        <v/>
      </c>
      <c r="H1073" s="87" t="str">
        <f>IF(EXPORTADO!B1055&lt;&gt;"",EXPORTADO!B1055,"")</f>
        <v/>
      </c>
      <c r="I1073" s="78" t="str">
        <f t="shared" si="263"/>
        <v/>
      </c>
      <c r="J1073" s="78"/>
      <c r="K1073" s="88" t="str">
        <f>IF(EXPORTADO!A1055&lt;&gt;"",TRIM(EXPORTADO!A1055),"")</f>
        <v/>
      </c>
      <c r="L1073" s="50" t="str">
        <f>IF(K1073&lt;&gt;"",EXPORTADO!D1055,"")</f>
        <v/>
      </c>
      <c r="M1073" s="50"/>
      <c r="N1073" s="78" t="str">
        <f>IF(K1073&lt;&gt;"",EXPORTADO!C1055,"")</f>
        <v/>
      </c>
      <c r="O1073" s="89" t="str">
        <f>IF(G1073&lt;&gt;"",EXPORTADO!E1055,"")</f>
        <v/>
      </c>
      <c r="P1073" s="90" t="str">
        <f>IF(G1073&lt;&gt;"",EXPORTADO!F1055,"")</f>
        <v/>
      </c>
      <c r="Q1073" s="90" t="str">
        <f>IF($G1073&lt;&gt;"",$O1073*P1073,IF(OR($I1073="c",$I1073="css"),SUMIF($G$22:G$2999,$K1073,Q$22:Q$2999),IF($I1073="c1",SUMIF($F$22:F$2999,$K1073,Q$22:Q$2999),IF($I1073="c2",SUMIF($E$22:E$2999,$K1073,Q$22:Q$2999),IF($I1073="c3",SUMIF($D$22:D$2999,$K1073,Q$22:Q$2999),IF($I1073="c4",SUMIF($C$22:C$2999,$K1073,Q$22:Q$2999),""))))))</f>
        <v/>
      </c>
      <c r="S1073" s="90"/>
      <c r="T1073" s="90" t="str">
        <f>IF(G1073&lt;&gt;"",IF(S1073&lt;&gt;"",O1073*S1073,"Celda Vacia"),IF($G1073&lt;&gt;"",$O1073*S1073,IF(OR($I1073="c",$I1073="css"),SUMIF($G$22:G$2999,$K1073,T$22:T$2999),IF($I1073="c1",SUMIF($F$22:F$2999,$K1073,T$22:T$2999),IF($I1073="c2",SUMIF($E$22:E$2999,$K1073,T$22:T$2999),IF($I1073="c3",SUMIF($D$22:D$2999,$K1073,T$22:T$2999),IF($I1073="c4",SUMIF($C$22:C$2999,$K1073,T$22:T$2999),"")))))))</f>
        <v/>
      </c>
      <c r="U1073" s="91" t="str">
        <f t="shared" si="264"/>
        <v/>
      </c>
      <c r="V1073" s="45"/>
      <c r="X1073" s="50" t="str">
        <f t="shared" si="265"/>
        <v/>
      </c>
      <c r="Y1073" s="69" t="str">
        <f t="shared" si="266"/>
        <v/>
      </c>
      <c r="Z1073" s="69" t="str">
        <f t="shared" si="267"/>
        <v/>
      </c>
      <c r="AA1073" s="69" t="str">
        <f>IF(I1073="CSS",IF(RELLENAR!$F$6="PEM",IF(OR(T1073&lt;(Q1073),Q1073=0),1,""),IF(OR(T1073*(1+$T$11+$T$9)&lt;(Q1073*(1+$O$9+$O$11)),Q1073=0),1,"")),"")</f>
        <v/>
      </c>
      <c r="AB1073" s="93" t="str">
        <f t="shared" si="268"/>
        <v/>
      </c>
      <c r="AC1073" s="56" t="str">
        <f t="shared" si="269"/>
        <v/>
      </c>
      <c r="AD1073" s="94" t="str">
        <f t="shared" si="270"/>
        <v/>
      </c>
      <c r="AE1073" s="56" t="str">
        <f t="shared" si="271"/>
        <v/>
      </c>
      <c r="AF1073" s="78" t="str">
        <f t="shared" si="272"/>
        <v/>
      </c>
    </row>
    <row r="1074" spans="1:32" s="74" customFormat="1" x14ac:dyDescent="0.2">
      <c r="A1074" s="74" t="str">
        <f>IF(EXPORTADO!I1056&lt;&gt;"",EXPORTADO!I1056,"")</f>
        <v/>
      </c>
      <c r="B1074" s="74" t="str">
        <f t="shared" si="257"/>
        <v/>
      </c>
      <c r="C1074" s="86" t="str">
        <f t="shared" si="258"/>
        <v/>
      </c>
      <c r="D1074" s="86" t="str">
        <f t="shared" si="259"/>
        <v/>
      </c>
      <c r="E1074" s="86" t="str">
        <f t="shared" si="260"/>
        <v/>
      </c>
      <c r="F1074" s="86" t="str">
        <f t="shared" si="261"/>
        <v/>
      </c>
      <c r="G1074" s="86" t="str">
        <f t="shared" si="262"/>
        <v/>
      </c>
      <c r="H1074" s="87" t="str">
        <f>IF(EXPORTADO!B1056&lt;&gt;"",EXPORTADO!B1056,"")</f>
        <v/>
      </c>
      <c r="I1074" s="78" t="str">
        <f t="shared" si="263"/>
        <v/>
      </c>
      <c r="J1074" s="78"/>
      <c r="K1074" s="88" t="str">
        <f>IF(EXPORTADO!A1056&lt;&gt;"",TRIM(EXPORTADO!A1056),"")</f>
        <v/>
      </c>
      <c r="L1074" s="50" t="str">
        <f>IF(K1074&lt;&gt;"",EXPORTADO!D1056,"")</f>
        <v/>
      </c>
      <c r="M1074" s="50"/>
      <c r="N1074" s="78" t="str">
        <f>IF(K1074&lt;&gt;"",EXPORTADO!C1056,"")</f>
        <v/>
      </c>
      <c r="O1074" s="89" t="str">
        <f>IF(G1074&lt;&gt;"",EXPORTADO!E1056,"")</f>
        <v/>
      </c>
      <c r="P1074" s="90" t="str">
        <f>IF(G1074&lt;&gt;"",EXPORTADO!F1056,"")</f>
        <v/>
      </c>
      <c r="Q1074" s="90" t="str">
        <f>IF($G1074&lt;&gt;"",$O1074*P1074,IF(OR($I1074="c",$I1074="css"),SUMIF($G$22:G$2999,$K1074,Q$22:Q$2999),IF($I1074="c1",SUMIF($F$22:F$2999,$K1074,Q$22:Q$2999),IF($I1074="c2",SUMIF($E$22:E$2999,$K1074,Q$22:Q$2999),IF($I1074="c3",SUMIF($D$22:D$2999,$K1074,Q$22:Q$2999),IF($I1074="c4",SUMIF($C$22:C$2999,$K1074,Q$22:Q$2999),""))))))</f>
        <v/>
      </c>
      <c r="S1074" s="90"/>
      <c r="T1074" s="90" t="str">
        <f>IF(G1074&lt;&gt;"",IF(S1074&lt;&gt;"",O1074*S1074,"Celda Vacia"),IF($G1074&lt;&gt;"",$O1074*S1074,IF(OR($I1074="c",$I1074="css"),SUMIF($G$22:G$2999,$K1074,T$22:T$2999),IF($I1074="c1",SUMIF($F$22:F$2999,$K1074,T$22:T$2999),IF($I1074="c2",SUMIF($E$22:E$2999,$K1074,T$22:T$2999),IF($I1074="c3",SUMIF($D$22:D$2999,$K1074,T$22:T$2999),IF($I1074="c4",SUMIF($C$22:C$2999,$K1074,T$22:T$2999),"")))))))</f>
        <v/>
      </c>
      <c r="U1074" s="91" t="str">
        <f t="shared" si="264"/>
        <v/>
      </c>
      <c r="V1074" s="45"/>
      <c r="X1074" s="50" t="str">
        <f t="shared" si="265"/>
        <v/>
      </c>
      <c r="Y1074" s="69" t="str">
        <f t="shared" si="266"/>
        <v/>
      </c>
      <c r="Z1074" s="69" t="str">
        <f t="shared" si="267"/>
        <v/>
      </c>
      <c r="AA1074" s="69" t="str">
        <f>IF(I1074="CSS",IF(RELLENAR!$F$6="PEM",IF(OR(T1074&lt;(Q1074),Q1074=0),1,""),IF(OR(T1074*(1+$T$11+$T$9)&lt;(Q1074*(1+$O$9+$O$11)),Q1074=0),1,"")),"")</f>
        <v/>
      </c>
      <c r="AB1074" s="93" t="str">
        <f t="shared" si="268"/>
        <v/>
      </c>
      <c r="AC1074" s="56" t="str">
        <f t="shared" si="269"/>
        <v/>
      </c>
      <c r="AD1074" s="94" t="str">
        <f t="shared" si="270"/>
        <v/>
      </c>
      <c r="AE1074" s="56" t="str">
        <f t="shared" si="271"/>
        <v/>
      </c>
      <c r="AF1074" s="78" t="str">
        <f t="shared" si="272"/>
        <v/>
      </c>
    </row>
    <row r="1075" spans="1:32" s="74" customFormat="1" x14ac:dyDescent="0.2">
      <c r="A1075" s="74" t="str">
        <f>IF(EXPORTADO!I1057&lt;&gt;"",EXPORTADO!I1057,"")</f>
        <v/>
      </c>
      <c r="B1075" s="74" t="str">
        <f t="shared" si="257"/>
        <v/>
      </c>
      <c r="C1075" s="86" t="str">
        <f t="shared" si="258"/>
        <v/>
      </c>
      <c r="D1075" s="86" t="str">
        <f t="shared" si="259"/>
        <v/>
      </c>
      <c r="E1075" s="86" t="str">
        <f t="shared" si="260"/>
        <v/>
      </c>
      <c r="F1075" s="86" t="str">
        <f t="shared" si="261"/>
        <v/>
      </c>
      <c r="G1075" s="86" t="str">
        <f t="shared" si="262"/>
        <v/>
      </c>
      <c r="H1075" s="87" t="str">
        <f>IF(EXPORTADO!B1057&lt;&gt;"",EXPORTADO!B1057,"")</f>
        <v/>
      </c>
      <c r="I1075" s="78" t="str">
        <f t="shared" si="263"/>
        <v/>
      </c>
      <c r="J1075" s="78"/>
      <c r="K1075" s="88" t="str">
        <f>IF(EXPORTADO!A1057&lt;&gt;"",TRIM(EXPORTADO!A1057),"")</f>
        <v/>
      </c>
      <c r="L1075" s="50" t="str">
        <f>IF(K1075&lt;&gt;"",EXPORTADO!D1057,"")</f>
        <v/>
      </c>
      <c r="M1075" s="50"/>
      <c r="N1075" s="78" t="str">
        <f>IF(K1075&lt;&gt;"",EXPORTADO!C1057,"")</f>
        <v/>
      </c>
      <c r="O1075" s="89" t="str">
        <f>IF(G1075&lt;&gt;"",EXPORTADO!E1057,"")</f>
        <v/>
      </c>
      <c r="P1075" s="90" t="str">
        <f>IF(G1075&lt;&gt;"",EXPORTADO!F1057,"")</f>
        <v/>
      </c>
      <c r="Q1075" s="90" t="str">
        <f>IF($G1075&lt;&gt;"",$O1075*P1075,IF(OR($I1075="c",$I1075="css"),SUMIF($G$22:G$2999,$K1075,Q$22:Q$2999),IF($I1075="c1",SUMIF($F$22:F$2999,$K1075,Q$22:Q$2999),IF($I1075="c2",SUMIF($E$22:E$2999,$K1075,Q$22:Q$2999),IF($I1075="c3",SUMIF($D$22:D$2999,$K1075,Q$22:Q$2999),IF($I1075="c4",SUMIF($C$22:C$2999,$K1075,Q$22:Q$2999),""))))))</f>
        <v/>
      </c>
      <c r="S1075" s="90"/>
      <c r="T1075" s="90" t="str">
        <f>IF(G1075&lt;&gt;"",IF(S1075&lt;&gt;"",O1075*S1075,"Celda Vacia"),IF($G1075&lt;&gt;"",$O1075*S1075,IF(OR($I1075="c",$I1075="css"),SUMIF($G$22:G$2999,$K1075,T$22:T$2999),IF($I1075="c1",SUMIF($F$22:F$2999,$K1075,T$22:T$2999),IF($I1075="c2",SUMIF($E$22:E$2999,$K1075,T$22:T$2999),IF($I1075="c3",SUMIF($D$22:D$2999,$K1075,T$22:T$2999),IF($I1075="c4",SUMIF($C$22:C$2999,$K1075,T$22:T$2999),"")))))))</f>
        <v/>
      </c>
      <c r="U1075" s="91" t="str">
        <f t="shared" si="264"/>
        <v/>
      </c>
      <c r="V1075" s="45"/>
      <c r="X1075" s="50" t="str">
        <f t="shared" si="265"/>
        <v/>
      </c>
      <c r="Y1075" s="69" t="str">
        <f t="shared" si="266"/>
        <v/>
      </c>
      <c r="Z1075" s="69" t="str">
        <f t="shared" si="267"/>
        <v/>
      </c>
      <c r="AA1075" s="69" t="str">
        <f>IF(I1075="CSS",IF(RELLENAR!$F$6="PEM",IF(OR(T1075&lt;(Q1075),Q1075=0),1,""),IF(OR(T1075*(1+$T$11+$T$9)&lt;(Q1075*(1+$O$9+$O$11)),Q1075=0),1,"")),"")</f>
        <v/>
      </c>
      <c r="AB1075" s="93" t="str">
        <f t="shared" si="268"/>
        <v/>
      </c>
      <c r="AC1075" s="56" t="str">
        <f t="shared" si="269"/>
        <v/>
      </c>
      <c r="AD1075" s="94" t="str">
        <f t="shared" si="270"/>
        <v/>
      </c>
      <c r="AE1075" s="56" t="str">
        <f t="shared" si="271"/>
        <v/>
      </c>
      <c r="AF1075" s="78" t="str">
        <f t="shared" si="272"/>
        <v/>
      </c>
    </row>
    <row r="1076" spans="1:32" s="74" customFormat="1" x14ac:dyDescent="0.2">
      <c r="A1076" s="74" t="str">
        <f>IF(EXPORTADO!I1058&lt;&gt;"",EXPORTADO!I1058,"")</f>
        <v/>
      </c>
      <c r="B1076" s="74" t="str">
        <f t="shared" si="257"/>
        <v/>
      </c>
      <c r="C1076" s="86" t="str">
        <f t="shared" si="258"/>
        <v/>
      </c>
      <c r="D1076" s="86" t="str">
        <f t="shared" si="259"/>
        <v/>
      </c>
      <c r="E1076" s="86" t="str">
        <f t="shared" si="260"/>
        <v/>
      </c>
      <c r="F1076" s="86" t="str">
        <f t="shared" si="261"/>
        <v/>
      </c>
      <c r="G1076" s="86" t="str">
        <f t="shared" si="262"/>
        <v/>
      </c>
      <c r="H1076" s="87" t="str">
        <f>IF(EXPORTADO!B1058&lt;&gt;"",EXPORTADO!B1058,"")</f>
        <v/>
      </c>
      <c r="I1076" s="78" t="str">
        <f t="shared" si="263"/>
        <v/>
      </c>
      <c r="J1076" s="78"/>
      <c r="K1076" s="88" t="str">
        <f>IF(EXPORTADO!A1058&lt;&gt;"",TRIM(EXPORTADO!A1058),"")</f>
        <v/>
      </c>
      <c r="L1076" s="50" t="str">
        <f>IF(K1076&lt;&gt;"",EXPORTADO!D1058,"")</f>
        <v/>
      </c>
      <c r="M1076" s="50"/>
      <c r="N1076" s="78" t="str">
        <f>IF(K1076&lt;&gt;"",EXPORTADO!C1058,"")</f>
        <v/>
      </c>
      <c r="O1076" s="89" t="str">
        <f>IF(G1076&lt;&gt;"",EXPORTADO!E1058,"")</f>
        <v/>
      </c>
      <c r="P1076" s="90" t="str">
        <f>IF(G1076&lt;&gt;"",EXPORTADO!F1058,"")</f>
        <v/>
      </c>
      <c r="Q1076" s="90" t="str">
        <f>IF($G1076&lt;&gt;"",$O1076*P1076,IF(OR($I1076="c",$I1076="css"),SUMIF($G$22:G$2999,$K1076,Q$22:Q$2999),IF($I1076="c1",SUMIF($F$22:F$2999,$K1076,Q$22:Q$2999),IF($I1076="c2",SUMIF($E$22:E$2999,$K1076,Q$22:Q$2999),IF($I1076="c3",SUMIF($D$22:D$2999,$K1076,Q$22:Q$2999),IF($I1076="c4",SUMIF($C$22:C$2999,$K1076,Q$22:Q$2999),""))))))</f>
        <v/>
      </c>
      <c r="S1076" s="90" t="s">
        <v>17</v>
      </c>
      <c r="T1076" s="90" t="str">
        <f>IF(G1076&lt;&gt;"",IF(S1076&lt;&gt;"",O1076*S1076,"Celda Vacia"),IF($G1076&lt;&gt;"",$O1076*S1076,IF(OR($I1076="c",$I1076="css"),SUMIF($G$22:G$2999,$K1076,T$22:T$2999),IF($I1076="c1",SUMIF($F$22:F$2999,$K1076,T$22:T$2999),IF($I1076="c2",SUMIF($E$22:E$2999,$K1076,T$22:T$2999),IF($I1076="c3",SUMIF($D$22:D$2999,$K1076,T$22:T$2999),IF($I1076="c4",SUMIF($C$22:C$2999,$K1076,T$22:T$2999),"")))))))</f>
        <v/>
      </c>
      <c r="U1076" s="91" t="str">
        <f t="shared" si="264"/>
        <v/>
      </c>
      <c r="V1076" s="45"/>
      <c r="X1076" s="50" t="str">
        <f t="shared" si="265"/>
        <v/>
      </c>
      <c r="Y1076" s="69" t="str">
        <f t="shared" si="266"/>
        <v/>
      </c>
      <c r="Z1076" s="69" t="str">
        <f t="shared" si="267"/>
        <v/>
      </c>
      <c r="AA1076" s="69" t="str">
        <f>IF(I1076="CSS",IF(RELLENAR!$F$6="PEM",IF(OR(T1076&lt;(Q1076),Q1076=0),1,""),IF(OR(T1076*(1+$T$11+$T$9)&lt;(Q1076*(1+$O$9+$O$11)),Q1076=0),1,"")),"")</f>
        <v/>
      </c>
      <c r="AB1076" s="93" t="str">
        <f t="shared" si="268"/>
        <v/>
      </c>
      <c r="AC1076" s="56" t="str">
        <f t="shared" si="269"/>
        <v/>
      </c>
      <c r="AD1076" s="94" t="str">
        <f t="shared" si="270"/>
        <v/>
      </c>
      <c r="AE1076" s="56" t="str">
        <f t="shared" si="271"/>
        <v/>
      </c>
      <c r="AF1076" s="78" t="str">
        <f t="shared" si="272"/>
        <v/>
      </c>
    </row>
    <row r="1077" spans="1:32" s="74" customFormat="1" x14ac:dyDescent="0.2">
      <c r="A1077" s="74" t="str">
        <f>IF(EXPORTADO!I1059&lt;&gt;"",EXPORTADO!I1059,"")</f>
        <v/>
      </c>
      <c r="B1077" s="74" t="str">
        <f t="shared" si="257"/>
        <v/>
      </c>
      <c r="C1077" s="86" t="str">
        <f t="shared" si="258"/>
        <v/>
      </c>
      <c r="D1077" s="86" t="str">
        <f t="shared" si="259"/>
        <v/>
      </c>
      <c r="E1077" s="86" t="str">
        <f t="shared" si="260"/>
        <v/>
      </c>
      <c r="F1077" s="86" t="str">
        <f t="shared" si="261"/>
        <v/>
      </c>
      <c r="G1077" s="86" t="str">
        <f t="shared" si="262"/>
        <v/>
      </c>
      <c r="H1077" s="87" t="str">
        <f>IF(EXPORTADO!B1059&lt;&gt;"",EXPORTADO!B1059,"")</f>
        <v/>
      </c>
      <c r="I1077" s="78" t="str">
        <f t="shared" si="263"/>
        <v/>
      </c>
      <c r="J1077" s="78"/>
      <c r="K1077" s="88" t="str">
        <f>IF(EXPORTADO!A1059&lt;&gt;"",TRIM(EXPORTADO!A1059),"")</f>
        <v/>
      </c>
      <c r="L1077" s="50" t="str">
        <f>IF(K1077&lt;&gt;"",EXPORTADO!D1059,"")</f>
        <v/>
      </c>
      <c r="M1077" s="50"/>
      <c r="N1077" s="78" t="str">
        <f>IF(K1077&lt;&gt;"",EXPORTADO!C1059,"")</f>
        <v/>
      </c>
      <c r="O1077" s="89" t="str">
        <f>IF(G1077&lt;&gt;"",EXPORTADO!E1059,"")</f>
        <v/>
      </c>
      <c r="P1077" s="90" t="str">
        <f>IF(G1077&lt;&gt;"",EXPORTADO!F1059,"")</f>
        <v/>
      </c>
      <c r="Q1077" s="90" t="str">
        <f>IF($G1077&lt;&gt;"",$O1077*P1077,IF(OR($I1077="c",$I1077="css"),SUMIF($G$22:G$2999,$K1077,Q$22:Q$2999),IF($I1077="c1",SUMIF($F$22:F$2999,$K1077,Q$22:Q$2999),IF($I1077="c2",SUMIF($E$22:E$2999,$K1077,Q$22:Q$2999),IF($I1077="c3",SUMIF($D$22:D$2999,$K1077,Q$22:Q$2999),IF($I1077="c4",SUMIF($C$22:C$2999,$K1077,Q$22:Q$2999),""))))))</f>
        <v/>
      </c>
      <c r="S1077" s="90" t="s">
        <v>17</v>
      </c>
      <c r="T1077" s="90" t="str">
        <f>IF(G1077&lt;&gt;"",IF(S1077&lt;&gt;"",O1077*S1077,"Celda Vacia"),IF($G1077&lt;&gt;"",$O1077*S1077,IF(OR($I1077="c",$I1077="css"),SUMIF($G$22:G$2999,$K1077,T$22:T$2999),IF($I1077="c1",SUMIF($F$22:F$2999,$K1077,T$22:T$2999),IF($I1077="c2",SUMIF($E$22:E$2999,$K1077,T$22:T$2999),IF($I1077="c3",SUMIF($D$22:D$2999,$K1077,T$22:T$2999),IF($I1077="c4",SUMIF($C$22:C$2999,$K1077,T$22:T$2999),"")))))))</f>
        <v/>
      </c>
      <c r="U1077" s="91" t="str">
        <f t="shared" si="264"/>
        <v/>
      </c>
      <c r="V1077" s="45"/>
      <c r="X1077" s="50" t="str">
        <f t="shared" si="265"/>
        <v/>
      </c>
      <c r="Y1077" s="69" t="str">
        <f t="shared" si="266"/>
        <v/>
      </c>
      <c r="Z1077" s="69" t="str">
        <f t="shared" si="267"/>
        <v/>
      </c>
      <c r="AA1077" s="69" t="str">
        <f>IF(I1077="CSS",IF(RELLENAR!$F$6="PEM",IF(OR(T1077&lt;(Q1077),Q1077=0),1,""),IF(OR(T1077*(1+$T$11+$T$9)&lt;(Q1077*(1+$O$9+$O$11)),Q1077=0),1,"")),"")</f>
        <v/>
      </c>
      <c r="AB1077" s="93" t="str">
        <f t="shared" si="268"/>
        <v/>
      </c>
      <c r="AC1077" s="56" t="str">
        <f t="shared" si="269"/>
        <v/>
      </c>
      <c r="AD1077" s="94" t="str">
        <f t="shared" si="270"/>
        <v/>
      </c>
      <c r="AE1077" s="56" t="str">
        <f t="shared" si="271"/>
        <v/>
      </c>
      <c r="AF1077" s="78" t="str">
        <f t="shared" si="272"/>
        <v/>
      </c>
    </row>
    <row r="1078" spans="1:32" s="74" customFormat="1" x14ac:dyDescent="0.2">
      <c r="A1078" s="74" t="str">
        <f>IF(EXPORTADO!I1060&lt;&gt;"",EXPORTADO!I1060,"")</f>
        <v/>
      </c>
      <c r="B1078" s="74" t="str">
        <f t="shared" si="257"/>
        <v/>
      </c>
      <c r="C1078" s="86" t="str">
        <f t="shared" si="258"/>
        <v/>
      </c>
      <c r="D1078" s="86" t="str">
        <f t="shared" si="259"/>
        <v/>
      </c>
      <c r="E1078" s="86" t="str">
        <f t="shared" si="260"/>
        <v/>
      </c>
      <c r="F1078" s="86" t="str">
        <f t="shared" si="261"/>
        <v/>
      </c>
      <c r="G1078" s="86" t="str">
        <f t="shared" si="262"/>
        <v/>
      </c>
      <c r="H1078" s="87" t="str">
        <f>IF(EXPORTADO!B1060&lt;&gt;"",EXPORTADO!B1060,"")</f>
        <v/>
      </c>
      <c r="I1078" s="78" t="str">
        <f t="shared" si="263"/>
        <v/>
      </c>
      <c r="J1078" s="78"/>
      <c r="K1078" s="88" t="str">
        <f>IF(EXPORTADO!A1060&lt;&gt;"",TRIM(EXPORTADO!A1060),"")</f>
        <v/>
      </c>
      <c r="L1078" s="50" t="str">
        <f>IF(K1078&lt;&gt;"",EXPORTADO!D1060,"")</f>
        <v/>
      </c>
      <c r="M1078" s="50"/>
      <c r="N1078" s="78" t="str">
        <f>IF(K1078&lt;&gt;"",EXPORTADO!C1060,"")</f>
        <v/>
      </c>
      <c r="O1078" s="89" t="str">
        <f>IF(G1078&lt;&gt;"",EXPORTADO!E1060,"")</f>
        <v/>
      </c>
      <c r="P1078" s="90" t="str">
        <f>IF(G1078&lt;&gt;"",EXPORTADO!F1060,"")</f>
        <v/>
      </c>
      <c r="Q1078" s="90" t="str">
        <f>IF($G1078&lt;&gt;"",$O1078*P1078,IF(OR($I1078="c",$I1078="css"),SUMIF($G$22:G$2999,$K1078,Q$22:Q$2999),IF($I1078="c1",SUMIF($F$22:F$2999,$K1078,Q$22:Q$2999),IF($I1078="c2",SUMIF($E$22:E$2999,$K1078,Q$22:Q$2999),IF($I1078="c3",SUMIF($D$22:D$2999,$K1078,Q$22:Q$2999),IF($I1078="c4",SUMIF($C$22:C$2999,$K1078,Q$22:Q$2999),""))))))</f>
        <v/>
      </c>
      <c r="S1078" s="90"/>
      <c r="T1078" s="90" t="str">
        <f>IF(G1078&lt;&gt;"",IF(S1078&lt;&gt;"",O1078*S1078,"Celda Vacia"),IF($G1078&lt;&gt;"",$O1078*S1078,IF(OR($I1078="c",$I1078="css"),SUMIF($G$22:G$2999,$K1078,T$22:T$2999),IF($I1078="c1",SUMIF($F$22:F$2999,$K1078,T$22:T$2999),IF($I1078="c2",SUMIF($E$22:E$2999,$K1078,T$22:T$2999),IF($I1078="c3",SUMIF($D$22:D$2999,$K1078,T$22:T$2999),IF($I1078="c4",SUMIF($C$22:C$2999,$K1078,T$22:T$2999),"")))))))</f>
        <v/>
      </c>
      <c r="U1078" s="91" t="str">
        <f t="shared" si="264"/>
        <v/>
      </c>
      <c r="V1078" s="45"/>
      <c r="X1078" s="50" t="str">
        <f t="shared" si="265"/>
        <v/>
      </c>
      <c r="Y1078" s="69" t="str">
        <f t="shared" si="266"/>
        <v/>
      </c>
      <c r="Z1078" s="69" t="str">
        <f t="shared" si="267"/>
        <v/>
      </c>
      <c r="AA1078" s="69" t="str">
        <f>IF(I1078="CSS",IF(RELLENAR!$F$6="PEM",IF(OR(T1078&lt;(Q1078),Q1078=0),1,""),IF(OR(T1078*(1+$T$11+$T$9)&lt;(Q1078*(1+$O$9+$O$11)),Q1078=0),1,"")),"")</f>
        <v/>
      </c>
      <c r="AB1078" s="93" t="str">
        <f t="shared" si="268"/>
        <v/>
      </c>
      <c r="AC1078" s="56" t="str">
        <f t="shared" si="269"/>
        <v/>
      </c>
      <c r="AD1078" s="94" t="str">
        <f t="shared" si="270"/>
        <v/>
      </c>
      <c r="AE1078" s="56" t="str">
        <f t="shared" si="271"/>
        <v/>
      </c>
      <c r="AF1078" s="78" t="str">
        <f t="shared" si="272"/>
        <v/>
      </c>
    </row>
    <row r="1079" spans="1:32" s="74" customFormat="1" x14ac:dyDescent="0.2">
      <c r="A1079" s="74" t="str">
        <f>IF(EXPORTADO!I1061&lt;&gt;"",EXPORTADO!I1061,"")</f>
        <v/>
      </c>
      <c r="B1079" s="74" t="str">
        <f t="shared" si="257"/>
        <v/>
      </c>
      <c r="C1079" s="86" t="str">
        <f t="shared" si="258"/>
        <v/>
      </c>
      <c r="D1079" s="86" t="str">
        <f t="shared" si="259"/>
        <v/>
      </c>
      <c r="E1079" s="86" t="str">
        <f t="shared" si="260"/>
        <v/>
      </c>
      <c r="F1079" s="86" t="str">
        <f t="shared" si="261"/>
        <v/>
      </c>
      <c r="G1079" s="86" t="str">
        <f t="shared" si="262"/>
        <v/>
      </c>
      <c r="H1079" s="87" t="str">
        <f>IF(EXPORTADO!B1061&lt;&gt;"",EXPORTADO!B1061,"")</f>
        <v/>
      </c>
      <c r="I1079" s="78" t="str">
        <f t="shared" si="263"/>
        <v/>
      </c>
      <c r="J1079" s="78"/>
      <c r="K1079" s="88" t="str">
        <f>IF(EXPORTADO!A1061&lt;&gt;"",TRIM(EXPORTADO!A1061),"")</f>
        <v/>
      </c>
      <c r="L1079" s="50" t="str">
        <f>IF(K1079&lt;&gt;"",EXPORTADO!D1061,"")</f>
        <v/>
      </c>
      <c r="M1079" s="50"/>
      <c r="N1079" s="78" t="str">
        <f>IF(K1079&lt;&gt;"",EXPORTADO!C1061,"")</f>
        <v/>
      </c>
      <c r="O1079" s="89" t="str">
        <f>IF(G1079&lt;&gt;"",EXPORTADO!E1061,"")</f>
        <v/>
      </c>
      <c r="P1079" s="90" t="str">
        <f>IF(G1079&lt;&gt;"",EXPORTADO!F1061,"")</f>
        <v/>
      </c>
      <c r="Q1079" s="90" t="str">
        <f>IF($G1079&lt;&gt;"",$O1079*P1079,IF(OR($I1079="c",$I1079="css"),SUMIF($G$22:G$2999,$K1079,Q$22:Q$2999),IF($I1079="c1",SUMIF($F$22:F$2999,$K1079,Q$22:Q$2999),IF($I1079="c2",SUMIF($E$22:E$2999,$K1079,Q$22:Q$2999),IF($I1079="c3",SUMIF($D$22:D$2999,$K1079,Q$22:Q$2999),IF($I1079="c4",SUMIF($C$22:C$2999,$K1079,Q$22:Q$2999),""))))))</f>
        <v/>
      </c>
      <c r="S1079" s="90"/>
      <c r="T1079" s="90" t="str">
        <f>IF(G1079&lt;&gt;"",IF(S1079&lt;&gt;"",O1079*S1079,"Celda Vacia"),IF($G1079&lt;&gt;"",$O1079*S1079,IF(OR($I1079="c",$I1079="css"),SUMIF($G$22:G$2999,$K1079,T$22:T$2999),IF($I1079="c1",SUMIF($F$22:F$2999,$K1079,T$22:T$2999),IF($I1079="c2",SUMIF($E$22:E$2999,$K1079,T$22:T$2999),IF($I1079="c3",SUMIF($D$22:D$2999,$K1079,T$22:T$2999),IF($I1079="c4",SUMIF($C$22:C$2999,$K1079,T$22:T$2999),"")))))))</f>
        <v/>
      </c>
      <c r="U1079" s="91" t="str">
        <f t="shared" si="264"/>
        <v/>
      </c>
      <c r="V1079" s="45"/>
      <c r="X1079" s="50" t="str">
        <f t="shared" si="265"/>
        <v/>
      </c>
      <c r="Y1079" s="69" t="str">
        <f t="shared" si="266"/>
        <v/>
      </c>
      <c r="Z1079" s="69" t="str">
        <f t="shared" si="267"/>
        <v/>
      </c>
      <c r="AA1079" s="69" t="str">
        <f>IF(I1079="CSS",IF(RELLENAR!$F$6="PEM",IF(OR(T1079&lt;(Q1079),Q1079=0),1,""),IF(OR(T1079*(1+$T$11+$T$9)&lt;(Q1079*(1+$O$9+$O$11)),Q1079=0),1,"")),"")</f>
        <v/>
      </c>
      <c r="AB1079" s="93" t="str">
        <f t="shared" si="268"/>
        <v/>
      </c>
      <c r="AC1079" s="56" t="str">
        <f t="shared" si="269"/>
        <v/>
      </c>
      <c r="AD1079" s="94" t="str">
        <f t="shared" si="270"/>
        <v/>
      </c>
      <c r="AE1079" s="56" t="str">
        <f t="shared" si="271"/>
        <v/>
      </c>
      <c r="AF1079" s="78" t="str">
        <f t="shared" si="272"/>
        <v/>
      </c>
    </row>
    <row r="1080" spans="1:32" s="74" customFormat="1" x14ac:dyDescent="0.2">
      <c r="A1080" s="74" t="str">
        <f>IF(EXPORTADO!I1062&lt;&gt;"",EXPORTADO!I1062,"")</f>
        <v/>
      </c>
      <c r="B1080" s="74" t="str">
        <f t="shared" si="257"/>
        <v/>
      </c>
      <c r="C1080" s="86" t="str">
        <f t="shared" si="258"/>
        <v/>
      </c>
      <c r="D1080" s="86" t="str">
        <f t="shared" si="259"/>
        <v/>
      </c>
      <c r="E1080" s="86" t="str">
        <f t="shared" si="260"/>
        <v/>
      </c>
      <c r="F1080" s="86" t="str">
        <f t="shared" si="261"/>
        <v/>
      </c>
      <c r="G1080" s="86" t="str">
        <f t="shared" si="262"/>
        <v/>
      </c>
      <c r="H1080" s="87" t="str">
        <f>IF(EXPORTADO!B1062&lt;&gt;"",EXPORTADO!B1062,"")</f>
        <v/>
      </c>
      <c r="I1080" s="78" t="str">
        <f t="shared" si="263"/>
        <v/>
      </c>
      <c r="J1080" s="78"/>
      <c r="K1080" s="88" t="str">
        <f>IF(EXPORTADO!A1062&lt;&gt;"",TRIM(EXPORTADO!A1062),"")</f>
        <v/>
      </c>
      <c r="L1080" s="50" t="str">
        <f>IF(K1080&lt;&gt;"",EXPORTADO!D1062,"")</f>
        <v/>
      </c>
      <c r="M1080" s="50"/>
      <c r="N1080" s="78" t="str">
        <f>IF(K1080&lt;&gt;"",EXPORTADO!C1062,"")</f>
        <v/>
      </c>
      <c r="O1080" s="89" t="str">
        <f>IF(G1080&lt;&gt;"",EXPORTADO!E1062,"")</f>
        <v/>
      </c>
      <c r="P1080" s="90" t="str">
        <f>IF(G1080&lt;&gt;"",EXPORTADO!F1062,"")</f>
        <v/>
      </c>
      <c r="Q1080" s="90" t="str">
        <f>IF($G1080&lt;&gt;"",$O1080*P1080,IF(OR($I1080="c",$I1080="css"),SUMIF($G$22:G$2999,$K1080,Q$22:Q$2999),IF($I1080="c1",SUMIF($F$22:F$2999,$K1080,Q$22:Q$2999),IF($I1080="c2",SUMIF($E$22:E$2999,$K1080,Q$22:Q$2999),IF($I1080="c3",SUMIF($D$22:D$2999,$K1080,Q$22:Q$2999),IF($I1080="c4",SUMIF($C$22:C$2999,$K1080,Q$22:Q$2999),""))))))</f>
        <v/>
      </c>
      <c r="S1080" s="90"/>
      <c r="T1080" s="90" t="str">
        <f>IF(G1080&lt;&gt;"",IF(S1080&lt;&gt;"",O1080*S1080,"Celda Vacia"),IF($G1080&lt;&gt;"",$O1080*S1080,IF(OR($I1080="c",$I1080="css"),SUMIF($G$22:G$2999,$K1080,T$22:T$2999),IF($I1080="c1",SUMIF($F$22:F$2999,$K1080,T$22:T$2999),IF($I1080="c2",SUMIF($E$22:E$2999,$K1080,T$22:T$2999),IF($I1080="c3",SUMIF($D$22:D$2999,$K1080,T$22:T$2999),IF($I1080="c4",SUMIF($C$22:C$2999,$K1080,T$22:T$2999),"")))))))</f>
        <v/>
      </c>
      <c r="U1080" s="91" t="str">
        <f t="shared" si="264"/>
        <v/>
      </c>
      <c r="V1080" s="45"/>
      <c r="X1080" s="50" t="str">
        <f t="shared" si="265"/>
        <v/>
      </c>
      <c r="Y1080" s="69" t="str">
        <f t="shared" si="266"/>
        <v/>
      </c>
      <c r="Z1080" s="69" t="str">
        <f t="shared" si="267"/>
        <v/>
      </c>
      <c r="AA1080" s="69" t="str">
        <f>IF(I1080="CSS",IF(RELLENAR!$F$6="PEM",IF(OR(T1080&lt;(Q1080),Q1080=0),1,""),IF(OR(T1080*(1+$T$11+$T$9)&lt;(Q1080*(1+$O$9+$O$11)),Q1080=0),1,"")),"")</f>
        <v/>
      </c>
      <c r="AB1080" s="93" t="str">
        <f t="shared" si="268"/>
        <v/>
      </c>
      <c r="AC1080" s="56" t="str">
        <f t="shared" si="269"/>
        <v/>
      </c>
      <c r="AD1080" s="94" t="str">
        <f t="shared" si="270"/>
        <v/>
      </c>
      <c r="AE1080" s="56" t="str">
        <f t="shared" si="271"/>
        <v/>
      </c>
      <c r="AF1080" s="78" t="str">
        <f t="shared" si="272"/>
        <v/>
      </c>
    </row>
    <row r="1081" spans="1:32" s="74" customFormat="1" x14ac:dyDescent="0.2">
      <c r="A1081" s="74" t="str">
        <f>IF(EXPORTADO!I1063&lt;&gt;"",EXPORTADO!I1063,"")</f>
        <v/>
      </c>
      <c r="B1081" s="74" t="str">
        <f t="shared" si="257"/>
        <v/>
      </c>
      <c r="C1081" s="86" t="str">
        <f t="shared" si="258"/>
        <v/>
      </c>
      <c r="D1081" s="86" t="str">
        <f t="shared" si="259"/>
        <v/>
      </c>
      <c r="E1081" s="86" t="str">
        <f t="shared" si="260"/>
        <v/>
      </c>
      <c r="F1081" s="86" t="str">
        <f t="shared" si="261"/>
        <v/>
      </c>
      <c r="G1081" s="86" t="str">
        <f t="shared" si="262"/>
        <v/>
      </c>
      <c r="H1081" s="87" t="str">
        <f>IF(EXPORTADO!B1063&lt;&gt;"",EXPORTADO!B1063,"")</f>
        <v/>
      </c>
      <c r="I1081" s="78" t="str">
        <f t="shared" si="263"/>
        <v/>
      </c>
      <c r="J1081" s="78"/>
      <c r="K1081" s="88" t="str">
        <f>IF(EXPORTADO!A1063&lt;&gt;"",TRIM(EXPORTADO!A1063),"")</f>
        <v/>
      </c>
      <c r="L1081" s="50" t="str">
        <f>IF(K1081&lt;&gt;"",EXPORTADO!D1063,"")</f>
        <v/>
      </c>
      <c r="M1081" s="50"/>
      <c r="N1081" s="78" t="str">
        <f>IF(K1081&lt;&gt;"",EXPORTADO!C1063,"")</f>
        <v/>
      </c>
      <c r="O1081" s="89" t="str">
        <f>IF(G1081&lt;&gt;"",EXPORTADO!E1063,"")</f>
        <v/>
      </c>
      <c r="P1081" s="90" t="str">
        <f>IF(G1081&lt;&gt;"",EXPORTADO!F1063,"")</f>
        <v/>
      </c>
      <c r="Q1081" s="90" t="str">
        <f>IF($G1081&lt;&gt;"",$O1081*P1081,IF(OR($I1081="c",$I1081="css"),SUMIF($G$22:G$2999,$K1081,Q$22:Q$2999),IF($I1081="c1",SUMIF($F$22:F$2999,$K1081,Q$22:Q$2999),IF($I1081="c2",SUMIF($E$22:E$2999,$K1081,Q$22:Q$2999),IF($I1081="c3",SUMIF($D$22:D$2999,$K1081,Q$22:Q$2999),IF($I1081="c4",SUMIF($C$22:C$2999,$K1081,Q$22:Q$2999),""))))))</f>
        <v/>
      </c>
      <c r="S1081" s="90"/>
      <c r="T1081" s="90" t="str">
        <f>IF(G1081&lt;&gt;"",IF(S1081&lt;&gt;"",O1081*S1081,"Celda Vacia"),IF($G1081&lt;&gt;"",$O1081*S1081,IF(OR($I1081="c",$I1081="css"),SUMIF($G$22:G$2999,$K1081,T$22:T$2999),IF($I1081="c1",SUMIF($F$22:F$2999,$K1081,T$22:T$2999),IF($I1081="c2",SUMIF($E$22:E$2999,$K1081,T$22:T$2999),IF($I1081="c3",SUMIF($D$22:D$2999,$K1081,T$22:T$2999),IF($I1081="c4",SUMIF($C$22:C$2999,$K1081,T$22:T$2999),"")))))))</f>
        <v/>
      </c>
      <c r="U1081" s="91" t="str">
        <f t="shared" si="264"/>
        <v/>
      </c>
      <c r="V1081" s="45"/>
      <c r="X1081" s="50" t="str">
        <f t="shared" si="265"/>
        <v/>
      </c>
      <c r="Y1081" s="69" t="str">
        <f t="shared" si="266"/>
        <v/>
      </c>
      <c r="Z1081" s="69" t="str">
        <f t="shared" si="267"/>
        <v/>
      </c>
      <c r="AA1081" s="69" t="str">
        <f>IF(I1081="CSS",IF(RELLENAR!$F$6="PEM",IF(OR(T1081&lt;(Q1081),Q1081=0),1,""),IF(OR(T1081*(1+$T$11+$T$9)&lt;(Q1081*(1+$O$9+$O$11)),Q1081=0),1,"")),"")</f>
        <v/>
      </c>
      <c r="AB1081" s="93" t="str">
        <f t="shared" si="268"/>
        <v/>
      </c>
      <c r="AC1081" s="56" t="str">
        <f t="shared" si="269"/>
        <v/>
      </c>
      <c r="AD1081" s="94" t="str">
        <f t="shared" si="270"/>
        <v/>
      </c>
      <c r="AE1081" s="56" t="str">
        <f t="shared" si="271"/>
        <v/>
      </c>
      <c r="AF1081" s="78" t="str">
        <f t="shared" si="272"/>
        <v/>
      </c>
    </row>
    <row r="1082" spans="1:32" s="74" customFormat="1" x14ac:dyDescent="0.2">
      <c r="A1082" s="74" t="str">
        <f>IF(EXPORTADO!I1064&lt;&gt;"",EXPORTADO!I1064,"")</f>
        <v/>
      </c>
      <c r="B1082" s="74" t="str">
        <f t="shared" si="257"/>
        <v/>
      </c>
      <c r="C1082" s="86" t="str">
        <f t="shared" si="258"/>
        <v/>
      </c>
      <c r="D1082" s="86" t="str">
        <f t="shared" si="259"/>
        <v/>
      </c>
      <c r="E1082" s="86" t="str">
        <f t="shared" si="260"/>
        <v/>
      </c>
      <c r="F1082" s="86" t="str">
        <f t="shared" si="261"/>
        <v/>
      </c>
      <c r="G1082" s="86" t="str">
        <f t="shared" si="262"/>
        <v/>
      </c>
      <c r="H1082" s="87" t="str">
        <f>IF(EXPORTADO!B1064&lt;&gt;"",EXPORTADO!B1064,"")</f>
        <v/>
      </c>
      <c r="I1082" s="78" t="str">
        <f t="shared" si="263"/>
        <v/>
      </c>
      <c r="J1082" s="78"/>
      <c r="K1082" s="88" t="str">
        <f>IF(EXPORTADO!A1064&lt;&gt;"",TRIM(EXPORTADO!A1064),"")</f>
        <v/>
      </c>
      <c r="L1082" s="50" t="str">
        <f>IF(K1082&lt;&gt;"",EXPORTADO!D1064,"")</f>
        <v/>
      </c>
      <c r="M1082" s="50"/>
      <c r="N1082" s="78" t="str">
        <f>IF(K1082&lt;&gt;"",EXPORTADO!C1064,"")</f>
        <v/>
      </c>
      <c r="O1082" s="89" t="str">
        <f>IF(G1082&lt;&gt;"",EXPORTADO!E1064,"")</f>
        <v/>
      </c>
      <c r="P1082" s="90" t="str">
        <f>IF(G1082&lt;&gt;"",EXPORTADO!F1064,"")</f>
        <v/>
      </c>
      <c r="Q1082" s="90" t="str">
        <f>IF($G1082&lt;&gt;"",$O1082*P1082,IF(OR($I1082="c",$I1082="css"),SUMIF($G$22:G$2999,$K1082,Q$22:Q$2999),IF($I1082="c1",SUMIF($F$22:F$2999,$K1082,Q$22:Q$2999),IF($I1082="c2",SUMIF($E$22:E$2999,$K1082,Q$22:Q$2999),IF($I1082="c3",SUMIF($D$22:D$2999,$K1082,Q$22:Q$2999),IF($I1082="c4",SUMIF($C$22:C$2999,$K1082,Q$22:Q$2999),""))))))</f>
        <v/>
      </c>
      <c r="S1082" s="90"/>
      <c r="T1082" s="90" t="str">
        <f>IF(G1082&lt;&gt;"",IF(S1082&lt;&gt;"",O1082*S1082,"Celda Vacia"),IF($G1082&lt;&gt;"",$O1082*S1082,IF(OR($I1082="c",$I1082="css"),SUMIF($G$22:G$2999,$K1082,T$22:T$2999),IF($I1082="c1",SUMIF($F$22:F$2999,$K1082,T$22:T$2999),IF($I1082="c2",SUMIF($E$22:E$2999,$K1082,T$22:T$2999),IF($I1082="c3",SUMIF($D$22:D$2999,$K1082,T$22:T$2999),IF($I1082="c4",SUMIF($C$22:C$2999,$K1082,T$22:T$2999),"")))))))</f>
        <v/>
      </c>
      <c r="U1082" s="91" t="str">
        <f t="shared" si="264"/>
        <v/>
      </c>
      <c r="V1082" s="45"/>
      <c r="X1082" s="50" t="str">
        <f t="shared" si="265"/>
        <v/>
      </c>
      <c r="Y1082" s="69" t="str">
        <f t="shared" si="266"/>
        <v/>
      </c>
      <c r="Z1082" s="69" t="str">
        <f t="shared" si="267"/>
        <v/>
      </c>
      <c r="AA1082" s="69" t="str">
        <f>IF(I1082="CSS",IF(RELLENAR!$F$6="PEM",IF(OR(T1082&lt;(Q1082),Q1082=0),1,""),IF(OR(T1082*(1+$T$11+$T$9)&lt;(Q1082*(1+$O$9+$O$11)),Q1082=0),1,"")),"")</f>
        <v/>
      </c>
      <c r="AB1082" s="93" t="str">
        <f t="shared" si="268"/>
        <v/>
      </c>
      <c r="AC1082" s="56" t="str">
        <f t="shared" si="269"/>
        <v/>
      </c>
      <c r="AD1082" s="94" t="str">
        <f t="shared" si="270"/>
        <v/>
      </c>
      <c r="AE1082" s="56" t="str">
        <f t="shared" si="271"/>
        <v/>
      </c>
      <c r="AF1082" s="78" t="str">
        <f t="shared" si="272"/>
        <v/>
      </c>
    </row>
    <row r="1083" spans="1:32" s="74" customFormat="1" x14ac:dyDescent="0.2">
      <c r="A1083" s="74" t="str">
        <f>IF(EXPORTADO!I1065&lt;&gt;"",EXPORTADO!I1065,"")</f>
        <v/>
      </c>
      <c r="B1083" s="74" t="str">
        <f t="shared" si="257"/>
        <v/>
      </c>
      <c r="C1083" s="86" t="str">
        <f t="shared" si="258"/>
        <v/>
      </c>
      <c r="D1083" s="86" t="str">
        <f t="shared" si="259"/>
        <v/>
      </c>
      <c r="E1083" s="86" t="str">
        <f t="shared" si="260"/>
        <v/>
      </c>
      <c r="F1083" s="86" t="str">
        <f t="shared" si="261"/>
        <v/>
      </c>
      <c r="G1083" s="86" t="str">
        <f t="shared" si="262"/>
        <v/>
      </c>
      <c r="H1083" s="87" t="str">
        <f>IF(EXPORTADO!B1065&lt;&gt;"",EXPORTADO!B1065,"")</f>
        <v/>
      </c>
      <c r="I1083" s="78" t="str">
        <f t="shared" si="263"/>
        <v/>
      </c>
      <c r="J1083" s="78"/>
      <c r="K1083" s="88" t="str">
        <f>IF(EXPORTADO!A1065&lt;&gt;"",TRIM(EXPORTADO!A1065),"")</f>
        <v/>
      </c>
      <c r="L1083" s="50" t="str">
        <f>IF(K1083&lt;&gt;"",EXPORTADO!D1065,"")</f>
        <v/>
      </c>
      <c r="M1083" s="50"/>
      <c r="N1083" s="78" t="str">
        <f>IF(K1083&lt;&gt;"",EXPORTADO!C1065,"")</f>
        <v/>
      </c>
      <c r="O1083" s="89" t="str">
        <f>IF(G1083&lt;&gt;"",EXPORTADO!E1065,"")</f>
        <v/>
      </c>
      <c r="P1083" s="90" t="str">
        <f>IF(G1083&lt;&gt;"",EXPORTADO!F1065,"")</f>
        <v/>
      </c>
      <c r="Q1083" s="90" t="str">
        <f>IF($G1083&lt;&gt;"",$O1083*P1083,IF(OR($I1083="c",$I1083="css"),SUMIF($G$22:G$2999,$K1083,Q$22:Q$2999),IF($I1083="c1",SUMIF($F$22:F$2999,$K1083,Q$22:Q$2999),IF($I1083="c2",SUMIF($E$22:E$2999,$K1083,Q$22:Q$2999),IF($I1083="c3",SUMIF($D$22:D$2999,$K1083,Q$22:Q$2999),IF($I1083="c4",SUMIF($C$22:C$2999,$K1083,Q$22:Q$2999),""))))))</f>
        <v/>
      </c>
      <c r="S1083" s="90" t="s">
        <v>17</v>
      </c>
      <c r="T1083" s="90" t="str">
        <f>IF(G1083&lt;&gt;"",IF(S1083&lt;&gt;"",O1083*S1083,"Celda Vacia"),IF($G1083&lt;&gt;"",$O1083*S1083,IF(OR($I1083="c",$I1083="css"),SUMIF($G$22:G$2999,$K1083,T$22:T$2999),IF($I1083="c1",SUMIF($F$22:F$2999,$K1083,T$22:T$2999),IF($I1083="c2",SUMIF($E$22:E$2999,$K1083,T$22:T$2999),IF($I1083="c3",SUMIF($D$22:D$2999,$K1083,T$22:T$2999),IF($I1083="c4",SUMIF($C$22:C$2999,$K1083,T$22:T$2999),"")))))))</f>
        <v/>
      </c>
      <c r="U1083" s="91" t="str">
        <f t="shared" si="264"/>
        <v/>
      </c>
      <c r="V1083" s="45"/>
      <c r="X1083" s="50" t="str">
        <f t="shared" si="265"/>
        <v/>
      </c>
      <c r="Y1083" s="69" t="str">
        <f t="shared" si="266"/>
        <v/>
      </c>
      <c r="Z1083" s="69" t="str">
        <f t="shared" si="267"/>
        <v/>
      </c>
      <c r="AA1083" s="69" t="str">
        <f>IF(I1083="CSS",IF(RELLENAR!$F$6="PEM",IF(OR(T1083&lt;(Q1083),Q1083=0),1,""),IF(OR(T1083*(1+$T$11+$T$9)&lt;(Q1083*(1+$O$9+$O$11)),Q1083=0),1,"")),"")</f>
        <v/>
      </c>
      <c r="AB1083" s="93" t="str">
        <f t="shared" si="268"/>
        <v/>
      </c>
      <c r="AC1083" s="56" t="str">
        <f t="shared" si="269"/>
        <v/>
      </c>
      <c r="AD1083" s="94" t="str">
        <f t="shared" si="270"/>
        <v/>
      </c>
      <c r="AE1083" s="56" t="str">
        <f t="shared" si="271"/>
        <v/>
      </c>
      <c r="AF1083" s="78" t="str">
        <f t="shared" si="272"/>
        <v/>
      </c>
    </row>
    <row r="1084" spans="1:32" s="74" customFormat="1" x14ac:dyDescent="0.2">
      <c r="A1084" s="74" t="str">
        <f>IF(EXPORTADO!I1066&lt;&gt;"",EXPORTADO!I1066,"")</f>
        <v/>
      </c>
      <c r="B1084" s="74" t="str">
        <f t="shared" si="257"/>
        <v/>
      </c>
      <c r="C1084" s="86" t="str">
        <f t="shared" si="258"/>
        <v/>
      </c>
      <c r="D1084" s="86" t="str">
        <f t="shared" si="259"/>
        <v/>
      </c>
      <c r="E1084" s="86" t="str">
        <f t="shared" si="260"/>
        <v/>
      </c>
      <c r="F1084" s="86" t="str">
        <f t="shared" si="261"/>
        <v/>
      </c>
      <c r="G1084" s="86" t="str">
        <f t="shared" si="262"/>
        <v/>
      </c>
      <c r="H1084" s="87" t="str">
        <f>IF(EXPORTADO!B1066&lt;&gt;"",EXPORTADO!B1066,"")</f>
        <v/>
      </c>
      <c r="I1084" s="78" t="str">
        <f t="shared" si="263"/>
        <v/>
      </c>
      <c r="J1084" s="78"/>
      <c r="K1084" s="88" t="str">
        <f>IF(EXPORTADO!A1066&lt;&gt;"",TRIM(EXPORTADO!A1066),"")</f>
        <v/>
      </c>
      <c r="L1084" s="50" t="str">
        <f>IF(K1084&lt;&gt;"",EXPORTADO!D1066,"")</f>
        <v/>
      </c>
      <c r="M1084" s="50"/>
      <c r="N1084" s="78" t="str">
        <f>IF(K1084&lt;&gt;"",EXPORTADO!C1066,"")</f>
        <v/>
      </c>
      <c r="O1084" s="89" t="str">
        <f>IF(G1084&lt;&gt;"",EXPORTADO!E1066,"")</f>
        <v/>
      </c>
      <c r="P1084" s="90" t="str">
        <f>IF(G1084&lt;&gt;"",EXPORTADO!F1066,"")</f>
        <v/>
      </c>
      <c r="Q1084" s="90" t="str">
        <f>IF($G1084&lt;&gt;"",$O1084*P1084,IF(OR($I1084="c",$I1084="css"),SUMIF($G$22:G$2999,$K1084,Q$22:Q$2999),IF($I1084="c1",SUMIF($F$22:F$2999,$K1084,Q$22:Q$2999),IF($I1084="c2",SUMIF($E$22:E$2999,$K1084,Q$22:Q$2999),IF($I1084="c3",SUMIF($D$22:D$2999,$K1084,Q$22:Q$2999),IF($I1084="c4",SUMIF($C$22:C$2999,$K1084,Q$22:Q$2999),""))))))</f>
        <v/>
      </c>
      <c r="S1084" s="90"/>
      <c r="T1084" s="90" t="str">
        <f>IF(G1084&lt;&gt;"",IF(S1084&lt;&gt;"",O1084*S1084,"Celda Vacia"),IF($G1084&lt;&gt;"",$O1084*S1084,IF(OR($I1084="c",$I1084="css"),SUMIF($G$22:G$2999,$K1084,T$22:T$2999),IF($I1084="c1",SUMIF($F$22:F$2999,$K1084,T$22:T$2999),IF($I1084="c2",SUMIF($E$22:E$2999,$K1084,T$22:T$2999),IF($I1084="c3",SUMIF($D$22:D$2999,$K1084,T$22:T$2999),IF($I1084="c4",SUMIF($C$22:C$2999,$K1084,T$22:T$2999),"")))))))</f>
        <v/>
      </c>
      <c r="U1084" s="91" t="str">
        <f t="shared" si="264"/>
        <v/>
      </c>
      <c r="V1084" s="45"/>
      <c r="X1084" s="50" t="str">
        <f t="shared" si="265"/>
        <v/>
      </c>
      <c r="Y1084" s="69" t="str">
        <f t="shared" si="266"/>
        <v/>
      </c>
      <c r="Z1084" s="69" t="str">
        <f t="shared" si="267"/>
        <v/>
      </c>
      <c r="AA1084" s="69" t="str">
        <f>IF(I1084="CSS",IF(RELLENAR!$F$6="PEM",IF(OR(T1084&lt;(Q1084),Q1084=0),1,""),IF(OR(T1084*(1+$T$11+$T$9)&lt;(Q1084*(1+$O$9+$O$11)),Q1084=0),1,"")),"")</f>
        <v/>
      </c>
      <c r="AB1084" s="93" t="str">
        <f t="shared" si="268"/>
        <v/>
      </c>
      <c r="AC1084" s="56" t="str">
        <f t="shared" si="269"/>
        <v/>
      </c>
      <c r="AD1084" s="94" t="str">
        <f t="shared" si="270"/>
        <v/>
      </c>
      <c r="AE1084" s="56" t="str">
        <f t="shared" si="271"/>
        <v/>
      </c>
      <c r="AF1084" s="78" t="str">
        <f t="shared" si="272"/>
        <v/>
      </c>
    </row>
    <row r="1085" spans="1:32" s="74" customFormat="1" x14ac:dyDescent="0.2">
      <c r="A1085" s="74" t="str">
        <f>IF(EXPORTADO!I1067&lt;&gt;"",EXPORTADO!I1067,"")</f>
        <v/>
      </c>
      <c r="B1085" s="74" t="str">
        <f t="shared" si="257"/>
        <v/>
      </c>
      <c r="C1085" s="86" t="str">
        <f t="shared" si="258"/>
        <v/>
      </c>
      <c r="D1085" s="86" t="str">
        <f t="shared" si="259"/>
        <v/>
      </c>
      <c r="E1085" s="86" t="str">
        <f t="shared" si="260"/>
        <v/>
      </c>
      <c r="F1085" s="86" t="str">
        <f t="shared" si="261"/>
        <v/>
      </c>
      <c r="G1085" s="86" t="str">
        <f t="shared" si="262"/>
        <v/>
      </c>
      <c r="H1085" s="87" t="str">
        <f>IF(EXPORTADO!B1067&lt;&gt;"",EXPORTADO!B1067,"")</f>
        <v/>
      </c>
      <c r="I1085" s="78" t="str">
        <f t="shared" si="263"/>
        <v/>
      </c>
      <c r="J1085" s="78"/>
      <c r="K1085" s="88" t="str">
        <f>IF(EXPORTADO!A1067&lt;&gt;"",TRIM(EXPORTADO!A1067),"")</f>
        <v/>
      </c>
      <c r="L1085" s="50" t="str">
        <f>IF(K1085&lt;&gt;"",EXPORTADO!D1067,"")</f>
        <v/>
      </c>
      <c r="M1085" s="50"/>
      <c r="N1085" s="78" t="str">
        <f>IF(K1085&lt;&gt;"",EXPORTADO!C1067,"")</f>
        <v/>
      </c>
      <c r="O1085" s="89" t="str">
        <f>IF(G1085&lt;&gt;"",EXPORTADO!E1067,"")</f>
        <v/>
      </c>
      <c r="P1085" s="90" t="str">
        <f>IF(G1085&lt;&gt;"",EXPORTADO!F1067,"")</f>
        <v/>
      </c>
      <c r="Q1085" s="90" t="str">
        <f>IF($G1085&lt;&gt;"",$O1085*P1085,IF(OR($I1085="c",$I1085="css"),SUMIF($G$22:G$2999,$K1085,Q$22:Q$2999),IF($I1085="c1",SUMIF($F$22:F$2999,$K1085,Q$22:Q$2999),IF($I1085="c2",SUMIF($E$22:E$2999,$K1085,Q$22:Q$2999),IF($I1085="c3",SUMIF($D$22:D$2999,$K1085,Q$22:Q$2999),IF($I1085="c4",SUMIF($C$22:C$2999,$K1085,Q$22:Q$2999),""))))))</f>
        <v/>
      </c>
      <c r="S1085" s="90"/>
      <c r="T1085" s="90" t="str">
        <f>IF(G1085&lt;&gt;"",IF(S1085&lt;&gt;"",O1085*S1085,"Celda Vacia"),IF($G1085&lt;&gt;"",$O1085*S1085,IF(OR($I1085="c",$I1085="css"),SUMIF($G$22:G$2999,$K1085,T$22:T$2999),IF($I1085="c1",SUMIF($F$22:F$2999,$K1085,T$22:T$2999),IF($I1085="c2",SUMIF($E$22:E$2999,$K1085,T$22:T$2999),IF($I1085="c3",SUMIF($D$22:D$2999,$K1085,T$22:T$2999),IF($I1085="c4",SUMIF($C$22:C$2999,$K1085,T$22:T$2999),"")))))))</f>
        <v/>
      </c>
      <c r="U1085" s="91" t="str">
        <f t="shared" si="264"/>
        <v/>
      </c>
      <c r="V1085" s="45"/>
      <c r="X1085" s="50" t="str">
        <f t="shared" si="265"/>
        <v/>
      </c>
      <c r="Y1085" s="69" t="str">
        <f t="shared" si="266"/>
        <v/>
      </c>
      <c r="Z1085" s="69" t="str">
        <f t="shared" si="267"/>
        <v/>
      </c>
      <c r="AA1085" s="69" t="str">
        <f>IF(I1085="CSS",IF(RELLENAR!$F$6="PEM",IF(OR(T1085&lt;(Q1085),Q1085=0),1,""),IF(OR(T1085*(1+$T$11+$T$9)&lt;(Q1085*(1+$O$9+$O$11)),Q1085=0),1,"")),"")</f>
        <v/>
      </c>
      <c r="AB1085" s="93" t="str">
        <f t="shared" si="268"/>
        <v/>
      </c>
      <c r="AC1085" s="56" t="str">
        <f t="shared" si="269"/>
        <v/>
      </c>
      <c r="AD1085" s="94" t="str">
        <f t="shared" si="270"/>
        <v/>
      </c>
      <c r="AE1085" s="56" t="str">
        <f t="shared" si="271"/>
        <v/>
      </c>
      <c r="AF1085" s="78" t="str">
        <f t="shared" si="272"/>
        <v/>
      </c>
    </row>
    <row r="1086" spans="1:32" s="74" customFormat="1" x14ac:dyDescent="0.2">
      <c r="A1086" s="74" t="str">
        <f>IF(EXPORTADO!I1068&lt;&gt;"",EXPORTADO!I1068,"")</f>
        <v/>
      </c>
      <c r="B1086" s="74" t="str">
        <f t="shared" si="257"/>
        <v/>
      </c>
      <c r="C1086" s="86" t="str">
        <f t="shared" si="258"/>
        <v/>
      </c>
      <c r="D1086" s="86" t="str">
        <f t="shared" si="259"/>
        <v/>
      </c>
      <c r="E1086" s="86" t="str">
        <f t="shared" si="260"/>
        <v/>
      </c>
      <c r="F1086" s="86" t="str">
        <f t="shared" si="261"/>
        <v/>
      </c>
      <c r="G1086" s="86" t="str">
        <f t="shared" si="262"/>
        <v/>
      </c>
      <c r="H1086" s="87" t="str">
        <f>IF(EXPORTADO!B1068&lt;&gt;"",EXPORTADO!B1068,"")</f>
        <v/>
      </c>
      <c r="I1086" s="78" t="str">
        <f t="shared" si="263"/>
        <v/>
      </c>
      <c r="J1086" s="78"/>
      <c r="K1086" s="88" t="str">
        <f>IF(EXPORTADO!A1068&lt;&gt;"",TRIM(EXPORTADO!A1068),"")</f>
        <v/>
      </c>
      <c r="L1086" s="50" t="str">
        <f>IF(K1086&lt;&gt;"",EXPORTADO!D1068,"")</f>
        <v/>
      </c>
      <c r="M1086" s="50"/>
      <c r="N1086" s="78" t="str">
        <f>IF(K1086&lt;&gt;"",EXPORTADO!C1068,"")</f>
        <v/>
      </c>
      <c r="O1086" s="89" t="str">
        <f>IF(G1086&lt;&gt;"",EXPORTADO!E1068,"")</f>
        <v/>
      </c>
      <c r="P1086" s="90" t="str">
        <f>IF(G1086&lt;&gt;"",EXPORTADO!F1068,"")</f>
        <v/>
      </c>
      <c r="Q1086" s="90" t="str">
        <f>IF($G1086&lt;&gt;"",$O1086*P1086,IF(OR($I1086="c",$I1086="css"),SUMIF($G$22:G$2999,$K1086,Q$22:Q$2999),IF($I1086="c1",SUMIF($F$22:F$2999,$K1086,Q$22:Q$2999),IF($I1086="c2",SUMIF($E$22:E$2999,$K1086,Q$22:Q$2999),IF($I1086="c3",SUMIF($D$22:D$2999,$K1086,Q$22:Q$2999),IF($I1086="c4",SUMIF($C$22:C$2999,$K1086,Q$22:Q$2999),""))))))</f>
        <v/>
      </c>
      <c r="S1086" s="90" t="s">
        <v>17</v>
      </c>
      <c r="T1086" s="90" t="str">
        <f>IF(G1086&lt;&gt;"",IF(S1086&lt;&gt;"",O1086*S1086,"Celda Vacia"),IF($G1086&lt;&gt;"",$O1086*S1086,IF(OR($I1086="c",$I1086="css"),SUMIF($G$22:G$2999,$K1086,T$22:T$2999),IF($I1086="c1",SUMIF($F$22:F$2999,$K1086,T$22:T$2999),IF($I1086="c2",SUMIF($E$22:E$2999,$K1086,T$22:T$2999),IF($I1086="c3",SUMIF($D$22:D$2999,$K1086,T$22:T$2999),IF($I1086="c4",SUMIF($C$22:C$2999,$K1086,T$22:T$2999),"")))))))</f>
        <v/>
      </c>
      <c r="U1086" s="91" t="str">
        <f t="shared" si="264"/>
        <v/>
      </c>
      <c r="V1086" s="45"/>
      <c r="X1086" s="50" t="str">
        <f t="shared" si="265"/>
        <v/>
      </c>
      <c r="Y1086" s="69" t="str">
        <f t="shared" si="266"/>
        <v/>
      </c>
      <c r="Z1086" s="69" t="str">
        <f t="shared" si="267"/>
        <v/>
      </c>
      <c r="AA1086" s="69" t="str">
        <f>IF(I1086="CSS",IF(RELLENAR!$F$6="PEM",IF(OR(T1086&lt;(Q1086),Q1086=0),1,""),IF(OR(T1086*(1+$T$11+$T$9)&lt;(Q1086*(1+$O$9+$O$11)),Q1086=0),1,"")),"")</f>
        <v/>
      </c>
      <c r="AB1086" s="93" t="str">
        <f t="shared" si="268"/>
        <v/>
      </c>
      <c r="AC1086" s="56" t="str">
        <f t="shared" si="269"/>
        <v/>
      </c>
      <c r="AD1086" s="94" t="str">
        <f t="shared" si="270"/>
        <v/>
      </c>
      <c r="AE1086" s="56" t="str">
        <f t="shared" si="271"/>
        <v/>
      </c>
      <c r="AF1086" s="78" t="str">
        <f t="shared" si="272"/>
        <v/>
      </c>
    </row>
    <row r="1087" spans="1:32" s="74" customFormat="1" x14ac:dyDescent="0.2">
      <c r="A1087" s="74" t="str">
        <f>IF(EXPORTADO!I1069&lt;&gt;"",EXPORTADO!I1069,"")</f>
        <v/>
      </c>
      <c r="B1087" s="74" t="str">
        <f t="shared" si="257"/>
        <v/>
      </c>
      <c r="C1087" s="86" t="str">
        <f t="shared" si="258"/>
        <v/>
      </c>
      <c r="D1087" s="86" t="str">
        <f t="shared" si="259"/>
        <v/>
      </c>
      <c r="E1087" s="86" t="str">
        <f t="shared" si="260"/>
        <v/>
      </c>
      <c r="F1087" s="86" t="str">
        <f t="shared" si="261"/>
        <v/>
      </c>
      <c r="G1087" s="86" t="str">
        <f t="shared" si="262"/>
        <v/>
      </c>
      <c r="H1087" s="87" t="str">
        <f>IF(EXPORTADO!B1069&lt;&gt;"",EXPORTADO!B1069,"")</f>
        <v/>
      </c>
      <c r="I1087" s="78" t="str">
        <f t="shared" si="263"/>
        <v/>
      </c>
      <c r="J1087" s="78"/>
      <c r="K1087" s="88" t="str">
        <f>IF(EXPORTADO!A1069&lt;&gt;"",TRIM(EXPORTADO!A1069),"")</f>
        <v/>
      </c>
      <c r="L1087" s="50" t="str">
        <f>IF(K1087&lt;&gt;"",EXPORTADO!D1069,"")</f>
        <v/>
      </c>
      <c r="M1087" s="50"/>
      <c r="N1087" s="78" t="str">
        <f>IF(K1087&lt;&gt;"",EXPORTADO!C1069,"")</f>
        <v/>
      </c>
      <c r="O1087" s="89" t="str">
        <f>IF(G1087&lt;&gt;"",EXPORTADO!E1069,"")</f>
        <v/>
      </c>
      <c r="P1087" s="90" t="str">
        <f>IF(G1087&lt;&gt;"",EXPORTADO!F1069,"")</f>
        <v/>
      </c>
      <c r="Q1087" s="90" t="str">
        <f>IF($G1087&lt;&gt;"",$O1087*P1087,IF(OR($I1087="c",$I1087="css"),SUMIF($G$22:G$2999,$K1087,Q$22:Q$2999),IF($I1087="c1",SUMIF($F$22:F$2999,$K1087,Q$22:Q$2999),IF($I1087="c2",SUMIF($E$22:E$2999,$K1087,Q$22:Q$2999),IF($I1087="c3",SUMIF($D$22:D$2999,$K1087,Q$22:Q$2999),IF($I1087="c4",SUMIF($C$22:C$2999,$K1087,Q$22:Q$2999),""))))))</f>
        <v/>
      </c>
      <c r="S1087" s="90"/>
      <c r="T1087" s="90" t="str">
        <f>IF(G1087&lt;&gt;"",IF(S1087&lt;&gt;"",O1087*S1087,"Celda Vacia"),IF($G1087&lt;&gt;"",$O1087*S1087,IF(OR($I1087="c",$I1087="css"),SUMIF($G$22:G$2999,$K1087,T$22:T$2999),IF($I1087="c1",SUMIF($F$22:F$2999,$K1087,T$22:T$2999),IF($I1087="c2",SUMIF($E$22:E$2999,$K1087,T$22:T$2999),IF($I1087="c3",SUMIF($D$22:D$2999,$K1087,T$22:T$2999),IF($I1087="c4",SUMIF($C$22:C$2999,$K1087,T$22:T$2999),"")))))))</f>
        <v/>
      </c>
      <c r="U1087" s="91" t="str">
        <f t="shared" si="264"/>
        <v/>
      </c>
      <c r="V1087" s="45"/>
      <c r="X1087" s="50" t="str">
        <f t="shared" si="265"/>
        <v/>
      </c>
      <c r="Y1087" s="69" t="str">
        <f t="shared" si="266"/>
        <v/>
      </c>
      <c r="Z1087" s="69" t="str">
        <f t="shared" si="267"/>
        <v/>
      </c>
      <c r="AA1087" s="69" t="str">
        <f>IF(I1087="CSS",IF(RELLENAR!$F$6="PEM",IF(OR(T1087&lt;(Q1087),Q1087=0),1,""),IF(OR(T1087*(1+$T$11+$T$9)&lt;(Q1087*(1+$O$9+$O$11)),Q1087=0),1,"")),"")</f>
        <v/>
      </c>
      <c r="AB1087" s="93" t="str">
        <f t="shared" si="268"/>
        <v/>
      </c>
      <c r="AC1087" s="56" t="str">
        <f t="shared" si="269"/>
        <v/>
      </c>
      <c r="AD1087" s="94" t="str">
        <f t="shared" si="270"/>
        <v/>
      </c>
      <c r="AE1087" s="56" t="str">
        <f t="shared" si="271"/>
        <v/>
      </c>
      <c r="AF1087" s="78" t="str">
        <f t="shared" si="272"/>
        <v/>
      </c>
    </row>
    <row r="1088" spans="1:32" s="74" customFormat="1" x14ac:dyDescent="0.2">
      <c r="A1088" s="74" t="str">
        <f>IF(EXPORTADO!I1070&lt;&gt;"",EXPORTADO!I1070,"")</f>
        <v/>
      </c>
      <c r="B1088" s="74" t="str">
        <f t="shared" si="257"/>
        <v/>
      </c>
      <c r="C1088" s="86" t="str">
        <f t="shared" si="258"/>
        <v/>
      </c>
      <c r="D1088" s="86" t="str">
        <f t="shared" si="259"/>
        <v/>
      </c>
      <c r="E1088" s="86" t="str">
        <f t="shared" si="260"/>
        <v/>
      </c>
      <c r="F1088" s="86" t="str">
        <f t="shared" si="261"/>
        <v/>
      </c>
      <c r="G1088" s="86" t="str">
        <f t="shared" si="262"/>
        <v/>
      </c>
      <c r="H1088" s="87" t="str">
        <f>IF(EXPORTADO!B1070&lt;&gt;"",EXPORTADO!B1070,"")</f>
        <v/>
      </c>
      <c r="I1088" s="78" t="str">
        <f t="shared" si="263"/>
        <v/>
      </c>
      <c r="J1088" s="78"/>
      <c r="K1088" s="88" t="str">
        <f>IF(EXPORTADO!A1070&lt;&gt;"",TRIM(EXPORTADO!A1070),"")</f>
        <v/>
      </c>
      <c r="L1088" s="50" t="str">
        <f>IF(K1088&lt;&gt;"",EXPORTADO!D1070,"")</f>
        <v/>
      </c>
      <c r="M1088" s="50"/>
      <c r="N1088" s="78" t="str">
        <f>IF(K1088&lt;&gt;"",EXPORTADO!C1070,"")</f>
        <v/>
      </c>
      <c r="O1088" s="89" t="str">
        <f>IF(G1088&lt;&gt;"",EXPORTADO!E1070,"")</f>
        <v/>
      </c>
      <c r="P1088" s="90" t="str">
        <f>IF(G1088&lt;&gt;"",EXPORTADO!F1070,"")</f>
        <v/>
      </c>
      <c r="Q1088" s="90" t="str">
        <f>IF($G1088&lt;&gt;"",$O1088*P1088,IF(OR($I1088="c",$I1088="css"),SUMIF($G$22:G$2999,$K1088,Q$22:Q$2999),IF($I1088="c1",SUMIF($F$22:F$2999,$K1088,Q$22:Q$2999),IF($I1088="c2",SUMIF($E$22:E$2999,$K1088,Q$22:Q$2999),IF($I1088="c3",SUMIF($D$22:D$2999,$K1088,Q$22:Q$2999),IF($I1088="c4",SUMIF($C$22:C$2999,$K1088,Q$22:Q$2999),""))))))</f>
        <v/>
      </c>
      <c r="S1088" s="90"/>
      <c r="T1088" s="90" t="str">
        <f>IF(G1088&lt;&gt;"",IF(S1088&lt;&gt;"",O1088*S1088,"Celda Vacia"),IF($G1088&lt;&gt;"",$O1088*S1088,IF(OR($I1088="c",$I1088="css"),SUMIF($G$22:G$2999,$K1088,T$22:T$2999),IF($I1088="c1",SUMIF($F$22:F$2999,$K1088,T$22:T$2999),IF($I1088="c2",SUMIF($E$22:E$2999,$K1088,T$22:T$2999),IF($I1088="c3",SUMIF($D$22:D$2999,$K1088,T$22:T$2999),IF($I1088="c4",SUMIF($C$22:C$2999,$K1088,T$22:T$2999),"")))))))</f>
        <v/>
      </c>
      <c r="U1088" s="91" t="str">
        <f t="shared" si="264"/>
        <v/>
      </c>
      <c r="V1088" s="45"/>
      <c r="X1088" s="50" t="str">
        <f t="shared" si="265"/>
        <v/>
      </c>
      <c r="Y1088" s="69" t="str">
        <f t="shared" si="266"/>
        <v/>
      </c>
      <c r="Z1088" s="69" t="str">
        <f t="shared" si="267"/>
        <v/>
      </c>
      <c r="AA1088" s="69" t="str">
        <f>IF(I1088="CSS",IF(RELLENAR!$F$6="PEM",IF(OR(T1088&lt;(Q1088),Q1088=0),1,""),IF(OR(T1088*(1+$T$11+$T$9)&lt;(Q1088*(1+$O$9+$O$11)),Q1088=0),1,"")),"")</f>
        <v/>
      </c>
      <c r="AB1088" s="93" t="str">
        <f t="shared" si="268"/>
        <v/>
      </c>
      <c r="AC1088" s="56" t="str">
        <f t="shared" si="269"/>
        <v/>
      </c>
      <c r="AD1088" s="94" t="str">
        <f t="shared" si="270"/>
        <v/>
      </c>
      <c r="AE1088" s="56" t="str">
        <f t="shared" si="271"/>
        <v/>
      </c>
      <c r="AF1088" s="78" t="str">
        <f t="shared" si="272"/>
        <v/>
      </c>
    </row>
    <row r="1089" spans="1:32" s="74" customFormat="1" x14ac:dyDescent="0.2">
      <c r="A1089" s="74" t="str">
        <f>IF(EXPORTADO!I1071&lt;&gt;"",EXPORTADO!I1071,"")</f>
        <v/>
      </c>
      <c r="B1089" s="74" t="str">
        <f t="shared" si="257"/>
        <v/>
      </c>
      <c r="C1089" s="86" t="str">
        <f t="shared" si="258"/>
        <v/>
      </c>
      <c r="D1089" s="86" t="str">
        <f t="shared" si="259"/>
        <v/>
      </c>
      <c r="E1089" s="86" t="str">
        <f t="shared" si="260"/>
        <v/>
      </c>
      <c r="F1089" s="86" t="str">
        <f t="shared" si="261"/>
        <v/>
      </c>
      <c r="G1089" s="86" t="str">
        <f t="shared" si="262"/>
        <v/>
      </c>
      <c r="H1089" s="87" t="str">
        <f>IF(EXPORTADO!B1071&lt;&gt;"",EXPORTADO!B1071,"")</f>
        <v/>
      </c>
      <c r="I1089" s="78" t="str">
        <f t="shared" si="263"/>
        <v/>
      </c>
      <c r="J1089" s="78"/>
      <c r="K1089" s="88" t="str">
        <f>IF(EXPORTADO!A1071&lt;&gt;"",TRIM(EXPORTADO!A1071),"")</f>
        <v/>
      </c>
      <c r="L1089" s="50" t="str">
        <f>IF(K1089&lt;&gt;"",EXPORTADO!D1071,"")</f>
        <v/>
      </c>
      <c r="M1089" s="50"/>
      <c r="N1089" s="78" t="str">
        <f>IF(K1089&lt;&gt;"",EXPORTADO!C1071,"")</f>
        <v/>
      </c>
      <c r="O1089" s="89" t="str">
        <f>IF(G1089&lt;&gt;"",EXPORTADO!E1071,"")</f>
        <v/>
      </c>
      <c r="P1089" s="90" t="str">
        <f>IF(G1089&lt;&gt;"",EXPORTADO!F1071,"")</f>
        <v/>
      </c>
      <c r="Q1089" s="90" t="str">
        <f>IF($G1089&lt;&gt;"",$O1089*P1089,IF(OR($I1089="c",$I1089="css"),SUMIF($G$22:G$2999,$K1089,Q$22:Q$2999),IF($I1089="c1",SUMIF($F$22:F$2999,$K1089,Q$22:Q$2999),IF($I1089="c2",SUMIF($E$22:E$2999,$K1089,Q$22:Q$2999),IF($I1089="c3",SUMIF($D$22:D$2999,$K1089,Q$22:Q$2999),IF($I1089="c4",SUMIF($C$22:C$2999,$K1089,Q$22:Q$2999),""))))))</f>
        <v/>
      </c>
      <c r="S1089" s="90"/>
      <c r="T1089" s="90" t="str">
        <f>IF(G1089&lt;&gt;"",IF(S1089&lt;&gt;"",O1089*S1089,"Celda Vacia"),IF($G1089&lt;&gt;"",$O1089*S1089,IF(OR($I1089="c",$I1089="css"),SUMIF($G$22:G$2999,$K1089,T$22:T$2999),IF($I1089="c1",SUMIF($F$22:F$2999,$K1089,T$22:T$2999),IF($I1089="c2",SUMIF($E$22:E$2999,$K1089,T$22:T$2999),IF($I1089="c3",SUMIF($D$22:D$2999,$K1089,T$22:T$2999),IF($I1089="c4",SUMIF($C$22:C$2999,$K1089,T$22:T$2999),"")))))))</f>
        <v/>
      </c>
      <c r="U1089" s="91" t="str">
        <f t="shared" si="264"/>
        <v/>
      </c>
      <c r="V1089" s="45"/>
      <c r="X1089" s="50" t="str">
        <f t="shared" si="265"/>
        <v/>
      </c>
      <c r="Y1089" s="69" t="str">
        <f t="shared" si="266"/>
        <v/>
      </c>
      <c r="Z1089" s="69" t="str">
        <f t="shared" si="267"/>
        <v/>
      </c>
      <c r="AA1089" s="69" t="str">
        <f>IF(I1089="CSS",IF(RELLENAR!$F$6="PEM",IF(OR(T1089&lt;(Q1089),Q1089=0),1,""),IF(OR(T1089*(1+$T$11+$T$9)&lt;(Q1089*(1+$O$9+$O$11)),Q1089=0),1,"")),"")</f>
        <v/>
      </c>
      <c r="AB1089" s="93" t="str">
        <f t="shared" si="268"/>
        <v/>
      </c>
      <c r="AC1089" s="56" t="str">
        <f t="shared" si="269"/>
        <v/>
      </c>
      <c r="AD1089" s="94" t="str">
        <f t="shared" si="270"/>
        <v/>
      </c>
      <c r="AE1089" s="56" t="str">
        <f t="shared" si="271"/>
        <v/>
      </c>
      <c r="AF1089" s="78" t="str">
        <f t="shared" si="272"/>
        <v/>
      </c>
    </row>
    <row r="1090" spans="1:32" s="74" customFormat="1" x14ac:dyDescent="0.2">
      <c r="A1090" s="74" t="str">
        <f>IF(EXPORTADO!I1072&lt;&gt;"",EXPORTADO!I1072,"")</f>
        <v/>
      </c>
      <c r="B1090" s="74" t="str">
        <f t="shared" si="257"/>
        <v/>
      </c>
      <c r="C1090" s="86" t="str">
        <f t="shared" si="258"/>
        <v/>
      </c>
      <c r="D1090" s="86" t="str">
        <f t="shared" si="259"/>
        <v/>
      </c>
      <c r="E1090" s="86" t="str">
        <f t="shared" si="260"/>
        <v/>
      </c>
      <c r="F1090" s="86" t="str">
        <f t="shared" si="261"/>
        <v/>
      </c>
      <c r="G1090" s="86" t="str">
        <f t="shared" si="262"/>
        <v/>
      </c>
      <c r="H1090" s="87" t="str">
        <f>IF(EXPORTADO!B1072&lt;&gt;"",EXPORTADO!B1072,"")</f>
        <v/>
      </c>
      <c r="I1090" s="78" t="str">
        <f t="shared" si="263"/>
        <v/>
      </c>
      <c r="J1090" s="78"/>
      <c r="K1090" s="88" t="str">
        <f>IF(EXPORTADO!A1072&lt;&gt;"",TRIM(EXPORTADO!A1072),"")</f>
        <v/>
      </c>
      <c r="L1090" s="50" t="str">
        <f>IF(K1090&lt;&gt;"",EXPORTADO!D1072,"")</f>
        <v/>
      </c>
      <c r="M1090" s="50"/>
      <c r="N1090" s="78" t="str">
        <f>IF(K1090&lt;&gt;"",EXPORTADO!C1072,"")</f>
        <v/>
      </c>
      <c r="O1090" s="89" t="str">
        <f>IF(G1090&lt;&gt;"",EXPORTADO!E1072,"")</f>
        <v/>
      </c>
      <c r="P1090" s="90" t="str">
        <f>IF(G1090&lt;&gt;"",EXPORTADO!F1072,"")</f>
        <v/>
      </c>
      <c r="Q1090" s="90" t="str">
        <f>IF($G1090&lt;&gt;"",$O1090*P1090,IF(OR($I1090="c",$I1090="css"),SUMIF($G$22:G$2999,$K1090,Q$22:Q$2999),IF($I1090="c1",SUMIF($F$22:F$2999,$K1090,Q$22:Q$2999),IF($I1090="c2",SUMIF($E$22:E$2999,$K1090,Q$22:Q$2999),IF($I1090="c3",SUMIF($D$22:D$2999,$K1090,Q$22:Q$2999),IF($I1090="c4",SUMIF($C$22:C$2999,$K1090,Q$22:Q$2999),""))))))</f>
        <v/>
      </c>
      <c r="S1090" s="90"/>
      <c r="T1090" s="90" t="str">
        <f>IF(G1090&lt;&gt;"",IF(S1090&lt;&gt;"",O1090*S1090,"Celda Vacia"),IF($G1090&lt;&gt;"",$O1090*S1090,IF(OR($I1090="c",$I1090="css"),SUMIF($G$22:G$2999,$K1090,T$22:T$2999),IF($I1090="c1",SUMIF($F$22:F$2999,$K1090,T$22:T$2999),IF($I1090="c2",SUMIF($E$22:E$2999,$K1090,T$22:T$2999),IF($I1090="c3",SUMIF($D$22:D$2999,$K1090,T$22:T$2999),IF($I1090="c4",SUMIF($C$22:C$2999,$K1090,T$22:T$2999),"")))))))</f>
        <v/>
      </c>
      <c r="U1090" s="91" t="str">
        <f t="shared" si="264"/>
        <v/>
      </c>
      <c r="V1090" s="45"/>
      <c r="X1090" s="50" t="str">
        <f t="shared" si="265"/>
        <v/>
      </c>
      <c r="Y1090" s="69" t="str">
        <f t="shared" si="266"/>
        <v/>
      </c>
      <c r="Z1090" s="69" t="str">
        <f t="shared" si="267"/>
        <v/>
      </c>
      <c r="AA1090" s="69" t="str">
        <f>IF(I1090="CSS",IF(RELLENAR!$F$6="PEM",IF(OR(T1090&lt;(Q1090),Q1090=0),1,""),IF(OR(T1090*(1+$T$11+$T$9)&lt;(Q1090*(1+$O$9+$O$11)),Q1090=0),1,"")),"")</f>
        <v/>
      </c>
      <c r="AB1090" s="93" t="str">
        <f t="shared" si="268"/>
        <v/>
      </c>
      <c r="AC1090" s="56" t="str">
        <f t="shared" si="269"/>
        <v/>
      </c>
      <c r="AD1090" s="94" t="str">
        <f t="shared" si="270"/>
        <v/>
      </c>
      <c r="AE1090" s="56" t="str">
        <f t="shared" si="271"/>
        <v/>
      </c>
      <c r="AF1090" s="78" t="str">
        <f t="shared" si="272"/>
        <v/>
      </c>
    </row>
    <row r="1091" spans="1:32" s="74" customFormat="1" x14ac:dyDescent="0.2">
      <c r="A1091" s="74" t="str">
        <f>IF(EXPORTADO!I1073&lt;&gt;"",EXPORTADO!I1073,"")</f>
        <v/>
      </c>
      <c r="B1091" s="74" t="str">
        <f t="shared" si="257"/>
        <v/>
      </c>
      <c r="C1091" s="86" t="str">
        <f t="shared" si="258"/>
        <v/>
      </c>
      <c r="D1091" s="86" t="str">
        <f t="shared" si="259"/>
        <v/>
      </c>
      <c r="E1091" s="86" t="str">
        <f t="shared" si="260"/>
        <v/>
      </c>
      <c r="F1091" s="86" t="str">
        <f t="shared" si="261"/>
        <v/>
      </c>
      <c r="G1091" s="86" t="str">
        <f t="shared" si="262"/>
        <v/>
      </c>
      <c r="H1091" s="87" t="str">
        <f>IF(EXPORTADO!B1073&lt;&gt;"",EXPORTADO!B1073,"")</f>
        <v/>
      </c>
      <c r="I1091" s="78" t="str">
        <f t="shared" si="263"/>
        <v/>
      </c>
      <c r="J1091" s="78"/>
      <c r="K1091" s="88" t="str">
        <f>IF(EXPORTADO!A1073&lt;&gt;"",TRIM(EXPORTADO!A1073),"")</f>
        <v/>
      </c>
      <c r="L1091" s="50" t="str">
        <f>IF(K1091&lt;&gt;"",EXPORTADO!D1073,"")</f>
        <v/>
      </c>
      <c r="M1091" s="50"/>
      <c r="N1091" s="78" t="str">
        <f>IF(K1091&lt;&gt;"",EXPORTADO!C1073,"")</f>
        <v/>
      </c>
      <c r="O1091" s="89" t="str">
        <f>IF(G1091&lt;&gt;"",EXPORTADO!E1073,"")</f>
        <v/>
      </c>
      <c r="P1091" s="90" t="str">
        <f>IF(G1091&lt;&gt;"",EXPORTADO!F1073,"")</f>
        <v/>
      </c>
      <c r="Q1091" s="90" t="str">
        <f>IF($G1091&lt;&gt;"",$O1091*P1091,IF(OR($I1091="c",$I1091="css"),SUMIF($G$22:G$2999,$K1091,Q$22:Q$2999),IF($I1091="c1",SUMIF($F$22:F$2999,$K1091,Q$22:Q$2999),IF($I1091="c2",SUMIF($E$22:E$2999,$K1091,Q$22:Q$2999),IF($I1091="c3",SUMIF($D$22:D$2999,$K1091,Q$22:Q$2999),IF($I1091="c4",SUMIF($C$22:C$2999,$K1091,Q$22:Q$2999),""))))))</f>
        <v/>
      </c>
      <c r="S1091" s="90" t="s">
        <v>17</v>
      </c>
      <c r="T1091" s="90" t="str">
        <f>IF(G1091&lt;&gt;"",IF(S1091&lt;&gt;"",O1091*S1091,"Celda Vacia"),IF($G1091&lt;&gt;"",$O1091*S1091,IF(OR($I1091="c",$I1091="css"),SUMIF($G$22:G$2999,$K1091,T$22:T$2999),IF($I1091="c1",SUMIF($F$22:F$2999,$K1091,T$22:T$2999),IF($I1091="c2",SUMIF($E$22:E$2999,$K1091,T$22:T$2999),IF($I1091="c3",SUMIF($D$22:D$2999,$K1091,T$22:T$2999),IF($I1091="c4",SUMIF($C$22:C$2999,$K1091,T$22:T$2999),"")))))))</f>
        <v/>
      </c>
      <c r="U1091" s="91" t="str">
        <f t="shared" si="264"/>
        <v/>
      </c>
      <c r="V1091" s="45"/>
      <c r="X1091" s="50" t="str">
        <f t="shared" si="265"/>
        <v/>
      </c>
      <c r="Y1091" s="69" t="str">
        <f t="shared" si="266"/>
        <v/>
      </c>
      <c r="Z1091" s="69" t="str">
        <f t="shared" si="267"/>
        <v/>
      </c>
      <c r="AA1091" s="69" t="str">
        <f>IF(I1091="CSS",IF(RELLENAR!$F$6="PEM",IF(OR(T1091&lt;(Q1091),Q1091=0),1,""),IF(OR(T1091*(1+$T$11+$T$9)&lt;(Q1091*(1+$O$9+$O$11)),Q1091=0),1,"")),"")</f>
        <v/>
      </c>
      <c r="AB1091" s="93" t="str">
        <f t="shared" si="268"/>
        <v/>
      </c>
      <c r="AC1091" s="56" t="str">
        <f t="shared" si="269"/>
        <v/>
      </c>
      <c r="AD1091" s="94" t="str">
        <f t="shared" si="270"/>
        <v/>
      </c>
      <c r="AE1091" s="56" t="str">
        <f t="shared" si="271"/>
        <v/>
      </c>
      <c r="AF1091" s="78" t="str">
        <f t="shared" si="272"/>
        <v/>
      </c>
    </row>
    <row r="1092" spans="1:32" s="74" customFormat="1" x14ac:dyDescent="0.2">
      <c r="A1092" s="74" t="str">
        <f>IF(EXPORTADO!I1074&lt;&gt;"",EXPORTADO!I1074,"")</f>
        <v/>
      </c>
      <c r="B1092" s="74" t="str">
        <f t="shared" si="257"/>
        <v/>
      </c>
      <c r="C1092" s="86" t="str">
        <f t="shared" si="258"/>
        <v/>
      </c>
      <c r="D1092" s="86" t="str">
        <f t="shared" si="259"/>
        <v/>
      </c>
      <c r="E1092" s="86" t="str">
        <f t="shared" si="260"/>
        <v/>
      </c>
      <c r="F1092" s="86" t="str">
        <f t="shared" si="261"/>
        <v/>
      </c>
      <c r="G1092" s="86" t="str">
        <f t="shared" si="262"/>
        <v/>
      </c>
      <c r="H1092" s="87" t="str">
        <f>IF(EXPORTADO!B1074&lt;&gt;"",EXPORTADO!B1074,"")</f>
        <v/>
      </c>
      <c r="I1092" s="78" t="str">
        <f t="shared" si="263"/>
        <v/>
      </c>
      <c r="J1092" s="78"/>
      <c r="K1092" s="88" t="str">
        <f>IF(EXPORTADO!A1074&lt;&gt;"",TRIM(EXPORTADO!A1074),"")</f>
        <v/>
      </c>
      <c r="L1092" s="50" t="str">
        <f>IF(K1092&lt;&gt;"",EXPORTADO!D1074,"")</f>
        <v/>
      </c>
      <c r="M1092" s="50"/>
      <c r="N1092" s="78" t="str">
        <f>IF(K1092&lt;&gt;"",EXPORTADO!C1074,"")</f>
        <v/>
      </c>
      <c r="O1092" s="89" t="str">
        <f>IF(G1092&lt;&gt;"",EXPORTADO!E1074,"")</f>
        <v/>
      </c>
      <c r="P1092" s="90" t="str">
        <f>IF(G1092&lt;&gt;"",EXPORTADO!F1074,"")</f>
        <v/>
      </c>
      <c r="Q1092" s="90" t="str">
        <f>IF($G1092&lt;&gt;"",$O1092*P1092,IF(OR($I1092="c",$I1092="css"),SUMIF($G$22:G$2999,$K1092,Q$22:Q$2999),IF($I1092="c1",SUMIF($F$22:F$2999,$K1092,Q$22:Q$2999),IF($I1092="c2",SUMIF($E$22:E$2999,$K1092,Q$22:Q$2999),IF($I1092="c3",SUMIF($D$22:D$2999,$K1092,Q$22:Q$2999),IF($I1092="c4",SUMIF($C$22:C$2999,$K1092,Q$22:Q$2999),""))))))</f>
        <v/>
      </c>
      <c r="S1092" s="90" t="s">
        <v>17</v>
      </c>
      <c r="T1092" s="90" t="str">
        <f>IF(G1092&lt;&gt;"",IF(S1092&lt;&gt;"",O1092*S1092,"Celda Vacia"),IF($G1092&lt;&gt;"",$O1092*S1092,IF(OR($I1092="c",$I1092="css"),SUMIF($G$22:G$2999,$K1092,T$22:T$2999),IF($I1092="c1",SUMIF($F$22:F$2999,$K1092,T$22:T$2999),IF($I1092="c2",SUMIF($E$22:E$2999,$K1092,T$22:T$2999),IF($I1092="c3",SUMIF($D$22:D$2999,$K1092,T$22:T$2999),IF($I1092="c4",SUMIF($C$22:C$2999,$K1092,T$22:T$2999),"")))))))</f>
        <v/>
      </c>
      <c r="U1092" s="91" t="str">
        <f t="shared" si="264"/>
        <v/>
      </c>
      <c r="V1092" s="45"/>
      <c r="X1092" s="50" t="str">
        <f t="shared" si="265"/>
        <v/>
      </c>
      <c r="Y1092" s="69" t="str">
        <f t="shared" si="266"/>
        <v/>
      </c>
      <c r="Z1092" s="69" t="str">
        <f t="shared" si="267"/>
        <v/>
      </c>
      <c r="AA1092" s="69" t="str">
        <f>IF(I1092="CSS",IF(RELLENAR!$F$6="PEM",IF(OR(T1092&lt;(Q1092),Q1092=0),1,""),IF(OR(T1092*(1+$T$11+$T$9)&lt;(Q1092*(1+$O$9+$O$11)),Q1092=0),1,"")),"")</f>
        <v/>
      </c>
      <c r="AB1092" s="93" t="str">
        <f t="shared" si="268"/>
        <v/>
      </c>
      <c r="AC1092" s="56" t="str">
        <f t="shared" si="269"/>
        <v/>
      </c>
      <c r="AD1092" s="94" t="str">
        <f t="shared" si="270"/>
        <v/>
      </c>
      <c r="AE1092" s="56" t="str">
        <f t="shared" si="271"/>
        <v/>
      </c>
      <c r="AF1092" s="78" t="str">
        <f t="shared" si="272"/>
        <v/>
      </c>
    </row>
    <row r="1093" spans="1:32" s="74" customFormat="1" x14ac:dyDescent="0.2">
      <c r="A1093" s="74" t="str">
        <f>IF(EXPORTADO!I1075&lt;&gt;"",EXPORTADO!I1075,"")</f>
        <v/>
      </c>
      <c r="B1093" s="74" t="str">
        <f t="shared" si="257"/>
        <v/>
      </c>
      <c r="C1093" s="86" t="str">
        <f t="shared" si="258"/>
        <v/>
      </c>
      <c r="D1093" s="86" t="str">
        <f t="shared" si="259"/>
        <v/>
      </c>
      <c r="E1093" s="86" t="str">
        <f t="shared" si="260"/>
        <v/>
      </c>
      <c r="F1093" s="86" t="str">
        <f t="shared" si="261"/>
        <v/>
      </c>
      <c r="G1093" s="86" t="str">
        <f t="shared" si="262"/>
        <v/>
      </c>
      <c r="H1093" s="87" t="str">
        <f>IF(EXPORTADO!B1075&lt;&gt;"",EXPORTADO!B1075,"")</f>
        <v/>
      </c>
      <c r="I1093" s="78" t="str">
        <f t="shared" si="263"/>
        <v/>
      </c>
      <c r="J1093" s="78"/>
      <c r="K1093" s="88" t="str">
        <f>IF(EXPORTADO!A1075&lt;&gt;"",TRIM(EXPORTADO!A1075),"")</f>
        <v/>
      </c>
      <c r="L1093" s="50" t="str">
        <f>IF(K1093&lt;&gt;"",EXPORTADO!D1075,"")</f>
        <v/>
      </c>
      <c r="M1093" s="50"/>
      <c r="N1093" s="78" t="str">
        <f>IF(K1093&lt;&gt;"",EXPORTADO!C1075,"")</f>
        <v/>
      </c>
      <c r="O1093" s="89" t="str">
        <f>IF(G1093&lt;&gt;"",EXPORTADO!E1075,"")</f>
        <v/>
      </c>
      <c r="P1093" s="90" t="str">
        <f>IF(G1093&lt;&gt;"",EXPORTADO!F1075,"")</f>
        <v/>
      </c>
      <c r="Q1093" s="90" t="str">
        <f>IF($G1093&lt;&gt;"",$O1093*P1093,IF(OR($I1093="c",$I1093="css"),SUMIF($G$22:G$2999,$K1093,Q$22:Q$2999),IF($I1093="c1",SUMIF($F$22:F$2999,$K1093,Q$22:Q$2999),IF($I1093="c2",SUMIF($E$22:E$2999,$K1093,Q$22:Q$2999),IF($I1093="c3",SUMIF($D$22:D$2999,$K1093,Q$22:Q$2999),IF($I1093="c4",SUMIF($C$22:C$2999,$K1093,Q$22:Q$2999),""))))))</f>
        <v/>
      </c>
      <c r="S1093" s="90"/>
      <c r="T1093" s="90" t="str">
        <f>IF(G1093&lt;&gt;"",IF(S1093&lt;&gt;"",O1093*S1093,"Celda Vacia"),IF($G1093&lt;&gt;"",$O1093*S1093,IF(OR($I1093="c",$I1093="css"),SUMIF($G$22:G$2999,$K1093,T$22:T$2999),IF($I1093="c1",SUMIF($F$22:F$2999,$K1093,T$22:T$2999),IF($I1093="c2",SUMIF($E$22:E$2999,$K1093,T$22:T$2999),IF($I1093="c3",SUMIF($D$22:D$2999,$K1093,T$22:T$2999),IF($I1093="c4",SUMIF($C$22:C$2999,$K1093,T$22:T$2999),"")))))))</f>
        <v/>
      </c>
      <c r="U1093" s="91" t="str">
        <f t="shared" si="264"/>
        <v/>
      </c>
      <c r="V1093" s="45"/>
      <c r="X1093" s="50" t="str">
        <f t="shared" si="265"/>
        <v/>
      </c>
      <c r="Y1093" s="69" t="str">
        <f t="shared" si="266"/>
        <v/>
      </c>
      <c r="Z1093" s="69" t="str">
        <f t="shared" si="267"/>
        <v/>
      </c>
      <c r="AA1093" s="69" t="str">
        <f>IF(I1093="CSS",IF(RELLENAR!$F$6="PEM",IF(OR(T1093&lt;(Q1093),Q1093=0),1,""),IF(OR(T1093*(1+$T$11+$T$9)&lt;(Q1093*(1+$O$9+$O$11)),Q1093=0),1,"")),"")</f>
        <v/>
      </c>
      <c r="AB1093" s="93" t="str">
        <f t="shared" si="268"/>
        <v/>
      </c>
      <c r="AC1093" s="56" t="str">
        <f t="shared" si="269"/>
        <v/>
      </c>
      <c r="AD1093" s="94" t="str">
        <f t="shared" si="270"/>
        <v/>
      </c>
      <c r="AE1093" s="56" t="str">
        <f t="shared" si="271"/>
        <v/>
      </c>
      <c r="AF1093" s="78" t="str">
        <f t="shared" si="272"/>
        <v/>
      </c>
    </row>
    <row r="1094" spans="1:32" s="74" customFormat="1" x14ac:dyDescent="0.2">
      <c r="A1094" s="74" t="str">
        <f>IF(EXPORTADO!I1076&lt;&gt;"",EXPORTADO!I1076,"")</f>
        <v/>
      </c>
      <c r="B1094" s="74" t="str">
        <f t="shared" si="257"/>
        <v/>
      </c>
      <c r="C1094" s="86" t="str">
        <f t="shared" si="258"/>
        <v/>
      </c>
      <c r="D1094" s="86" t="str">
        <f t="shared" si="259"/>
        <v/>
      </c>
      <c r="E1094" s="86" t="str">
        <f t="shared" si="260"/>
        <v/>
      </c>
      <c r="F1094" s="86" t="str">
        <f t="shared" si="261"/>
        <v/>
      </c>
      <c r="G1094" s="86" t="str">
        <f t="shared" si="262"/>
        <v/>
      </c>
      <c r="H1094" s="87" t="str">
        <f>IF(EXPORTADO!B1076&lt;&gt;"",EXPORTADO!B1076,"")</f>
        <v/>
      </c>
      <c r="I1094" s="78" t="str">
        <f t="shared" si="263"/>
        <v/>
      </c>
      <c r="J1094" s="78"/>
      <c r="K1094" s="88" t="str">
        <f>IF(EXPORTADO!A1076&lt;&gt;"",TRIM(EXPORTADO!A1076),"")</f>
        <v/>
      </c>
      <c r="L1094" s="50" t="str">
        <f>IF(K1094&lt;&gt;"",EXPORTADO!D1076,"")</f>
        <v/>
      </c>
      <c r="M1094" s="50"/>
      <c r="N1094" s="78" t="str">
        <f>IF(K1094&lt;&gt;"",EXPORTADO!C1076,"")</f>
        <v/>
      </c>
      <c r="O1094" s="89" t="str">
        <f>IF(G1094&lt;&gt;"",EXPORTADO!E1076,"")</f>
        <v/>
      </c>
      <c r="P1094" s="90" t="str">
        <f>IF(G1094&lt;&gt;"",EXPORTADO!F1076,"")</f>
        <v/>
      </c>
      <c r="Q1094" s="90" t="str">
        <f>IF($G1094&lt;&gt;"",$O1094*P1094,IF(OR($I1094="c",$I1094="css"),SUMIF($G$22:G$2999,$K1094,Q$22:Q$2999),IF($I1094="c1",SUMIF($F$22:F$2999,$K1094,Q$22:Q$2999),IF($I1094="c2",SUMIF($E$22:E$2999,$K1094,Q$22:Q$2999),IF($I1094="c3",SUMIF($D$22:D$2999,$K1094,Q$22:Q$2999),IF($I1094="c4",SUMIF($C$22:C$2999,$K1094,Q$22:Q$2999),""))))))</f>
        <v/>
      </c>
      <c r="S1094" s="90"/>
      <c r="T1094" s="90" t="str">
        <f>IF(G1094&lt;&gt;"",IF(S1094&lt;&gt;"",O1094*S1094,"Celda Vacia"),IF($G1094&lt;&gt;"",$O1094*S1094,IF(OR($I1094="c",$I1094="css"),SUMIF($G$22:G$2999,$K1094,T$22:T$2999),IF($I1094="c1",SUMIF($F$22:F$2999,$K1094,T$22:T$2999),IF($I1094="c2",SUMIF($E$22:E$2999,$K1094,T$22:T$2999),IF($I1094="c3",SUMIF($D$22:D$2999,$K1094,T$22:T$2999),IF($I1094="c4",SUMIF($C$22:C$2999,$K1094,T$22:T$2999),"")))))))</f>
        <v/>
      </c>
      <c r="U1094" s="91" t="str">
        <f t="shared" si="264"/>
        <v/>
      </c>
      <c r="V1094" s="45"/>
      <c r="X1094" s="50" t="str">
        <f t="shared" si="265"/>
        <v/>
      </c>
      <c r="Y1094" s="69" t="str">
        <f t="shared" si="266"/>
        <v/>
      </c>
      <c r="Z1094" s="69" t="str">
        <f t="shared" si="267"/>
        <v/>
      </c>
      <c r="AA1094" s="69" t="str">
        <f>IF(I1094="CSS",IF(RELLENAR!$F$6="PEM",IF(OR(T1094&lt;(Q1094),Q1094=0),1,""),IF(OR(T1094*(1+$T$11+$T$9)&lt;(Q1094*(1+$O$9+$O$11)),Q1094=0),1,"")),"")</f>
        <v/>
      </c>
      <c r="AB1094" s="93" t="str">
        <f t="shared" si="268"/>
        <v/>
      </c>
      <c r="AC1094" s="56" t="str">
        <f t="shared" si="269"/>
        <v/>
      </c>
      <c r="AD1094" s="94" t="str">
        <f t="shared" si="270"/>
        <v/>
      </c>
      <c r="AE1094" s="56" t="str">
        <f t="shared" si="271"/>
        <v/>
      </c>
      <c r="AF1094" s="78" t="str">
        <f t="shared" si="272"/>
        <v/>
      </c>
    </row>
    <row r="1095" spans="1:32" s="74" customFormat="1" x14ac:dyDescent="0.2">
      <c r="A1095" s="74" t="str">
        <f>IF(EXPORTADO!I1077&lt;&gt;"",EXPORTADO!I1077,"")</f>
        <v/>
      </c>
      <c r="B1095" s="74" t="str">
        <f t="shared" si="257"/>
        <v/>
      </c>
      <c r="C1095" s="86" t="str">
        <f t="shared" si="258"/>
        <v/>
      </c>
      <c r="D1095" s="86" t="str">
        <f t="shared" si="259"/>
        <v/>
      </c>
      <c r="E1095" s="86" t="str">
        <f t="shared" si="260"/>
        <v/>
      </c>
      <c r="F1095" s="86" t="str">
        <f t="shared" si="261"/>
        <v/>
      </c>
      <c r="G1095" s="86" t="str">
        <f t="shared" si="262"/>
        <v/>
      </c>
      <c r="H1095" s="87" t="str">
        <f>IF(EXPORTADO!B1077&lt;&gt;"",EXPORTADO!B1077,"")</f>
        <v/>
      </c>
      <c r="I1095" s="78" t="str">
        <f t="shared" si="263"/>
        <v/>
      </c>
      <c r="J1095" s="78"/>
      <c r="K1095" s="88" t="str">
        <f>IF(EXPORTADO!A1077&lt;&gt;"",TRIM(EXPORTADO!A1077),"")</f>
        <v/>
      </c>
      <c r="L1095" s="50" t="str">
        <f>IF(K1095&lt;&gt;"",EXPORTADO!D1077,"")</f>
        <v/>
      </c>
      <c r="M1095" s="50"/>
      <c r="N1095" s="78" t="str">
        <f>IF(K1095&lt;&gt;"",EXPORTADO!C1077,"")</f>
        <v/>
      </c>
      <c r="O1095" s="89" t="str">
        <f>IF(G1095&lt;&gt;"",EXPORTADO!E1077,"")</f>
        <v/>
      </c>
      <c r="P1095" s="90" t="str">
        <f>IF(G1095&lt;&gt;"",EXPORTADO!F1077,"")</f>
        <v/>
      </c>
      <c r="Q1095" s="90" t="str">
        <f>IF($G1095&lt;&gt;"",$O1095*P1095,IF(OR($I1095="c",$I1095="css"),SUMIF($G$22:G$2999,$K1095,Q$22:Q$2999),IF($I1095="c1",SUMIF($F$22:F$2999,$K1095,Q$22:Q$2999),IF($I1095="c2",SUMIF($E$22:E$2999,$K1095,Q$22:Q$2999),IF($I1095="c3",SUMIF($D$22:D$2999,$K1095,Q$22:Q$2999),IF($I1095="c4",SUMIF($C$22:C$2999,$K1095,Q$22:Q$2999),""))))))</f>
        <v/>
      </c>
      <c r="S1095" s="90"/>
      <c r="T1095" s="90" t="str">
        <f>IF(G1095&lt;&gt;"",IF(S1095&lt;&gt;"",O1095*S1095,"Celda Vacia"),IF($G1095&lt;&gt;"",$O1095*S1095,IF(OR($I1095="c",$I1095="css"),SUMIF($G$22:G$2999,$K1095,T$22:T$2999),IF($I1095="c1",SUMIF($F$22:F$2999,$K1095,T$22:T$2999),IF($I1095="c2",SUMIF($E$22:E$2999,$K1095,T$22:T$2999),IF($I1095="c3",SUMIF($D$22:D$2999,$K1095,T$22:T$2999),IF($I1095="c4",SUMIF($C$22:C$2999,$K1095,T$22:T$2999),"")))))))</f>
        <v/>
      </c>
      <c r="U1095" s="91" t="str">
        <f t="shared" si="264"/>
        <v/>
      </c>
      <c r="V1095" s="45"/>
      <c r="X1095" s="50" t="str">
        <f t="shared" si="265"/>
        <v/>
      </c>
      <c r="Y1095" s="69" t="str">
        <f t="shared" si="266"/>
        <v/>
      </c>
      <c r="Z1095" s="69" t="str">
        <f t="shared" si="267"/>
        <v/>
      </c>
      <c r="AA1095" s="69" t="str">
        <f>IF(I1095="CSS",IF(RELLENAR!$F$6="PEM",IF(OR(T1095&lt;(Q1095),Q1095=0),1,""),IF(OR(T1095*(1+$T$11+$T$9)&lt;(Q1095*(1+$O$9+$O$11)),Q1095=0),1,"")),"")</f>
        <v/>
      </c>
      <c r="AB1095" s="93" t="str">
        <f t="shared" si="268"/>
        <v/>
      </c>
      <c r="AC1095" s="56" t="str">
        <f t="shared" si="269"/>
        <v/>
      </c>
      <c r="AD1095" s="94" t="str">
        <f t="shared" si="270"/>
        <v/>
      </c>
      <c r="AE1095" s="56" t="str">
        <f t="shared" si="271"/>
        <v/>
      </c>
      <c r="AF1095" s="78" t="str">
        <f t="shared" si="272"/>
        <v/>
      </c>
    </row>
    <row r="1096" spans="1:32" s="74" customFormat="1" x14ac:dyDescent="0.2">
      <c r="A1096" s="74" t="str">
        <f>IF(EXPORTADO!I1078&lt;&gt;"",EXPORTADO!I1078,"")</f>
        <v/>
      </c>
      <c r="B1096" s="74" t="str">
        <f t="shared" si="257"/>
        <v/>
      </c>
      <c r="C1096" s="86" t="str">
        <f t="shared" si="258"/>
        <v/>
      </c>
      <c r="D1096" s="86" t="str">
        <f t="shared" si="259"/>
        <v/>
      </c>
      <c r="E1096" s="86" t="str">
        <f t="shared" si="260"/>
        <v/>
      </c>
      <c r="F1096" s="86" t="str">
        <f t="shared" si="261"/>
        <v/>
      </c>
      <c r="G1096" s="86" t="str">
        <f t="shared" si="262"/>
        <v/>
      </c>
      <c r="H1096" s="87" t="str">
        <f>IF(EXPORTADO!B1078&lt;&gt;"",EXPORTADO!B1078,"")</f>
        <v/>
      </c>
      <c r="I1096" s="78" t="str">
        <f t="shared" si="263"/>
        <v/>
      </c>
      <c r="J1096" s="78"/>
      <c r="K1096" s="88" t="str">
        <f>IF(EXPORTADO!A1078&lt;&gt;"",TRIM(EXPORTADO!A1078),"")</f>
        <v/>
      </c>
      <c r="L1096" s="50" t="str">
        <f>IF(K1096&lt;&gt;"",EXPORTADO!D1078,"")</f>
        <v/>
      </c>
      <c r="M1096" s="50"/>
      <c r="N1096" s="78" t="str">
        <f>IF(K1096&lt;&gt;"",EXPORTADO!C1078,"")</f>
        <v/>
      </c>
      <c r="O1096" s="89" t="str">
        <f>IF(G1096&lt;&gt;"",EXPORTADO!E1078,"")</f>
        <v/>
      </c>
      <c r="P1096" s="90" t="str">
        <f>IF(G1096&lt;&gt;"",EXPORTADO!F1078,"")</f>
        <v/>
      </c>
      <c r="Q1096" s="90" t="str">
        <f>IF($G1096&lt;&gt;"",$O1096*P1096,IF(OR($I1096="c",$I1096="css"),SUMIF($G$22:G$2999,$K1096,Q$22:Q$2999),IF($I1096="c1",SUMIF($F$22:F$2999,$K1096,Q$22:Q$2999),IF($I1096="c2",SUMIF($E$22:E$2999,$K1096,Q$22:Q$2999),IF($I1096="c3",SUMIF($D$22:D$2999,$K1096,Q$22:Q$2999),IF($I1096="c4",SUMIF($C$22:C$2999,$K1096,Q$22:Q$2999),""))))))</f>
        <v/>
      </c>
      <c r="S1096" s="90"/>
      <c r="T1096" s="90" t="str">
        <f>IF(G1096&lt;&gt;"",IF(S1096&lt;&gt;"",O1096*S1096,"Celda Vacia"),IF($G1096&lt;&gt;"",$O1096*S1096,IF(OR($I1096="c",$I1096="css"),SUMIF($G$22:G$2999,$K1096,T$22:T$2999),IF($I1096="c1",SUMIF($F$22:F$2999,$K1096,T$22:T$2999),IF($I1096="c2",SUMIF($E$22:E$2999,$K1096,T$22:T$2999),IF($I1096="c3",SUMIF($D$22:D$2999,$K1096,T$22:T$2999),IF($I1096="c4",SUMIF($C$22:C$2999,$K1096,T$22:T$2999),"")))))))</f>
        <v/>
      </c>
      <c r="U1096" s="91" t="str">
        <f t="shared" si="264"/>
        <v/>
      </c>
      <c r="V1096" s="45"/>
      <c r="X1096" s="50" t="str">
        <f t="shared" si="265"/>
        <v/>
      </c>
      <c r="Y1096" s="69" t="str">
        <f t="shared" si="266"/>
        <v/>
      </c>
      <c r="Z1096" s="69" t="str">
        <f t="shared" si="267"/>
        <v/>
      </c>
      <c r="AA1096" s="69" t="str">
        <f>IF(I1096="CSS",IF(RELLENAR!$F$6="PEM",IF(OR(T1096&lt;(Q1096),Q1096=0),1,""),IF(OR(T1096*(1+$T$11+$T$9)&lt;(Q1096*(1+$O$9+$O$11)),Q1096=0),1,"")),"")</f>
        <v/>
      </c>
      <c r="AB1096" s="93" t="str">
        <f t="shared" si="268"/>
        <v/>
      </c>
      <c r="AC1096" s="56" t="str">
        <f t="shared" si="269"/>
        <v/>
      </c>
      <c r="AD1096" s="94" t="str">
        <f t="shared" si="270"/>
        <v/>
      </c>
      <c r="AE1096" s="56" t="str">
        <f t="shared" si="271"/>
        <v/>
      </c>
      <c r="AF1096" s="78" t="str">
        <f t="shared" si="272"/>
        <v/>
      </c>
    </row>
    <row r="1097" spans="1:32" s="74" customFormat="1" x14ac:dyDescent="0.2">
      <c r="A1097" s="74" t="str">
        <f>IF(EXPORTADO!I1079&lt;&gt;"",EXPORTADO!I1079,"")</f>
        <v/>
      </c>
      <c r="B1097" s="74" t="str">
        <f t="shared" si="257"/>
        <v/>
      </c>
      <c r="C1097" s="86" t="str">
        <f t="shared" si="258"/>
        <v/>
      </c>
      <c r="D1097" s="86" t="str">
        <f t="shared" si="259"/>
        <v/>
      </c>
      <c r="E1097" s="86" t="str">
        <f t="shared" si="260"/>
        <v/>
      </c>
      <c r="F1097" s="86" t="str">
        <f t="shared" si="261"/>
        <v/>
      </c>
      <c r="G1097" s="86" t="str">
        <f t="shared" si="262"/>
        <v/>
      </c>
      <c r="H1097" s="87" t="str">
        <f>IF(EXPORTADO!B1079&lt;&gt;"",EXPORTADO!B1079,"")</f>
        <v/>
      </c>
      <c r="I1097" s="78" t="str">
        <f t="shared" si="263"/>
        <v/>
      </c>
      <c r="J1097" s="78"/>
      <c r="K1097" s="88" t="str">
        <f>IF(EXPORTADO!A1079&lt;&gt;"",TRIM(EXPORTADO!A1079),"")</f>
        <v/>
      </c>
      <c r="L1097" s="50" t="str">
        <f>IF(K1097&lt;&gt;"",EXPORTADO!D1079,"")</f>
        <v/>
      </c>
      <c r="M1097" s="50"/>
      <c r="N1097" s="78" t="str">
        <f>IF(K1097&lt;&gt;"",EXPORTADO!C1079,"")</f>
        <v/>
      </c>
      <c r="O1097" s="89" t="str">
        <f>IF(G1097&lt;&gt;"",EXPORTADO!E1079,"")</f>
        <v/>
      </c>
      <c r="P1097" s="90" t="str">
        <f>IF(G1097&lt;&gt;"",EXPORTADO!F1079,"")</f>
        <v/>
      </c>
      <c r="Q1097" s="90" t="str">
        <f>IF($G1097&lt;&gt;"",$O1097*P1097,IF(OR($I1097="c",$I1097="css"),SUMIF($G$22:G$2999,$K1097,Q$22:Q$2999),IF($I1097="c1",SUMIF($F$22:F$2999,$K1097,Q$22:Q$2999),IF($I1097="c2",SUMIF($E$22:E$2999,$K1097,Q$22:Q$2999),IF($I1097="c3",SUMIF($D$22:D$2999,$K1097,Q$22:Q$2999),IF($I1097="c4",SUMIF($C$22:C$2999,$K1097,Q$22:Q$2999),""))))))</f>
        <v/>
      </c>
      <c r="S1097" s="90"/>
      <c r="T1097" s="90" t="str">
        <f>IF(G1097&lt;&gt;"",IF(S1097&lt;&gt;"",O1097*S1097,"Celda Vacia"),IF($G1097&lt;&gt;"",$O1097*S1097,IF(OR($I1097="c",$I1097="css"),SUMIF($G$22:G$2999,$K1097,T$22:T$2999),IF($I1097="c1",SUMIF($F$22:F$2999,$K1097,T$22:T$2999),IF($I1097="c2",SUMIF($E$22:E$2999,$K1097,T$22:T$2999),IF($I1097="c3",SUMIF($D$22:D$2999,$K1097,T$22:T$2999),IF($I1097="c4",SUMIF($C$22:C$2999,$K1097,T$22:T$2999),"")))))))</f>
        <v/>
      </c>
      <c r="U1097" s="91" t="str">
        <f t="shared" si="264"/>
        <v/>
      </c>
      <c r="V1097" s="45"/>
      <c r="X1097" s="50" t="str">
        <f t="shared" si="265"/>
        <v/>
      </c>
      <c r="Y1097" s="69" t="str">
        <f t="shared" si="266"/>
        <v/>
      </c>
      <c r="Z1097" s="69" t="str">
        <f t="shared" si="267"/>
        <v/>
      </c>
      <c r="AA1097" s="69" t="str">
        <f>IF(I1097="CSS",IF(RELLENAR!$F$6="PEM",IF(OR(T1097&lt;(Q1097),Q1097=0),1,""),IF(OR(T1097*(1+$T$11+$T$9)&lt;(Q1097*(1+$O$9+$O$11)),Q1097=0),1,"")),"")</f>
        <v/>
      </c>
      <c r="AB1097" s="93" t="str">
        <f t="shared" si="268"/>
        <v/>
      </c>
      <c r="AC1097" s="56" t="str">
        <f t="shared" si="269"/>
        <v/>
      </c>
      <c r="AD1097" s="94" t="str">
        <f t="shared" si="270"/>
        <v/>
      </c>
      <c r="AE1097" s="56" t="str">
        <f t="shared" si="271"/>
        <v/>
      </c>
      <c r="AF1097" s="78" t="str">
        <f t="shared" si="272"/>
        <v/>
      </c>
    </row>
    <row r="1098" spans="1:32" s="74" customFormat="1" x14ac:dyDescent="0.2">
      <c r="A1098" s="74" t="str">
        <f>IF(EXPORTADO!I1080&lt;&gt;"",EXPORTADO!I1080,"")</f>
        <v/>
      </c>
      <c r="B1098" s="74" t="str">
        <f t="shared" si="257"/>
        <v/>
      </c>
      <c r="C1098" s="86" t="str">
        <f t="shared" si="258"/>
        <v/>
      </c>
      <c r="D1098" s="86" t="str">
        <f t="shared" si="259"/>
        <v/>
      </c>
      <c r="E1098" s="86" t="str">
        <f t="shared" si="260"/>
        <v/>
      </c>
      <c r="F1098" s="86" t="str">
        <f t="shared" si="261"/>
        <v/>
      </c>
      <c r="G1098" s="86" t="str">
        <f t="shared" si="262"/>
        <v/>
      </c>
      <c r="H1098" s="87" t="str">
        <f>IF(EXPORTADO!B1080&lt;&gt;"",EXPORTADO!B1080,"")</f>
        <v/>
      </c>
      <c r="I1098" s="78" t="str">
        <f t="shared" si="263"/>
        <v/>
      </c>
      <c r="J1098" s="78"/>
      <c r="K1098" s="88" t="str">
        <f>IF(EXPORTADO!A1080&lt;&gt;"",TRIM(EXPORTADO!A1080),"")</f>
        <v/>
      </c>
      <c r="L1098" s="50" t="str">
        <f>IF(K1098&lt;&gt;"",EXPORTADO!D1080,"")</f>
        <v/>
      </c>
      <c r="M1098" s="50"/>
      <c r="N1098" s="78" t="str">
        <f>IF(K1098&lt;&gt;"",EXPORTADO!C1080,"")</f>
        <v/>
      </c>
      <c r="O1098" s="89" t="str">
        <f>IF(G1098&lt;&gt;"",EXPORTADO!E1080,"")</f>
        <v/>
      </c>
      <c r="P1098" s="90" t="str">
        <f>IF(G1098&lt;&gt;"",EXPORTADO!F1080,"")</f>
        <v/>
      </c>
      <c r="Q1098" s="90" t="str">
        <f>IF($G1098&lt;&gt;"",$O1098*P1098,IF(OR($I1098="c",$I1098="css"),SUMIF($G$22:G$2999,$K1098,Q$22:Q$2999),IF($I1098="c1",SUMIF($F$22:F$2999,$K1098,Q$22:Q$2999),IF($I1098="c2",SUMIF($E$22:E$2999,$K1098,Q$22:Q$2999),IF($I1098="c3",SUMIF($D$22:D$2999,$K1098,Q$22:Q$2999),IF($I1098="c4",SUMIF($C$22:C$2999,$K1098,Q$22:Q$2999),""))))))</f>
        <v/>
      </c>
      <c r="S1098" s="90"/>
      <c r="T1098" s="90" t="str">
        <f>IF(G1098&lt;&gt;"",IF(S1098&lt;&gt;"",O1098*S1098,"Celda Vacia"),IF($G1098&lt;&gt;"",$O1098*S1098,IF(OR($I1098="c",$I1098="css"),SUMIF($G$22:G$2999,$K1098,T$22:T$2999),IF($I1098="c1",SUMIF($F$22:F$2999,$K1098,T$22:T$2999),IF($I1098="c2",SUMIF($E$22:E$2999,$K1098,T$22:T$2999),IF($I1098="c3",SUMIF($D$22:D$2999,$K1098,T$22:T$2999),IF($I1098="c4",SUMIF($C$22:C$2999,$K1098,T$22:T$2999),"")))))))</f>
        <v/>
      </c>
      <c r="U1098" s="91" t="str">
        <f t="shared" si="264"/>
        <v/>
      </c>
      <c r="V1098" s="45"/>
      <c r="X1098" s="50" t="str">
        <f t="shared" si="265"/>
        <v/>
      </c>
      <c r="Y1098" s="69" t="str">
        <f t="shared" si="266"/>
        <v/>
      </c>
      <c r="Z1098" s="69" t="str">
        <f t="shared" si="267"/>
        <v/>
      </c>
      <c r="AA1098" s="69" t="str">
        <f>IF(I1098="CSS",IF(RELLENAR!$F$6="PEM",IF(OR(T1098&lt;(Q1098),Q1098=0),1,""),IF(OR(T1098*(1+$T$11+$T$9)&lt;(Q1098*(1+$O$9+$O$11)),Q1098=0),1,"")),"")</f>
        <v/>
      </c>
      <c r="AB1098" s="93" t="str">
        <f t="shared" si="268"/>
        <v/>
      </c>
      <c r="AC1098" s="56" t="str">
        <f t="shared" si="269"/>
        <v/>
      </c>
      <c r="AD1098" s="94" t="str">
        <f t="shared" si="270"/>
        <v/>
      </c>
      <c r="AE1098" s="56" t="str">
        <f t="shared" si="271"/>
        <v/>
      </c>
      <c r="AF1098" s="78" t="str">
        <f t="shared" si="272"/>
        <v/>
      </c>
    </row>
    <row r="1099" spans="1:32" s="74" customFormat="1" x14ac:dyDescent="0.2">
      <c r="A1099" s="74" t="str">
        <f>IF(EXPORTADO!I1081&lt;&gt;"",EXPORTADO!I1081,"")</f>
        <v/>
      </c>
      <c r="B1099" s="74" t="str">
        <f t="shared" si="257"/>
        <v/>
      </c>
      <c r="C1099" s="86" t="str">
        <f t="shared" si="258"/>
        <v/>
      </c>
      <c r="D1099" s="86" t="str">
        <f t="shared" si="259"/>
        <v/>
      </c>
      <c r="E1099" s="86" t="str">
        <f t="shared" si="260"/>
        <v/>
      </c>
      <c r="F1099" s="86" t="str">
        <f t="shared" si="261"/>
        <v/>
      </c>
      <c r="G1099" s="86" t="str">
        <f t="shared" si="262"/>
        <v/>
      </c>
      <c r="H1099" s="87" t="str">
        <f>IF(EXPORTADO!B1081&lt;&gt;"",EXPORTADO!B1081,"")</f>
        <v/>
      </c>
      <c r="I1099" s="78" t="str">
        <f t="shared" si="263"/>
        <v/>
      </c>
      <c r="J1099" s="78"/>
      <c r="K1099" s="88" t="str">
        <f>IF(EXPORTADO!A1081&lt;&gt;"",TRIM(EXPORTADO!A1081),"")</f>
        <v/>
      </c>
      <c r="L1099" s="50" t="str">
        <f>IF(K1099&lt;&gt;"",EXPORTADO!D1081,"")</f>
        <v/>
      </c>
      <c r="M1099" s="50"/>
      <c r="N1099" s="78" t="str">
        <f>IF(K1099&lt;&gt;"",EXPORTADO!C1081,"")</f>
        <v/>
      </c>
      <c r="O1099" s="89" t="str">
        <f>IF(G1099&lt;&gt;"",EXPORTADO!E1081,"")</f>
        <v/>
      </c>
      <c r="P1099" s="90" t="str">
        <f>IF(G1099&lt;&gt;"",EXPORTADO!F1081,"")</f>
        <v/>
      </c>
      <c r="Q1099" s="90" t="str">
        <f>IF($G1099&lt;&gt;"",$O1099*P1099,IF(OR($I1099="c",$I1099="css"),SUMIF($G$22:G$2999,$K1099,Q$22:Q$2999),IF($I1099="c1",SUMIF($F$22:F$2999,$K1099,Q$22:Q$2999),IF($I1099="c2",SUMIF($E$22:E$2999,$K1099,Q$22:Q$2999),IF($I1099="c3",SUMIF($D$22:D$2999,$K1099,Q$22:Q$2999),IF($I1099="c4",SUMIF($C$22:C$2999,$K1099,Q$22:Q$2999),""))))))</f>
        <v/>
      </c>
      <c r="S1099" s="90"/>
      <c r="T1099" s="90" t="str">
        <f>IF(G1099&lt;&gt;"",IF(S1099&lt;&gt;"",O1099*S1099,"Celda Vacia"),IF($G1099&lt;&gt;"",$O1099*S1099,IF(OR($I1099="c",$I1099="css"),SUMIF($G$22:G$2999,$K1099,T$22:T$2999),IF($I1099="c1",SUMIF($F$22:F$2999,$K1099,T$22:T$2999),IF($I1099="c2",SUMIF($E$22:E$2999,$K1099,T$22:T$2999),IF($I1099="c3",SUMIF($D$22:D$2999,$K1099,T$22:T$2999),IF($I1099="c4",SUMIF($C$22:C$2999,$K1099,T$22:T$2999),"")))))))</f>
        <v/>
      </c>
      <c r="U1099" s="91" t="str">
        <f t="shared" si="264"/>
        <v/>
      </c>
      <c r="V1099" s="45"/>
      <c r="X1099" s="50" t="str">
        <f t="shared" si="265"/>
        <v/>
      </c>
      <c r="Y1099" s="69" t="str">
        <f t="shared" si="266"/>
        <v/>
      </c>
      <c r="Z1099" s="69" t="str">
        <f t="shared" si="267"/>
        <v/>
      </c>
      <c r="AA1099" s="69" t="str">
        <f>IF(I1099="CSS",IF(RELLENAR!$F$6="PEM",IF(OR(T1099&lt;(Q1099),Q1099=0),1,""),IF(OR(T1099*(1+$T$11+$T$9)&lt;(Q1099*(1+$O$9+$O$11)),Q1099=0),1,"")),"")</f>
        <v/>
      </c>
      <c r="AB1099" s="93" t="str">
        <f t="shared" si="268"/>
        <v/>
      </c>
      <c r="AC1099" s="56" t="str">
        <f t="shared" si="269"/>
        <v/>
      </c>
      <c r="AD1099" s="94" t="str">
        <f t="shared" si="270"/>
        <v/>
      </c>
      <c r="AE1099" s="56" t="str">
        <f t="shared" si="271"/>
        <v/>
      </c>
      <c r="AF1099" s="78" t="str">
        <f t="shared" si="272"/>
        <v/>
      </c>
    </row>
    <row r="1100" spans="1:32" s="74" customFormat="1" x14ac:dyDescent="0.2">
      <c r="A1100" s="74" t="str">
        <f>IF(EXPORTADO!I1082&lt;&gt;"",EXPORTADO!I1082,"")</f>
        <v/>
      </c>
      <c r="B1100" s="74" t="str">
        <f t="shared" si="257"/>
        <v/>
      </c>
      <c r="C1100" s="86" t="str">
        <f t="shared" si="258"/>
        <v/>
      </c>
      <c r="D1100" s="86" t="str">
        <f t="shared" si="259"/>
        <v/>
      </c>
      <c r="E1100" s="86" t="str">
        <f t="shared" si="260"/>
        <v/>
      </c>
      <c r="F1100" s="86" t="str">
        <f t="shared" si="261"/>
        <v/>
      </c>
      <c r="G1100" s="86" t="str">
        <f t="shared" si="262"/>
        <v/>
      </c>
      <c r="H1100" s="87" t="str">
        <f>IF(EXPORTADO!B1082&lt;&gt;"",EXPORTADO!B1082,"")</f>
        <v/>
      </c>
      <c r="I1100" s="78" t="str">
        <f t="shared" si="263"/>
        <v/>
      </c>
      <c r="J1100" s="78"/>
      <c r="K1100" s="88" t="str">
        <f>IF(EXPORTADO!A1082&lt;&gt;"",TRIM(EXPORTADO!A1082),"")</f>
        <v/>
      </c>
      <c r="L1100" s="50" t="str">
        <f>IF(K1100&lt;&gt;"",EXPORTADO!D1082,"")</f>
        <v/>
      </c>
      <c r="M1100" s="50"/>
      <c r="N1100" s="78" t="str">
        <f>IF(K1100&lt;&gt;"",EXPORTADO!C1082,"")</f>
        <v/>
      </c>
      <c r="O1100" s="89" t="str">
        <f>IF(G1100&lt;&gt;"",EXPORTADO!E1082,"")</f>
        <v/>
      </c>
      <c r="P1100" s="90" t="str">
        <f>IF(G1100&lt;&gt;"",EXPORTADO!F1082,"")</f>
        <v/>
      </c>
      <c r="Q1100" s="90" t="str">
        <f>IF($G1100&lt;&gt;"",$O1100*P1100,IF(OR($I1100="c",$I1100="css"),SUMIF($G$22:G$2999,$K1100,Q$22:Q$2999),IF($I1100="c1",SUMIF($F$22:F$2999,$K1100,Q$22:Q$2999),IF($I1100="c2",SUMIF($E$22:E$2999,$K1100,Q$22:Q$2999),IF($I1100="c3",SUMIF($D$22:D$2999,$K1100,Q$22:Q$2999),IF($I1100="c4",SUMIF($C$22:C$2999,$K1100,Q$22:Q$2999),""))))))</f>
        <v/>
      </c>
      <c r="S1100" s="90"/>
      <c r="T1100" s="90" t="str">
        <f>IF(G1100&lt;&gt;"",IF(S1100&lt;&gt;"",O1100*S1100,"Celda Vacia"),IF($G1100&lt;&gt;"",$O1100*S1100,IF(OR($I1100="c",$I1100="css"),SUMIF($G$22:G$2999,$K1100,T$22:T$2999),IF($I1100="c1",SUMIF($F$22:F$2999,$K1100,T$22:T$2999),IF($I1100="c2",SUMIF($E$22:E$2999,$K1100,T$22:T$2999),IF($I1100="c3",SUMIF($D$22:D$2999,$K1100,T$22:T$2999),IF($I1100="c4",SUMIF($C$22:C$2999,$K1100,T$22:T$2999),"")))))))</f>
        <v/>
      </c>
      <c r="U1100" s="91" t="str">
        <f t="shared" si="264"/>
        <v/>
      </c>
      <c r="V1100" s="45"/>
      <c r="X1100" s="50" t="str">
        <f t="shared" si="265"/>
        <v/>
      </c>
      <c r="Y1100" s="69" t="str">
        <f t="shared" si="266"/>
        <v/>
      </c>
      <c r="Z1100" s="69" t="str">
        <f t="shared" si="267"/>
        <v/>
      </c>
      <c r="AA1100" s="69" t="str">
        <f>IF(I1100="CSS",IF(RELLENAR!$F$6="PEM",IF(OR(T1100&lt;(Q1100),Q1100=0),1,""),IF(OR(T1100*(1+$T$11+$T$9)&lt;(Q1100*(1+$O$9+$O$11)),Q1100=0),1,"")),"")</f>
        <v/>
      </c>
      <c r="AB1100" s="93" t="str">
        <f t="shared" si="268"/>
        <v/>
      </c>
      <c r="AC1100" s="56" t="str">
        <f t="shared" si="269"/>
        <v/>
      </c>
      <c r="AD1100" s="94" t="str">
        <f t="shared" si="270"/>
        <v/>
      </c>
      <c r="AE1100" s="56" t="str">
        <f t="shared" si="271"/>
        <v/>
      </c>
      <c r="AF1100" s="78" t="str">
        <f t="shared" si="272"/>
        <v/>
      </c>
    </row>
    <row r="1101" spans="1:32" s="74" customFormat="1" x14ac:dyDescent="0.2">
      <c r="A1101" s="74" t="str">
        <f>IF(EXPORTADO!I1083&lt;&gt;"",EXPORTADO!I1083,"")</f>
        <v/>
      </c>
      <c r="B1101" s="74" t="str">
        <f t="shared" si="257"/>
        <v/>
      </c>
      <c r="C1101" s="86" t="str">
        <f t="shared" si="258"/>
        <v/>
      </c>
      <c r="D1101" s="86" t="str">
        <f t="shared" si="259"/>
        <v/>
      </c>
      <c r="E1101" s="86" t="str">
        <f t="shared" si="260"/>
        <v/>
      </c>
      <c r="F1101" s="86" t="str">
        <f t="shared" si="261"/>
        <v/>
      </c>
      <c r="G1101" s="86" t="str">
        <f t="shared" si="262"/>
        <v/>
      </c>
      <c r="H1101" s="87" t="str">
        <f>IF(EXPORTADO!B1083&lt;&gt;"",EXPORTADO!B1083,"")</f>
        <v/>
      </c>
      <c r="I1101" s="78" t="str">
        <f t="shared" si="263"/>
        <v/>
      </c>
      <c r="J1101" s="78"/>
      <c r="K1101" s="88" t="str">
        <f>IF(EXPORTADO!A1083&lt;&gt;"",TRIM(EXPORTADO!A1083),"")</f>
        <v/>
      </c>
      <c r="L1101" s="50" t="str">
        <f>IF(K1101&lt;&gt;"",EXPORTADO!D1083,"")</f>
        <v/>
      </c>
      <c r="M1101" s="50"/>
      <c r="N1101" s="78" t="str">
        <f>IF(K1101&lt;&gt;"",EXPORTADO!C1083,"")</f>
        <v/>
      </c>
      <c r="O1101" s="89" t="str">
        <f>IF(G1101&lt;&gt;"",EXPORTADO!E1083,"")</f>
        <v/>
      </c>
      <c r="P1101" s="90" t="str">
        <f>IF(G1101&lt;&gt;"",EXPORTADO!F1083,"")</f>
        <v/>
      </c>
      <c r="Q1101" s="90" t="str">
        <f>IF($G1101&lt;&gt;"",$O1101*P1101,IF(OR($I1101="c",$I1101="css"),SUMIF($G$22:G$2999,$K1101,Q$22:Q$2999),IF($I1101="c1",SUMIF($F$22:F$2999,$K1101,Q$22:Q$2999),IF($I1101="c2",SUMIF($E$22:E$2999,$K1101,Q$22:Q$2999),IF($I1101="c3",SUMIF($D$22:D$2999,$K1101,Q$22:Q$2999),IF($I1101="c4",SUMIF($C$22:C$2999,$K1101,Q$22:Q$2999),""))))))</f>
        <v/>
      </c>
      <c r="S1101" s="90"/>
      <c r="T1101" s="90" t="str">
        <f>IF(G1101&lt;&gt;"",IF(S1101&lt;&gt;"",O1101*S1101,"Celda Vacia"),IF($G1101&lt;&gt;"",$O1101*S1101,IF(OR($I1101="c",$I1101="css"),SUMIF($G$22:G$2999,$K1101,T$22:T$2999),IF($I1101="c1",SUMIF($F$22:F$2999,$K1101,T$22:T$2999),IF($I1101="c2",SUMIF($E$22:E$2999,$K1101,T$22:T$2999),IF($I1101="c3",SUMIF($D$22:D$2999,$K1101,T$22:T$2999),IF($I1101="c4",SUMIF($C$22:C$2999,$K1101,T$22:T$2999),"")))))))</f>
        <v/>
      </c>
      <c r="U1101" s="91" t="str">
        <f t="shared" si="264"/>
        <v/>
      </c>
      <c r="V1101" s="45"/>
      <c r="X1101" s="50" t="str">
        <f t="shared" si="265"/>
        <v/>
      </c>
      <c r="Y1101" s="69" t="str">
        <f t="shared" si="266"/>
        <v/>
      </c>
      <c r="Z1101" s="69" t="str">
        <f t="shared" si="267"/>
        <v/>
      </c>
      <c r="AA1101" s="69" t="str">
        <f>IF(I1101="CSS",IF(RELLENAR!$F$6="PEM",IF(OR(T1101&lt;(Q1101),Q1101=0),1,""),IF(OR(T1101*(1+$T$11+$T$9)&lt;(Q1101*(1+$O$9+$O$11)),Q1101=0),1,"")),"")</f>
        <v/>
      </c>
      <c r="AB1101" s="93" t="str">
        <f t="shared" si="268"/>
        <v/>
      </c>
      <c r="AC1101" s="56" t="str">
        <f t="shared" si="269"/>
        <v/>
      </c>
      <c r="AD1101" s="94" t="str">
        <f t="shared" si="270"/>
        <v/>
      </c>
      <c r="AE1101" s="56" t="str">
        <f t="shared" si="271"/>
        <v/>
      </c>
      <c r="AF1101" s="78" t="str">
        <f t="shared" si="272"/>
        <v/>
      </c>
    </row>
    <row r="1102" spans="1:32" s="74" customFormat="1" x14ac:dyDescent="0.2">
      <c r="A1102" s="74" t="str">
        <f>IF(EXPORTADO!I1084&lt;&gt;"",EXPORTADO!I1084,"")</f>
        <v/>
      </c>
      <c r="B1102" s="74" t="str">
        <f t="shared" si="257"/>
        <v/>
      </c>
      <c r="C1102" s="86" t="str">
        <f t="shared" si="258"/>
        <v/>
      </c>
      <c r="D1102" s="86" t="str">
        <f t="shared" si="259"/>
        <v/>
      </c>
      <c r="E1102" s="86" t="str">
        <f t="shared" si="260"/>
        <v/>
      </c>
      <c r="F1102" s="86" t="str">
        <f t="shared" si="261"/>
        <v/>
      </c>
      <c r="G1102" s="86" t="str">
        <f t="shared" si="262"/>
        <v/>
      </c>
      <c r="H1102" s="87" t="str">
        <f>IF(EXPORTADO!B1084&lt;&gt;"",EXPORTADO!B1084,"")</f>
        <v/>
      </c>
      <c r="I1102" s="78" t="str">
        <f t="shared" si="263"/>
        <v/>
      </c>
      <c r="J1102" s="78"/>
      <c r="K1102" s="88" t="str">
        <f>IF(EXPORTADO!A1084&lt;&gt;"",TRIM(EXPORTADO!A1084),"")</f>
        <v/>
      </c>
      <c r="L1102" s="50" t="str">
        <f>IF(K1102&lt;&gt;"",EXPORTADO!D1084,"")</f>
        <v/>
      </c>
      <c r="M1102" s="50"/>
      <c r="N1102" s="78" t="str">
        <f>IF(K1102&lt;&gt;"",EXPORTADO!C1084,"")</f>
        <v/>
      </c>
      <c r="O1102" s="89" t="str">
        <f>IF(G1102&lt;&gt;"",EXPORTADO!E1084,"")</f>
        <v/>
      </c>
      <c r="P1102" s="90" t="str">
        <f>IF(G1102&lt;&gt;"",EXPORTADO!F1084,"")</f>
        <v/>
      </c>
      <c r="Q1102" s="90" t="str">
        <f>IF($G1102&lt;&gt;"",$O1102*P1102,IF(OR($I1102="c",$I1102="css"),SUMIF($G$22:G$2999,$K1102,Q$22:Q$2999),IF($I1102="c1",SUMIF($F$22:F$2999,$K1102,Q$22:Q$2999),IF($I1102="c2",SUMIF($E$22:E$2999,$K1102,Q$22:Q$2999),IF($I1102="c3",SUMIF($D$22:D$2999,$K1102,Q$22:Q$2999),IF($I1102="c4",SUMIF($C$22:C$2999,$K1102,Q$22:Q$2999),""))))))</f>
        <v/>
      </c>
      <c r="S1102" s="90"/>
      <c r="T1102" s="90" t="str">
        <f>IF(G1102&lt;&gt;"",IF(S1102&lt;&gt;"",O1102*S1102,"Celda Vacia"),IF($G1102&lt;&gt;"",$O1102*S1102,IF(OR($I1102="c",$I1102="css"),SUMIF($G$22:G$2999,$K1102,T$22:T$2999),IF($I1102="c1",SUMIF($F$22:F$2999,$K1102,T$22:T$2999),IF($I1102="c2",SUMIF($E$22:E$2999,$K1102,T$22:T$2999),IF($I1102="c3",SUMIF($D$22:D$2999,$K1102,T$22:T$2999),IF($I1102="c4",SUMIF($C$22:C$2999,$K1102,T$22:T$2999),"")))))))</f>
        <v/>
      </c>
      <c r="U1102" s="91" t="str">
        <f t="shared" si="264"/>
        <v/>
      </c>
      <c r="V1102" s="45"/>
      <c r="X1102" s="50" t="str">
        <f t="shared" si="265"/>
        <v/>
      </c>
      <c r="Y1102" s="69" t="str">
        <f t="shared" si="266"/>
        <v/>
      </c>
      <c r="Z1102" s="69" t="str">
        <f t="shared" si="267"/>
        <v/>
      </c>
      <c r="AA1102" s="69" t="str">
        <f>IF(I1102="CSS",IF(RELLENAR!$F$6="PEM",IF(OR(T1102&lt;(Q1102),Q1102=0),1,""),IF(OR(T1102*(1+$T$11+$T$9)&lt;(Q1102*(1+$O$9+$O$11)),Q1102=0),1,"")),"")</f>
        <v/>
      </c>
      <c r="AB1102" s="93" t="str">
        <f t="shared" si="268"/>
        <v/>
      </c>
      <c r="AC1102" s="56" t="str">
        <f t="shared" si="269"/>
        <v/>
      </c>
      <c r="AD1102" s="94" t="str">
        <f t="shared" si="270"/>
        <v/>
      </c>
      <c r="AE1102" s="56" t="str">
        <f t="shared" si="271"/>
        <v/>
      </c>
      <c r="AF1102" s="78" t="str">
        <f t="shared" si="272"/>
        <v/>
      </c>
    </row>
    <row r="1103" spans="1:32" s="74" customFormat="1" x14ac:dyDescent="0.2">
      <c r="A1103" s="74" t="str">
        <f>IF(EXPORTADO!I1085&lt;&gt;"",EXPORTADO!I1085,"")</f>
        <v/>
      </c>
      <c r="B1103" s="74" t="str">
        <f t="shared" si="257"/>
        <v/>
      </c>
      <c r="C1103" s="86" t="str">
        <f t="shared" si="258"/>
        <v/>
      </c>
      <c r="D1103" s="86" t="str">
        <f t="shared" si="259"/>
        <v/>
      </c>
      <c r="E1103" s="86" t="str">
        <f t="shared" si="260"/>
        <v/>
      </c>
      <c r="F1103" s="86" t="str">
        <f t="shared" si="261"/>
        <v/>
      </c>
      <c r="G1103" s="86" t="str">
        <f t="shared" si="262"/>
        <v/>
      </c>
      <c r="H1103" s="87" t="str">
        <f>IF(EXPORTADO!B1085&lt;&gt;"",EXPORTADO!B1085,"")</f>
        <v/>
      </c>
      <c r="I1103" s="78" t="str">
        <f t="shared" si="263"/>
        <v/>
      </c>
      <c r="J1103" s="78"/>
      <c r="K1103" s="88" t="str">
        <f>IF(EXPORTADO!A1085&lt;&gt;"",TRIM(EXPORTADO!A1085),"")</f>
        <v/>
      </c>
      <c r="L1103" s="50" t="str">
        <f>IF(K1103&lt;&gt;"",EXPORTADO!D1085,"")</f>
        <v/>
      </c>
      <c r="M1103" s="50"/>
      <c r="N1103" s="78" t="str">
        <f>IF(K1103&lt;&gt;"",EXPORTADO!C1085,"")</f>
        <v/>
      </c>
      <c r="O1103" s="89" t="str">
        <f>IF(G1103&lt;&gt;"",EXPORTADO!E1085,"")</f>
        <v/>
      </c>
      <c r="P1103" s="90" t="str">
        <f>IF(G1103&lt;&gt;"",EXPORTADO!F1085,"")</f>
        <v/>
      </c>
      <c r="Q1103" s="90" t="str">
        <f>IF($G1103&lt;&gt;"",$O1103*P1103,IF(OR($I1103="c",$I1103="css"),SUMIF($G$22:G$2999,$K1103,Q$22:Q$2999),IF($I1103="c1",SUMIF($F$22:F$2999,$K1103,Q$22:Q$2999),IF($I1103="c2",SUMIF($E$22:E$2999,$K1103,Q$22:Q$2999),IF($I1103="c3",SUMIF($D$22:D$2999,$K1103,Q$22:Q$2999),IF($I1103="c4",SUMIF($C$22:C$2999,$K1103,Q$22:Q$2999),""))))))</f>
        <v/>
      </c>
      <c r="S1103" s="90"/>
      <c r="T1103" s="90" t="str">
        <f>IF(G1103&lt;&gt;"",IF(S1103&lt;&gt;"",O1103*S1103,"Celda Vacia"),IF($G1103&lt;&gt;"",$O1103*S1103,IF(OR($I1103="c",$I1103="css"),SUMIF($G$22:G$2999,$K1103,T$22:T$2999),IF($I1103="c1",SUMIF($F$22:F$2999,$K1103,T$22:T$2999),IF($I1103="c2",SUMIF($E$22:E$2999,$K1103,T$22:T$2999),IF($I1103="c3",SUMIF($D$22:D$2999,$K1103,T$22:T$2999),IF($I1103="c4",SUMIF($C$22:C$2999,$K1103,T$22:T$2999),"")))))))</f>
        <v/>
      </c>
      <c r="U1103" s="91" t="str">
        <f t="shared" si="264"/>
        <v/>
      </c>
      <c r="V1103" s="45"/>
      <c r="X1103" s="50" t="str">
        <f t="shared" si="265"/>
        <v/>
      </c>
      <c r="Y1103" s="69" t="str">
        <f t="shared" si="266"/>
        <v/>
      </c>
      <c r="Z1103" s="69" t="str">
        <f t="shared" si="267"/>
        <v/>
      </c>
      <c r="AA1103" s="69" t="str">
        <f>IF(I1103="CSS",IF(RELLENAR!$F$6="PEM",IF(OR(T1103&lt;(Q1103),Q1103=0),1,""),IF(OR(T1103*(1+$T$11+$T$9)&lt;(Q1103*(1+$O$9+$O$11)),Q1103=0),1,"")),"")</f>
        <v/>
      </c>
      <c r="AB1103" s="93" t="str">
        <f t="shared" si="268"/>
        <v/>
      </c>
      <c r="AC1103" s="56" t="str">
        <f t="shared" si="269"/>
        <v/>
      </c>
      <c r="AD1103" s="94" t="str">
        <f t="shared" si="270"/>
        <v/>
      </c>
      <c r="AE1103" s="56" t="str">
        <f t="shared" si="271"/>
        <v/>
      </c>
      <c r="AF1103" s="78" t="str">
        <f t="shared" si="272"/>
        <v/>
      </c>
    </row>
    <row r="1104" spans="1:32" s="74" customFormat="1" x14ac:dyDescent="0.2">
      <c r="A1104" s="74" t="str">
        <f>IF(EXPORTADO!I1086&lt;&gt;"",EXPORTADO!I1086,"")</f>
        <v/>
      </c>
      <c r="B1104" s="74" t="str">
        <f t="shared" si="257"/>
        <v/>
      </c>
      <c r="C1104" s="86" t="str">
        <f t="shared" si="258"/>
        <v/>
      </c>
      <c r="D1104" s="86" t="str">
        <f t="shared" si="259"/>
        <v/>
      </c>
      <c r="E1104" s="86" t="str">
        <f t="shared" si="260"/>
        <v/>
      </c>
      <c r="F1104" s="86" t="str">
        <f t="shared" si="261"/>
        <v/>
      </c>
      <c r="G1104" s="86" t="str">
        <f t="shared" si="262"/>
        <v/>
      </c>
      <c r="H1104" s="87" t="str">
        <f>IF(EXPORTADO!B1086&lt;&gt;"",EXPORTADO!B1086,"")</f>
        <v/>
      </c>
      <c r="I1104" s="78" t="str">
        <f t="shared" si="263"/>
        <v/>
      </c>
      <c r="J1104" s="78"/>
      <c r="K1104" s="88" t="str">
        <f>IF(EXPORTADO!A1086&lt;&gt;"",TRIM(EXPORTADO!A1086),"")</f>
        <v/>
      </c>
      <c r="L1104" s="50" t="str">
        <f>IF(K1104&lt;&gt;"",EXPORTADO!D1086,"")</f>
        <v/>
      </c>
      <c r="M1104" s="50"/>
      <c r="N1104" s="78" t="str">
        <f>IF(K1104&lt;&gt;"",EXPORTADO!C1086,"")</f>
        <v/>
      </c>
      <c r="O1104" s="89" t="str">
        <f>IF(G1104&lt;&gt;"",EXPORTADO!E1086,"")</f>
        <v/>
      </c>
      <c r="P1104" s="90" t="str">
        <f>IF(G1104&lt;&gt;"",EXPORTADO!F1086,"")</f>
        <v/>
      </c>
      <c r="Q1104" s="90" t="str">
        <f>IF($G1104&lt;&gt;"",$O1104*P1104,IF(OR($I1104="c",$I1104="css"),SUMIF($G$22:G$2999,$K1104,Q$22:Q$2999),IF($I1104="c1",SUMIF($F$22:F$2999,$K1104,Q$22:Q$2999),IF($I1104="c2",SUMIF($E$22:E$2999,$K1104,Q$22:Q$2999),IF($I1104="c3",SUMIF($D$22:D$2999,$K1104,Q$22:Q$2999),IF($I1104="c4",SUMIF($C$22:C$2999,$K1104,Q$22:Q$2999),""))))))</f>
        <v/>
      </c>
      <c r="S1104" s="90"/>
      <c r="T1104" s="90" t="str">
        <f>IF(G1104&lt;&gt;"",IF(S1104&lt;&gt;"",O1104*S1104,"Celda Vacia"),IF($G1104&lt;&gt;"",$O1104*S1104,IF(OR($I1104="c",$I1104="css"),SUMIF($G$22:G$2999,$K1104,T$22:T$2999),IF($I1104="c1",SUMIF($F$22:F$2999,$K1104,T$22:T$2999),IF($I1104="c2",SUMIF($E$22:E$2999,$K1104,T$22:T$2999),IF($I1104="c3",SUMIF($D$22:D$2999,$K1104,T$22:T$2999),IF($I1104="c4",SUMIF($C$22:C$2999,$K1104,T$22:T$2999),"")))))))</f>
        <v/>
      </c>
      <c r="U1104" s="91" t="str">
        <f t="shared" si="264"/>
        <v/>
      </c>
      <c r="V1104" s="45"/>
      <c r="X1104" s="50" t="str">
        <f t="shared" si="265"/>
        <v/>
      </c>
      <c r="Y1104" s="69" t="str">
        <f t="shared" si="266"/>
        <v/>
      </c>
      <c r="Z1104" s="69" t="str">
        <f t="shared" si="267"/>
        <v/>
      </c>
      <c r="AA1104" s="69" t="str">
        <f>IF(I1104="CSS",IF(RELLENAR!$F$6="PEM",IF(OR(T1104&lt;(Q1104),Q1104=0),1,""),IF(OR(T1104*(1+$T$11+$T$9)&lt;(Q1104*(1+$O$9+$O$11)),Q1104=0),1,"")),"")</f>
        <v/>
      </c>
      <c r="AB1104" s="93" t="str">
        <f t="shared" si="268"/>
        <v/>
      </c>
      <c r="AC1104" s="56" t="str">
        <f t="shared" si="269"/>
        <v/>
      </c>
      <c r="AD1104" s="94" t="str">
        <f t="shared" si="270"/>
        <v/>
      </c>
      <c r="AE1104" s="56" t="str">
        <f t="shared" si="271"/>
        <v/>
      </c>
      <c r="AF1104" s="78" t="str">
        <f t="shared" si="272"/>
        <v/>
      </c>
    </row>
    <row r="1105" spans="1:32" s="74" customFormat="1" x14ac:dyDescent="0.2">
      <c r="A1105" s="74" t="str">
        <f>IF(EXPORTADO!I1087&lt;&gt;"",EXPORTADO!I1087,"")</f>
        <v/>
      </c>
      <c r="B1105" s="74" t="str">
        <f t="shared" si="257"/>
        <v/>
      </c>
      <c r="C1105" s="86" t="str">
        <f t="shared" si="258"/>
        <v/>
      </c>
      <c r="D1105" s="86" t="str">
        <f t="shared" si="259"/>
        <v/>
      </c>
      <c r="E1105" s="86" t="str">
        <f t="shared" si="260"/>
        <v/>
      </c>
      <c r="F1105" s="86" t="str">
        <f t="shared" si="261"/>
        <v/>
      </c>
      <c r="G1105" s="86" t="str">
        <f t="shared" si="262"/>
        <v/>
      </c>
      <c r="H1105" s="87" t="str">
        <f>IF(EXPORTADO!B1087&lt;&gt;"",EXPORTADO!B1087,"")</f>
        <v/>
      </c>
      <c r="I1105" s="78" t="str">
        <f t="shared" si="263"/>
        <v/>
      </c>
      <c r="J1105" s="78"/>
      <c r="K1105" s="88" t="str">
        <f>IF(EXPORTADO!A1087&lt;&gt;"",TRIM(EXPORTADO!A1087),"")</f>
        <v/>
      </c>
      <c r="L1105" s="50" t="str">
        <f>IF(K1105&lt;&gt;"",EXPORTADO!D1087,"")</f>
        <v/>
      </c>
      <c r="M1105" s="50"/>
      <c r="N1105" s="78" t="str">
        <f>IF(K1105&lt;&gt;"",EXPORTADO!C1087,"")</f>
        <v/>
      </c>
      <c r="O1105" s="89" t="str">
        <f>IF(G1105&lt;&gt;"",EXPORTADO!E1087,"")</f>
        <v/>
      </c>
      <c r="P1105" s="90" t="str">
        <f>IF(G1105&lt;&gt;"",EXPORTADO!F1087,"")</f>
        <v/>
      </c>
      <c r="Q1105" s="90" t="str">
        <f>IF($G1105&lt;&gt;"",$O1105*P1105,IF(OR($I1105="c",$I1105="css"),SUMIF($G$22:G$2999,$K1105,Q$22:Q$2999),IF($I1105="c1",SUMIF($F$22:F$2999,$K1105,Q$22:Q$2999),IF($I1105="c2",SUMIF($E$22:E$2999,$K1105,Q$22:Q$2999),IF($I1105="c3",SUMIF($D$22:D$2999,$K1105,Q$22:Q$2999),IF($I1105="c4",SUMIF($C$22:C$2999,$K1105,Q$22:Q$2999),""))))))</f>
        <v/>
      </c>
      <c r="S1105" s="90" t="s">
        <v>17</v>
      </c>
      <c r="T1105" s="90" t="str">
        <f>IF(G1105&lt;&gt;"",IF(S1105&lt;&gt;"",O1105*S1105,"Celda Vacia"),IF($G1105&lt;&gt;"",$O1105*S1105,IF(OR($I1105="c",$I1105="css"),SUMIF($G$22:G$2999,$K1105,T$22:T$2999),IF($I1105="c1",SUMIF($F$22:F$2999,$K1105,T$22:T$2999),IF($I1105="c2",SUMIF($E$22:E$2999,$K1105,T$22:T$2999),IF($I1105="c3",SUMIF($D$22:D$2999,$K1105,T$22:T$2999),IF($I1105="c4",SUMIF($C$22:C$2999,$K1105,T$22:T$2999),"")))))))</f>
        <v/>
      </c>
      <c r="U1105" s="91" t="str">
        <f t="shared" si="264"/>
        <v/>
      </c>
      <c r="V1105" s="45"/>
      <c r="X1105" s="50" t="str">
        <f t="shared" si="265"/>
        <v/>
      </c>
      <c r="Y1105" s="69" t="str">
        <f t="shared" si="266"/>
        <v/>
      </c>
      <c r="Z1105" s="69" t="str">
        <f t="shared" si="267"/>
        <v/>
      </c>
      <c r="AA1105" s="69" t="str">
        <f>IF(I1105="CSS",IF(RELLENAR!$F$6="PEM",IF(OR(T1105&lt;(Q1105),Q1105=0),1,""),IF(OR(T1105*(1+$T$11+$T$9)&lt;(Q1105*(1+$O$9+$O$11)),Q1105=0),1,"")),"")</f>
        <v/>
      </c>
      <c r="AB1105" s="93" t="str">
        <f t="shared" si="268"/>
        <v/>
      </c>
      <c r="AC1105" s="56" t="str">
        <f t="shared" si="269"/>
        <v/>
      </c>
      <c r="AD1105" s="94" t="str">
        <f t="shared" si="270"/>
        <v/>
      </c>
      <c r="AE1105" s="56" t="str">
        <f t="shared" si="271"/>
        <v/>
      </c>
      <c r="AF1105" s="78" t="str">
        <f t="shared" si="272"/>
        <v/>
      </c>
    </row>
    <row r="1106" spans="1:32" s="74" customFormat="1" x14ac:dyDescent="0.2">
      <c r="A1106" s="74" t="str">
        <f>IF(EXPORTADO!I1088&lt;&gt;"",EXPORTADO!I1088,"")</f>
        <v/>
      </c>
      <c r="B1106" s="74" t="str">
        <f t="shared" si="257"/>
        <v/>
      </c>
      <c r="C1106" s="86" t="str">
        <f t="shared" si="258"/>
        <v/>
      </c>
      <c r="D1106" s="86" t="str">
        <f t="shared" si="259"/>
        <v/>
      </c>
      <c r="E1106" s="86" t="str">
        <f t="shared" si="260"/>
        <v/>
      </c>
      <c r="F1106" s="86" t="str">
        <f t="shared" si="261"/>
        <v/>
      </c>
      <c r="G1106" s="86" t="str">
        <f t="shared" si="262"/>
        <v/>
      </c>
      <c r="H1106" s="87" t="str">
        <f>IF(EXPORTADO!B1088&lt;&gt;"",EXPORTADO!B1088,"")</f>
        <v/>
      </c>
      <c r="I1106" s="78" t="str">
        <f t="shared" si="263"/>
        <v/>
      </c>
      <c r="J1106" s="78"/>
      <c r="K1106" s="88" t="str">
        <f>IF(EXPORTADO!A1088&lt;&gt;"",TRIM(EXPORTADO!A1088),"")</f>
        <v/>
      </c>
      <c r="L1106" s="50" t="str">
        <f>IF(K1106&lt;&gt;"",EXPORTADO!D1088,"")</f>
        <v/>
      </c>
      <c r="M1106" s="50"/>
      <c r="N1106" s="78" t="str">
        <f>IF(K1106&lt;&gt;"",EXPORTADO!C1088,"")</f>
        <v/>
      </c>
      <c r="O1106" s="89" t="str">
        <f>IF(G1106&lt;&gt;"",EXPORTADO!E1088,"")</f>
        <v/>
      </c>
      <c r="P1106" s="90" t="str">
        <f>IF(G1106&lt;&gt;"",EXPORTADO!F1088,"")</f>
        <v/>
      </c>
      <c r="Q1106" s="90" t="str">
        <f>IF($G1106&lt;&gt;"",$O1106*P1106,IF(OR($I1106="c",$I1106="css"),SUMIF($G$22:G$2999,$K1106,Q$22:Q$2999),IF($I1106="c1",SUMIF($F$22:F$2999,$K1106,Q$22:Q$2999),IF($I1106="c2",SUMIF($E$22:E$2999,$K1106,Q$22:Q$2999),IF($I1106="c3",SUMIF($D$22:D$2999,$K1106,Q$22:Q$2999),IF($I1106="c4",SUMIF($C$22:C$2999,$K1106,Q$22:Q$2999),""))))))</f>
        <v/>
      </c>
      <c r="S1106" s="90"/>
      <c r="T1106" s="90" t="str">
        <f>IF(G1106&lt;&gt;"",IF(S1106&lt;&gt;"",O1106*S1106,"Celda Vacia"),IF($G1106&lt;&gt;"",$O1106*S1106,IF(OR($I1106="c",$I1106="css"),SUMIF($G$22:G$2999,$K1106,T$22:T$2999),IF($I1106="c1",SUMIF($F$22:F$2999,$K1106,T$22:T$2999),IF($I1106="c2",SUMIF($E$22:E$2999,$K1106,T$22:T$2999),IF($I1106="c3",SUMIF($D$22:D$2999,$K1106,T$22:T$2999),IF($I1106="c4",SUMIF($C$22:C$2999,$K1106,T$22:T$2999),"")))))))</f>
        <v/>
      </c>
      <c r="U1106" s="91" t="str">
        <f t="shared" si="264"/>
        <v/>
      </c>
      <c r="V1106" s="45"/>
      <c r="X1106" s="50" t="str">
        <f t="shared" si="265"/>
        <v/>
      </c>
      <c r="Y1106" s="69" t="str">
        <f t="shared" si="266"/>
        <v/>
      </c>
      <c r="Z1106" s="69" t="str">
        <f t="shared" si="267"/>
        <v/>
      </c>
      <c r="AA1106" s="69" t="str">
        <f>IF(I1106="CSS",IF(RELLENAR!$F$6="PEM",IF(OR(T1106&lt;(Q1106),Q1106=0),1,""),IF(OR(T1106*(1+$T$11+$T$9)&lt;(Q1106*(1+$O$9+$O$11)),Q1106=0),1,"")),"")</f>
        <v/>
      </c>
      <c r="AB1106" s="93" t="str">
        <f t="shared" si="268"/>
        <v/>
      </c>
      <c r="AC1106" s="56" t="str">
        <f t="shared" si="269"/>
        <v/>
      </c>
      <c r="AD1106" s="94" t="str">
        <f t="shared" si="270"/>
        <v/>
      </c>
      <c r="AE1106" s="56" t="str">
        <f t="shared" si="271"/>
        <v/>
      </c>
      <c r="AF1106" s="78" t="str">
        <f t="shared" si="272"/>
        <v/>
      </c>
    </row>
    <row r="1107" spans="1:32" s="74" customFormat="1" x14ac:dyDescent="0.2">
      <c r="A1107" s="74" t="str">
        <f>IF(EXPORTADO!I1089&lt;&gt;"",EXPORTADO!I1089,"")</f>
        <v/>
      </c>
      <c r="B1107" s="74" t="str">
        <f t="shared" si="257"/>
        <v/>
      </c>
      <c r="C1107" s="86" t="str">
        <f t="shared" si="258"/>
        <v/>
      </c>
      <c r="D1107" s="86" t="str">
        <f t="shared" si="259"/>
        <v/>
      </c>
      <c r="E1107" s="86" t="str">
        <f t="shared" si="260"/>
        <v/>
      </c>
      <c r="F1107" s="86" t="str">
        <f t="shared" si="261"/>
        <v/>
      </c>
      <c r="G1107" s="86" t="str">
        <f t="shared" si="262"/>
        <v/>
      </c>
      <c r="H1107" s="87" t="str">
        <f>IF(EXPORTADO!B1089&lt;&gt;"",EXPORTADO!B1089,"")</f>
        <v/>
      </c>
      <c r="I1107" s="78" t="str">
        <f t="shared" si="263"/>
        <v/>
      </c>
      <c r="J1107" s="78"/>
      <c r="K1107" s="88" t="str">
        <f>IF(EXPORTADO!A1089&lt;&gt;"",TRIM(EXPORTADO!A1089),"")</f>
        <v/>
      </c>
      <c r="L1107" s="50" t="str">
        <f>IF(K1107&lt;&gt;"",EXPORTADO!D1089,"")</f>
        <v/>
      </c>
      <c r="M1107" s="50"/>
      <c r="N1107" s="78" t="str">
        <f>IF(K1107&lt;&gt;"",EXPORTADO!C1089,"")</f>
        <v/>
      </c>
      <c r="O1107" s="89" t="str">
        <f>IF(G1107&lt;&gt;"",EXPORTADO!E1089,"")</f>
        <v/>
      </c>
      <c r="P1107" s="90" t="str">
        <f>IF(G1107&lt;&gt;"",EXPORTADO!F1089,"")</f>
        <v/>
      </c>
      <c r="Q1107" s="90" t="str">
        <f>IF($G1107&lt;&gt;"",$O1107*P1107,IF(OR($I1107="c",$I1107="css"),SUMIF($G$22:G$2999,$K1107,Q$22:Q$2999),IF($I1107="c1",SUMIF($F$22:F$2999,$K1107,Q$22:Q$2999),IF($I1107="c2",SUMIF($E$22:E$2999,$K1107,Q$22:Q$2999),IF($I1107="c3",SUMIF($D$22:D$2999,$K1107,Q$22:Q$2999),IF($I1107="c4",SUMIF($C$22:C$2999,$K1107,Q$22:Q$2999),""))))))</f>
        <v/>
      </c>
      <c r="S1107" s="90"/>
      <c r="T1107" s="90" t="str">
        <f>IF(G1107&lt;&gt;"",IF(S1107&lt;&gt;"",O1107*S1107,"Celda Vacia"),IF($G1107&lt;&gt;"",$O1107*S1107,IF(OR($I1107="c",$I1107="css"),SUMIF($G$22:G$2999,$K1107,T$22:T$2999),IF($I1107="c1",SUMIF($F$22:F$2999,$K1107,T$22:T$2999),IF($I1107="c2",SUMIF($E$22:E$2999,$K1107,T$22:T$2999),IF($I1107="c3",SUMIF($D$22:D$2999,$K1107,T$22:T$2999),IF($I1107="c4",SUMIF($C$22:C$2999,$K1107,T$22:T$2999),"")))))))</f>
        <v/>
      </c>
      <c r="U1107" s="91" t="str">
        <f t="shared" si="264"/>
        <v/>
      </c>
      <c r="V1107" s="45"/>
      <c r="X1107" s="50" t="str">
        <f t="shared" si="265"/>
        <v/>
      </c>
      <c r="Y1107" s="69" t="str">
        <f t="shared" si="266"/>
        <v/>
      </c>
      <c r="Z1107" s="69" t="str">
        <f t="shared" si="267"/>
        <v/>
      </c>
      <c r="AA1107" s="69" t="str">
        <f>IF(I1107="CSS",IF(RELLENAR!$F$6="PEM",IF(OR(T1107&lt;(Q1107),Q1107=0),1,""),IF(OR(T1107*(1+$T$11+$T$9)&lt;(Q1107*(1+$O$9+$O$11)),Q1107=0),1,"")),"")</f>
        <v/>
      </c>
      <c r="AB1107" s="93" t="str">
        <f t="shared" si="268"/>
        <v/>
      </c>
      <c r="AC1107" s="56" t="str">
        <f t="shared" si="269"/>
        <v/>
      </c>
      <c r="AD1107" s="94" t="str">
        <f t="shared" si="270"/>
        <v/>
      </c>
      <c r="AE1107" s="56" t="str">
        <f t="shared" si="271"/>
        <v/>
      </c>
      <c r="AF1107" s="78" t="str">
        <f t="shared" si="272"/>
        <v/>
      </c>
    </row>
    <row r="1108" spans="1:32" s="74" customFormat="1" x14ac:dyDescent="0.2">
      <c r="A1108" s="74" t="str">
        <f>IF(EXPORTADO!I1090&lt;&gt;"",EXPORTADO!I1090,"")</f>
        <v/>
      </c>
      <c r="B1108" s="74" t="str">
        <f t="shared" si="257"/>
        <v/>
      </c>
      <c r="C1108" s="86" t="str">
        <f t="shared" si="258"/>
        <v/>
      </c>
      <c r="D1108" s="86" t="str">
        <f t="shared" si="259"/>
        <v/>
      </c>
      <c r="E1108" s="86" t="str">
        <f t="shared" si="260"/>
        <v/>
      </c>
      <c r="F1108" s="86" t="str">
        <f t="shared" si="261"/>
        <v/>
      </c>
      <c r="G1108" s="86" t="str">
        <f t="shared" si="262"/>
        <v/>
      </c>
      <c r="H1108" s="87" t="str">
        <f>IF(EXPORTADO!B1090&lt;&gt;"",EXPORTADO!B1090,"")</f>
        <v/>
      </c>
      <c r="I1108" s="78" t="str">
        <f t="shared" si="263"/>
        <v/>
      </c>
      <c r="J1108" s="78"/>
      <c r="K1108" s="88" t="str">
        <f>IF(EXPORTADO!A1090&lt;&gt;"",TRIM(EXPORTADO!A1090),"")</f>
        <v/>
      </c>
      <c r="L1108" s="50" t="str">
        <f>IF(K1108&lt;&gt;"",EXPORTADO!D1090,"")</f>
        <v/>
      </c>
      <c r="M1108" s="50"/>
      <c r="N1108" s="78" t="str">
        <f>IF(K1108&lt;&gt;"",EXPORTADO!C1090,"")</f>
        <v/>
      </c>
      <c r="O1108" s="89" t="str">
        <f>IF(G1108&lt;&gt;"",EXPORTADO!E1090,"")</f>
        <v/>
      </c>
      <c r="P1108" s="90" t="str">
        <f>IF(G1108&lt;&gt;"",EXPORTADO!F1090,"")</f>
        <v/>
      </c>
      <c r="Q1108" s="90" t="str">
        <f>IF($G1108&lt;&gt;"",$O1108*P1108,IF(OR($I1108="c",$I1108="css"),SUMIF($G$22:G$2999,$K1108,Q$22:Q$2999),IF($I1108="c1",SUMIF($F$22:F$2999,$K1108,Q$22:Q$2999),IF($I1108="c2",SUMIF($E$22:E$2999,$K1108,Q$22:Q$2999),IF($I1108="c3",SUMIF($D$22:D$2999,$K1108,Q$22:Q$2999),IF($I1108="c4",SUMIF($C$22:C$2999,$K1108,Q$22:Q$2999),""))))))</f>
        <v/>
      </c>
      <c r="S1108" s="90"/>
      <c r="T1108" s="90" t="str">
        <f>IF(G1108&lt;&gt;"",IF(S1108&lt;&gt;"",O1108*S1108,"Celda Vacia"),IF($G1108&lt;&gt;"",$O1108*S1108,IF(OR($I1108="c",$I1108="css"),SUMIF($G$22:G$2999,$K1108,T$22:T$2999),IF($I1108="c1",SUMIF($F$22:F$2999,$K1108,T$22:T$2999),IF($I1108="c2",SUMIF($E$22:E$2999,$K1108,T$22:T$2999),IF($I1108="c3",SUMIF($D$22:D$2999,$K1108,T$22:T$2999),IF($I1108="c4",SUMIF($C$22:C$2999,$K1108,T$22:T$2999),"")))))))</f>
        <v/>
      </c>
      <c r="U1108" s="91" t="str">
        <f t="shared" si="264"/>
        <v/>
      </c>
      <c r="V1108" s="45"/>
      <c r="X1108" s="50" t="str">
        <f t="shared" si="265"/>
        <v/>
      </c>
      <c r="Y1108" s="69" t="str">
        <f t="shared" si="266"/>
        <v/>
      </c>
      <c r="Z1108" s="69" t="str">
        <f t="shared" si="267"/>
        <v/>
      </c>
      <c r="AA1108" s="69" t="str">
        <f>IF(I1108="CSS",IF(RELLENAR!$F$6="PEM",IF(OR(T1108&lt;(Q1108),Q1108=0),1,""),IF(OR(T1108*(1+$T$11+$T$9)&lt;(Q1108*(1+$O$9+$O$11)),Q1108=0),1,"")),"")</f>
        <v/>
      </c>
      <c r="AB1108" s="93" t="str">
        <f t="shared" si="268"/>
        <v/>
      </c>
      <c r="AC1108" s="56" t="str">
        <f t="shared" si="269"/>
        <v/>
      </c>
      <c r="AD1108" s="94" t="str">
        <f t="shared" si="270"/>
        <v/>
      </c>
      <c r="AE1108" s="56" t="str">
        <f t="shared" si="271"/>
        <v/>
      </c>
      <c r="AF1108" s="78" t="str">
        <f t="shared" si="272"/>
        <v/>
      </c>
    </row>
    <row r="1109" spans="1:32" s="74" customFormat="1" x14ac:dyDescent="0.2">
      <c r="A1109" s="74" t="str">
        <f>IF(EXPORTADO!I1091&lt;&gt;"",EXPORTADO!I1091,"")</f>
        <v/>
      </c>
      <c r="B1109" s="74" t="str">
        <f t="shared" si="257"/>
        <v/>
      </c>
      <c r="C1109" s="86" t="str">
        <f t="shared" si="258"/>
        <v/>
      </c>
      <c r="D1109" s="86" t="str">
        <f t="shared" si="259"/>
        <v/>
      </c>
      <c r="E1109" s="86" t="str">
        <f t="shared" si="260"/>
        <v/>
      </c>
      <c r="F1109" s="86" t="str">
        <f t="shared" si="261"/>
        <v/>
      </c>
      <c r="G1109" s="86" t="str">
        <f t="shared" si="262"/>
        <v/>
      </c>
      <c r="H1109" s="87" t="str">
        <f>IF(EXPORTADO!B1091&lt;&gt;"",EXPORTADO!B1091,"")</f>
        <v/>
      </c>
      <c r="I1109" s="78" t="str">
        <f t="shared" si="263"/>
        <v/>
      </c>
      <c r="J1109" s="78"/>
      <c r="K1109" s="88" t="str">
        <f>IF(EXPORTADO!A1091&lt;&gt;"",TRIM(EXPORTADO!A1091),"")</f>
        <v/>
      </c>
      <c r="L1109" s="50" t="str">
        <f>IF(K1109&lt;&gt;"",EXPORTADO!D1091,"")</f>
        <v/>
      </c>
      <c r="M1109" s="50"/>
      <c r="N1109" s="78" t="str">
        <f>IF(K1109&lt;&gt;"",EXPORTADO!C1091,"")</f>
        <v/>
      </c>
      <c r="O1109" s="89" t="str">
        <f>IF(G1109&lt;&gt;"",EXPORTADO!E1091,"")</f>
        <v/>
      </c>
      <c r="P1109" s="90" t="str">
        <f>IF(G1109&lt;&gt;"",EXPORTADO!F1091,"")</f>
        <v/>
      </c>
      <c r="Q1109" s="90" t="str">
        <f>IF($G1109&lt;&gt;"",$O1109*P1109,IF(OR($I1109="c",$I1109="css"),SUMIF($G$22:G$2999,$K1109,Q$22:Q$2999),IF($I1109="c1",SUMIF($F$22:F$2999,$K1109,Q$22:Q$2999),IF($I1109="c2",SUMIF($E$22:E$2999,$K1109,Q$22:Q$2999),IF($I1109="c3",SUMIF($D$22:D$2999,$K1109,Q$22:Q$2999),IF($I1109="c4",SUMIF($C$22:C$2999,$K1109,Q$22:Q$2999),""))))))</f>
        <v/>
      </c>
      <c r="S1109" s="90"/>
      <c r="T1109" s="90" t="str">
        <f>IF(G1109&lt;&gt;"",IF(S1109&lt;&gt;"",O1109*S1109,"Celda Vacia"),IF($G1109&lt;&gt;"",$O1109*S1109,IF(OR($I1109="c",$I1109="css"),SUMIF($G$22:G$2999,$K1109,T$22:T$2999),IF($I1109="c1",SUMIF($F$22:F$2999,$K1109,T$22:T$2999),IF($I1109="c2",SUMIF($E$22:E$2999,$K1109,T$22:T$2999),IF($I1109="c3",SUMIF($D$22:D$2999,$K1109,T$22:T$2999),IF($I1109="c4",SUMIF($C$22:C$2999,$K1109,T$22:T$2999),"")))))))</f>
        <v/>
      </c>
      <c r="U1109" s="91" t="str">
        <f t="shared" si="264"/>
        <v/>
      </c>
      <c r="V1109" s="45"/>
      <c r="X1109" s="50" t="str">
        <f t="shared" si="265"/>
        <v/>
      </c>
      <c r="Y1109" s="69" t="str">
        <f t="shared" si="266"/>
        <v/>
      </c>
      <c r="Z1109" s="69" t="str">
        <f t="shared" si="267"/>
        <v/>
      </c>
      <c r="AA1109" s="69" t="str">
        <f>IF(I1109="CSS",IF(RELLENAR!$F$6="PEM",IF(OR(T1109&lt;(Q1109),Q1109=0),1,""),IF(OR(T1109*(1+$T$11+$T$9)&lt;(Q1109*(1+$O$9+$O$11)),Q1109=0),1,"")),"")</f>
        <v/>
      </c>
      <c r="AB1109" s="93" t="str">
        <f t="shared" si="268"/>
        <v/>
      </c>
      <c r="AC1109" s="56" t="str">
        <f t="shared" si="269"/>
        <v/>
      </c>
      <c r="AD1109" s="94" t="str">
        <f t="shared" si="270"/>
        <v/>
      </c>
      <c r="AE1109" s="56" t="str">
        <f t="shared" si="271"/>
        <v/>
      </c>
      <c r="AF1109" s="78" t="str">
        <f t="shared" si="272"/>
        <v/>
      </c>
    </row>
    <row r="1110" spans="1:32" s="74" customFormat="1" x14ac:dyDescent="0.2">
      <c r="A1110" s="74" t="str">
        <f>IF(EXPORTADO!I1092&lt;&gt;"",EXPORTADO!I1092,"")</f>
        <v/>
      </c>
      <c r="B1110" s="74" t="str">
        <f t="shared" ref="B1110:B1173" si="273">IF(K1110&lt;&gt;"",LEN(K1110),"")</f>
        <v/>
      </c>
      <c r="C1110" s="86" t="str">
        <f t="shared" ref="C1110:C1173" si="274">IF($I1110="P5",MID($K1110,1,14),"")</f>
        <v/>
      </c>
      <c r="D1110" s="86" t="str">
        <f t="shared" ref="D1110:D1173" si="275">IF(OR($I1110="P4",$I1110="P5",$I1110="P5"),MID($K1110,1,11),"")</f>
        <v/>
      </c>
      <c r="E1110" s="86" t="str">
        <f t="shared" ref="E1110:E1173" si="276">IF(OR($I1110="P3",$I1110="P4",$I1110="P5"),MID($K1110,1,8),"")</f>
        <v/>
      </c>
      <c r="F1110" s="86" t="str">
        <f t="shared" ref="F1110:F1173" si="277">IF(OR($I1110="P2",$I1110="P3",$I1110="P4",$I1110="P5"),MID($K1110,1,5),"")</f>
        <v/>
      </c>
      <c r="G1110" s="86" t="str">
        <f t="shared" ref="G1110:G1173" si="278">IF(OR($I1110="P1",$I1110="P2",$I1110="P3",$I1110="P4",$I1110="P5"),MID($K1110,1,2),"")</f>
        <v/>
      </c>
      <c r="H1110" s="87" t="str">
        <f>IF(EXPORTADO!B1092&lt;&gt;"",EXPORTADO!B1092,"")</f>
        <v/>
      </c>
      <c r="I1110" s="78" t="str">
        <f t="shared" ref="I1110:I1173" si="279">IF(K1110&lt;&gt;"",IF(OR(K1110=CSS.1,K1110=CSS.2,K1110=CSS.3),"CSS",IF(B1110=17,IF(H1110="capítulo","c5","p5"),IF(B1110=14,IF(H1110="capítulo","c4","p4"),IF(B1110=11,IF(H1110="capítulo","c3","p3"),IF(B1110=8,IF(H1110="capítulo","c2","p2"),IF(B1110=5,IF(H1110="capítulo","c1","p1"),IF(B1110=2,"c"))))))),"")</f>
        <v/>
      </c>
      <c r="J1110" s="78"/>
      <c r="K1110" s="88" t="str">
        <f>IF(EXPORTADO!A1092&lt;&gt;"",TRIM(EXPORTADO!A1092),"")</f>
        <v/>
      </c>
      <c r="L1110" s="50" t="str">
        <f>IF(K1110&lt;&gt;"",EXPORTADO!D1092,"")</f>
        <v/>
      </c>
      <c r="M1110" s="50"/>
      <c r="N1110" s="78" t="str">
        <f>IF(K1110&lt;&gt;"",EXPORTADO!C1092,"")</f>
        <v/>
      </c>
      <c r="O1110" s="89" t="str">
        <f>IF(G1110&lt;&gt;"",EXPORTADO!E1092,"")</f>
        <v/>
      </c>
      <c r="P1110" s="90" t="str">
        <f>IF(G1110&lt;&gt;"",EXPORTADO!F1092,"")</f>
        <v/>
      </c>
      <c r="Q1110" s="90" t="str">
        <f>IF($G1110&lt;&gt;"",$O1110*P1110,IF(OR($I1110="c",$I1110="css"),SUMIF($G$22:G$2999,$K1110,Q$22:Q$2999),IF($I1110="c1",SUMIF($F$22:F$2999,$K1110,Q$22:Q$2999),IF($I1110="c2",SUMIF($E$22:E$2999,$K1110,Q$22:Q$2999),IF($I1110="c3",SUMIF($D$22:D$2999,$K1110,Q$22:Q$2999),IF($I1110="c4",SUMIF($C$22:C$2999,$K1110,Q$22:Q$2999),""))))))</f>
        <v/>
      </c>
      <c r="S1110" s="90" t="s">
        <v>17</v>
      </c>
      <c r="T1110" s="90" t="str">
        <f>IF(G1110&lt;&gt;"",IF(S1110&lt;&gt;"",O1110*S1110,"Celda Vacia"),IF($G1110&lt;&gt;"",$O1110*S1110,IF(OR($I1110="c",$I1110="css"),SUMIF($G$22:G$2999,$K1110,T$22:T$2999),IF($I1110="c1",SUMIF($F$22:F$2999,$K1110,T$22:T$2999),IF($I1110="c2",SUMIF($E$22:E$2999,$K1110,T$22:T$2999),IF($I1110="c3",SUMIF($D$22:D$2999,$K1110,T$22:T$2999),IF($I1110="c4",SUMIF($C$22:C$2999,$K1110,T$22:T$2999),"")))))))</f>
        <v/>
      </c>
      <c r="U1110" s="91" t="str">
        <f t="shared" ref="U1110:U1173" si="280">IF(T1110&lt;&gt;"Celda Vacia",IF($T$7&lt;&gt;0,IF(AND(T1110&lt;&gt;0,T1110&lt;&gt;"",Q1110&lt;&gt;0,Q1110&lt;&gt;""),-(1-(T1110*($Z$3+1))/(Q1110*($Z$2+1))),IF(AND(S1110&lt;&gt;"",S1110&lt;&gt;0,P1110&lt;&gt;"",P1110&lt;&gt;0),-(1-(S1110/P1110)),"")),""),"")</f>
        <v/>
      </c>
      <c r="V1110" s="45"/>
      <c r="X1110" s="50" t="str">
        <f t="shared" ref="X1110:X1173" si="281">IF(Y1110&lt;&gt;"",$X$7,IF(Z1110&lt;&gt;"",$X$9,IF(AND(AA1110&lt;&gt;"",AA1110&lt;&gt;0),$X$11,IF(AND(AE1110&lt;&gt;"",AE1110&lt;&gt;0),$X$13,""))))</f>
        <v/>
      </c>
      <c r="Y1110" s="69" t="str">
        <f t="shared" ref="Y1110:Y1173" si="282">IF(G1110&lt;&gt;"",IF(S1110="",1,""),"")</f>
        <v/>
      </c>
      <c r="Z1110" s="69" t="str">
        <f t="shared" ref="Z1110:Z1173" si="283">IF(G1110&lt;&gt;"",IF(S1110&lt;&gt;"",IF(S1110=0,1,""),""),"")</f>
        <v/>
      </c>
      <c r="AA1110" s="69" t="str">
        <f>IF(I1110="CSS",IF(RELLENAR!$F$6="PEM",IF(OR(T1110&lt;(Q1110),Q1110=0),1,""),IF(OR(T1110*(1+$T$11+$T$9)&lt;(Q1110*(1+$O$9+$O$11)),Q1110=0),1,"")),"")</f>
        <v/>
      </c>
      <c r="AB1110" s="93" t="str">
        <f t="shared" ref="AB1110:AB1173" si="284">IF(G1110&lt;&gt;"",IF(U1110&lt;&gt;"",U1110,""),"")</f>
        <v/>
      </c>
      <c r="AC1110" s="56" t="str">
        <f t="shared" ref="AC1110:AC1173" si="285">IF(G1110&lt;&gt;"",IF(AB1110&lt;&gt;"",COUNTIF($AB$22:$AB$2999,AB1110),""),"")</f>
        <v/>
      </c>
      <c r="AD1110" s="94" t="str">
        <f t="shared" ref="AD1110:AD1173" si="286">IF(AND(I1110="C",T1110&lt;&gt;0),-(1-(T1110*($T$11+$T$9)+T1110)/(Q1110*($O$9+$O$11)+Q1110)),"")</f>
        <v/>
      </c>
      <c r="AE1110" s="56" t="str">
        <f t="shared" ref="AE1110:AE1173" si="287">IF(AD1110&lt;&gt;"",IF(A1110="OB",IF(ABS(AD1110)&gt;PD.OC,1,""),IF(A1110="VEC",IF(ABS(AD1110)&gt;PD.VEC,1,""),IF(A1110="CI",IF(ABS(AD1110)&gt;PD.IC,1,""),IF(A1110="EIM",IF(ABS(AD1110)&gt;PD.EIM,1,""),"")))),"")</f>
        <v/>
      </c>
      <c r="AF1110" s="78" t="str">
        <f t="shared" ref="AF1110:AF1173" si="288">IF(T1110="celda vacia",1,"")</f>
        <v/>
      </c>
    </row>
    <row r="1111" spans="1:32" s="74" customFormat="1" x14ac:dyDescent="0.2">
      <c r="A1111" s="74" t="str">
        <f>IF(EXPORTADO!I1093&lt;&gt;"",EXPORTADO!I1093,"")</f>
        <v/>
      </c>
      <c r="B1111" s="74" t="str">
        <f t="shared" si="273"/>
        <v/>
      </c>
      <c r="C1111" s="86" t="str">
        <f t="shared" si="274"/>
        <v/>
      </c>
      <c r="D1111" s="86" t="str">
        <f t="shared" si="275"/>
        <v/>
      </c>
      <c r="E1111" s="86" t="str">
        <f t="shared" si="276"/>
        <v/>
      </c>
      <c r="F1111" s="86" t="str">
        <f t="shared" si="277"/>
        <v/>
      </c>
      <c r="G1111" s="86" t="str">
        <f t="shared" si="278"/>
        <v/>
      </c>
      <c r="H1111" s="87" t="str">
        <f>IF(EXPORTADO!B1093&lt;&gt;"",EXPORTADO!B1093,"")</f>
        <v/>
      </c>
      <c r="I1111" s="78" t="str">
        <f t="shared" si="279"/>
        <v/>
      </c>
      <c r="J1111" s="78"/>
      <c r="K1111" s="88" t="str">
        <f>IF(EXPORTADO!A1093&lt;&gt;"",TRIM(EXPORTADO!A1093),"")</f>
        <v/>
      </c>
      <c r="L1111" s="50" t="str">
        <f>IF(K1111&lt;&gt;"",EXPORTADO!D1093,"")</f>
        <v/>
      </c>
      <c r="M1111" s="50"/>
      <c r="N1111" s="78" t="str">
        <f>IF(K1111&lt;&gt;"",EXPORTADO!C1093,"")</f>
        <v/>
      </c>
      <c r="O1111" s="89" t="str">
        <f>IF(G1111&lt;&gt;"",EXPORTADO!E1093,"")</f>
        <v/>
      </c>
      <c r="P1111" s="90" t="str">
        <f>IF(G1111&lt;&gt;"",EXPORTADO!F1093,"")</f>
        <v/>
      </c>
      <c r="Q1111" s="90" t="str">
        <f>IF($G1111&lt;&gt;"",$O1111*P1111,IF(OR($I1111="c",$I1111="css"),SUMIF($G$22:G$2999,$K1111,Q$22:Q$2999),IF($I1111="c1",SUMIF($F$22:F$2999,$K1111,Q$22:Q$2999),IF($I1111="c2",SUMIF($E$22:E$2999,$K1111,Q$22:Q$2999),IF($I1111="c3",SUMIF($D$22:D$2999,$K1111,Q$22:Q$2999),IF($I1111="c4",SUMIF($C$22:C$2999,$K1111,Q$22:Q$2999),""))))))</f>
        <v/>
      </c>
      <c r="S1111" s="90"/>
      <c r="T1111" s="90" t="str">
        <f>IF(G1111&lt;&gt;"",IF(S1111&lt;&gt;"",O1111*S1111,"Celda Vacia"),IF($G1111&lt;&gt;"",$O1111*S1111,IF(OR($I1111="c",$I1111="css"),SUMIF($G$22:G$2999,$K1111,T$22:T$2999),IF($I1111="c1",SUMIF($F$22:F$2999,$K1111,T$22:T$2999),IF($I1111="c2",SUMIF($E$22:E$2999,$K1111,T$22:T$2999),IF($I1111="c3",SUMIF($D$22:D$2999,$K1111,T$22:T$2999),IF($I1111="c4",SUMIF($C$22:C$2999,$K1111,T$22:T$2999),"")))))))</f>
        <v/>
      </c>
      <c r="U1111" s="91" t="str">
        <f t="shared" si="280"/>
        <v/>
      </c>
      <c r="V1111" s="45"/>
      <c r="X1111" s="50" t="str">
        <f t="shared" si="281"/>
        <v/>
      </c>
      <c r="Y1111" s="69" t="str">
        <f t="shared" si="282"/>
        <v/>
      </c>
      <c r="Z1111" s="69" t="str">
        <f t="shared" si="283"/>
        <v/>
      </c>
      <c r="AA1111" s="69" t="str">
        <f>IF(I1111="CSS",IF(RELLENAR!$F$6="PEM",IF(OR(T1111&lt;(Q1111),Q1111=0),1,""),IF(OR(T1111*(1+$T$11+$T$9)&lt;(Q1111*(1+$O$9+$O$11)),Q1111=0),1,"")),"")</f>
        <v/>
      </c>
      <c r="AB1111" s="93" t="str">
        <f t="shared" si="284"/>
        <v/>
      </c>
      <c r="AC1111" s="56" t="str">
        <f t="shared" si="285"/>
        <v/>
      </c>
      <c r="AD1111" s="94" t="str">
        <f t="shared" si="286"/>
        <v/>
      </c>
      <c r="AE1111" s="56" t="str">
        <f t="shared" si="287"/>
        <v/>
      </c>
      <c r="AF1111" s="78" t="str">
        <f t="shared" si="288"/>
        <v/>
      </c>
    </row>
    <row r="1112" spans="1:32" s="74" customFormat="1" x14ac:dyDescent="0.2">
      <c r="A1112" s="74" t="str">
        <f>IF(EXPORTADO!I1094&lt;&gt;"",EXPORTADO!I1094,"")</f>
        <v/>
      </c>
      <c r="B1112" s="74" t="str">
        <f t="shared" si="273"/>
        <v/>
      </c>
      <c r="C1112" s="86" t="str">
        <f t="shared" si="274"/>
        <v/>
      </c>
      <c r="D1112" s="86" t="str">
        <f t="shared" si="275"/>
        <v/>
      </c>
      <c r="E1112" s="86" t="str">
        <f t="shared" si="276"/>
        <v/>
      </c>
      <c r="F1112" s="86" t="str">
        <f t="shared" si="277"/>
        <v/>
      </c>
      <c r="G1112" s="86" t="str">
        <f t="shared" si="278"/>
        <v/>
      </c>
      <c r="H1112" s="87" t="str">
        <f>IF(EXPORTADO!B1094&lt;&gt;"",EXPORTADO!B1094,"")</f>
        <v/>
      </c>
      <c r="I1112" s="78" t="str">
        <f t="shared" si="279"/>
        <v/>
      </c>
      <c r="J1112" s="78"/>
      <c r="K1112" s="88" t="str">
        <f>IF(EXPORTADO!A1094&lt;&gt;"",TRIM(EXPORTADO!A1094),"")</f>
        <v/>
      </c>
      <c r="L1112" s="50" t="str">
        <f>IF(K1112&lt;&gt;"",EXPORTADO!D1094,"")</f>
        <v/>
      </c>
      <c r="M1112" s="50"/>
      <c r="N1112" s="78" t="str">
        <f>IF(K1112&lt;&gt;"",EXPORTADO!C1094,"")</f>
        <v/>
      </c>
      <c r="O1112" s="89" t="str">
        <f>IF(G1112&lt;&gt;"",EXPORTADO!E1094,"")</f>
        <v/>
      </c>
      <c r="P1112" s="90" t="str">
        <f>IF(G1112&lt;&gt;"",EXPORTADO!F1094,"")</f>
        <v/>
      </c>
      <c r="Q1112" s="90" t="str">
        <f>IF($G1112&lt;&gt;"",$O1112*P1112,IF(OR($I1112="c",$I1112="css"),SUMIF($G$22:G$2999,$K1112,Q$22:Q$2999),IF($I1112="c1",SUMIF($F$22:F$2999,$K1112,Q$22:Q$2999),IF($I1112="c2",SUMIF($E$22:E$2999,$K1112,Q$22:Q$2999),IF($I1112="c3",SUMIF($D$22:D$2999,$K1112,Q$22:Q$2999),IF($I1112="c4",SUMIF($C$22:C$2999,$K1112,Q$22:Q$2999),""))))))</f>
        <v/>
      </c>
      <c r="S1112" s="90"/>
      <c r="T1112" s="90" t="str">
        <f>IF(G1112&lt;&gt;"",IF(S1112&lt;&gt;"",O1112*S1112,"Celda Vacia"),IF($G1112&lt;&gt;"",$O1112*S1112,IF(OR($I1112="c",$I1112="css"),SUMIF($G$22:G$2999,$K1112,T$22:T$2999),IF($I1112="c1",SUMIF($F$22:F$2999,$K1112,T$22:T$2999),IF($I1112="c2",SUMIF($E$22:E$2999,$K1112,T$22:T$2999),IF($I1112="c3",SUMIF($D$22:D$2999,$K1112,T$22:T$2999),IF($I1112="c4",SUMIF($C$22:C$2999,$K1112,T$22:T$2999),"")))))))</f>
        <v/>
      </c>
      <c r="U1112" s="91" t="str">
        <f t="shared" si="280"/>
        <v/>
      </c>
      <c r="V1112" s="45"/>
      <c r="X1112" s="50" t="str">
        <f t="shared" si="281"/>
        <v/>
      </c>
      <c r="Y1112" s="69" t="str">
        <f t="shared" si="282"/>
        <v/>
      </c>
      <c r="Z1112" s="69" t="str">
        <f t="shared" si="283"/>
        <v/>
      </c>
      <c r="AA1112" s="69" t="str">
        <f>IF(I1112="CSS",IF(RELLENAR!$F$6="PEM",IF(OR(T1112&lt;(Q1112),Q1112=0),1,""),IF(OR(T1112*(1+$T$11+$T$9)&lt;(Q1112*(1+$O$9+$O$11)),Q1112=0),1,"")),"")</f>
        <v/>
      </c>
      <c r="AB1112" s="93" t="str">
        <f t="shared" si="284"/>
        <v/>
      </c>
      <c r="AC1112" s="56" t="str">
        <f t="shared" si="285"/>
        <v/>
      </c>
      <c r="AD1112" s="94" t="str">
        <f t="shared" si="286"/>
        <v/>
      </c>
      <c r="AE1112" s="56" t="str">
        <f t="shared" si="287"/>
        <v/>
      </c>
      <c r="AF1112" s="78" t="str">
        <f t="shared" si="288"/>
        <v/>
      </c>
    </row>
    <row r="1113" spans="1:32" s="74" customFormat="1" x14ac:dyDescent="0.2">
      <c r="A1113" s="74" t="str">
        <f>IF(EXPORTADO!I1095&lt;&gt;"",EXPORTADO!I1095,"")</f>
        <v/>
      </c>
      <c r="B1113" s="74" t="str">
        <f t="shared" si="273"/>
        <v/>
      </c>
      <c r="C1113" s="86" t="str">
        <f t="shared" si="274"/>
        <v/>
      </c>
      <c r="D1113" s="86" t="str">
        <f t="shared" si="275"/>
        <v/>
      </c>
      <c r="E1113" s="86" t="str">
        <f t="shared" si="276"/>
        <v/>
      </c>
      <c r="F1113" s="86" t="str">
        <f t="shared" si="277"/>
        <v/>
      </c>
      <c r="G1113" s="86" t="str">
        <f t="shared" si="278"/>
        <v/>
      </c>
      <c r="H1113" s="87" t="str">
        <f>IF(EXPORTADO!B1095&lt;&gt;"",EXPORTADO!B1095,"")</f>
        <v/>
      </c>
      <c r="I1113" s="78" t="str">
        <f t="shared" si="279"/>
        <v/>
      </c>
      <c r="J1113" s="78"/>
      <c r="K1113" s="88" t="str">
        <f>IF(EXPORTADO!A1095&lt;&gt;"",TRIM(EXPORTADO!A1095),"")</f>
        <v/>
      </c>
      <c r="L1113" s="50" t="str">
        <f>IF(K1113&lt;&gt;"",EXPORTADO!D1095,"")</f>
        <v/>
      </c>
      <c r="M1113" s="50"/>
      <c r="N1113" s="78" t="str">
        <f>IF(K1113&lt;&gt;"",EXPORTADO!C1095,"")</f>
        <v/>
      </c>
      <c r="O1113" s="89" t="str">
        <f>IF(G1113&lt;&gt;"",EXPORTADO!E1095,"")</f>
        <v/>
      </c>
      <c r="P1113" s="90" t="str">
        <f>IF(G1113&lt;&gt;"",EXPORTADO!F1095,"")</f>
        <v/>
      </c>
      <c r="Q1113" s="90" t="str">
        <f>IF($G1113&lt;&gt;"",$O1113*P1113,IF(OR($I1113="c",$I1113="css"),SUMIF($G$22:G$2999,$K1113,Q$22:Q$2999),IF($I1113="c1",SUMIF($F$22:F$2999,$K1113,Q$22:Q$2999),IF($I1113="c2",SUMIF($E$22:E$2999,$K1113,Q$22:Q$2999),IF($I1113="c3",SUMIF($D$22:D$2999,$K1113,Q$22:Q$2999),IF($I1113="c4",SUMIF($C$22:C$2999,$K1113,Q$22:Q$2999),""))))))</f>
        <v/>
      </c>
      <c r="S1113" s="90"/>
      <c r="T1113" s="90" t="str">
        <f>IF(G1113&lt;&gt;"",IF(S1113&lt;&gt;"",O1113*S1113,"Celda Vacia"),IF($G1113&lt;&gt;"",$O1113*S1113,IF(OR($I1113="c",$I1113="css"),SUMIF($G$22:G$2999,$K1113,T$22:T$2999),IF($I1113="c1",SUMIF($F$22:F$2999,$K1113,T$22:T$2999),IF($I1113="c2",SUMIF($E$22:E$2999,$K1113,T$22:T$2999),IF($I1113="c3",SUMIF($D$22:D$2999,$K1113,T$22:T$2999),IF($I1113="c4",SUMIF($C$22:C$2999,$K1113,T$22:T$2999),"")))))))</f>
        <v/>
      </c>
      <c r="U1113" s="91" t="str">
        <f t="shared" si="280"/>
        <v/>
      </c>
      <c r="V1113" s="45"/>
      <c r="X1113" s="50" t="str">
        <f t="shared" si="281"/>
        <v/>
      </c>
      <c r="Y1113" s="69" t="str">
        <f t="shared" si="282"/>
        <v/>
      </c>
      <c r="Z1113" s="69" t="str">
        <f t="shared" si="283"/>
        <v/>
      </c>
      <c r="AA1113" s="69" t="str">
        <f>IF(I1113="CSS",IF(RELLENAR!$F$6="PEM",IF(OR(T1113&lt;(Q1113),Q1113=0),1,""),IF(OR(T1113*(1+$T$11+$T$9)&lt;(Q1113*(1+$O$9+$O$11)),Q1113=0),1,"")),"")</f>
        <v/>
      </c>
      <c r="AB1113" s="93" t="str">
        <f t="shared" si="284"/>
        <v/>
      </c>
      <c r="AC1113" s="56" t="str">
        <f t="shared" si="285"/>
        <v/>
      </c>
      <c r="AD1113" s="94" t="str">
        <f t="shared" si="286"/>
        <v/>
      </c>
      <c r="AE1113" s="56" t="str">
        <f t="shared" si="287"/>
        <v/>
      </c>
      <c r="AF1113" s="78" t="str">
        <f t="shared" si="288"/>
        <v/>
      </c>
    </row>
    <row r="1114" spans="1:32" s="74" customFormat="1" x14ac:dyDescent="0.2">
      <c r="A1114" s="74" t="str">
        <f>IF(EXPORTADO!I1096&lt;&gt;"",EXPORTADO!I1096,"")</f>
        <v/>
      </c>
      <c r="B1114" s="74" t="str">
        <f t="shared" si="273"/>
        <v/>
      </c>
      <c r="C1114" s="86" t="str">
        <f t="shared" si="274"/>
        <v/>
      </c>
      <c r="D1114" s="86" t="str">
        <f t="shared" si="275"/>
        <v/>
      </c>
      <c r="E1114" s="86" t="str">
        <f t="shared" si="276"/>
        <v/>
      </c>
      <c r="F1114" s="86" t="str">
        <f t="shared" si="277"/>
        <v/>
      </c>
      <c r="G1114" s="86" t="str">
        <f t="shared" si="278"/>
        <v/>
      </c>
      <c r="H1114" s="87" t="str">
        <f>IF(EXPORTADO!B1096&lt;&gt;"",EXPORTADO!B1096,"")</f>
        <v/>
      </c>
      <c r="I1114" s="78" t="str">
        <f t="shared" si="279"/>
        <v/>
      </c>
      <c r="J1114" s="78"/>
      <c r="K1114" s="88" t="str">
        <f>IF(EXPORTADO!A1096&lt;&gt;"",TRIM(EXPORTADO!A1096),"")</f>
        <v/>
      </c>
      <c r="L1114" s="50" t="str">
        <f>IF(K1114&lt;&gt;"",EXPORTADO!D1096,"")</f>
        <v/>
      </c>
      <c r="M1114" s="50"/>
      <c r="N1114" s="78" t="str">
        <f>IF(K1114&lt;&gt;"",EXPORTADO!C1096,"")</f>
        <v/>
      </c>
      <c r="O1114" s="89" t="str">
        <f>IF(G1114&lt;&gt;"",EXPORTADO!E1096,"")</f>
        <v/>
      </c>
      <c r="P1114" s="90" t="str">
        <f>IF(G1114&lt;&gt;"",EXPORTADO!F1096,"")</f>
        <v/>
      </c>
      <c r="Q1114" s="90" t="str">
        <f>IF($G1114&lt;&gt;"",$O1114*P1114,IF(OR($I1114="c",$I1114="css"),SUMIF($G$22:G$2999,$K1114,Q$22:Q$2999),IF($I1114="c1",SUMIF($F$22:F$2999,$K1114,Q$22:Q$2999),IF($I1114="c2",SUMIF($E$22:E$2999,$K1114,Q$22:Q$2999),IF($I1114="c3",SUMIF($D$22:D$2999,$K1114,Q$22:Q$2999),IF($I1114="c4",SUMIF($C$22:C$2999,$K1114,Q$22:Q$2999),""))))))</f>
        <v/>
      </c>
      <c r="S1114" s="90"/>
      <c r="T1114" s="90" t="str">
        <f>IF(G1114&lt;&gt;"",IF(S1114&lt;&gt;"",O1114*S1114,"Celda Vacia"),IF($G1114&lt;&gt;"",$O1114*S1114,IF(OR($I1114="c",$I1114="css"),SUMIF($G$22:G$2999,$K1114,T$22:T$2999),IF($I1114="c1",SUMIF($F$22:F$2999,$K1114,T$22:T$2999),IF($I1114="c2",SUMIF($E$22:E$2999,$K1114,T$22:T$2999),IF($I1114="c3",SUMIF($D$22:D$2999,$K1114,T$22:T$2999),IF($I1114="c4",SUMIF($C$22:C$2999,$K1114,T$22:T$2999),"")))))))</f>
        <v/>
      </c>
      <c r="U1114" s="91" t="str">
        <f t="shared" si="280"/>
        <v/>
      </c>
      <c r="V1114" s="45"/>
      <c r="X1114" s="50" t="str">
        <f t="shared" si="281"/>
        <v/>
      </c>
      <c r="Y1114" s="69" t="str">
        <f t="shared" si="282"/>
        <v/>
      </c>
      <c r="Z1114" s="69" t="str">
        <f t="shared" si="283"/>
        <v/>
      </c>
      <c r="AA1114" s="69" t="str">
        <f>IF(I1114="CSS",IF(RELLENAR!$F$6="PEM",IF(OR(T1114&lt;(Q1114),Q1114=0),1,""),IF(OR(T1114*(1+$T$11+$T$9)&lt;(Q1114*(1+$O$9+$O$11)),Q1114=0),1,"")),"")</f>
        <v/>
      </c>
      <c r="AB1114" s="93" t="str">
        <f t="shared" si="284"/>
        <v/>
      </c>
      <c r="AC1114" s="56" t="str">
        <f t="shared" si="285"/>
        <v/>
      </c>
      <c r="AD1114" s="94" t="str">
        <f t="shared" si="286"/>
        <v/>
      </c>
      <c r="AE1114" s="56" t="str">
        <f t="shared" si="287"/>
        <v/>
      </c>
      <c r="AF1114" s="78" t="str">
        <f t="shared" si="288"/>
        <v/>
      </c>
    </row>
    <row r="1115" spans="1:32" s="74" customFormat="1" x14ac:dyDescent="0.2">
      <c r="A1115" s="74" t="str">
        <f>IF(EXPORTADO!I1097&lt;&gt;"",EXPORTADO!I1097,"")</f>
        <v/>
      </c>
      <c r="B1115" s="74" t="str">
        <f t="shared" si="273"/>
        <v/>
      </c>
      <c r="C1115" s="86" t="str">
        <f t="shared" si="274"/>
        <v/>
      </c>
      <c r="D1115" s="86" t="str">
        <f t="shared" si="275"/>
        <v/>
      </c>
      <c r="E1115" s="86" t="str">
        <f t="shared" si="276"/>
        <v/>
      </c>
      <c r="F1115" s="86" t="str">
        <f t="shared" si="277"/>
        <v/>
      </c>
      <c r="G1115" s="86" t="str">
        <f t="shared" si="278"/>
        <v/>
      </c>
      <c r="H1115" s="87" t="str">
        <f>IF(EXPORTADO!B1097&lt;&gt;"",EXPORTADO!B1097,"")</f>
        <v/>
      </c>
      <c r="I1115" s="78" t="str">
        <f t="shared" si="279"/>
        <v/>
      </c>
      <c r="J1115" s="78"/>
      <c r="K1115" s="88" t="str">
        <f>IF(EXPORTADO!A1097&lt;&gt;"",TRIM(EXPORTADO!A1097),"")</f>
        <v/>
      </c>
      <c r="L1115" s="50" t="str">
        <f>IF(K1115&lt;&gt;"",EXPORTADO!D1097,"")</f>
        <v/>
      </c>
      <c r="M1115" s="50"/>
      <c r="N1115" s="78" t="str">
        <f>IF(K1115&lt;&gt;"",EXPORTADO!C1097,"")</f>
        <v/>
      </c>
      <c r="O1115" s="89" t="str">
        <f>IF(G1115&lt;&gt;"",EXPORTADO!E1097,"")</f>
        <v/>
      </c>
      <c r="P1115" s="90" t="str">
        <f>IF(G1115&lt;&gt;"",EXPORTADO!F1097,"")</f>
        <v/>
      </c>
      <c r="Q1115" s="90" t="str">
        <f>IF($G1115&lt;&gt;"",$O1115*P1115,IF(OR($I1115="c",$I1115="css"),SUMIF($G$22:G$2999,$K1115,Q$22:Q$2999),IF($I1115="c1",SUMIF($F$22:F$2999,$K1115,Q$22:Q$2999),IF($I1115="c2",SUMIF($E$22:E$2999,$K1115,Q$22:Q$2999),IF($I1115="c3",SUMIF($D$22:D$2999,$K1115,Q$22:Q$2999),IF($I1115="c4",SUMIF($C$22:C$2999,$K1115,Q$22:Q$2999),""))))))</f>
        <v/>
      </c>
      <c r="S1115" s="90"/>
      <c r="T1115" s="90" t="str">
        <f>IF(G1115&lt;&gt;"",IF(S1115&lt;&gt;"",O1115*S1115,"Celda Vacia"),IF($G1115&lt;&gt;"",$O1115*S1115,IF(OR($I1115="c",$I1115="css"),SUMIF($G$22:G$2999,$K1115,T$22:T$2999),IF($I1115="c1",SUMIF($F$22:F$2999,$K1115,T$22:T$2999),IF($I1115="c2",SUMIF($E$22:E$2999,$K1115,T$22:T$2999),IF($I1115="c3",SUMIF($D$22:D$2999,$K1115,T$22:T$2999),IF($I1115="c4",SUMIF($C$22:C$2999,$K1115,T$22:T$2999),"")))))))</f>
        <v/>
      </c>
      <c r="U1115" s="91" t="str">
        <f t="shared" si="280"/>
        <v/>
      </c>
      <c r="V1115" s="45"/>
      <c r="X1115" s="50" t="str">
        <f t="shared" si="281"/>
        <v/>
      </c>
      <c r="Y1115" s="69" t="str">
        <f t="shared" si="282"/>
        <v/>
      </c>
      <c r="Z1115" s="69" t="str">
        <f t="shared" si="283"/>
        <v/>
      </c>
      <c r="AA1115" s="69" t="str">
        <f>IF(I1115="CSS",IF(RELLENAR!$F$6="PEM",IF(OR(T1115&lt;(Q1115),Q1115=0),1,""),IF(OR(T1115*(1+$T$11+$T$9)&lt;(Q1115*(1+$O$9+$O$11)),Q1115=0),1,"")),"")</f>
        <v/>
      </c>
      <c r="AB1115" s="93" t="str">
        <f t="shared" si="284"/>
        <v/>
      </c>
      <c r="AC1115" s="56" t="str">
        <f t="shared" si="285"/>
        <v/>
      </c>
      <c r="AD1115" s="94" t="str">
        <f t="shared" si="286"/>
        <v/>
      </c>
      <c r="AE1115" s="56" t="str">
        <f t="shared" si="287"/>
        <v/>
      </c>
      <c r="AF1115" s="78" t="str">
        <f t="shared" si="288"/>
        <v/>
      </c>
    </row>
    <row r="1116" spans="1:32" s="74" customFormat="1" x14ac:dyDescent="0.2">
      <c r="A1116" s="74" t="str">
        <f>IF(EXPORTADO!I1098&lt;&gt;"",EXPORTADO!I1098,"")</f>
        <v/>
      </c>
      <c r="B1116" s="74" t="str">
        <f t="shared" si="273"/>
        <v/>
      </c>
      <c r="C1116" s="86" t="str">
        <f t="shared" si="274"/>
        <v/>
      </c>
      <c r="D1116" s="86" t="str">
        <f t="shared" si="275"/>
        <v/>
      </c>
      <c r="E1116" s="86" t="str">
        <f t="shared" si="276"/>
        <v/>
      </c>
      <c r="F1116" s="86" t="str">
        <f t="shared" si="277"/>
        <v/>
      </c>
      <c r="G1116" s="86" t="str">
        <f t="shared" si="278"/>
        <v/>
      </c>
      <c r="H1116" s="87" t="str">
        <f>IF(EXPORTADO!B1098&lt;&gt;"",EXPORTADO!B1098,"")</f>
        <v/>
      </c>
      <c r="I1116" s="78" t="str">
        <f t="shared" si="279"/>
        <v/>
      </c>
      <c r="J1116" s="78"/>
      <c r="K1116" s="88" t="str">
        <f>IF(EXPORTADO!A1098&lt;&gt;"",TRIM(EXPORTADO!A1098),"")</f>
        <v/>
      </c>
      <c r="L1116" s="50" t="str">
        <f>IF(K1116&lt;&gt;"",EXPORTADO!D1098,"")</f>
        <v/>
      </c>
      <c r="M1116" s="50"/>
      <c r="N1116" s="78" t="str">
        <f>IF(K1116&lt;&gt;"",EXPORTADO!C1098,"")</f>
        <v/>
      </c>
      <c r="O1116" s="89" t="str">
        <f>IF(G1116&lt;&gt;"",EXPORTADO!E1098,"")</f>
        <v/>
      </c>
      <c r="P1116" s="90" t="str">
        <f>IF(G1116&lt;&gt;"",EXPORTADO!F1098,"")</f>
        <v/>
      </c>
      <c r="Q1116" s="90" t="str">
        <f>IF($G1116&lt;&gt;"",$O1116*P1116,IF(OR($I1116="c",$I1116="css"),SUMIF($G$22:G$2999,$K1116,Q$22:Q$2999),IF($I1116="c1",SUMIF($F$22:F$2999,$K1116,Q$22:Q$2999),IF($I1116="c2",SUMIF($E$22:E$2999,$K1116,Q$22:Q$2999),IF($I1116="c3",SUMIF($D$22:D$2999,$K1116,Q$22:Q$2999),IF($I1116="c4",SUMIF($C$22:C$2999,$K1116,Q$22:Q$2999),""))))))</f>
        <v/>
      </c>
      <c r="S1116" s="90"/>
      <c r="T1116" s="90" t="str">
        <f>IF(G1116&lt;&gt;"",IF(S1116&lt;&gt;"",O1116*S1116,"Celda Vacia"),IF($G1116&lt;&gt;"",$O1116*S1116,IF(OR($I1116="c",$I1116="css"),SUMIF($G$22:G$2999,$K1116,T$22:T$2999),IF($I1116="c1",SUMIF($F$22:F$2999,$K1116,T$22:T$2999),IF($I1116="c2",SUMIF($E$22:E$2999,$K1116,T$22:T$2999),IF($I1116="c3",SUMIF($D$22:D$2999,$K1116,T$22:T$2999),IF($I1116="c4",SUMIF($C$22:C$2999,$K1116,T$22:T$2999),"")))))))</f>
        <v/>
      </c>
      <c r="U1116" s="91" t="str">
        <f t="shared" si="280"/>
        <v/>
      </c>
      <c r="V1116" s="45"/>
      <c r="X1116" s="50" t="str">
        <f t="shared" si="281"/>
        <v/>
      </c>
      <c r="Y1116" s="69" t="str">
        <f t="shared" si="282"/>
        <v/>
      </c>
      <c r="Z1116" s="69" t="str">
        <f t="shared" si="283"/>
        <v/>
      </c>
      <c r="AA1116" s="69" t="str">
        <f>IF(I1116="CSS",IF(RELLENAR!$F$6="PEM",IF(OR(T1116&lt;(Q1116),Q1116=0),1,""),IF(OR(T1116*(1+$T$11+$T$9)&lt;(Q1116*(1+$O$9+$O$11)),Q1116=0),1,"")),"")</f>
        <v/>
      </c>
      <c r="AB1116" s="93" t="str">
        <f t="shared" si="284"/>
        <v/>
      </c>
      <c r="AC1116" s="56" t="str">
        <f t="shared" si="285"/>
        <v/>
      </c>
      <c r="AD1116" s="94" t="str">
        <f t="shared" si="286"/>
        <v/>
      </c>
      <c r="AE1116" s="56" t="str">
        <f t="shared" si="287"/>
        <v/>
      </c>
      <c r="AF1116" s="78" t="str">
        <f t="shared" si="288"/>
        <v/>
      </c>
    </row>
    <row r="1117" spans="1:32" s="74" customFormat="1" x14ac:dyDescent="0.2">
      <c r="A1117" s="74" t="str">
        <f>IF(EXPORTADO!I1099&lt;&gt;"",EXPORTADO!I1099,"")</f>
        <v/>
      </c>
      <c r="B1117" s="74" t="str">
        <f t="shared" si="273"/>
        <v/>
      </c>
      <c r="C1117" s="86" t="str">
        <f t="shared" si="274"/>
        <v/>
      </c>
      <c r="D1117" s="86" t="str">
        <f t="shared" si="275"/>
        <v/>
      </c>
      <c r="E1117" s="86" t="str">
        <f t="shared" si="276"/>
        <v/>
      </c>
      <c r="F1117" s="86" t="str">
        <f t="shared" si="277"/>
        <v/>
      </c>
      <c r="G1117" s="86" t="str">
        <f t="shared" si="278"/>
        <v/>
      </c>
      <c r="H1117" s="87" t="str">
        <f>IF(EXPORTADO!B1099&lt;&gt;"",EXPORTADO!B1099,"")</f>
        <v/>
      </c>
      <c r="I1117" s="78" t="str">
        <f t="shared" si="279"/>
        <v/>
      </c>
      <c r="J1117" s="78"/>
      <c r="K1117" s="88" t="str">
        <f>IF(EXPORTADO!A1099&lt;&gt;"",TRIM(EXPORTADO!A1099),"")</f>
        <v/>
      </c>
      <c r="L1117" s="50" t="str">
        <f>IF(K1117&lt;&gt;"",EXPORTADO!D1099,"")</f>
        <v/>
      </c>
      <c r="M1117" s="50"/>
      <c r="N1117" s="78" t="str">
        <f>IF(K1117&lt;&gt;"",EXPORTADO!C1099,"")</f>
        <v/>
      </c>
      <c r="O1117" s="89" t="str">
        <f>IF(G1117&lt;&gt;"",EXPORTADO!E1099,"")</f>
        <v/>
      </c>
      <c r="P1117" s="90" t="str">
        <f>IF(G1117&lt;&gt;"",EXPORTADO!F1099,"")</f>
        <v/>
      </c>
      <c r="Q1117" s="90" t="str">
        <f>IF($G1117&lt;&gt;"",$O1117*P1117,IF(OR($I1117="c",$I1117="css"),SUMIF($G$22:G$2999,$K1117,Q$22:Q$2999),IF($I1117="c1",SUMIF($F$22:F$2999,$K1117,Q$22:Q$2999),IF($I1117="c2",SUMIF($E$22:E$2999,$K1117,Q$22:Q$2999),IF($I1117="c3",SUMIF($D$22:D$2999,$K1117,Q$22:Q$2999),IF($I1117="c4",SUMIF($C$22:C$2999,$K1117,Q$22:Q$2999),""))))))</f>
        <v/>
      </c>
      <c r="S1117" s="90" t="s">
        <v>17</v>
      </c>
      <c r="T1117" s="90" t="str">
        <f>IF(G1117&lt;&gt;"",IF(S1117&lt;&gt;"",O1117*S1117,"Celda Vacia"),IF($G1117&lt;&gt;"",$O1117*S1117,IF(OR($I1117="c",$I1117="css"),SUMIF($G$22:G$2999,$K1117,T$22:T$2999),IF($I1117="c1",SUMIF($F$22:F$2999,$K1117,T$22:T$2999),IF($I1117="c2",SUMIF($E$22:E$2999,$K1117,T$22:T$2999),IF($I1117="c3",SUMIF($D$22:D$2999,$K1117,T$22:T$2999),IF($I1117="c4",SUMIF($C$22:C$2999,$K1117,T$22:T$2999),"")))))))</f>
        <v/>
      </c>
      <c r="U1117" s="91" t="str">
        <f t="shared" si="280"/>
        <v/>
      </c>
      <c r="V1117" s="45"/>
      <c r="X1117" s="50" t="str">
        <f t="shared" si="281"/>
        <v/>
      </c>
      <c r="Y1117" s="69" t="str">
        <f t="shared" si="282"/>
        <v/>
      </c>
      <c r="Z1117" s="69" t="str">
        <f t="shared" si="283"/>
        <v/>
      </c>
      <c r="AA1117" s="69" t="str">
        <f>IF(I1117="CSS",IF(RELLENAR!$F$6="PEM",IF(OR(T1117&lt;(Q1117),Q1117=0),1,""),IF(OR(T1117*(1+$T$11+$T$9)&lt;(Q1117*(1+$O$9+$O$11)),Q1117=0),1,"")),"")</f>
        <v/>
      </c>
      <c r="AB1117" s="93" t="str">
        <f t="shared" si="284"/>
        <v/>
      </c>
      <c r="AC1117" s="56" t="str">
        <f t="shared" si="285"/>
        <v/>
      </c>
      <c r="AD1117" s="94" t="str">
        <f t="shared" si="286"/>
        <v/>
      </c>
      <c r="AE1117" s="56" t="str">
        <f t="shared" si="287"/>
        <v/>
      </c>
      <c r="AF1117" s="78" t="str">
        <f t="shared" si="288"/>
        <v/>
      </c>
    </row>
    <row r="1118" spans="1:32" s="74" customFormat="1" x14ac:dyDescent="0.2">
      <c r="A1118" s="74" t="str">
        <f>IF(EXPORTADO!I1100&lt;&gt;"",EXPORTADO!I1100,"")</f>
        <v/>
      </c>
      <c r="B1118" s="74" t="str">
        <f t="shared" si="273"/>
        <v/>
      </c>
      <c r="C1118" s="86" t="str">
        <f t="shared" si="274"/>
        <v/>
      </c>
      <c r="D1118" s="86" t="str">
        <f t="shared" si="275"/>
        <v/>
      </c>
      <c r="E1118" s="86" t="str">
        <f t="shared" si="276"/>
        <v/>
      </c>
      <c r="F1118" s="86" t="str">
        <f t="shared" si="277"/>
        <v/>
      </c>
      <c r="G1118" s="86" t="str">
        <f t="shared" si="278"/>
        <v/>
      </c>
      <c r="H1118" s="87" t="str">
        <f>IF(EXPORTADO!B1100&lt;&gt;"",EXPORTADO!B1100,"")</f>
        <v/>
      </c>
      <c r="I1118" s="78" t="str">
        <f t="shared" si="279"/>
        <v/>
      </c>
      <c r="J1118" s="78"/>
      <c r="K1118" s="88" t="str">
        <f>IF(EXPORTADO!A1100&lt;&gt;"",TRIM(EXPORTADO!A1100),"")</f>
        <v/>
      </c>
      <c r="L1118" s="50" t="str">
        <f>IF(K1118&lt;&gt;"",EXPORTADO!D1100,"")</f>
        <v/>
      </c>
      <c r="M1118" s="50"/>
      <c r="N1118" s="78" t="str">
        <f>IF(K1118&lt;&gt;"",EXPORTADO!C1100,"")</f>
        <v/>
      </c>
      <c r="O1118" s="89" t="str">
        <f>IF(G1118&lt;&gt;"",EXPORTADO!E1100,"")</f>
        <v/>
      </c>
      <c r="P1118" s="90" t="str">
        <f>IF(G1118&lt;&gt;"",EXPORTADO!F1100,"")</f>
        <v/>
      </c>
      <c r="Q1118" s="90" t="str">
        <f>IF($G1118&lt;&gt;"",$O1118*P1118,IF(OR($I1118="c",$I1118="css"),SUMIF($G$22:G$2999,$K1118,Q$22:Q$2999),IF($I1118="c1",SUMIF($F$22:F$2999,$K1118,Q$22:Q$2999),IF($I1118="c2",SUMIF($E$22:E$2999,$K1118,Q$22:Q$2999),IF($I1118="c3",SUMIF($D$22:D$2999,$K1118,Q$22:Q$2999),IF($I1118="c4",SUMIF($C$22:C$2999,$K1118,Q$22:Q$2999),""))))))</f>
        <v/>
      </c>
      <c r="S1118" s="90" t="s">
        <v>17</v>
      </c>
      <c r="T1118" s="90" t="str">
        <f>IF(G1118&lt;&gt;"",IF(S1118&lt;&gt;"",O1118*S1118,"Celda Vacia"),IF($G1118&lt;&gt;"",$O1118*S1118,IF(OR($I1118="c",$I1118="css"),SUMIF($G$22:G$2999,$K1118,T$22:T$2999),IF($I1118="c1",SUMIF($F$22:F$2999,$K1118,T$22:T$2999),IF($I1118="c2",SUMIF($E$22:E$2999,$K1118,T$22:T$2999),IF($I1118="c3",SUMIF($D$22:D$2999,$K1118,T$22:T$2999),IF($I1118="c4",SUMIF($C$22:C$2999,$K1118,T$22:T$2999),"")))))))</f>
        <v/>
      </c>
      <c r="U1118" s="91" t="str">
        <f t="shared" si="280"/>
        <v/>
      </c>
      <c r="V1118" s="45"/>
      <c r="X1118" s="50" t="str">
        <f t="shared" si="281"/>
        <v/>
      </c>
      <c r="Y1118" s="69" t="str">
        <f t="shared" si="282"/>
        <v/>
      </c>
      <c r="Z1118" s="69" t="str">
        <f t="shared" si="283"/>
        <v/>
      </c>
      <c r="AA1118" s="69" t="str">
        <f>IF(I1118="CSS",IF(RELLENAR!$F$6="PEM",IF(OR(T1118&lt;(Q1118),Q1118=0),1,""),IF(OR(T1118*(1+$T$11+$T$9)&lt;(Q1118*(1+$O$9+$O$11)),Q1118=0),1,"")),"")</f>
        <v/>
      </c>
      <c r="AB1118" s="93" t="str">
        <f t="shared" si="284"/>
        <v/>
      </c>
      <c r="AC1118" s="56" t="str">
        <f t="shared" si="285"/>
        <v/>
      </c>
      <c r="AD1118" s="94" t="str">
        <f t="shared" si="286"/>
        <v/>
      </c>
      <c r="AE1118" s="56" t="str">
        <f t="shared" si="287"/>
        <v/>
      </c>
      <c r="AF1118" s="78" t="str">
        <f t="shared" si="288"/>
        <v/>
      </c>
    </row>
    <row r="1119" spans="1:32" s="74" customFormat="1" x14ac:dyDescent="0.2">
      <c r="A1119" s="74" t="str">
        <f>IF(EXPORTADO!I1101&lt;&gt;"",EXPORTADO!I1101,"")</f>
        <v/>
      </c>
      <c r="B1119" s="74" t="str">
        <f t="shared" si="273"/>
        <v/>
      </c>
      <c r="C1119" s="86" t="str">
        <f t="shared" si="274"/>
        <v/>
      </c>
      <c r="D1119" s="86" t="str">
        <f t="shared" si="275"/>
        <v/>
      </c>
      <c r="E1119" s="86" t="str">
        <f t="shared" si="276"/>
        <v/>
      </c>
      <c r="F1119" s="86" t="str">
        <f t="shared" si="277"/>
        <v/>
      </c>
      <c r="G1119" s="86" t="str">
        <f t="shared" si="278"/>
        <v/>
      </c>
      <c r="H1119" s="87" t="str">
        <f>IF(EXPORTADO!B1101&lt;&gt;"",EXPORTADO!B1101,"")</f>
        <v/>
      </c>
      <c r="I1119" s="78" t="str">
        <f t="shared" si="279"/>
        <v/>
      </c>
      <c r="J1119" s="78"/>
      <c r="K1119" s="88" t="str">
        <f>IF(EXPORTADO!A1101&lt;&gt;"",TRIM(EXPORTADO!A1101),"")</f>
        <v/>
      </c>
      <c r="L1119" s="50" t="str">
        <f>IF(K1119&lt;&gt;"",EXPORTADO!D1101,"")</f>
        <v/>
      </c>
      <c r="M1119" s="50"/>
      <c r="N1119" s="78" t="str">
        <f>IF(K1119&lt;&gt;"",EXPORTADO!C1101,"")</f>
        <v/>
      </c>
      <c r="O1119" s="89" t="str">
        <f>IF(G1119&lt;&gt;"",EXPORTADO!E1101,"")</f>
        <v/>
      </c>
      <c r="P1119" s="90" t="str">
        <f>IF(G1119&lt;&gt;"",EXPORTADO!F1101,"")</f>
        <v/>
      </c>
      <c r="Q1119" s="90" t="str">
        <f>IF($G1119&lt;&gt;"",$O1119*P1119,IF(OR($I1119="c",$I1119="css"),SUMIF($G$22:G$2999,$K1119,Q$22:Q$2999),IF($I1119="c1",SUMIF($F$22:F$2999,$K1119,Q$22:Q$2999),IF($I1119="c2",SUMIF($E$22:E$2999,$K1119,Q$22:Q$2999),IF($I1119="c3",SUMIF($D$22:D$2999,$K1119,Q$22:Q$2999),IF($I1119="c4",SUMIF($C$22:C$2999,$K1119,Q$22:Q$2999),""))))))</f>
        <v/>
      </c>
      <c r="S1119" s="90"/>
      <c r="T1119" s="90" t="str">
        <f>IF(G1119&lt;&gt;"",IF(S1119&lt;&gt;"",O1119*S1119,"Celda Vacia"),IF($G1119&lt;&gt;"",$O1119*S1119,IF(OR($I1119="c",$I1119="css"),SUMIF($G$22:G$2999,$K1119,T$22:T$2999),IF($I1119="c1",SUMIF($F$22:F$2999,$K1119,T$22:T$2999),IF($I1119="c2",SUMIF($E$22:E$2999,$K1119,T$22:T$2999),IF($I1119="c3",SUMIF($D$22:D$2999,$K1119,T$22:T$2999),IF($I1119="c4",SUMIF($C$22:C$2999,$K1119,T$22:T$2999),"")))))))</f>
        <v/>
      </c>
      <c r="U1119" s="91" t="str">
        <f t="shared" si="280"/>
        <v/>
      </c>
      <c r="V1119" s="45"/>
      <c r="X1119" s="50" t="str">
        <f t="shared" si="281"/>
        <v/>
      </c>
      <c r="Y1119" s="69" t="str">
        <f t="shared" si="282"/>
        <v/>
      </c>
      <c r="Z1119" s="69" t="str">
        <f t="shared" si="283"/>
        <v/>
      </c>
      <c r="AA1119" s="69" t="str">
        <f>IF(I1119="CSS",IF(RELLENAR!$F$6="PEM",IF(OR(T1119&lt;(Q1119),Q1119=0),1,""),IF(OR(T1119*(1+$T$11+$T$9)&lt;(Q1119*(1+$O$9+$O$11)),Q1119=0),1,"")),"")</f>
        <v/>
      </c>
      <c r="AB1119" s="93" t="str">
        <f t="shared" si="284"/>
        <v/>
      </c>
      <c r="AC1119" s="56" t="str">
        <f t="shared" si="285"/>
        <v/>
      </c>
      <c r="AD1119" s="94" t="str">
        <f t="shared" si="286"/>
        <v/>
      </c>
      <c r="AE1119" s="56" t="str">
        <f t="shared" si="287"/>
        <v/>
      </c>
      <c r="AF1119" s="78" t="str">
        <f t="shared" si="288"/>
        <v/>
      </c>
    </row>
    <row r="1120" spans="1:32" s="74" customFormat="1" x14ac:dyDescent="0.2">
      <c r="A1120" s="74" t="str">
        <f>IF(EXPORTADO!I1102&lt;&gt;"",EXPORTADO!I1102,"")</f>
        <v/>
      </c>
      <c r="B1120" s="74" t="str">
        <f t="shared" si="273"/>
        <v/>
      </c>
      <c r="C1120" s="86" t="str">
        <f t="shared" si="274"/>
        <v/>
      </c>
      <c r="D1120" s="86" t="str">
        <f t="shared" si="275"/>
        <v/>
      </c>
      <c r="E1120" s="86" t="str">
        <f t="shared" si="276"/>
        <v/>
      </c>
      <c r="F1120" s="86" t="str">
        <f t="shared" si="277"/>
        <v/>
      </c>
      <c r="G1120" s="86" t="str">
        <f t="shared" si="278"/>
        <v/>
      </c>
      <c r="H1120" s="87" t="str">
        <f>IF(EXPORTADO!B1102&lt;&gt;"",EXPORTADO!B1102,"")</f>
        <v/>
      </c>
      <c r="I1120" s="78" t="str">
        <f t="shared" si="279"/>
        <v/>
      </c>
      <c r="J1120" s="78"/>
      <c r="K1120" s="88" t="str">
        <f>IF(EXPORTADO!A1102&lt;&gt;"",TRIM(EXPORTADO!A1102),"")</f>
        <v/>
      </c>
      <c r="L1120" s="50" t="str">
        <f>IF(K1120&lt;&gt;"",EXPORTADO!D1102,"")</f>
        <v/>
      </c>
      <c r="M1120" s="50"/>
      <c r="N1120" s="78" t="str">
        <f>IF(K1120&lt;&gt;"",EXPORTADO!C1102,"")</f>
        <v/>
      </c>
      <c r="O1120" s="89" t="str">
        <f>IF(G1120&lt;&gt;"",EXPORTADO!E1102,"")</f>
        <v/>
      </c>
      <c r="P1120" s="90" t="str">
        <f>IF(G1120&lt;&gt;"",EXPORTADO!F1102,"")</f>
        <v/>
      </c>
      <c r="Q1120" s="90" t="str">
        <f>IF($G1120&lt;&gt;"",$O1120*P1120,IF(OR($I1120="c",$I1120="css"),SUMIF($G$22:G$2999,$K1120,Q$22:Q$2999),IF($I1120="c1",SUMIF($F$22:F$2999,$K1120,Q$22:Q$2999),IF($I1120="c2",SUMIF($E$22:E$2999,$K1120,Q$22:Q$2999),IF($I1120="c3",SUMIF($D$22:D$2999,$K1120,Q$22:Q$2999),IF($I1120="c4",SUMIF($C$22:C$2999,$K1120,Q$22:Q$2999),""))))))</f>
        <v/>
      </c>
      <c r="S1120" s="90"/>
      <c r="T1120" s="90" t="str">
        <f>IF(G1120&lt;&gt;"",IF(S1120&lt;&gt;"",O1120*S1120,"Celda Vacia"),IF($G1120&lt;&gt;"",$O1120*S1120,IF(OR($I1120="c",$I1120="css"),SUMIF($G$22:G$2999,$K1120,T$22:T$2999),IF($I1120="c1",SUMIF($F$22:F$2999,$K1120,T$22:T$2999),IF($I1120="c2",SUMIF($E$22:E$2999,$K1120,T$22:T$2999),IF($I1120="c3",SUMIF($D$22:D$2999,$K1120,T$22:T$2999),IF($I1120="c4",SUMIF($C$22:C$2999,$K1120,T$22:T$2999),"")))))))</f>
        <v/>
      </c>
      <c r="U1120" s="91" t="str">
        <f t="shared" si="280"/>
        <v/>
      </c>
      <c r="V1120" s="45"/>
      <c r="X1120" s="50" t="str">
        <f t="shared" si="281"/>
        <v/>
      </c>
      <c r="Y1120" s="69" t="str">
        <f t="shared" si="282"/>
        <v/>
      </c>
      <c r="Z1120" s="69" t="str">
        <f t="shared" si="283"/>
        <v/>
      </c>
      <c r="AA1120" s="69" t="str">
        <f>IF(I1120="CSS",IF(RELLENAR!$F$6="PEM",IF(OR(T1120&lt;(Q1120),Q1120=0),1,""),IF(OR(T1120*(1+$T$11+$T$9)&lt;(Q1120*(1+$O$9+$O$11)),Q1120=0),1,"")),"")</f>
        <v/>
      </c>
      <c r="AB1120" s="93" t="str">
        <f t="shared" si="284"/>
        <v/>
      </c>
      <c r="AC1120" s="56" t="str">
        <f t="shared" si="285"/>
        <v/>
      </c>
      <c r="AD1120" s="94" t="str">
        <f t="shared" si="286"/>
        <v/>
      </c>
      <c r="AE1120" s="56" t="str">
        <f t="shared" si="287"/>
        <v/>
      </c>
      <c r="AF1120" s="78" t="str">
        <f t="shared" si="288"/>
        <v/>
      </c>
    </row>
    <row r="1121" spans="1:32" s="74" customFormat="1" x14ac:dyDescent="0.2">
      <c r="A1121" s="74" t="str">
        <f>IF(EXPORTADO!I1103&lt;&gt;"",EXPORTADO!I1103,"")</f>
        <v/>
      </c>
      <c r="B1121" s="74" t="str">
        <f t="shared" si="273"/>
        <v/>
      </c>
      <c r="C1121" s="86" t="str">
        <f t="shared" si="274"/>
        <v/>
      </c>
      <c r="D1121" s="86" t="str">
        <f t="shared" si="275"/>
        <v/>
      </c>
      <c r="E1121" s="86" t="str">
        <f t="shared" si="276"/>
        <v/>
      </c>
      <c r="F1121" s="86" t="str">
        <f t="shared" si="277"/>
        <v/>
      </c>
      <c r="G1121" s="86" t="str">
        <f t="shared" si="278"/>
        <v/>
      </c>
      <c r="H1121" s="87" t="str">
        <f>IF(EXPORTADO!B1103&lt;&gt;"",EXPORTADO!B1103,"")</f>
        <v/>
      </c>
      <c r="I1121" s="78" t="str">
        <f t="shared" si="279"/>
        <v/>
      </c>
      <c r="J1121" s="78"/>
      <c r="K1121" s="88" t="str">
        <f>IF(EXPORTADO!A1103&lt;&gt;"",TRIM(EXPORTADO!A1103),"")</f>
        <v/>
      </c>
      <c r="L1121" s="50" t="str">
        <f>IF(K1121&lt;&gt;"",EXPORTADO!D1103,"")</f>
        <v/>
      </c>
      <c r="M1121" s="50"/>
      <c r="N1121" s="78" t="str">
        <f>IF(K1121&lt;&gt;"",EXPORTADO!C1103,"")</f>
        <v/>
      </c>
      <c r="O1121" s="89" t="str">
        <f>IF(G1121&lt;&gt;"",EXPORTADO!E1103,"")</f>
        <v/>
      </c>
      <c r="P1121" s="90" t="str">
        <f>IF(G1121&lt;&gt;"",EXPORTADO!F1103,"")</f>
        <v/>
      </c>
      <c r="Q1121" s="90" t="str">
        <f>IF($G1121&lt;&gt;"",$O1121*P1121,IF(OR($I1121="c",$I1121="css"),SUMIF($G$22:G$2999,$K1121,Q$22:Q$2999),IF($I1121="c1",SUMIF($F$22:F$2999,$K1121,Q$22:Q$2999),IF($I1121="c2",SUMIF($E$22:E$2999,$K1121,Q$22:Q$2999),IF($I1121="c3",SUMIF($D$22:D$2999,$K1121,Q$22:Q$2999),IF($I1121="c4",SUMIF($C$22:C$2999,$K1121,Q$22:Q$2999),""))))))</f>
        <v/>
      </c>
      <c r="S1121" s="90"/>
      <c r="T1121" s="90" t="str">
        <f>IF(G1121&lt;&gt;"",IF(S1121&lt;&gt;"",O1121*S1121,"Celda Vacia"),IF($G1121&lt;&gt;"",$O1121*S1121,IF(OR($I1121="c",$I1121="css"),SUMIF($G$22:G$2999,$K1121,T$22:T$2999),IF($I1121="c1",SUMIF($F$22:F$2999,$K1121,T$22:T$2999),IF($I1121="c2",SUMIF($E$22:E$2999,$K1121,T$22:T$2999),IF($I1121="c3",SUMIF($D$22:D$2999,$K1121,T$22:T$2999),IF($I1121="c4",SUMIF($C$22:C$2999,$K1121,T$22:T$2999),"")))))))</f>
        <v/>
      </c>
      <c r="U1121" s="91" t="str">
        <f t="shared" si="280"/>
        <v/>
      </c>
      <c r="V1121" s="45"/>
      <c r="X1121" s="50" t="str">
        <f t="shared" si="281"/>
        <v/>
      </c>
      <c r="Y1121" s="69" t="str">
        <f t="shared" si="282"/>
        <v/>
      </c>
      <c r="Z1121" s="69" t="str">
        <f t="shared" si="283"/>
        <v/>
      </c>
      <c r="AA1121" s="69" t="str">
        <f>IF(I1121="CSS",IF(RELLENAR!$F$6="PEM",IF(OR(T1121&lt;(Q1121),Q1121=0),1,""),IF(OR(T1121*(1+$T$11+$T$9)&lt;(Q1121*(1+$O$9+$O$11)),Q1121=0),1,"")),"")</f>
        <v/>
      </c>
      <c r="AB1121" s="93" t="str">
        <f t="shared" si="284"/>
        <v/>
      </c>
      <c r="AC1121" s="56" t="str">
        <f t="shared" si="285"/>
        <v/>
      </c>
      <c r="AD1121" s="94" t="str">
        <f t="shared" si="286"/>
        <v/>
      </c>
      <c r="AE1121" s="56" t="str">
        <f t="shared" si="287"/>
        <v/>
      </c>
      <c r="AF1121" s="78" t="str">
        <f t="shared" si="288"/>
        <v/>
      </c>
    </row>
    <row r="1122" spans="1:32" s="74" customFormat="1" x14ac:dyDescent="0.2">
      <c r="A1122" s="74" t="str">
        <f>IF(EXPORTADO!I1104&lt;&gt;"",EXPORTADO!I1104,"")</f>
        <v/>
      </c>
      <c r="B1122" s="74" t="str">
        <f t="shared" si="273"/>
        <v/>
      </c>
      <c r="C1122" s="86" t="str">
        <f t="shared" si="274"/>
        <v/>
      </c>
      <c r="D1122" s="86" t="str">
        <f t="shared" si="275"/>
        <v/>
      </c>
      <c r="E1122" s="86" t="str">
        <f t="shared" si="276"/>
        <v/>
      </c>
      <c r="F1122" s="86" t="str">
        <f t="shared" si="277"/>
        <v/>
      </c>
      <c r="G1122" s="86" t="str">
        <f t="shared" si="278"/>
        <v/>
      </c>
      <c r="H1122" s="87" t="str">
        <f>IF(EXPORTADO!B1104&lt;&gt;"",EXPORTADO!B1104,"")</f>
        <v/>
      </c>
      <c r="I1122" s="78" t="str">
        <f t="shared" si="279"/>
        <v/>
      </c>
      <c r="J1122" s="78"/>
      <c r="K1122" s="88" t="str">
        <f>IF(EXPORTADO!A1104&lt;&gt;"",TRIM(EXPORTADO!A1104),"")</f>
        <v/>
      </c>
      <c r="L1122" s="50" t="str">
        <f>IF(K1122&lt;&gt;"",EXPORTADO!D1104,"")</f>
        <v/>
      </c>
      <c r="M1122" s="50"/>
      <c r="N1122" s="78" t="str">
        <f>IF(K1122&lt;&gt;"",EXPORTADO!C1104,"")</f>
        <v/>
      </c>
      <c r="O1122" s="89" t="str">
        <f>IF(G1122&lt;&gt;"",EXPORTADO!E1104,"")</f>
        <v/>
      </c>
      <c r="P1122" s="90" t="str">
        <f>IF(G1122&lt;&gt;"",EXPORTADO!F1104,"")</f>
        <v/>
      </c>
      <c r="Q1122" s="90" t="str">
        <f>IF($G1122&lt;&gt;"",$O1122*P1122,IF(OR($I1122="c",$I1122="css"),SUMIF($G$22:G$2999,$K1122,Q$22:Q$2999),IF($I1122="c1",SUMIF($F$22:F$2999,$K1122,Q$22:Q$2999),IF($I1122="c2",SUMIF($E$22:E$2999,$K1122,Q$22:Q$2999),IF($I1122="c3",SUMIF($D$22:D$2999,$K1122,Q$22:Q$2999),IF($I1122="c4",SUMIF($C$22:C$2999,$K1122,Q$22:Q$2999),""))))))</f>
        <v/>
      </c>
      <c r="S1122" s="90" t="s">
        <v>17</v>
      </c>
      <c r="T1122" s="90" t="str">
        <f>IF(G1122&lt;&gt;"",IF(S1122&lt;&gt;"",O1122*S1122,"Celda Vacia"),IF($G1122&lt;&gt;"",$O1122*S1122,IF(OR($I1122="c",$I1122="css"),SUMIF($G$22:G$2999,$K1122,T$22:T$2999),IF($I1122="c1",SUMIF($F$22:F$2999,$K1122,T$22:T$2999),IF($I1122="c2",SUMIF($E$22:E$2999,$K1122,T$22:T$2999),IF($I1122="c3",SUMIF($D$22:D$2999,$K1122,T$22:T$2999),IF($I1122="c4",SUMIF($C$22:C$2999,$K1122,T$22:T$2999),"")))))))</f>
        <v/>
      </c>
      <c r="U1122" s="91" t="str">
        <f t="shared" si="280"/>
        <v/>
      </c>
      <c r="V1122" s="45"/>
      <c r="X1122" s="50" t="str">
        <f t="shared" si="281"/>
        <v/>
      </c>
      <c r="Y1122" s="69" t="str">
        <f t="shared" si="282"/>
        <v/>
      </c>
      <c r="Z1122" s="69" t="str">
        <f t="shared" si="283"/>
        <v/>
      </c>
      <c r="AA1122" s="69" t="str">
        <f>IF(I1122="CSS",IF(RELLENAR!$F$6="PEM",IF(OR(T1122&lt;(Q1122),Q1122=0),1,""),IF(OR(T1122*(1+$T$11+$T$9)&lt;(Q1122*(1+$O$9+$O$11)),Q1122=0),1,"")),"")</f>
        <v/>
      </c>
      <c r="AB1122" s="93" t="str">
        <f t="shared" si="284"/>
        <v/>
      </c>
      <c r="AC1122" s="56" t="str">
        <f t="shared" si="285"/>
        <v/>
      </c>
      <c r="AD1122" s="94" t="str">
        <f t="shared" si="286"/>
        <v/>
      </c>
      <c r="AE1122" s="56" t="str">
        <f t="shared" si="287"/>
        <v/>
      </c>
      <c r="AF1122" s="78" t="str">
        <f t="shared" si="288"/>
        <v/>
      </c>
    </row>
    <row r="1123" spans="1:32" s="74" customFormat="1" x14ac:dyDescent="0.2">
      <c r="A1123" s="74" t="str">
        <f>IF(EXPORTADO!I1105&lt;&gt;"",EXPORTADO!I1105,"")</f>
        <v/>
      </c>
      <c r="B1123" s="74" t="str">
        <f t="shared" si="273"/>
        <v/>
      </c>
      <c r="C1123" s="86" t="str">
        <f t="shared" si="274"/>
        <v/>
      </c>
      <c r="D1123" s="86" t="str">
        <f t="shared" si="275"/>
        <v/>
      </c>
      <c r="E1123" s="86" t="str">
        <f t="shared" si="276"/>
        <v/>
      </c>
      <c r="F1123" s="86" t="str">
        <f t="shared" si="277"/>
        <v/>
      </c>
      <c r="G1123" s="86" t="str">
        <f t="shared" si="278"/>
        <v/>
      </c>
      <c r="H1123" s="87" t="str">
        <f>IF(EXPORTADO!B1105&lt;&gt;"",EXPORTADO!B1105,"")</f>
        <v/>
      </c>
      <c r="I1123" s="78" t="str">
        <f t="shared" si="279"/>
        <v/>
      </c>
      <c r="J1123" s="78"/>
      <c r="K1123" s="88" t="str">
        <f>IF(EXPORTADO!A1105&lt;&gt;"",TRIM(EXPORTADO!A1105),"")</f>
        <v/>
      </c>
      <c r="L1123" s="50" t="str">
        <f>IF(K1123&lt;&gt;"",EXPORTADO!D1105,"")</f>
        <v/>
      </c>
      <c r="M1123" s="50"/>
      <c r="N1123" s="78" t="str">
        <f>IF(K1123&lt;&gt;"",EXPORTADO!C1105,"")</f>
        <v/>
      </c>
      <c r="O1123" s="89" t="str">
        <f>IF(G1123&lt;&gt;"",EXPORTADO!E1105,"")</f>
        <v/>
      </c>
      <c r="P1123" s="90" t="str">
        <f>IF(G1123&lt;&gt;"",EXPORTADO!F1105,"")</f>
        <v/>
      </c>
      <c r="Q1123" s="90" t="str">
        <f>IF($G1123&lt;&gt;"",$O1123*P1123,IF(OR($I1123="c",$I1123="css"),SUMIF($G$22:G$2999,$K1123,Q$22:Q$2999),IF($I1123="c1",SUMIF($F$22:F$2999,$K1123,Q$22:Q$2999),IF($I1123="c2",SUMIF($E$22:E$2999,$K1123,Q$22:Q$2999),IF($I1123="c3",SUMIF($D$22:D$2999,$K1123,Q$22:Q$2999),IF($I1123="c4",SUMIF($C$22:C$2999,$K1123,Q$22:Q$2999),""))))))</f>
        <v/>
      </c>
      <c r="S1123" s="90" t="s">
        <v>17</v>
      </c>
      <c r="T1123" s="90" t="str">
        <f>IF(G1123&lt;&gt;"",IF(S1123&lt;&gt;"",O1123*S1123,"Celda Vacia"),IF($G1123&lt;&gt;"",$O1123*S1123,IF(OR($I1123="c",$I1123="css"),SUMIF($G$22:G$2999,$K1123,T$22:T$2999),IF($I1123="c1",SUMIF($F$22:F$2999,$K1123,T$22:T$2999),IF($I1123="c2",SUMIF($E$22:E$2999,$K1123,T$22:T$2999),IF($I1123="c3",SUMIF($D$22:D$2999,$K1123,T$22:T$2999),IF($I1123="c4",SUMIF($C$22:C$2999,$K1123,T$22:T$2999),"")))))))</f>
        <v/>
      </c>
      <c r="U1123" s="91" t="str">
        <f t="shared" si="280"/>
        <v/>
      </c>
      <c r="V1123" s="45"/>
      <c r="X1123" s="50" t="str">
        <f t="shared" si="281"/>
        <v/>
      </c>
      <c r="Y1123" s="69" t="str">
        <f t="shared" si="282"/>
        <v/>
      </c>
      <c r="Z1123" s="69" t="str">
        <f t="shared" si="283"/>
        <v/>
      </c>
      <c r="AA1123" s="69" t="str">
        <f>IF(I1123="CSS",IF(RELLENAR!$F$6="PEM",IF(OR(T1123&lt;(Q1123),Q1123=0),1,""),IF(OR(T1123*(1+$T$11+$T$9)&lt;(Q1123*(1+$O$9+$O$11)),Q1123=0),1,"")),"")</f>
        <v/>
      </c>
      <c r="AB1123" s="93" t="str">
        <f t="shared" si="284"/>
        <v/>
      </c>
      <c r="AC1123" s="56" t="str">
        <f t="shared" si="285"/>
        <v/>
      </c>
      <c r="AD1123" s="94" t="str">
        <f t="shared" si="286"/>
        <v/>
      </c>
      <c r="AE1123" s="56" t="str">
        <f t="shared" si="287"/>
        <v/>
      </c>
      <c r="AF1123" s="78" t="str">
        <f t="shared" si="288"/>
        <v/>
      </c>
    </row>
    <row r="1124" spans="1:32" s="74" customFormat="1" x14ac:dyDescent="0.2">
      <c r="A1124" s="74" t="str">
        <f>IF(EXPORTADO!I1106&lt;&gt;"",EXPORTADO!I1106,"")</f>
        <v/>
      </c>
      <c r="B1124" s="74" t="str">
        <f t="shared" si="273"/>
        <v/>
      </c>
      <c r="C1124" s="86" t="str">
        <f t="shared" si="274"/>
        <v/>
      </c>
      <c r="D1124" s="86" t="str">
        <f t="shared" si="275"/>
        <v/>
      </c>
      <c r="E1124" s="86" t="str">
        <f t="shared" si="276"/>
        <v/>
      </c>
      <c r="F1124" s="86" t="str">
        <f t="shared" si="277"/>
        <v/>
      </c>
      <c r="G1124" s="86" t="str">
        <f t="shared" si="278"/>
        <v/>
      </c>
      <c r="H1124" s="87" t="str">
        <f>IF(EXPORTADO!B1106&lt;&gt;"",EXPORTADO!B1106,"")</f>
        <v/>
      </c>
      <c r="I1124" s="78" t="str">
        <f t="shared" si="279"/>
        <v/>
      </c>
      <c r="J1124" s="78"/>
      <c r="K1124" s="88" t="str">
        <f>IF(EXPORTADO!A1106&lt;&gt;"",TRIM(EXPORTADO!A1106),"")</f>
        <v/>
      </c>
      <c r="L1124" s="50" t="str">
        <f>IF(K1124&lt;&gt;"",EXPORTADO!D1106,"")</f>
        <v/>
      </c>
      <c r="M1124" s="50"/>
      <c r="N1124" s="78" t="str">
        <f>IF(K1124&lt;&gt;"",EXPORTADO!C1106,"")</f>
        <v/>
      </c>
      <c r="O1124" s="89" t="str">
        <f>IF(G1124&lt;&gt;"",EXPORTADO!E1106,"")</f>
        <v/>
      </c>
      <c r="P1124" s="90" t="str">
        <f>IF(G1124&lt;&gt;"",EXPORTADO!F1106,"")</f>
        <v/>
      </c>
      <c r="Q1124" s="90" t="str">
        <f>IF($G1124&lt;&gt;"",$O1124*P1124,IF(OR($I1124="c",$I1124="css"),SUMIF($G$22:G$2999,$K1124,Q$22:Q$2999),IF($I1124="c1",SUMIF($F$22:F$2999,$K1124,Q$22:Q$2999),IF($I1124="c2",SUMIF($E$22:E$2999,$K1124,Q$22:Q$2999),IF($I1124="c3",SUMIF($D$22:D$2999,$K1124,Q$22:Q$2999),IF($I1124="c4",SUMIF($C$22:C$2999,$K1124,Q$22:Q$2999),""))))))</f>
        <v/>
      </c>
      <c r="S1124" s="90" t="s">
        <v>17</v>
      </c>
      <c r="T1124" s="90" t="str">
        <f>IF(G1124&lt;&gt;"",IF(S1124&lt;&gt;"",O1124*S1124,"Celda Vacia"),IF($G1124&lt;&gt;"",$O1124*S1124,IF(OR($I1124="c",$I1124="css"),SUMIF($G$22:G$2999,$K1124,T$22:T$2999),IF($I1124="c1",SUMIF($F$22:F$2999,$K1124,T$22:T$2999),IF($I1124="c2",SUMIF($E$22:E$2999,$K1124,T$22:T$2999),IF($I1124="c3",SUMIF($D$22:D$2999,$K1124,T$22:T$2999),IF($I1124="c4",SUMIF($C$22:C$2999,$K1124,T$22:T$2999),"")))))))</f>
        <v/>
      </c>
      <c r="U1124" s="91" t="str">
        <f t="shared" si="280"/>
        <v/>
      </c>
      <c r="V1124" s="45"/>
      <c r="X1124" s="50" t="str">
        <f t="shared" si="281"/>
        <v/>
      </c>
      <c r="Y1124" s="69" t="str">
        <f t="shared" si="282"/>
        <v/>
      </c>
      <c r="Z1124" s="69" t="str">
        <f t="shared" si="283"/>
        <v/>
      </c>
      <c r="AA1124" s="69" t="str">
        <f>IF(I1124="CSS",IF(RELLENAR!$F$6="PEM",IF(OR(T1124&lt;(Q1124),Q1124=0),1,""),IF(OR(T1124*(1+$T$11+$T$9)&lt;(Q1124*(1+$O$9+$O$11)),Q1124=0),1,"")),"")</f>
        <v/>
      </c>
      <c r="AB1124" s="93" t="str">
        <f t="shared" si="284"/>
        <v/>
      </c>
      <c r="AC1124" s="56" t="str">
        <f t="shared" si="285"/>
        <v/>
      </c>
      <c r="AD1124" s="94" t="str">
        <f t="shared" si="286"/>
        <v/>
      </c>
      <c r="AE1124" s="56" t="str">
        <f t="shared" si="287"/>
        <v/>
      </c>
      <c r="AF1124" s="78" t="str">
        <f t="shared" si="288"/>
        <v/>
      </c>
    </row>
    <row r="1125" spans="1:32" s="74" customFormat="1" x14ac:dyDescent="0.2">
      <c r="A1125" s="74" t="str">
        <f>IF(EXPORTADO!I1107&lt;&gt;"",EXPORTADO!I1107,"")</f>
        <v/>
      </c>
      <c r="B1125" s="74" t="str">
        <f t="shared" si="273"/>
        <v/>
      </c>
      <c r="C1125" s="86" t="str">
        <f t="shared" si="274"/>
        <v/>
      </c>
      <c r="D1125" s="86" t="str">
        <f t="shared" si="275"/>
        <v/>
      </c>
      <c r="E1125" s="86" t="str">
        <f t="shared" si="276"/>
        <v/>
      </c>
      <c r="F1125" s="86" t="str">
        <f t="shared" si="277"/>
        <v/>
      </c>
      <c r="G1125" s="86" t="str">
        <f t="shared" si="278"/>
        <v/>
      </c>
      <c r="H1125" s="87" t="str">
        <f>IF(EXPORTADO!B1107&lt;&gt;"",EXPORTADO!B1107,"")</f>
        <v/>
      </c>
      <c r="I1125" s="78" t="str">
        <f t="shared" si="279"/>
        <v/>
      </c>
      <c r="J1125" s="78"/>
      <c r="K1125" s="88" t="str">
        <f>IF(EXPORTADO!A1107&lt;&gt;"",TRIM(EXPORTADO!A1107),"")</f>
        <v/>
      </c>
      <c r="L1125" s="50" t="str">
        <f>IF(K1125&lt;&gt;"",EXPORTADO!D1107,"")</f>
        <v/>
      </c>
      <c r="M1125" s="50"/>
      <c r="N1125" s="78" t="str">
        <f>IF(K1125&lt;&gt;"",EXPORTADO!C1107,"")</f>
        <v/>
      </c>
      <c r="O1125" s="89" t="str">
        <f>IF(G1125&lt;&gt;"",EXPORTADO!E1107,"")</f>
        <v/>
      </c>
      <c r="P1125" s="90" t="str">
        <f>IF(G1125&lt;&gt;"",EXPORTADO!F1107,"")</f>
        <v/>
      </c>
      <c r="Q1125" s="90" t="str">
        <f>IF($G1125&lt;&gt;"",$O1125*P1125,IF(OR($I1125="c",$I1125="css"),SUMIF($G$22:G$2999,$K1125,Q$22:Q$2999),IF($I1125="c1",SUMIF($F$22:F$2999,$K1125,Q$22:Q$2999),IF($I1125="c2",SUMIF($E$22:E$2999,$K1125,Q$22:Q$2999),IF($I1125="c3",SUMIF($D$22:D$2999,$K1125,Q$22:Q$2999),IF($I1125="c4",SUMIF($C$22:C$2999,$K1125,Q$22:Q$2999),""))))))</f>
        <v/>
      </c>
      <c r="S1125" s="90"/>
      <c r="T1125" s="90" t="str">
        <f>IF(G1125&lt;&gt;"",IF(S1125&lt;&gt;"",O1125*S1125,"Celda Vacia"),IF($G1125&lt;&gt;"",$O1125*S1125,IF(OR($I1125="c",$I1125="css"),SUMIF($G$22:G$2999,$K1125,T$22:T$2999),IF($I1125="c1",SUMIF($F$22:F$2999,$K1125,T$22:T$2999),IF($I1125="c2",SUMIF($E$22:E$2999,$K1125,T$22:T$2999),IF($I1125="c3",SUMIF($D$22:D$2999,$K1125,T$22:T$2999),IF($I1125="c4",SUMIF($C$22:C$2999,$K1125,T$22:T$2999),"")))))))</f>
        <v/>
      </c>
      <c r="U1125" s="91" t="str">
        <f t="shared" si="280"/>
        <v/>
      </c>
      <c r="V1125" s="45"/>
      <c r="X1125" s="50" t="str">
        <f t="shared" si="281"/>
        <v/>
      </c>
      <c r="Y1125" s="69" t="str">
        <f t="shared" si="282"/>
        <v/>
      </c>
      <c r="Z1125" s="69" t="str">
        <f t="shared" si="283"/>
        <v/>
      </c>
      <c r="AA1125" s="69" t="str">
        <f>IF(I1125="CSS",IF(RELLENAR!$F$6="PEM",IF(OR(T1125&lt;(Q1125),Q1125=0),1,""),IF(OR(T1125*(1+$T$11+$T$9)&lt;(Q1125*(1+$O$9+$O$11)),Q1125=0),1,"")),"")</f>
        <v/>
      </c>
      <c r="AB1125" s="93" t="str">
        <f t="shared" si="284"/>
        <v/>
      </c>
      <c r="AC1125" s="56" t="str">
        <f t="shared" si="285"/>
        <v/>
      </c>
      <c r="AD1125" s="94" t="str">
        <f t="shared" si="286"/>
        <v/>
      </c>
      <c r="AE1125" s="56" t="str">
        <f t="shared" si="287"/>
        <v/>
      </c>
      <c r="AF1125" s="78" t="str">
        <f t="shared" si="288"/>
        <v/>
      </c>
    </row>
    <row r="1126" spans="1:32" s="74" customFormat="1" x14ac:dyDescent="0.2">
      <c r="A1126" s="74" t="str">
        <f>IF(EXPORTADO!I1108&lt;&gt;"",EXPORTADO!I1108,"")</f>
        <v/>
      </c>
      <c r="B1126" s="74" t="str">
        <f t="shared" si="273"/>
        <v/>
      </c>
      <c r="C1126" s="86" t="str">
        <f t="shared" si="274"/>
        <v/>
      </c>
      <c r="D1126" s="86" t="str">
        <f t="shared" si="275"/>
        <v/>
      </c>
      <c r="E1126" s="86" t="str">
        <f t="shared" si="276"/>
        <v/>
      </c>
      <c r="F1126" s="86" t="str">
        <f t="shared" si="277"/>
        <v/>
      </c>
      <c r="G1126" s="86" t="str">
        <f t="shared" si="278"/>
        <v/>
      </c>
      <c r="H1126" s="87" t="str">
        <f>IF(EXPORTADO!B1108&lt;&gt;"",EXPORTADO!B1108,"")</f>
        <v/>
      </c>
      <c r="I1126" s="78" t="str">
        <f t="shared" si="279"/>
        <v/>
      </c>
      <c r="J1126" s="78"/>
      <c r="K1126" s="88" t="str">
        <f>IF(EXPORTADO!A1108&lt;&gt;"",TRIM(EXPORTADO!A1108),"")</f>
        <v/>
      </c>
      <c r="L1126" s="50" t="str">
        <f>IF(K1126&lt;&gt;"",EXPORTADO!D1108,"")</f>
        <v/>
      </c>
      <c r="M1126" s="50"/>
      <c r="N1126" s="78" t="str">
        <f>IF(K1126&lt;&gt;"",EXPORTADO!C1108,"")</f>
        <v/>
      </c>
      <c r="O1126" s="89" t="str">
        <f>IF(G1126&lt;&gt;"",EXPORTADO!E1108,"")</f>
        <v/>
      </c>
      <c r="P1126" s="90" t="str">
        <f>IF(G1126&lt;&gt;"",EXPORTADO!F1108,"")</f>
        <v/>
      </c>
      <c r="Q1126" s="90" t="str">
        <f>IF($G1126&lt;&gt;"",$O1126*P1126,IF(OR($I1126="c",$I1126="css"),SUMIF($G$22:G$2999,$K1126,Q$22:Q$2999),IF($I1126="c1",SUMIF($F$22:F$2999,$K1126,Q$22:Q$2999),IF($I1126="c2",SUMIF($E$22:E$2999,$K1126,Q$22:Q$2999),IF($I1126="c3",SUMIF($D$22:D$2999,$K1126,Q$22:Q$2999),IF($I1126="c4",SUMIF($C$22:C$2999,$K1126,Q$22:Q$2999),""))))))</f>
        <v/>
      </c>
      <c r="S1126" s="90"/>
      <c r="T1126" s="90" t="str">
        <f>IF(G1126&lt;&gt;"",IF(S1126&lt;&gt;"",O1126*S1126,"Celda Vacia"),IF($G1126&lt;&gt;"",$O1126*S1126,IF(OR($I1126="c",$I1126="css"),SUMIF($G$22:G$2999,$K1126,T$22:T$2999),IF($I1126="c1",SUMIF($F$22:F$2999,$K1126,T$22:T$2999),IF($I1126="c2",SUMIF($E$22:E$2999,$K1126,T$22:T$2999),IF($I1126="c3",SUMIF($D$22:D$2999,$K1126,T$22:T$2999),IF($I1126="c4",SUMIF($C$22:C$2999,$K1126,T$22:T$2999),"")))))))</f>
        <v/>
      </c>
      <c r="U1126" s="91" t="str">
        <f t="shared" si="280"/>
        <v/>
      </c>
      <c r="V1126" s="45"/>
      <c r="X1126" s="50" t="str">
        <f t="shared" si="281"/>
        <v/>
      </c>
      <c r="Y1126" s="69" t="str">
        <f t="shared" si="282"/>
        <v/>
      </c>
      <c r="Z1126" s="69" t="str">
        <f t="shared" si="283"/>
        <v/>
      </c>
      <c r="AA1126" s="69" t="str">
        <f>IF(I1126="CSS",IF(RELLENAR!$F$6="PEM",IF(OR(T1126&lt;(Q1126),Q1126=0),1,""),IF(OR(T1126*(1+$T$11+$T$9)&lt;(Q1126*(1+$O$9+$O$11)),Q1126=0),1,"")),"")</f>
        <v/>
      </c>
      <c r="AB1126" s="93" t="str">
        <f t="shared" si="284"/>
        <v/>
      </c>
      <c r="AC1126" s="56" t="str">
        <f t="shared" si="285"/>
        <v/>
      </c>
      <c r="AD1126" s="94" t="str">
        <f t="shared" si="286"/>
        <v/>
      </c>
      <c r="AE1126" s="56" t="str">
        <f t="shared" si="287"/>
        <v/>
      </c>
      <c r="AF1126" s="78" t="str">
        <f t="shared" si="288"/>
        <v/>
      </c>
    </row>
    <row r="1127" spans="1:32" s="74" customFormat="1" x14ac:dyDescent="0.2">
      <c r="A1127" s="74" t="str">
        <f>IF(EXPORTADO!I1109&lt;&gt;"",EXPORTADO!I1109,"")</f>
        <v/>
      </c>
      <c r="B1127" s="74" t="str">
        <f t="shared" si="273"/>
        <v/>
      </c>
      <c r="C1127" s="86" t="str">
        <f t="shared" si="274"/>
        <v/>
      </c>
      <c r="D1127" s="86" t="str">
        <f t="shared" si="275"/>
        <v/>
      </c>
      <c r="E1127" s="86" t="str">
        <f t="shared" si="276"/>
        <v/>
      </c>
      <c r="F1127" s="86" t="str">
        <f t="shared" si="277"/>
        <v/>
      </c>
      <c r="G1127" s="86" t="str">
        <f t="shared" si="278"/>
        <v/>
      </c>
      <c r="H1127" s="87" t="str">
        <f>IF(EXPORTADO!B1109&lt;&gt;"",EXPORTADO!B1109,"")</f>
        <v/>
      </c>
      <c r="I1127" s="78" t="str">
        <f t="shared" si="279"/>
        <v/>
      </c>
      <c r="J1127" s="78"/>
      <c r="K1127" s="88" t="str">
        <f>IF(EXPORTADO!A1109&lt;&gt;"",TRIM(EXPORTADO!A1109),"")</f>
        <v/>
      </c>
      <c r="L1127" s="50" t="str">
        <f>IF(K1127&lt;&gt;"",EXPORTADO!D1109,"")</f>
        <v/>
      </c>
      <c r="M1127" s="50"/>
      <c r="N1127" s="78" t="str">
        <f>IF(K1127&lt;&gt;"",EXPORTADO!C1109,"")</f>
        <v/>
      </c>
      <c r="O1127" s="89" t="str">
        <f>IF(G1127&lt;&gt;"",EXPORTADO!E1109,"")</f>
        <v/>
      </c>
      <c r="P1127" s="90" t="str">
        <f>IF(G1127&lt;&gt;"",EXPORTADO!F1109,"")</f>
        <v/>
      </c>
      <c r="Q1127" s="90" t="str">
        <f>IF($G1127&lt;&gt;"",$O1127*P1127,IF(OR($I1127="c",$I1127="css"),SUMIF($G$22:G$2999,$K1127,Q$22:Q$2999),IF($I1127="c1",SUMIF($F$22:F$2999,$K1127,Q$22:Q$2999),IF($I1127="c2",SUMIF($E$22:E$2999,$K1127,Q$22:Q$2999),IF($I1127="c3",SUMIF($D$22:D$2999,$K1127,Q$22:Q$2999),IF($I1127="c4",SUMIF($C$22:C$2999,$K1127,Q$22:Q$2999),""))))))</f>
        <v/>
      </c>
      <c r="S1127" s="90"/>
      <c r="T1127" s="90" t="str">
        <f>IF(G1127&lt;&gt;"",IF(S1127&lt;&gt;"",O1127*S1127,"Celda Vacia"),IF($G1127&lt;&gt;"",$O1127*S1127,IF(OR($I1127="c",$I1127="css"),SUMIF($G$22:G$2999,$K1127,T$22:T$2999),IF($I1127="c1",SUMIF($F$22:F$2999,$K1127,T$22:T$2999),IF($I1127="c2",SUMIF($E$22:E$2999,$K1127,T$22:T$2999),IF($I1127="c3",SUMIF($D$22:D$2999,$K1127,T$22:T$2999),IF($I1127="c4",SUMIF($C$22:C$2999,$K1127,T$22:T$2999),"")))))))</f>
        <v/>
      </c>
      <c r="U1127" s="91" t="str">
        <f t="shared" si="280"/>
        <v/>
      </c>
      <c r="V1127" s="45"/>
      <c r="X1127" s="50" t="str">
        <f t="shared" si="281"/>
        <v/>
      </c>
      <c r="Y1127" s="69" t="str">
        <f t="shared" si="282"/>
        <v/>
      </c>
      <c r="Z1127" s="69" t="str">
        <f t="shared" si="283"/>
        <v/>
      </c>
      <c r="AA1127" s="69" t="str">
        <f>IF(I1127="CSS",IF(RELLENAR!$F$6="PEM",IF(OR(T1127&lt;(Q1127),Q1127=0),1,""),IF(OR(T1127*(1+$T$11+$T$9)&lt;(Q1127*(1+$O$9+$O$11)),Q1127=0),1,"")),"")</f>
        <v/>
      </c>
      <c r="AB1127" s="93" t="str">
        <f t="shared" si="284"/>
        <v/>
      </c>
      <c r="AC1127" s="56" t="str">
        <f t="shared" si="285"/>
        <v/>
      </c>
      <c r="AD1127" s="94" t="str">
        <f t="shared" si="286"/>
        <v/>
      </c>
      <c r="AE1127" s="56" t="str">
        <f t="shared" si="287"/>
        <v/>
      </c>
      <c r="AF1127" s="78" t="str">
        <f t="shared" si="288"/>
        <v/>
      </c>
    </row>
    <row r="1128" spans="1:32" s="74" customFormat="1" x14ac:dyDescent="0.2">
      <c r="A1128" s="74" t="str">
        <f>IF(EXPORTADO!I1110&lt;&gt;"",EXPORTADO!I1110,"")</f>
        <v/>
      </c>
      <c r="B1128" s="74" t="str">
        <f t="shared" si="273"/>
        <v/>
      </c>
      <c r="C1128" s="86" t="str">
        <f t="shared" si="274"/>
        <v/>
      </c>
      <c r="D1128" s="86" t="str">
        <f t="shared" si="275"/>
        <v/>
      </c>
      <c r="E1128" s="86" t="str">
        <f t="shared" si="276"/>
        <v/>
      </c>
      <c r="F1128" s="86" t="str">
        <f t="shared" si="277"/>
        <v/>
      </c>
      <c r="G1128" s="86" t="str">
        <f t="shared" si="278"/>
        <v/>
      </c>
      <c r="H1128" s="87" t="str">
        <f>IF(EXPORTADO!B1110&lt;&gt;"",EXPORTADO!B1110,"")</f>
        <v/>
      </c>
      <c r="I1128" s="78" t="str">
        <f t="shared" si="279"/>
        <v/>
      </c>
      <c r="J1128" s="78"/>
      <c r="K1128" s="88" t="str">
        <f>IF(EXPORTADO!A1110&lt;&gt;"",TRIM(EXPORTADO!A1110),"")</f>
        <v/>
      </c>
      <c r="L1128" s="50" t="str">
        <f>IF(K1128&lt;&gt;"",EXPORTADO!D1110,"")</f>
        <v/>
      </c>
      <c r="M1128" s="50"/>
      <c r="N1128" s="78" t="str">
        <f>IF(K1128&lt;&gt;"",EXPORTADO!C1110,"")</f>
        <v/>
      </c>
      <c r="O1128" s="89" t="str">
        <f>IF(G1128&lt;&gt;"",EXPORTADO!E1110,"")</f>
        <v/>
      </c>
      <c r="P1128" s="90" t="str">
        <f>IF(G1128&lt;&gt;"",EXPORTADO!F1110,"")</f>
        <v/>
      </c>
      <c r="Q1128" s="90" t="str">
        <f>IF($G1128&lt;&gt;"",$O1128*P1128,IF(OR($I1128="c",$I1128="css"),SUMIF($G$22:G$2999,$K1128,Q$22:Q$2999),IF($I1128="c1",SUMIF($F$22:F$2999,$K1128,Q$22:Q$2999),IF($I1128="c2",SUMIF($E$22:E$2999,$K1128,Q$22:Q$2999),IF($I1128="c3",SUMIF($D$22:D$2999,$K1128,Q$22:Q$2999),IF($I1128="c4",SUMIF($C$22:C$2999,$K1128,Q$22:Q$2999),""))))))</f>
        <v/>
      </c>
      <c r="S1128" s="90"/>
      <c r="T1128" s="90" t="str">
        <f>IF(G1128&lt;&gt;"",IF(S1128&lt;&gt;"",O1128*S1128,"Celda Vacia"),IF($G1128&lt;&gt;"",$O1128*S1128,IF(OR($I1128="c",$I1128="css"),SUMIF($G$22:G$2999,$K1128,T$22:T$2999),IF($I1128="c1",SUMIF($F$22:F$2999,$K1128,T$22:T$2999),IF($I1128="c2",SUMIF($E$22:E$2999,$K1128,T$22:T$2999),IF($I1128="c3",SUMIF($D$22:D$2999,$K1128,T$22:T$2999),IF($I1128="c4",SUMIF($C$22:C$2999,$K1128,T$22:T$2999),"")))))))</f>
        <v/>
      </c>
      <c r="U1128" s="91" t="str">
        <f t="shared" si="280"/>
        <v/>
      </c>
      <c r="V1128" s="45"/>
      <c r="X1128" s="50" t="str">
        <f t="shared" si="281"/>
        <v/>
      </c>
      <c r="Y1128" s="69" t="str">
        <f t="shared" si="282"/>
        <v/>
      </c>
      <c r="Z1128" s="69" t="str">
        <f t="shared" si="283"/>
        <v/>
      </c>
      <c r="AA1128" s="69" t="str">
        <f>IF(I1128="CSS",IF(RELLENAR!$F$6="PEM",IF(OR(T1128&lt;(Q1128),Q1128=0),1,""),IF(OR(T1128*(1+$T$11+$T$9)&lt;(Q1128*(1+$O$9+$O$11)),Q1128=0),1,"")),"")</f>
        <v/>
      </c>
      <c r="AB1128" s="93" t="str">
        <f t="shared" si="284"/>
        <v/>
      </c>
      <c r="AC1128" s="56" t="str">
        <f t="shared" si="285"/>
        <v/>
      </c>
      <c r="AD1128" s="94" t="str">
        <f t="shared" si="286"/>
        <v/>
      </c>
      <c r="AE1128" s="56" t="str">
        <f t="shared" si="287"/>
        <v/>
      </c>
      <c r="AF1128" s="78" t="str">
        <f t="shared" si="288"/>
        <v/>
      </c>
    </row>
    <row r="1129" spans="1:32" s="74" customFormat="1" x14ac:dyDescent="0.2">
      <c r="A1129" s="74" t="str">
        <f>IF(EXPORTADO!I1111&lt;&gt;"",EXPORTADO!I1111,"")</f>
        <v/>
      </c>
      <c r="B1129" s="74" t="str">
        <f t="shared" si="273"/>
        <v/>
      </c>
      <c r="C1129" s="86" t="str">
        <f t="shared" si="274"/>
        <v/>
      </c>
      <c r="D1129" s="86" t="str">
        <f t="shared" si="275"/>
        <v/>
      </c>
      <c r="E1129" s="86" t="str">
        <f t="shared" si="276"/>
        <v/>
      </c>
      <c r="F1129" s="86" t="str">
        <f t="shared" si="277"/>
        <v/>
      </c>
      <c r="G1129" s="86" t="str">
        <f t="shared" si="278"/>
        <v/>
      </c>
      <c r="H1129" s="87" t="str">
        <f>IF(EXPORTADO!B1111&lt;&gt;"",EXPORTADO!B1111,"")</f>
        <v/>
      </c>
      <c r="I1129" s="78" t="str">
        <f t="shared" si="279"/>
        <v/>
      </c>
      <c r="J1129" s="78"/>
      <c r="K1129" s="88" t="str">
        <f>IF(EXPORTADO!A1111&lt;&gt;"",TRIM(EXPORTADO!A1111),"")</f>
        <v/>
      </c>
      <c r="L1129" s="50" t="str">
        <f>IF(K1129&lt;&gt;"",EXPORTADO!D1111,"")</f>
        <v/>
      </c>
      <c r="M1129" s="50"/>
      <c r="N1129" s="78" t="str">
        <f>IF(K1129&lt;&gt;"",EXPORTADO!C1111,"")</f>
        <v/>
      </c>
      <c r="O1129" s="89" t="str">
        <f>IF(G1129&lt;&gt;"",EXPORTADO!E1111,"")</f>
        <v/>
      </c>
      <c r="P1129" s="90" t="str">
        <f>IF(G1129&lt;&gt;"",EXPORTADO!F1111,"")</f>
        <v/>
      </c>
      <c r="Q1129" s="90" t="str">
        <f>IF($G1129&lt;&gt;"",$O1129*P1129,IF(OR($I1129="c",$I1129="css"),SUMIF($G$22:G$2999,$K1129,Q$22:Q$2999),IF($I1129="c1",SUMIF($F$22:F$2999,$K1129,Q$22:Q$2999),IF($I1129="c2",SUMIF($E$22:E$2999,$K1129,Q$22:Q$2999),IF($I1129="c3",SUMIF($D$22:D$2999,$K1129,Q$22:Q$2999),IF($I1129="c4",SUMIF($C$22:C$2999,$K1129,Q$22:Q$2999),""))))))</f>
        <v/>
      </c>
      <c r="S1129" s="90"/>
      <c r="T1129" s="90" t="str">
        <f>IF(G1129&lt;&gt;"",IF(S1129&lt;&gt;"",O1129*S1129,"Celda Vacia"),IF($G1129&lt;&gt;"",$O1129*S1129,IF(OR($I1129="c",$I1129="css"),SUMIF($G$22:G$2999,$K1129,T$22:T$2999),IF($I1129="c1",SUMIF($F$22:F$2999,$K1129,T$22:T$2999),IF($I1129="c2",SUMIF($E$22:E$2999,$K1129,T$22:T$2999),IF($I1129="c3",SUMIF($D$22:D$2999,$K1129,T$22:T$2999),IF($I1129="c4",SUMIF($C$22:C$2999,$K1129,T$22:T$2999),"")))))))</f>
        <v/>
      </c>
      <c r="U1129" s="91" t="str">
        <f t="shared" si="280"/>
        <v/>
      </c>
      <c r="V1129" s="45"/>
      <c r="X1129" s="50" t="str">
        <f t="shared" si="281"/>
        <v/>
      </c>
      <c r="Y1129" s="69" t="str">
        <f t="shared" si="282"/>
        <v/>
      </c>
      <c r="Z1129" s="69" t="str">
        <f t="shared" si="283"/>
        <v/>
      </c>
      <c r="AA1129" s="69" t="str">
        <f>IF(I1129="CSS",IF(RELLENAR!$F$6="PEM",IF(OR(T1129&lt;(Q1129),Q1129=0),1,""),IF(OR(T1129*(1+$T$11+$T$9)&lt;(Q1129*(1+$O$9+$O$11)),Q1129=0),1,"")),"")</f>
        <v/>
      </c>
      <c r="AB1129" s="93" t="str">
        <f t="shared" si="284"/>
        <v/>
      </c>
      <c r="AC1129" s="56" t="str">
        <f t="shared" si="285"/>
        <v/>
      </c>
      <c r="AD1129" s="94" t="str">
        <f t="shared" si="286"/>
        <v/>
      </c>
      <c r="AE1129" s="56" t="str">
        <f t="shared" si="287"/>
        <v/>
      </c>
      <c r="AF1129" s="78" t="str">
        <f t="shared" si="288"/>
        <v/>
      </c>
    </row>
    <row r="1130" spans="1:32" s="74" customFormat="1" x14ac:dyDescent="0.2">
      <c r="A1130" s="74" t="str">
        <f>IF(EXPORTADO!I1112&lt;&gt;"",EXPORTADO!I1112,"")</f>
        <v/>
      </c>
      <c r="B1130" s="74" t="str">
        <f t="shared" si="273"/>
        <v/>
      </c>
      <c r="C1130" s="86" t="str">
        <f t="shared" si="274"/>
        <v/>
      </c>
      <c r="D1130" s="86" t="str">
        <f t="shared" si="275"/>
        <v/>
      </c>
      <c r="E1130" s="86" t="str">
        <f t="shared" si="276"/>
        <v/>
      </c>
      <c r="F1130" s="86" t="str">
        <f t="shared" si="277"/>
        <v/>
      </c>
      <c r="G1130" s="86" t="str">
        <f t="shared" si="278"/>
        <v/>
      </c>
      <c r="H1130" s="87" t="str">
        <f>IF(EXPORTADO!B1112&lt;&gt;"",EXPORTADO!B1112,"")</f>
        <v/>
      </c>
      <c r="I1130" s="78" t="str">
        <f t="shared" si="279"/>
        <v/>
      </c>
      <c r="J1130" s="78"/>
      <c r="K1130" s="88" t="str">
        <f>IF(EXPORTADO!A1112&lt;&gt;"",TRIM(EXPORTADO!A1112),"")</f>
        <v/>
      </c>
      <c r="L1130" s="50" t="str">
        <f>IF(K1130&lt;&gt;"",EXPORTADO!D1112,"")</f>
        <v/>
      </c>
      <c r="M1130" s="50"/>
      <c r="N1130" s="78" t="str">
        <f>IF(K1130&lt;&gt;"",EXPORTADO!C1112,"")</f>
        <v/>
      </c>
      <c r="O1130" s="89" t="str">
        <f>IF(G1130&lt;&gt;"",EXPORTADO!E1112,"")</f>
        <v/>
      </c>
      <c r="P1130" s="90" t="str">
        <f>IF(G1130&lt;&gt;"",EXPORTADO!F1112,"")</f>
        <v/>
      </c>
      <c r="Q1130" s="90" t="str">
        <f>IF($G1130&lt;&gt;"",$O1130*P1130,IF(OR($I1130="c",$I1130="css"),SUMIF($G$22:G$2999,$K1130,Q$22:Q$2999),IF($I1130="c1",SUMIF($F$22:F$2999,$K1130,Q$22:Q$2999),IF($I1130="c2",SUMIF($E$22:E$2999,$K1130,Q$22:Q$2999),IF($I1130="c3",SUMIF($D$22:D$2999,$K1130,Q$22:Q$2999),IF($I1130="c4",SUMIF($C$22:C$2999,$K1130,Q$22:Q$2999),""))))))</f>
        <v/>
      </c>
      <c r="S1130" s="90"/>
      <c r="T1130" s="90" t="str">
        <f>IF(G1130&lt;&gt;"",IF(S1130&lt;&gt;"",O1130*S1130,"Celda Vacia"),IF($G1130&lt;&gt;"",$O1130*S1130,IF(OR($I1130="c",$I1130="css"),SUMIF($G$22:G$2999,$K1130,T$22:T$2999),IF($I1130="c1",SUMIF($F$22:F$2999,$K1130,T$22:T$2999),IF($I1130="c2",SUMIF($E$22:E$2999,$K1130,T$22:T$2999),IF($I1130="c3",SUMIF($D$22:D$2999,$K1130,T$22:T$2999),IF($I1130="c4",SUMIF($C$22:C$2999,$K1130,T$22:T$2999),"")))))))</f>
        <v/>
      </c>
      <c r="U1130" s="91" t="str">
        <f t="shared" si="280"/>
        <v/>
      </c>
      <c r="V1130" s="45"/>
      <c r="X1130" s="50" t="str">
        <f t="shared" si="281"/>
        <v/>
      </c>
      <c r="Y1130" s="69" t="str">
        <f t="shared" si="282"/>
        <v/>
      </c>
      <c r="Z1130" s="69" t="str">
        <f t="shared" si="283"/>
        <v/>
      </c>
      <c r="AA1130" s="69" t="str">
        <f>IF(I1130="CSS",IF(RELLENAR!$F$6="PEM",IF(OR(T1130&lt;(Q1130),Q1130=0),1,""),IF(OR(T1130*(1+$T$11+$T$9)&lt;(Q1130*(1+$O$9+$O$11)),Q1130=0),1,"")),"")</f>
        <v/>
      </c>
      <c r="AB1130" s="93" t="str">
        <f t="shared" si="284"/>
        <v/>
      </c>
      <c r="AC1130" s="56" t="str">
        <f t="shared" si="285"/>
        <v/>
      </c>
      <c r="AD1130" s="94" t="str">
        <f t="shared" si="286"/>
        <v/>
      </c>
      <c r="AE1130" s="56" t="str">
        <f t="shared" si="287"/>
        <v/>
      </c>
      <c r="AF1130" s="78" t="str">
        <f t="shared" si="288"/>
        <v/>
      </c>
    </row>
    <row r="1131" spans="1:32" s="74" customFormat="1" x14ac:dyDescent="0.2">
      <c r="A1131" s="74" t="str">
        <f>IF(EXPORTADO!I1113&lt;&gt;"",EXPORTADO!I1113,"")</f>
        <v/>
      </c>
      <c r="B1131" s="74" t="str">
        <f t="shared" si="273"/>
        <v/>
      </c>
      <c r="C1131" s="86" t="str">
        <f t="shared" si="274"/>
        <v/>
      </c>
      <c r="D1131" s="86" t="str">
        <f t="shared" si="275"/>
        <v/>
      </c>
      <c r="E1131" s="86" t="str">
        <f t="shared" si="276"/>
        <v/>
      </c>
      <c r="F1131" s="86" t="str">
        <f t="shared" si="277"/>
        <v/>
      </c>
      <c r="G1131" s="86" t="str">
        <f t="shared" si="278"/>
        <v/>
      </c>
      <c r="H1131" s="87" t="str">
        <f>IF(EXPORTADO!B1113&lt;&gt;"",EXPORTADO!B1113,"")</f>
        <v/>
      </c>
      <c r="I1131" s="78" t="str">
        <f t="shared" si="279"/>
        <v/>
      </c>
      <c r="J1131" s="78"/>
      <c r="K1131" s="88" t="str">
        <f>IF(EXPORTADO!A1113&lt;&gt;"",TRIM(EXPORTADO!A1113),"")</f>
        <v/>
      </c>
      <c r="L1131" s="50" t="str">
        <f>IF(K1131&lt;&gt;"",EXPORTADO!D1113,"")</f>
        <v/>
      </c>
      <c r="M1131" s="50"/>
      <c r="N1131" s="78" t="str">
        <f>IF(K1131&lt;&gt;"",EXPORTADO!C1113,"")</f>
        <v/>
      </c>
      <c r="O1131" s="89" t="str">
        <f>IF(G1131&lt;&gt;"",EXPORTADO!E1113,"")</f>
        <v/>
      </c>
      <c r="P1131" s="90" t="str">
        <f>IF(G1131&lt;&gt;"",EXPORTADO!F1113,"")</f>
        <v/>
      </c>
      <c r="Q1131" s="90" t="str">
        <f>IF($G1131&lt;&gt;"",$O1131*P1131,IF(OR($I1131="c",$I1131="css"),SUMIF($G$22:G$2999,$K1131,Q$22:Q$2999),IF($I1131="c1",SUMIF($F$22:F$2999,$K1131,Q$22:Q$2999),IF($I1131="c2",SUMIF($E$22:E$2999,$K1131,Q$22:Q$2999),IF($I1131="c3",SUMIF($D$22:D$2999,$K1131,Q$22:Q$2999),IF($I1131="c4",SUMIF($C$22:C$2999,$K1131,Q$22:Q$2999),""))))))</f>
        <v/>
      </c>
      <c r="S1131" s="90" t="s">
        <v>17</v>
      </c>
      <c r="T1131" s="90" t="str">
        <f>IF(G1131&lt;&gt;"",IF(S1131&lt;&gt;"",O1131*S1131,"Celda Vacia"),IF($G1131&lt;&gt;"",$O1131*S1131,IF(OR($I1131="c",$I1131="css"),SUMIF($G$22:G$2999,$K1131,T$22:T$2999),IF($I1131="c1",SUMIF($F$22:F$2999,$K1131,T$22:T$2999),IF($I1131="c2",SUMIF($E$22:E$2999,$K1131,T$22:T$2999),IF($I1131="c3",SUMIF($D$22:D$2999,$K1131,T$22:T$2999),IF($I1131="c4",SUMIF($C$22:C$2999,$K1131,T$22:T$2999),"")))))))</f>
        <v/>
      </c>
      <c r="U1131" s="91" t="str">
        <f t="shared" si="280"/>
        <v/>
      </c>
      <c r="V1131" s="45"/>
      <c r="X1131" s="50" t="str">
        <f t="shared" si="281"/>
        <v/>
      </c>
      <c r="Y1131" s="69" t="str">
        <f t="shared" si="282"/>
        <v/>
      </c>
      <c r="Z1131" s="69" t="str">
        <f t="shared" si="283"/>
        <v/>
      </c>
      <c r="AA1131" s="69" t="str">
        <f>IF(I1131="CSS",IF(RELLENAR!$F$6="PEM",IF(OR(T1131&lt;(Q1131),Q1131=0),1,""),IF(OR(T1131*(1+$T$11+$T$9)&lt;(Q1131*(1+$O$9+$O$11)),Q1131=0),1,"")),"")</f>
        <v/>
      </c>
      <c r="AB1131" s="93" t="str">
        <f t="shared" si="284"/>
        <v/>
      </c>
      <c r="AC1131" s="56" t="str">
        <f t="shared" si="285"/>
        <v/>
      </c>
      <c r="AD1131" s="94" t="str">
        <f t="shared" si="286"/>
        <v/>
      </c>
      <c r="AE1131" s="56" t="str">
        <f t="shared" si="287"/>
        <v/>
      </c>
      <c r="AF1131" s="78" t="str">
        <f t="shared" si="288"/>
        <v/>
      </c>
    </row>
    <row r="1132" spans="1:32" s="74" customFormat="1" x14ac:dyDescent="0.2">
      <c r="A1132" s="74" t="str">
        <f>IF(EXPORTADO!I1114&lt;&gt;"",EXPORTADO!I1114,"")</f>
        <v/>
      </c>
      <c r="B1132" s="74" t="str">
        <f t="shared" si="273"/>
        <v/>
      </c>
      <c r="C1132" s="86" t="str">
        <f t="shared" si="274"/>
        <v/>
      </c>
      <c r="D1132" s="86" t="str">
        <f t="shared" si="275"/>
        <v/>
      </c>
      <c r="E1132" s="86" t="str">
        <f t="shared" si="276"/>
        <v/>
      </c>
      <c r="F1132" s="86" t="str">
        <f t="shared" si="277"/>
        <v/>
      </c>
      <c r="G1132" s="86" t="str">
        <f t="shared" si="278"/>
        <v/>
      </c>
      <c r="H1132" s="87" t="str">
        <f>IF(EXPORTADO!B1114&lt;&gt;"",EXPORTADO!B1114,"")</f>
        <v/>
      </c>
      <c r="I1132" s="78" t="str">
        <f t="shared" si="279"/>
        <v/>
      </c>
      <c r="J1132" s="78"/>
      <c r="K1132" s="88" t="str">
        <f>IF(EXPORTADO!A1114&lt;&gt;"",TRIM(EXPORTADO!A1114),"")</f>
        <v/>
      </c>
      <c r="L1132" s="50" t="str">
        <f>IF(K1132&lt;&gt;"",EXPORTADO!D1114,"")</f>
        <v/>
      </c>
      <c r="M1132" s="50"/>
      <c r="N1132" s="78" t="str">
        <f>IF(K1132&lt;&gt;"",EXPORTADO!C1114,"")</f>
        <v/>
      </c>
      <c r="O1132" s="89" t="str">
        <f>IF(G1132&lt;&gt;"",EXPORTADO!E1114,"")</f>
        <v/>
      </c>
      <c r="P1132" s="90" t="str">
        <f>IF(G1132&lt;&gt;"",EXPORTADO!F1114,"")</f>
        <v/>
      </c>
      <c r="Q1132" s="90" t="str">
        <f>IF($G1132&lt;&gt;"",$O1132*P1132,IF(OR($I1132="c",$I1132="css"),SUMIF($G$22:G$2999,$K1132,Q$22:Q$2999),IF($I1132="c1",SUMIF($F$22:F$2999,$K1132,Q$22:Q$2999),IF($I1132="c2",SUMIF($E$22:E$2999,$K1132,Q$22:Q$2999),IF($I1132="c3",SUMIF($D$22:D$2999,$K1132,Q$22:Q$2999),IF($I1132="c4",SUMIF($C$22:C$2999,$K1132,Q$22:Q$2999),""))))))</f>
        <v/>
      </c>
      <c r="S1132" s="90"/>
      <c r="T1132" s="90" t="str">
        <f>IF(G1132&lt;&gt;"",IF(S1132&lt;&gt;"",O1132*S1132,"Celda Vacia"),IF($G1132&lt;&gt;"",$O1132*S1132,IF(OR($I1132="c",$I1132="css"),SUMIF($G$22:G$2999,$K1132,T$22:T$2999),IF($I1132="c1",SUMIF($F$22:F$2999,$K1132,T$22:T$2999),IF($I1132="c2",SUMIF($E$22:E$2999,$K1132,T$22:T$2999),IF($I1132="c3",SUMIF($D$22:D$2999,$K1132,T$22:T$2999),IF($I1132="c4",SUMIF($C$22:C$2999,$K1132,T$22:T$2999),"")))))))</f>
        <v/>
      </c>
      <c r="U1132" s="91" t="str">
        <f t="shared" si="280"/>
        <v/>
      </c>
      <c r="V1132" s="45"/>
      <c r="X1132" s="50" t="str">
        <f t="shared" si="281"/>
        <v/>
      </c>
      <c r="Y1132" s="69" t="str">
        <f t="shared" si="282"/>
        <v/>
      </c>
      <c r="Z1132" s="69" t="str">
        <f t="shared" si="283"/>
        <v/>
      </c>
      <c r="AA1132" s="69" t="str">
        <f>IF(I1132="CSS",IF(RELLENAR!$F$6="PEM",IF(OR(T1132&lt;(Q1132),Q1132=0),1,""),IF(OR(T1132*(1+$T$11+$T$9)&lt;(Q1132*(1+$O$9+$O$11)),Q1132=0),1,"")),"")</f>
        <v/>
      </c>
      <c r="AB1132" s="93" t="str">
        <f t="shared" si="284"/>
        <v/>
      </c>
      <c r="AC1132" s="56" t="str">
        <f t="shared" si="285"/>
        <v/>
      </c>
      <c r="AD1132" s="94" t="str">
        <f t="shared" si="286"/>
        <v/>
      </c>
      <c r="AE1132" s="56" t="str">
        <f t="shared" si="287"/>
        <v/>
      </c>
      <c r="AF1132" s="78" t="str">
        <f t="shared" si="288"/>
        <v/>
      </c>
    </row>
    <row r="1133" spans="1:32" s="74" customFormat="1" x14ac:dyDescent="0.2">
      <c r="A1133" s="74" t="str">
        <f>IF(EXPORTADO!I1115&lt;&gt;"",EXPORTADO!I1115,"")</f>
        <v/>
      </c>
      <c r="B1133" s="74" t="str">
        <f t="shared" si="273"/>
        <v/>
      </c>
      <c r="C1133" s="86" t="str">
        <f t="shared" si="274"/>
        <v/>
      </c>
      <c r="D1133" s="86" t="str">
        <f t="shared" si="275"/>
        <v/>
      </c>
      <c r="E1133" s="86" t="str">
        <f t="shared" si="276"/>
        <v/>
      </c>
      <c r="F1133" s="86" t="str">
        <f t="shared" si="277"/>
        <v/>
      </c>
      <c r="G1133" s="86" t="str">
        <f t="shared" si="278"/>
        <v/>
      </c>
      <c r="H1133" s="87" t="str">
        <f>IF(EXPORTADO!B1115&lt;&gt;"",EXPORTADO!B1115,"")</f>
        <v/>
      </c>
      <c r="I1133" s="78" t="str">
        <f t="shared" si="279"/>
        <v/>
      </c>
      <c r="J1133" s="78"/>
      <c r="K1133" s="88" t="str">
        <f>IF(EXPORTADO!A1115&lt;&gt;"",TRIM(EXPORTADO!A1115),"")</f>
        <v/>
      </c>
      <c r="L1133" s="50" t="str">
        <f>IF(K1133&lt;&gt;"",EXPORTADO!D1115,"")</f>
        <v/>
      </c>
      <c r="M1133" s="50"/>
      <c r="N1133" s="78" t="str">
        <f>IF(K1133&lt;&gt;"",EXPORTADO!C1115,"")</f>
        <v/>
      </c>
      <c r="O1133" s="89" t="str">
        <f>IF(G1133&lt;&gt;"",EXPORTADO!E1115,"")</f>
        <v/>
      </c>
      <c r="P1133" s="90" t="str">
        <f>IF(G1133&lt;&gt;"",EXPORTADO!F1115,"")</f>
        <v/>
      </c>
      <c r="Q1133" s="90" t="str">
        <f>IF($G1133&lt;&gt;"",$O1133*P1133,IF(OR($I1133="c",$I1133="css"),SUMIF($G$22:G$2999,$K1133,Q$22:Q$2999),IF($I1133="c1",SUMIF($F$22:F$2999,$K1133,Q$22:Q$2999),IF($I1133="c2",SUMIF($E$22:E$2999,$K1133,Q$22:Q$2999),IF($I1133="c3",SUMIF($D$22:D$2999,$K1133,Q$22:Q$2999),IF($I1133="c4",SUMIF($C$22:C$2999,$K1133,Q$22:Q$2999),""))))))</f>
        <v/>
      </c>
      <c r="S1133" s="90"/>
      <c r="T1133" s="90" t="str">
        <f>IF(G1133&lt;&gt;"",IF(S1133&lt;&gt;"",O1133*S1133,"Celda Vacia"),IF($G1133&lt;&gt;"",$O1133*S1133,IF(OR($I1133="c",$I1133="css"),SUMIF($G$22:G$2999,$K1133,T$22:T$2999),IF($I1133="c1",SUMIF($F$22:F$2999,$K1133,T$22:T$2999),IF($I1133="c2",SUMIF($E$22:E$2999,$K1133,T$22:T$2999),IF($I1133="c3",SUMIF($D$22:D$2999,$K1133,T$22:T$2999),IF($I1133="c4",SUMIF($C$22:C$2999,$K1133,T$22:T$2999),"")))))))</f>
        <v/>
      </c>
      <c r="U1133" s="91" t="str">
        <f t="shared" si="280"/>
        <v/>
      </c>
      <c r="V1133" s="45"/>
      <c r="X1133" s="50" t="str">
        <f t="shared" si="281"/>
        <v/>
      </c>
      <c r="Y1133" s="69" t="str">
        <f t="shared" si="282"/>
        <v/>
      </c>
      <c r="Z1133" s="69" t="str">
        <f t="shared" si="283"/>
        <v/>
      </c>
      <c r="AA1133" s="69" t="str">
        <f>IF(I1133="CSS",IF(RELLENAR!$F$6="PEM",IF(OR(T1133&lt;(Q1133),Q1133=0),1,""),IF(OR(T1133*(1+$T$11+$T$9)&lt;(Q1133*(1+$O$9+$O$11)),Q1133=0),1,"")),"")</f>
        <v/>
      </c>
      <c r="AB1133" s="93" t="str">
        <f t="shared" si="284"/>
        <v/>
      </c>
      <c r="AC1133" s="56" t="str">
        <f t="shared" si="285"/>
        <v/>
      </c>
      <c r="AD1133" s="94" t="str">
        <f t="shared" si="286"/>
        <v/>
      </c>
      <c r="AE1133" s="56" t="str">
        <f t="shared" si="287"/>
        <v/>
      </c>
      <c r="AF1133" s="78" t="str">
        <f t="shared" si="288"/>
        <v/>
      </c>
    </row>
    <row r="1134" spans="1:32" s="74" customFormat="1" x14ac:dyDescent="0.2">
      <c r="A1134" s="74" t="str">
        <f>IF(EXPORTADO!I1116&lt;&gt;"",EXPORTADO!I1116,"")</f>
        <v/>
      </c>
      <c r="B1134" s="74" t="str">
        <f t="shared" si="273"/>
        <v/>
      </c>
      <c r="C1134" s="86" t="str">
        <f t="shared" si="274"/>
        <v/>
      </c>
      <c r="D1134" s="86" t="str">
        <f t="shared" si="275"/>
        <v/>
      </c>
      <c r="E1134" s="86" t="str">
        <f t="shared" si="276"/>
        <v/>
      </c>
      <c r="F1134" s="86" t="str">
        <f t="shared" si="277"/>
        <v/>
      </c>
      <c r="G1134" s="86" t="str">
        <f t="shared" si="278"/>
        <v/>
      </c>
      <c r="H1134" s="87" t="str">
        <f>IF(EXPORTADO!B1116&lt;&gt;"",EXPORTADO!B1116,"")</f>
        <v/>
      </c>
      <c r="I1134" s="78" t="str">
        <f t="shared" si="279"/>
        <v/>
      </c>
      <c r="J1134" s="78"/>
      <c r="K1134" s="88" t="str">
        <f>IF(EXPORTADO!A1116&lt;&gt;"",TRIM(EXPORTADO!A1116),"")</f>
        <v/>
      </c>
      <c r="L1134" s="50" t="str">
        <f>IF(K1134&lt;&gt;"",EXPORTADO!D1116,"")</f>
        <v/>
      </c>
      <c r="M1134" s="50"/>
      <c r="N1134" s="78" t="str">
        <f>IF(K1134&lt;&gt;"",EXPORTADO!C1116,"")</f>
        <v/>
      </c>
      <c r="O1134" s="89" t="str">
        <f>IF(G1134&lt;&gt;"",EXPORTADO!E1116,"")</f>
        <v/>
      </c>
      <c r="P1134" s="90" t="str">
        <f>IF(G1134&lt;&gt;"",EXPORTADO!F1116,"")</f>
        <v/>
      </c>
      <c r="Q1134" s="90" t="str">
        <f>IF($G1134&lt;&gt;"",$O1134*P1134,IF(OR($I1134="c",$I1134="css"),SUMIF($G$22:G$2999,$K1134,Q$22:Q$2999),IF($I1134="c1",SUMIF($F$22:F$2999,$K1134,Q$22:Q$2999),IF($I1134="c2",SUMIF($E$22:E$2999,$K1134,Q$22:Q$2999),IF($I1134="c3",SUMIF($D$22:D$2999,$K1134,Q$22:Q$2999),IF($I1134="c4",SUMIF($C$22:C$2999,$K1134,Q$22:Q$2999),""))))))</f>
        <v/>
      </c>
      <c r="S1134" s="90" t="s">
        <v>17</v>
      </c>
      <c r="T1134" s="90" t="str">
        <f>IF(G1134&lt;&gt;"",IF(S1134&lt;&gt;"",O1134*S1134,"Celda Vacia"),IF($G1134&lt;&gt;"",$O1134*S1134,IF(OR($I1134="c",$I1134="css"),SUMIF($G$22:G$2999,$K1134,T$22:T$2999),IF($I1134="c1",SUMIF($F$22:F$2999,$K1134,T$22:T$2999),IF($I1134="c2",SUMIF($E$22:E$2999,$K1134,T$22:T$2999),IF($I1134="c3",SUMIF($D$22:D$2999,$K1134,T$22:T$2999),IF($I1134="c4",SUMIF($C$22:C$2999,$K1134,T$22:T$2999),"")))))))</f>
        <v/>
      </c>
      <c r="U1134" s="91" t="str">
        <f t="shared" si="280"/>
        <v/>
      </c>
      <c r="V1134" s="45"/>
      <c r="X1134" s="50" t="str">
        <f t="shared" si="281"/>
        <v/>
      </c>
      <c r="Y1134" s="69" t="str">
        <f t="shared" si="282"/>
        <v/>
      </c>
      <c r="Z1134" s="69" t="str">
        <f t="shared" si="283"/>
        <v/>
      </c>
      <c r="AA1134" s="69" t="str">
        <f>IF(I1134="CSS",IF(RELLENAR!$F$6="PEM",IF(OR(T1134&lt;(Q1134),Q1134=0),1,""),IF(OR(T1134*(1+$T$11+$T$9)&lt;(Q1134*(1+$O$9+$O$11)),Q1134=0),1,"")),"")</f>
        <v/>
      </c>
      <c r="AB1134" s="93" t="str">
        <f t="shared" si="284"/>
        <v/>
      </c>
      <c r="AC1134" s="56" t="str">
        <f t="shared" si="285"/>
        <v/>
      </c>
      <c r="AD1134" s="94" t="str">
        <f t="shared" si="286"/>
        <v/>
      </c>
      <c r="AE1134" s="56" t="str">
        <f t="shared" si="287"/>
        <v/>
      </c>
      <c r="AF1134" s="78" t="str">
        <f t="shared" si="288"/>
        <v/>
      </c>
    </row>
    <row r="1135" spans="1:32" s="74" customFormat="1" x14ac:dyDescent="0.2">
      <c r="A1135" s="74" t="str">
        <f>IF(EXPORTADO!I1117&lt;&gt;"",EXPORTADO!I1117,"")</f>
        <v/>
      </c>
      <c r="B1135" s="74" t="str">
        <f t="shared" si="273"/>
        <v/>
      </c>
      <c r="C1135" s="86" t="str">
        <f t="shared" si="274"/>
        <v/>
      </c>
      <c r="D1135" s="86" t="str">
        <f t="shared" si="275"/>
        <v/>
      </c>
      <c r="E1135" s="86" t="str">
        <f t="shared" si="276"/>
        <v/>
      </c>
      <c r="F1135" s="86" t="str">
        <f t="shared" si="277"/>
        <v/>
      </c>
      <c r="G1135" s="86" t="str">
        <f t="shared" si="278"/>
        <v/>
      </c>
      <c r="H1135" s="87" t="str">
        <f>IF(EXPORTADO!B1117&lt;&gt;"",EXPORTADO!B1117,"")</f>
        <v/>
      </c>
      <c r="I1135" s="78" t="str">
        <f t="shared" si="279"/>
        <v/>
      </c>
      <c r="J1135" s="78"/>
      <c r="K1135" s="88" t="str">
        <f>IF(EXPORTADO!A1117&lt;&gt;"",TRIM(EXPORTADO!A1117),"")</f>
        <v/>
      </c>
      <c r="L1135" s="50" t="str">
        <f>IF(K1135&lt;&gt;"",EXPORTADO!D1117,"")</f>
        <v/>
      </c>
      <c r="M1135" s="50"/>
      <c r="N1135" s="78" t="str">
        <f>IF(K1135&lt;&gt;"",EXPORTADO!C1117,"")</f>
        <v/>
      </c>
      <c r="O1135" s="89" t="str">
        <f>IF(G1135&lt;&gt;"",EXPORTADO!E1117,"")</f>
        <v/>
      </c>
      <c r="P1135" s="90" t="str">
        <f>IF(G1135&lt;&gt;"",EXPORTADO!F1117,"")</f>
        <v/>
      </c>
      <c r="Q1135" s="90" t="str">
        <f>IF($G1135&lt;&gt;"",$O1135*P1135,IF(OR($I1135="c",$I1135="css"),SUMIF($G$22:G$2999,$K1135,Q$22:Q$2999),IF($I1135="c1",SUMIF($F$22:F$2999,$K1135,Q$22:Q$2999),IF($I1135="c2",SUMIF($E$22:E$2999,$K1135,Q$22:Q$2999),IF($I1135="c3",SUMIF($D$22:D$2999,$K1135,Q$22:Q$2999),IF($I1135="c4",SUMIF($C$22:C$2999,$K1135,Q$22:Q$2999),""))))))</f>
        <v/>
      </c>
      <c r="S1135" s="90"/>
      <c r="T1135" s="90" t="str">
        <f>IF(G1135&lt;&gt;"",IF(S1135&lt;&gt;"",O1135*S1135,"Celda Vacia"),IF($G1135&lt;&gt;"",$O1135*S1135,IF(OR($I1135="c",$I1135="css"),SUMIF($G$22:G$2999,$K1135,T$22:T$2999),IF($I1135="c1",SUMIF($F$22:F$2999,$K1135,T$22:T$2999),IF($I1135="c2",SUMIF($E$22:E$2999,$K1135,T$22:T$2999),IF($I1135="c3",SUMIF($D$22:D$2999,$K1135,T$22:T$2999),IF($I1135="c4",SUMIF($C$22:C$2999,$K1135,T$22:T$2999),"")))))))</f>
        <v/>
      </c>
      <c r="U1135" s="91" t="str">
        <f t="shared" si="280"/>
        <v/>
      </c>
      <c r="V1135" s="45"/>
      <c r="X1135" s="50" t="str">
        <f t="shared" si="281"/>
        <v/>
      </c>
      <c r="Y1135" s="69" t="str">
        <f t="shared" si="282"/>
        <v/>
      </c>
      <c r="Z1135" s="69" t="str">
        <f t="shared" si="283"/>
        <v/>
      </c>
      <c r="AA1135" s="69" t="str">
        <f>IF(I1135="CSS",IF(RELLENAR!$F$6="PEM",IF(OR(T1135&lt;(Q1135),Q1135=0),1,""),IF(OR(T1135*(1+$T$11+$T$9)&lt;(Q1135*(1+$O$9+$O$11)),Q1135=0),1,"")),"")</f>
        <v/>
      </c>
      <c r="AB1135" s="93" t="str">
        <f t="shared" si="284"/>
        <v/>
      </c>
      <c r="AC1135" s="56" t="str">
        <f t="shared" si="285"/>
        <v/>
      </c>
      <c r="AD1135" s="94" t="str">
        <f t="shared" si="286"/>
        <v/>
      </c>
      <c r="AE1135" s="56" t="str">
        <f t="shared" si="287"/>
        <v/>
      </c>
      <c r="AF1135" s="78" t="str">
        <f t="shared" si="288"/>
        <v/>
      </c>
    </row>
    <row r="1136" spans="1:32" s="74" customFormat="1" x14ac:dyDescent="0.2">
      <c r="A1136" s="74" t="str">
        <f>IF(EXPORTADO!I1118&lt;&gt;"",EXPORTADO!I1118,"")</f>
        <v/>
      </c>
      <c r="B1136" s="74" t="str">
        <f t="shared" si="273"/>
        <v/>
      </c>
      <c r="C1136" s="86" t="str">
        <f t="shared" si="274"/>
        <v/>
      </c>
      <c r="D1136" s="86" t="str">
        <f t="shared" si="275"/>
        <v/>
      </c>
      <c r="E1136" s="86" t="str">
        <f t="shared" si="276"/>
        <v/>
      </c>
      <c r="F1136" s="86" t="str">
        <f t="shared" si="277"/>
        <v/>
      </c>
      <c r="G1136" s="86" t="str">
        <f t="shared" si="278"/>
        <v/>
      </c>
      <c r="H1136" s="87" t="str">
        <f>IF(EXPORTADO!B1118&lt;&gt;"",EXPORTADO!B1118,"")</f>
        <v/>
      </c>
      <c r="I1136" s="78" t="str">
        <f t="shared" si="279"/>
        <v/>
      </c>
      <c r="J1136" s="78"/>
      <c r="K1136" s="88" t="str">
        <f>IF(EXPORTADO!A1118&lt;&gt;"",TRIM(EXPORTADO!A1118),"")</f>
        <v/>
      </c>
      <c r="L1136" s="50" t="str">
        <f>IF(K1136&lt;&gt;"",EXPORTADO!D1118,"")</f>
        <v/>
      </c>
      <c r="M1136" s="50"/>
      <c r="N1136" s="78" t="str">
        <f>IF(K1136&lt;&gt;"",EXPORTADO!C1118,"")</f>
        <v/>
      </c>
      <c r="O1136" s="89" t="str">
        <f>IF(G1136&lt;&gt;"",EXPORTADO!E1118,"")</f>
        <v/>
      </c>
      <c r="P1136" s="90" t="str">
        <f>IF(G1136&lt;&gt;"",EXPORTADO!F1118,"")</f>
        <v/>
      </c>
      <c r="Q1136" s="90" t="str">
        <f>IF($G1136&lt;&gt;"",$O1136*P1136,IF(OR($I1136="c",$I1136="css"),SUMIF($G$22:G$2999,$K1136,Q$22:Q$2999),IF($I1136="c1",SUMIF($F$22:F$2999,$K1136,Q$22:Q$2999),IF($I1136="c2",SUMIF($E$22:E$2999,$K1136,Q$22:Q$2999),IF($I1136="c3",SUMIF($D$22:D$2999,$K1136,Q$22:Q$2999),IF($I1136="c4",SUMIF($C$22:C$2999,$K1136,Q$22:Q$2999),""))))))</f>
        <v/>
      </c>
      <c r="S1136" s="90"/>
      <c r="T1136" s="90" t="str">
        <f>IF(G1136&lt;&gt;"",IF(S1136&lt;&gt;"",O1136*S1136,"Celda Vacia"),IF($G1136&lt;&gt;"",$O1136*S1136,IF(OR($I1136="c",$I1136="css"),SUMIF($G$22:G$2999,$K1136,T$22:T$2999),IF($I1136="c1",SUMIF($F$22:F$2999,$K1136,T$22:T$2999),IF($I1136="c2",SUMIF($E$22:E$2999,$K1136,T$22:T$2999),IF($I1136="c3",SUMIF($D$22:D$2999,$K1136,T$22:T$2999),IF($I1136="c4",SUMIF($C$22:C$2999,$K1136,T$22:T$2999),"")))))))</f>
        <v/>
      </c>
      <c r="U1136" s="91" t="str">
        <f t="shared" si="280"/>
        <v/>
      </c>
      <c r="V1136" s="45"/>
      <c r="X1136" s="50" t="str">
        <f t="shared" si="281"/>
        <v/>
      </c>
      <c r="Y1136" s="69" t="str">
        <f t="shared" si="282"/>
        <v/>
      </c>
      <c r="Z1136" s="69" t="str">
        <f t="shared" si="283"/>
        <v/>
      </c>
      <c r="AA1136" s="69" t="str">
        <f>IF(I1136="CSS",IF(RELLENAR!$F$6="PEM",IF(OR(T1136&lt;(Q1136),Q1136=0),1,""),IF(OR(T1136*(1+$T$11+$T$9)&lt;(Q1136*(1+$O$9+$O$11)),Q1136=0),1,"")),"")</f>
        <v/>
      </c>
      <c r="AB1136" s="93" t="str">
        <f t="shared" si="284"/>
        <v/>
      </c>
      <c r="AC1136" s="56" t="str">
        <f t="shared" si="285"/>
        <v/>
      </c>
      <c r="AD1136" s="94" t="str">
        <f t="shared" si="286"/>
        <v/>
      </c>
      <c r="AE1136" s="56" t="str">
        <f t="shared" si="287"/>
        <v/>
      </c>
      <c r="AF1136" s="78" t="str">
        <f t="shared" si="288"/>
        <v/>
      </c>
    </row>
    <row r="1137" spans="1:32" s="74" customFormat="1" x14ac:dyDescent="0.2">
      <c r="A1137" s="74" t="str">
        <f>IF(EXPORTADO!I1119&lt;&gt;"",EXPORTADO!I1119,"")</f>
        <v/>
      </c>
      <c r="B1137" s="74" t="str">
        <f t="shared" si="273"/>
        <v/>
      </c>
      <c r="C1137" s="86" t="str">
        <f t="shared" si="274"/>
        <v/>
      </c>
      <c r="D1137" s="86" t="str">
        <f t="shared" si="275"/>
        <v/>
      </c>
      <c r="E1137" s="86" t="str">
        <f t="shared" si="276"/>
        <v/>
      </c>
      <c r="F1137" s="86" t="str">
        <f t="shared" si="277"/>
        <v/>
      </c>
      <c r="G1137" s="86" t="str">
        <f t="shared" si="278"/>
        <v/>
      </c>
      <c r="H1137" s="87" t="str">
        <f>IF(EXPORTADO!B1119&lt;&gt;"",EXPORTADO!B1119,"")</f>
        <v/>
      </c>
      <c r="I1137" s="78" t="str">
        <f t="shared" si="279"/>
        <v/>
      </c>
      <c r="J1137" s="78"/>
      <c r="K1137" s="88" t="str">
        <f>IF(EXPORTADO!A1119&lt;&gt;"",TRIM(EXPORTADO!A1119),"")</f>
        <v/>
      </c>
      <c r="L1137" s="50" t="str">
        <f>IF(K1137&lt;&gt;"",EXPORTADO!D1119,"")</f>
        <v/>
      </c>
      <c r="M1137" s="50"/>
      <c r="N1137" s="78" t="str">
        <f>IF(K1137&lt;&gt;"",EXPORTADO!C1119,"")</f>
        <v/>
      </c>
      <c r="O1137" s="89" t="str">
        <f>IF(G1137&lt;&gt;"",EXPORTADO!E1119,"")</f>
        <v/>
      </c>
      <c r="P1137" s="90" t="str">
        <f>IF(G1137&lt;&gt;"",EXPORTADO!F1119,"")</f>
        <v/>
      </c>
      <c r="Q1137" s="90" t="str">
        <f>IF($G1137&lt;&gt;"",$O1137*P1137,IF(OR($I1137="c",$I1137="css"),SUMIF($G$22:G$2999,$K1137,Q$22:Q$2999),IF($I1137="c1",SUMIF($F$22:F$2999,$K1137,Q$22:Q$2999),IF($I1137="c2",SUMIF($E$22:E$2999,$K1137,Q$22:Q$2999),IF($I1137="c3",SUMIF($D$22:D$2999,$K1137,Q$22:Q$2999),IF($I1137="c4",SUMIF($C$22:C$2999,$K1137,Q$22:Q$2999),""))))))</f>
        <v/>
      </c>
      <c r="S1137" s="90"/>
      <c r="T1137" s="90" t="str">
        <f>IF(G1137&lt;&gt;"",IF(S1137&lt;&gt;"",O1137*S1137,"Celda Vacia"),IF($G1137&lt;&gt;"",$O1137*S1137,IF(OR($I1137="c",$I1137="css"),SUMIF($G$22:G$2999,$K1137,T$22:T$2999),IF($I1137="c1",SUMIF($F$22:F$2999,$K1137,T$22:T$2999),IF($I1137="c2",SUMIF($E$22:E$2999,$K1137,T$22:T$2999),IF($I1137="c3",SUMIF($D$22:D$2999,$K1137,T$22:T$2999),IF($I1137="c4",SUMIF($C$22:C$2999,$K1137,T$22:T$2999),"")))))))</f>
        <v/>
      </c>
      <c r="U1137" s="91" t="str">
        <f t="shared" si="280"/>
        <v/>
      </c>
      <c r="V1137" s="45"/>
      <c r="X1137" s="50" t="str">
        <f t="shared" si="281"/>
        <v/>
      </c>
      <c r="Y1137" s="69" t="str">
        <f t="shared" si="282"/>
        <v/>
      </c>
      <c r="Z1137" s="69" t="str">
        <f t="shared" si="283"/>
        <v/>
      </c>
      <c r="AA1137" s="69" t="str">
        <f>IF(I1137="CSS",IF(RELLENAR!$F$6="PEM",IF(OR(T1137&lt;(Q1137),Q1137=0),1,""),IF(OR(T1137*(1+$T$11+$T$9)&lt;(Q1137*(1+$O$9+$O$11)),Q1137=0),1,"")),"")</f>
        <v/>
      </c>
      <c r="AB1137" s="93" t="str">
        <f t="shared" si="284"/>
        <v/>
      </c>
      <c r="AC1137" s="56" t="str">
        <f t="shared" si="285"/>
        <v/>
      </c>
      <c r="AD1137" s="94" t="str">
        <f t="shared" si="286"/>
        <v/>
      </c>
      <c r="AE1137" s="56" t="str">
        <f t="shared" si="287"/>
        <v/>
      </c>
      <c r="AF1137" s="78" t="str">
        <f t="shared" si="288"/>
        <v/>
      </c>
    </row>
    <row r="1138" spans="1:32" s="74" customFormat="1" x14ac:dyDescent="0.2">
      <c r="A1138" s="74" t="str">
        <f>IF(EXPORTADO!I1120&lt;&gt;"",EXPORTADO!I1120,"")</f>
        <v/>
      </c>
      <c r="B1138" s="74" t="str">
        <f t="shared" si="273"/>
        <v/>
      </c>
      <c r="C1138" s="86" t="str">
        <f t="shared" si="274"/>
        <v/>
      </c>
      <c r="D1138" s="86" t="str">
        <f t="shared" si="275"/>
        <v/>
      </c>
      <c r="E1138" s="86" t="str">
        <f t="shared" si="276"/>
        <v/>
      </c>
      <c r="F1138" s="86" t="str">
        <f t="shared" si="277"/>
        <v/>
      </c>
      <c r="G1138" s="86" t="str">
        <f t="shared" si="278"/>
        <v/>
      </c>
      <c r="H1138" s="87" t="str">
        <f>IF(EXPORTADO!B1120&lt;&gt;"",EXPORTADO!B1120,"")</f>
        <v/>
      </c>
      <c r="I1138" s="78" t="str">
        <f t="shared" si="279"/>
        <v/>
      </c>
      <c r="J1138" s="78"/>
      <c r="K1138" s="88" t="str">
        <f>IF(EXPORTADO!A1120&lt;&gt;"",TRIM(EXPORTADO!A1120),"")</f>
        <v/>
      </c>
      <c r="L1138" s="50" t="str">
        <f>IF(K1138&lt;&gt;"",EXPORTADO!D1120,"")</f>
        <v/>
      </c>
      <c r="M1138" s="50"/>
      <c r="N1138" s="78" t="str">
        <f>IF(K1138&lt;&gt;"",EXPORTADO!C1120,"")</f>
        <v/>
      </c>
      <c r="O1138" s="89" t="str">
        <f>IF(G1138&lt;&gt;"",EXPORTADO!E1120,"")</f>
        <v/>
      </c>
      <c r="P1138" s="90" t="str">
        <f>IF(G1138&lt;&gt;"",EXPORTADO!F1120,"")</f>
        <v/>
      </c>
      <c r="Q1138" s="90" t="str">
        <f>IF($G1138&lt;&gt;"",$O1138*P1138,IF(OR($I1138="c",$I1138="css"),SUMIF($G$22:G$2999,$K1138,Q$22:Q$2999),IF($I1138="c1",SUMIF($F$22:F$2999,$K1138,Q$22:Q$2999),IF($I1138="c2",SUMIF($E$22:E$2999,$K1138,Q$22:Q$2999),IF($I1138="c3",SUMIF($D$22:D$2999,$K1138,Q$22:Q$2999),IF($I1138="c4",SUMIF($C$22:C$2999,$K1138,Q$22:Q$2999),""))))))</f>
        <v/>
      </c>
      <c r="S1138" s="90"/>
      <c r="T1138" s="90" t="str">
        <f>IF(G1138&lt;&gt;"",IF(S1138&lt;&gt;"",O1138*S1138,"Celda Vacia"),IF($G1138&lt;&gt;"",$O1138*S1138,IF(OR($I1138="c",$I1138="css"),SUMIF($G$22:G$2999,$K1138,T$22:T$2999),IF($I1138="c1",SUMIF($F$22:F$2999,$K1138,T$22:T$2999),IF($I1138="c2",SUMIF($E$22:E$2999,$K1138,T$22:T$2999),IF($I1138="c3",SUMIF($D$22:D$2999,$K1138,T$22:T$2999),IF($I1138="c4",SUMIF($C$22:C$2999,$K1138,T$22:T$2999),"")))))))</f>
        <v/>
      </c>
      <c r="U1138" s="91" t="str">
        <f t="shared" si="280"/>
        <v/>
      </c>
      <c r="V1138" s="45"/>
      <c r="X1138" s="50" t="str">
        <f t="shared" si="281"/>
        <v/>
      </c>
      <c r="Y1138" s="69" t="str">
        <f t="shared" si="282"/>
        <v/>
      </c>
      <c r="Z1138" s="69" t="str">
        <f t="shared" si="283"/>
        <v/>
      </c>
      <c r="AA1138" s="69" t="str">
        <f>IF(I1138="CSS",IF(RELLENAR!$F$6="PEM",IF(OR(T1138&lt;(Q1138),Q1138=0),1,""),IF(OR(T1138*(1+$T$11+$T$9)&lt;(Q1138*(1+$O$9+$O$11)),Q1138=0),1,"")),"")</f>
        <v/>
      </c>
      <c r="AB1138" s="93" t="str">
        <f t="shared" si="284"/>
        <v/>
      </c>
      <c r="AC1138" s="56" t="str">
        <f t="shared" si="285"/>
        <v/>
      </c>
      <c r="AD1138" s="94" t="str">
        <f t="shared" si="286"/>
        <v/>
      </c>
      <c r="AE1138" s="56" t="str">
        <f t="shared" si="287"/>
        <v/>
      </c>
      <c r="AF1138" s="78" t="str">
        <f t="shared" si="288"/>
        <v/>
      </c>
    </row>
    <row r="1139" spans="1:32" s="74" customFormat="1" x14ac:dyDescent="0.2">
      <c r="A1139" s="74" t="str">
        <f>IF(EXPORTADO!I1121&lt;&gt;"",EXPORTADO!I1121,"")</f>
        <v/>
      </c>
      <c r="B1139" s="74" t="str">
        <f t="shared" si="273"/>
        <v/>
      </c>
      <c r="C1139" s="86" t="str">
        <f t="shared" si="274"/>
        <v/>
      </c>
      <c r="D1139" s="86" t="str">
        <f t="shared" si="275"/>
        <v/>
      </c>
      <c r="E1139" s="86" t="str">
        <f t="shared" si="276"/>
        <v/>
      </c>
      <c r="F1139" s="86" t="str">
        <f t="shared" si="277"/>
        <v/>
      </c>
      <c r="G1139" s="86" t="str">
        <f t="shared" si="278"/>
        <v/>
      </c>
      <c r="H1139" s="87" t="str">
        <f>IF(EXPORTADO!B1121&lt;&gt;"",EXPORTADO!B1121,"")</f>
        <v/>
      </c>
      <c r="I1139" s="78" t="str">
        <f t="shared" si="279"/>
        <v/>
      </c>
      <c r="J1139" s="78"/>
      <c r="K1139" s="88" t="str">
        <f>IF(EXPORTADO!A1121&lt;&gt;"",TRIM(EXPORTADO!A1121),"")</f>
        <v/>
      </c>
      <c r="L1139" s="50" t="str">
        <f>IF(K1139&lt;&gt;"",EXPORTADO!D1121,"")</f>
        <v/>
      </c>
      <c r="M1139" s="50"/>
      <c r="N1139" s="78" t="str">
        <f>IF(K1139&lt;&gt;"",EXPORTADO!C1121,"")</f>
        <v/>
      </c>
      <c r="O1139" s="89" t="str">
        <f>IF(G1139&lt;&gt;"",EXPORTADO!E1121,"")</f>
        <v/>
      </c>
      <c r="P1139" s="90" t="str">
        <f>IF(G1139&lt;&gt;"",EXPORTADO!F1121,"")</f>
        <v/>
      </c>
      <c r="Q1139" s="90" t="str">
        <f>IF($G1139&lt;&gt;"",$O1139*P1139,IF(OR($I1139="c",$I1139="css"),SUMIF($G$22:G$2999,$K1139,Q$22:Q$2999),IF($I1139="c1",SUMIF($F$22:F$2999,$K1139,Q$22:Q$2999),IF($I1139="c2",SUMIF($E$22:E$2999,$K1139,Q$22:Q$2999),IF($I1139="c3",SUMIF($D$22:D$2999,$K1139,Q$22:Q$2999),IF($I1139="c4",SUMIF($C$22:C$2999,$K1139,Q$22:Q$2999),""))))))</f>
        <v/>
      </c>
      <c r="S1139" s="90"/>
      <c r="T1139" s="90" t="str">
        <f>IF(G1139&lt;&gt;"",IF(S1139&lt;&gt;"",O1139*S1139,"Celda Vacia"),IF($G1139&lt;&gt;"",$O1139*S1139,IF(OR($I1139="c",$I1139="css"),SUMIF($G$22:G$2999,$K1139,T$22:T$2999),IF($I1139="c1",SUMIF($F$22:F$2999,$K1139,T$22:T$2999),IF($I1139="c2",SUMIF($E$22:E$2999,$K1139,T$22:T$2999),IF($I1139="c3",SUMIF($D$22:D$2999,$K1139,T$22:T$2999),IF($I1139="c4",SUMIF($C$22:C$2999,$K1139,T$22:T$2999),"")))))))</f>
        <v/>
      </c>
      <c r="U1139" s="91" t="str">
        <f t="shared" si="280"/>
        <v/>
      </c>
      <c r="V1139" s="45"/>
      <c r="X1139" s="50" t="str">
        <f t="shared" si="281"/>
        <v/>
      </c>
      <c r="Y1139" s="69" t="str">
        <f t="shared" si="282"/>
        <v/>
      </c>
      <c r="Z1139" s="69" t="str">
        <f t="shared" si="283"/>
        <v/>
      </c>
      <c r="AA1139" s="69" t="str">
        <f>IF(I1139="CSS",IF(RELLENAR!$F$6="PEM",IF(OR(T1139&lt;(Q1139),Q1139=0),1,""),IF(OR(T1139*(1+$T$11+$T$9)&lt;(Q1139*(1+$O$9+$O$11)),Q1139=0),1,"")),"")</f>
        <v/>
      </c>
      <c r="AB1139" s="93" t="str">
        <f t="shared" si="284"/>
        <v/>
      </c>
      <c r="AC1139" s="56" t="str">
        <f t="shared" si="285"/>
        <v/>
      </c>
      <c r="AD1139" s="94" t="str">
        <f t="shared" si="286"/>
        <v/>
      </c>
      <c r="AE1139" s="56" t="str">
        <f t="shared" si="287"/>
        <v/>
      </c>
      <c r="AF1139" s="78" t="str">
        <f t="shared" si="288"/>
        <v/>
      </c>
    </row>
    <row r="1140" spans="1:32" s="74" customFormat="1" x14ac:dyDescent="0.2">
      <c r="A1140" s="74" t="str">
        <f>IF(EXPORTADO!I1122&lt;&gt;"",EXPORTADO!I1122,"")</f>
        <v/>
      </c>
      <c r="B1140" s="74" t="str">
        <f t="shared" si="273"/>
        <v/>
      </c>
      <c r="C1140" s="86" t="str">
        <f t="shared" si="274"/>
        <v/>
      </c>
      <c r="D1140" s="86" t="str">
        <f t="shared" si="275"/>
        <v/>
      </c>
      <c r="E1140" s="86" t="str">
        <f t="shared" si="276"/>
        <v/>
      </c>
      <c r="F1140" s="86" t="str">
        <f t="shared" si="277"/>
        <v/>
      </c>
      <c r="G1140" s="86" t="str">
        <f t="shared" si="278"/>
        <v/>
      </c>
      <c r="H1140" s="87" t="str">
        <f>IF(EXPORTADO!B1122&lt;&gt;"",EXPORTADO!B1122,"")</f>
        <v/>
      </c>
      <c r="I1140" s="78" t="str">
        <f t="shared" si="279"/>
        <v/>
      </c>
      <c r="J1140" s="78"/>
      <c r="K1140" s="88" t="str">
        <f>IF(EXPORTADO!A1122&lt;&gt;"",TRIM(EXPORTADO!A1122),"")</f>
        <v/>
      </c>
      <c r="L1140" s="50" t="str">
        <f>IF(K1140&lt;&gt;"",EXPORTADO!D1122,"")</f>
        <v/>
      </c>
      <c r="M1140" s="50"/>
      <c r="N1140" s="78" t="str">
        <f>IF(K1140&lt;&gt;"",EXPORTADO!C1122,"")</f>
        <v/>
      </c>
      <c r="O1140" s="89" t="str">
        <f>IF(G1140&lt;&gt;"",EXPORTADO!E1122,"")</f>
        <v/>
      </c>
      <c r="P1140" s="90" t="str">
        <f>IF(G1140&lt;&gt;"",EXPORTADO!F1122,"")</f>
        <v/>
      </c>
      <c r="Q1140" s="90" t="str">
        <f>IF($G1140&lt;&gt;"",$O1140*P1140,IF(OR($I1140="c",$I1140="css"),SUMIF($G$22:G$2999,$K1140,Q$22:Q$2999),IF($I1140="c1",SUMIF($F$22:F$2999,$K1140,Q$22:Q$2999),IF($I1140="c2",SUMIF($E$22:E$2999,$K1140,Q$22:Q$2999),IF($I1140="c3",SUMIF($D$22:D$2999,$K1140,Q$22:Q$2999),IF($I1140="c4",SUMIF($C$22:C$2999,$K1140,Q$22:Q$2999),""))))))</f>
        <v/>
      </c>
      <c r="S1140" s="90"/>
      <c r="T1140" s="90" t="str">
        <f>IF(G1140&lt;&gt;"",IF(S1140&lt;&gt;"",O1140*S1140,"Celda Vacia"),IF($G1140&lt;&gt;"",$O1140*S1140,IF(OR($I1140="c",$I1140="css"),SUMIF($G$22:G$2999,$K1140,T$22:T$2999),IF($I1140="c1",SUMIF($F$22:F$2999,$K1140,T$22:T$2999),IF($I1140="c2",SUMIF($E$22:E$2999,$K1140,T$22:T$2999),IF($I1140="c3",SUMIF($D$22:D$2999,$K1140,T$22:T$2999),IF($I1140="c4",SUMIF($C$22:C$2999,$K1140,T$22:T$2999),"")))))))</f>
        <v/>
      </c>
      <c r="U1140" s="91" t="str">
        <f t="shared" si="280"/>
        <v/>
      </c>
      <c r="V1140" s="45"/>
      <c r="X1140" s="50" t="str">
        <f t="shared" si="281"/>
        <v/>
      </c>
      <c r="Y1140" s="69" t="str">
        <f t="shared" si="282"/>
        <v/>
      </c>
      <c r="Z1140" s="69" t="str">
        <f t="shared" si="283"/>
        <v/>
      </c>
      <c r="AA1140" s="69" t="str">
        <f>IF(I1140="CSS",IF(RELLENAR!$F$6="PEM",IF(OR(T1140&lt;(Q1140),Q1140=0),1,""),IF(OR(T1140*(1+$T$11+$T$9)&lt;(Q1140*(1+$O$9+$O$11)),Q1140=0),1,"")),"")</f>
        <v/>
      </c>
      <c r="AB1140" s="93" t="str">
        <f t="shared" si="284"/>
        <v/>
      </c>
      <c r="AC1140" s="56" t="str">
        <f t="shared" si="285"/>
        <v/>
      </c>
      <c r="AD1140" s="94" t="str">
        <f t="shared" si="286"/>
        <v/>
      </c>
      <c r="AE1140" s="56" t="str">
        <f t="shared" si="287"/>
        <v/>
      </c>
      <c r="AF1140" s="78" t="str">
        <f t="shared" si="288"/>
        <v/>
      </c>
    </row>
    <row r="1141" spans="1:32" s="74" customFormat="1" x14ac:dyDescent="0.2">
      <c r="A1141" s="74" t="str">
        <f>IF(EXPORTADO!I1123&lt;&gt;"",EXPORTADO!I1123,"")</f>
        <v/>
      </c>
      <c r="B1141" s="74" t="str">
        <f t="shared" si="273"/>
        <v/>
      </c>
      <c r="C1141" s="86" t="str">
        <f t="shared" si="274"/>
        <v/>
      </c>
      <c r="D1141" s="86" t="str">
        <f t="shared" si="275"/>
        <v/>
      </c>
      <c r="E1141" s="86" t="str">
        <f t="shared" si="276"/>
        <v/>
      </c>
      <c r="F1141" s="86" t="str">
        <f t="shared" si="277"/>
        <v/>
      </c>
      <c r="G1141" s="86" t="str">
        <f t="shared" si="278"/>
        <v/>
      </c>
      <c r="H1141" s="87" t="str">
        <f>IF(EXPORTADO!B1123&lt;&gt;"",EXPORTADO!B1123,"")</f>
        <v/>
      </c>
      <c r="I1141" s="78" t="str">
        <f t="shared" si="279"/>
        <v/>
      </c>
      <c r="J1141" s="78"/>
      <c r="K1141" s="88" t="str">
        <f>IF(EXPORTADO!A1123&lt;&gt;"",TRIM(EXPORTADO!A1123),"")</f>
        <v/>
      </c>
      <c r="L1141" s="50" t="str">
        <f>IF(K1141&lt;&gt;"",EXPORTADO!D1123,"")</f>
        <v/>
      </c>
      <c r="M1141" s="50"/>
      <c r="N1141" s="78" t="str">
        <f>IF(K1141&lt;&gt;"",EXPORTADO!C1123,"")</f>
        <v/>
      </c>
      <c r="O1141" s="89" t="str">
        <f>IF(G1141&lt;&gt;"",EXPORTADO!E1123,"")</f>
        <v/>
      </c>
      <c r="P1141" s="90" t="str">
        <f>IF(G1141&lt;&gt;"",EXPORTADO!F1123,"")</f>
        <v/>
      </c>
      <c r="Q1141" s="90" t="str">
        <f>IF($G1141&lt;&gt;"",$O1141*P1141,IF(OR($I1141="c",$I1141="css"),SUMIF($G$22:G$2999,$K1141,Q$22:Q$2999),IF($I1141="c1",SUMIF($F$22:F$2999,$K1141,Q$22:Q$2999),IF($I1141="c2",SUMIF($E$22:E$2999,$K1141,Q$22:Q$2999),IF($I1141="c3",SUMIF($D$22:D$2999,$K1141,Q$22:Q$2999),IF($I1141="c4",SUMIF($C$22:C$2999,$K1141,Q$22:Q$2999),""))))))</f>
        <v/>
      </c>
      <c r="S1141" s="90"/>
      <c r="T1141" s="90" t="str">
        <f>IF(G1141&lt;&gt;"",IF(S1141&lt;&gt;"",O1141*S1141,"Celda Vacia"),IF($G1141&lt;&gt;"",$O1141*S1141,IF(OR($I1141="c",$I1141="css"),SUMIF($G$22:G$2999,$K1141,T$22:T$2999),IF($I1141="c1",SUMIF($F$22:F$2999,$K1141,T$22:T$2999),IF($I1141="c2",SUMIF($E$22:E$2999,$K1141,T$22:T$2999),IF($I1141="c3",SUMIF($D$22:D$2999,$K1141,T$22:T$2999),IF($I1141="c4",SUMIF($C$22:C$2999,$K1141,T$22:T$2999),"")))))))</f>
        <v/>
      </c>
      <c r="U1141" s="91" t="str">
        <f t="shared" si="280"/>
        <v/>
      </c>
      <c r="V1141" s="45"/>
      <c r="X1141" s="50" t="str">
        <f t="shared" si="281"/>
        <v/>
      </c>
      <c r="Y1141" s="69" t="str">
        <f t="shared" si="282"/>
        <v/>
      </c>
      <c r="Z1141" s="69" t="str">
        <f t="shared" si="283"/>
        <v/>
      </c>
      <c r="AA1141" s="69" t="str">
        <f>IF(I1141="CSS",IF(RELLENAR!$F$6="PEM",IF(OR(T1141&lt;(Q1141),Q1141=0),1,""),IF(OR(T1141*(1+$T$11+$T$9)&lt;(Q1141*(1+$O$9+$O$11)),Q1141=0),1,"")),"")</f>
        <v/>
      </c>
      <c r="AB1141" s="93" t="str">
        <f t="shared" si="284"/>
        <v/>
      </c>
      <c r="AC1141" s="56" t="str">
        <f t="shared" si="285"/>
        <v/>
      </c>
      <c r="AD1141" s="94" t="str">
        <f t="shared" si="286"/>
        <v/>
      </c>
      <c r="AE1141" s="56" t="str">
        <f t="shared" si="287"/>
        <v/>
      </c>
      <c r="AF1141" s="78" t="str">
        <f t="shared" si="288"/>
        <v/>
      </c>
    </row>
    <row r="1142" spans="1:32" s="74" customFormat="1" x14ac:dyDescent="0.2">
      <c r="A1142" s="74" t="str">
        <f>IF(EXPORTADO!I1124&lt;&gt;"",EXPORTADO!I1124,"")</f>
        <v/>
      </c>
      <c r="B1142" s="74" t="str">
        <f t="shared" si="273"/>
        <v/>
      </c>
      <c r="C1142" s="86" t="str">
        <f t="shared" si="274"/>
        <v/>
      </c>
      <c r="D1142" s="86" t="str">
        <f t="shared" si="275"/>
        <v/>
      </c>
      <c r="E1142" s="86" t="str">
        <f t="shared" si="276"/>
        <v/>
      </c>
      <c r="F1142" s="86" t="str">
        <f t="shared" si="277"/>
        <v/>
      </c>
      <c r="G1142" s="86" t="str">
        <f t="shared" si="278"/>
        <v/>
      </c>
      <c r="H1142" s="87" t="str">
        <f>IF(EXPORTADO!B1124&lt;&gt;"",EXPORTADO!B1124,"")</f>
        <v/>
      </c>
      <c r="I1142" s="78" t="str">
        <f t="shared" si="279"/>
        <v/>
      </c>
      <c r="J1142" s="78"/>
      <c r="K1142" s="88" t="str">
        <f>IF(EXPORTADO!A1124&lt;&gt;"",TRIM(EXPORTADO!A1124),"")</f>
        <v/>
      </c>
      <c r="L1142" s="50" t="str">
        <f>IF(K1142&lt;&gt;"",EXPORTADO!D1124,"")</f>
        <v/>
      </c>
      <c r="M1142" s="50"/>
      <c r="N1142" s="78" t="str">
        <f>IF(K1142&lt;&gt;"",EXPORTADO!C1124,"")</f>
        <v/>
      </c>
      <c r="O1142" s="89" t="str">
        <f>IF(G1142&lt;&gt;"",EXPORTADO!E1124,"")</f>
        <v/>
      </c>
      <c r="P1142" s="90" t="str">
        <f>IF(G1142&lt;&gt;"",EXPORTADO!F1124,"")</f>
        <v/>
      </c>
      <c r="Q1142" s="90" t="str">
        <f>IF($G1142&lt;&gt;"",$O1142*P1142,IF(OR($I1142="c",$I1142="css"),SUMIF($G$22:G$2999,$K1142,Q$22:Q$2999),IF($I1142="c1",SUMIF($F$22:F$2999,$K1142,Q$22:Q$2999),IF($I1142="c2",SUMIF($E$22:E$2999,$K1142,Q$22:Q$2999),IF($I1142="c3",SUMIF($D$22:D$2999,$K1142,Q$22:Q$2999),IF($I1142="c4",SUMIF($C$22:C$2999,$K1142,Q$22:Q$2999),""))))))</f>
        <v/>
      </c>
      <c r="S1142" s="90"/>
      <c r="T1142" s="90" t="str">
        <f>IF(G1142&lt;&gt;"",IF(S1142&lt;&gt;"",O1142*S1142,"Celda Vacia"),IF($G1142&lt;&gt;"",$O1142*S1142,IF(OR($I1142="c",$I1142="css"),SUMIF($G$22:G$2999,$K1142,T$22:T$2999),IF($I1142="c1",SUMIF($F$22:F$2999,$K1142,T$22:T$2999),IF($I1142="c2",SUMIF($E$22:E$2999,$K1142,T$22:T$2999),IF($I1142="c3",SUMIF($D$22:D$2999,$K1142,T$22:T$2999),IF($I1142="c4",SUMIF($C$22:C$2999,$K1142,T$22:T$2999),"")))))))</f>
        <v/>
      </c>
      <c r="U1142" s="91" t="str">
        <f t="shared" si="280"/>
        <v/>
      </c>
      <c r="V1142" s="45"/>
      <c r="X1142" s="50" t="str">
        <f t="shared" si="281"/>
        <v/>
      </c>
      <c r="Y1142" s="69" t="str">
        <f t="shared" si="282"/>
        <v/>
      </c>
      <c r="Z1142" s="69" t="str">
        <f t="shared" si="283"/>
        <v/>
      </c>
      <c r="AA1142" s="69" t="str">
        <f>IF(I1142="CSS",IF(RELLENAR!$F$6="PEM",IF(OR(T1142&lt;(Q1142),Q1142=0),1,""),IF(OR(T1142*(1+$T$11+$T$9)&lt;(Q1142*(1+$O$9+$O$11)),Q1142=0),1,"")),"")</f>
        <v/>
      </c>
      <c r="AB1142" s="93" t="str">
        <f t="shared" si="284"/>
        <v/>
      </c>
      <c r="AC1142" s="56" t="str">
        <f t="shared" si="285"/>
        <v/>
      </c>
      <c r="AD1142" s="94" t="str">
        <f t="shared" si="286"/>
        <v/>
      </c>
      <c r="AE1142" s="56" t="str">
        <f t="shared" si="287"/>
        <v/>
      </c>
      <c r="AF1142" s="78" t="str">
        <f t="shared" si="288"/>
        <v/>
      </c>
    </row>
    <row r="1143" spans="1:32" s="74" customFormat="1" x14ac:dyDescent="0.2">
      <c r="A1143" s="74" t="str">
        <f>IF(EXPORTADO!I1125&lt;&gt;"",EXPORTADO!I1125,"")</f>
        <v/>
      </c>
      <c r="B1143" s="74" t="str">
        <f t="shared" si="273"/>
        <v/>
      </c>
      <c r="C1143" s="86" t="str">
        <f t="shared" si="274"/>
        <v/>
      </c>
      <c r="D1143" s="86" t="str">
        <f t="shared" si="275"/>
        <v/>
      </c>
      <c r="E1143" s="86" t="str">
        <f t="shared" si="276"/>
        <v/>
      </c>
      <c r="F1143" s="86" t="str">
        <f t="shared" si="277"/>
        <v/>
      </c>
      <c r="G1143" s="86" t="str">
        <f t="shared" si="278"/>
        <v/>
      </c>
      <c r="H1143" s="87" t="str">
        <f>IF(EXPORTADO!B1125&lt;&gt;"",EXPORTADO!B1125,"")</f>
        <v/>
      </c>
      <c r="I1143" s="78" t="str">
        <f t="shared" si="279"/>
        <v/>
      </c>
      <c r="J1143" s="78"/>
      <c r="K1143" s="88" t="str">
        <f>IF(EXPORTADO!A1125&lt;&gt;"",TRIM(EXPORTADO!A1125),"")</f>
        <v/>
      </c>
      <c r="L1143" s="50" t="str">
        <f>IF(K1143&lt;&gt;"",EXPORTADO!D1125,"")</f>
        <v/>
      </c>
      <c r="M1143" s="50"/>
      <c r="N1143" s="78" t="str">
        <f>IF(K1143&lt;&gt;"",EXPORTADO!C1125,"")</f>
        <v/>
      </c>
      <c r="O1143" s="89" t="str">
        <f>IF(G1143&lt;&gt;"",EXPORTADO!E1125,"")</f>
        <v/>
      </c>
      <c r="P1143" s="90" t="str">
        <f>IF(G1143&lt;&gt;"",EXPORTADO!F1125,"")</f>
        <v/>
      </c>
      <c r="Q1143" s="90" t="str">
        <f>IF($G1143&lt;&gt;"",$O1143*P1143,IF(OR($I1143="c",$I1143="css"),SUMIF($G$22:G$2999,$K1143,Q$22:Q$2999),IF($I1143="c1",SUMIF($F$22:F$2999,$K1143,Q$22:Q$2999),IF($I1143="c2",SUMIF($E$22:E$2999,$K1143,Q$22:Q$2999),IF($I1143="c3",SUMIF($D$22:D$2999,$K1143,Q$22:Q$2999),IF($I1143="c4",SUMIF($C$22:C$2999,$K1143,Q$22:Q$2999),""))))))</f>
        <v/>
      </c>
      <c r="S1143" s="90"/>
      <c r="T1143" s="90" t="str">
        <f>IF(G1143&lt;&gt;"",IF(S1143&lt;&gt;"",O1143*S1143,"Celda Vacia"),IF($G1143&lt;&gt;"",$O1143*S1143,IF(OR($I1143="c",$I1143="css"),SUMIF($G$22:G$2999,$K1143,T$22:T$2999),IF($I1143="c1",SUMIF($F$22:F$2999,$K1143,T$22:T$2999),IF($I1143="c2",SUMIF($E$22:E$2999,$K1143,T$22:T$2999),IF($I1143="c3",SUMIF($D$22:D$2999,$K1143,T$22:T$2999),IF($I1143="c4",SUMIF($C$22:C$2999,$K1143,T$22:T$2999),"")))))))</f>
        <v/>
      </c>
      <c r="U1143" s="91" t="str">
        <f t="shared" si="280"/>
        <v/>
      </c>
      <c r="V1143" s="45"/>
      <c r="X1143" s="50" t="str">
        <f t="shared" si="281"/>
        <v/>
      </c>
      <c r="Y1143" s="69" t="str">
        <f t="shared" si="282"/>
        <v/>
      </c>
      <c r="Z1143" s="69" t="str">
        <f t="shared" si="283"/>
        <v/>
      </c>
      <c r="AA1143" s="69" t="str">
        <f>IF(I1143="CSS",IF(RELLENAR!$F$6="PEM",IF(OR(T1143&lt;(Q1143),Q1143=0),1,""),IF(OR(T1143*(1+$T$11+$T$9)&lt;(Q1143*(1+$O$9+$O$11)),Q1143=0),1,"")),"")</f>
        <v/>
      </c>
      <c r="AB1143" s="93" t="str">
        <f t="shared" si="284"/>
        <v/>
      </c>
      <c r="AC1143" s="56" t="str">
        <f t="shared" si="285"/>
        <v/>
      </c>
      <c r="AD1143" s="94" t="str">
        <f t="shared" si="286"/>
        <v/>
      </c>
      <c r="AE1143" s="56" t="str">
        <f t="shared" si="287"/>
        <v/>
      </c>
      <c r="AF1143" s="78" t="str">
        <f t="shared" si="288"/>
        <v/>
      </c>
    </row>
    <row r="1144" spans="1:32" s="74" customFormat="1" x14ac:dyDescent="0.2">
      <c r="A1144" s="74" t="str">
        <f>IF(EXPORTADO!I1126&lt;&gt;"",EXPORTADO!I1126,"")</f>
        <v/>
      </c>
      <c r="B1144" s="74" t="str">
        <f t="shared" si="273"/>
        <v/>
      </c>
      <c r="C1144" s="86" t="str">
        <f t="shared" si="274"/>
        <v/>
      </c>
      <c r="D1144" s="86" t="str">
        <f t="shared" si="275"/>
        <v/>
      </c>
      <c r="E1144" s="86" t="str">
        <f t="shared" si="276"/>
        <v/>
      </c>
      <c r="F1144" s="86" t="str">
        <f t="shared" si="277"/>
        <v/>
      </c>
      <c r="G1144" s="86" t="str">
        <f t="shared" si="278"/>
        <v/>
      </c>
      <c r="H1144" s="87" t="str">
        <f>IF(EXPORTADO!B1126&lt;&gt;"",EXPORTADO!B1126,"")</f>
        <v/>
      </c>
      <c r="I1144" s="78" t="str">
        <f t="shared" si="279"/>
        <v/>
      </c>
      <c r="J1144" s="78"/>
      <c r="K1144" s="88" t="str">
        <f>IF(EXPORTADO!A1126&lt;&gt;"",TRIM(EXPORTADO!A1126),"")</f>
        <v/>
      </c>
      <c r="L1144" s="50" t="str">
        <f>IF(K1144&lt;&gt;"",EXPORTADO!D1126,"")</f>
        <v/>
      </c>
      <c r="M1144" s="50"/>
      <c r="N1144" s="78" t="str">
        <f>IF(K1144&lt;&gt;"",EXPORTADO!C1126,"")</f>
        <v/>
      </c>
      <c r="O1144" s="89" t="str">
        <f>IF(G1144&lt;&gt;"",EXPORTADO!E1126,"")</f>
        <v/>
      </c>
      <c r="P1144" s="90" t="str">
        <f>IF(G1144&lt;&gt;"",EXPORTADO!F1126,"")</f>
        <v/>
      </c>
      <c r="Q1144" s="90" t="str">
        <f>IF($G1144&lt;&gt;"",$O1144*P1144,IF(OR($I1144="c",$I1144="css"),SUMIF($G$22:G$2999,$K1144,Q$22:Q$2999),IF($I1144="c1",SUMIF($F$22:F$2999,$K1144,Q$22:Q$2999),IF($I1144="c2",SUMIF($E$22:E$2999,$K1144,Q$22:Q$2999),IF($I1144="c3",SUMIF($D$22:D$2999,$K1144,Q$22:Q$2999),IF($I1144="c4",SUMIF($C$22:C$2999,$K1144,Q$22:Q$2999),""))))))</f>
        <v/>
      </c>
      <c r="S1144" s="90" t="s">
        <v>17</v>
      </c>
      <c r="T1144" s="90" t="str">
        <f>IF(G1144&lt;&gt;"",IF(S1144&lt;&gt;"",O1144*S1144,"Celda Vacia"),IF($G1144&lt;&gt;"",$O1144*S1144,IF(OR($I1144="c",$I1144="css"),SUMIF($G$22:G$2999,$K1144,T$22:T$2999),IF($I1144="c1",SUMIF($F$22:F$2999,$K1144,T$22:T$2999),IF($I1144="c2",SUMIF($E$22:E$2999,$K1144,T$22:T$2999),IF($I1144="c3",SUMIF($D$22:D$2999,$K1144,T$22:T$2999),IF($I1144="c4",SUMIF($C$22:C$2999,$K1144,T$22:T$2999),"")))))))</f>
        <v/>
      </c>
      <c r="U1144" s="91" t="str">
        <f t="shared" si="280"/>
        <v/>
      </c>
      <c r="V1144" s="45"/>
      <c r="X1144" s="50" t="str">
        <f t="shared" si="281"/>
        <v/>
      </c>
      <c r="Y1144" s="69" t="str">
        <f t="shared" si="282"/>
        <v/>
      </c>
      <c r="Z1144" s="69" t="str">
        <f t="shared" si="283"/>
        <v/>
      </c>
      <c r="AA1144" s="69" t="str">
        <f>IF(I1144="CSS",IF(RELLENAR!$F$6="PEM",IF(OR(T1144&lt;(Q1144),Q1144=0),1,""),IF(OR(T1144*(1+$T$11+$T$9)&lt;(Q1144*(1+$O$9+$O$11)),Q1144=0),1,"")),"")</f>
        <v/>
      </c>
      <c r="AB1144" s="93" t="str">
        <f t="shared" si="284"/>
        <v/>
      </c>
      <c r="AC1144" s="56" t="str">
        <f t="shared" si="285"/>
        <v/>
      </c>
      <c r="AD1144" s="94" t="str">
        <f t="shared" si="286"/>
        <v/>
      </c>
      <c r="AE1144" s="56" t="str">
        <f t="shared" si="287"/>
        <v/>
      </c>
      <c r="AF1144" s="78" t="str">
        <f t="shared" si="288"/>
        <v/>
      </c>
    </row>
    <row r="1145" spans="1:32" s="74" customFormat="1" x14ac:dyDescent="0.2">
      <c r="A1145" s="74" t="str">
        <f>IF(EXPORTADO!I1127&lt;&gt;"",EXPORTADO!I1127,"")</f>
        <v/>
      </c>
      <c r="B1145" s="74" t="str">
        <f t="shared" si="273"/>
        <v/>
      </c>
      <c r="C1145" s="86" t="str">
        <f t="shared" si="274"/>
        <v/>
      </c>
      <c r="D1145" s="86" t="str">
        <f t="shared" si="275"/>
        <v/>
      </c>
      <c r="E1145" s="86" t="str">
        <f t="shared" si="276"/>
        <v/>
      </c>
      <c r="F1145" s="86" t="str">
        <f t="shared" si="277"/>
        <v/>
      </c>
      <c r="G1145" s="86" t="str">
        <f t="shared" si="278"/>
        <v/>
      </c>
      <c r="H1145" s="87" t="str">
        <f>IF(EXPORTADO!B1127&lt;&gt;"",EXPORTADO!B1127,"")</f>
        <v/>
      </c>
      <c r="I1145" s="78" t="str">
        <f t="shared" si="279"/>
        <v/>
      </c>
      <c r="J1145" s="78"/>
      <c r="K1145" s="88" t="str">
        <f>IF(EXPORTADO!A1127&lt;&gt;"",TRIM(EXPORTADO!A1127),"")</f>
        <v/>
      </c>
      <c r="L1145" s="50" t="str">
        <f>IF(K1145&lt;&gt;"",EXPORTADO!D1127,"")</f>
        <v/>
      </c>
      <c r="M1145" s="50"/>
      <c r="N1145" s="78" t="str">
        <f>IF(K1145&lt;&gt;"",EXPORTADO!C1127,"")</f>
        <v/>
      </c>
      <c r="O1145" s="89" t="str">
        <f>IF(G1145&lt;&gt;"",EXPORTADO!E1127,"")</f>
        <v/>
      </c>
      <c r="P1145" s="90" t="str">
        <f>IF(G1145&lt;&gt;"",EXPORTADO!F1127,"")</f>
        <v/>
      </c>
      <c r="Q1145" s="90" t="str">
        <f>IF($G1145&lt;&gt;"",$O1145*P1145,IF(OR($I1145="c",$I1145="css"),SUMIF($G$22:G$2999,$K1145,Q$22:Q$2999),IF($I1145="c1",SUMIF($F$22:F$2999,$K1145,Q$22:Q$2999),IF($I1145="c2",SUMIF($E$22:E$2999,$K1145,Q$22:Q$2999),IF($I1145="c3",SUMIF($D$22:D$2999,$K1145,Q$22:Q$2999),IF($I1145="c4",SUMIF($C$22:C$2999,$K1145,Q$22:Q$2999),""))))))</f>
        <v/>
      </c>
      <c r="S1145" s="90"/>
      <c r="T1145" s="90" t="str">
        <f>IF(G1145&lt;&gt;"",IF(S1145&lt;&gt;"",O1145*S1145,"Celda Vacia"),IF($G1145&lt;&gt;"",$O1145*S1145,IF(OR($I1145="c",$I1145="css"),SUMIF($G$22:G$2999,$K1145,T$22:T$2999),IF($I1145="c1",SUMIF($F$22:F$2999,$K1145,T$22:T$2999),IF($I1145="c2",SUMIF($E$22:E$2999,$K1145,T$22:T$2999),IF($I1145="c3",SUMIF($D$22:D$2999,$K1145,T$22:T$2999),IF($I1145="c4",SUMIF($C$22:C$2999,$K1145,T$22:T$2999),"")))))))</f>
        <v/>
      </c>
      <c r="U1145" s="91" t="str">
        <f t="shared" si="280"/>
        <v/>
      </c>
      <c r="V1145" s="45"/>
      <c r="X1145" s="50" t="str">
        <f t="shared" si="281"/>
        <v/>
      </c>
      <c r="Y1145" s="69" t="str">
        <f t="shared" si="282"/>
        <v/>
      </c>
      <c r="Z1145" s="69" t="str">
        <f t="shared" si="283"/>
        <v/>
      </c>
      <c r="AA1145" s="69" t="str">
        <f>IF(I1145="CSS",IF(RELLENAR!$F$6="PEM",IF(OR(T1145&lt;(Q1145),Q1145=0),1,""),IF(OR(T1145*(1+$T$11+$T$9)&lt;(Q1145*(1+$O$9+$O$11)),Q1145=0),1,"")),"")</f>
        <v/>
      </c>
      <c r="AB1145" s="93" t="str">
        <f t="shared" si="284"/>
        <v/>
      </c>
      <c r="AC1145" s="56" t="str">
        <f t="shared" si="285"/>
        <v/>
      </c>
      <c r="AD1145" s="94" t="str">
        <f t="shared" si="286"/>
        <v/>
      </c>
      <c r="AE1145" s="56" t="str">
        <f t="shared" si="287"/>
        <v/>
      </c>
      <c r="AF1145" s="78" t="str">
        <f t="shared" si="288"/>
        <v/>
      </c>
    </row>
    <row r="1146" spans="1:32" s="74" customFormat="1" x14ac:dyDescent="0.2">
      <c r="A1146" s="74" t="str">
        <f>IF(EXPORTADO!I1128&lt;&gt;"",EXPORTADO!I1128,"")</f>
        <v/>
      </c>
      <c r="B1146" s="74" t="str">
        <f t="shared" si="273"/>
        <v/>
      </c>
      <c r="C1146" s="86" t="str">
        <f t="shared" si="274"/>
        <v/>
      </c>
      <c r="D1146" s="86" t="str">
        <f t="shared" si="275"/>
        <v/>
      </c>
      <c r="E1146" s="86" t="str">
        <f t="shared" si="276"/>
        <v/>
      </c>
      <c r="F1146" s="86" t="str">
        <f t="shared" si="277"/>
        <v/>
      </c>
      <c r="G1146" s="86" t="str">
        <f t="shared" si="278"/>
        <v/>
      </c>
      <c r="H1146" s="87" t="str">
        <f>IF(EXPORTADO!B1128&lt;&gt;"",EXPORTADO!B1128,"")</f>
        <v/>
      </c>
      <c r="I1146" s="78" t="str">
        <f t="shared" si="279"/>
        <v/>
      </c>
      <c r="J1146" s="78"/>
      <c r="K1146" s="88" t="str">
        <f>IF(EXPORTADO!A1128&lt;&gt;"",TRIM(EXPORTADO!A1128),"")</f>
        <v/>
      </c>
      <c r="L1146" s="50" t="str">
        <f>IF(K1146&lt;&gt;"",EXPORTADO!D1128,"")</f>
        <v/>
      </c>
      <c r="M1146" s="50"/>
      <c r="N1146" s="78" t="str">
        <f>IF(K1146&lt;&gt;"",EXPORTADO!C1128,"")</f>
        <v/>
      </c>
      <c r="O1146" s="89" t="str">
        <f>IF(G1146&lt;&gt;"",EXPORTADO!E1128,"")</f>
        <v/>
      </c>
      <c r="P1146" s="90" t="str">
        <f>IF(G1146&lt;&gt;"",EXPORTADO!F1128,"")</f>
        <v/>
      </c>
      <c r="Q1146" s="90" t="str">
        <f>IF($G1146&lt;&gt;"",$O1146*P1146,IF(OR($I1146="c",$I1146="css"),SUMIF($G$22:G$2999,$K1146,Q$22:Q$2999),IF($I1146="c1",SUMIF($F$22:F$2999,$K1146,Q$22:Q$2999),IF($I1146="c2",SUMIF($E$22:E$2999,$K1146,Q$22:Q$2999),IF($I1146="c3",SUMIF($D$22:D$2999,$K1146,Q$22:Q$2999),IF($I1146="c4",SUMIF($C$22:C$2999,$K1146,Q$22:Q$2999),""))))))</f>
        <v/>
      </c>
      <c r="S1146" s="90"/>
      <c r="T1146" s="90" t="str">
        <f>IF(G1146&lt;&gt;"",IF(S1146&lt;&gt;"",O1146*S1146,"Celda Vacia"),IF($G1146&lt;&gt;"",$O1146*S1146,IF(OR($I1146="c",$I1146="css"),SUMIF($G$22:G$2999,$K1146,T$22:T$2999),IF($I1146="c1",SUMIF($F$22:F$2999,$K1146,T$22:T$2999),IF($I1146="c2",SUMIF($E$22:E$2999,$K1146,T$22:T$2999),IF($I1146="c3",SUMIF($D$22:D$2999,$K1146,T$22:T$2999),IF($I1146="c4",SUMIF($C$22:C$2999,$K1146,T$22:T$2999),"")))))))</f>
        <v/>
      </c>
      <c r="U1146" s="91" t="str">
        <f t="shared" si="280"/>
        <v/>
      </c>
      <c r="V1146" s="45"/>
      <c r="X1146" s="50" t="str">
        <f t="shared" si="281"/>
        <v/>
      </c>
      <c r="Y1146" s="69" t="str">
        <f t="shared" si="282"/>
        <v/>
      </c>
      <c r="Z1146" s="69" t="str">
        <f t="shared" si="283"/>
        <v/>
      </c>
      <c r="AA1146" s="69" t="str">
        <f>IF(I1146="CSS",IF(RELLENAR!$F$6="PEM",IF(OR(T1146&lt;(Q1146),Q1146=0),1,""),IF(OR(T1146*(1+$T$11+$T$9)&lt;(Q1146*(1+$O$9+$O$11)),Q1146=0),1,"")),"")</f>
        <v/>
      </c>
      <c r="AB1146" s="93" t="str">
        <f t="shared" si="284"/>
        <v/>
      </c>
      <c r="AC1146" s="56" t="str">
        <f t="shared" si="285"/>
        <v/>
      </c>
      <c r="AD1146" s="94" t="str">
        <f t="shared" si="286"/>
        <v/>
      </c>
      <c r="AE1146" s="56" t="str">
        <f t="shared" si="287"/>
        <v/>
      </c>
      <c r="AF1146" s="78" t="str">
        <f t="shared" si="288"/>
        <v/>
      </c>
    </row>
    <row r="1147" spans="1:32" s="74" customFormat="1" x14ac:dyDescent="0.2">
      <c r="A1147" s="74" t="str">
        <f>IF(EXPORTADO!I1129&lt;&gt;"",EXPORTADO!I1129,"")</f>
        <v/>
      </c>
      <c r="B1147" s="74" t="str">
        <f t="shared" si="273"/>
        <v/>
      </c>
      <c r="C1147" s="86" t="str">
        <f t="shared" si="274"/>
        <v/>
      </c>
      <c r="D1147" s="86" t="str">
        <f t="shared" si="275"/>
        <v/>
      </c>
      <c r="E1147" s="86" t="str">
        <f t="shared" si="276"/>
        <v/>
      </c>
      <c r="F1147" s="86" t="str">
        <f t="shared" si="277"/>
        <v/>
      </c>
      <c r="G1147" s="86" t="str">
        <f t="shared" si="278"/>
        <v/>
      </c>
      <c r="H1147" s="87" t="str">
        <f>IF(EXPORTADO!B1129&lt;&gt;"",EXPORTADO!B1129,"")</f>
        <v/>
      </c>
      <c r="I1147" s="78" t="str">
        <f t="shared" si="279"/>
        <v/>
      </c>
      <c r="J1147" s="78"/>
      <c r="K1147" s="88" t="str">
        <f>IF(EXPORTADO!A1129&lt;&gt;"",TRIM(EXPORTADO!A1129),"")</f>
        <v/>
      </c>
      <c r="L1147" s="50" t="str">
        <f>IF(K1147&lt;&gt;"",EXPORTADO!D1129,"")</f>
        <v/>
      </c>
      <c r="M1147" s="50"/>
      <c r="N1147" s="78" t="str">
        <f>IF(K1147&lt;&gt;"",EXPORTADO!C1129,"")</f>
        <v/>
      </c>
      <c r="O1147" s="89" t="str">
        <f>IF(G1147&lt;&gt;"",EXPORTADO!E1129,"")</f>
        <v/>
      </c>
      <c r="P1147" s="90" t="str">
        <f>IF(G1147&lt;&gt;"",EXPORTADO!F1129,"")</f>
        <v/>
      </c>
      <c r="Q1147" s="90" t="str">
        <f>IF($G1147&lt;&gt;"",$O1147*P1147,IF(OR($I1147="c",$I1147="css"),SUMIF($G$22:G$2999,$K1147,Q$22:Q$2999),IF($I1147="c1",SUMIF($F$22:F$2999,$K1147,Q$22:Q$2999),IF($I1147="c2",SUMIF($E$22:E$2999,$K1147,Q$22:Q$2999),IF($I1147="c3",SUMIF($D$22:D$2999,$K1147,Q$22:Q$2999),IF($I1147="c4",SUMIF($C$22:C$2999,$K1147,Q$22:Q$2999),""))))))</f>
        <v/>
      </c>
      <c r="S1147" s="90" t="s">
        <v>17</v>
      </c>
      <c r="T1147" s="90" t="str">
        <f>IF(G1147&lt;&gt;"",IF(S1147&lt;&gt;"",O1147*S1147,"Celda Vacia"),IF($G1147&lt;&gt;"",$O1147*S1147,IF(OR($I1147="c",$I1147="css"),SUMIF($G$22:G$2999,$K1147,T$22:T$2999),IF($I1147="c1",SUMIF($F$22:F$2999,$K1147,T$22:T$2999),IF($I1147="c2",SUMIF($E$22:E$2999,$K1147,T$22:T$2999),IF($I1147="c3",SUMIF($D$22:D$2999,$K1147,T$22:T$2999),IF($I1147="c4",SUMIF($C$22:C$2999,$K1147,T$22:T$2999),"")))))))</f>
        <v/>
      </c>
      <c r="U1147" s="91" t="str">
        <f t="shared" si="280"/>
        <v/>
      </c>
      <c r="V1147" s="45"/>
      <c r="X1147" s="50" t="str">
        <f t="shared" si="281"/>
        <v/>
      </c>
      <c r="Y1147" s="69" t="str">
        <f t="shared" si="282"/>
        <v/>
      </c>
      <c r="Z1147" s="69" t="str">
        <f t="shared" si="283"/>
        <v/>
      </c>
      <c r="AA1147" s="69" t="str">
        <f>IF(I1147="CSS",IF(RELLENAR!$F$6="PEM",IF(OR(T1147&lt;(Q1147),Q1147=0),1,""),IF(OR(T1147*(1+$T$11+$T$9)&lt;(Q1147*(1+$O$9+$O$11)),Q1147=0),1,"")),"")</f>
        <v/>
      </c>
      <c r="AB1147" s="93" t="str">
        <f t="shared" si="284"/>
        <v/>
      </c>
      <c r="AC1147" s="56" t="str">
        <f t="shared" si="285"/>
        <v/>
      </c>
      <c r="AD1147" s="94" t="str">
        <f t="shared" si="286"/>
        <v/>
      </c>
      <c r="AE1147" s="56" t="str">
        <f t="shared" si="287"/>
        <v/>
      </c>
      <c r="AF1147" s="78" t="str">
        <f t="shared" si="288"/>
        <v/>
      </c>
    </row>
    <row r="1148" spans="1:32" s="74" customFormat="1" x14ac:dyDescent="0.2">
      <c r="A1148" s="74" t="str">
        <f>IF(EXPORTADO!I1130&lt;&gt;"",EXPORTADO!I1130,"")</f>
        <v/>
      </c>
      <c r="B1148" s="74" t="str">
        <f t="shared" si="273"/>
        <v/>
      </c>
      <c r="C1148" s="86" t="str">
        <f t="shared" si="274"/>
        <v/>
      </c>
      <c r="D1148" s="86" t="str">
        <f t="shared" si="275"/>
        <v/>
      </c>
      <c r="E1148" s="86" t="str">
        <f t="shared" si="276"/>
        <v/>
      </c>
      <c r="F1148" s="86" t="str">
        <f t="shared" si="277"/>
        <v/>
      </c>
      <c r="G1148" s="86" t="str">
        <f t="shared" si="278"/>
        <v/>
      </c>
      <c r="H1148" s="87" t="str">
        <f>IF(EXPORTADO!B1130&lt;&gt;"",EXPORTADO!B1130,"")</f>
        <v/>
      </c>
      <c r="I1148" s="78" t="str">
        <f t="shared" si="279"/>
        <v/>
      </c>
      <c r="J1148" s="78"/>
      <c r="K1148" s="88" t="str">
        <f>IF(EXPORTADO!A1130&lt;&gt;"",TRIM(EXPORTADO!A1130),"")</f>
        <v/>
      </c>
      <c r="L1148" s="50" t="str">
        <f>IF(K1148&lt;&gt;"",EXPORTADO!D1130,"")</f>
        <v/>
      </c>
      <c r="M1148" s="50"/>
      <c r="N1148" s="78" t="str">
        <f>IF(K1148&lt;&gt;"",EXPORTADO!C1130,"")</f>
        <v/>
      </c>
      <c r="O1148" s="89" t="str">
        <f>IF(G1148&lt;&gt;"",EXPORTADO!E1130,"")</f>
        <v/>
      </c>
      <c r="P1148" s="90" t="str">
        <f>IF(G1148&lt;&gt;"",EXPORTADO!F1130,"")</f>
        <v/>
      </c>
      <c r="Q1148" s="90" t="str">
        <f>IF($G1148&lt;&gt;"",$O1148*P1148,IF(OR($I1148="c",$I1148="css"),SUMIF($G$22:G$2999,$K1148,Q$22:Q$2999),IF($I1148="c1",SUMIF($F$22:F$2999,$K1148,Q$22:Q$2999),IF($I1148="c2",SUMIF($E$22:E$2999,$K1148,Q$22:Q$2999),IF($I1148="c3",SUMIF($D$22:D$2999,$K1148,Q$22:Q$2999),IF($I1148="c4",SUMIF($C$22:C$2999,$K1148,Q$22:Q$2999),""))))))</f>
        <v/>
      </c>
      <c r="S1148" s="90"/>
      <c r="T1148" s="90" t="str">
        <f>IF(G1148&lt;&gt;"",IF(S1148&lt;&gt;"",O1148*S1148,"Celda Vacia"),IF($G1148&lt;&gt;"",$O1148*S1148,IF(OR($I1148="c",$I1148="css"),SUMIF($G$22:G$2999,$K1148,T$22:T$2999),IF($I1148="c1",SUMIF($F$22:F$2999,$K1148,T$22:T$2999),IF($I1148="c2",SUMIF($E$22:E$2999,$K1148,T$22:T$2999),IF($I1148="c3",SUMIF($D$22:D$2999,$K1148,T$22:T$2999),IF($I1148="c4",SUMIF($C$22:C$2999,$K1148,T$22:T$2999),"")))))))</f>
        <v/>
      </c>
      <c r="U1148" s="91" t="str">
        <f t="shared" si="280"/>
        <v/>
      </c>
      <c r="V1148" s="45"/>
      <c r="X1148" s="50" t="str">
        <f t="shared" si="281"/>
        <v/>
      </c>
      <c r="Y1148" s="69" t="str">
        <f t="shared" si="282"/>
        <v/>
      </c>
      <c r="Z1148" s="69" t="str">
        <f t="shared" si="283"/>
        <v/>
      </c>
      <c r="AA1148" s="69" t="str">
        <f>IF(I1148="CSS",IF(RELLENAR!$F$6="PEM",IF(OR(T1148&lt;(Q1148),Q1148=0),1,""),IF(OR(T1148*(1+$T$11+$T$9)&lt;(Q1148*(1+$O$9+$O$11)),Q1148=0),1,"")),"")</f>
        <v/>
      </c>
      <c r="AB1148" s="93" t="str">
        <f t="shared" si="284"/>
        <v/>
      </c>
      <c r="AC1148" s="56" t="str">
        <f t="shared" si="285"/>
        <v/>
      </c>
      <c r="AD1148" s="94" t="str">
        <f t="shared" si="286"/>
        <v/>
      </c>
      <c r="AE1148" s="56" t="str">
        <f t="shared" si="287"/>
        <v/>
      </c>
      <c r="AF1148" s="78" t="str">
        <f t="shared" si="288"/>
        <v/>
      </c>
    </row>
    <row r="1149" spans="1:32" s="74" customFormat="1" x14ac:dyDescent="0.2">
      <c r="A1149" s="74" t="str">
        <f>IF(EXPORTADO!I1131&lt;&gt;"",EXPORTADO!I1131,"")</f>
        <v/>
      </c>
      <c r="B1149" s="74" t="str">
        <f t="shared" si="273"/>
        <v/>
      </c>
      <c r="C1149" s="86" t="str">
        <f t="shared" si="274"/>
        <v/>
      </c>
      <c r="D1149" s="86" t="str">
        <f t="shared" si="275"/>
        <v/>
      </c>
      <c r="E1149" s="86" t="str">
        <f t="shared" si="276"/>
        <v/>
      </c>
      <c r="F1149" s="86" t="str">
        <f t="shared" si="277"/>
        <v/>
      </c>
      <c r="G1149" s="86" t="str">
        <f t="shared" si="278"/>
        <v/>
      </c>
      <c r="H1149" s="87" t="str">
        <f>IF(EXPORTADO!B1131&lt;&gt;"",EXPORTADO!B1131,"")</f>
        <v/>
      </c>
      <c r="I1149" s="78" t="str">
        <f t="shared" si="279"/>
        <v/>
      </c>
      <c r="J1149" s="78"/>
      <c r="K1149" s="88" t="str">
        <f>IF(EXPORTADO!A1131&lt;&gt;"",TRIM(EXPORTADO!A1131),"")</f>
        <v/>
      </c>
      <c r="L1149" s="50" t="str">
        <f>IF(K1149&lt;&gt;"",EXPORTADO!D1131,"")</f>
        <v/>
      </c>
      <c r="M1149" s="50"/>
      <c r="N1149" s="78" t="str">
        <f>IF(K1149&lt;&gt;"",EXPORTADO!C1131,"")</f>
        <v/>
      </c>
      <c r="O1149" s="89" t="str">
        <f>IF(G1149&lt;&gt;"",EXPORTADO!E1131,"")</f>
        <v/>
      </c>
      <c r="P1149" s="90" t="str">
        <f>IF(G1149&lt;&gt;"",EXPORTADO!F1131,"")</f>
        <v/>
      </c>
      <c r="Q1149" s="90" t="str">
        <f>IF($G1149&lt;&gt;"",$O1149*P1149,IF(OR($I1149="c",$I1149="css"),SUMIF($G$22:G$2999,$K1149,Q$22:Q$2999),IF($I1149="c1",SUMIF($F$22:F$2999,$K1149,Q$22:Q$2999),IF($I1149="c2",SUMIF($E$22:E$2999,$K1149,Q$22:Q$2999),IF($I1149="c3",SUMIF($D$22:D$2999,$K1149,Q$22:Q$2999),IF($I1149="c4",SUMIF($C$22:C$2999,$K1149,Q$22:Q$2999),""))))))</f>
        <v/>
      </c>
      <c r="S1149" s="90"/>
      <c r="T1149" s="90" t="str">
        <f>IF(G1149&lt;&gt;"",IF(S1149&lt;&gt;"",O1149*S1149,"Celda Vacia"),IF($G1149&lt;&gt;"",$O1149*S1149,IF(OR($I1149="c",$I1149="css"),SUMIF($G$22:G$2999,$K1149,T$22:T$2999),IF($I1149="c1",SUMIF($F$22:F$2999,$K1149,T$22:T$2999),IF($I1149="c2",SUMIF($E$22:E$2999,$K1149,T$22:T$2999),IF($I1149="c3",SUMIF($D$22:D$2999,$K1149,T$22:T$2999),IF($I1149="c4",SUMIF($C$22:C$2999,$K1149,T$22:T$2999),"")))))))</f>
        <v/>
      </c>
      <c r="U1149" s="91" t="str">
        <f t="shared" si="280"/>
        <v/>
      </c>
      <c r="V1149" s="45"/>
      <c r="X1149" s="50" t="str">
        <f t="shared" si="281"/>
        <v/>
      </c>
      <c r="Y1149" s="69" t="str">
        <f t="shared" si="282"/>
        <v/>
      </c>
      <c r="Z1149" s="69" t="str">
        <f t="shared" si="283"/>
        <v/>
      </c>
      <c r="AA1149" s="69" t="str">
        <f>IF(I1149="CSS",IF(RELLENAR!$F$6="PEM",IF(OR(T1149&lt;(Q1149),Q1149=0),1,""),IF(OR(T1149*(1+$T$11+$T$9)&lt;(Q1149*(1+$O$9+$O$11)),Q1149=0),1,"")),"")</f>
        <v/>
      </c>
      <c r="AB1149" s="93" t="str">
        <f t="shared" si="284"/>
        <v/>
      </c>
      <c r="AC1149" s="56" t="str">
        <f t="shared" si="285"/>
        <v/>
      </c>
      <c r="AD1149" s="94" t="str">
        <f t="shared" si="286"/>
        <v/>
      </c>
      <c r="AE1149" s="56" t="str">
        <f t="shared" si="287"/>
        <v/>
      </c>
      <c r="AF1149" s="78" t="str">
        <f t="shared" si="288"/>
        <v/>
      </c>
    </row>
    <row r="1150" spans="1:32" s="74" customFormat="1" x14ac:dyDescent="0.2">
      <c r="A1150" s="74" t="str">
        <f>IF(EXPORTADO!I1132&lt;&gt;"",EXPORTADO!I1132,"")</f>
        <v/>
      </c>
      <c r="B1150" s="74" t="str">
        <f t="shared" si="273"/>
        <v/>
      </c>
      <c r="C1150" s="86" t="str">
        <f t="shared" si="274"/>
        <v/>
      </c>
      <c r="D1150" s="86" t="str">
        <f t="shared" si="275"/>
        <v/>
      </c>
      <c r="E1150" s="86" t="str">
        <f t="shared" si="276"/>
        <v/>
      </c>
      <c r="F1150" s="86" t="str">
        <f t="shared" si="277"/>
        <v/>
      </c>
      <c r="G1150" s="86" t="str">
        <f t="shared" si="278"/>
        <v/>
      </c>
      <c r="H1150" s="87" t="str">
        <f>IF(EXPORTADO!B1132&lt;&gt;"",EXPORTADO!B1132,"")</f>
        <v/>
      </c>
      <c r="I1150" s="78" t="str">
        <f t="shared" si="279"/>
        <v/>
      </c>
      <c r="J1150" s="78"/>
      <c r="K1150" s="88" t="str">
        <f>IF(EXPORTADO!A1132&lt;&gt;"",TRIM(EXPORTADO!A1132),"")</f>
        <v/>
      </c>
      <c r="L1150" s="50" t="str">
        <f>IF(K1150&lt;&gt;"",EXPORTADO!D1132,"")</f>
        <v/>
      </c>
      <c r="M1150" s="50"/>
      <c r="N1150" s="78" t="str">
        <f>IF(K1150&lt;&gt;"",EXPORTADO!C1132,"")</f>
        <v/>
      </c>
      <c r="O1150" s="89" t="str">
        <f>IF(G1150&lt;&gt;"",EXPORTADO!E1132,"")</f>
        <v/>
      </c>
      <c r="P1150" s="90" t="str">
        <f>IF(G1150&lt;&gt;"",EXPORTADO!F1132,"")</f>
        <v/>
      </c>
      <c r="Q1150" s="90" t="str">
        <f>IF($G1150&lt;&gt;"",$O1150*P1150,IF(OR($I1150="c",$I1150="css"),SUMIF($G$22:G$2999,$K1150,Q$22:Q$2999),IF($I1150="c1",SUMIF($F$22:F$2999,$K1150,Q$22:Q$2999),IF($I1150="c2",SUMIF($E$22:E$2999,$K1150,Q$22:Q$2999),IF($I1150="c3",SUMIF($D$22:D$2999,$K1150,Q$22:Q$2999),IF($I1150="c4",SUMIF($C$22:C$2999,$K1150,Q$22:Q$2999),""))))))</f>
        <v/>
      </c>
      <c r="S1150" s="90"/>
      <c r="T1150" s="90" t="str">
        <f>IF(G1150&lt;&gt;"",IF(S1150&lt;&gt;"",O1150*S1150,"Celda Vacia"),IF($G1150&lt;&gt;"",$O1150*S1150,IF(OR($I1150="c",$I1150="css"),SUMIF($G$22:G$2999,$K1150,T$22:T$2999),IF($I1150="c1",SUMIF($F$22:F$2999,$K1150,T$22:T$2999),IF($I1150="c2",SUMIF($E$22:E$2999,$K1150,T$22:T$2999),IF($I1150="c3",SUMIF($D$22:D$2999,$K1150,T$22:T$2999),IF($I1150="c4",SUMIF($C$22:C$2999,$K1150,T$22:T$2999),"")))))))</f>
        <v/>
      </c>
      <c r="U1150" s="91" t="str">
        <f t="shared" si="280"/>
        <v/>
      </c>
      <c r="V1150" s="45"/>
      <c r="X1150" s="50" t="str">
        <f t="shared" si="281"/>
        <v/>
      </c>
      <c r="Y1150" s="69" t="str">
        <f t="shared" si="282"/>
        <v/>
      </c>
      <c r="Z1150" s="69" t="str">
        <f t="shared" si="283"/>
        <v/>
      </c>
      <c r="AA1150" s="69" t="str">
        <f>IF(I1150="CSS",IF(RELLENAR!$F$6="PEM",IF(OR(T1150&lt;(Q1150),Q1150=0),1,""),IF(OR(T1150*(1+$T$11+$T$9)&lt;(Q1150*(1+$O$9+$O$11)),Q1150=0),1,"")),"")</f>
        <v/>
      </c>
      <c r="AB1150" s="93" t="str">
        <f t="shared" si="284"/>
        <v/>
      </c>
      <c r="AC1150" s="56" t="str">
        <f t="shared" si="285"/>
        <v/>
      </c>
      <c r="AD1150" s="94" t="str">
        <f t="shared" si="286"/>
        <v/>
      </c>
      <c r="AE1150" s="56" t="str">
        <f t="shared" si="287"/>
        <v/>
      </c>
      <c r="AF1150" s="78" t="str">
        <f t="shared" si="288"/>
        <v/>
      </c>
    </row>
    <row r="1151" spans="1:32" s="74" customFormat="1" x14ac:dyDescent="0.2">
      <c r="A1151" s="74" t="str">
        <f>IF(EXPORTADO!I1133&lt;&gt;"",EXPORTADO!I1133,"")</f>
        <v/>
      </c>
      <c r="B1151" s="74" t="str">
        <f t="shared" si="273"/>
        <v/>
      </c>
      <c r="C1151" s="86" t="str">
        <f t="shared" si="274"/>
        <v/>
      </c>
      <c r="D1151" s="86" t="str">
        <f t="shared" si="275"/>
        <v/>
      </c>
      <c r="E1151" s="86" t="str">
        <f t="shared" si="276"/>
        <v/>
      </c>
      <c r="F1151" s="86" t="str">
        <f t="shared" si="277"/>
        <v/>
      </c>
      <c r="G1151" s="86" t="str">
        <f t="shared" si="278"/>
        <v/>
      </c>
      <c r="H1151" s="87" t="str">
        <f>IF(EXPORTADO!B1133&lt;&gt;"",EXPORTADO!B1133,"")</f>
        <v/>
      </c>
      <c r="I1151" s="78" t="str">
        <f t="shared" si="279"/>
        <v/>
      </c>
      <c r="J1151" s="78"/>
      <c r="K1151" s="88" t="str">
        <f>IF(EXPORTADO!A1133&lt;&gt;"",TRIM(EXPORTADO!A1133),"")</f>
        <v/>
      </c>
      <c r="L1151" s="50" t="str">
        <f>IF(K1151&lt;&gt;"",EXPORTADO!D1133,"")</f>
        <v/>
      </c>
      <c r="M1151" s="50"/>
      <c r="N1151" s="78" t="str">
        <f>IF(K1151&lt;&gt;"",EXPORTADO!C1133,"")</f>
        <v/>
      </c>
      <c r="O1151" s="89" t="str">
        <f>IF(G1151&lt;&gt;"",EXPORTADO!E1133,"")</f>
        <v/>
      </c>
      <c r="P1151" s="90" t="str">
        <f>IF(G1151&lt;&gt;"",EXPORTADO!F1133,"")</f>
        <v/>
      </c>
      <c r="Q1151" s="90" t="str">
        <f>IF($G1151&lt;&gt;"",$O1151*P1151,IF(OR($I1151="c",$I1151="css"),SUMIF($G$22:G$2999,$K1151,Q$22:Q$2999),IF($I1151="c1",SUMIF($F$22:F$2999,$K1151,Q$22:Q$2999),IF($I1151="c2",SUMIF($E$22:E$2999,$K1151,Q$22:Q$2999),IF($I1151="c3",SUMIF($D$22:D$2999,$K1151,Q$22:Q$2999),IF($I1151="c4",SUMIF($C$22:C$2999,$K1151,Q$22:Q$2999),""))))))</f>
        <v/>
      </c>
      <c r="S1151" s="90"/>
      <c r="T1151" s="90" t="str">
        <f>IF(G1151&lt;&gt;"",IF(S1151&lt;&gt;"",O1151*S1151,"Celda Vacia"),IF($G1151&lt;&gt;"",$O1151*S1151,IF(OR($I1151="c",$I1151="css"),SUMIF($G$22:G$2999,$K1151,T$22:T$2999),IF($I1151="c1",SUMIF($F$22:F$2999,$K1151,T$22:T$2999),IF($I1151="c2",SUMIF($E$22:E$2999,$K1151,T$22:T$2999),IF($I1151="c3",SUMIF($D$22:D$2999,$K1151,T$22:T$2999),IF($I1151="c4",SUMIF($C$22:C$2999,$K1151,T$22:T$2999),"")))))))</f>
        <v/>
      </c>
      <c r="U1151" s="91" t="str">
        <f t="shared" si="280"/>
        <v/>
      </c>
      <c r="V1151" s="45"/>
      <c r="X1151" s="50" t="str">
        <f t="shared" si="281"/>
        <v/>
      </c>
      <c r="Y1151" s="69" t="str">
        <f t="shared" si="282"/>
        <v/>
      </c>
      <c r="Z1151" s="69" t="str">
        <f t="shared" si="283"/>
        <v/>
      </c>
      <c r="AA1151" s="69" t="str">
        <f>IF(I1151="CSS",IF(RELLENAR!$F$6="PEM",IF(OR(T1151&lt;(Q1151),Q1151=0),1,""),IF(OR(T1151*(1+$T$11+$T$9)&lt;(Q1151*(1+$O$9+$O$11)),Q1151=0),1,"")),"")</f>
        <v/>
      </c>
      <c r="AB1151" s="93" t="str">
        <f t="shared" si="284"/>
        <v/>
      </c>
      <c r="AC1151" s="56" t="str">
        <f t="shared" si="285"/>
        <v/>
      </c>
      <c r="AD1151" s="94" t="str">
        <f t="shared" si="286"/>
        <v/>
      </c>
      <c r="AE1151" s="56" t="str">
        <f t="shared" si="287"/>
        <v/>
      </c>
      <c r="AF1151" s="78" t="str">
        <f t="shared" si="288"/>
        <v/>
      </c>
    </row>
    <row r="1152" spans="1:32" s="74" customFormat="1" x14ac:dyDescent="0.2">
      <c r="A1152" s="74" t="str">
        <f>IF(EXPORTADO!I1134&lt;&gt;"",EXPORTADO!I1134,"")</f>
        <v/>
      </c>
      <c r="B1152" s="74" t="str">
        <f t="shared" si="273"/>
        <v/>
      </c>
      <c r="C1152" s="86" t="str">
        <f t="shared" si="274"/>
        <v/>
      </c>
      <c r="D1152" s="86" t="str">
        <f t="shared" si="275"/>
        <v/>
      </c>
      <c r="E1152" s="86" t="str">
        <f t="shared" si="276"/>
        <v/>
      </c>
      <c r="F1152" s="86" t="str">
        <f t="shared" si="277"/>
        <v/>
      </c>
      <c r="G1152" s="86" t="str">
        <f t="shared" si="278"/>
        <v/>
      </c>
      <c r="H1152" s="87" t="str">
        <f>IF(EXPORTADO!B1134&lt;&gt;"",EXPORTADO!B1134,"")</f>
        <v/>
      </c>
      <c r="I1152" s="78" t="str">
        <f t="shared" si="279"/>
        <v/>
      </c>
      <c r="J1152" s="78"/>
      <c r="K1152" s="88" t="str">
        <f>IF(EXPORTADO!A1134&lt;&gt;"",TRIM(EXPORTADO!A1134),"")</f>
        <v/>
      </c>
      <c r="L1152" s="50" t="str">
        <f>IF(K1152&lt;&gt;"",EXPORTADO!D1134,"")</f>
        <v/>
      </c>
      <c r="M1152" s="50"/>
      <c r="N1152" s="78" t="str">
        <f>IF(K1152&lt;&gt;"",EXPORTADO!C1134,"")</f>
        <v/>
      </c>
      <c r="O1152" s="89" t="str">
        <f>IF(G1152&lt;&gt;"",EXPORTADO!E1134,"")</f>
        <v/>
      </c>
      <c r="P1152" s="90" t="str">
        <f>IF(G1152&lt;&gt;"",EXPORTADO!F1134,"")</f>
        <v/>
      </c>
      <c r="Q1152" s="90" t="str">
        <f>IF($G1152&lt;&gt;"",$O1152*P1152,IF(OR($I1152="c",$I1152="css"),SUMIF($G$22:G$2999,$K1152,Q$22:Q$2999),IF($I1152="c1",SUMIF($F$22:F$2999,$K1152,Q$22:Q$2999),IF($I1152="c2",SUMIF($E$22:E$2999,$K1152,Q$22:Q$2999),IF($I1152="c3",SUMIF($D$22:D$2999,$K1152,Q$22:Q$2999),IF($I1152="c4",SUMIF($C$22:C$2999,$K1152,Q$22:Q$2999),""))))))</f>
        <v/>
      </c>
      <c r="S1152" s="90"/>
      <c r="T1152" s="90" t="str">
        <f>IF(G1152&lt;&gt;"",IF(S1152&lt;&gt;"",O1152*S1152,"Celda Vacia"),IF($G1152&lt;&gt;"",$O1152*S1152,IF(OR($I1152="c",$I1152="css"),SUMIF($G$22:G$2999,$K1152,T$22:T$2999),IF($I1152="c1",SUMIF($F$22:F$2999,$K1152,T$22:T$2999),IF($I1152="c2",SUMIF($E$22:E$2999,$K1152,T$22:T$2999),IF($I1152="c3",SUMIF($D$22:D$2999,$K1152,T$22:T$2999),IF($I1152="c4",SUMIF($C$22:C$2999,$K1152,T$22:T$2999),"")))))))</f>
        <v/>
      </c>
      <c r="U1152" s="91" t="str">
        <f t="shared" si="280"/>
        <v/>
      </c>
      <c r="V1152" s="45"/>
      <c r="X1152" s="50" t="str">
        <f t="shared" si="281"/>
        <v/>
      </c>
      <c r="Y1152" s="69" t="str">
        <f t="shared" si="282"/>
        <v/>
      </c>
      <c r="Z1152" s="69" t="str">
        <f t="shared" si="283"/>
        <v/>
      </c>
      <c r="AA1152" s="69" t="str">
        <f>IF(I1152="CSS",IF(RELLENAR!$F$6="PEM",IF(OR(T1152&lt;(Q1152),Q1152=0),1,""),IF(OR(T1152*(1+$T$11+$T$9)&lt;(Q1152*(1+$O$9+$O$11)),Q1152=0),1,"")),"")</f>
        <v/>
      </c>
      <c r="AB1152" s="93" t="str">
        <f t="shared" si="284"/>
        <v/>
      </c>
      <c r="AC1152" s="56" t="str">
        <f t="shared" si="285"/>
        <v/>
      </c>
      <c r="AD1152" s="94" t="str">
        <f t="shared" si="286"/>
        <v/>
      </c>
      <c r="AE1152" s="56" t="str">
        <f t="shared" si="287"/>
        <v/>
      </c>
      <c r="AF1152" s="78" t="str">
        <f t="shared" si="288"/>
        <v/>
      </c>
    </row>
    <row r="1153" spans="1:32" s="74" customFormat="1" x14ac:dyDescent="0.2">
      <c r="A1153" s="74" t="str">
        <f>IF(EXPORTADO!I1135&lt;&gt;"",EXPORTADO!I1135,"")</f>
        <v/>
      </c>
      <c r="B1153" s="74" t="str">
        <f t="shared" si="273"/>
        <v/>
      </c>
      <c r="C1153" s="86" t="str">
        <f t="shared" si="274"/>
        <v/>
      </c>
      <c r="D1153" s="86" t="str">
        <f t="shared" si="275"/>
        <v/>
      </c>
      <c r="E1153" s="86" t="str">
        <f t="shared" si="276"/>
        <v/>
      </c>
      <c r="F1153" s="86" t="str">
        <f t="shared" si="277"/>
        <v/>
      </c>
      <c r="G1153" s="86" t="str">
        <f t="shared" si="278"/>
        <v/>
      </c>
      <c r="H1153" s="87" t="str">
        <f>IF(EXPORTADO!B1135&lt;&gt;"",EXPORTADO!B1135,"")</f>
        <v/>
      </c>
      <c r="I1153" s="78" t="str">
        <f t="shared" si="279"/>
        <v/>
      </c>
      <c r="J1153" s="78"/>
      <c r="K1153" s="88" t="str">
        <f>IF(EXPORTADO!A1135&lt;&gt;"",TRIM(EXPORTADO!A1135),"")</f>
        <v/>
      </c>
      <c r="L1153" s="50" t="str">
        <f>IF(K1153&lt;&gt;"",EXPORTADO!D1135,"")</f>
        <v/>
      </c>
      <c r="M1153" s="50"/>
      <c r="N1153" s="78" t="str">
        <f>IF(K1153&lt;&gt;"",EXPORTADO!C1135,"")</f>
        <v/>
      </c>
      <c r="O1153" s="89" t="str">
        <f>IF(G1153&lt;&gt;"",EXPORTADO!E1135,"")</f>
        <v/>
      </c>
      <c r="P1153" s="90" t="str">
        <f>IF(G1153&lt;&gt;"",EXPORTADO!F1135,"")</f>
        <v/>
      </c>
      <c r="Q1153" s="90" t="str">
        <f>IF($G1153&lt;&gt;"",$O1153*P1153,IF(OR($I1153="c",$I1153="css"),SUMIF($G$22:G$2999,$K1153,Q$22:Q$2999),IF($I1153="c1",SUMIF($F$22:F$2999,$K1153,Q$22:Q$2999),IF($I1153="c2",SUMIF($E$22:E$2999,$K1153,Q$22:Q$2999),IF($I1153="c3",SUMIF($D$22:D$2999,$K1153,Q$22:Q$2999),IF($I1153="c4",SUMIF($C$22:C$2999,$K1153,Q$22:Q$2999),""))))))</f>
        <v/>
      </c>
      <c r="S1153" s="90"/>
      <c r="T1153" s="90" t="str">
        <f>IF(G1153&lt;&gt;"",IF(S1153&lt;&gt;"",O1153*S1153,"Celda Vacia"),IF($G1153&lt;&gt;"",$O1153*S1153,IF(OR($I1153="c",$I1153="css"),SUMIF($G$22:G$2999,$K1153,T$22:T$2999),IF($I1153="c1",SUMIF($F$22:F$2999,$K1153,T$22:T$2999),IF($I1153="c2",SUMIF($E$22:E$2999,$K1153,T$22:T$2999),IF($I1153="c3",SUMIF($D$22:D$2999,$K1153,T$22:T$2999),IF($I1153="c4",SUMIF($C$22:C$2999,$K1153,T$22:T$2999),"")))))))</f>
        <v/>
      </c>
      <c r="U1153" s="91" t="str">
        <f t="shared" si="280"/>
        <v/>
      </c>
      <c r="V1153" s="45"/>
      <c r="X1153" s="50" t="str">
        <f t="shared" si="281"/>
        <v/>
      </c>
      <c r="Y1153" s="69" t="str">
        <f t="shared" si="282"/>
        <v/>
      </c>
      <c r="Z1153" s="69" t="str">
        <f t="shared" si="283"/>
        <v/>
      </c>
      <c r="AA1153" s="69" t="str">
        <f>IF(I1153="CSS",IF(RELLENAR!$F$6="PEM",IF(OR(T1153&lt;(Q1153),Q1153=0),1,""),IF(OR(T1153*(1+$T$11+$T$9)&lt;(Q1153*(1+$O$9+$O$11)),Q1153=0),1,"")),"")</f>
        <v/>
      </c>
      <c r="AB1153" s="93" t="str">
        <f t="shared" si="284"/>
        <v/>
      </c>
      <c r="AC1153" s="56" t="str">
        <f t="shared" si="285"/>
        <v/>
      </c>
      <c r="AD1153" s="94" t="str">
        <f t="shared" si="286"/>
        <v/>
      </c>
      <c r="AE1153" s="56" t="str">
        <f t="shared" si="287"/>
        <v/>
      </c>
      <c r="AF1153" s="78" t="str">
        <f t="shared" si="288"/>
        <v/>
      </c>
    </row>
    <row r="1154" spans="1:32" s="74" customFormat="1" x14ac:dyDescent="0.2">
      <c r="A1154" s="74" t="str">
        <f>IF(EXPORTADO!I1136&lt;&gt;"",EXPORTADO!I1136,"")</f>
        <v/>
      </c>
      <c r="B1154" s="74" t="str">
        <f t="shared" si="273"/>
        <v/>
      </c>
      <c r="C1154" s="86" t="str">
        <f t="shared" si="274"/>
        <v/>
      </c>
      <c r="D1154" s="86" t="str">
        <f t="shared" si="275"/>
        <v/>
      </c>
      <c r="E1154" s="86" t="str">
        <f t="shared" si="276"/>
        <v/>
      </c>
      <c r="F1154" s="86" t="str">
        <f t="shared" si="277"/>
        <v/>
      </c>
      <c r="G1154" s="86" t="str">
        <f t="shared" si="278"/>
        <v/>
      </c>
      <c r="H1154" s="87" t="str">
        <f>IF(EXPORTADO!B1136&lt;&gt;"",EXPORTADO!B1136,"")</f>
        <v/>
      </c>
      <c r="I1154" s="78" t="str">
        <f t="shared" si="279"/>
        <v/>
      </c>
      <c r="J1154" s="78"/>
      <c r="K1154" s="88" t="str">
        <f>IF(EXPORTADO!A1136&lt;&gt;"",TRIM(EXPORTADO!A1136),"")</f>
        <v/>
      </c>
      <c r="L1154" s="50" t="str">
        <f>IF(K1154&lt;&gt;"",EXPORTADO!D1136,"")</f>
        <v/>
      </c>
      <c r="M1154" s="50"/>
      <c r="N1154" s="78" t="str">
        <f>IF(K1154&lt;&gt;"",EXPORTADO!C1136,"")</f>
        <v/>
      </c>
      <c r="O1154" s="89" t="str">
        <f>IF(G1154&lt;&gt;"",EXPORTADO!E1136,"")</f>
        <v/>
      </c>
      <c r="P1154" s="90" t="str">
        <f>IF(G1154&lt;&gt;"",EXPORTADO!F1136,"")</f>
        <v/>
      </c>
      <c r="Q1154" s="90" t="str">
        <f>IF($G1154&lt;&gt;"",$O1154*P1154,IF(OR($I1154="c",$I1154="css"),SUMIF($G$22:G$2999,$K1154,Q$22:Q$2999),IF($I1154="c1",SUMIF($F$22:F$2999,$K1154,Q$22:Q$2999),IF($I1154="c2",SUMIF($E$22:E$2999,$K1154,Q$22:Q$2999),IF($I1154="c3",SUMIF($D$22:D$2999,$K1154,Q$22:Q$2999),IF($I1154="c4",SUMIF($C$22:C$2999,$K1154,Q$22:Q$2999),""))))))</f>
        <v/>
      </c>
      <c r="S1154" s="90"/>
      <c r="T1154" s="90" t="str">
        <f>IF(G1154&lt;&gt;"",IF(S1154&lt;&gt;"",O1154*S1154,"Celda Vacia"),IF($G1154&lt;&gt;"",$O1154*S1154,IF(OR($I1154="c",$I1154="css"),SUMIF($G$22:G$2999,$K1154,T$22:T$2999),IF($I1154="c1",SUMIF($F$22:F$2999,$K1154,T$22:T$2999),IF($I1154="c2",SUMIF($E$22:E$2999,$K1154,T$22:T$2999),IF($I1154="c3",SUMIF($D$22:D$2999,$K1154,T$22:T$2999),IF($I1154="c4",SUMIF($C$22:C$2999,$K1154,T$22:T$2999),"")))))))</f>
        <v/>
      </c>
      <c r="U1154" s="91" t="str">
        <f t="shared" si="280"/>
        <v/>
      </c>
      <c r="V1154" s="45"/>
      <c r="X1154" s="50" t="str">
        <f t="shared" si="281"/>
        <v/>
      </c>
      <c r="Y1154" s="69" t="str">
        <f t="shared" si="282"/>
        <v/>
      </c>
      <c r="Z1154" s="69" t="str">
        <f t="shared" si="283"/>
        <v/>
      </c>
      <c r="AA1154" s="69" t="str">
        <f>IF(I1154="CSS",IF(RELLENAR!$F$6="PEM",IF(OR(T1154&lt;(Q1154),Q1154=0),1,""),IF(OR(T1154*(1+$T$11+$T$9)&lt;(Q1154*(1+$O$9+$O$11)),Q1154=0),1,"")),"")</f>
        <v/>
      </c>
      <c r="AB1154" s="93" t="str">
        <f t="shared" si="284"/>
        <v/>
      </c>
      <c r="AC1154" s="56" t="str">
        <f t="shared" si="285"/>
        <v/>
      </c>
      <c r="AD1154" s="94" t="str">
        <f t="shared" si="286"/>
        <v/>
      </c>
      <c r="AE1154" s="56" t="str">
        <f t="shared" si="287"/>
        <v/>
      </c>
      <c r="AF1154" s="78" t="str">
        <f t="shared" si="288"/>
        <v/>
      </c>
    </row>
    <row r="1155" spans="1:32" s="74" customFormat="1" x14ac:dyDescent="0.2">
      <c r="A1155" s="74" t="str">
        <f>IF(EXPORTADO!I1137&lt;&gt;"",EXPORTADO!I1137,"")</f>
        <v/>
      </c>
      <c r="B1155" s="74" t="str">
        <f t="shared" si="273"/>
        <v/>
      </c>
      <c r="C1155" s="86" t="str">
        <f t="shared" si="274"/>
        <v/>
      </c>
      <c r="D1155" s="86" t="str">
        <f t="shared" si="275"/>
        <v/>
      </c>
      <c r="E1155" s="86" t="str">
        <f t="shared" si="276"/>
        <v/>
      </c>
      <c r="F1155" s="86" t="str">
        <f t="shared" si="277"/>
        <v/>
      </c>
      <c r="G1155" s="86" t="str">
        <f t="shared" si="278"/>
        <v/>
      </c>
      <c r="H1155" s="87" t="str">
        <f>IF(EXPORTADO!B1137&lt;&gt;"",EXPORTADO!B1137,"")</f>
        <v/>
      </c>
      <c r="I1155" s="78" t="str">
        <f t="shared" si="279"/>
        <v/>
      </c>
      <c r="J1155" s="78"/>
      <c r="K1155" s="88" t="str">
        <f>IF(EXPORTADO!A1137&lt;&gt;"",TRIM(EXPORTADO!A1137),"")</f>
        <v/>
      </c>
      <c r="L1155" s="50" t="str">
        <f>IF(K1155&lt;&gt;"",EXPORTADO!D1137,"")</f>
        <v/>
      </c>
      <c r="M1155" s="50"/>
      <c r="N1155" s="78" t="str">
        <f>IF(K1155&lt;&gt;"",EXPORTADO!C1137,"")</f>
        <v/>
      </c>
      <c r="O1155" s="89" t="str">
        <f>IF(G1155&lt;&gt;"",EXPORTADO!E1137,"")</f>
        <v/>
      </c>
      <c r="P1155" s="90" t="str">
        <f>IF(G1155&lt;&gt;"",EXPORTADO!F1137,"")</f>
        <v/>
      </c>
      <c r="Q1155" s="90" t="str">
        <f>IF($G1155&lt;&gt;"",$O1155*P1155,IF(OR($I1155="c",$I1155="css"),SUMIF($G$22:G$2999,$K1155,Q$22:Q$2999),IF($I1155="c1",SUMIF($F$22:F$2999,$K1155,Q$22:Q$2999),IF($I1155="c2",SUMIF($E$22:E$2999,$K1155,Q$22:Q$2999),IF($I1155="c3",SUMIF($D$22:D$2999,$K1155,Q$22:Q$2999),IF($I1155="c4",SUMIF($C$22:C$2999,$K1155,Q$22:Q$2999),""))))))</f>
        <v/>
      </c>
      <c r="S1155" s="90"/>
      <c r="T1155" s="90" t="str">
        <f>IF(G1155&lt;&gt;"",IF(S1155&lt;&gt;"",O1155*S1155,"Celda Vacia"),IF($G1155&lt;&gt;"",$O1155*S1155,IF(OR($I1155="c",$I1155="css"),SUMIF($G$22:G$2999,$K1155,T$22:T$2999),IF($I1155="c1",SUMIF($F$22:F$2999,$K1155,T$22:T$2999),IF($I1155="c2",SUMIF($E$22:E$2999,$K1155,T$22:T$2999),IF($I1155="c3",SUMIF($D$22:D$2999,$K1155,T$22:T$2999),IF($I1155="c4",SUMIF($C$22:C$2999,$K1155,T$22:T$2999),"")))))))</f>
        <v/>
      </c>
      <c r="U1155" s="91" t="str">
        <f t="shared" si="280"/>
        <v/>
      </c>
      <c r="V1155" s="45"/>
      <c r="X1155" s="50" t="str">
        <f t="shared" si="281"/>
        <v/>
      </c>
      <c r="Y1155" s="69" t="str">
        <f t="shared" si="282"/>
        <v/>
      </c>
      <c r="Z1155" s="69" t="str">
        <f t="shared" si="283"/>
        <v/>
      </c>
      <c r="AA1155" s="69" t="str">
        <f>IF(I1155="CSS",IF(RELLENAR!$F$6="PEM",IF(OR(T1155&lt;(Q1155),Q1155=0),1,""),IF(OR(T1155*(1+$T$11+$T$9)&lt;(Q1155*(1+$O$9+$O$11)),Q1155=0),1,"")),"")</f>
        <v/>
      </c>
      <c r="AB1155" s="93" t="str">
        <f t="shared" si="284"/>
        <v/>
      </c>
      <c r="AC1155" s="56" t="str">
        <f t="shared" si="285"/>
        <v/>
      </c>
      <c r="AD1155" s="94" t="str">
        <f t="shared" si="286"/>
        <v/>
      </c>
      <c r="AE1155" s="56" t="str">
        <f t="shared" si="287"/>
        <v/>
      </c>
      <c r="AF1155" s="78" t="str">
        <f t="shared" si="288"/>
        <v/>
      </c>
    </row>
    <row r="1156" spans="1:32" s="74" customFormat="1" x14ac:dyDescent="0.2">
      <c r="A1156" s="74" t="str">
        <f>IF(EXPORTADO!I1138&lt;&gt;"",EXPORTADO!I1138,"")</f>
        <v/>
      </c>
      <c r="B1156" s="74" t="str">
        <f t="shared" si="273"/>
        <v/>
      </c>
      <c r="C1156" s="86" t="str">
        <f t="shared" si="274"/>
        <v/>
      </c>
      <c r="D1156" s="86" t="str">
        <f t="shared" si="275"/>
        <v/>
      </c>
      <c r="E1156" s="86" t="str">
        <f t="shared" si="276"/>
        <v/>
      </c>
      <c r="F1156" s="86" t="str">
        <f t="shared" si="277"/>
        <v/>
      </c>
      <c r="G1156" s="86" t="str">
        <f t="shared" si="278"/>
        <v/>
      </c>
      <c r="H1156" s="87" t="str">
        <f>IF(EXPORTADO!B1138&lt;&gt;"",EXPORTADO!B1138,"")</f>
        <v/>
      </c>
      <c r="I1156" s="78" t="str">
        <f t="shared" si="279"/>
        <v/>
      </c>
      <c r="J1156" s="78"/>
      <c r="K1156" s="88" t="str">
        <f>IF(EXPORTADO!A1138&lt;&gt;"",TRIM(EXPORTADO!A1138),"")</f>
        <v/>
      </c>
      <c r="L1156" s="50" t="str">
        <f>IF(K1156&lt;&gt;"",EXPORTADO!D1138,"")</f>
        <v/>
      </c>
      <c r="M1156" s="50"/>
      <c r="N1156" s="78" t="str">
        <f>IF(K1156&lt;&gt;"",EXPORTADO!C1138,"")</f>
        <v/>
      </c>
      <c r="O1156" s="89" t="str">
        <f>IF(G1156&lt;&gt;"",EXPORTADO!E1138,"")</f>
        <v/>
      </c>
      <c r="P1156" s="90" t="str">
        <f>IF(G1156&lt;&gt;"",EXPORTADO!F1138,"")</f>
        <v/>
      </c>
      <c r="Q1156" s="90" t="str">
        <f>IF($G1156&lt;&gt;"",$O1156*P1156,IF(OR($I1156="c",$I1156="css"),SUMIF($G$22:G$2999,$K1156,Q$22:Q$2999),IF($I1156="c1",SUMIF($F$22:F$2999,$K1156,Q$22:Q$2999),IF($I1156="c2",SUMIF($E$22:E$2999,$K1156,Q$22:Q$2999),IF($I1156="c3",SUMIF($D$22:D$2999,$K1156,Q$22:Q$2999),IF($I1156="c4",SUMIF($C$22:C$2999,$K1156,Q$22:Q$2999),""))))))</f>
        <v/>
      </c>
      <c r="S1156" s="90"/>
      <c r="T1156" s="90" t="str">
        <f>IF(G1156&lt;&gt;"",IF(S1156&lt;&gt;"",O1156*S1156,"Celda Vacia"),IF($G1156&lt;&gt;"",$O1156*S1156,IF(OR($I1156="c",$I1156="css"),SUMIF($G$22:G$2999,$K1156,T$22:T$2999),IF($I1156="c1",SUMIF($F$22:F$2999,$K1156,T$22:T$2999),IF($I1156="c2",SUMIF($E$22:E$2999,$K1156,T$22:T$2999),IF($I1156="c3",SUMIF($D$22:D$2999,$K1156,T$22:T$2999),IF($I1156="c4",SUMIF($C$22:C$2999,$K1156,T$22:T$2999),"")))))))</f>
        <v/>
      </c>
      <c r="U1156" s="91" t="str">
        <f t="shared" si="280"/>
        <v/>
      </c>
      <c r="V1156" s="45"/>
      <c r="X1156" s="50" t="str">
        <f t="shared" si="281"/>
        <v/>
      </c>
      <c r="Y1156" s="69" t="str">
        <f t="shared" si="282"/>
        <v/>
      </c>
      <c r="Z1156" s="69" t="str">
        <f t="shared" si="283"/>
        <v/>
      </c>
      <c r="AA1156" s="69" t="str">
        <f>IF(I1156="CSS",IF(RELLENAR!$F$6="PEM",IF(OR(T1156&lt;(Q1156),Q1156=0),1,""),IF(OR(T1156*(1+$T$11+$T$9)&lt;(Q1156*(1+$O$9+$O$11)),Q1156=0),1,"")),"")</f>
        <v/>
      </c>
      <c r="AB1156" s="93" t="str">
        <f t="shared" si="284"/>
        <v/>
      </c>
      <c r="AC1156" s="56" t="str">
        <f t="shared" si="285"/>
        <v/>
      </c>
      <c r="AD1156" s="94" t="str">
        <f t="shared" si="286"/>
        <v/>
      </c>
      <c r="AE1156" s="56" t="str">
        <f t="shared" si="287"/>
        <v/>
      </c>
      <c r="AF1156" s="78" t="str">
        <f t="shared" si="288"/>
        <v/>
      </c>
    </row>
    <row r="1157" spans="1:32" s="74" customFormat="1" x14ac:dyDescent="0.2">
      <c r="A1157" s="74" t="str">
        <f>IF(EXPORTADO!I1139&lt;&gt;"",EXPORTADO!I1139,"")</f>
        <v/>
      </c>
      <c r="B1157" s="74" t="str">
        <f t="shared" si="273"/>
        <v/>
      </c>
      <c r="C1157" s="86" t="str">
        <f t="shared" si="274"/>
        <v/>
      </c>
      <c r="D1157" s="86" t="str">
        <f t="shared" si="275"/>
        <v/>
      </c>
      <c r="E1157" s="86" t="str">
        <f t="shared" si="276"/>
        <v/>
      </c>
      <c r="F1157" s="86" t="str">
        <f t="shared" si="277"/>
        <v/>
      </c>
      <c r="G1157" s="86" t="str">
        <f t="shared" si="278"/>
        <v/>
      </c>
      <c r="H1157" s="87" t="str">
        <f>IF(EXPORTADO!B1139&lt;&gt;"",EXPORTADO!B1139,"")</f>
        <v/>
      </c>
      <c r="I1157" s="78" t="str">
        <f t="shared" si="279"/>
        <v/>
      </c>
      <c r="J1157" s="78"/>
      <c r="K1157" s="88" t="str">
        <f>IF(EXPORTADO!A1139&lt;&gt;"",TRIM(EXPORTADO!A1139),"")</f>
        <v/>
      </c>
      <c r="L1157" s="50" t="str">
        <f>IF(K1157&lt;&gt;"",EXPORTADO!D1139,"")</f>
        <v/>
      </c>
      <c r="M1157" s="50"/>
      <c r="N1157" s="78" t="str">
        <f>IF(K1157&lt;&gt;"",EXPORTADO!C1139,"")</f>
        <v/>
      </c>
      <c r="O1157" s="89" t="str">
        <f>IF(G1157&lt;&gt;"",EXPORTADO!E1139,"")</f>
        <v/>
      </c>
      <c r="P1157" s="90" t="str">
        <f>IF(G1157&lt;&gt;"",EXPORTADO!F1139,"")</f>
        <v/>
      </c>
      <c r="Q1157" s="90" t="str">
        <f>IF($G1157&lt;&gt;"",$O1157*P1157,IF(OR($I1157="c",$I1157="css"),SUMIF($G$22:G$2999,$K1157,Q$22:Q$2999),IF($I1157="c1",SUMIF($F$22:F$2999,$K1157,Q$22:Q$2999),IF($I1157="c2",SUMIF($E$22:E$2999,$K1157,Q$22:Q$2999),IF($I1157="c3",SUMIF($D$22:D$2999,$K1157,Q$22:Q$2999),IF($I1157="c4",SUMIF($C$22:C$2999,$K1157,Q$22:Q$2999),""))))))</f>
        <v/>
      </c>
      <c r="S1157" s="90"/>
      <c r="T1157" s="90" t="str">
        <f>IF(G1157&lt;&gt;"",IF(S1157&lt;&gt;"",O1157*S1157,"Celda Vacia"),IF($G1157&lt;&gt;"",$O1157*S1157,IF(OR($I1157="c",$I1157="css"),SUMIF($G$22:G$2999,$K1157,T$22:T$2999),IF($I1157="c1",SUMIF($F$22:F$2999,$K1157,T$22:T$2999),IF($I1157="c2",SUMIF($E$22:E$2999,$K1157,T$22:T$2999),IF($I1157="c3",SUMIF($D$22:D$2999,$K1157,T$22:T$2999),IF($I1157="c4",SUMIF($C$22:C$2999,$K1157,T$22:T$2999),"")))))))</f>
        <v/>
      </c>
      <c r="U1157" s="91" t="str">
        <f t="shared" si="280"/>
        <v/>
      </c>
      <c r="V1157" s="45"/>
      <c r="X1157" s="50" t="str">
        <f t="shared" si="281"/>
        <v/>
      </c>
      <c r="Y1157" s="69" t="str">
        <f t="shared" si="282"/>
        <v/>
      </c>
      <c r="Z1157" s="69" t="str">
        <f t="shared" si="283"/>
        <v/>
      </c>
      <c r="AA1157" s="69" t="str">
        <f>IF(I1157="CSS",IF(RELLENAR!$F$6="PEM",IF(OR(T1157&lt;(Q1157),Q1157=0),1,""),IF(OR(T1157*(1+$T$11+$T$9)&lt;(Q1157*(1+$O$9+$O$11)),Q1157=0),1,"")),"")</f>
        <v/>
      </c>
      <c r="AB1157" s="93" t="str">
        <f t="shared" si="284"/>
        <v/>
      </c>
      <c r="AC1157" s="56" t="str">
        <f t="shared" si="285"/>
        <v/>
      </c>
      <c r="AD1157" s="94" t="str">
        <f t="shared" si="286"/>
        <v/>
      </c>
      <c r="AE1157" s="56" t="str">
        <f t="shared" si="287"/>
        <v/>
      </c>
      <c r="AF1157" s="78" t="str">
        <f t="shared" si="288"/>
        <v/>
      </c>
    </row>
    <row r="1158" spans="1:32" s="74" customFormat="1" x14ac:dyDescent="0.2">
      <c r="A1158" s="74" t="str">
        <f>IF(EXPORTADO!I1140&lt;&gt;"",EXPORTADO!I1140,"")</f>
        <v/>
      </c>
      <c r="B1158" s="74" t="str">
        <f t="shared" si="273"/>
        <v/>
      </c>
      <c r="C1158" s="86" t="str">
        <f t="shared" si="274"/>
        <v/>
      </c>
      <c r="D1158" s="86" t="str">
        <f t="shared" si="275"/>
        <v/>
      </c>
      <c r="E1158" s="86" t="str">
        <f t="shared" si="276"/>
        <v/>
      </c>
      <c r="F1158" s="86" t="str">
        <f t="shared" si="277"/>
        <v/>
      </c>
      <c r="G1158" s="86" t="str">
        <f t="shared" si="278"/>
        <v/>
      </c>
      <c r="H1158" s="87" t="str">
        <f>IF(EXPORTADO!B1140&lt;&gt;"",EXPORTADO!B1140,"")</f>
        <v/>
      </c>
      <c r="I1158" s="78" t="str">
        <f t="shared" si="279"/>
        <v/>
      </c>
      <c r="J1158" s="78"/>
      <c r="K1158" s="88" t="str">
        <f>IF(EXPORTADO!A1140&lt;&gt;"",TRIM(EXPORTADO!A1140),"")</f>
        <v/>
      </c>
      <c r="L1158" s="50" t="str">
        <f>IF(K1158&lt;&gt;"",EXPORTADO!D1140,"")</f>
        <v/>
      </c>
      <c r="M1158" s="50"/>
      <c r="N1158" s="78" t="str">
        <f>IF(K1158&lt;&gt;"",EXPORTADO!C1140,"")</f>
        <v/>
      </c>
      <c r="O1158" s="89" t="str">
        <f>IF(G1158&lt;&gt;"",EXPORTADO!E1140,"")</f>
        <v/>
      </c>
      <c r="P1158" s="90" t="str">
        <f>IF(G1158&lt;&gt;"",EXPORTADO!F1140,"")</f>
        <v/>
      </c>
      <c r="Q1158" s="90" t="str">
        <f>IF($G1158&lt;&gt;"",$O1158*P1158,IF(OR($I1158="c",$I1158="css"),SUMIF($G$22:G$2999,$K1158,Q$22:Q$2999),IF($I1158="c1",SUMIF($F$22:F$2999,$K1158,Q$22:Q$2999),IF($I1158="c2",SUMIF($E$22:E$2999,$K1158,Q$22:Q$2999),IF($I1158="c3",SUMIF($D$22:D$2999,$K1158,Q$22:Q$2999),IF($I1158="c4",SUMIF($C$22:C$2999,$K1158,Q$22:Q$2999),""))))))</f>
        <v/>
      </c>
      <c r="S1158" s="90"/>
      <c r="T1158" s="90" t="str">
        <f>IF(G1158&lt;&gt;"",IF(S1158&lt;&gt;"",O1158*S1158,"Celda Vacia"),IF($G1158&lt;&gt;"",$O1158*S1158,IF(OR($I1158="c",$I1158="css"),SUMIF($G$22:G$2999,$K1158,T$22:T$2999),IF($I1158="c1",SUMIF($F$22:F$2999,$K1158,T$22:T$2999),IF($I1158="c2",SUMIF($E$22:E$2999,$K1158,T$22:T$2999),IF($I1158="c3",SUMIF($D$22:D$2999,$K1158,T$22:T$2999),IF($I1158="c4",SUMIF($C$22:C$2999,$K1158,T$22:T$2999),"")))))))</f>
        <v/>
      </c>
      <c r="U1158" s="91" t="str">
        <f t="shared" si="280"/>
        <v/>
      </c>
      <c r="V1158" s="45"/>
      <c r="X1158" s="50" t="str">
        <f t="shared" si="281"/>
        <v/>
      </c>
      <c r="Y1158" s="69" t="str">
        <f t="shared" si="282"/>
        <v/>
      </c>
      <c r="Z1158" s="69" t="str">
        <f t="shared" si="283"/>
        <v/>
      </c>
      <c r="AA1158" s="69" t="str">
        <f>IF(I1158="CSS",IF(RELLENAR!$F$6="PEM",IF(OR(T1158&lt;(Q1158),Q1158=0),1,""),IF(OR(T1158*(1+$T$11+$T$9)&lt;(Q1158*(1+$O$9+$O$11)),Q1158=0),1,"")),"")</f>
        <v/>
      </c>
      <c r="AB1158" s="93" t="str">
        <f t="shared" si="284"/>
        <v/>
      </c>
      <c r="AC1158" s="56" t="str">
        <f t="shared" si="285"/>
        <v/>
      </c>
      <c r="AD1158" s="94" t="str">
        <f t="shared" si="286"/>
        <v/>
      </c>
      <c r="AE1158" s="56" t="str">
        <f t="shared" si="287"/>
        <v/>
      </c>
      <c r="AF1158" s="78" t="str">
        <f t="shared" si="288"/>
        <v/>
      </c>
    </row>
    <row r="1159" spans="1:32" s="74" customFormat="1" x14ac:dyDescent="0.2">
      <c r="A1159" s="74" t="str">
        <f>IF(EXPORTADO!I1141&lt;&gt;"",EXPORTADO!I1141,"")</f>
        <v/>
      </c>
      <c r="B1159" s="74" t="str">
        <f t="shared" si="273"/>
        <v/>
      </c>
      <c r="C1159" s="86" t="str">
        <f t="shared" si="274"/>
        <v/>
      </c>
      <c r="D1159" s="86" t="str">
        <f t="shared" si="275"/>
        <v/>
      </c>
      <c r="E1159" s="86" t="str">
        <f t="shared" si="276"/>
        <v/>
      </c>
      <c r="F1159" s="86" t="str">
        <f t="shared" si="277"/>
        <v/>
      </c>
      <c r="G1159" s="86" t="str">
        <f t="shared" si="278"/>
        <v/>
      </c>
      <c r="H1159" s="87" t="str">
        <f>IF(EXPORTADO!B1141&lt;&gt;"",EXPORTADO!B1141,"")</f>
        <v/>
      </c>
      <c r="I1159" s="78" t="str">
        <f t="shared" si="279"/>
        <v/>
      </c>
      <c r="J1159" s="78"/>
      <c r="K1159" s="88" t="str">
        <f>IF(EXPORTADO!A1141&lt;&gt;"",TRIM(EXPORTADO!A1141),"")</f>
        <v/>
      </c>
      <c r="L1159" s="50" t="str">
        <f>IF(K1159&lt;&gt;"",EXPORTADO!D1141,"")</f>
        <v/>
      </c>
      <c r="M1159" s="50"/>
      <c r="N1159" s="78" t="str">
        <f>IF(K1159&lt;&gt;"",EXPORTADO!C1141,"")</f>
        <v/>
      </c>
      <c r="O1159" s="89" t="str">
        <f>IF(G1159&lt;&gt;"",EXPORTADO!E1141,"")</f>
        <v/>
      </c>
      <c r="P1159" s="90" t="str">
        <f>IF(G1159&lt;&gt;"",EXPORTADO!F1141,"")</f>
        <v/>
      </c>
      <c r="Q1159" s="90" t="str">
        <f>IF($G1159&lt;&gt;"",$O1159*P1159,IF(OR($I1159="c",$I1159="css"),SUMIF($G$22:G$2999,$K1159,Q$22:Q$2999),IF($I1159="c1",SUMIF($F$22:F$2999,$K1159,Q$22:Q$2999),IF($I1159="c2",SUMIF($E$22:E$2999,$K1159,Q$22:Q$2999),IF($I1159="c3",SUMIF($D$22:D$2999,$K1159,Q$22:Q$2999),IF($I1159="c4",SUMIF($C$22:C$2999,$K1159,Q$22:Q$2999),""))))))</f>
        <v/>
      </c>
      <c r="S1159" s="90"/>
      <c r="T1159" s="90" t="str">
        <f>IF(G1159&lt;&gt;"",IF(S1159&lt;&gt;"",O1159*S1159,"Celda Vacia"),IF($G1159&lt;&gt;"",$O1159*S1159,IF(OR($I1159="c",$I1159="css"),SUMIF($G$22:G$2999,$K1159,T$22:T$2999),IF($I1159="c1",SUMIF($F$22:F$2999,$K1159,T$22:T$2999),IF($I1159="c2",SUMIF($E$22:E$2999,$K1159,T$22:T$2999),IF($I1159="c3",SUMIF($D$22:D$2999,$K1159,T$22:T$2999),IF($I1159="c4",SUMIF($C$22:C$2999,$K1159,T$22:T$2999),"")))))))</f>
        <v/>
      </c>
      <c r="U1159" s="91" t="str">
        <f t="shared" si="280"/>
        <v/>
      </c>
      <c r="V1159" s="45"/>
      <c r="X1159" s="50" t="str">
        <f t="shared" si="281"/>
        <v/>
      </c>
      <c r="Y1159" s="69" t="str">
        <f t="shared" si="282"/>
        <v/>
      </c>
      <c r="Z1159" s="69" t="str">
        <f t="shared" si="283"/>
        <v/>
      </c>
      <c r="AA1159" s="69" t="str">
        <f>IF(I1159="CSS",IF(RELLENAR!$F$6="PEM",IF(OR(T1159&lt;(Q1159),Q1159=0),1,""),IF(OR(T1159*(1+$T$11+$T$9)&lt;(Q1159*(1+$O$9+$O$11)),Q1159=0),1,"")),"")</f>
        <v/>
      </c>
      <c r="AB1159" s="93" t="str">
        <f t="shared" si="284"/>
        <v/>
      </c>
      <c r="AC1159" s="56" t="str">
        <f t="shared" si="285"/>
        <v/>
      </c>
      <c r="AD1159" s="94" t="str">
        <f t="shared" si="286"/>
        <v/>
      </c>
      <c r="AE1159" s="56" t="str">
        <f t="shared" si="287"/>
        <v/>
      </c>
      <c r="AF1159" s="78" t="str">
        <f t="shared" si="288"/>
        <v/>
      </c>
    </row>
    <row r="1160" spans="1:32" s="74" customFormat="1" x14ac:dyDescent="0.2">
      <c r="A1160" s="74" t="str">
        <f>IF(EXPORTADO!I1142&lt;&gt;"",EXPORTADO!I1142,"")</f>
        <v/>
      </c>
      <c r="B1160" s="74" t="str">
        <f t="shared" si="273"/>
        <v/>
      </c>
      <c r="C1160" s="86" t="str">
        <f t="shared" si="274"/>
        <v/>
      </c>
      <c r="D1160" s="86" t="str">
        <f t="shared" si="275"/>
        <v/>
      </c>
      <c r="E1160" s="86" t="str">
        <f t="shared" si="276"/>
        <v/>
      </c>
      <c r="F1160" s="86" t="str">
        <f t="shared" si="277"/>
        <v/>
      </c>
      <c r="G1160" s="86" t="str">
        <f t="shared" si="278"/>
        <v/>
      </c>
      <c r="H1160" s="87" t="str">
        <f>IF(EXPORTADO!B1142&lt;&gt;"",EXPORTADO!B1142,"")</f>
        <v/>
      </c>
      <c r="I1160" s="78" t="str">
        <f t="shared" si="279"/>
        <v/>
      </c>
      <c r="J1160" s="78"/>
      <c r="K1160" s="88" t="str">
        <f>IF(EXPORTADO!A1142&lt;&gt;"",TRIM(EXPORTADO!A1142),"")</f>
        <v/>
      </c>
      <c r="L1160" s="50" t="str">
        <f>IF(K1160&lt;&gt;"",EXPORTADO!D1142,"")</f>
        <v/>
      </c>
      <c r="M1160" s="50"/>
      <c r="N1160" s="78" t="str">
        <f>IF(K1160&lt;&gt;"",EXPORTADO!C1142,"")</f>
        <v/>
      </c>
      <c r="O1160" s="89" t="str">
        <f>IF(G1160&lt;&gt;"",EXPORTADO!E1142,"")</f>
        <v/>
      </c>
      <c r="P1160" s="90" t="str">
        <f>IF(G1160&lt;&gt;"",EXPORTADO!F1142,"")</f>
        <v/>
      </c>
      <c r="Q1160" s="90" t="str">
        <f>IF($G1160&lt;&gt;"",$O1160*P1160,IF(OR($I1160="c",$I1160="css"),SUMIF($G$22:G$2999,$K1160,Q$22:Q$2999),IF($I1160="c1",SUMIF($F$22:F$2999,$K1160,Q$22:Q$2999),IF($I1160="c2",SUMIF($E$22:E$2999,$K1160,Q$22:Q$2999),IF($I1160="c3",SUMIF($D$22:D$2999,$K1160,Q$22:Q$2999),IF($I1160="c4",SUMIF($C$22:C$2999,$K1160,Q$22:Q$2999),""))))))</f>
        <v/>
      </c>
      <c r="S1160" s="90"/>
      <c r="T1160" s="90" t="str">
        <f>IF(G1160&lt;&gt;"",IF(S1160&lt;&gt;"",O1160*S1160,"Celda Vacia"),IF($G1160&lt;&gt;"",$O1160*S1160,IF(OR($I1160="c",$I1160="css"),SUMIF($G$22:G$2999,$K1160,T$22:T$2999),IF($I1160="c1",SUMIF($F$22:F$2999,$K1160,T$22:T$2999),IF($I1160="c2",SUMIF($E$22:E$2999,$K1160,T$22:T$2999),IF($I1160="c3",SUMIF($D$22:D$2999,$K1160,T$22:T$2999),IF($I1160="c4",SUMIF($C$22:C$2999,$K1160,T$22:T$2999),"")))))))</f>
        <v/>
      </c>
      <c r="U1160" s="91" t="str">
        <f t="shared" si="280"/>
        <v/>
      </c>
      <c r="V1160" s="45"/>
      <c r="X1160" s="50" t="str">
        <f t="shared" si="281"/>
        <v/>
      </c>
      <c r="Y1160" s="69" t="str">
        <f t="shared" si="282"/>
        <v/>
      </c>
      <c r="Z1160" s="69" t="str">
        <f t="shared" si="283"/>
        <v/>
      </c>
      <c r="AA1160" s="69" t="str">
        <f>IF(I1160="CSS",IF(RELLENAR!$F$6="PEM",IF(OR(T1160&lt;(Q1160),Q1160=0),1,""),IF(OR(T1160*(1+$T$11+$T$9)&lt;(Q1160*(1+$O$9+$O$11)),Q1160=0),1,"")),"")</f>
        <v/>
      </c>
      <c r="AB1160" s="93" t="str">
        <f t="shared" si="284"/>
        <v/>
      </c>
      <c r="AC1160" s="56" t="str">
        <f t="shared" si="285"/>
        <v/>
      </c>
      <c r="AD1160" s="94" t="str">
        <f t="shared" si="286"/>
        <v/>
      </c>
      <c r="AE1160" s="56" t="str">
        <f t="shared" si="287"/>
        <v/>
      </c>
      <c r="AF1160" s="78" t="str">
        <f t="shared" si="288"/>
        <v/>
      </c>
    </row>
    <row r="1161" spans="1:32" s="74" customFormat="1" x14ac:dyDescent="0.2">
      <c r="A1161" s="74" t="str">
        <f>IF(EXPORTADO!I1143&lt;&gt;"",EXPORTADO!I1143,"")</f>
        <v/>
      </c>
      <c r="B1161" s="74" t="str">
        <f t="shared" si="273"/>
        <v/>
      </c>
      <c r="C1161" s="86" t="str">
        <f t="shared" si="274"/>
        <v/>
      </c>
      <c r="D1161" s="86" t="str">
        <f t="shared" si="275"/>
        <v/>
      </c>
      <c r="E1161" s="86" t="str">
        <f t="shared" si="276"/>
        <v/>
      </c>
      <c r="F1161" s="86" t="str">
        <f t="shared" si="277"/>
        <v/>
      </c>
      <c r="G1161" s="86" t="str">
        <f t="shared" si="278"/>
        <v/>
      </c>
      <c r="H1161" s="87" t="str">
        <f>IF(EXPORTADO!B1143&lt;&gt;"",EXPORTADO!B1143,"")</f>
        <v/>
      </c>
      <c r="I1161" s="78" t="str">
        <f t="shared" si="279"/>
        <v/>
      </c>
      <c r="J1161" s="78"/>
      <c r="K1161" s="88" t="str">
        <f>IF(EXPORTADO!A1143&lt;&gt;"",TRIM(EXPORTADO!A1143),"")</f>
        <v/>
      </c>
      <c r="L1161" s="50" t="str">
        <f>IF(K1161&lt;&gt;"",EXPORTADO!D1143,"")</f>
        <v/>
      </c>
      <c r="M1161" s="50"/>
      <c r="N1161" s="78" t="str">
        <f>IF(K1161&lt;&gt;"",EXPORTADO!C1143,"")</f>
        <v/>
      </c>
      <c r="O1161" s="89" t="str">
        <f>IF(G1161&lt;&gt;"",EXPORTADO!E1143,"")</f>
        <v/>
      </c>
      <c r="P1161" s="90" t="str">
        <f>IF(G1161&lt;&gt;"",EXPORTADO!F1143,"")</f>
        <v/>
      </c>
      <c r="Q1161" s="90" t="str">
        <f>IF($G1161&lt;&gt;"",$O1161*P1161,IF(OR($I1161="c",$I1161="css"),SUMIF($G$22:G$2999,$K1161,Q$22:Q$2999),IF($I1161="c1",SUMIF($F$22:F$2999,$K1161,Q$22:Q$2999),IF($I1161="c2",SUMIF($E$22:E$2999,$K1161,Q$22:Q$2999),IF($I1161="c3",SUMIF($D$22:D$2999,$K1161,Q$22:Q$2999),IF($I1161="c4",SUMIF($C$22:C$2999,$K1161,Q$22:Q$2999),""))))))</f>
        <v/>
      </c>
      <c r="S1161" s="90"/>
      <c r="T1161" s="90" t="str">
        <f>IF(G1161&lt;&gt;"",IF(S1161&lt;&gt;"",O1161*S1161,"Celda Vacia"),IF($G1161&lt;&gt;"",$O1161*S1161,IF(OR($I1161="c",$I1161="css"),SUMIF($G$22:G$2999,$K1161,T$22:T$2999),IF($I1161="c1",SUMIF($F$22:F$2999,$K1161,T$22:T$2999),IF($I1161="c2",SUMIF($E$22:E$2999,$K1161,T$22:T$2999),IF($I1161="c3",SUMIF($D$22:D$2999,$K1161,T$22:T$2999),IF($I1161="c4",SUMIF($C$22:C$2999,$K1161,T$22:T$2999),"")))))))</f>
        <v/>
      </c>
      <c r="U1161" s="91" t="str">
        <f t="shared" si="280"/>
        <v/>
      </c>
      <c r="V1161" s="45"/>
      <c r="X1161" s="50" t="str">
        <f t="shared" si="281"/>
        <v/>
      </c>
      <c r="Y1161" s="69" t="str">
        <f t="shared" si="282"/>
        <v/>
      </c>
      <c r="Z1161" s="69" t="str">
        <f t="shared" si="283"/>
        <v/>
      </c>
      <c r="AA1161" s="69" t="str">
        <f>IF(I1161="CSS",IF(RELLENAR!$F$6="PEM",IF(OR(T1161&lt;(Q1161),Q1161=0),1,""),IF(OR(T1161*(1+$T$11+$T$9)&lt;(Q1161*(1+$O$9+$O$11)),Q1161=0),1,"")),"")</f>
        <v/>
      </c>
      <c r="AB1161" s="93" t="str">
        <f t="shared" si="284"/>
        <v/>
      </c>
      <c r="AC1161" s="56" t="str">
        <f t="shared" si="285"/>
        <v/>
      </c>
      <c r="AD1161" s="94" t="str">
        <f t="shared" si="286"/>
        <v/>
      </c>
      <c r="AE1161" s="56" t="str">
        <f t="shared" si="287"/>
        <v/>
      </c>
      <c r="AF1161" s="78" t="str">
        <f t="shared" si="288"/>
        <v/>
      </c>
    </row>
    <row r="1162" spans="1:32" s="74" customFormat="1" x14ac:dyDescent="0.2">
      <c r="A1162" s="74" t="str">
        <f>IF(EXPORTADO!I1144&lt;&gt;"",EXPORTADO!I1144,"")</f>
        <v/>
      </c>
      <c r="B1162" s="74" t="str">
        <f t="shared" si="273"/>
        <v/>
      </c>
      <c r="C1162" s="86" t="str">
        <f t="shared" si="274"/>
        <v/>
      </c>
      <c r="D1162" s="86" t="str">
        <f t="shared" si="275"/>
        <v/>
      </c>
      <c r="E1162" s="86" t="str">
        <f t="shared" si="276"/>
        <v/>
      </c>
      <c r="F1162" s="86" t="str">
        <f t="shared" si="277"/>
        <v/>
      </c>
      <c r="G1162" s="86" t="str">
        <f t="shared" si="278"/>
        <v/>
      </c>
      <c r="H1162" s="87" t="str">
        <f>IF(EXPORTADO!B1144&lt;&gt;"",EXPORTADO!B1144,"")</f>
        <v/>
      </c>
      <c r="I1162" s="78" t="str">
        <f t="shared" si="279"/>
        <v/>
      </c>
      <c r="J1162" s="78"/>
      <c r="K1162" s="88" t="str">
        <f>IF(EXPORTADO!A1144&lt;&gt;"",TRIM(EXPORTADO!A1144),"")</f>
        <v/>
      </c>
      <c r="L1162" s="50" t="str">
        <f>IF(K1162&lt;&gt;"",EXPORTADO!D1144,"")</f>
        <v/>
      </c>
      <c r="M1162" s="50"/>
      <c r="N1162" s="78" t="str">
        <f>IF(K1162&lt;&gt;"",EXPORTADO!C1144,"")</f>
        <v/>
      </c>
      <c r="O1162" s="89" t="str">
        <f>IF(G1162&lt;&gt;"",EXPORTADO!E1144,"")</f>
        <v/>
      </c>
      <c r="P1162" s="90" t="str">
        <f>IF(G1162&lt;&gt;"",EXPORTADO!F1144,"")</f>
        <v/>
      </c>
      <c r="Q1162" s="90" t="str">
        <f>IF($G1162&lt;&gt;"",$O1162*P1162,IF(OR($I1162="c",$I1162="css"),SUMIF($G$22:G$2999,$K1162,Q$22:Q$2999),IF($I1162="c1",SUMIF($F$22:F$2999,$K1162,Q$22:Q$2999),IF($I1162="c2",SUMIF($E$22:E$2999,$K1162,Q$22:Q$2999),IF($I1162="c3",SUMIF($D$22:D$2999,$K1162,Q$22:Q$2999),IF($I1162="c4",SUMIF($C$22:C$2999,$K1162,Q$22:Q$2999),""))))))</f>
        <v/>
      </c>
      <c r="S1162" s="90"/>
      <c r="T1162" s="90" t="str">
        <f>IF(G1162&lt;&gt;"",IF(S1162&lt;&gt;"",O1162*S1162,"Celda Vacia"),IF($G1162&lt;&gt;"",$O1162*S1162,IF(OR($I1162="c",$I1162="css"),SUMIF($G$22:G$2999,$K1162,T$22:T$2999),IF($I1162="c1",SUMIF($F$22:F$2999,$K1162,T$22:T$2999),IF($I1162="c2",SUMIF($E$22:E$2999,$K1162,T$22:T$2999),IF($I1162="c3",SUMIF($D$22:D$2999,$K1162,T$22:T$2999),IF($I1162="c4",SUMIF($C$22:C$2999,$K1162,T$22:T$2999),"")))))))</f>
        <v/>
      </c>
      <c r="U1162" s="91" t="str">
        <f t="shared" si="280"/>
        <v/>
      </c>
      <c r="V1162" s="45"/>
      <c r="X1162" s="50" t="str">
        <f t="shared" si="281"/>
        <v/>
      </c>
      <c r="Y1162" s="69" t="str">
        <f t="shared" si="282"/>
        <v/>
      </c>
      <c r="Z1162" s="69" t="str">
        <f t="shared" si="283"/>
        <v/>
      </c>
      <c r="AA1162" s="69" t="str">
        <f>IF(I1162="CSS",IF(RELLENAR!$F$6="PEM",IF(OR(T1162&lt;(Q1162),Q1162=0),1,""),IF(OR(T1162*(1+$T$11+$T$9)&lt;(Q1162*(1+$O$9+$O$11)),Q1162=0),1,"")),"")</f>
        <v/>
      </c>
      <c r="AB1162" s="93" t="str">
        <f t="shared" si="284"/>
        <v/>
      </c>
      <c r="AC1162" s="56" t="str">
        <f t="shared" si="285"/>
        <v/>
      </c>
      <c r="AD1162" s="94" t="str">
        <f t="shared" si="286"/>
        <v/>
      </c>
      <c r="AE1162" s="56" t="str">
        <f t="shared" si="287"/>
        <v/>
      </c>
      <c r="AF1162" s="78" t="str">
        <f t="shared" si="288"/>
        <v/>
      </c>
    </row>
    <row r="1163" spans="1:32" s="74" customFormat="1" x14ac:dyDescent="0.2">
      <c r="A1163" s="74" t="str">
        <f>IF(EXPORTADO!I1145&lt;&gt;"",EXPORTADO!I1145,"")</f>
        <v/>
      </c>
      <c r="B1163" s="74" t="str">
        <f t="shared" si="273"/>
        <v/>
      </c>
      <c r="C1163" s="86" t="str">
        <f t="shared" si="274"/>
        <v/>
      </c>
      <c r="D1163" s="86" t="str">
        <f t="shared" si="275"/>
        <v/>
      </c>
      <c r="E1163" s="86" t="str">
        <f t="shared" si="276"/>
        <v/>
      </c>
      <c r="F1163" s="86" t="str">
        <f t="shared" si="277"/>
        <v/>
      </c>
      <c r="G1163" s="86" t="str">
        <f t="shared" si="278"/>
        <v/>
      </c>
      <c r="H1163" s="87" t="str">
        <f>IF(EXPORTADO!B1145&lt;&gt;"",EXPORTADO!B1145,"")</f>
        <v/>
      </c>
      <c r="I1163" s="78" t="str">
        <f t="shared" si="279"/>
        <v/>
      </c>
      <c r="J1163" s="78"/>
      <c r="K1163" s="88" t="str">
        <f>IF(EXPORTADO!A1145&lt;&gt;"",TRIM(EXPORTADO!A1145),"")</f>
        <v/>
      </c>
      <c r="L1163" s="50" t="str">
        <f>IF(K1163&lt;&gt;"",EXPORTADO!D1145,"")</f>
        <v/>
      </c>
      <c r="M1163" s="50"/>
      <c r="N1163" s="78" t="str">
        <f>IF(K1163&lt;&gt;"",EXPORTADO!C1145,"")</f>
        <v/>
      </c>
      <c r="O1163" s="89" t="str">
        <f>IF(G1163&lt;&gt;"",EXPORTADO!E1145,"")</f>
        <v/>
      </c>
      <c r="P1163" s="90" t="str">
        <f>IF(G1163&lt;&gt;"",EXPORTADO!F1145,"")</f>
        <v/>
      </c>
      <c r="Q1163" s="90" t="str">
        <f>IF($G1163&lt;&gt;"",$O1163*P1163,IF(OR($I1163="c",$I1163="css"),SUMIF($G$22:G$2999,$K1163,Q$22:Q$2999),IF($I1163="c1",SUMIF($F$22:F$2999,$K1163,Q$22:Q$2999),IF($I1163="c2",SUMIF($E$22:E$2999,$K1163,Q$22:Q$2999),IF($I1163="c3",SUMIF($D$22:D$2999,$K1163,Q$22:Q$2999),IF($I1163="c4",SUMIF($C$22:C$2999,$K1163,Q$22:Q$2999),""))))))</f>
        <v/>
      </c>
      <c r="S1163" s="90"/>
      <c r="T1163" s="90" t="str">
        <f>IF(G1163&lt;&gt;"",IF(S1163&lt;&gt;"",O1163*S1163,"Celda Vacia"),IF($G1163&lt;&gt;"",$O1163*S1163,IF(OR($I1163="c",$I1163="css"),SUMIF($G$22:G$2999,$K1163,T$22:T$2999),IF($I1163="c1",SUMIF($F$22:F$2999,$K1163,T$22:T$2999),IF($I1163="c2",SUMIF($E$22:E$2999,$K1163,T$22:T$2999),IF($I1163="c3",SUMIF($D$22:D$2999,$K1163,T$22:T$2999),IF($I1163="c4",SUMIF($C$22:C$2999,$K1163,T$22:T$2999),"")))))))</f>
        <v/>
      </c>
      <c r="U1163" s="91" t="str">
        <f t="shared" si="280"/>
        <v/>
      </c>
      <c r="V1163" s="45"/>
      <c r="X1163" s="50" t="str">
        <f t="shared" si="281"/>
        <v/>
      </c>
      <c r="Y1163" s="69" t="str">
        <f t="shared" si="282"/>
        <v/>
      </c>
      <c r="Z1163" s="69" t="str">
        <f t="shared" si="283"/>
        <v/>
      </c>
      <c r="AA1163" s="69" t="str">
        <f>IF(I1163="CSS",IF(RELLENAR!$F$6="PEM",IF(OR(T1163&lt;(Q1163),Q1163=0),1,""),IF(OR(T1163*(1+$T$11+$T$9)&lt;(Q1163*(1+$O$9+$O$11)),Q1163=0),1,"")),"")</f>
        <v/>
      </c>
      <c r="AB1163" s="93" t="str">
        <f t="shared" si="284"/>
        <v/>
      </c>
      <c r="AC1163" s="56" t="str">
        <f t="shared" si="285"/>
        <v/>
      </c>
      <c r="AD1163" s="94" t="str">
        <f t="shared" si="286"/>
        <v/>
      </c>
      <c r="AE1163" s="56" t="str">
        <f t="shared" si="287"/>
        <v/>
      </c>
      <c r="AF1163" s="78" t="str">
        <f t="shared" si="288"/>
        <v/>
      </c>
    </row>
    <row r="1164" spans="1:32" s="74" customFormat="1" x14ac:dyDescent="0.2">
      <c r="A1164" s="74" t="str">
        <f>IF(EXPORTADO!I1146&lt;&gt;"",EXPORTADO!I1146,"")</f>
        <v/>
      </c>
      <c r="B1164" s="74" t="str">
        <f t="shared" si="273"/>
        <v/>
      </c>
      <c r="C1164" s="86" t="str">
        <f t="shared" si="274"/>
        <v/>
      </c>
      <c r="D1164" s="86" t="str">
        <f t="shared" si="275"/>
        <v/>
      </c>
      <c r="E1164" s="86" t="str">
        <f t="shared" si="276"/>
        <v/>
      </c>
      <c r="F1164" s="86" t="str">
        <f t="shared" si="277"/>
        <v/>
      </c>
      <c r="G1164" s="86" t="str">
        <f t="shared" si="278"/>
        <v/>
      </c>
      <c r="H1164" s="87" t="str">
        <f>IF(EXPORTADO!B1146&lt;&gt;"",EXPORTADO!B1146,"")</f>
        <v/>
      </c>
      <c r="I1164" s="78" t="str">
        <f t="shared" si="279"/>
        <v/>
      </c>
      <c r="J1164" s="78"/>
      <c r="K1164" s="88" t="str">
        <f>IF(EXPORTADO!A1146&lt;&gt;"",TRIM(EXPORTADO!A1146),"")</f>
        <v/>
      </c>
      <c r="L1164" s="50" t="str">
        <f>IF(K1164&lt;&gt;"",EXPORTADO!D1146,"")</f>
        <v/>
      </c>
      <c r="M1164" s="50"/>
      <c r="N1164" s="78" t="str">
        <f>IF(K1164&lt;&gt;"",EXPORTADO!C1146,"")</f>
        <v/>
      </c>
      <c r="O1164" s="89" t="str">
        <f>IF(G1164&lt;&gt;"",EXPORTADO!E1146,"")</f>
        <v/>
      </c>
      <c r="P1164" s="90" t="str">
        <f>IF(G1164&lt;&gt;"",EXPORTADO!F1146,"")</f>
        <v/>
      </c>
      <c r="Q1164" s="90" t="str">
        <f>IF($G1164&lt;&gt;"",$O1164*P1164,IF(OR($I1164="c",$I1164="css"),SUMIF($G$22:G$2999,$K1164,Q$22:Q$2999),IF($I1164="c1",SUMIF($F$22:F$2999,$K1164,Q$22:Q$2999),IF($I1164="c2",SUMIF($E$22:E$2999,$K1164,Q$22:Q$2999),IF($I1164="c3",SUMIF($D$22:D$2999,$K1164,Q$22:Q$2999),IF($I1164="c4",SUMIF($C$22:C$2999,$K1164,Q$22:Q$2999),""))))))</f>
        <v/>
      </c>
      <c r="S1164" s="90"/>
      <c r="T1164" s="90" t="str">
        <f>IF(G1164&lt;&gt;"",IF(S1164&lt;&gt;"",O1164*S1164,"Celda Vacia"),IF($G1164&lt;&gt;"",$O1164*S1164,IF(OR($I1164="c",$I1164="css"),SUMIF($G$22:G$2999,$K1164,T$22:T$2999),IF($I1164="c1",SUMIF($F$22:F$2999,$K1164,T$22:T$2999),IF($I1164="c2",SUMIF($E$22:E$2999,$K1164,T$22:T$2999),IF($I1164="c3",SUMIF($D$22:D$2999,$K1164,T$22:T$2999),IF($I1164="c4",SUMIF($C$22:C$2999,$K1164,T$22:T$2999),"")))))))</f>
        <v/>
      </c>
      <c r="U1164" s="91" t="str">
        <f t="shared" si="280"/>
        <v/>
      </c>
      <c r="V1164" s="45"/>
      <c r="X1164" s="50" t="str">
        <f t="shared" si="281"/>
        <v/>
      </c>
      <c r="Y1164" s="69" t="str">
        <f t="shared" si="282"/>
        <v/>
      </c>
      <c r="Z1164" s="69" t="str">
        <f t="shared" si="283"/>
        <v/>
      </c>
      <c r="AA1164" s="69" t="str">
        <f>IF(I1164="CSS",IF(RELLENAR!$F$6="PEM",IF(OR(T1164&lt;(Q1164),Q1164=0),1,""),IF(OR(T1164*(1+$T$11+$T$9)&lt;(Q1164*(1+$O$9+$O$11)),Q1164=0),1,"")),"")</f>
        <v/>
      </c>
      <c r="AB1164" s="93" t="str">
        <f t="shared" si="284"/>
        <v/>
      </c>
      <c r="AC1164" s="56" t="str">
        <f t="shared" si="285"/>
        <v/>
      </c>
      <c r="AD1164" s="94" t="str">
        <f t="shared" si="286"/>
        <v/>
      </c>
      <c r="AE1164" s="56" t="str">
        <f t="shared" si="287"/>
        <v/>
      </c>
      <c r="AF1164" s="78" t="str">
        <f t="shared" si="288"/>
        <v/>
      </c>
    </row>
    <row r="1165" spans="1:32" s="74" customFormat="1" x14ac:dyDescent="0.2">
      <c r="A1165" s="74" t="str">
        <f>IF(EXPORTADO!I1147&lt;&gt;"",EXPORTADO!I1147,"")</f>
        <v/>
      </c>
      <c r="B1165" s="74" t="str">
        <f t="shared" si="273"/>
        <v/>
      </c>
      <c r="C1165" s="86" t="str">
        <f t="shared" si="274"/>
        <v/>
      </c>
      <c r="D1165" s="86" t="str">
        <f t="shared" si="275"/>
        <v/>
      </c>
      <c r="E1165" s="86" t="str">
        <f t="shared" si="276"/>
        <v/>
      </c>
      <c r="F1165" s="86" t="str">
        <f t="shared" si="277"/>
        <v/>
      </c>
      <c r="G1165" s="86" t="str">
        <f t="shared" si="278"/>
        <v/>
      </c>
      <c r="H1165" s="87" t="str">
        <f>IF(EXPORTADO!B1147&lt;&gt;"",EXPORTADO!B1147,"")</f>
        <v/>
      </c>
      <c r="I1165" s="78" t="str">
        <f t="shared" si="279"/>
        <v/>
      </c>
      <c r="J1165" s="78"/>
      <c r="K1165" s="88" t="str">
        <f>IF(EXPORTADO!A1147&lt;&gt;"",TRIM(EXPORTADO!A1147),"")</f>
        <v/>
      </c>
      <c r="L1165" s="50" t="str">
        <f>IF(K1165&lt;&gt;"",EXPORTADO!D1147,"")</f>
        <v/>
      </c>
      <c r="M1165" s="50"/>
      <c r="N1165" s="78" t="str">
        <f>IF(K1165&lt;&gt;"",EXPORTADO!C1147,"")</f>
        <v/>
      </c>
      <c r="O1165" s="89" t="str">
        <f>IF(G1165&lt;&gt;"",EXPORTADO!E1147,"")</f>
        <v/>
      </c>
      <c r="P1165" s="90" t="str">
        <f>IF(G1165&lt;&gt;"",EXPORTADO!F1147,"")</f>
        <v/>
      </c>
      <c r="Q1165" s="90" t="str">
        <f>IF($G1165&lt;&gt;"",$O1165*P1165,IF(OR($I1165="c",$I1165="css"),SUMIF($G$22:G$2999,$K1165,Q$22:Q$2999),IF($I1165="c1",SUMIF($F$22:F$2999,$K1165,Q$22:Q$2999),IF($I1165="c2",SUMIF($E$22:E$2999,$K1165,Q$22:Q$2999),IF($I1165="c3",SUMIF($D$22:D$2999,$K1165,Q$22:Q$2999),IF($I1165="c4",SUMIF($C$22:C$2999,$K1165,Q$22:Q$2999),""))))))</f>
        <v/>
      </c>
      <c r="S1165" s="90" t="s">
        <v>17</v>
      </c>
      <c r="T1165" s="90" t="str">
        <f>IF(G1165&lt;&gt;"",IF(S1165&lt;&gt;"",O1165*S1165,"Celda Vacia"),IF($G1165&lt;&gt;"",$O1165*S1165,IF(OR($I1165="c",$I1165="css"),SUMIF($G$22:G$2999,$K1165,T$22:T$2999),IF($I1165="c1",SUMIF($F$22:F$2999,$K1165,T$22:T$2999),IF($I1165="c2",SUMIF($E$22:E$2999,$K1165,T$22:T$2999),IF($I1165="c3",SUMIF($D$22:D$2999,$K1165,T$22:T$2999),IF($I1165="c4",SUMIF($C$22:C$2999,$K1165,T$22:T$2999),"")))))))</f>
        <v/>
      </c>
      <c r="U1165" s="91" t="str">
        <f t="shared" si="280"/>
        <v/>
      </c>
      <c r="V1165" s="45"/>
      <c r="X1165" s="50" t="str">
        <f t="shared" si="281"/>
        <v/>
      </c>
      <c r="Y1165" s="69" t="str">
        <f t="shared" si="282"/>
        <v/>
      </c>
      <c r="Z1165" s="69" t="str">
        <f t="shared" si="283"/>
        <v/>
      </c>
      <c r="AA1165" s="69" t="str">
        <f>IF(I1165="CSS",IF(RELLENAR!$F$6="PEM",IF(OR(T1165&lt;(Q1165),Q1165=0),1,""),IF(OR(T1165*(1+$T$11+$T$9)&lt;(Q1165*(1+$O$9+$O$11)),Q1165=0),1,"")),"")</f>
        <v/>
      </c>
      <c r="AB1165" s="93" t="str">
        <f t="shared" si="284"/>
        <v/>
      </c>
      <c r="AC1165" s="56" t="str">
        <f t="shared" si="285"/>
        <v/>
      </c>
      <c r="AD1165" s="94" t="str">
        <f t="shared" si="286"/>
        <v/>
      </c>
      <c r="AE1165" s="56" t="str">
        <f t="shared" si="287"/>
        <v/>
      </c>
      <c r="AF1165" s="78" t="str">
        <f t="shared" si="288"/>
        <v/>
      </c>
    </row>
    <row r="1166" spans="1:32" s="74" customFormat="1" x14ac:dyDescent="0.2">
      <c r="A1166" s="74" t="str">
        <f>IF(EXPORTADO!I1148&lt;&gt;"",EXPORTADO!I1148,"")</f>
        <v/>
      </c>
      <c r="B1166" s="74" t="str">
        <f t="shared" si="273"/>
        <v/>
      </c>
      <c r="C1166" s="86" t="str">
        <f t="shared" si="274"/>
        <v/>
      </c>
      <c r="D1166" s="86" t="str">
        <f t="shared" si="275"/>
        <v/>
      </c>
      <c r="E1166" s="86" t="str">
        <f t="shared" si="276"/>
        <v/>
      </c>
      <c r="F1166" s="86" t="str">
        <f t="shared" si="277"/>
        <v/>
      </c>
      <c r="G1166" s="86" t="str">
        <f t="shared" si="278"/>
        <v/>
      </c>
      <c r="H1166" s="87" t="str">
        <f>IF(EXPORTADO!B1148&lt;&gt;"",EXPORTADO!B1148,"")</f>
        <v/>
      </c>
      <c r="I1166" s="78" t="str">
        <f t="shared" si="279"/>
        <v/>
      </c>
      <c r="J1166" s="78"/>
      <c r="K1166" s="88" t="str">
        <f>IF(EXPORTADO!A1148&lt;&gt;"",TRIM(EXPORTADO!A1148),"")</f>
        <v/>
      </c>
      <c r="L1166" s="50" t="str">
        <f>IF(K1166&lt;&gt;"",EXPORTADO!D1148,"")</f>
        <v/>
      </c>
      <c r="M1166" s="50"/>
      <c r="N1166" s="78" t="str">
        <f>IF(K1166&lt;&gt;"",EXPORTADO!C1148,"")</f>
        <v/>
      </c>
      <c r="O1166" s="89" t="str">
        <f>IF(G1166&lt;&gt;"",EXPORTADO!E1148,"")</f>
        <v/>
      </c>
      <c r="P1166" s="90" t="str">
        <f>IF(G1166&lt;&gt;"",EXPORTADO!F1148,"")</f>
        <v/>
      </c>
      <c r="Q1166" s="90" t="str">
        <f>IF($G1166&lt;&gt;"",$O1166*P1166,IF(OR($I1166="c",$I1166="css"),SUMIF($G$22:G$2999,$K1166,Q$22:Q$2999),IF($I1166="c1",SUMIF($F$22:F$2999,$K1166,Q$22:Q$2999),IF($I1166="c2",SUMIF($E$22:E$2999,$K1166,Q$22:Q$2999),IF($I1166="c3",SUMIF($D$22:D$2999,$K1166,Q$22:Q$2999),IF($I1166="c4",SUMIF($C$22:C$2999,$K1166,Q$22:Q$2999),""))))))</f>
        <v/>
      </c>
      <c r="S1166" s="90" t="s">
        <v>17</v>
      </c>
      <c r="T1166" s="90" t="str">
        <f>IF(G1166&lt;&gt;"",IF(S1166&lt;&gt;"",O1166*S1166,"Celda Vacia"),IF($G1166&lt;&gt;"",$O1166*S1166,IF(OR($I1166="c",$I1166="css"),SUMIF($G$22:G$2999,$K1166,T$22:T$2999),IF($I1166="c1",SUMIF($F$22:F$2999,$K1166,T$22:T$2999),IF($I1166="c2",SUMIF($E$22:E$2999,$K1166,T$22:T$2999),IF($I1166="c3",SUMIF($D$22:D$2999,$K1166,T$22:T$2999),IF($I1166="c4",SUMIF($C$22:C$2999,$K1166,T$22:T$2999),"")))))))</f>
        <v/>
      </c>
      <c r="U1166" s="91" t="str">
        <f t="shared" si="280"/>
        <v/>
      </c>
      <c r="V1166" s="45"/>
      <c r="X1166" s="50" t="str">
        <f t="shared" si="281"/>
        <v/>
      </c>
      <c r="Y1166" s="69" t="str">
        <f t="shared" si="282"/>
        <v/>
      </c>
      <c r="Z1166" s="69" t="str">
        <f t="shared" si="283"/>
        <v/>
      </c>
      <c r="AA1166" s="69" t="str">
        <f>IF(I1166="CSS",IF(RELLENAR!$F$6="PEM",IF(OR(T1166&lt;(Q1166),Q1166=0),1,""),IF(OR(T1166*(1+$T$11+$T$9)&lt;(Q1166*(1+$O$9+$O$11)),Q1166=0),1,"")),"")</f>
        <v/>
      </c>
      <c r="AB1166" s="93" t="str">
        <f t="shared" si="284"/>
        <v/>
      </c>
      <c r="AC1166" s="56" t="str">
        <f t="shared" si="285"/>
        <v/>
      </c>
      <c r="AD1166" s="94" t="str">
        <f t="shared" si="286"/>
        <v/>
      </c>
      <c r="AE1166" s="56" t="str">
        <f t="shared" si="287"/>
        <v/>
      </c>
      <c r="AF1166" s="78" t="str">
        <f t="shared" si="288"/>
        <v/>
      </c>
    </row>
    <row r="1167" spans="1:32" s="74" customFormat="1" x14ac:dyDescent="0.2">
      <c r="A1167" s="74" t="str">
        <f>IF(EXPORTADO!I1149&lt;&gt;"",EXPORTADO!I1149,"")</f>
        <v/>
      </c>
      <c r="B1167" s="74" t="str">
        <f t="shared" si="273"/>
        <v/>
      </c>
      <c r="C1167" s="86" t="str">
        <f t="shared" si="274"/>
        <v/>
      </c>
      <c r="D1167" s="86" t="str">
        <f t="shared" si="275"/>
        <v/>
      </c>
      <c r="E1167" s="86" t="str">
        <f t="shared" si="276"/>
        <v/>
      </c>
      <c r="F1167" s="86" t="str">
        <f t="shared" si="277"/>
        <v/>
      </c>
      <c r="G1167" s="86" t="str">
        <f t="shared" si="278"/>
        <v/>
      </c>
      <c r="H1167" s="87" t="str">
        <f>IF(EXPORTADO!B1149&lt;&gt;"",EXPORTADO!B1149,"")</f>
        <v/>
      </c>
      <c r="I1167" s="78" t="str">
        <f t="shared" si="279"/>
        <v/>
      </c>
      <c r="J1167" s="78"/>
      <c r="K1167" s="88" t="str">
        <f>IF(EXPORTADO!A1149&lt;&gt;"",TRIM(EXPORTADO!A1149),"")</f>
        <v/>
      </c>
      <c r="L1167" s="50" t="str">
        <f>IF(K1167&lt;&gt;"",EXPORTADO!D1149,"")</f>
        <v/>
      </c>
      <c r="M1167" s="50"/>
      <c r="N1167" s="78" t="str">
        <f>IF(K1167&lt;&gt;"",EXPORTADO!C1149,"")</f>
        <v/>
      </c>
      <c r="O1167" s="89" t="str">
        <f>IF(G1167&lt;&gt;"",EXPORTADO!E1149,"")</f>
        <v/>
      </c>
      <c r="P1167" s="90" t="str">
        <f>IF(G1167&lt;&gt;"",EXPORTADO!F1149,"")</f>
        <v/>
      </c>
      <c r="Q1167" s="90" t="str">
        <f>IF($G1167&lt;&gt;"",$O1167*P1167,IF(OR($I1167="c",$I1167="css"),SUMIF($G$22:G$2999,$K1167,Q$22:Q$2999),IF($I1167="c1",SUMIF($F$22:F$2999,$K1167,Q$22:Q$2999),IF($I1167="c2",SUMIF($E$22:E$2999,$K1167,Q$22:Q$2999),IF($I1167="c3",SUMIF($D$22:D$2999,$K1167,Q$22:Q$2999),IF($I1167="c4",SUMIF($C$22:C$2999,$K1167,Q$22:Q$2999),""))))))</f>
        <v/>
      </c>
      <c r="S1167" s="90"/>
      <c r="T1167" s="90" t="str">
        <f>IF(G1167&lt;&gt;"",IF(S1167&lt;&gt;"",O1167*S1167,"Celda Vacia"),IF($G1167&lt;&gt;"",$O1167*S1167,IF(OR($I1167="c",$I1167="css"),SUMIF($G$22:G$2999,$K1167,T$22:T$2999),IF($I1167="c1",SUMIF($F$22:F$2999,$K1167,T$22:T$2999),IF($I1167="c2",SUMIF($E$22:E$2999,$K1167,T$22:T$2999),IF($I1167="c3",SUMIF($D$22:D$2999,$K1167,T$22:T$2999),IF($I1167="c4",SUMIF($C$22:C$2999,$K1167,T$22:T$2999),"")))))))</f>
        <v/>
      </c>
      <c r="U1167" s="91" t="str">
        <f t="shared" si="280"/>
        <v/>
      </c>
      <c r="V1167" s="45"/>
      <c r="X1167" s="50" t="str">
        <f t="shared" si="281"/>
        <v/>
      </c>
      <c r="Y1167" s="69" t="str">
        <f t="shared" si="282"/>
        <v/>
      </c>
      <c r="Z1167" s="69" t="str">
        <f t="shared" si="283"/>
        <v/>
      </c>
      <c r="AA1167" s="69" t="str">
        <f>IF(I1167="CSS",IF(RELLENAR!$F$6="PEM",IF(OR(T1167&lt;(Q1167),Q1167=0),1,""),IF(OR(T1167*(1+$T$11+$T$9)&lt;(Q1167*(1+$O$9+$O$11)),Q1167=0),1,"")),"")</f>
        <v/>
      </c>
      <c r="AB1167" s="93" t="str">
        <f t="shared" si="284"/>
        <v/>
      </c>
      <c r="AC1167" s="56" t="str">
        <f t="shared" si="285"/>
        <v/>
      </c>
      <c r="AD1167" s="94" t="str">
        <f t="shared" si="286"/>
        <v/>
      </c>
      <c r="AE1167" s="56" t="str">
        <f t="shared" si="287"/>
        <v/>
      </c>
      <c r="AF1167" s="78" t="str">
        <f t="shared" si="288"/>
        <v/>
      </c>
    </row>
    <row r="1168" spans="1:32" s="74" customFormat="1" x14ac:dyDescent="0.2">
      <c r="A1168" s="74" t="str">
        <f>IF(EXPORTADO!I1150&lt;&gt;"",EXPORTADO!I1150,"")</f>
        <v/>
      </c>
      <c r="B1168" s="74" t="str">
        <f t="shared" si="273"/>
        <v/>
      </c>
      <c r="C1168" s="86" t="str">
        <f t="shared" si="274"/>
        <v/>
      </c>
      <c r="D1168" s="86" t="str">
        <f t="shared" si="275"/>
        <v/>
      </c>
      <c r="E1168" s="86" t="str">
        <f t="shared" si="276"/>
        <v/>
      </c>
      <c r="F1168" s="86" t="str">
        <f t="shared" si="277"/>
        <v/>
      </c>
      <c r="G1168" s="86" t="str">
        <f t="shared" si="278"/>
        <v/>
      </c>
      <c r="H1168" s="87" t="str">
        <f>IF(EXPORTADO!B1150&lt;&gt;"",EXPORTADO!B1150,"")</f>
        <v/>
      </c>
      <c r="I1168" s="78" t="str">
        <f t="shared" si="279"/>
        <v/>
      </c>
      <c r="J1168" s="78"/>
      <c r="K1168" s="88" t="str">
        <f>IF(EXPORTADO!A1150&lt;&gt;"",TRIM(EXPORTADO!A1150),"")</f>
        <v/>
      </c>
      <c r="L1168" s="50" t="str">
        <f>IF(K1168&lt;&gt;"",EXPORTADO!D1150,"")</f>
        <v/>
      </c>
      <c r="M1168" s="50"/>
      <c r="N1168" s="78" t="str">
        <f>IF(K1168&lt;&gt;"",EXPORTADO!C1150,"")</f>
        <v/>
      </c>
      <c r="O1168" s="89" t="str">
        <f>IF(G1168&lt;&gt;"",EXPORTADO!E1150,"")</f>
        <v/>
      </c>
      <c r="P1168" s="90" t="str">
        <f>IF(G1168&lt;&gt;"",EXPORTADO!F1150,"")</f>
        <v/>
      </c>
      <c r="Q1168" s="90" t="str">
        <f>IF($G1168&lt;&gt;"",$O1168*P1168,IF(OR($I1168="c",$I1168="css"),SUMIF($G$22:G$2999,$K1168,Q$22:Q$2999),IF($I1168="c1",SUMIF($F$22:F$2999,$K1168,Q$22:Q$2999),IF($I1168="c2",SUMIF($E$22:E$2999,$K1168,Q$22:Q$2999),IF($I1168="c3",SUMIF($D$22:D$2999,$K1168,Q$22:Q$2999),IF($I1168="c4",SUMIF($C$22:C$2999,$K1168,Q$22:Q$2999),""))))))</f>
        <v/>
      </c>
      <c r="S1168" s="90"/>
      <c r="T1168" s="90" t="str">
        <f>IF(G1168&lt;&gt;"",IF(S1168&lt;&gt;"",O1168*S1168,"Celda Vacia"),IF($G1168&lt;&gt;"",$O1168*S1168,IF(OR($I1168="c",$I1168="css"),SUMIF($G$22:G$2999,$K1168,T$22:T$2999),IF($I1168="c1",SUMIF($F$22:F$2999,$K1168,T$22:T$2999),IF($I1168="c2",SUMIF($E$22:E$2999,$K1168,T$22:T$2999),IF($I1168="c3",SUMIF($D$22:D$2999,$K1168,T$22:T$2999),IF($I1168="c4",SUMIF($C$22:C$2999,$K1168,T$22:T$2999),"")))))))</f>
        <v/>
      </c>
      <c r="U1168" s="91" t="str">
        <f t="shared" si="280"/>
        <v/>
      </c>
      <c r="V1168" s="45"/>
      <c r="X1168" s="50" t="str">
        <f t="shared" si="281"/>
        <v/>
      </c>
      <c r="Y1168" s="69" t="str">
        <f t="shared" si="282"/>
        <v/>
      </c>
      <c r="Z1168" s="69" t="str">
        <f t="shared" si="283"/>
        <v/>
      </c>
      <c r="AA1168" s="69" t="str">
        <f>IF(I1168="CSS",IF(RELLENAR!$F$6="PEM",IF(OR(T1168&lt;(Q1168),Q1168=0),1,""),IF(OR(T1168*(1+$T$11+$T$9)&lt;(Q1168*(1+$O$9+$O$11)),Q1168=0),1,"")),"")</f>
        <v/>
      </c>
      <c r="AB1168" s="93" t="str">
        <f t="shared" si="284"/>
        <v/>
      </c>
      <c r="AC1168" s="56" t="str">
        <f t="shared" si="285"/>
        <v/>
      </c>
      <c r="AD1168" s="94" t="str">
        <f t="shared" si="286"/>
        <v/>
      </c>
      <c r="AE1168" s="56" t="str">
        <f t="shared" si="287"/>
        <v/>
      </c>
      <c r="AF1168" s="78" t="str">
        <f t="shared" si="288"/>
        <v/>
      </c>
    </row>
    <row r="1169" spans="1:32" s="74" customFormat="1" x14ac:dyDescent="0.2">
      <c r="A1169" s="74" t="str">
        <f>IF(EXPORTADO!I1151&lt;&gt;"",EXPORTADO!I1151,"")</f>
        <v/>
      </c>
      <c r="B1169" s="74" t="str">
        <f t="shared" si="273"/>
        <v/>
      </c>
      <c r="C1169" s="86" t="str">
        <f t="shared" si="274"/>
        <v/>
      </c>
      <c r="D1169" s="86" t="str">
        <f t="shared" si="275"/>
        <v/>
      </c>
      <c r="E1169" s="86" t="str">
        <f t="shared" si="276"/>
        <v/>
      </c>
      <c r="F1169" s="86" t="str">
        <f t="shared" si="277"/>
        <v/>
      </c>
      <c r="G1169" s="86" t="str">
        <f t="shared" si="278"/>
        <v/>
      </c>
      <c r="H1169" s="87" t="str">
        <f>IF(EXPORTADO!B1151&lt;&gt;"",EXPORTADO!B1151,"")</f>
        <v/>
      </c>
      <c r="I1169" s="78" t="str">
        <f t="shared" si="279"/>
        <v/>
      </c>
      <c r="J1169" s="78"/>
      <c r="K1169" s="88" t="str">
        <f>IF(EXPORTADO!A1151&lt;&gt;"",TRIM(EXPORTADO!A1151),"")</f>
        <v/>
      </c>
      <c r="L1169" s="50" t="str">
        <f>IF(K1169&lt;&gt;"",EXPORTADO!D1151,"")</f>
        <v/>
      </c>
      <c r="M1169" s="50"/>
      <c r="N1169" s="78" t="str">
        <f>IF(K1169&lt;&gt;"",EXPORTADO!C1151,"")</f>
        <v/>
      </c>
      <c r="O1169" s="89" t="str">
        <f>IF(G1169&lt;&gt;"",EXPORTADO!E1151,"")</f>
        <v/>
      </c>
      <c r="P1169" s="90" t="str">
        <f>IF(G1169&lt;&gt;"",EXPORTADO!F1151,"")</f>
        <v/>
      </c>
      <c r="Q1169" s="90" t="str">
        <f>IF($G1169&lt;&gt;"",$O1169*P1169,IF(OR($I1169="c",$I1169="css"),SUMIF($G$22:G$2999,$K1169,Q$22:Q$2999),IF($I1169="c1",SUMIF($F$22:F$2999,$K1169,Q$22:Q$2999),IF($I1169="c2",SUMIF($E$22:E$2999,$K1169,Q$22:Q$2999),IF($I1169="c3",SUMIF($D$22:D$2999,$K1169,Q$22:Q$2999),IF($I1169="c4",SUMIF($C$22:C$2999,$K1169,Q$22:Q$2999),""))))))</f>
        <v/>
      </c>
      <c r="S1169" s="90" t="s">
        <v>17</v>
      </c>
      <c r="T1169" s="90" t="str">
        <f>IF(G1169&lt;&gt;"",IF(S1169&lt;&gt;"",O1169*S1169,"Celda Vacia"),IF($G1169&lt;&gt;"",$O1169*S1169,IF(OR($I1169="c",$I1169="css"),SUMIF($G$22:G$2999,$K1169,T$22:T$2999),IF($I1169="c1",SUMIF($F$22:F$2999,$K1169,T$22:T$2999),IF($I1169="c2",SUMIF($E$22:E$2999,$K1169,T$22:T$2999),IF($I1169="c3",SUMIF($D$22:D$2999,$K1169,T$22:T$2999),IF($I1169="c4",SUMIF($C$22:C$2999,$K1169,T$22:T$2999),"")))))))</f>
        <v/>
      </c>
      <c r="U1169" s="91" t="str">
        <f t="shared" si="280"/>
        <v/>
      </c>
      <c r="V1169" s="45"/>
      <c r="X1169" s="50" t="str">
        <f t="shared" si="281"/>
        <v/>
      </c>
      <c r="Y1169" s="69" t="str">
        <f t="shared" si="282"/>
        <v/>
      </c>
      <c r="Z1169" s="69" t="str">
        <f t="shared" si="283"/>
        <v/>
      </c>
      <c r="AA1169" s="69" t="str">
        <f>IF(I1169="CSS",IF(RELLENAR!$F$6="PEM",IF(OR(T1169&lt;(Q1169),Q1169=0),1,""),IF(OR(T1169*(1+$T$11+$T$9)&lt;(Q1169*(1+$O$9+$O$11)),Q1169=0),1,"")),"")</f>
        <v/>
      </c>
      <c r="AB1169" s="93" t="str">
        <f t="shared" si="284"/>
        <v/>
      </c>
      <c r="AC1169" s="56" t="str">
        <f t="shared" si="285"/>
        <v/>
      </c>
      <c r="AD1169" s="94" t="str">
        <f t="shared" si="286"/>
        <v/>
      </c>
      <c r="AE1169" s="56" t="str">
        <f t="shared" si="287"/>
        <v/>
      </c>
      <c r="AF1169" s="78" t="str">
        <f t="shared" si="288"/>
        <v/>
      </c>
    </row>
    <row r="1170" spans="1:32" s="74" customFormat="1" x14ac:dyDescent="0.2">
      <c r="A1170" s="74" t="str">
        <f>IF(EXPORTADO!I1152&lt;&gt;"",EXPORTADO!I1152,"")</f>
        <v/>
      </c>
      <c r="B1170" s="74" t="str">
        <f t="shared" si="273"/>
        <v/>
      </c>
      <c r="C1170" s="86" t="str">
        <f t="shared" si="274"/>
        <v/>
      </c>
      <c r="D1170" s="86" t="str">
        <f t="shared" si="275"/>
        <v/>
      </c>
      <c r="E1170" s="86" t="str">
        <f t="shared" si="276"/>
        <v/>
      </c>
      <c r="F1170" s="86" t="str">
        <f t="shared" si="277"/>
        <v/>
      </c>
      <c r="G1170" s="86" t="str">
        <f t="shared" si="278"/>
        <v/>
      </c>
      <c r="H1170" s="87" t="str">
        <f>IF(EXPORTADO!B1152&lt;&gt;"",EXPORTADO!B1152,"")</f>
        <v/>
      </c>
      <c r="I1170" s="78" t="str">
        <f t="shared" si="279"/>
        <v/>
      </c>
      <c r="J1170" s="78"/>
      <c r="K1170" s="88" t="str">
        <f>IF(EXPORTADO!A1152&lt;&gt;"",TRIM(EXPORTADO!A1152),"")</f>
        <v/>
      </c>
      <c r="L1170" s="50" t="str">
        <f>IF(K1170&lt;&gt;"",EXPORTADO!D1152,"")</f>
        <v/>
      </c>
      <c r="M1170" s="50"/>
      <c r="N1170" s="78" t="str">
        <f>IF(K1170&lt;&gt;"",EXPORTADO!C1152,"")</f>
        <v/>
      </c>
      <c r="O1170" s="89" t="str">
        <f>IF(G1170&lt;&gt;"",EXPORTADO!E1152,"")</f>
        <v/>
      </c>
      <c r="P1170" s="90" t="str">
        <f>IF(G1170&lt;&gt;"",EXPORTADO!F1152,"")</f>
        <v/>
      </c>
      <c r="Q1170" s="90" t="str">
        <f>IF($G1170&lt;&gt;"",$O1170*P1170,IF(OR($I1170="c",$I1170="css"),SUMIF($G$22:G$2999,$K1170,Q$22:Q$2999),IF($I1170="c1",SUMIF($F$22:F$2999,$K1170,Q$22:Q$2999),IF($I1170="c2",SUMIF($E$22:E$2999,$K1170,Q$22:Q$2999),IF($I1170="c3",SUMIF($D$22:D$2999,$K1170,Q$22:Q$2999),IF($I1170="c4",SUMIF($C$22:C$2999,$K1170,Q$22:Q$2999),""))))))</f>
        <v/>
      </c>
      <c r="S1170" s="90"/>
      <c r="T1170" s="90" t="str">
        <f>IF(G1170&lt;&gt;"",IF(S1170&lt;&gt;"",O1170*S1170,"Celda Vacia"),IF($G1170&lt;&gt;"",$O1170*S1170,IF(OR($I1170="c",$I1170="css"),SUMIF($G$22:G$2999,$K1170,T$22:T$2999),IF($I1170="c1",SUMIF($F$22:F$2999,$K1170,T$22:T$2999),IF($I1170="c2",SUMIF($E$22:E$2999,$K1170,T$22:T$2999),IF($I1170="c3",SUMIF($D$22:D$2999,$K1170,T$22:T$2999),IF($I1170="c4",SUMIF($C$22:C$2999,$K1170,T$22:T$2999),"")))))))</f>
        <v/>
      </c>
      <c r="U1170" s="91" t="str">
        <f t="shared" si="280"/>
        <v/>
      </c>
      <c r="V1170" s="45"/>
      <c r="X1170" s="50" t="str">
        <f t="shared" si="281"/>
        <v/>
      </c>
      <c r="Y1170" s="69" t="str">
        <f t="shared" si="282"/>
        <v/>
      </c>
      <c r="Z1170" s="69" t="str">
        <f t="shared" si="283"/>
        <v/>
      </c>
      <c r="AA1170" s="69" t="str">
        <f>IF(I1170="CSS",IF(RELLENAR!$F$6="PEM",IF(OR(T1170&lt;(Q1170),Q1170=0),1,""),IF(OR(T1170*(1+$T$11+$T$9)&lt;(Q1170*(1+$O$9+$O$11)),Q1170=0),1,"")),"")</f>
        <v/>
      </c>
      <c r="AB1170" s="93" t="str">
        <f t="shared" si="284"/>
        <v/>
      </c>
      <c r="AC1170" s="56" t="str">
        <f t="shared" si="285"/>
        <v/>
      </c>
      <c r="AD1170" s="94" t="str">
        <f t="shared" si="286"/>
        <v/>
      </c>
      <c r="AE1170" s="56" t="str">
        <f t="shared" si="287"/>
        <v/>
      </c>
      <c r="AF1170" s="78" t="str">
        <f t="shared" si="288"/>
        <v/>
      </c>
    </row>
    <row r="1171" spans="1:32" s="74" customFormat="1" x14ac:dyDescent="0.2">
      <c r="A1171" s="74" t="str">
        <f>IF(EXPORTADO!I1153&lt;&gt;"",EXPORTADO!I1153,"")</f>
        <v/>
      </c>
      <c r="B1171" s="74" t="str">
        <f t="shared" si="273"/>
        <v/>
      </c>
      <c r="C1171" s="86" t="str">
        <f t="shared" si="274"/>
        <v/>
      </c>
      <c r="D1171" s="86" t="str">
        <f t="shared" si="275"/>
        <v/>
      </c>
      <c r="E1171" s="86" t="str">
        <f t="shared" si="276"/>
        <v/>
      </c>
      <c r="F1171" s="86" t="str">
        <f t="shared" si="277"/>
        <v/>
      </c>
      <c r="G1171" s="86" t="str">
        <f t="shared" si="278"/>
        <v/>
      </c>
      <c r="H1171" s="87" t="str">
        <f>IF(EXPORTADO!B1153&lt;&gt;"",EXPORTADO!B1153,"")</f>
        <v/>
      </c>
      <c r="I1171" s="78" t="str">
        <f t="shared" si="279"/>
        <v/>
      </c>
      <c r="J1171" s="78"/>
      <c r="K1171" s="88" t="str">
        <f>IF(EXPORTADO!A1153&lt;&gt;"",TRIM(EXPORTADO!A1153),"")</f>
        <v/>
      </c>
      <c r="L1171" s="50" t="str">
        <f>IF(K1171&lt;&gt;"",EXPORTADO!D1153,"")</f>
        <v/>
      </c>
      <c r="M1171" s="50"/>
      <c r="N1171" s="78" t="str">
        <f>IF(K1171&lt;&gt;"",EXPORTADO!C1153,"")</f>
        <v/>
      </c>
      <c r="O1171" s="89" t="str">
        <f>IF(G1171&lt;&gt;"",EXPORTADO!E1153,"")</f>
        <v/>
      </c>
      <c r="P1171" s="90" t="str">
        <f>IF(G1171&lt;&gt;"",EXPORTADO!F1153,"")</f>
        <v/>
      </c>
      <c r="Q1171" s="90" t="str">
        <f>IF($G1171&lt;&gt;"",$O1171*P1171,IF(OR($I1171="c",$I1171="css"),SUMIF($G$22:G$2999,$K1171,Q$22:Q$2999),IF($I1171="c1",SUMIF($F$22:F$2999,$K1171,Q$22:Q$2999),IF($I1171="c2",SUMIF($E$22:E$2999,$K1171,Q$22:Q$2999),IF($I1171="c3",SUMIF($D$22:D$2999,$K1171,Q$22:Q$2999),IF($I1171="c4",SUMIF($C$22:C$2999,$K1171,Q$22:Q$2999),""))))))</f>
        <v/>
      </c>
      <c r="S1171" s="90"/>
      <c r="T1171" s="90" t="str">
        <f>IF(G1171&lt;&gt;"",IF(S1171&lt;&gt;"",O1171*S1171,"Celda Vacia"),IF($G1171&lt;&gt;"",$O1171*S1171,IF(OR($I1171="c",$I1171="css"),SUMIF($G$22:G$2999,$K1171,T$22:T$2999),IF($I1171="c1",SUMIF($F$22:F$2999,$K1171,T$22:T$2999),IF($I1171="c2",SUMIF($E$22:E$2999,$K1171,T$22:T$2999),IF($I1171="c3",SUMIF($D$22:D$2999,$K1171,T$22:T$2999),IF($I1171="c4",SUMIF($C$22:C$2999,$K1171,T$22:T$2999),"")))))))</f>
        <v/>
      </c>
      <c r="U1171" s="91" t="str">
        <f t="shared" si="280"/>
        <v/>
      </c>
      <c r="V1171" s="45"/>
      <c r="X1171" s="50" t="str">
        <f t="shared" si="281"/>
        <v/>
      </c>
      <c r="Y1171" s="69" t="str">
        <f t="shared" si="282"/>
        <v/>
      </c>
      <c r="Z1171" s="69" t="str">
        <f t="shared" si="283"/>
        <v/>
      </c>
      <c r="AA1171" s="69" t="str">
        <f>IF(I1171="CSS",IF(RELLENAR!$F$6="PEM",IF(OR(T1171&lt;(Q1171),Q1171=0),1,""),IF(OR(T1171*(1+$T$11+$T$9)&lt;(Q1171*(1+$O$9+$O$11)),Q1171=0),1,"")),"")</f>
        <v/>
      </c>
      <c r="AB1171" s="93" t="str">
        <f t="shared" si="284"/>
        <v/>
      </c>
      <c r="AC1171" s="56" t="str">
        <f t="shared" si="285"/>
        <v/>
      </c>
      <c r="AD1171" s="94" t="str">
        <f t="shared" si="286"/>
        <v/>
      </c>
      <c r="AE1171" s="56" t="str">
        <f t="shared" si="287"/>
        <v/>
      </c>
      <c r="AF1171" s="78" t="str">
        <f t="shared" si="288"/>
        <v/>
      </c>
    </row>
    <row r="1172" spans="1:32" s="74" customFormat="1" x14ac:dyDescent="0.2">
      <c r="A1172" s="74" t="str">
        <f>IF(EXPORTADO!I1154&lt;&gt;"",EXPORTADO!I1154,"")</f>
        <v/>
      </c>
      <c r="B1172" s="74" t="str">
        <f t="shared" si="273"/>
        <v/>
      </c>
      <c r="C1172" s="86" t="str">
        <f t="shared" si="274"/>
        <v/>
      </c>
      <c r="D1172" s="86" t="str">
        <f t="shared" si="275"/>
        <v/>
      </c>
      <c r="E1172" s="86" t="str">
        <f t="shared" si="276"/>
        <v/>
      </c>
      <c r="F1172" s="86" t="str">
        <f t="shared" si="277"/>
        <v/>
      </c>
      <c r="G1172" s="86" t="str">
        <f t="shared" si="278"/>
        <v/>
      </c>
      <c r="H1172" s="87" t="str">
        <f>IF(EXPORTADO!B1154&lt;&gt;"",EXPORTADO!B1154,"")</f>
        <v/>
      </c>
      <c r="I1172" s="78" t="str">
        <f t="shared" si="279"/>
        <v/>
      </c>
      <c r="J1172" s="78"/>
      <c r="K1172" s="88" t="str">
        <f>IF(EXPORTADO!A1154&lt;&gt;"",TRIM(EXPORTADO!A1154),"")</f>
        <v/>
      </c>
      <c r="L1172" s="50" t="str">
        <f>IF(K1172&lt;&gt;"",EXPORTADO!D1154,"")</f>
        <v/>
      </c>
      <c r="M1172" s="50"/>
      <c r="N1172" s="78" t="str">
        <f>IF(K1172&lt;&gt;"",EXPORTADO!C1154,"")</f>
        <v/>
      </c>
      <c r="O1172" s="89" t="str">
        <f>IF(G1172&lt;&gt;"",EXPORTADO!E1154,"")</f>
        <v/>
      </c>
      <c r="P1172" s="90" t="str">
        <f>IF(G1172&lt;&gt;"",EXPORTADO!F1154,"")</f>
        <v/>
      </c>
      <c r="Q1172" s="90" t="str">
        <f>IF($G1172&lt;&gt;"",$O1172*P1172,IF(OR($I1172="c",$I1172="css"),SUMIF($G$22:G$2999,$K1172,Q$22:Q$2999),IF($I1172="c1",SUMIF($F$22:F$2999,$K1172,Q$22:Q$2999),IF($I1172="c2",SUMIF($E$22:E$2999,$K1172,Q$22:Q$2999),IF($I1172="c3",SUMIF($D$22:D$2999,$K1172,Q$22:Q$2999),IF($I1172="c4",SUMIF($C$22:C$2999,$K1172,Q$22:Q$2999),""))))))</f>
        <v/>
      </c>
      <c r="S1172" s="90"/>
      <c r="T1172" s="90" t="str">
        <f>IF(G1172&lt;&gt;"",IF(S1172&lt;&gt;"",O1172*S1172,"Celda Vacia"),IF($G1172&lt;&gt;"",$O1172*S1172,IF(OR($I1172="c",$I1172="css"),SUMIF($G$22:G$2999,$K1172,T$22:T$2999),IF($I1172="c1",SUMIF($F$22:F$2999,$K1172,T$22:T$2999),IF($I1172="c2",SUMIF($E$22:E$2999,$K1172,T$22:T$2999),IF($I1172="c3",SUMIF($D$22:D$2999,$K1172,T$22:T$2999),IF($I1172="c4",SUMIF($C$22:C$2999,$K1172,T$22:T$2999),"")))))))</f>
        <v/>
      </c>
      <c r="U1172" s="91" t="str">
        <f t="shared" si="280"/>
        <v/>
      </c>
      <c r="V1172" s="45"/>
      <c r="X1172" s="50" t="str">
        <f t="shared" si="281"/>
        <v/>
      </c>
      <c r="Y1172" s="69" t="str">
        <f t="shared" si="282"/>
        <v/>
      </c>
      <c r="Z1172" s="69" t="str">
        <f t="shared" si="283"/>
        <v/>
      </c>
      <c r="AA1172" s="69" t="str">
        <f>IF(I1172="CSS",IF(RELLENAR!$F$6="PEM",IF(OR(T1172&lt;(Q1172),Q1172=0),1,""),IF(OR(T1172*(1+$T$11+$T$9)&lt;(Q1172*(1+$O$9+$O$11)),Q1172=0),1,"")),"")</f>
        <v/>
      </c>
      <c r="AB1172" s="93" t="str">
        <f t="shared" si="284"/>
        <v/>
      </c>
      <c r="AC1172" s="56" t="str">
        <f t="shared" si="285"/>
        <v/>
      </c>
      <c r="AD1172" s="94" t="str">
        <f t="shared" si="286"/>
        <v/>
      </c>
      <c r="AE1172" s="56" t="str">
        <f t="shared" si="287"/>
        <v/>
      </c>
      <c r="AF1172" s="78" t="str">
        <f t="shared" si="288"/>
        <v/>
      </c>
    </row>
    <row r="1173" spans="1:32" s="74" customFormat="1" x14ac:dyDescent="0.2">
      <c r="A1173" s="74" t="str">
        <f>IF(EXPORTADO!I1155&lt;&gt;"",EXPORTADO!I1155,"")</f>
        <v/>
      </c>
      <c r="B1173" s="74" t="str">
        <f t="shared" si="273"/>
        <v/>
      </c>
      <c r="C1173" s="86" t="str">
        <f t="shared" si="274"/>
        <v/>
      </c>
      <c r="D1173" s="86" t="str">
        <f t="shared" si="275"/>
        <v/>
      </c>
      <c r="E1173" s="86" t="str">
        <f t="shared" si="276"/>
        <v/>
      </c>
      <c r="F1173" s="86" t="str">
        <f t="shared" si="277"/>
        <v/>
      </c>
      <c r="G1173" s="86" t="str">
        <f t="shared" si="278"/>
        <v/>
      </c>
      <c r="H1173" s="87" t="str">
        <f>IF(EXPORTADO!B1155&lt;&gt;"",EXPORTADO!B1155,"")</f>
        <v/>
      </c>
      <c r="I1173" s="78" t="str">
        <f t="shared" si="279"/>
        <v/>
      </c>
      <c r="J1173" s="78"/>
      <c r="K1173" s="88" t="str">
        <f>IF(EXPORTADO!A1155&lt;&gt;"",TRIM(EXPORTADO!A1155),"")</f>
        <v/>
      </c>
      <c r="L1173" s="50" t="str">
        <f>IF(K1173&lt;&gt;"",EXPORTADO!D1155,"")</f>
        <v/>
      </c>
      <c r="M1173" s="50"/>
      <c r="N1173" s="78" t="str">
        <f>IF(K1173&lt;&gt;"",EXPORTADO!C1155,"")</f>
        <v/>
      </c>
      <c r="O1173" s="89" t="str">
        <f>IF(G1173&lt;&gt;"",EXPORTADO!E1155,"")</f>
        <v/>
      </c>
      <c r="P1173" s="90" t="str">
        <f>IF(G1173&lt;&gt;"",EXPORTADO!F1155,"")</f>
        <v/>
      </c>
      <c r="Q1173" s="90" t="str">
        <f>IF($G1173&lt;&gt;"",$O1173*P1173,IF(OR($I1173="c",$I1173="css"),SUMIF($G$22:G$2999,$K1173,Q$22:Q$2999),IF($I1173="c1",SUMIF($F$22:F$2999,$K1173,Q$22:Q$2999),IF($I1173="c2",SUMIF($E$22:E$2999,$K1173,Q$22:Q$2999),IF($I1173="c3",SUMIF($D$22:D$2999,$K1173,Q$22:Q$2999),IF($I1173="c4",SUMIF($C$22:C$2999,$K1173,Q$22:Q$2999),""))))))</f>
        <v/>
      </c>
      <c r="S1173" s="90"/>
      <c r="T1173" s="90" t="str">
        <f>IF(G1173&lt;&gt;"",IF(S1173&lt;&gt;"",O1173*S1173,"Celda Vacia"),IF($G1173&lt;&gt;"",$O1173*S1173,IF(OR($I1173="c",$I1173="css"),SUMIF($G$22:G$2999,$K1173,T$22:T$2999),IF($I1173="c1",SUMIF($F$22:F$2999,$K1173,T$22:T$2999),IF($I1173="c2",SUMIF($E$22:E$2999,$K1173,T$22:T$2999),IF($I1173="c3",SUMIF($D$22:D$2999,$K1173,T$22:T$2999),IF($I1173="c4",SUMIF($C$22:C$2999,$K1173,T$22:T$2999),"")))))))</f>
        <v/>
      </c>
      <c r="U1173" s="91" t="str">
        <f t="shared" si="280"/>
        <v/>
      </c>
      <c r="V1173" s="45"/>
      <c r="X1173" s="50" t="str">
        <f t="shared" si="281"/>
        <v/>
      </c>
      <c r="Y1173" s="69" t="str">
        <f t="shared" si="282"/>
        <v/>
      </c>
      <c r="Z1173" s="69" t="str">
        <f t="shared" si="283"/>
        <v/>
      </c>
      <c r="AA1173" s="69" t="str">
        <f>IF(I1173="CSS",IF(RELLENAR!$F$6="PEM",IF(OR(T1173&lt;(Q1173),Q1173=0),1,""),IF(OR(T1173*(1+$T$11+$T$9)&lt;(Q1173*(1+$O$9+$O$11)),Q1173=0),1,"")),"")</f>
        <v/>
      </c>
      <c r="AB1173" s="93" t="str">
        <f t="shared" si="284"/>
        <v/>
      </c>
      <c r="AC1173" s="56" t="str">
        <f t="shared" si="285"/>
        <v/>
      </c>
      <c r="AD1173" s="94" t="str">
        <f t="shared" si="286"/>
        <v/>
      </c>
      <c r="AE1173" s="56" t="str">
        <f t="shared" si="287"/>
        <v/>
      </c>
      <c r="AF1173" s="78" t="str">
        <f t="shared" si="288"/>
        <v/>
      </c>
    </row>
    <row r="1174" spans="1:32" s="74" customFormat="1" x14ac:dyDescent="0.2">
      <c r="A1174" s="74" t="str">
        <f>IF(EXPORTADO!I1156&lt;&gt;"",EXPORTADO!I1156,"")</f>
        <v/>
      </c>
      <c r="B1174" s="74" t="str">
        <f t="shared" ref="B1174:B1237" si="289">IF(K1174&lt;&gt;"",LEN(K1174),"")</f>
        <v/>
      </c>
      <c r="C1174" s="86" t="str">
        <f t="shared" ref="C1174:C1237" si="290">IF($I1174="P5",MID($K1174,1,14),"")</f>
        <v/>
      </c>
      <c r="D1174" s="86" t="str">
        <f t="shared" ref="D1174:D1237" si="291">IF(OR($I1174="P4",$I1174="P5",$I1174="P5"),MID($K1174,1,11),"")</f>
        <v/>
      </c>
      <c r="E1174" s="86" t="str">
        <f t="shared" ref="E1174:E1237" si="292">IF(OR($I1174="P3",$I1174="P4",$I1174="P5"),MID($K1174,1,8),"")</f>
        <v/>
      </c>
      <c r="F1174" s="86" t="str">
        <f t="shared" ref="F1174:F1237" si="293">IF(OR($I1174="P2",$I1174="P3",$I1174="P4",$I1174="P5"),MID($K1174,1,5),"")</f>
        <v/>
      </c>
      <c r="G1174" s="86" t="str">
        <f t="shared" ref="G1174:G1237" si="294">IF(OR($I1174="P1",$I1174="P2",$I1174="P3",$I1174="P4",$I1174="P5"),MID($K1174,1,2),"")</f>
        <v/>
      </c>
      <c r="H1174" s="87" t="str">
        <f>IF(EXPORTADO!B1156&lt;&gt;"",EXPORTADO!B1156,"")</f>
        <v/>
      </c>
      <c r="I1174" s="78" t="str">
        <f t="shared" ref="I1174:I1237" si="295">IF(K1174&lt;&gt;"",IF(OR(K1174=CSS.1,K1174=CSS.2,K1174=CSS.3),"CSS",IF(B1174=17,IF(H1174="capítulo","c5","p5"),IF(B1174=14,IF(H1174="capítulo","c4","p4"),IF(B1174=11,IF(H1174="capítulo","c3","p3"),IF(B1174=8,IF(H1174="capítulo","c2","p2"),IF(B1174=5,IF(H1174="capítulo","c1","p1"),IF(B1174=2,"c"))))))),"")</f>
        <v/>
      </c>
      <c r="J1174" s="78"/>
      <c r="K1174" s="88" t="str">
        <f>IF(EXPORTADO!A1156&lt;&gt;"",TRIM(EXPORTADO!A1156),"")</f>
        <v/>
      </c>
      <c r="L1174" s="50" t="str">
        <f>IF(K1174&lt;&gt;"",EXPORTADO!D1156,"")</f>
        <v/>
      </c>
      <c r="M1174" s="50"/>
      <c r="N1174" s="78" t="str">
        <f>IF(K1174&lt;&gt;"",EXPORTADO!C1156,"")</f>
        <v/>
      </c>
      <c r="O1174" s="89" t="str">
        <f>IF(G1174&lt;&gt;"",EXPORTADO!E1156,"")</f>
        <v/>
      </c>
      <c r="P1174" s="90" t="str">
        <f>IF(G1174&lt;&gt;"",EXPORTADO!F1156,"")</f>
        <v/>
      </c>
      <c r="Q1174" s="90" t="str">
        <f>IF($G1174&lt;&gt;"",$O1174*P1174,IF(OR($I1174="c",$I1174="css"),SUMIF($G$22:G$2999,$K1174,Q$22:Q$2999),IF($I1174="c1",SUMIF($F$22:F$2999,$K1174,Q$22:Q$2999),IF($I1174="c2",SUMIF($E$22:E$2999,$K1174,Q$22:Q$2999),IF($I1174="c3",SUMIF($D$22:D$2999,$K1174,Q$22:Q$2999),IF($I1174="c4",SUMIF($C$22:C$2999,$K1174,Q$22:Q$2999),""))))))</f>
        <v/>
      </c>
      <c r="S1174" s="90"/>
      <c r="T1174" s="90" t="str">
        <f>IF(G1174&lt;&gt;"",IF(S1174&lt;&gt;"",O1174*S1174,"Celda Vacia"),IF($G1174&lt;&gt;"",$O1174*S1174,IF(OR($I1174="c",$I1174="css"),SUMIF($G$22:G$2999,$K1174,T$22:T$2999),IF($I1174="c1",SUMIF($F$22:F$2999,$K1174,T$22:T$2999),IF($I1174="c2",SUMIF($E$22:E$2999,$K1174,T$22:T$2999),IF($I1174="c3",SUMIF($D$22:D$2999,$K1174,T$22:T$2999),IF($I1174="c4",SUMIF($C$22:C$2999,$K1174,T$22:T$2999),"")))))))</f>
        <v/>
      </c>
      <c r="U1174" s="91" t="str">
        <f t="shared" ref="U1174:U1237" si="296">IF(T1174&lt;&gt;"Celda Vacia",IF($T$7&lt;&gt;0,IF(AND(T1174&lt;&gt;0,T1174&lt;&gt;"",Q1174&lt;&gt;0,Q1174&lt;&gt;""),-(1-(T1174*($Z$3+1))/(Q1174*($Z$2+1))),IF(AND(S1174&lt;&gt;"",S1174&lt;&gt;0,P1174&lt;&gt;"",P1174&lt;&gt;0),-(1-(S1174/P1174)),"")),""),"")</f>
        <v/>
      </c>
      <c r="V1174" s="45"/>
      <c r="X1174" s="50" t="str">
        <f t="shared" ref="X1174:X1237" si="297">IF(Y1174&lt;&gt;"",$X$7,IF(Z1174&lt;&gt;"",$X$9,IF(AND(AA1174&lt;&gt;"",AA1174&lt;&gt;0),$X$11,IF(AND(AE1174&lt;&gt;"",AE1174&lt;&gt;0),$X$13,""))))</f>
        <v/>
      </c>
      <c r="Y1174" s="69" t="str">
        <f t="shared" ref="Y1174:Y1237" si="298">IF(G1174&lt;&gt;"",IF(S1174="",1,""),"")</f>
        <v/>
      </c>
      <c r="Z1174" s="69" t="str">
        <f t="shared" ref="Z1174:Z1237" si="299">IF(G1174&lt;&gt;"",IF(S1174&lt;&gt;"",IF(S1174=0,1,""),""),"")</f>
        <v/>
      </c>
      <c r="AA1174" s="69" t="str">
        <f>IF(I1174="CSS",IF(RELLENAR!$F$6="PEM",IF(OR(T1174&lt;(Q1174),Q1174=0),1,""),IF(OR(T1174*(1+$T$11+$T$9)&lt;(Q1174*(1+$O$9+$O$11)),Q1174=0),1,"")),"")</f>
        <v/>
      </c>
      <c r="AB1174" s="93" t="str">
        <f t="shared" ref="AB1174:AB1237" si="300">IF(G1174&lt;&gt;"",IF(U1174&lt;&gt;"",U1174,""),"")</f>
        <v/>
      </c>
      <c r="AC1174" s="56" t="str">
        <f t="shared" ref="AC1174:AC1237" si="301">IF(G1174&lt;&gt;"",IF(AB1174&lt;&gt;"",COUNTIF($AB$22:$AB$2999,AB1174),""),"")</f>
        <v/>
      </c>
      <c r="AD1174" s="94" t="str">
        <f t="shared" ref="AD1174:AD1237" si="302">IF(AND(I1174="C",T1174&lt;&gt;0),-(1-(T1174*($T$11+$T$9)+T1174)/(Q1174*($O$9+$O$11)+Q1174)),"")</f>
        <v/>
      </c>
      <c r="AE1174" s="56" t="str">
        <f t="shared" ref="AE1174:AE1237" si="303">IF(AD1174&lt;&gt;"",IF(A1174="OB",IF(ABS(AD1174)&gt;PD.OC,1,""),IF(A1174="VEC",IF(ABS(AD1174)&gt;PD.VEC,1,""),IF(A1174="CI",IF(ABS(AD1174)&gt;PD.IC,1,""),IF(A1174="EIM",IF(ABS(AD1174)&gt;PD.EIM,1,""),"")))),"")</f>
        <v/>
      </c>
      <c r="AF1174" s="78" t="str">
        <f t="shared" ref="AF1174:AF1237" si="304">IF(T1174="celda vacia",1,"")</f>
        <v/>
      </c>
    </row>
    <row r="1175" spans="1:32" s="74" customFormat="1" x14ac:dyDescent="0.2">
      <c r="A1175" s="74" t="str">
        <f>IF(EXPORTADO!I1157&lt;&gt;"",EXPORTADO!I1157,"")</f>
        <v/>
      </c>
      <c r="B1175" s="74" t="str">
        <f t="shared" si="289"/>
        <v/>
      </c>
      <c r="C1175" s="86" t="str">
        <f t="shared" si="290"/>
        <v/>
      </c>
      <c r="D1175" s="86" t="str">
        <f t="shared" si="291"/>
        <v/>
      </c>
      <c r="E1175" s="86" t="str">
        <f t="shared" si="292"/>
        <v/>
      </c>
      <c r="F1175" s="86" t="str">
        <f t="shared" si="293"/>
        <v/>
      </c>
      <c r="G1175" s="86" t="str">
        <f t="shared" si="294"/>
        <v/>
      </c>
      <c r="H1175" s="87" t="str">
        <f>IF(EXPORTADO!B1157&lt;&gt;"",EXPORTADO!B1157,"")</f>
        <v/>
      </c>
      <c r="I1175" s="78" t="str">
        <f t="shared" si="295"/>
        <v/>
      </c>
      <c r="J1175" s="78"/>
      <c r="K1175" s="88" t="str">
        <f>IF(EXPORTADO!A1157&lt;&gt;"",TRIM(EXPORTADO!A1157),"")</f>
        <v/>
      </c>
      <c r="L1175" s="50" t="str">
        <f>IF(K1175&lt;&gt;"",EXPORTADO!D1157,"")</f>
        <v/>
      </c>
      <c r="M1175" s="50"/>
      <c r="N1175" s="78" t="str">
        <f>IF(K1175&lt;&gt;"",EXPORTADO!C1157,"")</f>
        <v/>
      </c>
      <c r="O1175" s="89" t="str">
        <f>IF(G1175&lt;&gt;"",EXPORTADO!E1157,"")</f>
        <v/>
      </c>
      <c r="P1175" s="90" t="str">
        <f>IF(G1175&lt;&gt;"",EXPORTADO!F1157,"")</f>
        <v/>
      </c>
      <c r="Q1175" s="90" t="str">
        <f>IF($G1175&lt;&gt;"",$O1175*P1175,IF(OR($I1175="c",$I1175="css"),SUMIF($G$22:G$2999,$K1175,Q$22:Q$2999),IF($I1175="c1",SUMIF($F$22:F$2999,$K1175,Q$22:Q$2999),IF($I1175="c2",SUMIF($E$22:E$2999,$K1175,Q$22:Q$2999),IF($I1175="c3",SUMIF($D$22:D$2999,$K1175,Q$22:Q$2999),IF($I1175="c4",SUMIF($C$22:C$2999,$K1175,Q$22:Q$2999),""))))))</f>
        <v/>
      </c>
      <c r="S1175" s="90"/>
      <c r="T1175" s="90" t="str">
        <f>IF(G1175&lt;&gt;"",IF(S1175&lt;&gt;"",O1175*S1175,"Celda Vacia"),IF($G1175&lt;&gt;"",$O1175*S1175,IF(OR($I1175="c",$I1175="css"),SUMIF($G$22:G$2999,$K1175,T$22:T$2999),IF($I1175="c1",SUMIF($F$22:F$2999,$K1175,T$22:T$2999),IF($I1175="c2",SUMIF($E$22:E$2999,$K1175,T$22:T$2999),IF($I1175="c3",SUMIF($D$22:D$2999,$K1175,T$22:T$2999),IF($I1175="c4",SUMIF($C$22:C$2999,$K1175,T$22:T$2999),"")))))))</f>
        <v/>
      </c>
      <c r="U1175" s="91" t="str">
        <f t="shared" si="296"/>
        <v/>
      </c>
      <c r="V1175" s="45"/>
      <c r="X1175" s="50" t="str">
        <f t="shared" si="297"/>
        <v/>
      </c>
      <c r="Y1175" s="69" t="str">
        <f t="shared" si="298"/>
        <v/>
      </c>
      <c r="Z1175" s="69" t="str">
        <f t="shared" si="299"/>
        <v/>
      </c>
      <c r="AA1175" s="69" t="str">
        <f>IF(I1175="CSS",IF(RELLENAR!$F$6="PEM",IF(OR(T1175&lt;(Q1175),Q1175=0),1,""),IF(OR(T1175*(1+$T$11+$T$9)&lt;(Q1175*(1+$O$9+$O$11)),Q1175=0),1,"")),"")</f>
        <v/>
      </c>
      <c r="AB1175" s="93" t="str">
        <f t="shared" si="300"/>
        <v/>
      </c>
      <c r="AC1175" s="56" t="str">
        <f t="shared" si="301"/>
        <v/>
      </c>
      <c r="AD1175" s="94" t="str">
        <f t="shared" si="302"/>
        <v/>
      </c>
      <c r="AE1175" s="56" t="str">
        <f t="shared" si="303"/>
        <v/>
      </c>
      <c r="AF1175" s="78" t="str">
        <f t="shared" si="304"/>
        <v/>
      </c>
    </row>
    <row r="1176" spans="1:32" s="74" customFormat="1" x14ac:dyDescent="0.2">
      <c r="A1176" s="74" t="str">
        <f>IF(EXPORTADO!I1158&lt;&gt;"",EXPORTADO!I1158,"")</f>
        <v/>
      </c>
      <c r="B1176" s="74" t="str">
        <f t="shared" si="289"/>
        <v/>
      </c>
      <c r="C1176" s="86" t="str">
        <f t="shared" si="290"/>
        <v/>
      </c>
      <c r="D1176" s="86" t="str">
        <f t="shared" si="291"/>
        <v/>
      </c>
      <c r="E1176" s="86" t="str">
        <f t="shared" si="292"/>
        <v/>
      </c>
      <c r="F1176" s="86" t="str">
        <f t="shared" si="293"/>
        <v/>
      </c>
      <c r="G1176" s="86" t="str">
        <f t="shared" si="294"/>
        <v/>
      </c>
      <c r="H1176" s="87" t="str">
        <f>IF(EXPORTADO!B1158&lt;&gt;"",EXPORTADO!B1158,"")</f>
        <v/>
      </c>
      <c r="I1176" s="78" t="str">
        <f t="shared" si="295"/>
        <v/>
      </c>
      <c r="J1176" s="78"/>
      <c r="K1176" s="88" t="str">
        <f>IF(EXPORTADO!A1158&lt;&gt;"",TRIM(EXPORTADO!A1158),"")</f>
        <v/>
      </c>
      <c r="L1176" s="50" t="str">
        <f>IF(K1176&lt;&gt;"",EXPORTADO!D1158,"")</f>
        <v/>
      </c>
      <c r="M1176" s="50"/>
      <c r="N1176" s="78" t="str">
        <f>IF(K1176&lt;&gt;"",EXPORTADO!C1158,"")</f>
        <v/>
      </c>
      <c r="O1176" s="89" t="str">
        <f>IF(G1176&lt;&gt;"",EXPORTADO!E1158,"")</f>
        <v/>
      </c>
      <c r="P1176" s="90" t="str">
        <f>IF(G1176&lt;&gt;"",EXPORTADO!F1158,"")</f>
        <v/>
      </c>
      <c r="Q1176" s="90" t="str">
        <f>IF($G1176&lt;&gt;"",$O1176*P1176,IF(OR($I1176="c",$I1176="css"),SUMIF($G$22:G$2999,$K1176,Q$22:Q$2999),IF($I1176="c1",SUMIF($F$22:F$2999,$K1176,Q$22:Q$2999),IF($I1176="c2",SUMIF($E$22:E$2999,$K1176,Q$22:Q$2999),IF($I1176="c3",SUMIF($D$22:D$2999,$K1176,Q$22:Q$2999),IF($I1176="c4",SUMIF($C$22:C$2999,$K1176,Q$22:Q$2999),""))))))</f>
        <v/>
      </c>
      <c r="S1176" s="90" t="s">
        <v>17</v>
      </c>
      <c r="T1176" s="90" t="str">
        <f>IF(G1176&lt;&gt;"",IF(S1176&lt;&gt;"",O1176*S1176,"Celda Vacia"),IF($G1176&lt;&gt;"",$O1176*S1176,IF(OR($I1176="c",$I1176="css"),SUMIF($G$22:G$2999,$K1176,T$22:T$2999),IF($I1176="c1",SUMIF($F$22:F$2999,$K1176,T$22:T$2999),IF($I1176="c2",SUMIF($E$22:E$2999,$K1176,T$22:T$2999),IF($I1176="c3",SUMIF($D$22:D$2999,$K1176,T$22:T$2999),IF($I1176="c4",SUMIF($C$22:C$2999,$K1176,T$22:T$2999),"")))))))</f>
        <v/>
      </c>
      <c r="U1176" s="91" t="str">
        <f t="shared" si="296"/>
        <v/>
      </c>
      <c r="V1176" s="45"/>
      <c r="X1176" s="50" t="str">
        <f t="shared" si="297"/>
        <v/>
      </c>
      <c r="Y1176" s="69" t="str">
        <f t="shared" si="298"/>
        <v/>
      </c>
      <c r="Z1176" s="69" t="str">
        <f t="shared" si="299"/>
        <v/>
      </c>
      <c r="AA1176" s="69" t="str">
        <f>IF(I1176="CSS",IF(RELLENAR!$F$6="PEM",IF(OR(T1176&lt;(Q1176),Q1176=0),1,""),IF(OR(T1176*(1+$T$11+$T$9)&lt;(Q1176*(1+$O$9+$O$11)),Q1176=0),1,"")),"")</f>
        <v/>
      </c>
      <c r="AB1176" s="93" t="str">
        <f t="shared" si="300"/>
        <v/>
      </c>
      <c r="AC1176" s="56" t="str">
        <f t="shared" si="301"/>
        <v/>
      </c>
      <c r="AD1176" s="94" t="str">
        <f t="shared" si="302"/>
        <v/>
      </c>
      <c r="AE1176" s="56" t="str">
        <f t="shared" si="303"/>
        <v/>
      </c>
      <c r="AF1176" s="78" t="str">
        <f t="shared" si="304"/>
        <v/>
      </c>
    </row>
    <row r="1177" spans="1:32" s="74" customFormat="1" x14ac:dyDescent="0.2">
      <c r="A1177" s="74" t="str">
        <f>IF(EXPORTADO!I1159&lt;&gt;"",EXPORTADO!I1159,"")</f>
        <v/>
      </c>
      <c r="B1177" s="74" t="str">
        <f t="shared" si="289"/>
        <v/>
      </c>
      <c r="C1177" s="86" t="str">
        <f t="shared" si="290"/>
        <v/>
      </c>
      <c r="D1177" s="86" t="str">
        <f t="shared" si="291"/>
        <v/>
      </c>
      <c r="E1177" s="86" t="str">
        <f t="shared" si="292"/>
        <v/>
      </c>
      <c r="F1177" s="86" t="str">
        <f t="shared" si="293"/>
        <v/>
      </c>
      <c r="G1177" s="86" t="str">
        <f t="shared" si="294"/>
        <v/>
      </c>
      <c r="H1177" s="87" t="str">
        <f>IF(EXPORTADO!B1159&lt;&gt;"",EXPORTADO!B1159,"")</f>
        <v/>
      </c>
      <c r="I1177" s="78" t="str">
        <f t="shared" si="295"/>
        <v/>
      </c>
      <c r="J1177" s="78"/>
      <c r="K1177" s="88" t="str">
        <f>IF(EXPORTADO!A1159&lt;&gt;"",TRIM(EXPORTADO!A1159),"")</f>
        <v/>
      </c>
      <c r="L1177" s="50" t="str">
        <f>IF(K1177&lt;&gt;"",EXPORTADO!D1159,"")</f>
        <v/>
      </c>
      <c r="M1177" s="50"/>
      <c r="N1177" s="78" t="str">
        <f>IF(K1177&lt;&gt;"",EXPORTADO!C1159,"")</f>
        <v/>
      </c>
      <c r="O1177" s="89" t="str">
        <f>IF(G1177&lt;&gt;"",EXPORTADO!E1159,"")</f>
        <v/>
      </c>
      <c r="P1177" s="90" t="str">
        <f>IF(G1177&lt;&gt;"",EXPORTADO!F1159,"")</f>
        <v/>
      </c>
      <c r="Q1177" s="90" t="str">
        <f>IF($G1177&lt;&gt;"",$O1177*P1177,IF(OR($I1177="c",$I1177="css"),SUMIF($G$22:G$2999,$K1177,Q$22:Q$2999),IF($I1177="c1",SUMIF($F$22:F$2999,$K1177,Q$22:Q$2999),IF($I1177="c2",SUMIF($E$22:E$2999,$K1177,Q$22:Q$2999),IF($I1177="c3",SUMIF($D$22:D$2999,$K1177,Q$22:Q$2999),IF($I1177="c4",SUMIF($C$22:C$2999,$K1177,Q$22:Q$2999),""))))))</f>
        <v/>
      </c>
      <c r="S1177" s="90"/>
      <c r="T1177" s="90" t="str">
        <f>IF(G1177&lt;&gt;"",IF(S1177&lt;&gt;"",O1177*S1177,"Celda Vacia"),IF($G1177&lt;&gt;"",$O1177*S1177,IF(OR($I1177="c",$I1177="css"),SUMIF($G$22:G$2999,$K1177,T$22:T$2999),IF($I1177="c1",SUMIF($F$22:F$2999,$K1177,T$22:T$2999),IF($I1177="c2",SUMIF($E$22:E$2999,$K1177,T$22:T$2999),IF($I1177="c3",SUMIF($D$22:D$2999,$K1177,T$22:T$2999),IF($I1177="c4",SUMIF($C$22:C$2999,$K1177,T$22:T$2999),"")))))))</f>
        <v/>
      </c>
      <c r="U1177" s="91" t="str">
        <f t="shared" si="296"/>
        <v/>
      </c>
      <c r="V1177" s="45"/>
      <c r="X1177" s="50" t="str">
        <f t="shared" si="297"/>
        <v/>
      </c>
      <c r="Y1177" s="69" t="str">
        <f t="shared" si="298"/>
        <v/>
      </c>
      <c r="Z1177" s="69" t="str">
        <f t="shared" si="299"/>
        <v/>
      </c>
      <c r="AA1177" s="69" t="str">
        <f>IF(I1177="CSS",IF(RELLENAR!$F$6="PEM",IF(OR(T1177&lt;(Q1177),Q1177=0),1,""),IF(OR(T1177*(1+$T$11+$T$9)&lt;(Q1177*(1+$O$9+$O$11)),Q1177=0),1,"")),"")</f>
        <v/>
      </c>
      <c r="AB1177" s="93" t="str">
        <f t="shared" si="300"/>
        <v/>
      </c>
      <c r="AC1177" s="56" t="str">
        <f t="shared" si="301"/>
        <v/>
      </c>
      <c r="AD1177" s="94" t="str">
        <f t="shared" si="302"/>
        <v/>
      </c>
      <c r="AE1177" s="56" t="str">
        <f t="shared" si="303"/>
        <v/>
      </c>
      <c r="AF1177" s="78" t="str">
        <f t="shared" si="304"/>
        <v/>
      </c>
    </row>
    <row r="1178" spans="1:32" s="74" customFormat="1" x14ac:dyDescent="0.2">
      <c r="A1178" s="74" t="str">
        <f>IF(EXPORTADO!I1160&lt;&gt;"",EXPORTADO!I1160,"")</f>
        <v/>
      </c>
      <c r="B1178" s="74" t="str">
        <f t="shared" si="289"/>
        <v/>
      </c>
      <c r="C1178" s="86" t="str">
        <f t="shared" si="290"/>
        <v/>
      </c>
      <c r="D1178" s="86" t="str">
        <f t="shared" si="291"/>
        <v/>
      </c>
      <c r="E1178" s="86" t="str">
        <f t="shared" si="292"/>
        <v/>
      </c>
      <c r="F1178" s="86" t="str">
        <f t="shared" si="293"/>
        <v/>
      </c>
      <c r="G1178" s="86" t="str">
        <f t="shared" si="294"/>
        <v/>
      </c>
      <c r="H1178" s="87" t="str">
        <f>IF(EXPORTADO!B1160&lt;&gt;"",EXPORTADO!B1160,"")</f>
        <v/>
      </c>
      <c r="I1178" s="78" t="str">
        <f t="shared" si="295"/>
        <v/>
      </c>
      <c r="J1178" s="78"/>
      <c r="K1178" s="88" t="str">
        <f>IF(EXPORTADO!A1160&lt;&gt;"",TRIM(EXPORTADO!A1160),"")</f>
        <v/>
      </c>
      <c r="L1178" s="50" t="str">
        <f>IF(K1178&lt;&gt;"",EXPORTADO!D1160,"")</f>
        <v/>
      </c>
      <c r="M1178" s="50"/>
      <c r="N1178" s="78" t="str">
        <f>IF(K1178&lt;&gt;"",EXPORTADO!C1160,"")</f>
        <v/>
      </c>
      <c r="O1178" s="89" t="str">
        <f>IF(G1178&lt;&gt;"",EXPORTADO!E1160,"")</f>
        <v/>
      </c>
      <c r="P1178" s="90" t="str">
        <f>IF(G1178&lt;&gt;"",EXPORTADO!F1160,"")</f>
        <v/>
      </c>
      <c r="Q1178" s="90" t="str">
        <f>IF($G1178&lt;&gt;"",$O1178*P1178,IF(OR($I1178="c",$I1178="css"),SUMIF($G$22:G$2999,$K1178,Q$22:Q$2999),IF($I1178="c1",SUMIF($F$22:F$2999,$K1178,Q$22:Q$2999),IF($I1178="c2",SUMIF($E$22:E$2999,$K1178,Q$22:Q$2999),IF($I1178="c3",SUMIF($D$22:D$2999,$K1178,Q$22:Q$2999),IF($I1178="c4",SUMIF($C$22:C$2999,$K1178,Q$22:Q$2999),""))))))</f>
        <v/>
      </c>
      <c r="S1178" s="90"/>
      <c r="T1178" s="90" t="str">
        <f>IF(G1178&lt;&gt;"",IF(S1178&lt;&gt;"",O1178*S1178,"Celda Vacia"),IF($G1178&lt;&gt;"",$O1178*S1178,IF(OR($I1178="c",$I1178="css"),SUMIF($G$22:G$2999,$K1178,T$22:T$2999),IF($I1178="c1",SUMIF($F$22:F$2999,$K1178,T$22:T$2999),IF($I1178="c2",SUMIF($E$22:E$2999,$K1178,T$22:T$2999),IF($I1178="c3",SUMIF($D$22:D$2999,$K1178,T$22:T$2999),IF($I1178="c4",SUMIF($C$22:C$2999,$K1178,T$22:T$2999),"")))))))</f>
        <v/>
      </c>
      <c r="U1178" s="91" t="str">
        <f t="shared" si="296"/>
        <v/>
      </c>
      <c r="V1178" s="45"/>
      <c r="X1178" s="50" t="str">
        <f t="shared" si="297"/>
        <v/>
      </c>
      <c r="Y1178" s="69" t="str">
        <f t="shared" si="298"/>
        <v/>
      </c>
      <c r="Z1178" s="69" t="str">
        <f t="shared" si="299"/>
        <v/>
      </c>
      <c r="AA1178" s="69" t="str">
        <f>IF(I1178="CSS",IF(RELLENAR!$F$6="PEM",IF(OR(T1178&lt;(Q1178),Q1178=0),1,""),IF(OR(T1178*(1+$T$11+$T$9)&lt;(Q1178*(1+$O$9+$O$11)),Q1178=0),1,"")),"")</f>
        <v/>
      </c>
      <c r="AB1178" s="93" t="str">
        <f t="shared" si="300"/>
        <v/>
      </c>
      <c r="AC1178" s="56" t="str">
        <f t="shared" si="301"/>
        <v/>
      </c>
      <c r="AD1178" s="94" t="str">
        <f t="shared" si="302"/>
        <v/>
      </c>
      <c r="AE1178" s="56" t="str">
        <f t="shared" si="303"/>
        <v/>
      </c>
      <c r="AF1178" s="78" t="str">
        <f t="shared" si="304"/>
        <v/>
      </c>
    </row>
    <row r="1179" spans="1:32" s="74" customFormat="1" x14ac:dyDescent="0.2">
      <c r="A1179" s="74" t="str">
        <f>IF(EXPORTADO!I1161&lt;&gt;"",EXPORTADO!I1161,"")</f>
        <v/>
      </c>
      <c r="B1179" s="74" t="str">
        <f t="shared" si="289"/>
        <v/>
      </c>
      <c r="C1179" s="86" t="str">
        <f t="shared" si="290"/>
        <v/>
      </c>
      <c r="D1179" s="86" t="str">
        <f t="shared" si="291"/>
        <v/>
      </c>
      <c r="E1179" s="86" t="str">
        <f t="shared" si="292"/>
        <v/>
      </c>
      <c r="F1179" s="86" t="str">
        <f t="shared" si="293"/>
        <v/>
      </c>
      <c r="G1179" s="86" t="str">
        <f t="shared" si="294"/>
        <v/>
      </c>
      <c r="H1179" s="87" t="str">
        <f>IF(EXPORTADO!B1161&lt;&gt;"",EXPORTADO!B1161,"")</f>
        <v/>
      </c>
      <c r="I1179" s="78" t="str">
        <f t="shared" si="295"/>
        <v/>
      </c>
      <c r="J1179" s="78"/>
      <c r="K1179" s="88" t="str">
        <f>IF(EXPORTADO!A1161&lt;&gt;"",TRIM(EXPORTADO!A1161),"")</f>
        <v/>
      </c>
      <c r="L1179" s="50" t="str">
        <f>IF(K1179&lt;&gt;"",EXPORTADO!D1161,"")</f>
        <v/>
      </c>
      <c r="M1179" s="50"/>
      <c r="N1179" s="78" t="str">
        <f>IF(K1179&lt;&gt;"",EXPORTADO!C1161,"")</f>
        <v/>
      </c>
      <c r="O1179" s="89" t="str">
        <f>IF(G1179&lt;&gt;"",EXPORTADO!E1161,"")</f>
        <v/>
      </c>
      <c r="P1179" s="90" t="str">
        <f>IF(G1179&lt;&gt;"",EXPORTADO!F1161,"")</f>
        <v/>
      </c>
      <c r="Q1179" s="90" t="str">
        <f>IF($G1179&lt;&gt;"",$O1179*P1179,IF(OR($I1179="c",$I1179="css"),SUMIF($G$22:G$2999,$K1179,Q$22:Q$2999),IF($I1179="c1",SUMIF($F$22:F$2999,$K1179,Q$22:Q$2999),IF($I1179="c2",SUMIF($E$22:E$2999,$K1179,Q$22:Q$2999),IF($I1179="c3",SUMIF($D$22:D$2999,$K1179,Q$22:Q$2999),IF($I1179="c4",SUMIF($C$22:C$2999,$K1179,Q$22:Q$2999),""))))))</f>
        <v/>
      </c>
      <c r="S1179" s="90" t="s">
        <v>17</v>
      </c>
      <c r="T1179" s="90" t="str">
        <f>IF(G1179&lt;&gt;"",IF(S1179&lt;&gt;"",O1179*S1179,"Celda Vacia"),IF($G1179&lt;&gt;"",$O1179*S1179,IF(OR($I1179="c",$I1179="css"),SUMIF($G$22:G$2999,$K1179,T$22:T$2999),IF($I1179="c1",SUMIF($F$22:F$2999,$K1179,T$22:T$2999),IF($I1179="c2",SUMIF($E$22:E$2999,$K1179,T$22:T$2999),IF($I1179="c3",SUMIF($D$22:D$2999,$K1179,T$22:T$2999),IF($I1179="c4",SUMIF($C$22:C$2999,$K1179,T$22:T$2999),"")))))))</f>
        <v/>
      </c>
      <c r="U1179" s="91" t="str">
        <f t="shared" si="296"/>
        <v/>
      </c>
      <c r="V1179" s="45"/>
      <c r="X1179" s="50" t="str">
        <f t="shared" si="297"/>
        <v/>
      </c>
      <c r="Y1179" s="69" t="str">
        <f t="shared" si="298"/>
        <v/>
      </c>
      <c r="Z1179" s="69" t="str">
        <f t="shared" si="299"/>
        <v/>
      </c>
      <c r="AA1179" s="69" t="str">
        <f>IF(I1179="CSS",IF(RELLENAR!$F$6="PEM",IF(OR(T1179&lt;(Q1179),Q1179=0),1,""),IF(OR(T1179*(1+$T$11+$T$9)&lt;(Q1179*(1+$O$9+$O$11)),Q1179=0),1,"")),"")</f>
        <v/>
      </c>
      <c r="AB1179" s="93" t="str">
        <f t="shared" si="300"/>
        <v/>
      </c>
      <c r="AC1179" s="56" t="str">
        <f t="shared" si="301"/>
        <v/>
      </c>
      <c r="AD1179" s="94" t="str">
        <f t="shared" si="302"/>
        <v/>
      </c>
      <c r="AE1179" s="56" t="str">
        <f t="shared" si="303"/>
        <v/>
      </c>
      <c r="AF1179" s="78" t="str">
        <f t="shared" si="304"/>
        <v/>
      </c>
    </row>
    <row r="1180" spans="1:32" s="74" customFormat="1" x14ac:dyDescent="0.2">
      <c r="A1180" s="74" t="str">
        <f>IF(EXPORTADO!I1162&lt;&gt;"",EXPORTADO!I1162,"")</f>
        <v/>
      </c>
      <c r="B1180" s="74" t="str">
        <f t="shared" si="289"/>
        <v/>
      </c>
      <c r="C1180" s="86" t="str">
        <f t="shared" si="290"/>
        <v/>
      </c>
      <c r="D1180" s="86" t="str">
        <f t="shared" si="291"/>
        <v/>
      </c>
      <c r="E1180" s="86" t="str">
        <f t="shared" si="292"/>
        <v/>
      </c>
      <c r="F1180" s="86" t="str">
        <f t="shared" si="293"/>
        <v/>
      </c>
      <c r="G1180" s="86" t="str">
        <f t="shared" si="294"/>
        <v/>
      </c>
      <c r="H1180" s="87" t="str">
        <f>IF(EXPORTADO!B1162&lt;&gt;"",EXPORTADO!B1162,"")</f>
        <v/>
      </c>
      <c r="I1180" s="78" t="str">
        <f t="shared" si="295"/>
        <v/>
      </c>
      <c r="J1180" s="78"/>
      <c r="K1180" s="88" t="str">
        <f>IF(EXPORTADO!A1162&lt;&gt;"",TRIM(EXPORTADO!A1162),"")</f>
        <v/>
      </c>
      <c r="L1180" s="50" t="str">
        <f>IF(K1180&lt;&gt;"",EXPORTADO!D1162,"")</f>
        <v/>
      </c>
      <c r="M1180" s="50"/>
      <c r="N1180" s="78" t="str">
        <f>IF(K1180&lt;&gt;"",EXPORTADO!C1162,"")</f>
        <v/>
      </c>
      <c r="O1180" s="89" t="str">
        <f>IF(G1180&lt;&gt;"",EXPORTADO!E1162,"")</f>
        <v/>
      </c>
      <c r="P1180" s="90" t="str">
        <f>IF(G1180&lt;&gt;"",EXPORTADO!F1162,"")</f>
        <v/>
      </c>
      <c r="Q1180" s="90" t="str">
        <f>IF($G1180&lt;&gt;"",$O1180*P1180,IF(OR($I1180="c",$I1180="css"),SUMIF($G$22:G$2999,$K1180,Q$22:Q$2999),IF($I1180="c1",SUMIF($F$22:F$2999,$K1180,Q$22:Q$2999),IF($I1180="c2",SUMIF($E$22:E$2999,$K1180,Q$22:Q$2999),IF($I1180="c3",SUMIF($D$22:D$2999,$K1180,Q$22:Q$2999),IF($I1180="c4",SUMIF($C$22:C$2999,$K1180,Q$22:Q$2999),""))))))</f>
        <v/>
      </c>
      <c r="S1180" s="90"/>
      <c r="T1180" s="90" t="str">
        <f>IF(G1180&lt;&gt;"",IF(S1180&lt;&gt;"",O1180*S1180,"Celda Vacia"),IF($G1180&lt;&gt;"",$O1180*S1180,IF(OR($I1180="c",$I1180="css"),SUMIF($G$22:G$2999,$K1180,T$22:T$2999),IF($I1180="c1",SUMIF($F$22:F$2999,$K1180,T$22:T$2999),IF($I1180="c2",SUMIF($E$22:E$2999,$K1180,T$22:T$2999),IF($I1180="c3",SUMIF($D$22:D$2999,$K1180,T$22:T$2999),IF($I1180="c4",SUMIF($C$22:C$2999,$K1180,T$22:T$2999),"")))))))</f>
        <v/>
      </c>
      <c r="U1180" s="91" t="str">
        <f t="shared" si="296"/>
        <v/>
      </c>
      <c r="V1180" s="45"/>
      <c r="X1180" s="50" t="str">
        <f t="shared" si="297"/>
        <v/>
      </c>
      <c r="Y1180" s="69" t="str">
        <f t="shared" si="298"/>
        <v/>
      </c>
      <c r="Z1180" s="69" t="str">
        <f t="shared" si="299"/>
        <v/>
      </c>
      <c r="AA1180" s="69" t="str">
        <f>IF(I1180="CSS",IF(RELLENAR!$F$6="PEM",IF(OR(T1180&lt;(Q1180),Q1180=0),1,""),IF(OR(T1180*(1+$T$11+$T$9)&lt;(Q1180*(1+$O$9+$O$11)),Q1180=0),1,"")),"")</f>
        <v/>
      </c>
      <c r="AB1180" s="93" t="str">
        <f t="shared" si="300"/>
        <v/>
      </c>
      <c r="AC1180" s="56" t="str">
        <f t="shared" si="301"/>
        <v/>
      </c>
      <c r="AD1180" s="94" t="str">
        <f t="shared" si="302"/>
        <v/>
      </c>
      <c r="AE1180" s="56" t="str">
        <f t="shared" si="303"/>
        <v/>
      </c>
      <c r="AF1180" s="78" t="str">
        <f t="shared" si="304"/>
        <v/>
      </c>
    </row>
    <row r="1181" spans="1:32" s="74" customFormat="1" x14ac:dyDescent="0.2">
      <c r="A1181" s="74" t="str">
        <f>IF(EXPORTADO!I1163&lt;&gt;"",EXPORTADO!I1163,"")</f>
        <v/>
      </c>
      <c r="B1181" s="74" t="str">
        <f t="shared" si="289"/>
        <v/>
      </c>
      <c r="C1181" s="86" t="str">
        <f t="shared" si="290"/>
        <v/>
      </c>
      <c r="D1181" s="86" t="str">
        <f t="shared" si="291"/>
        <v/>
      </c>
      <c r="E1181" s="86" t="str">
        <f t="shared" si="292"/>
        <v/>
      </c>
      <c r="F1181" s="86" t="str">
        <f t="shared" si="293"/>
        <v/>
      </c>
      <c r="G1181" s="86" t="str">
        <f t="shared" si="294"/>
        <v/>
      </c>
      <c r="H1181" s="87" t="str">
        <f>IF(EXPORTADO!B1163&lt;&gt;"",EXPORTADO!B1163,"")</f>
        <v/>
      </c>
      <c r="I1181" s="78" t="str">
        <f t="shared" si="295"/>
        <v/>
      </c>
      <c r="J1181" s="78"/>
      <c r="K1181" s="88" t="str">
        <f>IF(EXPORTADO!A1163&lt;&gt;"",TRIM(EXPORTADO!A1163),"")</f>
        <v/>
      </c>
      <c r="L1181" s="50" t="str">
        <f>IF(K1181&lt;&gt;"",EXPORTADO!D1163,"")</f>
        <v/>
      </c>
      <c r="M1181" s="50"/>
      <c r="N1181" s="78" t="str">
        <f>IF(K1181&lt;&gt;"",EXPORTADO!C1163,"")</f>
        <v/>
      </c>
      <c r="O1181" s="89" t="str">
        <f>IF(G1181&lt;&gt;"",EXPORTADO!E1163,"")</f>
        <v/>
      </c>
      <c r="P1181" s="90" t="str">
        <f>IF(G1181&lt;&gt;"",EXPORTADO!F1163,"")</f>
        <v/>
      </c>
      <c r="Q1181" s="90" t="str">
        <f>IF($G1181&lt;&gt;"",$O1181*P1181,IF(OR($I1181="c",$I1181="css"),SUMIF($G$22:G$2999,$K1181,Q$22:Q$2999),IF($I1181="c1",SUMIF($F$22:F$2999,$K1181,Q$22:Q$2999),IF($I1181="c2",SUMIF($E$22:E$2999,$K1181,Q$22:Q$2999),IF($I1181="c3",SUMIF($D$22:D$2999,$K1181,Q$22:Q$2999),IF($I1181="c4",SUMIF($C$22:C$2999,$K1181,Q$22:Q$2999),""))))))</f>
        <v/>
      </c>
      <c r="S1181" s="90"/>
      <c r="T1181" s="90" t="str">
        <f>IF(G1181&lt;&gt;"",IF(S1181&lt;&gt;"",O1181*S1181,"Celda Vacia"),IF($G1181&lt;&gt;"",$O1181*S1181,IF(OR($I1181="c",$I1181="css"),SUMIF($G$22:G$2999,$K1181,T$22:T$2999),IF($I1181="c1",SUMIF($F$22:F$2999,$K1181,T$22:T$2999),IF($I1181="c2",SUMIF($E$22:E$2999,$K1181,T$22:T$2999),IF($I1181="c3",SUMIF($D$22:D$2999,$K1181,T$22:T$2999),IF($I1181="c4",SUMIF($C$22:C$2999,$K1181,T$22:T$2999),"")))))))</f>
        <v/>
      </c>
      <c r="U1181" s="91" t="str">
        <f t="shared" si="296"/>
        <v/>
      </c>
      <c r="V1181" s="45"/>
      <c r="X1181" s="50" t="str">
        <f t="shared" si="297"/>
        <v/>
      </c>
      <c r="Y1181" s="69" t="str">
        <f t="shared" si="298"/>
        <v/>
      </c>
      <c r="Z1181" s="69" t="str">
        <f t="shared" si="299"/>
        <v/>
      </c>
      <c r="AA1181" s="69" t="str">
        <f>IF(I1181="CSS",IF(RELLENAR!$F$6="PEM",IF(OR(T1181&lt;(Q1181),Q1181=0),1,""),IF(OR(T1181*(1+$T$11+$T$9)&lt;(Q1181*(1+$O$9+$O$11)),Q1181=0),1,"")),"")</f>
        <v/>
      </c>
      <c r="AB1181" s="93" t="str">
        <f t="shared" si="300"/>
        <v/>
      </c>
      <c r="AC1181" s="56" t="str">
        <f t="shared" si="301"/>
        <v/>
      </c>
      <c r="AD1181" s="94" t="str">
        <f t="shared" si="302"/>
        <v/>
      </c>
      <c r="AE1181" s="56" t="str">
        <f t="shared" si="303"/>
        <v/>
      </c>
      <c r="AF1181" s="78" t="str">
        <f t="shared" si="304"/>
        <v/>
      </c>
    </row>
    <row r="1182" spans="1:32" s="74" customFormat="1" x14ac:dyDescent="0.2">
      <c r="A1182" s="74" t="str">
        <f>IF(EXPORTADO!I1164&lt;&gt;"",EXPORTADO!I1164,"")</f>
        <v/>
      </c>
      <c r="B1182" s="74" t="str">
        <f t="shared" si="289"/>
        <v/>
      </c>
      <c r="C1182" s="86" t="str">
        <f t="shared" si="290"/>
        <v/>
      </c>
      <c r="D1182" s="86" t="str">
        <f t="shared" si="291"/>
        <v/>
      </c>
      <c r="E1182" s="86" t="str">
        <f t="shared" si="292"/>
        <v/>
      </c>
      <c r="F1182" s="86" t="str">
        <f t="shared" si="293"/>
        <v/>
      </c>
      <c r="G1182" s="86" t="str">
        <f t="shared" si="294"/>
        <v/>
      </c>
      <c r="H1182" s="87" t="str">
        <f>IF(EXPORTADO!B1164&lt;&gt;"",EXPORTADO!B1164,"")</f>
        <v/>
      </c>
      <c r="I1182" s="78" t="str">
        <f t="shared" si="295"/>
        <v/>
      </c>
      <c r="J1182" s="78"/>
      <c r="K1182" s="88" t="str">
        <f>IF(EXPORTADO!A1164&lt;&gt;"",TRIM(EXPORTADO!A1164),"")</f>
        <v/>
      </c>
      <c r="L1182" s="50" t="str">
        <f>IF(K1182&lt;&gt;"",EXPORTADO!D1164,"")</f>
        <v/>
      </c>
      <c r="M1182" s="50"/>
      <c r="N1182" s="78" t="str">
        <f>IF(K1182&lt;&gt;"",EXPORTADO!C1164,"")</f>
        <v/>
      </c>
      <c r="O1182" s="89" t="str">
        <f>IF(G1182&lt;&gt;"",EXPORTADO!E1164,"")</f>
        <v/>
      </c>
      <c r="P1182" s="90" t="str">
        <f>IF(G1182&lt;&gt;"",EXPORTADO!F1164,"")</f>
        <v/>
      </c>
      <c r="Q1182" s="90" t="str">
        <f>IF($G1182&lt;&gt;"",$O1182*P1182,IF(OR($I1182="c",$I1182="css"),SUMIF($G$22:G$2999,$K1182,Q$22:Q$2999),IF($I1182="c1",SUMIF($F$22:F$2999,$K1182,Q$22:Q$2999),IF($I1182="c2",SUMIF($E$22:E$2999,$K1182,Q$22:Q$2999),IF($I1182="c3",SUMIF($D$22:D$2999,$K1182,Q$22:Q$2999),IF($I1182="c4",SUMIF($C$22:C$2999,$K1182,Q$22:Q$2999),""))))))</f>
        <v/>
      </c>
      <c r="S1182" s="90"/>
      <c r="T1182" s="90" t="str">
        <f>IF(G1182&lt;&gt;"",IF(S1182&lt;&gt;"",O1182*S1182,"Celda Vacia"),IF($G1182&lt;&gt;"",$O1182*S1182,IF(OR($I1182="c",$I1182="css"),SUMIF($G$22:G$2999,$K1182,T$22:T$2999),IF($I1182="c1",SUMIF($F$22:F$2999,$K1182,T$22:T$2999),IF($I1182="c2",SUMIF($E$22:E$2999,$K1182,T$22:T$2999),IF($I1182="c3",SUMIF($D$22:D$2999,$K1182,T$22:T$2999),IF($I1182="c4",SUMIF($C$22:C$2999,$K1182,T$22:T$2999),"")))))))</f>
        <v/>
      </c>
      <c r="U1182" s="91" t="str">
        <f t="shared" si="296"/>
        <v/>
      </c>
      <c r="V1182" s="45"/>
      <c r="X1182" s="50" t="str">
        <f t="shared" si="297"/>
        <v/>
      </c>
      <c r="Y1182" s="69" t="str">
        <f t="shared" si="298"/>
        <v/>
      </c>
      <c r="Z1182" s="69" t="str">
        <f t="shared" si="299"/>
        <v/>
      </c>
      <c r="AA1182" s="69" t="str">
        <f>IF(I1182="CSS",IF(RELLENAR!$F$6="PEM",IF(OR(T1182&lt;(Q1182),Q1182=0),1,""),IF(OR(T1182*(1+$T$11+$T$9)&lt;(Q1182*(1+$O$9+$O$11)),Q1182=0),1,"")),"")</f>
        <v/>
      </c>
      <c r="AB1182" s="93" t="str">
        <f t="shared" si="300"/>
        <v/>
      </c>
      <c r="AC1182" s="56" t="str">
        <f t="shared" si="301"/>
        <v/>
      </c>
      <c r="AD1182" s="94" t="str">
        <f t="shared" si="302"/>
        <v/>
      </c>
      <c r="AE1182" s="56" t="str">
        <f t="shared" si="303"/>
        <v/>
      </c>
      <c r="AF1182" s="78" t="str">
        <f t="shared" si="304"/>
        <v/>
      </c>
    </row>
    <row r="1183" spans="1:32" s="74" customFormat="1" x14ac:dyDescent="0.2">
      <c r="A1183" s="74" t="str">
        <f>IF(EXPORTADO!I1165&lt;&gt;"",EXPORTADO!I1165,"")</f>
        <v/>
      </c>
      <c r="B1183" s="74" t="str">
        <f t="shared" si="289"/>
        <v/>
      </c>
      <c r="C1183" s="86" t="str">
        <f t="shared" si="290"/>
        <v/>
      </c>
      <c r="D1183" s="86" t="str">
        <f t="shared" si="291"/>
        <v/>
      </c>
      <c r="E1183" s="86" t="str">
        <f t="shared" si="292"/>
        <v/>
      </c>
      <c r="F1183" s="86" t="str">
        <f t="shared" si="293"/>
        <v/>
      </c>
      <c r="G1183" s="86" t="str">
        <f t="shared" si="294"/>
        <v/>
      </c>
      <c r="H1183" s="87" t="str">
        <f>IF(EXPORTADO!B1165&lt;&gt;"",EXPORTADO!B1165,"")</f>
        <v/>
      </c>
      <c r="I1183" s="78" t="str">
        <f t="shared" si="295"/>
        <v/>
      </c>
      <c r="J1183" s="78"/>
      <c r="K1183" s="88" t="str">
        <f>IF(EXPORTADO!A1165&lt;&gt;"",TRIM(EXPORTADO!A1165),"")</f>
        <v/>
      </c>
      <c r="L1183" s="50" t="str">
        <f>IF(K1183&lt;&gt;"",EXPORTADO!D1165,"")</f>
        <v/>
      </c>
      <c r="M1183" s="50"/>
      <c r="N1183" s="78" t="str">
        <f>IF(K1183&lt;&gt;"",EXPORTADO!C1165,"")</f>
        <v/>
      </c>
      <c r="O1183" s="89" t="str">
        <f>IF(G1183&lt;&gt;"",EXPORTADO!E1165,"")</f>
        <v/>
      </c>
      <c r="P1183" s="90" t="str">
        <f>IF(G1183&lt;&gt;"",EXPORTADO!F1165,"")</f>
        <v/>
      </c>
      <c r="Q1183" s="90" t="str">
        <f>IF($G1183&lt;&gt;"",$O1183*P1183,IF(OR($I1183="c",$I1183="css"),SUMIF($G$22:G$2999,$K1183,Q$22:Q$2999),IF($I1183="c1",SUMIF($F$22:F$2999,$K1183,Q$22:Q$2999),IF($I1183="c2",SUMIF($E$22:E$2999,$K1183,Q$22:Q$2999),IF($I1183="c3",SUMIF($D$22:D$2999,$K1183,Q$22:Q$2999),IF($I1183="c4",SUMIF($C$22:C$2999,$K1183,Q$22:Q$2999),""))))))</f>
        <v/>
      </c>
      <c r="S1183" s="90"/>
      <c r="T1183" s="90" t="str">
        <f>IF(G1183&lt;&gt;"",IF(S1183&lt;&gt;"",O1183*S1183,"Celda Vacia"),IF($G1183&lt;&gt;"",$O1183*S1183,IF(OR($I1183="c",$I1183="css"),SUMIF($G$22:G$2999,$K1183,T$22:T$2999),IF($I1183="c1",SUMIF($F$22:F$2999,$K1183,T$22:T$2999),IF($I1183="c2",SUMIF($E$22:E$2999,$K1183,T$22:T$2999),IF($I1183="c3",SUMIF($D$22:D$2999,$K1183,T$22:T$2999),IF($I1183="c4",SUMIF($C$22:C$2999,$K1183,T$22:T$2999),"")))))))</f>
        <v/>
      </c>
      <c r="U1183" s="91" t="str">
        <f t="shared" si="296"/>
        <v/>
      </c>
      <c r="V1183" s="45"/>
      <c r="X1183" s="50" t="str">
        <f t="shared" si="297"/>
        <v/>
      </c>
      <c r="Y1183" s="69" t="str">
        <f t="shared" si="298"/>
        <v/>
      </c>
      <c r="Z1183" s="69" t="str">
        <f t="shared" si="299"/>
        <v/>
      </c>
      <c r="AA1183" s="69" t="str">
        <f>IF(I1183="CSS",IF(RELLENAR!$F$6="PEM",IF(OR(T1183&lt;(Q1183),Q1183=0),1,""),IF(OR(T1183*(1+$T$11+$T$9)&lt;(Q1183*(1+$O$9+$O$11)),Q1183=0),1,"")),"")</f>
        <v/>
      </c>
      <c r="AB1183" s="93" t="str">
        <f t="shared" si="300"/>
        <v/>
      </c>
      <c r="AC1183" s="56" t="str">
        <f t="shared" si="301"/>
        <v/>
      </c>
      <c r="AD1183" s="94" t="str">
        <f t="shared" si="302"/>
        <v/>
      </c>
      <c r="AE1183" s="56" t="str">
        <f t="shared" si="303"/>
        <v/>
      </c>
      <c r="AF1183" s="78" t="str">
        <f t="shared" si="304"/>
        <v/>
      </c>
    </row>
    <row r="1184" spans="1:32" s="74" customFormat="1" x14ac:dyDescent="0.2">
      <c r="A1184" s="74" t="str">
        <f>IF(EXPORTADO!I1166&lt;&gt;"",EXPORTADO!I1166,"")</f>
        <v/>
      </c>
      <c r="B1184" s="74" t="str">
        <f t="shared" si="289"/>
        <v/>
      </c>
      <c r="C1184" s="86" t="str">
        <f t="shared" si="290"/>
        <v/>
      </c>
      <c r="D1184" s="86" t="str">
        <f t="shared" si="291"/>
        <v/>
      </c>
      <c r="E1184" s="86" t="str">
        <f t="shared" si="292"/>
        <v/>
      </c>
      <c r="F1184" s="86" t="str">
        <f t="shared" si="293"/>
        <v/>
      </c>
      <c r="G1184" s="86" t="str">
        <f t="shared" si="294"/>
        <v/>
      </c>
      <c r="H1184" s="87" t="str">
        <f>IF(EXPORTADO!B1166&lt;&gt;"",EXPORTADO!B1166,"")</f>
        <v/>
      </c>
      <c r="I1184" s="78" t="str">
        <f t="shared" si="295"/>
        <v/>
      </c>
      <c r="J1184" s="78"/>
      <c r="K1184" s="88" t="str">
        <f>IF(EXPORTADO!A1166&lt;&gt;"",TRIM(EXPORTADO!A1166),"")</f>
        <v/>
      </c>
      <c r="L1184" s="50" t="str">
        <f>IF(K1184&lt;&gt;"",EXPORTADO!D1166,"")</f>
        <v/>
      </c>
      <c r="M1184" s="50"/>
      <c r="N1184" s="78" t="str">
        <f>IF(K1184&lt;&gt;"",EXPORTADO!C1166,"")</f>
        <v/>
      </c>
      <c r="O1184" s="89" t="str">
        <f>IF(G1184&lt;&gt;"",EXPORTADO!E1166,"")</f>
        <v/>
      </c>
      <c r="P1184" s="90" t="str">
        <f>IF(G1184&lt;&gt;"",EXPORTADO!F1166,"")</f>
        <v/>
      </c>
      <c r="Q1184" s="90" t="str">
        <f>IF($G1184&lt;&gt;"",$O1184*P1184,IF(OR($I1184="c",$I1184="css"),SUMIF($G$22:G$2999,$K1184,Q$22:Q$2999),IF($I1184="c1",SUMIF($F$22:F$2999,$K1184,Q$22:Q$2999),IF($I1184="c2",SUMIF($E$22:E$2999,$K1184,Q$22:Q$2999),IF($I1184="c3",SUMIF($D$22:D$2999,$K1184,Q$22:Q$2999),IF($I1184="c4",SUMIF($C$22:C$2999,$K1184,Q$22:Q$2999),""))))))</f>
        <v/>
      </c>
      <c r="S1184" s="90"/>
      <c r="T1184" s="90" t="str">
        <f>IF(G1184&lt;&gt;"",IF(S1184&lt;&gt;"",O1184*S1184,"Celda Vacia"),IF($G1184&lt;&gt;"",$O1184*S1184,IF(OR($I1184="c",$I1184="css"),SUMIF($G$22:G$2999,$K1184,T$22:T$2999),IF($I1184="c1",SUMIF($F$22:F$2999,$K1184,T$22:T$2999),IF($I1184="c2",SUMIF($E$22:E$2999,$K1184,T$22:T$2999),IF($I1184="c3",SUMIF($D$22:D$2999,$K1184,T$22:T$2999),IF($I1184="c4",SUMIF($C$22:C$2999,$K1184,T$22:T$2999),"")))))))</f>
        <v/>
      </c>
      <c r="U1184" s="91" t="str">
        <f t="shared" si="296"/>
        <v/>
      </c>
      <c r="V1184" s="45"/>
      <c r="X1184" s="50" t="str">
        <f t="shared" si="297"/>
        <v/>
      </c>
      <c r="Y1184" s="69" t="str">
        <f t="shared" si="298"/>
        <v/>
      </c>
      <c r="Z1184" s="69" t="str">
        <f t="shared" si="299"/>
        <v/>
      </c>
      <c r="AA1184" s="69" t="str">
        <f>IF(I1184="CSS",IF(RELLENAR!$F$6="PEM",IF(OR(T1184&lt;(Q1184),Q1184=0),1,""),IF(OR(T1184*(1+$T$11+$T$9)&lt;(Q1184*(1+$O$9+$O$11)),Q1184=0),1,"")),"")</f>
        <v/>
      </c>
      <c r="AB1184" s="93" t="str">
        <f t="shared" si="300"/>
        <v/>
      </c>
      <c r="AC1184" s="56" t="str">
        <f t="shared" si="301"/>
        <v/>
      </c>
      <c r="AD1184" s="94" t="str">
        <f t="shared" si="302"/>
        <v/>
      </c>
      <c r="AE1184" s="56" t="str">
        <f t="shared" si="303"/>
        <v/>
      </c>
      <c r="AF1184" s="78" t="str">
        <f t="shared" si="304"/>
        <v/>
      </c>
    </row>
    <row r="1185" spans="1:32" s="74" customFormat="1" x14ac:dyDescent="0.2">
      <c r="A1185" s="74" t="str">
        <f>IF(EXPORTADO!I1167&lt;&gt;"",EXPORTADO!I1167,"")</f>
        <v/>
      </c>
      <c r="B1185" s="74" t="str">
        <f t="shared" si="289"/>
        <v/>
      </c>
      <c r="C1185" s="86" t="str">
        <f t="shared" si="290"/>
        <v/>
      </c>
      <c r="D1185" s="86" t="str">
        <f t="shared" si="291"/>
        <v/>
      </c>
      <c r="E1185" s="86" t="str">
        <f t="shared" si="292"/>
        <v/>
      </c>
      <c r="F1185" s="86" t="str">
        <f t="shared" si="293"/>
        <v/>
      </c>
      <c r="G1185" s="86" t="str">
        <f t="shared" si="294"/>
        <v/>
      </c>
      <c r="H1185" s="87" t="str">
        <f>IF(EXPORTADO!B1167&lt;&gt;"",EXPORTADO!B1167,"")</f>
        <v/>
      </c>
      <c r="I1185" s="78" t="str">
        <f t="shared" si="295"/>
        <v/>
      </c>
      <c r="J1185" s="78"/>
      <c r="K1185" s="88" t="str">
        <f>IF(EXPORTADO!A1167&lt;&gt;"",TRIM(EXPORTADO!A1167),"")</f>
        <v/>
      </c>
      <c r="L1185" s="50" t="str">
        <f>IF(K1185&lt;&gt;"",EXPORTADO!D1167,"")</f>
        <v/>
      </c>
      <c r="M1185" s="50"/>
      <c r="N1185" s="78" t="str">
        <f>IF(K1185&lt;&gt;"",EXPORTADO!C1167,"")</f>
        <v/>
      </c>
      <c r="O1185" s="89" t="str">
        <f>IF(G1185&lt;&gt;"",EXPORTADO!E1167,"")</f>
        <v/>
      </c>
      <c r="P1185" s="90" t="str">
        <f>IF(G1185&lt;&gt;"",EXPORTADO!F1167,"")</f>
        <v/>
      </c>
      <c r="Q1185" s="90" t="str">
        <f>IF($G1185&lt;&gt;"",$O1185*P1185,IF(OR($I1185="c",$I1185="css"),SUMIF($G$22:G$2999,$K1185,Q$22:Q$2999),IF($I1185="c1",SUMIF($F$22:F$2999,$K1185,Q$22:Q$2999),IF($I1185="c2",SUMIF($E$22:E$2999,$K1185,Q$22:Q$2999),IF($I1185="c3",SUMIF($D$22:D$2999,$K1185,Q$22:Q$2999),IF($I1185="c4",SUMIF($C$22:C$2999,$K1185,Q$22:Q$2999),""))))))</f>
        <v/>
      </c>
      <c r="S1185" s="90"/>
      <c r="T1185" s="90" t="str">
        <f>IF(G1185&lt;&gt;"",IF(S1185&lt;&gt;"",O1185*S1185,"Celda Vacia"),IF($G1185&lt;&gt;"",$O1185*S1185,IF(OR($I1185="c",$I1185="css"),SUMIF($G$22:G$2999,$K1185,T$22:T$2999),IF($I1185="c1",SUMIF($F$22:F$2999,$K1185,T$22:T$2999),IF($I1185="c2",SUMIF($E$22:E$2999,$K1185,T$22:T$2999),IF($I1185="c3",SUMIF($D$22:D$2999,$K1185,T$22:T$2999),IF($I1185="c4",SUMIF($C$22:C$2999,$K1185,T$22:T$2999),"")))))))</f>
        <v/>
      </c>
      <c r="U1185" s="91" t="str">
        <f t="shared" si="296"/>
        <v/>
      </c>
      <c r="V1185" s="45"/>
      <c r="X1185" s="50" t="str">
        <f t="shared" si="297"/>
        <v/>
      </c>
      <c r="Y1185" s="69" t="str">
        <f t="shared" si="298"/>
        <v/>
      </c>
      <c r="Z1185" s="69" t="str">
        <f t="shared" si="299"/>
        <v/>
      </c>
      <c r="AA1185" s="69" t="str">
        <f>IF(I1185="CSS",IF(RELLENAR!$F$6="PEM",IF(OR(T1185&lt;(Q1185),Q1185=0),1,""),IF(OR(T1185*(1+$T$11+$T$9)&lt;(Q1185*(1+$O$9+$O$11)),Q1185=0),1,"")),"")</f>
        <v/>
      </c>
      <c r="AB1185" s="93" t="str">
        <f t="shared" si="300"/>
        <v/>
      </c>
      <c r="AC1185" s="56" t="str">
        <f t="shared" si="301"/>
        <v/>
      </c>
      <c r="AD1185" s="94" t="str">
        <f t="shared" si="302"/>
        <v/>
      </c>
      <c r="AE1185" s="56" t="str">
        <f t="shared" si="303"/>
        <v/>
      </c>
      <c r="AF1185" s="78" t="str">
        <f t="shared" si="304"/>
        <v/>
      </c>
    </row>
    <row r="1186" spans="1:32" s="74" customFormat="1" x14ac:dyDescent="0.2">
      <c r="A1186" s="74" t="str">
        <f>IF(EXPORTADO!I1168&lt;&gt;"",EXPORTADO!I1168,"")</f>
        <v/>
      </c>
      <c r="B1186" s="74" t="str">
        <f t="shared" si="289"/>
        <v/>
      </c>
      <c r="C1186" s="86" t="str">
        <f t="shared" si="290"/>
        <v/>
      </c>
      <c r="D1186" s="86" t="str">
        <f t="shared" si="291"/>
        <v/>
      </c>
      <c r="E1186" s="86" t="str">
        <f t="shared" si="292"/>
        <v/>
      </c>
      <c r="F1186" s="86" t="str">
        <f t="shared" si="293"/>
        <v/>
      </c>
      <c r="G1186" s="86" t="str">
        <f t="shared" si="294"/>
        <v/>
      </c>
      <c r="H1186" s="87" t="str">
        <f>IF(EXPORTADO!B1168&lt;&gt;"",EXPORTADO!B1168,"")</f>
        <v/>
      </c>
      <c r="I1186" s="78" t="str">
        <f t="shared" si="295"/>
        <v/>
      </c>
      <c r="J1186" s="78"/>
      <c r="K1186" s="88" t="str">
        <f>IF(EXPORTADO!A1168&lt;&gt;"",TRIM(EXPORTADO!A1168),"")</f>
        <v/>
      </c>
      <c r="L1186" s="50" t="str">
        <f>IF(K1186&lt;&gt;"",EXPORTADO!D1168,"")</f>
        <v/>
      </c>
      <c r="M1186" s="50"/>
      <c r="N1186" s="78" t="str">
        <f>IF(K1186&lt;&gt;"",EXPORTADO!C1168,"")</f>
        <v/>
      </c>
      <c r="O1186" s="89" t="str">
        <f>IF(G1186&lt;&gt;"",EXPORTADO!E1168,"")</f>
        <v/>
      </c>
      <c r="P1186" s="90" t="str">
        <f>IF(G1186&lt;&gt;"",EXPORTADO!F1168,"")</f>
        <v/>
      </c>
      <c r="Q1186" s="90" t="str">
        <f>IF($G1186&lt;&gt;"",$O1186*P1186,IF(OR($I1186="c",$I1186="css"),SUMIF($G$22:G$2999,$K1186,Q$22:Q$2999),IF($I1186="c1",SUMIF($F$22:F$2999,$K1186,Q$22:Q$2999),IF($I1186="c2",SUMIF($E$22:E$2999,$K1186,Q$22:Q$2999),IF($I1186="c3",SUMIF($D$22:D$2999,$K1186,Q$22:Q$2999),IF($I1186="c4",SUMIF($C$22:C$2999,$K1186,Q$22:Q$2999),""))))))</f>
        <v/>
      </c>
      <c r="S1186" s="90"/>
      <c r="T1186" s="90" t="str">
        <f>IF(G1186&lt;&gt;"",IF(S1186&lt;&gt;"",O1186*S1186,"Celda Vacia"),IF($G1186&lt;&gt;"",$O1186*S1186,IF(OR($I1186="c",$I1186="css"),SUMIF($G$22:G$2999,$K1186,T$22:T$2999),IF($I1186="c1",SUMIF($F$22:F$2999,$K1186,T$22:T$2999),IF($I1186="c2",SUMIF($E$22:E$2999,$K1186,T$22:T$2999),IF($I1186="c3",SUMIF($D$22:D$2999,$K1186,T$22:T$2999),IF($I1186="c4",SUMIF($C$22:C$2999,$K1186,T$22:T$2999),"")))))))</f>
        <v/>
      </c>
      <c r="U1186" s="91" t="str">
        <f t="shared" si="296"/>
        <v/>
      </c>
      <c r="V1186" s="45"/>
      <c r="X1186" s="50" t="str">
        <f t="shared" si="297"/>
        <v/>
      </c>
      <c r="Y1186" s="69" t="str">
        <f t="shared" si="298"/>
        <v/>
      </c>
      <c r="Z1186" s="69" t="str">
        <f t="shared" si="299"/>
        <v/>
      </c>
      <c r="AA1186" s="69" t="str">
        <f>IF(I1186="CSS",IF(RELLENAR!$F$6="PEM",IF(OR(T1186&lt;(Q1186),Q1186=0),1,""),IF(OR(T1186*(1+$T$11+$T$9)&lt;(Q1186*(1+$O$9+$O$11)),Q1186=0),1,"")),"")</f>
        <v/>
      </c>
      <c r="AB1186" s="93" t="str">
        <f t="shared" si="300"/>
        <v/>
      </c>
      <c r="AC1186" s="56" t="str">
        <f t="shared" si="301"/>
        <v/>
      </c>
      <c r="AD1186" s="94" t="str">
        <f t="shared" si="302"/>
        <v/>
      </c>
      <c r="AE1186" s="56" t="str">
        <f t="shared" si="303"/>
        <v/>
      </c>
      <c r="AF1186" s="78" t="str">
        <f t="shared" si="304"/>
        <v/>
      </c>
    </row>
    <row r="1187" spans="1:32" s="74" customFormat="1" x14ac:dyDescent="0.2">
      <c r="A1187" s="74" t="str">
        <f>IF(EXPORTADO!I1169&lt;&gt;"",EXPORTADO!I1169,"")</f>
        <v/>
      </c>
      <c r="B1187" s="74" t="str">
        <f t="shared" si="289"/>
        <v/>
      </c>
      <c r="C1187" s="86" t="str">
        <f t="shared" si="290"/>
        <v/>
      </c>
      <c r="D1187" s="86" t="str">
        <f t="shared" si="291"/>
        <v/>
      </c>
      <c r="E1187" s="86" t="str">
        <f t="shared" si="292"/>
        <v/>
      </c>
      <c r="F1187" s="86" t="str">
        <f t="shared" si="293"/>
        <v/>
      </c>
      <c r="G1187" s="86" t="str">
        <f t="shared" si="294"/>
        <v/>
      </c>
      <c r="H1187" s="87" t="str">
        <f>IF(EXPORTADO!B1169&lt;&gt;"",EXPORTADO!B1169,"")</f>
        <v/>
      </c>
      <c r="I1187" s="78" t="str">
        <f t="shared" si="295"/>
        <v/>
      </c>
      <c r="J1187" s="78"/>
      <c r="K1187" s="88" t="str">
        <f>IF(EXPORTADO!A1169&lt;&gt;"",TRIM(EXPORTADO!A1169),"")</f>
        <v/>
      </c>
      <c r="L1187" s="50" t="str">
        <f>IF(K1187&lt;&gt;"",EXPORTADO!D1169,"")</f>
        <v/>
      </c>
      <c r="M1187" s="50"/>
      <c r="N1187" s="78" t="str">
        <f>IF(K1187&lt;&gt;"",EXPORTADO!C1169,"")</f>
        <v/>
      </c>
      <c r="O1187" s="89" t="str">
        <f>IF(G1187&lt;&gt;"",EXPORTADO!E1169,"")</f>
        <v/>
      </c>
      <c r="P1187" s="90" t="str">
        <f>IF(G1187&lt;&gt;"",EXPORTADO!F1169,"")</f>
        <v/>
      </c>
      <c r="Q1187" s="90" t="str">
        <f>IF($G1187&lt;&gt;"",$O1187*P1187,IF(OR($I1187="c",$I1187="css"),SUMIF($G$22:G$2999,$K1187,Q$22:Q$2999),IF($I1187="c1",SUMIF($F$22:F$2999,$K1187,Q$22:Q$2999),IF($I1187="c2",SUMIF($E$22:E$2999,$K1187,Q$22:Q$2999),IF($I1187="c3",SUMIF($D$22:D$2999,$K1187,Q$22:Q$2999),IF($I1187="c4",SUMIF($C$22:C$2999,$K1187,Q$22:Q$2999),""))))))</f>
        <v/>
      </c>
      <c r="S1187" s="90"/>
      <c r="T1187" s="90" t="str">
        <f>IF(G1187&lt;&gt;"",IF(S1187&lt;&gt;"",O1187*S1187,"Celda Vacia"),IF($G1187&lt;&gt;"",$O1187*S1187,IF(OR($I1187="c",$I1187="css"),SUMIF($G$22:G$2999,$K1187,T$22:T$2999),IF($I1187="c1",SUMIF($F$22:F$2999,$K1187,T$22:T$2999),IF($I1187="c2",SUMIF($E$22:E$2999,$K1187,T$22:T$2999),IF($I1187="c3",SUMIF($D$22:D$2999,$K1187,T$22:T$2999),IF($I1187="c4",SUMIF($C$22:C$2999,$K1187,T$22:T$2999),"")))))))</f>
        <v/>
      </c>
      <c r="U1187" s="91" t="str">
        <f t="shared" si="296"/>
        <v/>
      </c>
      <c r="V1187" s="45"/>
      <c r="X1187" s="50" t="str">
        <f t="shared" si="297"/>
        <v/>
      </c>
      <c r="Y1187" s="69" t="str">
        <f t="shared" si="298"/>
        <v/>
      </c>
      <c r="Z1187" s="69" t="str">
        <f t="shared" si="299"/>
        <v/>
      </c>
      <c r="AA1187" s="69" t="str">
        <f>IF(I1187="CSS",IF(RELLENAR!$F$6="PEM",IF(OR(T1187&lt;(Q1187),Q1187=0),1,""),IF(OR(T1187*(1+$T$11+$T$9)&lt;(Q1187*(1+$O$9+$O$11)),Q1187=0),1,"")),"")</f>
        <v/>
      </c>
      <c r="AB1187" s="93" t="str">
        <f t="shared" si="300"/>
        <v/>
      </c>
      <c r="AC1187" s="56" t="str">
        <f t="shared" si="301"/>
        <v/>
      </c>
      <c r="AD1187" s="94" t="str">
        <f t="shared" si="302"/>
        <v/>
      </c>
      <c r="AE1187" s="56" t="str">
        <f t="shared" si="303"/>
        <v/>
      </c>
      <c r="AF1187" s="78" t="str">
        <f t="shared" si="304"/>
        <v/>
      </c>
    </row>
    <row r="1188" spans="1:32" s="74" customFormat="1" x14ac:dyDescent="0.2">
      <c r="A1188" s="74" t="str">
        <f>IF(EXPORTADO!I1170&lt;&gt;"",EXPORTADO!I1170,"")</f>
        <v/>
      </c>
      <c r="B1188" s="74" t="str">
        <f t="shared" si="289"/>
        <v/>
      </c>
      <c r="C1188" s="86" t="str">
        <f t="shared" si="290"/>
        <v/>
      </c>
      <c r="D1188" s="86" t="str">
        <f t="shared" si="291"/>
        <v/>
      </c>
      <c r="E1188" s="86" t="str">
        <f t="shared" si="292"/>
        <v/>
      </c>
      <c r="F1188" s="86" t="str">
        <f t="shared" si="293"/>
        <v/>
      </c>
      <c r="G1188" s="86" t="str">
        <f t="shared" si="294"/>
        <v/>
      </c>
      <c r="H1188" s="87" t="str">
        <f>IF(EXPORTADO!B1170&lt;&gt;"",EXPORTADO!B1170,"")</f>
        <v/>
      </c>
      <c r="I1188" s="78" t="str">
        <f t="shared" si="295"/>
        <v/>
      </c>
      <c r="J1188" s="78"/>
      <c r="K1188" s="88" t="str">
        <f>IF(EXPORTADO!A1170&lt;&gt;"",TRIM(EXPORTADO!A1170),"")</f>
        <v/>
      </c>
      <c r="L1188" s="50" t="str">
        <f>IF(K1188&lt;&gt;"",EXPORTADO!D1170,"")</f>
        <v/>
      </c>
      <c r="M1188" s="50"/>
      <c r="N1188" s="78" t="str">
        <f>IF(K1188&lt;&gt;"",EXPORTADO!C1170,"")</f>
        <v/>
      </c>
      <c r="O1188" s="89" t="str">
        <f>IF(G1188&lt;&gt;"",EXPORTADO!E1170,"")</f>
        <v/>
      </c>
      <c r="P1188" s="90" t="str">
        <f>IF(G1188&lt;&gt;"",EXPORTADO!F1170,"")</f>
        <v/>
      </c>
      <c r="Q1188" s="90" t="str">
        <f>IF($G1188&lt;&gt;"",$O1188*P1188,IF(OR($I1188="c",$I1188="css"),SUMIF($G$22:G$2999,$K1188,Q$22:Q$2999),IF($I1188="c1",SUMIF($F$22:F$2999,$K1188,Q$22:Q$2999),IF($I1188="c2",SUMIF($E$22:E$2999,$K1188,Q$22:Q$2999),IF($I1188="c3",SUMIF($D$22:D$2999,$K1188,Q$22:Q$2999),IF($I1188="c4",SUMIF($C$22:C$2999,$K1188,Q$22:Q$2999),""))))))</f>
        <v/>
      </c>
      <c r="S1188" s="90" t="s">
        <v>17</v>
      </c>
      <c r="T1188" s="90" t="str">
        <f>IF(G1188&lt;&gt;"",IF(S1188&lt;&gt;"",O1188*S1188,"Celda Vacia"),IF($G1188&lt;&gt;"",$O1188*S1188,IF(OR($I1188="c",$I1188="css"),SUMIF($G$22:G$2999,$K1188,T$22:T$2999),IF($I1188="c1",SUMIF($F$22:F$2999,$K1188,T$22:T$2999),IF($I1188="c2",SUMIF($E$22:E$2999,$K1188,T$22:T$2999),IF($I1188="c3",SUMIF($D$22:D$2999,$K1188,T$22:T$2999),IF($I1188="c4",SUMIF($C$22:C$2999,$K1188,T$22:T$2999),"")))))))</f>
        <v/>
      </c>
      <c r="U1188" s="91" t="str">
        <f t="shared" si="296"/>
        <v/>
      </c>
      <c r="V1188" s="45"/>
      <c r="X1188" s="50" t="str">
        <f t="shared" si="297"/>
        <v/>
      </c>
      <c r="Y1188" s="69" t="str">
        <f t="shared" si="298"/>
        <v/>
      </c>
      <c r="Z1188" s="69" t="str">
        <f t="shared" si="299"/>
        <v/>
      </c>
      <c r="AA1188" s="69" t="str">
        <f>IF(I1188="CSS",IF(RELLENAR!$F$6="PEM",IF(OR(T1188&lt;(Q1188),Q1188=0),1,""),IF(OR(T1188*(1+$T$11+$T$9)&lt;(Q1188*(1+$O$9+$O$11)),Q1188=0),1,"")),"")</f>
        <v/>
      </c>
      <c r="AB1188" s="93" t="str">
        <f t="shared" si="300"/>
        <v/>
      </c>
      <c r="AC1188" s="56" t="str">
        <f t="shared" si="301"/>
        <v/>
      </c>
      <c r="AD1188" s="94" t="str">
        <f t="shared" si="302"/>
        <v/>
      </c>
      <c r="AE1188" s="56" t="str">
        <f t="shared" si="303"/>
        <v/>
      </c>
      <c r="AF1188" s="78" t="str">
        <f t="shared" si="304"/>
        <v/>
      </c>
    </row>
    <row r="1189" spans="1:32" s="74" customFormat="1" x14ac:dyDescent="0.2">
      <c r="A1189" s="74" t="str">
        <f>IF(EXPORTADO!I1171&lt;&gt;"",EXPORTADO!I1171,"")</f>
        <v/>
      </c>
      <c r="B1189" s="74" t="str">
        <f t="shared" si="289"/>
        <v/>
      </c>
      <c r="C1189" s="86" t="str">
        <f t="shared" si="290"/>
        <v/>
      </c>
      <c r="D1189" s="86" t="str">
        <f t="shared" si="291"/>
        <v/>
      </c>
      <c r="E1189" s="86" t="str">
        <f t="shared" si="292"/>
        <v/>
      </c>
      <c r="F1189" s="86" t="str">
        <f t="shared" si="293"/>
        <v/>
      </c>
      <c r="G1189" s="86" t="str">
        <f t="shared" si="294"/>
        <v/>
      </c>
      <c r="H1189" s="87" t="str">
        <f>IF(EXPORTADO!B1171&lt;&gt;"",EXPORTADO!B1171,"")</f>
        <v/>
      </c>
      <c r="I1189" s="78" t="str">
        <f t="shared" si="295"/>
        <v/>
      </c>
      <c r="J1189" s="78"/>
      <c r="K1189" s="88" t="str">
        <f>IF(EXPORTADO!A1171&lt;&gt;"",TRIM(EXPORTADO!A1171),"")</f>
        <v/>
      </c>
      <c r="L1189" s="50" t="str">
        <f>IF(K1189&lt;&gt;"",EXPORTADO!D1171,"")</f>
        <v/>
      </c>
      <c r="M1189" s="50"/>
      <c r="N1189" s="78" t="str">
        <f>IF(K1189&lt;&gt;"",EXPORTADO!C1171,"")</f>
        <v/>
      </c>
      <c r="O1189" s="89" t="str">
        <f>IF(G1189&lt;&gt;"",EXPORTADO!E1171,"")</f>
        <v/>
      </c>
      <c r="P1189" s="90" t="str">
        <f>IF(G1189&lt;&gt;"",EXPORTADO!F1171,"")</f>
        <v/>
      </c>
      <c r="Q1189" s="90" t="str">
        <f>IF($G1189&lt;&gt;"",$O1189*P1189,IF(OR($I1189="c",$I1189="css"),SUMIF($G$22:G$2999,$K1189,Q$22:Q$2999),IF($I1189="c1",SUMIF($F$22:F$2999,$K1189,Q$22:Q$2999),IF($I1189="c2",SUMIF($E$22:E$2999,$K1189,Q$22:Q$2999),IF($I1189="c3",SUMIF($D$22:D$2999,$K1189,Q$22:Q$2999),IF($I1189="c4",SUMIF($C$22:C$2999,$K1189,Q$22:Q$2999),""))))))</f>
        <v/>
      </c>
      <c r="S1189" s="90"/>
      <c r="T1189" s="90" t="str">
        <f>IF(G1189&lt;&gt;"",IF(S1189&lt;&gt;"",O1189*S1189,"Celda Vacia"),IF($G1189&lt;&gt;"",$O1189*S1189,IF(OR($I1189="c",$I1189="css"),SUMIF($G$22:G$2999,$K1189,T$22:T$2999),IF($I1189="c1",SUMIF($F$22:F$2999,$K1189,T$22:T$2999),IF($I1189="c2",SUMIF($E$22:E$2999,$K1189,T$22:T$2999),IF($I1189="c3",SUMIF($D$22:D$2999,$K1189,T$22:T$2999),IF($I1189="c4",SUMIF($C$22:C$2999,$K1189,T$22:T$2999),"")))))))</f>
        <v/>
      </c>
      <c r="U1189" s="91" t="str">
        <f t="shared" si="296"/>
        <v/>
      </c>
      <c r="V1189" s="45"/>
      <c r="X1189" s="50" t="str">
        <f t="shared" si="297"/>
        <v/>
      </c>
      <c r="Y1189" s="69" t="str">
        <f t="shared" si="298"/>
        <v/>
      </c>
      <c r="Z1189" s="69" t="str">
        <f t="shared" si="299"/>
        <v/>
      </c>
      <c r="AA1189" s="69" t="str">
        <f>IF(I1189="CSS",IF(RELLENAR!$F$6="PEM",IF(OR(T1189&lt;(Q1189),Q1189=0),1,""),IF(OR(T1189*(1+$T$11+$T$9)&lt;(Q1189*(1+$O$9+$O$11)),Q1189=0),1,"")),"")</f>
        <v/>
      </c>
      <c r="AB1189" s="93" t="str">
        <f t="shared" si="300"/>
        <v/>
      </c>
      <c r="AC1189" s="56" t="str">
        <f t="shared" si="301"/>
        <v/>
      </c>
      <c r="AD1189" s="94" t="str">
        <f t="shared" si="302"/>
        <v/>
      </c>
      <c r="AE1189" s="56" t="str">
        <f t="shared" si="303"/>
        <v/>
      </c>
      <c r="AF1189" s="78" t="str">
        <f t="shared" si="304"/>
        <v/>
      </c>
    </row>
    <row r="1190" spans="1:32" s="74" customFormat="1" x14ac:dyDescent="0.2">
      <c r="A1190" s="74" t="str">
        <f>IF(EXPORTADO!I1172&lt;&gt;"",EXPORTADO!I1172,"")</f>
        <v/>
      </c>
      <c r="B1190" s="74" t="str">
        <f t="shared" si="289"/>
        <v/>
      </c>
      <c r="C1190" s="86" t="str">
        <f t="shared" si="290"/>
        <v/>
      </c>
      <c r="D1190" s="86" t="str">
        <f t="shared" si="291"/>
        <v/>
      </c>
      <c r="E1190" s="86" t="str">
        <f t="shared" si="292"/>
        <v/>
      </c>
      <c r="F1190" s="86" t="str">
        <f t="shared" si="293"/>
        <v/>
      </c>
      <c r="G1190" s="86" t="str">
        <f t="shared" si="294"/>
        <v/>
      </c>
      <c r="H1190" s="87" t="str">
        <f>IF(EXPORTADO!B1172&lt;&gt;"",EXPORTADO!B1172,"")</f>
        <v/>
      </c>
      <c r="I1190" s="78" t="str">
        <f t="shared" si="295"/>
        <v/>
      </c>
      <c r="J1190" s="78"/>
      <c r="K1190" s="88" t="str">
        <f>IF(EXPORTADO!A1172&lt;&gt;"",TRIM(EXPORTADO!A1172),"")</f>
        <v/>
      </c>
      <c r="L1190" s="50" t="str">
        <f>IF(K1190&lt;&gt;"",EXPORTADO!D1172,"")</f>
        <v/>
      </c>
      <c r="M1190" s="50"/>
      <c r="N1190" s="78" t="str">
        <f>IF(K1190&lt;&gt;"",EXPORTADO!C1172,"")</f>
        <v/>
      </c>
      <c r="O1190" s="89" t="str">
        <f>IF(G1190&lt;&gt;"",EXPORTADO!E1172,"")</f>
        <v/>
      </c>
      <c r="P1190" s="90" t="str">
        <f>IF(G1190&lt;&gt;"",EXPORTADO!F1172,"")</f>
        <v/>
      </c>
      <c r="Q1190" s="90" t="str">
        <f>IF($G1190&lt;&gt;"",$O1190*P1190,IF(OR($I1190="c",$I1190="css"),SUMIF($G$22:G$2999,$K1190,Q$22:Q$2999),IF($I1190="c1",SUMIF($F$22:F$2999,$K1190,Q$22:Q$2999),IF($I1190="c2",SUMIF($E$22:E$2999,$K1190,Q$22:Q$2999),IF($I1190="c3",SUMIF($D$22:D$2999,$K1190,Q$22:Q$2999),IF($I1190="c4",SUMIF($C$22:C$2999,$K1190,Q$22:Q$2999),""))))))</f>
        <v/>
      </c>
      <c r="S1190" s="90"/>
      <c r="T1190" s="90" t="str">
        <f>IF(G1190&lt;&gt;"",IF(S1190&lt;&gt;"",O1190*S1190,"Celda Vacia"),IF($G1190&lt;&gt;"",$O1190*S1190,IF(OR($I1190="c",$I1190="css"),SUMIF($G$22:G$2999,$K1190,T$22:T$2999),IF($I1190="c1",SUMIF($F$22:F$2999,$K1190,T$22:T$2999),IF($I1190="c2",SUMIF($E$22:E$2999,$K1190,T$22:T$2999),IF($I1190="c3",SUMIF($D$22:D$2999,$K1190,T$22:T$2999),IF($I1190="c4",SUMIF($C$22:C$2999,$K1190,T$22:T$2999),"")))))))</f>
        <v/>
      </c>
      <c r="U1190" s="91" t="str">
        <f t="shared" si="296"/>
        <v/>
      </c>
      <c r="V1190" s="45"/>
      <c r="X1190" s="50" t="str">
        <f t="shared" si="297"/>
        <v/>
      </c>
      <c r="Y1190" s="69" t="str">
        <f t="shared" si="298"/>
        <v/>
      </c>
      <c r="Z1190" s="69" t="str">
        <f t="shared" si="299"/>
        <v/>
      </c>
      <c r="AA1190" s="69" t="str">
        <f>IF(I1190="CSS",IF(RELLENAR!$F$6="PEM",IF(OR(T1190&lt;(Q1190),Q1190=0),1,""),IF(OR(T1190*(1+$T$11+$T$9)&lt;(Q1190*(1+$O$9+$O$11)),Q1190=0),1,"")),"")</f>
        <v/>
      </c>
      <c r="AB1190" s="93" t="str">
        <f t="shared" si="300"/>
        <v/>
      </c>
      <c r="AC1190" s="56" t="str">
        <f t="shared" si="301"/>
        <v/>
      </c>
      <c r="AD1190" s="94" t="str">
        <f t="shared" si="302"/>
        <v/>
      </c>
      <c r="AE1190" s="56" t="str">
        <f t="shared" si="303"/>
        <v/>
      </c>
      <c r="AF1190" s="78" t="str">
        <f t="shared" si="304"/>
        <v/>
      </c>
    </row>
    <row r="1191" spans="1:32" s="74" customFormat="1" x14ac:dyDescent="0.2">
      <c r="A1191" s="74" t="str">
        <f>IF(EXPORTADO!I1173&lt;&gt;"",EXPORTADO!I1173,"")</f>
        <v/>
      </c>
      <c r="B1191" s="74" t="str">
        <f t="shared" si="289"/>
        <v/>
      </c>
      <c r="C1191" s="86" t="str">
        <f t="shared" si="290"/>
        <v/>
      </c>
      <c r="D1191" s="86" t="str">
        <f t="shared" si="291"/>
        <v/>
      </c>
      <c r="E1191" s="86" t="str">
        <f t="shared" si="292"/>
        <v/>
      </c>
      <c r="F1191" s="86" t="str">
        <f t="shared" si="293"/>
        <v/>
      </c>
      <c r="G1191" s="86" t="str">
        <f t="shared" si="294"/>
        <v/>
      </c>
      <c r="H1191" s="87" t="str">
        <f>IF(EXPORTADO!B1173&lt;&gt;"",EXPORTADO!B1173,"")</f>
        <v/>
      </c>
      <c r="I1191" s="78" t="str">
        <f t="shared" si="295"/>
        <v/>
      </c>
      <c r="J1191" s="78"/>
      <c r="K1191" s="88" t="str">
        <f>IF(EXPORTADO!A1173&lt;&gt;"",TRIM(EXPORTADO!A1173),"")</f>
        <v/>
      </c>
      <c r="L1191" s="50" t="str">
        <f>IF(K1191&lt;&gt;"",EXPORTADO!D1173,"")</f>
        <v/>
      </c>
      <c r="M1191" s="50"/>
      <c r="N1191" s="78" t="str">
        <f>IF(K1191&lt;&gt;"",EXPORTADO!C1173,"")</f>
        <v/>
      </c>
      <c r="O1191" s="89" t="str">
        <f>IF(G1191&lt;&gt;"",EXPORTADO!E1173,"")</f>
        <v/>
      </c>
      <c r="P1191" s="90" t="str">
        <f>IF(G1191&lt;&gt;"",EXPORTADO!F1173,"")</f>
        <v/>
      </c>
      <c r="Q1191" s="90" t="str">
        <f>IF($G1191&lt;&gt;"",$O1191*P1191,IF(OR($I1191="c",$I1191="css"),SUMIF($G$22:G$2999,$K1191,Q$22:Q$2999),IF($I1191="c1",SUMIF($F$22:F$2999,$K1191,Q$22:Q$2999),IF($I1191="c2",SUMIF($E$22:E$2999,$K1191,Q$22:Q$2999),IF($I1191="c3",SUMIF($D$22:D$2999,$K1191,Q$22:Q$2999),IF($I1191="c4",SUMIF($C$22:C$2999,$K1191,Q$22:Q$2999),""))))))</f>
        <v/>
      </c>
      <c r="S1191" s="90"/>
      <c r="T1191" s="90" t="str">
        <f>IF(G1191&lt;&gt;"",IF(S1191&lt;&gt;"",O1191*S1191,"Celda Vacia"),IF($G1191&lt;&gt;"",$O1191*S1191,IF(OR($I1191="c",$I1191="css"),SUMIF($G$22:G$2999,$K1191,T$22:T$2999),IF($I1191="c1",SUMIF($F$22:F$2999,$K1191,T$22:T$2999),IF($I1191="c2",SUMIF($E$22:E$2999,$K1191,T$22:T$2999),IF($I1191="c3",SUMIF($D$22:D$2999,$K1191,T$22:T$2999),IF($I1191="c4",SUMIF($C$22:C$2999,$K1191,T$22:T$2999),"")))))))</f>
        <v/>
      </c>
      <c r="U1191" s="91" t="str">
        <f t="shared" si="296"/>
        <v/>
      </c>
      <c r="V1191" s="45"/>
      <c r="X1191" s="50" t="str">
        <f t="shared" si="297"/>
        <v/>
      </c>
      <c r="Y1191" s="69" t="str">
        <f t="shared" si="298"/>
        <v/>
      </c>
      <c r="Z1191" s="69" t="str">
        <f t="shared" si="299"/>
        <v/>
      </c>
      <c r="AA1191" s="69" t="str">
        <f>IF(I1191="CSS",IF(RELLENAR!$F$6="PEM",IF(OR(T1191&lt;(Q1191),Q1191=0),1,""),IF(OR(T1191*(1+$T$11+$T$9)&lt;(Q1191*(1+$O$9+$O$11)),Q1191=0),1,"")),"")</f>
        <v/>
      </c>
      <c r="AB1191" s="93" t="str">
        <f t="shared" si="300"/>
        <v/>
      </c>
      <c r="AC1191" s="56" t="str">
        <f t="shared" si="301"/>
        <v/>
      </c>
      <c r="AD1191" s="94" t="str">
        <f t="shared" si="302"/>
        <v/>
      </c>
      <c r="AE1191" s="56" t="str">
        <f t="shared" si="303"/>
        <v/>
      </c>
      <c r="AF1191" s="78" t="str">
        <f t="shared" si="304"/>
        <v/>
      </c>
    </row>
    <row r="1192" spans="1:32" s="74" customFormat="1" x14ac:dyDescent="0.2">
      <c r="A1192" s="74" t="str">
        <f>IF(EXPORTADO!I1174&lt;&gt;"",EXPORTADO!I1174,"")</f>
        <v/>
      </c>
      <c r="B1192" s="74" t="str">
        <f t="shared" si="289"/>
        <v/>
      </c>
      <c r="C1192" s="86" t="str">
        <f t="shared" si="290"/>
        <v/>
      </c>
      <c r="D1192" s="86" t="str">
        <f t="shared" si="291"/>
        <v/>
      </c>
      <c r="E1192" s="86" t="str">
        <f t="shared" si="292"/>
        <v/>
      </c>
      <c r="F1192" s="86" t="str">
        <f t="shared" si="293"/>
        <v/>
      </c>
      <c r="G1192" s="86" t="str">
        <f t="shared" si="294"/>
        <v/>
      </c>
      <c r="H1192" s="87" t="str">
        <f>IF(EXPORTADO!B1174&lt;&gt;"",EXPORTADO!B1174,"")</f>
        <v/>
      </c>
      <c r="I1192" s="78" t="str">
        <f t="shared" si="295"/>
        <v/>
      </c>
      <c r="J1192" s="78"/>
      <c r="K1192" s="88" t="str">
        <f>IF(EXPORTADO!A1174&lt;&gt;"",TRIM(EXPORTADO!A1174),"")</f>
        <v/>
      </c>
      <c r="L1192" s="50" t="str">
        <f>IF(K1192&lt;&gt;"",EXPORTADO!D1174,"")</f>
        <v/>
      </c>
      <c r="M1192" s="50"/>
      <c r="N1192" s="78" t="str">
        <f>IF(K1192&lt;&gt;"",EXPORTADO!C1174,"")</f>
        <v/>
      </c>
      <c r="O1192" s="89" t="str">
        <f>IF(G1192&lt;&gt;"",EXPORTADO!E1174,"")</f>
        <v/>
      </c>
      <c r="P1192" s="90" t="str">
        <f>IF(G1192&lt;&gt;"",EXPORTADO!F1174,"")</f>
        <v/>
      </c>
      <c r="Q1192" s="90" t="str">
        <f>IF($G1192&lt;&gt;"",$O1192*P1192,IF(OR($I1192="c",$I1192="css"),SUMIF($G$22:G$2999,$K1192,Q$22:Q$2999),IF($I1192="c1",SUMIF($F$22:F$2999,$K1192,Q$22:Q$2999),IF($I1192="c2",SUMIF($E$22:E$2999,$K1192,Q$22:Q$2999),IF($I1192="c3",SUMIF($D$22:D$2999,$K1192,Q$22:Q$2999),IF($I1192="c4",SUMIF($C$22:C$2999,$K1192,Q$22:Q$2999),""))))))</f>
        <v/>
      </c>
      <c r="S1192" s="90" t="s">
        <v>17</v>
      </c>
      <c r="T1192" s="90" t="str">
        <f>IF(G1192&lt;&gt;"",IF(S1192&lt;&gt;"",O1192*S1192,"Celda Vacia"),IF($G1192&lt;&gt;"",$O1192*S1192,IF(OR($I1192="c",$I1192="css"),SUMIF($G$22:G$2999,$K1192,T$22:T$2999),IF($I1192="c1",SUMIF($F$22:F$2999,$K1192,T$22:T$2999),IF($I1192="c2",SUMIF($E$22:E$2999,$K1192,T$22:T$2999),IF($I1192="c3",SUMIF($D$22:D$2999,$K1192,T$22:T$2999),IF($I1192="c4",SUMIF($C$22:C$2999,$K1192,T$22:T$2999),"")))))))</f>
        <v/>
      </c>
      <c r="U1192" s="91" t="str">
        <f t="shared" si="296"/>
        <v/>
      </c>
      <c r="V1192" s="45"/>
      <c r="X1192" s="50" t="str">
        <f t="shared" si="297"/>
        <v/>
      </c>
      <c r="Y1192" s="69" t="str">
        <f t="shared" si="298"/>
        <v/>
      </c>
      <c r="Z1192" s="69" t="str">
        <f t="shared" si="299"/>
        <v/>
      </c>
      <c r="AA1192" s="69" t="str">
        <f>IF(I1192="CSS",IF(RELLENAR!$F$6="PEM",IF(OR(T1192&lt;(Q1192),Q1192=0),1,""),IF(OR(T1192*(1+$T$11+$T$9)&lt;(Q1192*(1+$O$9+$O$11)),Q1192=0),1,"")),"")</f>
        <v/>
      </c>
      <c r="AB1192" s="93" t="str">
        <f t="shared" si="300"/>
        <v/>
      </c>
      <c r="AC1192" s="56" t="str">
        <f t="shared" si="301"/>
        <v/>
      </c>
      <c r="AD1192" s="94" t="str">
        <f t="shared" si="302"/>
        <v/>
      </c>
      <c r="AE1192" s="56" t="str">
        <f t="shared" si="303"/>
        <v/>
      </c>
      <c r="AF1192" s="78" t="str">
        <f t="shared" si="304"/>
        <v/>
      </c>
    </row>
    <row r="1193" spans="1:32" s="74" customFormat="1" x14ac:dyDescent="0.2">
      <c r="A1193" s="74" t="str">
        <f>IF(EXPORTADO!I1175&lt;&gt;"",EXPORTADO!I1175,"")</f>
        <v/>
      </c>
      <c r="B1193" s="74" t="str">
        <f t="shared" si="289"/>
        <v/>
      </c>
      <c r="C1193" s="86" t="str">
        <f t="shared" si="290"/>
        <v/>
      </c>
      <c r="D1193" s="86" t="str">
        <f t="shared" si="291"/>
        <v/>
      </c>
      <c r="E1193" s="86" t="str">
        <f t="shared" si="292"/>
        <v/>
      </c>
      <c r="F1193" s="86" t="str">
        <f t="shared" si="293"/>
        <v/>
      </c>
      <c r="G1193" s="86" t="str">
        <f t="shared" si="294"/>
        <v/>
      </c>
      <c r="H1193" s="87" t="str">
        <f>IF(EXPORTADO!B1175&lt;&gt;"",EXPORTADO!B1175,"")</f>
        <v/>
      </c>
      <c r="I1193" s="78" t="str">
        <f t="shared" si="295"/>
        <v/>
      </c>
      <c r="J1193" s="78"/>
      <c r="K1193" s="88" t="str">
        <f>IF(EXPORTADO!A1175&lt;&gt;"",TRIM(EXPORTADO!A1175),"")</f>
        <v/>
      </c>
      <c r="L1193" s="50" t="str">
        <f>IF(K1193&lt;&gt;"",EXPORTADO!D1175,"")</f>
        <v/>
      </c>
      <c r="M1193" s="50"/>
      <c r="N1193" s="78" t="str">
        <f>IF(K1193&lt;&gt;"",EXPORTADO!C1175,"")</f>
        <v/>
      </c>
      <c r="O1193" s="89" t="str">
        <f>IF(G1193&lt;&gt;"",EXPORTADO!E1175,"")</f>
        <v/>
      </c>
      <c r="P1193" s="90" t="str">
        <f>IF(G1193&lt;&gt;"",EXPORTADO!F1175,"")</f>
        <v/>
      </c>
      <c r="Q1193" s="90" t="str">
        <f>IF($G1193&lt;&gt;"",$O1193*P1193,IF(OR($I1193="c",$I1193="css"),SUMIF($G$22:G$2999,$K1193,Q$22:Q$2999),IF($I1193="c1",SUMIF($F$22:F$2999,$K1193,Q$22:Q$2999),IF($I1193="c2",SUMIF($E$22:E$2999,$K1193,Q$22:Q$2999),IF($I1193="c3",SUMIF($D$22:D$2999,$K1193,Q$22:Q$2999),IF($I1193="c4",SUMIF($C$22:C$2999,$K1193,Q$22:Q$2999),""))))))</f>
        <v/>
      </c>
      <c r="S1193" s="90"/>
      <c r="T1193" s="90" t="str">
        <f>IF(G1193&lt;&gt;"",IF(S1193&lt;&gt;"",O1193*S1193,"Celda Vacia"),IF($G1193&lt;&gt;"",$O1193*S1193,IF(OR($I1193="c",$I1193="css"),SUMIF($G$22:G$2999,$K1193,T$22:T$2999),IF($I1193="c1",SUMIF($F$22:F$2999,$K1193,T$22:T$2999),IF($I1193="c2",SUMIF($E$22:E$2999,$K1193,T$22:T$2999),IF($I1193="c3",SUMIF($D$22:D$2999,$K1193,T$22:T$2999),IF($I1193="c4",SUMIF($C$22:C$2999,$K1193,T$22:T$2999),"")))))))</f>
        <v/>
      </c>
      <c r="U1193" s="91" t="str">
        <f t="shared" si="296"/>
        <v/>
      </c>
      <c r="V1193" s="45"/>
      <c r="X1193" s="50" t="str">
        <f t="shared" si="297"/>
        <v/>
      </c>
      <c r="Y1193" s="69" t="str">
        <f t="shared" si="298"/>
        <v/>
      </c>
      <c r="Z1193" s="69" t="str">
        <f t="shared" si="299"/>
        <v/>
      </c>
      <c r="AA1193" s="69" t="str">
        <f>IF(I1193="CSS",IF(RELLENAR!$F$6="PEM",IF(OR(T1193&lt;(Q1193),Q1193=0),1,""),IF(OR(T1193*(1+$T$11+$T$9)&lt;(Q1193*(1+$O$9+$O$11)),Q1193=0),1,"")),"")</f>
        <v/>
      </c>
      <c r="AB1193" s="93" t="str">
        <f t="shared" si="300"/>
        <v/>
      </c>
      <c r="AC1193" s="56" t="str">
        <f t="shared" si="301"/>
        <v/>
      </c>
      <c r="AD1193" s="94" t="str">
        <f t="shared" si="302"/>
        <v/>
      </c>
      <c r="AE1193" s="56" t="str">
        <f t="shared" si="303"/>
        <v/>
      </c>
      <c r="AF1193" s="78" t="str">
        <f t="shared" si="304"/>
        <v/>
      </c>
    </row>
    <row r="1194" spans="1:32" s="74" customFormat="1" x14ac:dyDescent="0.2">
      <c r="A1194" s="74" t="str">
        <f>IF(EXPORTADO!I1176&lt;&gt;"",EXPORTADO!I1176,"")</f>
        <v/>
      </c>
      <c r="B1194" s="74" t="str">
        <f t="shared" si="289"/>
        <v/>
      </c>
      <c r="C1194" s="86" t="str">
        <f t="shared" si="290"/>
        <v/>
      </c>
      <c r="D1194" s="86" t="str">
        <f t="shared" si="291"/>
        <v/>
      </c>
      <c r="E1194" s="86" t="str">
        <f t="shared" si="292"/>
        <v/>
      </c>
      <c r="F1194" s="86" t="str">
        <f t="shared" si="293"/>
        <v/>
      </c>
      <c r="G1194" s="86" t="str">
        <f t="shared" si="294"/>
        <v/>
      </c>
      <c r="H1194" s="87" t="str">
        <f>IF(EXPORTADO!B1176&lt;&gt;"",EXPORTADO!B1176,"")</f>
        <v/>
      </c>
      <c r="I1194" s="78" t="str">
        <f t="shared" si="295"/>
        <v/>
      </c>
      <c r="J1194" s="78"/>
      <c r="K1194" s="88" t="str">
        <f>IF(EXPORTADO!A1176&lt;&gt;"",TRIM(EXPORTADO!A1176),"")</f>
        <v/>
      </c>
      <c r="L1194" s="50" t="str">
        <f>IF(K1194&lt;&gt;"",EXPORTADO!D1176,"")</f>
        <v/>
      </c>
      <c r="M1194" s="50"/>
      <c r="N1194" s="78" t="str">
        <f>IF(K1194&lt;&gt;"",EXPORTADO!C1176,"")</f>
        <v/>
      </c>
      <c r="O1194" s="89" t="str">
        <f>IF(G1194&lt;&gt;"",EXPORTADO!E1176,"")</f>
        <v/>
      </c>
      <c r="P1194" s="90" t="str">
        <f>IF(G1194&lt;&gt;"",EXPORTADO!F1176,"")</f>
        <v/>
      </c>
      <c r="Q1194" s="90" t="str">
        <f>IF($G1194&lt;&gt;"",$O1194*P1194,IF(OR($I1194="c",$I1194="css"),SUMIF($G$22:G$2999,$K1194,Q$22:Q$2999),IF($I1194="c1",SUMIF($F$22:F$2999,$K1194,Q$22:Q$2999),IF($I1194="c2",SUMIF($E$22:E$2999,$K1194,Q$22:Q$2999),IF($I1194="c3",SUMIF($D$22:D$2999,$K1194,Q$22:Q$2999),IF($I1194="c4",SUMIF($C$22:C$2999,$K1194,Q$22:Q$2999),""))))))</f>
        <v/>
      </c>
      <c r="S1194" s="90"/>
      <c r="T1194" s="90" t="str">
        <f>IF(G1194&lt;&gt;"",IF(S1194&lt;&gt;"",O1194*S1194,"Celda Vacia"),IF($G1194&lt;&gt;"",$O1194*S1194,IF(OR($I1194="c",$I1194="css"),SUMIF($G$22:G$2999,$K1194,T$22:T$2999),IF($I1194="c1",SUMIF($F$22:F$2999,$K1194,T$22:T$2999),IF($I1194="c2",SUMIF($E$22:E$2999,$K1194,T$22:T$2999),IF($I1194="c3",SUMIF($D$22:D$2999,$K1194,T$22:T$2999),IF($I1194="c4",SUMIF($C$22:C$2999,$K1194,T$22:T$2999),"")))))))</f>
        <v/>
      </c>
      <c r="U1194" s="91" t="str">
        <f t="shared" si="296"/>
        <v/>
      </c>
      <c r="V1194" s="45"/>
      <c r="X1194" s="50" t="str">
        <f t="shared" si="297"/>
        <v/>
      </c>
      <c r="Y1194" s="69" t="str">
        <f t="shared" si="298"/>
        <v/>
      </c>
      <c r="Z1194" s="69" t="str">
        <f t="shared" si="299"/>
        <v/>
      </c>
      <c r="AA1194" s="69" t="str">
        <f>IF(I1194="CSS",IF(RELLENAR!$F$6="PEM",IF(OR(T1194&lt;(Q1194),Q1194=0),1,""),IF(OR(T1194*(1+$T$11+$T$9)&lt;(Q1194*(1+$O$9+$O$11)),Q1194=0),1,"")),"")</f>
        <v/>
      </c>
      <c r="AB1194" s="93" t="str">
        <f t="shared" si="300"/>
        <v/>
      </c>
      <c r="AC1194" s="56" t="str">
        <f t="shared" si="301"/>
        <v/>
      </c>
      <c r="AD1194" s="94" t="str">
        <f t="shared" si="302"/>
        <v/>
      </c>
      <c r="AE1194" s="56" t="str">
        <f t="shared" si="303"/>
        <v/>
      </c>
      <c r="AF1194" s="78" t="str">
        <f t="shared" si="304"/>
        <v/>
      </c>
    </row>
    <row r="1195" spans="1:32" s="74" customFormat="1" x14ac:dyDescent="0.2">
      <c r="A1195" s="74" t="str">
        <f>IF(EXPORTADO!I1177&lt;&gt;"",EXPORTADO!I1177,"")</f>
        <v/>
      </c>
      <c r="B1195" s="74" t="str">
        <f t="shared" si="289"/>
        <v/>
      </c>
      <c r="C1195" s="86" t="str">
        <f t="shared" si="290"/>
        <v/>
      </c>
      <c r="D1195" s="86" t="str">
        <f t="shared" si="291"/>
        <v/>
      </c>
      <c r="E1195" s="86" t="str">
        <f t="shared" si="292"/>
        <v/>
      </c>
      <c r="F1195" s="86" t="str">
        <f t="shared" si="293"/>
        <v/>
      </c>
      <c r="G1195" s="86" t="str">
        <f t="shared" si="294"/>
        <v/>
      </c>
      <c r="H1195" s="87" t="str">
        <f>IF(EXPORTADO!B1177&lt;&gt;"",EXPORTADO!B1177,"")</f>
        <v/>
      </c>
      <c r="I1195" s="78" t="str">
        <f t="shared" si="295"/>
        <v/>
      </c>
      <c r="J1195" s="78"/>
      <c r="K1195" s="88" t="str">
        <f>IF(EXPORTADO!A1177&lt;&gt;"",TRIM(EXPORTADO!A1177),"")</f>
        <v/>
      </c>
      <c r="L1195" s="50" t="str">
        <f>IF(K1195&lt;&gt;"",EXPORTADO!D1177,"")</f>
        <v/>
      </c>
      <c r="M1195" s="50"/>
      <c r="N1195" s="78" t="str">
        <f>IF(K1195&lt;&gt;"",EXPORTADO!C1177,"")</f>
        <v/>
      </c>
      <c r="O1195" s="89" t="str">
        <f>IF(G1195&lt;&gt;"",EXPORTADO!E1177,"")</f>
        <v/>
      </c>
      <c r="P1195" s="90" t="str">
        <f>IF(G1195&lt;&gt;"",EXPORTADO!F1177,"")</f>
        <v/>
      </c>
      <c r="Q1195" s="90" t="str">
        <f>IF($G1195&lt;&gt;"",$O1195*P1195,IF(OR($I1195="c",$I1195="css"),SUMIF($G$22:G$2999,$K1195,Q$22:Q$2999),IF($I1195="c1",SUMIF($F$22:F$2999,$K1195,Q$22:Q$2999),IF($I1195="c2",SUMIF($E$22:E$2999,$K1195,Q$22:Q$2999),IF($I1195="c3",SUMIF($D$22:D$2999,$K1195,Q$22:Q$2999),IF($I1195="c4",SUMIF($C$22:C$2999,$K1195,Q$22:Q$2999),""))))))</f>
        <v/>
      </c>
      <c r="S1195" s="90"/>
      <c r="T1195" s="90" t="str">
        <f>IF(G1195&lt;&gt;"",IF(S1195&lt;&gt;"",O1195*S1195,"Celda Vacia"),IF($G1195&lt;&gt;"",$O1195*S1195,IF(OR($I1195="c",$I1195="css"),SUMIF($G$22:G$2999,$K1195,T$22:T$2999),IF($I1195="c1",SUMIF($F$22:F$2999,$K1195,T$22:T$2999),IF($I1195="c2",SUMIF($E$22:E$2999,$K1195,T$22:T$2999),IF($I1195="c3",SUMIF($D$22:D$2999,$K1195,T$22:T$2999),IF($I1195="c4",SUMIF($C$22:C$2999,$K1195,T$22:T$2999),"")))))))</f>
        <v/>
      </c>
      <c r="U1195" s="91" t="str">
        <f t="shared" si="296"/>
        <v/>
      </c>
      <c r="V1195" s="45"/>
      <c r="X1195" s="50" t="str">
        <f t="shared" si="297"/>
        <v/>
      </c>
      <c r="Y1195" s="69" t="str">
        <f t="shared" si="298"/>
        <v/>
      </c>
      <c r="Z1195" s="69" t="str">
        <f t="shared" si="299"/>
        <v/>
      </c>
      <c r="AA1195" s="69" t="str">
        <f>IF(I1195="CSS",IF(RELLENAR!$F$6="PEM",IF(OR(T1195&lt;(Q1195),Q1195=0),1,""),IF(OR(T1195*(1+$T$11+$T$9)&lt;(Q1195*(1+$O$9+$O$11)),Q1195=0),1,"")),"")</f>
        <v/>
      </c>
      <c r="AB1195" s="93" t="str">
        <f t="shared" si="300"/>
        <v/>
      </c>
      <c r="AC1195" s="56" t="str">
        <f t="shared" si="301"/>
        <v/>
      </c>
      <c r="AD1195" s="94" t="str">
        <f t="shared" si="302"/>
        <v/>
      </c>
      <c r="AE1195" s="56" t="str">
        <f t="shared" si="303"/>
        <v/>
      </c>
      <c r="AF1195" s="78" t="str">
        <f t="shared" si="304"/>
        <v/>
      </c>
    </row>
    <row r="1196" spans="1:32" s="74" customFormat="1" x14ac:dyDescent="0.2">
      <c r="A1196" s="74" t="str">
        <f>IF(EXPORTADO!I1178&lt;&gt;"",EXPORTADO!I1178,"")</f>
        <v/>
      </c>
      <c r="B1196" s="74" t="str">
        <f t="shared" si="289"/>
        <v/>
      </c>
      <c r="C1196" s="86" t="str">
        <f t="shared" si="290"/>
        <v/>
      </c>
      <c r="D1196" s="86" t="str">
        <f t="shared" si="291"/>
        <v/>
      </c>
      <c r="E1196" s="86" t="str">
        <f t="shared" si="292"/>
        <v/>
      </c>
      <c r="F1196" s="86" t="str">
        <f t="shared" si="293"/>
        <v/>
      </c>
      <c r="G1196" s="86" t="str">
        <f t="shared" si="294"/>
        <v/>
      </c>
      <c r="H1196" s="87" t="str">
        <f>IF(EXPORTADO!B1178&lt;&gt;"",EXPORTADO!B1178,"")</f>
        <v/>
      </c>
      <c r="I1196" s="78" t="str">
        <f t="shared" si="295"/>
        <v/>
      </c>
      <c r="J1196" s="78"/>
      <c r="K1196" s="88" t="str">
        <f>IF(EXPORTADO!A1178&lt;&gt;"",TRIM(EXPORTADO!A1178),"")</f>
        <v/>
      </c>
      <c r="L1196" s="50" t="str">
        <f>IF(K1196&lt;&gt;"",EXPORTADO!D1178,"")</f>
        <v/>
      </c>
      <c r="M1196" s="50"/>
      <c r="N1196" s="78" t="str">
        <f>IF(K1196&lt;&gt;"",EXPORTADO!C1178,"")</f>
        <v/>
      </c>
      <c r="O1196" s="89" t="str">
        <f>IF(G1196&lt;&gt;"",EXPORTADO!E1178,"")</f>
        <v/>
      </c>
      <c r="P1196" s="90" t="str">
        <f>IF(G1196&lt;&gt;"",EXPORTADO!F1178,"")</f>
        <v/>
      </c>
      <c r="Q1196" s="90" t="str">
        <f>IF($G1196&lt;&gt;"",$O1196*P1196,IF(OR($I1196="c",$I1196="css"),SUMIF($G$22:G$2999,$K1196,Q$22:Q$2999),IF($I1196="c1",SUMIF($F$22:F$2999,$K1196,Q$22:Q$2999),IF($I1196="c2",SUMIF($E$22:E$2999,$K1196,Q$22:Q$2999),IF($I1196="c3",SUMIF($D$22:D$2999,$K1196,Q$22:Q$2999),IF($I1196="c4",SUMIF($C$22:C$2999,$K1196,Q$22:Q$2999),""))))))</f>
        <v/>
      </c>
      <c r="S1196" s="90"/>
      <c r="T1196" s="90" t="str">
        <f>IF(G1196&lt;&gt;"",IF(S1196&lt;&gt;"",O1196*S1196,"Celda Vacia"),IF($G1196&lt;&gt;"",$O1196*S1196,IF(OR($I1196="c",$I1196="css"),SUMIF($G$22:G$2999,$K1196,T$22:T$2999),IF($I1196="c1",SUMIF($F$22:F$2999,$K1196,T$22:T$2999),IF($I1196="c2",SUMIF($E$22:E$2999,$K1196,T$22:T$2999),IF($I1196="c3",SUMIF($D$22:D$2999,$K1196,T$22:T$2999),IF($I1196="c4",SUMIF($C$22:C$2999,$K1196,T$22:T$2999),"")))))))</f>
        <v/>
      </c>
      <c r="U1196" s="91" t="str">
        <f t="shared" si="296"/>
        <v/>
      </c>
      <c r="V1196" s="45"/>
      <c r="X1196" s="50" t="str">
        <f t="shared" si="297"/>
        <v/>
      </c>
      <c r="Y1196" s="69" t="str">
        <f t="shared" si="298"/>
        <v/>
      </c>
      <c r="Z1196" s="69" t="str">
        <f t="shared" si="299"/>
        <v/>
      </c>
      <c r="AA1196" s="69" t="str">
        <f>IF(I1196="CSS",IF(RELLENAR!$F$6="PEM",IF(OR(T1196&lt;(Q1196),Q1196=0),1,""),IF(OR(T1196*(1+$T$11+$T$9)&lt;(Q1196*(1+$O$9+$O$11)),Q1196=0),1,"")),"")</f>
        <v/>
      </c>
      <c r="AB1196" s="93" t="str">
        <f t="shared" si="300"/>
        <v/>
      </c>
      <c r="AC1196" s="56" t="str">
        <f t="shared" si="301"/>
        <v/>
      </c>
      <c r="AD1196" s="94" t="str">
        <f t="shared" si="302"/>
        <v/>
      </c>
      <c r="AE1196" s="56" t="str">
        <f t="shared" si="303"/>
        <v/>
      </c>
      <c r="AF1196" s="78" t="str">
        <f t="shared" si="304"/>
        <v/>
      </c>
    </row>
    <row r="1197" spans="1:32" s="74" customFormat="1" x14ac:dyDescent="0.2">
      <c r="A1197" s="74" t="str">
        <f>IF(EXPORTADO!I1179&lt;&gt;"",EXPORTADO!I1179,"")</f>
        <v/>
      </c>
      <c r="B1197" s="74" t="str">
        <f t="shared" si="289"/>
        <v/>
      </c>
      <c r="C1197" s="86" t="str">
        <f t="shared" si="290"/>
        <v/>
      </c>
      <c r="D1197" s="86" t="str">
        <f t="shared" si="291"/>
        <v/>
      </c>
      <c r="E1197" s="86" t="str">
        <f t="shared" si="292"/>
        <v/>
      </c>
      <c r="F1197" s="86" t="str">
        <f t="shared" si="293"/>
        <v/>
      </c>
      <c r="G1197" s="86" t="str">
        <f t="shared" si="294"/>
        <v/>
      </c>
      <c r="H1197" s="87" t="str">
        <f>IF(EXPORTADO!B1179&lt;&gt;"",EXPORTADO!B1179,"")</f>
        <v/>
      </c>
      <c r="I1197" s="78" t="str">
        <f t="shared" si="295"/>
        <v/>
      </c>
      <c r="J1197" s="78"/>
      <c r="K1197" s="88" t="str">
        <f>IF(EXPORTADO!A1179&lt;&gt;"",TRIM(EXPORTADO!A1179),"")</f>
        <v/>
      </c>
      <c r="L1197" s="50" t="str">
        <f>IF(K1197&lt;&gt;"",EXPORTADO!D1179,"")</f>
        <v/>
      </c>
      <c r="M1197" s="50"/>
      <c r="N1197" s="78" t="str">
        <f>IF(K1197&lt;&gt;"",EXPORTADO!C1179,"")</f>
        <v/>
      </c>
      <c r="O1197" s="89" t="str">
        <f>IF(G1197&lt;&gt;"",EXPORTADO!E1179,"")</f>
        <v/>
      </c>
      <c r="P1197" s="90" t="str">
        <f>IF(G1197&lt;&gt;"",EXPORTADO!F1179,"")</f>
        <v/>
      </c>
      <c r="Q1197" s="90" t="str">
        <f>IF($G1197&lt;&gt;"",$O1197*P1197,IF(OR($I1197="c",$I1197="css"),SUMIF($G$22:G$2999,$K1197,Q$22:Q$2999),IF($I1197="c1",SUMIF($F$22:F$2999,$K1197,Q$22:Q$2999),IF($I1197="c2",SUMIF($E$22:E$2999,$K1197,Q$22:Q$2999),IF($I1197="c3",SUMIF($D$22:D$2999,$K1197,Q$22:Q$2999),IF($I1197="c4",SUMIF($C$22:C$2999,$K1197,Q$22:Q$2999),""))))))</f>
        <v/>
      </c>
      <c r="S1197" s="90"/>
      <c r="T1197" s="90" t="str">
        <f>IF(G1197&lt;&gt;"",IF(S1197&lt;&gt;"",O1197*S1197,"Celda Vacia"),IF($G1197&lt;&gt;"",$O1197*S1197,IF(OR($I1197="c",$I1197="css"),SUMIF($G$22:G$2999,$K1197,T$22:T$2999),IF($I1197="c1",SUMIF($F$22:F$2999,$K1197,T$22:T$2999),IF($I1197="c2",SUMIF($E$22:E$2999,$K1197,T$22:T$2999),IF($I1197="c3",SUMIF($D$22:D$2999,$K1197,T$22:T$2999),IF($I1197="c4",SUMIF($C$22:C$2999,$K1197,T$22:T$2999),"")))))))</f>
        <v/>
      </c>
      <c r="U1197" s="91" t="str">
        <f t="shared" si="296"/>
        <v/>
      </c>
      <c r="V1197" s="45"/>
      <c r="X1197" s="50" t="str">
        <f t="shared" si="297"/>
        <v/>
      </c>
      <c r="Y1197" s="69" t="str">
        <f t="shared" si="298"/>
        <v/>
      </c>
      <c r="Z1197" s="69" t="str">
        <f t="shared" si="299"/>
        <v/>
      </c>
      <c r="AA1197" s="69" t="str">
        <f>IF(I1197="CSS",IF(RELLENAR!$F$6="PEM",IF(OR(T1197&lt;(Q1197),Q1197=0),1,""),IF(OR(T1197*(1+$T$11+$T$9)&lt;(Q1197*(1+$O$9+$O$11)),Q1197=0),1,"")),"")</f>
        <v/>
      </c>
      <c r="AB1197" s="93" t="str">
        <f t="shared" si="300"/>
        <v/>
      </c>
      <c r="AC1197" s="56" t="str">
        <f t="shared" si="301"/>
        <v/>
      </c>
      <c r="AD1197" s="94" t="str">
        <f t="shared" si="302"/>
        <v/>
      </c>
      <c r="AE1197" s="56" t="str">
        <f t="shared" si="303"/>
        <v/>
      </c>
      <c r="AF1197" s="78" t="str">
        <f t="shared" si="304"/>
        <v/>
      </c>
    </row>
    <row r="1198" spans="1:32" s="74" customFormat="1" x14ac:dyDescent="0.2">
      <c r="A1198" s="74" t="str">
        <f>IF(EXPORTADO!I1180&lt;&gt;"",EXPORTADO!I1180,"")</f>
        <v/>
      </c>
      <c r="B1198" s="74" t="str">
        <f t="shared" si="289"/>
        <v/>
      </c>
      <c r="C1198" s="86" t="str">
        <f t="shared" si="290"/>
        <v/>
      </c>
      <c r="D1198" s="86" t="str">
        <f t="shared" si="291"/>
        <v/>
      </c>
      <c r="E1198" s="86" t="str">
        <f t="shared" si="292"/>
        <v/>
      </c>
      <c r="F1198" s="86" t="str">
        <f t="shared" si="293"/>
        <v/>
      </c>
      <c r="G1198" s="86" t="str">
        <f t="shared" si="294"/>
        <v/>
      </c>
      <c r="H1198" s="87" t="str">
        <f>IF(EXPORTADO!B1180&lt;&gt;"",EXPORTADO!B1180,"")</f>
        <v/>
      </c>
      <c r="I1198" s="78" t="str">
        <f t="shared" si="295"/>
        <v/>
      </c>
      <c r="J1198" s="78"/>
      <c r="K1198" s="88" t="str">
        <f>IF(EXPORTADO!A1180&lt;&gt;"",TRIM(EXPORTADO!A1180),"")</f>
        <v/>
      </c>
      <c r="L1198" s="50" t="str">
        <f>IF(K1198&lt;&gt;"",EXPORTADO!D1180,"")</f>
        <v/>
      </c>
      <c r="M1198" s="50"/>
      <c r="N1198" s="78" t="str">
        <f>IF(K1198&lt;&gt;"",EXPORTADO!C1180,"")</f>
        <v/>
      </c>
      <c r="O1198" s="89" t="str">
        <f>IF(G1198&lt;&gt;"",EXPORTADO!E1180,"")</f>
        <v/>
      </c>
      <c r="P1198" s="90" t="str">
        <f>IF(G1198&lt;&gt;"",EXPORTADO!F1180,"")</f>
        <v/>
      </c>
      <c r="Q1198" s="90" t="str">
        <f>IF($G1198&lt;&gt;"",$O1198*P1198,IF(OR($I1198="c",$I1198="css"),SUMIF($G$22:G$2999,$K1198,Q$22:Q$2999),IF($I1198="c1",SUMIF($F$22:F$2999,$K1198,Q$22:Q$2999),IF($I1198="c2",SUMIF($E$22:E$2999,$K1198,Q$22:Q$2999),IF($I1198="c3",SUMIF($D$22:D$2999,$K1198,Q$22:Q$2999),IF($I1198="c4",SUMIF($C$22:C$2999,$K1198,Q$22:Q$2999),""))))))</f>
        <v/>
      </c>
      <c r="S1198" s="90"/>
      <c r="T1198" s="90" t="str">
        <f>IF(G1198&lt;&gt;"",IF(S1198&lt;&gt;"",O1198*S1198,"Celda Vacia"),IF($G1198&lt;&gt;"",$O1198*S1198,IF(OR($I1198="c",$I1198="css"),SUMIF($G$22:G$2999,$K1198,T$22:T$2999),IF($I1198="c1",SUMIF($F$22:F$2999,$K1198,T$22:T$2999),IF($I1198="c2",SUMIF($E$22:E$2999,$K1198,T$22:T$2999),IF($I1198="c3",SUMIF($D$22:D$2999,$K1198,T$22:T$2999),IF($I1198="c4",SUMIF($C$22:C$2999,$K1198,T$22:T$2999),"")))))))</f>
        <v/>
      </c>
      <c r="U1198" s="91" t="str">
        <f t="shared" si="296"/>
        <v/>
      </c>
      <c r="V1198" s="45"/>
      <c r="X1198" s="50" t="str">
        <f t="shared" si="297"/>
        <v/>
      </c>
      <c r="Y1198" s="69" t="str">
        <f t="shared" si="298"/>
        <v/>
      </c>
      <c r="Z1198" s="69" t="str">
        <f t="shared" si="299"/>
        <v/>
      </c>
      <c r="AA1198" s="69" t="str">
        <f>IF(I1198="CSS",IF(RELLENAR!$F$6="PEM",IF(OR(T1198&lt;(Q1198),Q1198=0),1,""),IF(OR(T1198*(1+$T$11+$T$9)&lt;(Q1198*(1+$O$9+$O$11)),Q1198=0),1,"")),"")</f>
        <v/>
      </c>
      <c r="AB1198" s="93" t="str">
        <f t="shared" si="300"/>
        <v/>
      </c>
      <c r="AC1198" s="56" t="str">
        <f t="shared" si="301"/>
        <v/>
      </c>
      <c r="AD1198" s="94" t="str">
        <f t="shared" si="302"/>
        <v/>
      </c>
      <c r="AE1198" s="56" t="str">
        <f t="shared" si="303"/>
        <v/>
      </c>
      <c r="AF1198" s="78" t="str">
        <f t="shared" si="304"/>
        <v/>
      </c>
    </row>
    <row r="1199" spans="1:32" s="74" customFormat="1" x14ac:dyDescent="0.2">
      <c r="A1199" s="74" t="str">
        <f>IF(EXPORTADO!I1181&lt;&gt;"",EXPORTADO!I1181,"")</f>
        <v/>
      </c>
      <c r="B1199" s="74" t="str">
        <f t="shared" si="289"/>
        <v/>
      </c>
      <c r="C1199" s="86" t="str">
        <f t="shared" si="290"/>
        <v/>
      </c>
      <c r="D1199" s="86" t="str">
        <f t="shared" si="291"/>
        <v/>
      </c>
      <c r="E1199" s="86" t="str">
        <f t="shared" si="292"/>
        <v/>
      </c>
      <c r="F1199" s="86" t="str">
        <f t="shared" si="293"/>
        <v/>
      </c>
      <c r="G1199" s="86" t="str">
        <f t="shared" si="294"/>
        <v/>
      </c>
      <c r="H1199" s="87" t="str">
        <f>IF(EXPORTADO!B1181&lt;&gt;"",EXPORTADO!B1181,"")</f>
        <v/>
      </c>
      <c r="I1199" s="78" t="str">
        <f t="shared" si="295"/>
        <v/>
      </c>
      <c r="J1199" s="78"/>
      <c r="K1199" s="88" t="str">
        <f>IF(EXPORTADO!A1181&lt;&gt;"",TRIM(EXPORTADO!A1181),"")</f>
        <v/>
      </c>
      <c r="L1199" s="50" t="str">
        <f>IF(K1199&lt;&gt;"",EXPORTADO!D1181,"")</f>
        <v/>
      </c>
      <c r="M1199" s="50"/>
      <c r="N1199" s="78" t="str">
        <f>IF(K1199&lt;&gt;"",EXPORTADO!C1181,"")</f>
        <v/>
      </c>
      <c r="O1199" s="89" t="str">
        <f>IF(G1199&lt;&gt;"",EXPORTADO!E1181,"")</f>
        <v/>
      </c>
      <c r="P1199" s="90" t="str">
        <f>IF(G1199&lt;&gt;"",EXPORTADO!F1181,"")</f>
        <v/>
      </c>
      <c r="Q1199" s="90" t="str">
        <f>IF($G1199&lt;&gt;"",$O1199*P1199,IF(OR($I1199="c",$I1199="css"),SUMIF($G$22:G$2999,$K1199,Q$22:Q$2999),IF($I1199="c1",SUMIF($F$22:F$2999,$K1199,Q$22:Q$2999),IF($I1199="c2",SUMIF($E$22:E$2999,$K1199,Q$22:Q$2999),IF($I1199="c3",SUMIF($D$22:D$2999,$K1199,Q$22:Q$2999),IF($I1199="c4",SUMIF($C$22:C$2999,$K1199,Q$22:Q$2999),""))))))</f>
        <v/>
      </c>
      <c r="S1199" s="90"/>
      <c r="T1199" s="90" t="str">
        <f>IF(G1199&lt;&gt;"",IF(S1199&lt;&gt;"",O1199*S1199,"Celda Vacia"),IF($G1199&lt;&gt;"",$O1199*S1199,IF(OR($I1199="c",$I1199="css"),SUMIF($G$22:G$2999,$K1199,T$22:T$2999),IF($I1199="c1",SUMIF($F$22:F$2999,$K1199,T$22:T$2999),IF($I1199="c2",SUMIF($E$22:E$2999,$K1199,T$22:T$2999),IF($I1199="c3",SUMIF($D$22:D$2999,$K1199,T$22:T$2999),IF($I1199="c4",SUMIF($C$22:C$2999,$K1199,T$22:T$2999),"")))))))</f>
        <v/>
      </c>
      <c r="U1199" s="91" t="str">
        <f t="shared" si="296"/>
        <v/>
      </c>
      <c r="V1199" s="45"/>
      <c r="X1199" s="50" t="str">
        <f t="shared" si="297"/>
        <v/>
      </c>
      <c r="Y1199" s="69" t="str">
        <f t="shared" si="298"/>
        <v/>
      </c>
      <c r="Z1199" s="69" t="str">
        <f t="shared" si="299"/>
        <v/>
      </c>
      <c r="AA1199" s="69" t="str">
        <f>IF(I1199="CSS",IF(RELLENAR!$F$6="PEM",IF(OR(T1199&lt;(Q1199),Q1199=0),1,""),IF(OR(T1199*(1+$T$11+$T$9)&lt;(Q1199*(1+$O$9+$O$11)),Q1199=0),1,"")),"")</f>
        <v/>
      </c>
      <c r="AB1199" s="93" t="str">
        <f t="shared" si="300"/>
        <v/>
      </c>
      <c r="AC1199" s="56" t="str">
        <f t="shared" si="301"/>
        <v/>
      </c>
      <c r="AD1199" s="94" t="str">
        <f t="shared" si="302"/>
        <v/>
      </c>
      <c r="AE1199" s="56" t="str">
        <f t="shared" si="303"/>
        <v/>
      </c>
      <c r="AF1199" s="78" t="str">
        <f t="shared" si="304"/>
        <v/>
      </c>
    </row>
    <row r="1200" spans="1:32" s="74" customFormat="1" x14ac:dyDescent="0.2">
      <c r="A1200" s="74" t="str">
        <f>IF(EXPORTADO!I1182&lt;&gt;"",EXPORTADO!I1182,"")</f>
        <v/>
      </c>
      <c r="B1200" s="74" t="str">
        <f t="shared" si="289"/>
        <v/>
      </c>
      <c r="C1200" s="86" t="str">
        <f t="shared" si="290"/>
        <v/>
      </c>
      <c r="D1200" s="86" t="str">
        <f t="shared" si="291"/>
        <v/>
      </c>
      <c r="E1200" s="86" t="str">
        <f t="shared" si="292"/>
        <v/>
      </c>
      <c r="F1200" s="86" t="str">
        <f t="shared" si="293"/>
        <v/>
      </c>
      <c r="G1200" s="86" t="str">
        <f t="shared" si="294"/>
        <v/>
      </c>
      <c r="H1200" s="87" t="str">
        <f>IF(EXPORTADO!B1182&lt;&gt;"",EXPORTADO!B1182,"")</f>
        <v/>
      </c>
      <c r="I1200" s="78" t="str">
        <f t="shared" si="295"/>
        <v/>
      </c>
      <c r="J1200" s="78"/>
      <c r="K1200" s="88" t="str">
        <f>IF(EXPORTADO!A1182&lt;&gt;"",TRIM(EXPORTADO!A1182),"")</f>
        <v/>
      </c>
      <c r="L1200" s="50" t="str">
        <f>IF(K1200&lt;&gt;"",EXPORTADO!D1182,"")</f>
        <v/>
      </c>
      <c r="M1200" s="50"/>
      <c r="N1200" s="78" t="str">
        <f>IF(K1200&lt;&gt;"",EXPORTADO!C1182,"")</f>
        <v/>
      </c>
      <c r="O1200" s="89" t="str">
        <f>IF(G1200&lt;&gt;"",EXPORTADO!E1182,"")</f>
        <v/>
      </c>
      <c r="P1200" s="90" t="str">
        <f>IF(G1200&lt;&gt;"",EXPORTADO!F1182,"")</f>
        <v/>
      </c>
      <c r="Q1200" s="90" t="str">
        <f>IF($G1200&lt;&gt;"",$O1200*P1200,IF(OR($I1200="c",$I1200="css"),SUMIF($G$22:G$2999,$K1200,Q$22:Q$2999),IF($I1200="c1",SUMIF($F$22:F$2999,$K1200,Q$22:Q$2999),IF($I1200="c2",SUMIF($E$22:E$2999,$K1200,Q$22:Q$2999),IF($I1200="c3",SUMIF($D$22:D$2999,$K1200,Q$22:Q$2999),IF($I1200="c4",SUMIF($C$22:C$2999,$K1200,Q$22:Q$2999),""))))))</f>
        <v/>
      </c>
      <c r="S1200" s="90"/>
      <c r="T1200" s="90" t="str">
        <f>IF(G1200&lt;&gt;"",IF(S1200&lt;&gt;"",O1200*S1200,"Celda Vacia"),IF($G1200&lt;&gt;"",$O1200*S1200,IF(OR($I1200="c",$I1200="css"),SUMIF($G$22:G$2999,$K1200,T$22:T$2999),IF($I1200="c1",SUMIF($F$22:F$2999,$K1200,T$22:T$2999),IF($I1200="c2",SUMIF($E$22:E$2999,$K1200,T$22:T$2999),IF($I1200="c3",SUMIF($D$22:D$2999,$K1200,T$22:T$2999),IF($I1200="c4",SUMIF($C$22:C$2999,$K1200,T$22:T$2999),"")))))))</f>
        <v/>
      </c>
      <c r="U1200" s="91" t="str">
        <f t="shared" si="296"/>
        <v/>
      </c>
      <c r="V1200" s="45"/>
      <c r="X1200" s="50" t="str">
        <f t="shared" si="297"/>
        <v/>
      </c>
      <c r="Y1200" s="69" t="str">
        <f t="shared" si="298"/>
        <v/>
      </c>
      <c r="Z1200" s="69" t="str">
        <f t="shared" si="299"/>
        <v/>
      </c>
      <c r="AA1200" s="69" t="str">
        <f>IF(I1200="CSS",IF(RELLENAR!$F$6="PEM",IF(OR(T1200&lt;(Q1200),Q1200=0),1,""),IF(OR(T1200*(1+$T$11+$T$9)&lt;(Q1200*(1+$O$9+$O$11)),Q1200=0),1,"")),"")</f>
        <v/>
      </c>
      <c r="AB1200" s="93" t="str">
        <f t="shared" si="300"/>
        <v/>
      </c>
      <c r="AC1200" s="56" t="str">
        <f t="shared" si="301"/>
        <v/>
      </c>
      <c r="AD1200" s="94" t="str">
        <f t="shared" si="302"/>
        <v/>
      </c>
      <c r="AE1200" s="56" t="str">
        <f t="shared" si="303"/>
        <v/>
      </c>
      <c r="AF1200" s="78" t="str">
        <f t="shared" si="304"/>
        <v/>
      </c>
    </row>
    <row r="1201" spans="1:32" s="74" customFormat="1" x14ac:dyDescent="0.2">
      <c r="A1201" s="74" t="str">
        <f>IF(EXPORTADO!I1183&lt;&gt;"",EXPORTADO!I1183,"")</f>
        <v/>
      </c>
      <c r="B1201" s="74" t="str">
        <f t="shared" si="289"/>
        <v/>
      </c>
      <c r="C1201" s="86" t="str">
        <f t="shared" si="290"/>
        <v/>
      </c>
      <c r="D1201" s="86" t="str">
        <f t="shared" si="291"/>
        <v/>
      </c>
      <c r="E1201" s="86" t="str">
        <f t="shared" si="292"/>
        <v/>
      </c>
      <c r="F1201" s="86" t="str">
        <f t="shared" si="293"/>
        <v/>
      </c>
      <c r="G1201" s="86" t="str">
        <f t="shared" si="294"/>
        <v/>
      </c>
      <c r="H1201" s="87" t="str">
        <f>IF(EXPORTADO!B1183&lt;&gt;"",EXPORTADO!B1183,"")</f>
        <v/>
      </c>
      <c r="I1201" s="78" t="str">
        <f t="shared" si="295"/>
        <v/>
      </c>
      <c r="J1201" s="78"/>
      <c r="K1201" s="88" t="str">
        <f>IF(EXPORTADO!A1183&lt;&gt;"",TRIM(EXPORTADO!A1183),"")</f>
        <v/>
      </c>
      <c r="L1201" s="50" t="str">
        <f>IF(K1201&lt;&gt;"",EXPORTADO!D1183,"")</f>
        <v/>
      </c>
      <c r="M1201" s="50"/>
      <c r="N1201" s="78" t="str">
        <f>IF(K1201&lt;&gt;"",EXPORTADO!C1183,"")</f>
        <v/>
      </c>
      <c r="O1201" s="89" t="str">
        <f>IF(G1201&lt;&gt;"",EXPORTADO!E1183,"")</f>
        <v/>
      </c>
      <c r="P1201" s="90" t="str">
        <f>IF(G1201&lt;&gt;"",EXPORTADO!F1183,"")</f>
        <v/>
      </c>
      <c r="Q1201" s="90" t="str">
        <f>IF($G1201&lt;&gt;"",$O1201*P1201,IF(OR($I1201="c",$I1201="css"),SUMIF($G$22:G$2999,$K1201,Q$22:Q$2999),IF($I1201="c1",SUMIF($F$22:F$2999,$K1201,Q$22:Q$2999),IF($I1201="c2",SUMIF($E$22:E$2999,$K1201,Q$22:Q$2999),IF($I1201="c3",SUMIF($D$22:D$2999,$K1201,Q$22:Q$2999),IF($I1201="c4",SUMIF($C$22:C$2999,$K1201,Q$22:Q$2999),""))))))</f>
        <v/>
      </c>
      <c r="S1201" s="90"/>
      <c r="T1201" s="90" t="str">
        <f>IF(G1201&lt;&gt;"",IF(S1201&lt;&gt;"",O1201*S1201,"Celda Vacia"),IF($G1201&lt;&gt;"",$O1201*S1201,IF(OR($I1201="c",$I1201="css"),SUMIF($G$22:G$2999,$K1201,T$22:T$2999),IF($I1201="c1",SUMIF($F$22:F$2999,$K1201,T$22:T$2999),IF($I1201="c2",SUMIF($E$22:E$2999,$K1201,T$22:T$2999),IF($I1201="c3",SUMIF($D$22:D$2999,$K1201,T$22:T$2999),IF($I1201="c4",SUMIF($C$22:C$2999,$K1201,T$22:T$2999),"")))))))</f>
        <v/>
      </c>
      <c r="U1201" s="91" t="str">
        <f t="shared" si="296"/>
        <v/>
      </c>
      <c r="V1201" s="45"/>
      <c r="X1201" s="50" t="str">
        <f t="shared" si="297"/>
        <v/>
      </c>
      <c r="Y1201" s="69" t="str">
        <f t="shared" si="298"/>
        <v/>
      </c>
      <c r="Z1201" s="69" t="str">
        <f t="shared" si="299"/>
        <v/>
      </c>
      <c r="AA1201" s="69" t="str">
        <f>IF(I1201="CSS",IF(RELLENAR!$F$6="PEM",IF(OR(T1201&lt;(Q1201),Q1201=0),1,""),IF(OR(T1201*(1+$T$11+$T$9)&lt;(Q1201*(1+$O$9+$O$11)),Q1201=0),1,"")),"")</f>
        <v/>
      </c>
      <c r="AB1201" s="93" t="str">
        <f t="shared" si="300"/>
        <v/>
      </c>
      <c r="AC1201" s="56" t="str">
        <f t="shared" si="301"/>
        <v/>
      </c>
      <c r="AD1201" s="94" t="str">
        <f t="shared" si="302"/>
        <v/>
      </c>
      <c r="AE1201" s="56" t="str">
        <f t="shared" si="303"/>
        <v/>
      </c>
      <c r="AF1201" s="78" t="str">
        <f t="shared" si="304"/>
        <v/>
      </c>
    </row>
    <row r="1202" spans="1:32" s="74" customFormat="1" x14ac:dyDescent="0.2">
      <c r="A1202" s="74" t="str">
        <f>IF(EXPORTADO!I1184&lt;&gt;"",EXPORTADO!I1184,"")</f>
        <v/>
      </c>
      <c r="B1202" s="74" t="str">
        <f t="shared" si="289"/>
        <v/>
      </c>
      <c r="C1202" s="86" t="str">
        <f t="shared" si="290"/>
        <v/>
      </c>
      <c r="D1202" s="86" t="str">
        <f t="shared" si="291"/>
        <v/>
      </c>
      <c r="E1202" s="86" t="str">
        <f t="shared" si="292"/>
        <v/>
      </c>
      <c r="F1202" s="86" t="str">
        <f t="shared" si="293"/>
        <v/>
      </c>
      <c r="G1202" s="86" t="str">
        <f t="shared" si="294"/>
        <v/>
      </c>
      <c r="H1202" s="87" t="str">
        <f>IF(EXPORTADO!B1184&lt;&gt;"",EXPORTADO!B1184,"")</f>
        <v/>
      </c>
      <c r="I1202" s="78" t="str">
        <f t="shared" si="295"/>
        <v/>
      </c>
      <c r="J1202" s="78"/>
      <c r="K1202" s="88" t="str">
        <f>IF(EXPORTADO!A1184&lt;&gt;"",TRIM(EXPORTADO!A1184),"")</f>
        <v/>
      </c>
      <c r="L1202" s="50" t="str">
        <f>IF(K1202&lt;&gt;"",EXPORTADO!D1184,"")</f>
        <v/>
      </c>
      <c r="M1202" s="50"/>
      <c r="N1202" s="78" t="str">
        <f>IF(K1202&lt;&gt;"",EXPORTADO!C1184,"")</f>
        <v/>
      </c>
      <c r="O1202" s="89" t="str">
        <f>IF(G1202&lt;&gt;"",EXPORTADO!E1184,"")</f>
        <v/>
      </c>
      <c r="P1202" s="90" t="str">
        <f>IF(G1202&lt;&gt;"",EXPORTADO!F1184,"")</f>
        <v/>
      </c>
      <c r="Q1202" s="90" t="str">
        <f>IF($G1202&lt;&gt;"",$O1202*P1202,IF(OR($I1202="c",$I1202="css"),SUMIF($G$22:G$2999,$K1202,Q$22:Q$2999),IF($I1202="c1",SUMIF($F$22:F$2999,$K1202,Q$22:Q$2999),IF($I1202="c2",SUMIF($E$22:E$2999,$K1202,Q$22:Q$2999),IF($I1202="c3",SUMIF($D$22:D$2999,$K1202,Q$22:Q$2999),IF($I1202="c4",SUMIF($C$22:C$2999,$K1202,Q$22:Q$2999),""))))))</f>
        <v/>
      </c>
      <c r="S1202" s="90"/>
      <c r="T1202" s="90" t="str">
        <f>IF(G1202&lt;&gt;"",IF(S1202&lt;&gt;"",O1202*S1202,"Celda Vacia"),IF($G1202&lt;&gt;"",$O1202*S1202,IF(OR($I1202="c",$I1202="css"),SUMIF($G$22:G$2999,$K1202,T$22:T$2999),IF($I1202="c1",SUMIF($F$22:F$2999,$K1202,T$22:T$2999),IF($I1202="c2",SUMIF($E$22:E$2999,$K1202,T$22:T$2999),IF($I1202="c3",SUMIF($D$22:D$2999,$K1202,T$22:T$2999),IF($I1202="c4",SUMIF($C$22:C$2999,$K1202,T$22:T$2999),"")))))))</f>
        <v/>
      </c>
      <c r="U1202" s="91" t="str">
        <f t="shared" si="296"/>
        <v/>
      </c>
      <c r="V1202" s="45"/>
      <c r="X1202" s="50" t="str">
        <f t="shared" si="297"/>
        <v/>
      </c>
      <c r="Y1202" s="69" t="str">
        <f t="shared" si="298"/>
        <v/>
      </c>
      <c r="Z1202" s="69" t="str">
        <f t="shared" si="299"/>
        <v/>
      </c>
      <c r="AA1202" s="69" t="str">
        <f>IF(I1202="CSS",IF(RELLENAR!$F$6="PEM",IF(OR(T1202&lt;(Q1202),Q1202=0),1,""),IF(OR(T1202*(1+$T$11+$T$9)&lt;(Q1202*(1+$O$9+$O$11)),Q1202=0),1,"")),"")</f>
        <v/>
      </c>
      <c r="AB1202" s="93" t="str">
        <f t="shared" si="300"/>
        <v/>
      </c>
      <c r="AC1202" s="56" t="str">
        <f t="shared" si="301"/>
        <v/>
      </c>
      <c r="AD1202" s="94" t="str">
        <f t="shared" si="302"/>
        <v/>
      </c>
      <c r="AE1202" s="56" t="str">
        <f t="shared" si="303"/>
        <v/>
      </c>
      <c r="AF1202" s="78" t="str">
        <f t="shared" si="304"/>
        <v/>
      </c>
    </row>
    <row r="1203" spans="1:32" s="74" customFormat="1" x14ac:dyDescent="0.2">
      <c r="A1203" s="74" t="str">
        <f>IF(EXPORTADO!I1185&lt;&gt;"",EXPORTADO!I1185,"")</f>
        <v/>
      </c>
      <c r="B1203" s="74" t="str">
        <f t="shared" si="289"/>
        <v/>
      </c>
      <c r="C1203" s="86" t="str">
        <f t="shared" si="290"/>
        <v/>
      </c>
      <c r="D1203" s="86" t="str">
        <f t="shared" si="291"/>
        <v/>
      </c>
      <c r="E1203" s="86" t="str">
        <f t="shared" si="292"/>
        <v/>
      </c>
      <c r="F1203" s="86" t="str">
        <f t="shared" si="293"/>
        <v/>
      </c>
      <c r="G1203" s="86" t="str">
        <f t="shared" si="294"/>
        <v/>
      </c>
      <c r="H1203" s="87" t="str">
        <f>IF(EXPORTADO!B1185&lt;&gt;"",EXPORTADO!B1185,"")</f>
        <v/>
      </c>
      <c r="I1203" s="78" t="str">
        <f t="shared" si="295"/>
        <v/>
      </c>
      <c r="J1203" s="78"/>
      <c r="K1203" s="88" t="str">
        <f>IF(EXPORTADO!A1185&lt;&gt;"",TRIM(EXPORTADO!A1185),"")</f>
        <v/>
      </c>
      <c r="L1203" s="50" t="str">
        <f>IF(K1203&lt;&gt;"",EXPORTADO!D1185,"")</f>
        <v/>
      </c>
      <c r="M1203" s="50"/>
      <c r="N1203" s="78" t="str">
        <f>IF(K1203&lt;&gt;"",EXPORTADO!C1185,"")</f>
        <v/>
      </c>
      <c r="O1203" s="89" t="str">
        <f>IF(G1203&lt;&gt;"",EXPORTADO!E1185,"")</f>
        <v/>
      </c>
      <c r="P1203" s="90" t="str">
        <f>IF(G1203&lt;&gt;"",EXPORTADO!F1185,"")</f>
        <v/>
      </c>
      <c r="Q1203" s="90" t="str">
        <f>IF($G1203&lt;&gt;"",$O1203*P1203,IF(OR($I1203="c",$I1203="css"),SUMIF($G$22:G$2999,$K1203,Q$22:Q$2999),IF($I1203="c1",SUMIF($F$22:F$2999,$K1203,Q$22:Q$2999),IF($I1203="c2",SUMIF($E$22:E$2999,$K1203,Q$22:Q$2999),IF($I1203="c3",SUMIF($D$22:D$2999,$K1203,Q$22:Q$2999),IF($I1203="c4",SUMIF($C$22:C$2999,$K1203,Q$22:Q$2999),""))))))</f>
        <v/>
      </c>
      <c r="S1203" s="90"/>
      <c r="T1203" s="90" t="str">
        <f>IF(G1203&lt;&gt;"",IF(S1203&lt;&gt;"",O1203*S1203,"Celda Vacia"),IF($G1203&lt;&gt;"",$O1203*S1203,IF(OR($I1203="c",$I1203="css"),SUMIF($G$22:G$2999,$K1203,T$22:T$2999),IF($I1203="c1",SUMIF($F$22:F$2999,$K1203,T$22:T$2999),IF($I1203="c2",SUMIF($E$22:E$2999,$K1203,T$22:T$2999),IF($I1203="c3",SUMIF($D$22:D$2999,$K1203,T$22:T$2999),IF($I1203="c4",SUMIF($C$22:C$2999,$K1203,T$22:T$2999),"")))))))</f>
        <v/>
      </c>
      <c r="U1203" s="91" t="str">
        <f t="shared" si="296"/>
        <v/>
      </c>
      <c r="V1203" s="45"/>
      <c r="X1203" s="50" t="str">
        <f t="shared" si="297"/>
        <v/>
      </c>
      <c r="Y1203" s="69" t="str">
        <f t="shared" si="298"/>
        <v/>
      </c>
      <c r="Z1203" s="69" t="str">
        <f t="shared" si="299"/>
        <v/>
      </c>
      <c r="AA1203" s="69" t="str">
        <f>IF(I1203="CSS",IF(RELLENAR!$F$6="PEM",IF(OR(T1203&lt;(Q1203),Q1203=0),1,""),IF(OR(T1203*(1+$T$11+$T$9)&lt;(Q1203*(1+$O$9+$O$11)),Q1203=0),1,"")),"")</f>
        <v/>
      </c>
      <c r="AB1203" s="93" t="str">
        <f t="shared" si="300"/>
        <v/>
      </c>
      <c r="AC1203" s="56" t="str">
        <f t="shared" si="301"/>
        <v/>
      </c>
      <c r="AD1203" s="94" t="str">
        <f t="shared" si="302"/>
        <v/>
      </c>
      <c r="AE1203" s="56" t="str">
        <f t="shared" si="303"/>
        <v/>
      </c>
      <c r="AF1203" s="78" t="str">
        <f t="shared" si="304"/>
        <v/>
      </c>
    </row>
    <row r="1204" spans="1:32" s="74" customFormat="1" x14ac:dyDescent="0.2">
      <c r="A1204" s="74" t="str">
        <f>IF(EXPORTADO!I1186&lt;&gt;"",EXPORTADO!I1186,"")</f>
        <v/>
      </c>
      <c r="B1204" s="74" t="str">
        <f t="shared" si="289"/>
        <v/>
      </c>
      <c r="C1204" s="86" t="str">
        <f t="shared" si="290"/>
        <v/>
      </c>
      <c r="D1204" s="86" t="str">
        <f t="shared" si="291"/>
        <v/>
      </c>
      <c r="E1204" s="86" t="str">
        <f t="shared" si="292"/>
        <v/>
      </c>
      <c r="F1204" s="86" t="str">
        <f t="shared" si="293"/>
        <v/>
      </c>
      <c r="G1204" s="86" t="str">
        <f t="shared" si="294"/>
        <v/>
      </c>
      <c r="H1204" s="87" t="str">
        <f>IF(EXPORTADO!B1186&lt;&gt;"",EXPORTADO!B1186,"")</f>
        <v/>
      </c>
      <c r="I1204" s="78" t="str">
        <f t="shared" si="295"/>
        <v/>
      </c>
      <c r="J1204" s="78"/>
      <c r="K1204" s="88" t="str">
        <f>IF(EXPORTADO!A1186&lt;&gt;"",TRIM(EXPORTADO!A1186),"")</f>
        <v/>
      </c>
      <c r="L1204" s="50" t="str">
        <f>IF(K1204&lt;&gt;"",EXPORTADO!D1186,"")</f>
        <v/>
      </c>
      <c r="M1204" s="50"/>
      <c r="N1204" s="78" t="str">
        <f>IF(K1204&lt;&gt;"",EXPORTADO!C1186,"")</f>
        <v/>
      </c>
      <c r="O1204" s="89" t="str">
        <f>IF(G1204&lt;&gt;"",EXPORTADO!E1186,"")</f>
        <v/>
      </c>
      <c r="P1204" s="90" t="str">
        <f>IF(G1204&lt;&gt;"",EXPORTADO!F1186,"")</f>
        <v/>
      </c>
      <c r="Q1204" s="90" t="str">
        <f>IF($G1204&lt;&gt;"",$O1204*P1204,IF(OR($I1204="c",$I1204="css"),SUMIF($G$22:G$2999,$K1204,Q$22:Q$2999),IF($I1204="c1",SUMIF($F$22:F$2999,$K1204,Q$22:Q$2999),IF($I1204="c2",SUMIF($E$22:E$2999,$K1204,Q$22:Q$2999),IF($I1204="c3",SUMIF($D$22:D$2999,$K1204,Q$22:Q$2999),IF($I1204="c4",SUMIF($C$22:C$2999,$K1204,Q$22:Q$2999),""))))))</f>
        <v/>
      </c>
      <c r="S1204" s="90" t="s">
        <v>17</v>
      </c>
      <c r="T1204" s="90" t="str">
        <f>IF(G1204&lt;&gt;"",IF(S1204&lt;&gt;"",O1204*S1204,"Celda Vacia"),IF($G1204&lt;&gt;"",$O1204*S1204,IF(OR($I1204="c",$I1204="css"),SUMIF($G$22:G$2999,$K1204,T$22:T$2999),IF($I1204="c1",SUMIF($F$22:F$2999,$K1204,T$22:T$2999),IF($I1204="c2",SUMIF($E$22:E$2999,$K1204,T$22:T$2999),IF($I1204="c3",SUMIF($D$22:D$2999,$K1204,T$22:T$2999),IF($I1204="c4",SUMIF($C$22:C$2999,$K1204,T$22:T$2999),"")))))))</f>
        <v/>
      </c>
      <c r="U1204" s="91" t="str">
        <f t="shared" si="296"/>
        <v/>
      </c>
      <c r="V1204" s="45"/>
      <c r="X1204" s="50" t="str">
        <f t="shared" si="297"/>
        <v/>
      </c>
      <c r="Y1204" s="69" t="str">
        <f t="shared" si="298"/>
        <v/>
      </c>
      <c r="Z1204" s="69" t="str">
        <f t="shared" si="299"/>
        <v/>
      </c>
      <c r="AA1204" s="69" t="str">
        <f>IF(I1204="CSS",IF(RELLENAR!$F$6="PEM",IF(OR(T1204&lt;(Q1204),Q1204=0),1,""),IF(OR(T1204*(1+$T$11+$T$9)&lt;(Q1204*(1+$O$9+$O$11)),Q1204=0),1,"")),"")</f>
        <v/>
      </c>
      <c r="AB1204" s="93" t="str">
        <f t="shared" si="300"/>
        <v/>
      </c>
      <c r="AC1204" s="56" t="str">
        <f t="shared" si="301"/>
        <v/>
      </c>
      <c r="AD1204" s="94" t="str">
        <f t="shared" si="302"/>
        <v/>
      </c>
      <c r="AE1204" s="56" t="str">
        <f t="shared" si="303"/>
        <v/>
      </c>
      <c r="AF1204" s="78" t="str">
        <f t="shared" si="304"/>
        <v/>
      </c>
    </row>
    <row r="1205" spans="1:32" s="74" customFormat="1" x14ac:dyDescent="0.2">
      <c r="A1205" s="74" t="str">
        <f>IF(EXPORTADO!I1187&lt;&gt;"",EXPORTADO!I1187,"")</f>
        <v/>
      </c>
      <c r="B1205" s="74" t="str">
        <f t="shared" si="289"/>
        <v/>
      </c>
      <c r="C1205" s="86" t="str">
        <f t="shared" si="290"/>
        <v/>
      </c>
      <c r="D1205" s="86" t="str">
        <f t="shared" si="291"/>
        <v/>
      </c>
      <c r="E1205" s="86" t="str">
        <f t="shared" si="292"/>
        <v/>
      </c>
      <c r="F1205" s="86" t="str">
        <f t="shared" si="293"/>
        <v/>
      </c>
      <c r="G1205" s="86" t="str">
        <f t="shared" si="294"/>
        <v/>
      </c>
      <c r="H1205" s="87" t="str">
        <f>IF(EXPORTADO!B1187&lt;&gt;"",EXPORTADO!B1187,"")</f>
        <v/>
      </c>
      <c r="I1205" s="78" t="str">
        <f t="shared" si="295"/>
        <v/>
      </c>
      <c r="J1205" s="78"/>
      <c r="K1205" s="88" t="str">
        <f>IF(EXPORTADO!A1187&lt;&gt;"",TRIM(EXPORTADO!A1187),"")</f>
        <v/>
      </c>
      <c r="L1205" s="50" t="str">
        <f>IF(K1205&lt;&gt;"",EXPORTADO!D1187,"")</f>
        <v/>
      </c>
      <c r="M1205" s="50"/>
      <c r="N1205" s="78" t="str">
        <f>IF(K1205&lt;&gt;"",EXPORTADO!C1187,"")</f>
        <v/>
      </c>
      <c r="O1205" s="89" t="str">
        <f>IF(G1205&lt;&gt;"",EXPORTADO!E1187,"")</f>
        <v/>
      </c>
      <c r="P1205" s="90" t="str">
        <f>IF(G1205&lt;&gt;"",EXPORTADO!F1187,"")</f>
        <v/>
      </c>
      <c r="Q1205" s="90" t="str">
        <f>IF($G1205&lt;&gt;"",$O1205*P1205,IF(OR($I1205="c",$I1205="css"),SUMIF($G$22:G$2999,$K1205,Q$22:Q$2999),IF($I1205="c1",SUMIF($F$22:F$2999,$K1205,Q$22:Q$2999),IF($I1205="c2",SUMIF($E$22:E$2999,$K1205,Q$22:Q$2999),IF($I1205="c3",SUMIF($D$22:D$2999,$K1205,Q$22:Q$2999),IF($I1205="c4",SUMIF($C$22:C$2999,$K1205,Q$22:Q$2999),""))))))</f>
        <v/>
      </c>
      <c r="S1205" s="90" t="s">
        <v>17</v>
      </c>
      <c r="T1205" s="90" t="str">
        <f>IF(G1205&lt;&gt;"",IF(S1205&lt;&gt;"",O1205*S1205,"Celda Vacia"),IF($G1205&lt;&gt;"",$O1205*S1205,IF(OR($I1205="c",$I1205="css"),SUMIF($G$22:G$2999,$K1205,T$22:T$2999),IF($I1205="c1",SUMIF($F$22:F$2999,$K1205,T$22:T$2999),IF($I1205="c2",SUMIF($E$22:E$2999,$K1205,T$22:T$2999),IF($I1205="c3",SUMIF($D$22:D$2999,$K1205,T$22:T$2999),IF($I1205="c4",SUMIF($C$22:C$2999,$K1205,T$22:T$2999),"")))))))</f>
        <v/>
      </c>
      <c r="U1205" s="91" t="str">
        <f t="shared" si="296"/>
        <v/>
      </c>
      <c r="V1205" s="45"/>
      <c r="X1205" s="50" t="str">
        <f t="shared" si="297"/>
        <v/>
      </c>
      <c r="Y1205" s="69" t="str">
        <f t="shared" si="298"/>
        <v/>
      </c>
      <c r="Z1205" s="69" t="str">
        <f t="shared" si="299"/>
        <v/>
      </c>
      <c r="AA1205" s="69" t="str">
        <f>IF(I1205="CSS",IF(RELLENAR!$F$6="PEM",IF(OR(T1205&lt;(Q1205),Q1205=0),1,""),IF(OR(T1205*(1+$T$11+$T$9)&lt;(Q1205*(1+$O$9+$O$11)),Q1205=0),1,"")),"")</f>
        <v/>
      </c>
      <c r="AB1205" s="93" t="str">
        <f t="shared" si="300"/>
        <v/>
      </c>
      <c r="AC1205" s="56" t="str">
        <f t="shared" si="301"/>
        <v/>
      </c>
      <c r="AD1205" s="94" t="str">
        <f t="shared" si="302"/>
        <v/>
      </c>
      <c r="AE1205" s="56" t="str">
        <f t="shared" si="303"/>
        <v/>
      </c>
      <c r="AF1205" s="78" t="str">
        <f t="shared" si="304"/>
        <v/>
      </c>
    </row>
    <row r="1206" spans="1:32" s="74" customFormat="1" x14ac:dyDescent="0.2">
      <c r="A1206" s="74" t="str">
        <f>IF(EXPORTADO!I1188&lt;&gt;"",EXPORTADO!I1188,"")</f>
        <v/>
      </c>
      <c r="B1206" s="74" t="str">
        <f t="shared" si="289"/>
        <v/>
      </c>
      <c r="C1206" s="86" t="str">
        <f t="shared" si="290"/>
        <v/>
      </c>
      <c r="D1206" s="86" t="str">
        <f t="shared" si="291"/>
        <v/>
      </c>
      <c r="E1206" s="86" t="str">
        <f t="shared" si="292"/>
        <v/>
      </c>
      <c r="F1206" s="86" t="str">
        <f t="shared" si="293"/>
        <v/>
      </c>
      <c r="G1206" s="86" t="str">
        <f t="shared" si="294"/>
        <v/>
      </c>
      <c r="H1206" s="87" t="str">
        <f>IF(EXPORTADO!B1188&lt;&gt;"",EXPORTADO!B1188,"")</f>
        <v/>
      </c>
      <c r="I1206" s="78" t="str">
        <f t="shared" si="295"/>
        <v/>
      </c>
      <c r="J1206" s="78"/>
      <c r="K1206" s="88" t="str">
        <f>IF(EXPORTADO!A1188&lt;&gt;"",TRIM(EXPORTADO!A1188),"")</f>
        <v/>
      </c>
      <c r="L1206" s="50" t="str">
        <f>IF(K1206&lt;&gt;"",EXPORTADO!D1188,"")</f>
        <v/>
      </c>
      <c r="M1206" s="50"/>
      <c r="N1206" s="78" t="str">
        <f>IF(K1206&lt;&gt;"",EXPORTADO!C1188,"")</f>
        <v/>
      </c>
      <c r="O1206" s="89" t="str">
        <f>IF(G1206&lt;&gt;"",EXPORTADO!E1188,"")</f>
        <v/>
      </c>
      <c r="P1206" s="90" t="str">
        <f>IF(G1206&lt;&gt;"",EXPORTADO!F1188,"")</f>
        <v/>
      </c>
      <c r="Q1206" s="90" t="str">
        <f>IF($G1206&lt;&gt;"",$O1206*P1206,IF(OR($I1206="c",$I1206="css"),SUMIF($G$22:G$2999,$K1206,Q$22:Q$2999),IF($I1206="c1",SUMIF($F$22:F$2999,$K1206,Q$22:Q$2999),IF($I1206="c2",SUMIF($E$22:E$2999,$K1206,Q$22:Q$2999),IF($I1206="c3",SUMIF($D$22:D$2999,$K1206,Q$22:Q$2999),IF($I1206="c4",SUMIF($C$22:C$2999,$K1206,Q$22:Q$2999),""))))))</f>
        <v/>
      </c>
      <c r="S1206" s="90"/>
      <c r="T1206" s="90" t="str">
        <f>IF(G1206&lt;&gt;"",IF(S1206&lt;&gt;"",O1206*S1206,"Celda Vacia"),IF($G1206&lt;&gt;"",$O1206*S1206,IF(OR($I1206="c",$I1206="css"),SUMIF($G$22:G$2999,$K1206,T$22:T$2999),IF($I1206="c1",SUMIF($F$22:F$2999,$K1206,T$22:T$2999),IF($I1206="c2",SUMIF($E$22:E$2999,$K1206,T$22:T$2999),IF($I1206="c3",SUMIF($D$22:D$2999,$K1206,T$22:T$2999),IF($I1206="c4",SUMIF($C$22:C$2999,$K1206,T$22:T$2999),"")))))))</f>
        <v/>
      </c>
      <c r="U1206" s="91" t="str">
        <f t="shared" si="296"/>
        <v/>
      </c>
      <c r="V1206" s="45"/>
      <c r="X1206" s="50" t="str">
        <f t="shared" si="297"/>
        <v/>
      </c>
      <c r="Y1206" s="69" t="str">
        <f t="shared" si="298"/>
        <v/>
      </c>
      <c r="Z1206" s="69" t="str">
        <f t="shared" si="299"/>
        <v/>
      </c>
      <c r="AA1206" s="69" t="str">
        <f>IF(I1206="CSS",IF(RELLENAR!$F$6="PEM",IF(OR(T1206&lt;(Q1206),Q1206=0),1,""),IF(OR(T1206*(1+$T$11+$T$9)&lt;(Q1206*(1+$O$9+$O$11)),Q1206=0),1,"")),"")</f>
        <v/>
      </c>
      <c r="AB1206" s="93" t="str">
        <f t="shared" si="300"/>
        <v/>
      </c>
      <c r="AC1206" s="56" t="str">
        <f t="shared" si="301"/>
        <v/>
      </c>
      <c r="AD1206" s="94" t="str">
        <f t="shared" si="302"/>
        <v/>
      </c>
      <c r="AE1206" s="56" t="str">
        <f t="shared" si="303"/>
        <v/>
      </c>
      <c r="AF1206" s="78" t="str">
        <f t="shared" si="304"/>
        <v/>
      </c>
    </row>
    <row r="1207" spans="1:32" s="74" customFormat="1" x14ac:dyDescent="0.2">
      <c r="A1207" s="74" t="str">
        <f>IF(EXPORTADO!I1189&lt;&gt;"",EXPORTADO!I1189,"")</f>
        <v/>
      </c>
      <c r="B1207" s="74" t="str">
        <f t="shared" si="289"/>
        <v/>
      </c>
      <c r="C1207" s="86" t="str">
        <f t="shared" si="290"/>
        <v/>
      </c>
      <c r="D1207" s="86" t="str">
        <f t="shared" si="291"/>
        <v/>
      </c>
      <c r="E1207" s="86" t="str">
        <f t="shared" si="292"/>
        <v/>
      </c>
      <c r="F1207" s="86" t="str">
        <f t="shared" si="293"/>
        <v/>
      </c>
      <c r="G1207" s="86" t="str">
        <f t="shared" si="294"/>
        <v/>
      </c>
      <c r="H1207" s="87" t="str">
        <f>IF(EXPORTADO!B1189&lt;&gt;"",EXPORTADO!B1189,"")</f>
        <v/>
      </c>
      <c r="I1207" s="78" t="str">
        <f t="shared" si="295"/>
        <v/>
      </c>
      <c r="J1207" s="78"/>
      <c r="K1207" s="88" t="str">
        <f>IF(EXPORTADO!A1189&lt;&gt;"",TRIM(EXPORTADO!A1189),"")</f>
        <v/>
      </c>
      <c r="L1207" s="50" t="str">
        <f>IF(K1207&lt;&gt;"",EXPORTADO!D1189,"")</f>
        <v/>
      </c>
      <c r="M1207" s="50"/>
      <c r="N1207" s="78" t="str">
        <f>IF(K1207&lt;&gt;"",EXPORTADO!C1189,"")</f>
        <v/>
      </c>
      <c r="O1207" s="89" t="str">
        <f>IF(G1207&lt;&gt;"",EXPORTADO!E1189,"")</f>
        <v/>
      </c>
      <c r="P1207" s="90" t="str">
        <f>IF(G1207&lt;&gt;"",EXPORTADO!F1189,"")</f>
        <v/>
      </c>
      <c r="Q1207" s="90" t="str">
        <f>IF($G1207&lt;&gt;"",$O1207*P1207,IF(OR($I1207="c",$I1207="css"),SUMIF($G$22:G$2999,$K1207,Q$22:Q$2999),IF($I1207="c1",SUMIF($F$22:F$2999,$K1207,Q$22:Q$2999),IF($I1207="c2",SUMIF($E$22:E$2999,$K1207,Q$22:Q$2999),IF($I1207="c3",SUMIF($D$22:D$2999,$K1207,Q$22:Q$2999),IF($I1207="c4",SUMIF($C$22:C$2999,$K1207,Q$22:Q$2999),""))))))</f>
        <v/>
      </c>
      <c r="S1207" s="90"/>
      <c r="T1207" s="90" t="str">
        <f>IF(G1207&lt;&gt;"",IF(S1207&lt;&gt;"",O1207*S1207,"Celda Vacia"),IF($G1207&lt;&gt;"",$O1207*S1207,IF(OR($I1207="c",$I1207="css"),SUMIF($G$22:G$2999,$K1207,T$22:T$2999),IF($I1207="c1",SUMIF($F$22:F$2999,$K1207,T$22:T$2999),IF($I1207="c2",SUMIF($E$22:E$2999,$K1207,T$22:T$2999),IF($I1207="c3",SUMIF($D$22:D$2999,$K1207,T$22:T$2999),IF($I1207="c4",SUMIF($C$22:C$2999,$K1207,T$22:T$2999),"")))))))</f>
        <v/>
      </c>
      <c r="U1207" s="91" t="str">
        <f t="shared" si="296"/>
        <v/>
      </c>
      <c r="V1207" s="45"/>
      <c r="X1207" s="50" t="str">
        <f t="shared" si="297"/>
        <v/>
      </c>
      <c r="Y1207" s="69" t="str">
        <f t="shared" si="298"/>
        <v/>
      </c>
      <c r="Z1207" s="69" t="str">
        <f t="shared" si="299"/>
        <v/>
      </c>
      <c r="AA1207" s="69" t="str">
        <f>IF(I1207="CSS",IF(RELLENAR!$F$6="PEM",IF(OR(T1207&lt;(Q1207),Q1207=0),1,""),IF(OR(T1207*(1+$T$11+$T$9)&lt;(Q1207*(1+$O$9+$O$11)),Q1207=0),1,"")),"")</f>
        <v/>
      </c>
      <c r="AB1207" s="93" t="str">
        <f t="shared" si="300"/>
        <v/>
      </c>
      <c r="AC1207" s="56" t="str">
        <f t="shared" si="301"/>
        <v/>
      </c>
      <c r="AD1207" s="94" t="str">
        <f t="shared" si="302"/>
        <v/>
      </c>
      <c r="AE1207" s="56" t="str">
        <f t="shared" si="303"/>
        <v/>
      </c>
      <c r="AF1207" s="78" t="str">
        <f t="shared" si="304"/>
        <v/>
      </c>
    </row>
    <row r="1208" spans="1:32" s="74" customFormat="1" x14ac:dyDescent="0.2">
      <c r="A1208" s="74" t="str">
        <f>IF(EXPORTADO!I1190&lt;&gt;"",EXPORTADO!I1190,"")</f>
        <v/>
      </c>
      <c r="B1208" s="74" t="str">
        <f t="shared" si="289"/>
        <v/>
      </c>
      <c r="C1208" s="86" t="str">
        <f t="shared" si="290"/>
        <v/>
      </c>
      <c r="D1208" s="86" t="str">
        <f t="shared" si="291"/>
        <v/>
      </c>
      <c r="E1208" s="86" t="str">
        <f t="shared" si="292"/>
        <v/>
      </c>
      <c r="F1208" s="86" t="str">
        <f t="shared" si="293"/>
        <v/>
      </c>
      <c r="G1208" s="86" t="str">
        <f t="shared" si="294"/>
        <v/>
      </c>
      <c r="H1208" s="87" t="str">
        <f>IF(EXPORTADO!B1190&lt;&gt;"",EXPORTADO!B1190,"")</f>
        <v/>
      </c>
      <c r="I1208" s="78" t="str">
        <f t="shared" si="295"/>
        <v/>
      </c>
      <c r="J1208" s="78"/>
      <c r="K1208" s="88" t="str">
        <f>IF(EXPORTADO!A1190&lt;&gt;"",TRIM(EXPORTADO!A1190),"")</f>
        <v/>
      </c>
      <c r="L1208" s="50" t="str">
        <f>IF(K1208&lt;&gt;"",EXPORTADO!D1190,"")</f>
        <v/>
      </c>
      <c r="M1208" s="50"/>
      <c r="N1208" s="78" t="str">
        <f>IF(K1208&lt;&gt;"",EXPORTADO!C1190,"")</f>
        <v/>
      </c>
      <c r="O1208" s="89" t="str">
        <f>IF(G1208&lt;&gt;"",EXPORTADO!E1190,"")</f>
        <v/>
      </c>
      <c r="P1208" s="90" t="str">
        <f>IF(G1208&lt;&gt;"",EXPORTADO!F1190,"")</f>
        <v/>
      </c>
      <c r="Q1208" s="90" t="str">
        <f>IF($G1208&lt;&gt;"",$O1208*P1208,IF(OR($I1208="c",$I1208="css"),SUMIF($G$22:G$2999,$K1208,Q$22:Q$2999),IF($I1208="c1",SUMIF($F$22:F$2999,$K1208,Q$22:Q$2999),IF($I1208="c2",SUMIF($E$22:E$2999,$K1208,Q$22:Q$2999),IF($I1208="c3",SUMIF($D$22:D$2999,$K1208,Q$22:Q$2999),IF($I1208="c4",SUMIF($C$22:C$2999,$K1208,Q$22:Q$2999),""))))))</f>
        <v/>
      </c>
      <c r="S1208" s="90"/>
      <c r="T1208" s="90" t="str">
        <f>IF(G1208&lt;&gt;"",IF(S1208&lt;&gt;"",O1208*S1208,"Celda Vacia"),IF($G1208&lt;&gt;"",$O1208*S1208,IF(OR($I1208="c",$I1208="css"),SUMIF($G$22:G$2999,$K1208,T$22:T$2999),IF($I1208="c1",SUMIF($F$22:F$2999,$K1208,T$22:T$2999),IF($I1208="c2",SUMIF($E$22:E$2999,$K1208,T$22:T$2999),IF($I1208="c3",SUMIF($D$22:D$2999,$K1208,T$22:T$2999),IF($I1208="c4",SUMIF($C$22:C$2999,$K1208,T$22:T$2999),"")))))))</f>
        <v/>
      </c>
      <c r="U1208" s="91" t="str">
        <f t="shared" si="296"/>
        <v/>
      </c>
      <c r="V1208" s="45"/>
      <c r="X1208" s="50" t="str">
        <f t="shared" si="297"/>
        <v/>
      </c>
      <c r="Y1208" s="69" t="str">
        <f t="shared" si="298"/>
        <v/>
      </c>
      <c r="Z1208" s="69" t="str">
        <f t="shared" si="299"/>
        <v/>
      </c>
      <c r="AA1208" s="69" t="str">
        <f>IF(I1208="CSS",IF(RELLENAR!$F$6="PEM",IF(OR(T1208&lt;(Q1208),Q1208=0),1,""),IF(OR(T1208*(1+$T$11+$T$9)&lt;(Q1208*(1+$O$9+$O$11)),Q1208=0),1,"")),"")</f>
        <v/>
      </c>
      <c r="AB1208" s="93" t="str">
        <f t="shared" si="300"/>
        <v/>
      </c>
      <c r="AC1208" s="56" t="str">
        <f t="shared" si="301"/>
        <v/>
      </c>
      <c r="AD1208" s="94" t="str">
        <f t="shared" si="302"/>
        <v/>
      </c>
      <c r="AE1208" s="56" t="str">
        <f t="shared" si="303"/>
        <v/>
      </c>
      <c r="AF1208" s="78" t="str">
        <f t="shared" si="304"/>
        <v/>
      </c>
    </row>
    <row r="1209" spans="1:32" s="74" customFormat="1" x14ac:dyDescent="0.2">
      <c r="A1209" s="74" t="str">
        <f>IF(EXPORTADO!I1191&lt;&gt;"",EXPORTADO!I1191,"")</f>
        <v/>
      </c>
      <c r="B1209" s="74" t="str">
        <f t="shared" si="289"/>
        <v/>
      </c>
      <c r="C1209" s="86" t="str">
        <f t="shared" si="290"/>
        <v/>
      </c>
      <c r="D1209" s="86" t="str">
        <f t="shared" si="291"/>
        <v/>
      </c>
      <c r="E1209" s="86" t="str">
        <f t="shared" si="292"/>
        <v/>
      </c>
      <c r="F1209" s="86" t="str">
        <f t="shared" si="293"/>
        <v/>
      </c>
      <c r="G1209" s="86" t="str">
        <f t="shared" si="294"/>
        <v/>
      </c>
      <c r="H1209" s="87" t="str">
        <f>IF(EXPORTADO!B1191&lt;&gt;"",EXPORTADO!B1191,"")</f>
        <v/>
      </c>
      <c r="I1209" s="78" t="str">
        <f t="shared" si="295"/>
        <v/>
      </c>
      <c r="J1209" s="78"/>
      <c r="K1209" s="88" t="str">
        <f>IF(EXPORTADO!A1191&lt;&gt;"",TRIM(EXPORTADO!A1191),"")</f>
        <v/>
      </c>
      <c r="L1209" s="50" t="str">
        <f>IF(K1209&lt;&gt;"",EXPORTADO!D1191,"")</f>
        <v/>
      </c>
      <c r="M1209" s="50"/>
      <c r="N1209" s="78" t="str">
        <f>IF(K1209&lt;&gt;"",EXPORTADO!C1191,"")</f>
        <v/>
      </c>
      <c r="O1209" s="89" t="str">
        <f>IF(G1209&lt;&gt;"",EXPORTADO!E1191,"")</f>
        <v/>
      </c>
      <c r="P1209" s="90" t="str">
        <f>IF(G1209&lt;&gt;"",EXPORTADO!F1191,"")</f>
        <v/>
      </c>
      <c r="Q1209" s="90" t="str">
        <f>IF($G1209&lt;&gt;"",$O1209*P1209,IF(OR($I1209="c",$I1209="css"),SUMIF($G$22:G$2999,$K1209,Q$22:Q$2999),IF($I1209="c1",SUMIF($F$22:F$2999,$K1209,Q$22:Q$2999),IF($I1209="c2",SUMIF($E$22:E$2999,$K1209,Q$22:Q$2999),IF($I1209="c3",SUMIF($D$22:D$2999,$K1209,Q$22:Q$2999),IF($I1209="c4",SUMIF($C$22:C$2999,$K1209,Q$22:Q$2999),""))))))</f>
        <v/>
      </c>
      <c r="S1209" s="90" t="s">
        <v>17</v>
      </c>
      <c r="T1209" s="90" t="str">
        <f>IF(G1209&lt;&gt;"",IF(S1209&lt;&gt;"",O1209*S1209,"Celda Vacia"),IF($G1209&lt;&gt;"",$O1209*S1209,IF(OR($I1209="c",$I1209="css"),SUMIF($G$22:G$2999,$K1209,T$22:T$2999),IF($I1209="c1",SUMIF($F$22:F$2999,$K1209,T$22:T$2999),IF($I1209="c2",SUMIF($E$22:E$2999,$K1209,T$22:T$2999),IF($I1209="c3",SUMIF($D$22:D$2999,$K1209,T$22:T$2999),IF($I1209="c4",SUMIF($C$22:C$2999,$K1209,T$22:T$2999),"")))))))</f>
        <v/>
      </c>
      <c r="U1209" s="91" t="str">
        <f t="shared" si="296"/>
        <v/>
      </c>
      <c r="V1209" s="45"/>
      <c r="X1209" s="50" t="str">
        <f t="shared" si="297"/>
        <v/>
      </c>
      <c r="Y1209" s="69" t="str">
        <f t="shared" si="298"/>
        <v/>
      </c>
      <c r="Z1209" s="69" t="str">
        <f t="shared" si="299"/>
        <v/>
      </c>
      <c r="AA1209" s="69" t="str">
        <f>IF(I1209="CSS",IF(RELLENAR!$F$6="PEM",IF(OR(T1209&lt;(Q1209),Q1209=0),1,""),IF(OR(T1209*(1+$T$11+$T$9)&lt;(Q1209*(1+$O$9+$O$11)),Q1209=0),1,"")),"")</f>
        <v/>
      </c>
      <c r="AB1209" s="93" t="str">
        <f t="shared" si="300"/>
        <v/>
      </c>
      <c r="AC1209" s="56" t="str">
        <f t="shared" si="301"/>
        <v/>
      </c>
      <c r="AD1209" s="94" t="str">
        <f t="shared" si="302"/>
        <v/>
      </c>
      <c r="AE1209" s="56" t="str">
        <f t="shared" si="303"/>
        <v/>
      </c>
      <c r="AF1209" s="78" t="str">
        <f t="shared" si="304"/>
        <v/>
      </c>
    </row>
    <row r="1210" spans="1:32" s="74" customFormat="1" x14ac:dyDescent="0.2">
      <c r="A1210" s="74" t="str">
        <f>IF(EXPORTADO!I1192&lt;&gt;"",EXPORTADO!I1192,"")</f>
        <v/>
      </c>
      <c r="B1210" s="74" t="str">
        <f t="shared" si="289"/>
        <v/>
      </c>
      <c r="C1210" s="86" t="str">
        <f t="shared" si="290"/>
        <v/>
      </c>
      <c r="D1210" s="86" t="str">
        <f t="shared" si="291"/>
        <v/>
      </c>
      <c r="E1210" s="86" t="str">
        <f t="shared" si="292"/>
        <v/>
      </c>
      <c r="F1210" s="86" t="str">
        <f t="shared" si="293"/>
        <v/>
      </c>
      <c r="G1210" s="86" t="str">
        <f t="shared" si="294"/>
        <v/>
      </c>
      <c r="H1210" s="87" t="str">
        <f>IF(EXPORTADO!B1192&lt;&gt;"",EXPORTADO!B1192,"")</f>
        <v/>
      </c>
      <c r="I1210" s="78" t="str">
        <f t="shared" si="295"/>
        <v/>
      </c>
      <c r="J1210" s="78"/>
      <c r="K1210" s="88" t="str">
        <f>IF(EXPORTADO!A1192&lt;&gt;"",TRIM(EXPORTADO!A1192),"")</f>
        <v/>
      </c>
      <c r="L1210" s="50" t="str">
        <f>IF(K1210&lt;&gt;"",EXPORTADO!D1192,"")</f>
        <v/>
      </c>
      <c r="M1210" s="50"/>
      <c r="N1210" s="78" t="str">
        <f>IF(K1210&lt;&gt;"",EXPORTADO!C1192,"")</f>
        <v/>
      </c>
      <c r="O1210" s="89" t="str">
        <f>IF(G1210&lt;&gt;"",EXPORTADO!E1192,"")</f>
        <v/>
      </c>
      <c r="P1210" s="90" t="str">
        <f>IF(G1210&lt;&gt;"",EXPORTADO!F1192,"")</f>
        <v/>
      </c>
      <c r="Q1210" s="90" t="str">
        <f>IF($G1210&lt;&gt;"",$O1210*P1210,IF(OR($I1210="c",$I1210="css"),SUMIF($G$22:G$2999,$K1210,Q$22:Q$2999),IF($I1210="c1",SUMIF($F$22:F$2999,$K1210,Q$22:Q$2999),IF($I1210="c2",SUMIF($E$22:E$2999,$K1210,Q$22:Q$2999),IF($I1210="c3",SUMIF($D$22:D$2999,$K1210,Q$22:Q$2999),IF($I1210="c4",SUMIF($C$22:C$2999,$K1210,Q$22:Q$2999),""))))))</f>
        <v/>
      </c>
      <c r="S1210" s="90"/>
      <c r="T1210" s="90" t="str">
        <f>IF(G1210&lt;&gt;"",IF(S1210&lt;&gt;"",O1210*S1210,"Celda Vacia"),IF($G1210&lt;&gt;"",$O1210*S1210,IF(OR($I1210="c",$I1210="css"),SUMIF($G$22:G$2999,$K1210,T$22:T$2999),IF($I1210="c1",SUMIF($F$22:F$2999,$K1210,T$22:T$2999),IF($I1210="c2",SUMIF($E$22:E$2999,$K1210,T$22:T$2999),IF($I1210="c3",SUMIF($D$22:D$2999,$K1210,T$22:T$2999),IF($I1210="c4",SUMIF($C$22:C$2999,$K1210,T$22:T$2999),"")))))))</f>
        <v/>
      </c>
      <c r="U1210" s="91" t="str">
        <f t="shared" si="296"/>
        <v/>
      </c>
      <c r="V1210" s="45"/>
      <c r="X1210" s="50" t="str">
        <f t="shared" si="297"/>
        <v/>
      </c>
      <c r="Y1210" s="69" t="str">
        <f t="shared" si="298"/>
        <v/>
      </c>
      <c r="Z1210" s="69" t="str">
        <f t="shared" si="299"/>
        <v/>
      </c>
      <c r="AA1210" s="69" t="str">
        <f>IF(I1210="CSS",IF(RELLENAR!$F$6="PEM",IF(OR(T1210&lt;(Q1210),Q1210=0),1,""),IF(OR(T1210*(1+$T$11+$T$9)&lt;(Q1210*(1+$O$9+$O$11)),Q1210=0),1,"")),"")</f>
        <v/>
      </c>
      <c r="AB1210" s="93" t="str">
        <f t="shared" si="300"/>
        <v/>
      </c>
      <c r="AC1210" s="56" t="str">
        <f t="shared" si="301"/>
        <v/>
      </c>
      <c r="AD1210" s="94" t="str">
        <f t="shared" si="302"/>
        <v/>
      </c>
      <c r="AE1210" s="56" t="str">
        <f t="shared" si="303"/>
        <v/>
      </c>
      <c r="AF1210" s="78" t="str">
        <f t="shared" si="304"/>
        <v/>
      </c>
    </row>
    <row r="1211" spans="1:32" s="74" customFormat="1" x14ac:dyDescent="0.2">
      <c r="A1211" s="74" t="str">
        <f>IF(EXPORTADO!I1193&lt;&gt;"",EXPORTADO!I1193,"")</f>
        <v/>
      </c>
      <c r="B1211" s="74" t="str">
        <f t="shared" si="289"/>
        <v/>
      </c>
      <c r="C1211" s="86" t="str">
        <f t="shared" si="290"/>
        <v/>
      </c>
      <c r="D1211" s="86" t="str">
        <f t="shared" si="291"/>
        <v/>
      </c>
      <c r="E1211" s="86" t="str">
        <f t="shared" si="292"/>
        <v/>
      </c>
      <c r="F1211" s="86" t="str">
        <f t="shared" si="293"/>
        <v/>
      </c>
      <c r="G1211" s="86" t="str">
        <f t="shared" si="294"/>
        <v/>
      </c>
      <c r="H1211" s="87" t="str">
        <f>IF(EXPORTADO!B1193&lt;&gt;"",EXPORTADO!B1193,"")</f>
        <v/>
      </c>
      <c r="I1211" s="78" t="str">
        <f t="shared" si="295"/>
        <v/>
      </c>
      <c r="J1211" s="78"/>
      <c r="K1211" s="88" t="str">
        <f>IF(EXPORTADO!A1193&lt;&gt;"",TRIM(EXPORTADO!A1193),"")</f>
        <v/>
      </c>
      <c r="L1211" s="50" t="str">
        <f>IF(K1211&lt;&gt;"",EXPORTADO!D1193,"")</f>
        <v/>
      </c>
      <c r="M1211" s="50"/>
      <c r="N1211" s="78" t="str">
        <f>IF(K1211&lt;&gt;"",EXPORTADO!C1193,"")</f>
        <v/>
      </c>
      <c r="O1211" s="89" t="str">
        <f>IF(G1211&lt;&gt;"",EXPORTADO!E1193,"")</f>
        <v/>
      </c>
      <c r="P1211" s="90" t="str">
        <f>IF(G1211&lt;&gt;"",EXPORTADO!F1193,"")</f>
        <v/>
      </c>
      <c r="Q1211" s="90" t="str">
        <f>IF($G1211&lt;&gt;"",$O1211*P1211,IF(OR($I1211="c",$I1211="css"),SUMIF($G$22:G$2999,$K1211,Q$22:Q$2999),IF($I1211="c1",SUMIF($F$22:F$2999,$K1211,Q$22:Q$2999),IF($I1211="c2",SUMIF($E$22:E$2999,$K1211,Q$22:Q$2999),IF($I1211="c3",SUMIF($D$22:D$2999,$K1211,Q$22:Q$2999),IF($I1211="c4",SUMIF($C$22:C$2999,$K1211,Q$22:Q$2999),""))))))</f>
        <v/>
      </c>
      <c r="S1211" s="90"/>
      <c r="T1211" s="90" t="str">
        <f>IF(G1211&lt;&gt;"",IF(S1211&lt;&gt;"",O1211*S1211,"Celda Vacia"),IF($G1211&lt;&gt;"",$O1211*S1211,IF(OR($I1211="c",$I1211="css"),SUMIF($G$22:G$2999,$K1211,T$22:T$2999),IF($I1211="c1",SUMIF($F$22:F$2999,$K1211,T$22:T$2999),IF($I1211="c2",SUMIF($E$22:E$2999,$K1211,T$22:T$2999),IF($I1211="c3",SUMIF($D$22:D$2999,$K1211,T$22:T$2999),IF($I1211="c4",SUMIF($C$22:C$2999,$K1211,T$22:T$2999),"")))))))</f>
        <v/>
      </c>
      <c r="U1211" s="91" t="str">
        <f t="shared" si="296"/>
        <v/>
      </c>
      <c r="V1211" s="45"/>
      <c r="X1211" s="50" t="str">
        <f t="shared" si="297"/>
        <v/>
      </c>
      <c r="Y1211" s="69" t="str">
        <f t="shared" si="298"/>
        <v/>
      </c>
      <c r="Z1211" s="69" t="str">
        <f t="shared" si="299"/>
        <v/>
      </c>
      <c r="AA1211" s="69" t="str">
        <f>IF(I1211="CSS",IF(RELLENAR!$F$6="PEM",IF(OR(T1211&lt;(Q1211),Q1211=0),1,""),IF(OR(T1211*(1+$T$11+$T$9)&lt;(Q1211*(1+$O$9+$O$11)),Q1211=0),1,"")),"")</f>
        <v/>
      </c>
      <c r="AB1211" s="93" t="str">
        <f t="shared" si="300"/>
        <v/>
      </c>
      <c r="AC1211" s="56" t="str">
        <f t="shared" si="301"/>
        <v/>
      </c>
      <c r="AD1211" s="94" t="str">
        <f t="shared" si="302"/>
        <v/>
      </c>
      <c r="AE1211" s="56" t="str">
        <f t="shared" si="303"/>
        <v/>
      </c>
      <c r="AF1211" s="78" t="str">
        <f t="shared" si="304"/>
        <v/>
      </c>
    </row>
    <row r="1212" spans="1:32" s="74" customFormat="1" x14ac:dyDescent="0.2">
      <c r="A1212" s="74" t="str">
        <f>IF(EXPORTADO!I1194&lt;&gt;"",EXPORTADO!I1194,"")</f>
        <v/>
      </c>
      <c r="B1212" s="74" t="str">
        <f t="shared" si="289"/>
        <v/>
      </c>
      <c r="C1212" s="86" t="str">
        <f t="shared" si="290"/>
        <v/>
      </c>
      <c r="D1212" s="86" t="str">
        <f t="shared" si="291"/>
        <v/>
      </c>
      <c r="E1212" s="86" t="str">
        <f t="shared" si="292"/>
        <v/>
      </c>
      <c r="F1212" s="86" t="str">
        <f t="shared" si="293"/>
        <v/>
      </c>
      <c r="G1212" s="86" t="str">
        <f t="shared" si="294"/>
        <v/>
      </c>
      <c r="H1212" s="87" t="str">
        <f>IF(EXPORTADO!B1194&lt;&gt;"",EXPORTADO!B1194,"")</f>
        <v/>
      </c>
      <c r="I1212" s="78" t="str">
        <f t="shared" si="295"/>
        <v/>
      </c>
      <c r="J1212" s="78"/>
      <c r="K1212" s="88" t="str">
        <f>IF(EXPORTADO!A1194&lt;&gt;"",TRIM(EXPORTADO!A1194),"")</f>
        <v/>
      </c>
      <c r="L1212" s="50" t="str">
        <f>IF(K1212&lt;&gt;"",EXPORTADO!D1194,"")</f>
        <v/>
      </c>
      <c r="M1212" s="50"/>
      <c r="N1212" s="78" t="str">
        <f>IF(K1212&lt;&gt;"",EXPORTADO!C1194,"")</f>
        <v/>
      </c>
      <c r="O1212" s="89" t="str">
        <f>IF(G1212&lt;&gt;"",EXPORTADO!E1194,"")</f>
        <v/>
      </c>
      <c r="P1212" s="90" t="str">
        <f>IF(G1212&lt;&gt;"",EXPORTADO!F1194,"")</f>
        <v/>
      </c>
      <c r="Q1212" s="90" t="str">
        <f>IF($G1212&lt;&gt;"",$O1212*P1212,IF(OR($I1212="c",$I1212="css"),SUMIF($G$22:G$2999,$K1212,Q$22:Q$2999),IF($I1212="c1",SUMIF($F$22:F$2999,$K1212,Q$22:Q$2999),IF($I1212="c2",SUMIF($E$22:E$2999,$K1212,Q$22:Q$2999),IF($I1212="c3",SUMIF($D$22:D$2999,$K1212,Q$22:Q$2999),IF($I1212="c4",SUMIF($C$22:C$2999,$K1212,Q$22:Q$2999),""))))))</f>
        <v/>
      </c>
      <c r="S1212" s="90"/>
      <c r="T1212" s="90" t="str">
        <f>IF(G1212&lt;&gt;"",IF(S1212&lt;&gt;"",O1212*S1212,"Celda Vacia"),IF($G1212&lt;&gt;"",$O1212*S1212,IF(OR($I1212="c",$I1212="css"),SUMIF($G$22:G$2999,$K1212,T$22:T$2999),IF($I1212="c1",SUMIF($F$22:F$2999,$K1212,T$22:T$2999),IF($I1212="c2",SUMIF($E$22:E$2999,$K1212,T$22:T$2999),IF($I1212="c3",SUMIF($D$22:D$2999,$K1212,T$22:T$2999),IF($I1212="c4",SUMIF($C$22:C$2999,$K1212,T$22:T$2999),"")))))))</f>
        <v/>
      </c>
      <c r="U1212" s="91" t="str">
        <f t="shared" si="296"/>
        <v/>
      </c>
      <c r="V1212" s="45"/>
      <c r="X1212" s="50" t="str">
        <f t="shared" si="297"/>
        <v/>
      </c>
      <c r="Y1212" s="69" t="str">
        <f t="shared" si="298"/>
        <v/>
      </c>
      <c r="Z1212" s="69" t="str">
        <f t="shared" si="299"/>
        <v/>
      </c>
      <c r="AA1212" s="69" t="str">
        <f>IF(I1212="CSS",IF(RELLENAR!$F$6="PEM",IF(OR(T1212&lt;(Q1212),Q1212=0),1,""),IF(OR(T1212*(1+$T$11+$T$9)&lt;(Q1212*(1+$O$9+$O$11)),Q1212=0),1,"")),"")</f>
        <v/>
      </c>
      <c r="AB1212" s="93" t="str">
        <f t="shared" si="300"/>
        <v/>
      </c>
      <c r="AC1212" s="56" t="str">
        <f t="shared" si="301"/>
        <v/>
      </c>
      <c r="AD1212" s="94" t="str">
        <f t="shared" si="302"/>
        <v/>
      </c>
      <c r="AE1212" s="56" t="str">
        <f t="shared" si="303"/>
        <v/>
      </c>
      <c r="AF1212" s="78" t="str">
        <f t="shared" si="304"/>
        <v/>
      </c>
    </row>
    <row r="1213" spans="1:32" s="74" customFormat="1" x14ac:dyDescent="0.2">
      <c r="A1213" s="74" t="str">
        <f>IF(EXPORTADO!I1195&lt;&gt;"",EXPORTADO!I1195,"")</f>
        <v/>
      </c>
      <c r="B1213" s="74" t="str">
        <f t="shared" si="289"/>
        <v/>
      </c>
      <c r="C1213" s="86" t="str">
        <f t="shared" si="290"/>
        <v/>
      </c>
      <c r="D1213" s="86" t="str">
        <f t="shared" si="291"/>
        <v/>
      </c>
      <c r="E1213" s="86" t="str">
        <f t="shared" si="292"/>
        <v/>
      </c>
      <c r="F1213" s="86" t="str">
        <f t="shared" si="293"/>
        <v/>
      </c>
      <c r="G1213" s="86" t="str">
        <f t="shared" si="294"/>
        <v/>
      </c>
      <c r="H1213" s="87" t="str">
        <f>IF(EXPORTADO!B1195&lt;&gt;"",EXPORTADO!B1195,"")</f>
        <v/>
      </c>
      <c r="I1213" s="78" t="str">
        <f t="shared" si="295"/>
        <v/>
      </c>
      <c r="J1213" s="78"/>
      <c r="K1213" s="88" t="str">
        <f>IF(EXPORTADO!A1195&lt;&gt;"",TRIM(EXPORTADO!A1195),"")</f>
        <v/>
      </c>
      <c r="L1213" s="50" t="str">
        <f>IF(K1213&lt;&gt;"",EXPORTADO!D1195,"")</f>
        <v/>
      </c>
      <c r="M1213" s="50"/>
      <c r="N1213" s="78" t="str">
        <f>IF(K1213&lt;&gt;"",EXPORTADO!C1195,"")</f>
        <v/>
      </c>
      <c r="O1213" s="89" t="str">
        <f>IF(G1213&lt;&gt;"",EXPORTADO!E1195,"")</f>
        <v/>
      </c>
      <c r="P1213" s="90" t="str">
        <f>IF(G1213&lt;&gt;"",EXPORTADO!F1195,"")</f>
        <v/>
      </c>
      <c r="Q1213" s="90" t="str">
        <f>IF($G1213&lt;&gt;"",$O1213*P1213,IF(OR($I1213="c",$I1213="css"),SUMIF($G$22:G$2999,$K1213,Q$22:Q$2999),IF($I1213="c1",SUMIF($F$22:F$2999,$K1213,Q$22:Q$2999),IF($I1213="c2",SUMIF($E$22:E$2999,$K1213,Q$22:Q$2999),IF($I1213="c3",SUMIF($D$22:D$2999,$K1213,Q$22:Q$2999),IF($I1213="c4",SUMIF($C$22:C$2999,$K1213,Q$22:Q$2999),""))))))</f>
        <v/>
      </c>
      <c r="S1213" s="90"/>
      <c r="T1213" s="90" t="str">
        <f>IF(G1213&lt;&gt;"",IF(S1213&lt;&gt;"",O1213*S1213,"Celda Vacia"),IF($G1213&lt;&gt;"",$O1213*S1213,IF(OR($I1213="c",$I1213="css"),SUMIF($G$22:G$2999,$K1213,T$22:T$2999),IF($I1213="c1",SUMIF($F$22:F$2999,$K1213,T$22:T$2999),IF($I1213="c2",SUMIF($E$22:E$2999,$K1213,T$22:T$2999),IF($I1213="c3",SUMIF($D$22:D$2999,$K1213,T$22:T$2999),IF($I1213="c4",SUMIF($C$22:C$2999,$K1213,T$22:T$2999),"")))))))</f>
        <v/>
      </c>
      <c r="U1213" s="91" t="str">
        <f t="shared" si="296"/>
        <v/>
      </c>
      <c r="V1213" s="45"/>
      <c r="X1213" s="50" t="str">
        <f t="shared" si="297"/>
        <v/>
      </c>
      <c r="Y1213" s="69" t="str">
        <f t="shared" si="298"/>
        <v/>
      </c>
      <c r="Z1213" s="69" t="str">
        <f t="shared" si="299"/>
        <v/>
      </c>
      <c r="AA1213" s="69" t="str">
        <f>IF(I1213="CSS",IF(RELLENAR!$F$6="PEM",IF(OR(T1213&lt;(Q1213),Q1213=0),1,""),IF(OR(T1213*(1+$T$11+$T$9)&lt;(Q1213*(1+$O$9+$O$11)),Q1213=0),1,"")),"")</f>
        <v/>
      </c>
      <c r="AB1213" s="93" t="str">
        <f t="shared" si="300"/>
        <v/>
      </c>
      <c r="AC1213" s="56" t="str">
        <f t="shared" si="301"/>
        <v/>
      </c>
      <c r="AD1213" s="94" t="str">
        <f t="shared" si="302"/>
        <v/>
      </c>
      <c r="AE1213" s="56" t="str">
        <f t="shared" si="303"/>
        <v/>
      </c>
      <c r="AF1213" s="78" t="str">
        <f t="shared" si="304"/>
        <v/>
      </c>
    </row>
    <row r="1214" spans="1:32" s="74" customFormat="1" x14ac:dyDescent="0.2">
      <c r="A1214" s="74" t="str">
        <f>IF(EXPORTADO!I1196&lt;&gt;"",EXPORTADO!I1196,"")</f>
        <v/>
      </c>
      <c r="B1214" s="74" t="str">
        <f t="shared" si="289"/>
        <v/>
      </c>
      <c r="C1214" s="86" t="str">
        <f t="shared" si="290"/>
        <v/>
      </c>
      <c r="D1214" s="86" t="str">
        <f t="shared" si="291"/>
        <v/>
      </c>
      <c r="E1214" s="86" t="str">
        <f t="shared" si="292"/>
        <v/>
      </c>
      <c r="F1214" s="86" t="str">
        <f t="shared" si="293"/>
        <v/>
      </c>
      <c r="G1214" s="86" t="str">
        <f t="shared" si="294"/>
        <v/>
      </c>
      <c r="H1214" s="87" t="str">
        <f>IF(EXPORTADO!B1196&lt;&gt;"",EXPORTADO!B1196,"")</f>
        <v/>
      </c>
      <c r="I1214" s="78" t="str">
        <f t="shared" si="295"/>
        <v/>
      </c>
      <c r="J1214" s="78"/>
      <c r="K1214" s="88" t="str">
        <f>IF(EXPORTADO!A1196&lt;&gt;"",TRIM(EXPORTADO!A1196),"")</f>
        <v/>
      </c>
      <c r="L1214" s="50" t="str">
        <f>IF(K1214&lt;&gt;"",EXPORTADO!D1196,"")</f>
        <v/>
      </c>
      <c r="M1214" s="50"/>
      <c r="N1214" s="78" t="str">
        <f>IF(K1214&lt;&gt;"",EXPORTADO!C1196,"")</f>
        <v/>
      </c>
      <c r="O1214" s="89" t="str">
        <f>IF(G1214&lt;&gt;"",EXPORTADO!E1196,"")</f>
        <v/>
      </c>
      <c r="P1214" s="90" t="str">
        <f>IF(G1214&lt;&gt;"",EXPORTADO!F1196,"")</f>
        <v/>
      </c>
      <c r="Q1214" s="90" t="str">
        <f>IF($G1214&lt;&gt;"",$O1214*P1214,IF(OR($I1214="c",$I1214="css"),SUMIF($G$22:G$2999,$K1214,Q$22:Q$2999),IF($I1214="c1",SUMIF($F$22:F$2999,$K1214,Q$22:Q$2999),IF($I1214="c2",SUMIF($E$22:E$2999,$K1214,Q$22:Q$2999),IF($I1214="c3",SUMIF($D$22:D$2999,$K1214,Q$22:Q$2999),IF($I1214="c4",SUMIF($C$22:C$2999,$K1214,Q$22:Q$2999),""))))))</f>
        <v/>
      </c>
      <c r="S1214" s="90"/>
      <c r="T1214" s="90" t="str">
        <f>IF(G1214&lt;&gt;"",IF(S1214&lt;&gt;"",O1214*S1214,"Celda Vacia"),IF($G1214&lt;&gt;"",$O1214*S1214,IF(OR($I1214="c",$I1214="css"),SUMIF($G$22:G$2999,$K1214,T$22:T$2999),IF($I1214="c1",SUMIF($F$22:F$2999,$K1214,T$22:T$2999),IF($I1214="c2",SUMIF($E$22:E$2999,$K1214,T$22:T$2999),IF($I1214="c3",SUMIF($D$22:D$2999,$K1214,T$22:T$2999),IF($I1214="c4",SUMIF($C$22:C$2999,$K1214,T$22:T$2999),"")))))))</f>
        <v/>
      </c>
      <c r="U1214" s="91" t="str">
        <f t="shared" si="296"/>
        <v/>
      </c>
      <c r="V1214" s="45"/>
      <c r="X1214" s="50" t="str">
        <f t="shared" si="297"/>
        <v/>
      </c>
      <c r="Y1214" s="69" t="str">
        <f t="shared" si="298"/>
        <v/>
      </c>
      <c r="Z1214" s="69" t="str">
        <f t="shared" si="299"/>
        <v/>
      </c>
      <c r="AA1214" s="69" t="str">
        <f>IF(I1214="CSS",IF(RELLENAR!$F$6="PEM",IF(OR(T1214&lt;(Q1214),Q1214=0),1,""),IF(OR(T1214*(1+$T$11+$T$9)&lt;(Q1214*(1+$O$9+$O$11)),Q1214=0),1,"")),"")</f>
        <v/>
      </c>
      <c r="AB1214" s="93" t="str">
        <f t="shared" si="300"/>
        <v/>
      </c>
      <c r="AC1214" s="56" t="str">
        <f t="shared" si="301"/>
        <v/>
      </c>
      <c r="AD1214" s="94" t="str">
        <f t="shared" si="302"/>
        <v/>
      </c>
      <c r="AE1214" s="56" t="str">
        <f t="shared" si="303"/>
        <v/>
      </c>
      <c r="AF1214" s="78" t="str">
        <f t="shared" si="304"/>
        <v/>
      </c>
    </row>
    <row r="1215" spans="1:32" s="74" customFormat="1" x14ac:dyDescent="0.2">
      <c r="A1215" s="74" t="str">
        <f>IF(EXPORTADO!I1197&lt;&gt;"",EXPORTADO!I1197,"")</f>
        <v/>
      </c>
      <c r="B1215" s="74" t="str">
        <f t="shared" si="289"/>
        <v/>
      </c>
      <c r="C1215" s="86" t="str">
        <f t="shared" si="290"/>
        <v/>
      </c>
      <c r="D1215" s="86" t="str">
        <f t="shared" si="291"/>
        <v/>
      </c>
      <c r="E1215" s="86" t="str">
        <f t="shared" si="292"/>
        <v/>
      </c>
      <c r="F1215" s="86" t="str">
        <f t="shared" si="293"/>
        <v/>
      </c>
      <c r="G1215" s="86" t="str">
        <f t="shared" si="294"/>
        <v/>
      </c>
      <c r="H1215" s="87" t="str">
        <f>IF(EXPORTADO!B1197&lt;&gt;"",EXPORTADO!B1197,"")</f>
        <v/>
      </c>
      <c r="I1215" s="78" t="str">
        <f t="shared" si="295"/>
        <v/>
      </c>
      <c r="J1215" s="78"/>
      <c r="K1215" s="88" t="str">
        <f>IF(EXPORTADO!A1197&lt;&gt;"",TRIM(EXPORTADO!A1197),"")</f>
        <v/>
      </c>
      <c r="L1215" s="50" t="str">
        <f>IF(K1215&lt;&gt;"",EXPORTADO!D1197,"")</f>
        <v/>
      </c>
      <c r="M1215" s="50"/>
      <c r="N1215" s="78" t="str">
        <f>IF(K1215&lt;&gt;"",EXPORTADO!C1197,"")</f>
        <v/>
      </c>
      <c r="O1215" s="89" t="str">
        <f>IF(G1215&lt;&gt;"",EXPORTADO!E1197,"")</f>
        <v/>
      </c>
      <c r="P1215" s="90" t="str">
        <f>IF(G1215&lt;&gt;"",EXPORTADO!F1197,"")</f>
        <v/>
      </c>
      <c r="Q1215" s="90" t="str">
        <f>IF($G1215&lt;&gt;"",$O1215*P1215,IF(OR($I1215="c",$I1215="css"),SUMIF($G$22:G$2999,$K1215,Q$22:Q$2999),IF($I1215="c1",SUMIF($F$22:F$2999,$K1215,Q$22:Q$2999),IF($I1215="c2",SUMIF($E$22:E$2999,$K1215,Q$22:Q$2999),IF($I1215="c3",SUMIF($D$22:D$2999,$K1215,Q$22:Q$2999),IF($I1215="c4",SUMIF($C$22:C$2999,$K1215,Q$22:Q$2999),""))))))</f>
        <v/>
      </c>
      <c r="S1215" s="90"/>
      <c r="T1215" s="90" t="str">
        <f>IF(G1215&lt;&gt;"",IF(S1215&lt;&gt;"",O1215*S1215,"Celda Vacia"),IF($G1215&lt;&gt;"",$O1215*S1215,IF(OR($I1215="c",$I1215="css"),SUMIF($G$22:G$2999,$K1215,T$22:T$2999),IF($I1215="c1",SUMIF($F$22:F$2999,$K1215,T$22:T$2999),IF($I1215="c2",SUMIF($E$22:E$2999,$K1215,T$22:T$2999),IF($I1215="c3",SUMIF($D$22:D$2999,$K1215,T$22:T$2999),IF($I1215="c4",SUMIF($C$22:C$2999,$K1215,T$22:T$2999),"")))))))</f>
        <v/>
      </c>
      <c r="U1215" s="91" t="str">
        <f t="shared" si="296"/>
        <v/>
      </c>
      <c r="V1215" s="45"/>
      <c r="X1215" s="50" t="str">
        <f t="shared" si="297"/>
        <v/>
      </c>
      <c r="Y1215" s="69" t="str">
        <f t="shared" si="298"/>
        <v/>
      </c>
      <c r="Z1215" s="69" t="str">
        <f t="shared" si="299"/>
        <v/>
      </c>
      <c r="AA1215" s="69" t="str">
        <f>IF(I1215="CSS",IF(RELLENAR!$F$6="PEM",IF(OR(T1215&lt;(Q1215),Q1215=0),1,""),IF(OR(T1215*(1+$T$11+$T$9)&lt;(Q1215*(1+$O$9+$O$11)),Q1215=0),1,"")),"")</f>
        <v/>
      </c>
      <c r="AB1215" s="93" t="str">
        <f t="shared" si="300"/>
        <v/>
      </c>
      <c r="AC1215" s="56" t="str">
        <f t="shared" si="301"/>
        <v/>
      </c>
      <c r="AD1215" s="94" t="str">
        <f t="shared" si="302"/>
        <v/>
      </c>
      <c r="AE1215" s="56" t="str">
        <f t="shared" si="303"/>
        <v/>
      </c>
      <c r="AF1215" s="78" t="str">
        <f t="shared" si="304"/>
        <v/>
      </c>
    </row>
    <row r="1216" spans="1:32" s="74" customFormat="1" x14ac:dyDescent="0.2">
      <c r="A1216" s="74" t="str">
        <f>IF(EXPORTADO!I1198&lt;&gt;"",EXPORTADO!I1198,"")</f>
        <v/>
      </c>
      <c r="B1216" s="74" t="str">
        <f t="shared" si="289"/>
        <v/>
      </c>
      <c r="C1216" s="86" t="str">
        <f t="shared" si="290"/>
        <v/>
      </c>
      <c r="D1216" s="86" t="str">
        <f t="shared" si="291"/>
        <v/>
      </c>
      <c r="E1216" s="86" t="str">
        <f t="shared" si="292"/>
        <v/>
      </c>
      <c r="F1216" s="86" t="str">
        <f t="shared" si="293"/>
        <v/>
      </c>
      <c r="G1216" s="86" t="str">
        <f t="shared" si="294"/>
        <v/>
      </c>
      <c r="H1216" s="87" t="str">
        <f>IF(EXPORTADO!B1198&lt;&gt;"",EXPORTADO!B1198,"")</f>
        <v/>
      </c>
      <c r="I1216" s="78" t="str">
        <f t="shared" si="295"/>
        <v/>
      </c>
      <c r="J1216" s="78"/>
      <c r="K1216" s="88" t="str">
        <f>IF(EXPORTADO!A1198&lt;&gt;"",TRIM(EXPORTADO!A1198),"")</f>
        <v/>
      </c>
      <c r="L1216" s="50" t="str">
        <f>IF(K1216&lt;&gt;"",EXPORTADO!D1198,"")</f>
        <v/>
      </c>
      <c r="M1216" s="50"/>
      <c r="N1216" s="78" t="str">
        <f>IF(K1216&lt;&gt;"",EXPORTADO!C1198,"")</f>
        <v/>
      </c>
      <c r="O1216" s="89" t="str">
        <f>IF(G1216&lt;&gt;"",EXPORTADO!E1198,"")</f>
        <v/>
      </c>
      <c r="P1216" s="90" t="str">
        <f>IF(G1216&lt;&gt;"",EXPORTADO!F1198,"")</f>
        <v/>
      </c>
      <c r="Q1216" s="90" t="str">
        <f>IF($G1216&lt;&gt;"",$O1216*P1216,IF(OR($I1216="c",$I1216="css"),SUMIF($G$22:G$2999,$K1216,Q$22:Q$2999),IF($I1216="c1",SUMIF($F$22:F$2999,$K1216,Q$22:Q$2999),IF($I1216="c2",SUMIF($E$22:E$2999,$K1216,Q$22:Q$2999),IF($I1216="c3",SUMIF($D$22:D$2999,$K1216,Q$22:Q$2999),IF($I1216="c4",SUMIF($C$22:C$2999,$K1216,Q$22:Q$2999),""))))))</f>
        <v/>
      </c>
      <c r="S1216" s="90"/>
      <c r="T1216" s="90" t="str">
        <f>IF(G1216&lt;&gt;"",IF(S1216&lt;&gt;"",O1216*S1216,"Celda Vacia"),IF($G1216&lt;&gt;"",$O1216*S1216,IF(OR($I1216="c",$I1216="css"),SUMIF($G$22:G$2999,$K1216,T$22:T$2999),IF($I1216="c1",SUMIF($F$22:F$2999,$K1216,T$22:T$2999),IF($I1216="c2",SUMIF($E$22:E$2999,$K1216,T$22:T$2999),IF($I1216="c3",SUMIF($D$22:D$2999,$K1216,T$22:T$2999),IF($I1216="c4",SUMIF($C$22:C$2999,$K1216,T$22:T$2999),"")))))))</f>
        <v/>
      </c>
      <c r="U1216" s="91" t="str">
        <f t="shared" si="296"/>
        <v/>
      </c>
      <c r="V1216" s="45"/>
      <c r="X1216" s="50" t="str">
        <f t="shared" si="297"/>
        <v/>
      </c>
      <c r="Y1216" s="69" t="str">
        <f t="shared" si="298"/>
        <v/>
      </c>
      <c r="Z1216" s="69" t="str">
        <f t="shared" si="299"/>
        <v/>
      </c>
      <c r="AA1216" s="69" t="str">
        <f>IF(I1216="CSS",IF(RELLENAR!$F$6="PEM",IF(OR(T1216&lt;(Q1216),Q1216=0),1,""),IF(OR(T1216*(1+$T$11+$T$9)&lt;(Q1216*(1+$O$9+$O$11)),Q1216=0),1,"")),"")</f>
        <v/>
      </c>
      <c r="AB1216" s="93" t="str">
        <f t="shared" si="300"/>
        <v/>
      </c>
      <c r="AC1216" s="56" t="str">
        <f t="shared" si="301"/>
        <v/>
      </c>
      <c r="AD1216" s="94" t="str">
        <f t="shared" si="302"/>
        <v/>
      </c>
      <c r="AE1216" s="56" t="str">
        <f t="shared" si="303"/>
        <v/>
      </c>
      <c r="AF1216" s="78" t="str">
        <f t="shared" si="304"/>
        <v/>
      </c>
    </row>
    <row r="1217" spans="1:32" s="74" customFormat="1" x14ac:dyDescent="0.2">
      <c r="A1217" s="74" t="str">
        <f>IF(EXPORTADO!I1199&lt;&gt;"",EXPORTADO!I1199,"")</f>
        <v/>
      </c>
      <c r="B1217" s="74" t="str">
        <f t="shared" si="289"/>
        <v/>
      </c>
      <c r="C1217" s="86" t="str">
        <f t="shared" si="290"/>
        <v/>
      </c>
      <c r="D1217" s="86" t="str">
        <f t="shared" si="291"/>
        <v/>
      </c>
      <c r="E1217" s="86" t="str">
        <f t="shared" si="292"/>
        <v/>
      </c>
      <c r="F1217" s="86" t="str">
        <f t="shared" si="293"/>
        <v/>
      </c>
      <c r="G1217" s="86" t="str">
        <f t="shared" si="294"/>
        <v/>
      </c>
      <c r="H1217" s="87" t="str">
        <f>IF(EXPORTADO!B1199&lt;&gt;"",EXPORTADO!B1199,"")</f>
        <v/>
      </c>
      <c r="I1217" s="78" t="str">
        <f t="shared" si="295"/>
        <v/>
      </c>
      <c r="J1217" s="78"/>
      <c r="K1217" s="88" t="str">
        <f>IF(EXPORTADO!A1199&lt;&gt;"",TRIM(EXPORTADO!A1199),"")</f>
        <v/>
      </c>
      <c r="L1217" s="50" t="str">
        <f>IF(K1217&lt;&gt;"",EXPORTADO!D1199,"")</f>
        <v/>
      </c>
      <c r="M1217" s="50"/>
      <c r="N1217" s="78" t="str">
        <f>IF(K1217&lt;&gt;"",EXPORTADO!C1199,"")</f>
        <v/>
      </c>
      <c r="O1217" s="89" t="str">
        <f>IF(G1217&lt;&gt;"",EXPORTADO!E1199,"")</f>
        <v/>
      </c>
      <c r="P1217" s="90" t="str">
        <f>IF(G1217&lt;&gt;"",EXPORTADO!F1199,"")</f>
        <v/>
      </c>
      <c r="Q1217" s="90" t="str">
        <f>IF($G1217&lt;&gt;"",$O1217*P1217,IF(OR($I1217="c",$I1217="css"),SUMIF($G$22:G$2999,$K1217,Q$22:Q$2999),IF($I1217="c1",SUMIF($F$22:F$2999,$K1217,Q$22:Q$2999),IF($I1217="c2",SUMIF($E$22:E$2999,$K1217,Q$22:Q$2999),IF($I1217="c3",SUMIF($D$22:D$2999,$K1217,Q$22:Q$2999),IF($I1217="c4",SUMIF($C$22:C$2999,$K1217,Q$22:Q$2999),""))))))</f>
        <v/>
      </c>
      <c r="S1217" s="90"/>
      <c r="T1217" s="90" t="str">
        <f>IF(G1217&lt;&gt;"",IF(S1217&lt;&gt;"",O1217*S1217,"Celda Vacia"),IF($G1217&lt;&gt;"",$O1217*S1217,IF(OR($I1217="c",$I1217="css"),SUMIF($G$22:G$2999,$K1217,T$22:T$2999),IF($I1217="c1",SUMIF($F$22:F$2999,$K1217,T$22:T$2999),IF($I1217="c2",SUMIF($E$22:E$2999,$K1217,T$22:T$2999),IF($I1217="c3",SUMIF($D$22:D$2999,$K1217,T$22:T$2999),IF($I1217="c4",SUMIF($C$22:C$2999,$K1217,T$22:T$2999),"")))))))</f>
        <v/>
      </c>
      <c r="U1217" s="91" t="str">
        <f t="shared" si="296"/>
        <v/>
      </c>
      <c r="V1217" s="45"/>
      <c r="X1217" s="50" t="str">
        <f t="shared" si="297"/>
        <v/>
      </c>
      <c r="Y1217" s="69" t="str">
        <f t="shared" si="298"/>
        <v/>
      </c>
      <c r="Z1217" s="69" t="str">
        <f t="shared" si="299"/>
        <v/>
      </c>
      <c r="AA1217" s="69" t="str">
        <f>IF(I1217="CSS",IF(RELLENAR!$F$6="PEM",IF(OR(T1217&lt;(Q1217),Q1217=0),1,""),IF(OR(T1217*(1+$T$11+$T$9)&lt;(Q1217*(1+$O$9+$O$11)),Q1217=0),1,"")),"")</f>
        <v/>
      </c>
      <c r="AB1217" s="93" t="str">
        <f t="shared" si="300"/>
        <v/>
      </c>
      <c r="AC1217" s="56" t="str">
        <f t="shared" si="301"/>
        <v/>
      </c>
      <c r="AD1217" s="94" t="str">
        <f t="shared" si="302"/>
        <v/>
      </c>
      <c r="AE1217" s="56" t="str">
        <f t="shared" si="303"/>
        <v/>
      </c>
      <c r="AF1217" s="78" t="str">
        <f t="shared" si="304"/>
        <v/>
      </c>
    </row>
    <row r="1218" spans="1:32" s="74" customFormat="1" x14ac:dyDescent="0.2">
      <c r="A1218" s="74" t="str">
        <f>IF(EXPORTADO!I1200&lt;&gt;"",EXPORTADO!I1200,"")</f>
        <v/>
      </c>
      <c r="B1218" s="74" t="str">
        <f t="shared" si="289"/>
        <v/>
      </c>
      <c r="C1218" s="86" t="str">
        <f t="shared" si="290"/>
        <v/>
      </c>
      <c r="D1218" s="86" t="str">
        <f t="shared" si="291"/>
        <v/>
      </c>
      <c r="E1218" s="86" t="str">
        <f t="shared" si="292"/>
        <v/>
      </c>
      <c r="F1218" s="86" t="str">
        <f t="shared" si="293"/>
        <v/>
      </c>
      <c r="G1218" s="86" t="str">
        <f t="shared" si="294"/>
        <v/>
      </c>
      <c r="H1218" s="87" t="str">
        <f>IF(EXPORTADO!B1200&lt;&gt;"",EXPORTADO!B1200,"")</f>
        <v/>
      </c>
      <c r="I1218" s="78" t="str">
        <f t="shared" si="295"/>
        <v/>
      </c>
      <c r="J1218" s="78"/>
      <c r="K1218" s="88" t="str">
        <f>IF(EXPORTADO!A1200&lt;&gt;"",TRIM(EXPORTADO!A1200),"")</f>
        <v/>
      </c>
      <c r="L1218" s="50" t="str">
        <f>IF(K1218&lt;&gt;"",EXPORTADO!D1200,"")</f>
        <v/>
      </c>
      <c r="M1218" s="50"/>
      <c r="N1218" s="78" t="str">
        <f>IF(K1218&lt;&gt;"",EXPORTADO!C1200,"")</f>
        <v/>
      </c>
      <c r="O1218" s="89" t="str">
        <f>IF(G1218&lt;&gt;"",EXPORTADO!E1200,"")</f>
        <v/>
      </c>
      <c r="P1218" s="90" t="str">
        <f>IF(G1218&lt;&gt;"",EXPORTADO!F1200,"")</f>
        <v/>
      </c>
      <c r="Q1218" s="90" t="str">
        <f>IF($G1218&lt;&gt;"",$O1218*P1218,IF(OR($I1218="c",$I1218="css"),SUMIF($G$22:G$2999,$K1218,Q$22:Q$2999),IF($I1218="c1",SUMIF($F$22:F$2999,$K1218,Q$22:Q$2999),IF($I1218="c2",SUMIF($E$22:E$2999,$K1218,Q$22:Q$2999),IF($I1218="c3",SUMIF($D$22:D$2999,$K1218,Q$22:Q$2999),IF($I1218="c4",SUMIF($C$22:C$2999,$K1218,Q$22:Q$2999),""))))))</f>
        <v/>
      </c>
      <c r="S1218" s="90" t="s">
        <v>17</v>
      </c>
      <c r="T1218" s="90" t="str">
        <f>IF(G1218&lt;&gt;"",IF(S1218&lt;&gt;"",O1218*S1218,"Celda Vacia"),IF($G1218&lt;&gt;"",$O1218*S1218,IF(OR($I1218="c",$I1218="css"),SUMIF($G$22:G$2999,$K1218,T$22:T$2999),IF($I1218="c1",SUMIF($F$22:F$2999,$K1218,T$22:T$2999),IF($I1218="c2",SUMIF($E$22:E$2999,$K1218,T$22:T$2999),IF($I1218="c3",SUMIF($D$22:D$2999,$K1218,T$22:T$2999),IF($I1218="c4",SUMIF($C$22:C$2999,$K1218,T$22:T$2999),"")))))))</f>
        <v/>
      </c>
      <c r="U1218" s="91" t="str">
        <f t="shared" si="296"/>
        <v/>
      </c>
      <c r="V1218" s="45"/>
      <c r="X1218" s="50" t="str">
        <f t="shared" si="297"/>
        <v/>
      </c>
      <c r="Y1218" s="69" t="str">
        <f t="shared" si="298"/>
        <v/>
      </c>
      <c r="Z1218" s="69" t="str">
        <f t="shared" si="299"/>
        <v/>
      </c>
      <c r="AA1218" s="69" t="str">
        <f>IF(I1218="CSS",IF(RELLENAR!$F$6="PEM",IF(OR(T1218&lt;(Q1218),Q1218=0),1,""),IF(OR(T1218*(1+$T$11+$T$9)&lt;(Q1218*(1+$O$9+$O$11)),Q1218=0),1,"")),"")</f>
        <v/>
      </c>
      <c r="AB1218" s="93" t="str">
        <f t="shared" si="300"/>
        <v/>
      </c>
      <c r="AC1218" s="56" t="str">
        <f t="shared" si="301"/>
        <v/>
      </c>
      <c r="AD1218" s="94" t="str">
        <f t="shared" si="302"/>
        <v/>
      </c>
      <c r="AE1218" s="56" t="str">
        <f t="shared" si="303"/>
        <v/>
      </c>
      <c r="AF1218" s="78" t="str">
        <f t="shared" si="304"/>
        <v/>
      </c>
    </row>
    <row r="1219" spans="1:32" s="74" customFormat="1" x14ac:dyDescent="0.2">
      <c r="A1219" s="74" t="str">
        <f>IF(EXPORTADO!I1201&lt;&gt;"",EXPORTADO!I1201,"")</f>
        <v/>
      </c>
      <c r="B1219" s="74" t="str">
        <f t="shared" si="289"/>
        <v/>
      </c>
      <c r="C1219" s="86" t="str">
        <f t="shared" si="290"/>
        <v/>
      </c>
      <c r="D1219" s="86" t="str">
        <f t="shared" si="291"/>
        <v/>
      </c>
      <c r="E1219" s="86" t="str">
        <f t="shared" si="292"/>
        <v/>
      </c>
      <c r="F1219" s="86" t="str">
        <f t="shared" si="293"/>
        <v/>
      </c>
      <c r="G1219" s="86" t="str">
        <f t="shared" si="294"/>
        <v/>
      </c>
      <c r="H1219" s="87" t="str">
        <f>IF(EXPORTADO!B1201&lt;&gt;"",EXPORTADO!B1201,"")</f>
        <v/>
      </c>
      <c r="I1219" s="78" t="str">
        <f t="shared" si="295"/>
        <v/>
      </c>
      <c r="J1219" s="78"/>
      <c r="K1219" s="88" t="str">
        <f>IF(EXPORTADO!A1201&lt;&gt;"",TRIM(EXPORTADO!A1201),"")</f>
        <v/>
      </c>
      <c r="L1219" s="50" t="str">
        <f>IF(K1219&lt;&gt;"",EXPORTADO!D1201,"")</f>
        <v/>
      </c>
      <c r="M1219" s="50"/>
      <c r="N1219" s="78" t="str">
        <f>IF(K1219&lt;&gt;"",EXPORTADO!C1201,"")</f>
        <v/>
      </c>
      <c r="O1219" s="89" t="str">
        <f>IF(G1219&lt;&gt;"",EXPORTADO!E1201,"")</f>
        <v/>
      </c>
      <c r="P1219" s="90" t="str">
        <f>IF(G1219&lt;&gt;"",EXPORTADO!F1201,"")</f>
        <v/>
      </c>
      <c r="Q1219" s="90" t="str">
        <f>IF($G1219&lt;&gt;"",$O1219*P1219,IF(OR($I1219="c",$I1219="css"),SUMIF($G$22:G$2999,$K1219,Q$22:Q$2999),IF($I1219="c1",SUMIF($F$22:F$2999,$K1219,Q$22:Q$2999),IF($I1219="c2",SUMIF($E$22:E$2999,$K1219,Q$22:Q$2999),IF($I1219="c3",SUMIF($D$22:D$2999,$K1219,Q$22:Q$2999),IF($I1219="c4",SUMIF($C$22:C$2999,$K1219,Q$22:Q$2999),""))))))</f>
        <v/>
      </c>
      <c r="S1219" s="90"/>
      <c r="T1219" s="90" t="str">
        <f>IF(G1219&lt;&gt;"",IF(S1219&lt;&gt;"",O1219*S1219,"Celda Vacia"),IF($G1219&lt;&gt;"",$O1219*S1219,IF(OR($I1219="c",$I1219="css"),SUMIF($G$22:G$2999,$K1219,T$22:T$2999),IF($I1219="c1",SUMIF($F$22:F$2999,$K1219,T$22:T$2999),IF($I1219="c2",SUMIF($E$22:E$2999,$K1219,T$22:T$2999),IF($I1219="c3",SUMIF($D$22:D$2999,$K1219,T$22:T$2999),IF($I1219="c4",SUMIF($C$22:C$2999,$K1219,T$22:T$2999),"")))))))</f>
        <v/>
      </c>
      <c r="U1219" s="91" t="str">
        <f t="shared" si="296"/>
        <v/>
      </c>
      <c r="V1219" s="45"/>
      <c r="X1219" s="50" t="str">
        <f t="shared" si="297"/>
        <v/>
      </c>
      <c r="Y1219" s="69" t="str">
        <f t="shared" si="298"/>
        <v/>
      </c>
      <c r="Z1219" s="69" t="str">
        <f t="shared" si="299"/>
        <v/>
      </c>
      <c r="AA1219" s="69" t="str">
        <f>IF(I1219="CSS",IF(RELLENAR!$F$6="PEM",IF(OR(T1219&lt;(Q1219),Q1219=0),1,""),IF(OR(T1219*(1+$T$11+$T$9)&lt;(Q1219*(1+$O$9+$O$11)),Q1219=0),1,"")),"")</f>
        <v/>
      </c>
      <c r="AB1219" s="93" t="str">
        <f t="shared" si="300"/>
        <v/>
      </c>
      <c r="AC1219" s="56" t="str">
        <f t="shared" si="301"/>
        <v/>
      </c>
      <c r="AD1219" s="94" t="str">
        <f t="shared" si="302"/>
        <v/>
      </c>
      <c r="AE1219" s="56" t="str">
        <f t="shared" si="303"/>
        <v/>
      </c>
      <c r="AF1219" s="78" t="str">
        <f t="shared" si="304"/>
        <v/>
      </c>
    </row>
    <row r="1220" spans="1:32" s="74" customFormat="1" x14ac:dyDescent="0.2">
      <c r="A1220" s="74" t="str">
        <f>IF(EXPORTADO!I1202&lt;&gt;"",EXPORTADO!I1202,"")</f>
        <v/>
      </c>
      <c r="B1220" s="74" t="str">
        <f t="shared" si="289"/>
        <v/>
      </c>
      <c r="C1220" s="86" t="str">
        <f t="shared" si="290"/>
        <v/>
      </c>
      <c r="D1220" s="86" t="str">
        <f t="shared" si="291"/>
        <v/>
      </c>
      <c r="E1220" s="86" t="str">
        <f t="shared" si="292"/>
        <v/>
      </c>
      <c r="F1220" s="86" t="str">
        <f t="shared" si="293"/>
        <v/>
      </c>
      <c r="G1220" s="86" t="str">
        <f t="shared" si="294"/>
        <v/>
      </c>
      <c r="H1220" s="87" t="str">
        <f>IF(EXPORTADO!B1202&lt;&gt;"",EXPORTADO!B1202,"")</f>
        <v/>
      </c>
      <c r="I1220" s="78" t="str">
        <f t="shared" si="295"/>
        <v/>
      </c>
      <c r="J1220" s="78"/>
      <c r="K1220" s="88" t="str">
        <f>IF(EXPORTADO!A1202&lt;&gt;"",TRIM(EXPORTADO!A1202),"")</f>
        <v/>
      </c>
      <c r="L1220" s="50" t="str">
        <f>IF(K1220&lt;&gt;"",EXPORTADO!D1202,"")</f>
        <v/>
      </c>
      <c r="M1220" s="50"/>
      <c r="N1220" s="78" t="str">
        <f>IF(K1220&lt;&gt;"",EXPORTADO!C1202,"")</f>
        <v/>
      </c>
      <c r="O1220" s="89" t="str">
        <f>IF(G1220&lt;&gt;"",EXPORTADO!E1202,"")</f>
        <v/>
      </c>
      <c r="P1220" s="90" t="str">
        <f>IF(G1220&lt;&gt;"",EXPORTADO!F1202,"")</f>
        <v/>
      </c>
      <c r="Q1220" s="90" t="str">
        <f>IF($G1220&lt;&gt;"",$O1220*P1220,IF(OR($I1220="c",$I1220="css"),SUMIF($G$22:G$2999,$K1220,Q$22:Q$2999),IF($I1220="c1",SUMIF($F$22:F$2999,$K1220,Q$22:Q$2999),IF($I1220="c2",SUMIF($E$22:E$2999,$K1220,Q$22:Q$2999),IF($I1220="c3",SUMIF($D$22:D$2999,$K1220,Q$22:Q$2999),IF($I1220="c4",SUMIF($C$22:C$2999,$K1220,Q$22:Q$2999),""))))))</f>
        <v/>
      </c>
      <c r="S1220" s="90"/>
      <c r="T1220" s="90" t="str">
        <f>IF(G1220&lt;&gt;"",IF(S1220&lt;&gt;"",O1220*S1220,"Celda Vacia"),IF($G1220&lt;&gt;"",$O1220*S1220,IF(OR($I1220="c",$I1220="css"),SUMIF($G$22:G$2999,$K1220,T$22:T$2999),IF($I1220="c1",SUMIF($F$22:F$2999,$K1220,T$22:T$2999),IF($I1220="c2",SUMIF($E$22:E$2999,$K1220,T$22:T$2999),IF($I1220="c3",SUMIF($D$22:D$2999,$K1220,T$22:T$2999),IF($I1220="c4",SUMIF($C$22:C$2999,$K1220,T$22:T$2999),"")))))))</f>
        <v/>
      </c>
      <c r="U1220" s="91" t="str">
        <f t="shared" si="296"/>
        <v/>
      </c>
      <c r="V1220" s="45"/>
      <c r="X1220" s="50" t="str">
        <f t="shared" si="297"/>
        <v/>
      </c>
      <c r="Y1220" s="69" t="str">
        <f t="shared" si="298"/>
        <v/>
      </c>
      <c r="Z1220" s="69" t="str">
        <f t="shared" si="299"/>
        <v/>
      </c>
      <c r="AA1220" s="69" t="str">
        <f>IF(I1220="CSS",IF(RELLENAR!$F$6="PEM",IF(OR(T1220&lt;(Q1220),Q1220=0),1,""),IF(OR(T1220*(1+$T$11+$T$9)&lt;(Q1220*(1+$O$9+$O$11)),Q1220=0),1,"")),"")</f>
        <v/>
      </c>
      <c r="AB1220" s="93" t="str">
        <f t="shared" si="300"/>
        <v/>
      </c>
      <c r="AC1220" s="56" t="str">
        <f t="shared" si="301"/>
        <v/>
      </c>
      <c r="AD1220" s="94" t="str">
        <f t="shared" si="302"/>
        <v/>
      </c>
      <c r="AE1220" s="56" t="str">
        <f t="shared" si="303"/>
        <v/>
      </c>
      <c r="AF1220" s="78" t="str">
        <f t="shared" si="304"/>
        <v/>
      </c>
    </row>
    <row r="1221" spans="1:32" s="74" customFormat="1" x14ac:dyDescent="0.2">
      <c r="A1221" s="74" t="str">
        <f>IF(EXPORTADO!I1203&lt;&gt;"",EXPORTADO!I1203,"")</f>
        <v/>
      </c>
      <c r="B1221" s="74" t="str">
        <f t="shared" si="289"/>
        <v/>
      </c>
      <c r="C1221" s="86" t="str">
        <f t="shared" si="290"/>
        <v/>
      </c>
      <c r="D1221" s="86" t="str">
        <f t="shared" si="291"/>
        <v/>
      </c>
      <c r="E1221" s="86" t="str">
        <f t="shared" si="292"/>
        <v/>
      </c>
      <c r="F1221" s="86" t="str">
        <f t="shared" si="293"/>
        <v/>
      </c>
      <c r="G1221" s="86" t="str">
        <f t="shared" si="294"/>
        <v/>
      </c>
      <c r="H1221" s="87" t="str">
        <f>IF(EXPORTADO!B1203&lt;&gt;"",EXPORTADO!B1203,"")</f>
        <v/>
      </c>
      <c r="I1221" s="78" t="str">
        <f t="shared" si="295"/>
        <v/>
      </c>
      <c r="J1221" s="78"/>
      <c r="K1221" s="88" t="str">
        <f>IF(EXPORTADO!A1203&lt;&gt;"",TRIM(EXPORTADO!A1203),"")</f>
        <v/>
      </c>
      <c r="L1221" s="50" t="str">
        <f>IF(K1221&lt;&gt;"",EXPORTADO!D1203,"")</f>
        <v/>
      </c>
      <c r="M1221" s="50"/>
      <c r="N1221" s="78" t="str">
        <f>IF(K1221&lt;&gt;"",EXPORTADO!C1203,"")</f>
        <v/>
      </c>
      <c r="O1221" s="89" t="str">
        <f>IF(G1221&lt;&gt;"",EXPORTADO!E1203,"")</f>
        <v/>
      </c>
      <c r="P1221" s="90" t="str">
        <f>IF(G1221&lt;&gt;"",EXPORTADO!F1203,"")</f>
        <v/>
      </c>
      <c r="Q1221" s="90" t="str">
        <f>IF($G1221&lt;&gt;"",$O1221*P1221,IF(OR($I1221="c",$I1221="css"),SUMIF($G$22:G$2999,$K1221,Q$22:Q$2999),IF($I1221="c1",SUMIF($F$22:F$2999,$K1221,Q$22:Q$2999),IF($I1221="c2",SUMIF($E$22:E$2999,$K1221,Q$22:Q$2999),IF($I1221="c3",SUMIF($D$22:D$2999,$K1221,Q$22:Q$2999),IF($I1221="c4",SUMIF($C$22:C$2999,$K1221,Q$22:Q$2999),""))))))</f>
        <v/>
      </c>
      <c r="S1221" s="90"/>
      <c r="T1221" s="90" t="str">
        <f>IF(G1221&lt;&gt;"",IF(S1221&lt;&gt;"",O1221*S1221,"Celda Vacia"),IF($G1221&lt;&gt;"",$O1221*S1221,IF(OR($I1221="c",$I1221="css"),SUMIF($G$22:G$2999,$K1221,T$22:T$2999),IF($I1221="c1",SUMIF($F$22:F$2999,$K1221,T$22:T$2999),IF($I1221="c2",SUMIF($E$22:E$2999,$K1221,T$22:T$2999),IF($I1221="c3",SUMIF($D$22:D$2999,$K1221,T$22:T$2999),IF($I1221="c4",SUMIF($C$22:C$2999,$K1221,T$22:T$2999),"")))))))</f>
        <v/>
      </c>
      <c r="U1221" s="91" t="str">
        <f t="shared" si="296"/>
        <v/>
      </c>
      <c r="V1221" s="45"/>
      <c r="X1221" s="50" t="str">
        <f t="shared" si="297"/>
        <v/>
      </c>
      <c r="Y1221" s="69" t="str">
        <f t="shared" si="298"/>
        <v/>
      </c>
      <c r="Z1221" s="69" t="str">
        <f t="shared" si="299"/>
        <v/>
      </c>
      <c r="AA1221" s="69" t="str">
        <f>IF(I1221="CSS",IF(RELLENAR!$F$6="PEM",IF(OR(T1221&lt;(Q1221),Q1221=0),1,""),IF(OR(T1221*(1+$T$11+$T$9)&lt;(Q1221*(1+$O$9+$O$11)),Q1221=0),1,"")),"")</f>
        <v/>
      </c>
      <c r="AB1221" s="93" t="str">
        <f t="shared" si="300"/>
        <v/>
      </c>
      <c r="AC1221" s="56" t="str">
        <f t="shared" si="301"/>
        <v/>
      </c>
      <c r="AD1221" s="94" t="str">
        <f t="shared" si="302"/>
        <v/>
      </c>
      <c r="AE1221" s="56" t="str">
        <f t="shared" si="303"/>
        <v/>
      </c>
      <c r="AF1221" s="78" t="str">
        <f t="shared" si="304"/>
        <v/>
      </c>
    </row>
    <row r="1222" spans="1:32" s="74" customFormat="1" x14ac:dyDescent="0.2">
      <c r="A1222" s="74" t="str">
        <f>IF(EXPORTADO!I1204&lt;&gt;"",EXPORTADO!I1204,"")</f>
        <v/>
      </c>
      <c r="B1222" s="74" t="str">
        <f t="shared" si="289"/>
        <v/>
      </c>
      <c r="C1222" s="86" t="str">
        <f t="shared" si="290"/>
        <v/>
      </c>
      <c r="D1222" s="86" t="str">
        <f t="shared" si="291"/>
        <v/>
      </c>
      <c r="E1222" s="86" t="str">
        <f t="shared" si="292"/>
        <v/>
      </c>
      <c r="F1222" s="86" t="str">
        <f t="shared" si="293"/>
        <v/>
      </c>
      <c r="G1222" s="86" t="str">
        <f t="shared" si="294"/>
        <v/>
      </c>
      <c r="H1222" s="87" t="str">
        <f>IF(EXPORTADO!B1204&lt;&gt;"",EXPORTADO!B1204,"")</f>
        <v/>
      </c>
      <c r="I1222" s="78" t="str">
        <f t="shared" si="295"/>
        <v/>
      </c>
      <c r="J1222" s="78"/>
      <c r="K1222" s="88" t="str">
        <f>IF(EXPORTADO!A1204&lt;&gt;"",TRIM(EXPORTADO!A1204),"")</f>
        <v/>
      </c>
      <c r="L1222" s="50" t="str">
        <f>IF(K1222&lt;&gt;"",EXPORTADO!D1204,"")</f>
        <v/>
      </c>
      <c r="M1222" s="50"/>
      <c r="N1222" s="78" t="str">
        <f>IF(K1222&lt;&gt;"",EXPORTADO!C1204,"")</f>
        <v/>
      </c>
      <c r="O1222" s="89" t="str">
        <f>IF(G1222&lt;&gt;"",EXPORTADO!E1204,"")</f>
        <v/>
      </c>
      <c r="P1222" s="90" t="str">
        <f>IF(G1222&lt;&gt;"",EXPORTADO!F1204,"")</f>
        <v/>
      </c>
      <c r="Q1222" s="90" t="str">
        <f>IF($G1222&lt;&gt;"",$O1222*P1222,IF(OR($I1222="c",$I1222="css"),SUMIF($G$22:G$2999,$K1222,Q$22:Q$2999),IF($I1222="c1",SUMIF($F$22:F$2999,$K1222,Q$22:Q$2999),IF($I1222="c2",SUMIF($E$22:E$2999,$K1222,Q$22:Q$2999),IF($I1222="c3",SUMIF($D$22:D$2999,$K1222,Q$22:Q$2999),IF($I1222="c4",SUMIF($C$22:C$2999,$K1222,Q$22:Q$2999),""))))))</f>
        <v/>
      </c>
      <c r="S1222" s="90"/>
      <c r="T1222" s="90" t="str">
        <f>IF(G1222&lt;&gt;"",IF(S1222&lt;&gt;"",O1222*S1222,"Celda Vacia"),IF($G1222&lt;&gt;"",$O1222*S1222,IF(OR($I1222="c",$I1222="css"),SUMIF($G$22:G$2999,$K1222,T$22:T$2999),IF($I1222="c1",SUMIF($F$22:F$2999,$K1222,T$22:T$2999),IF($I1222="c2",SUMIF($E$22:E$2999,$K1222,T$22:T$2999),IF($I1222="c3",SUMIF($D$22:D$2999,$K1222,T$22:T$2999),IF($I1222="c4",SUMIF($C$22:C$2999,$K1222,T$22:T$2999),"")))))))</f>
        <v/>
      </c>
      <c r="U1222" s="91" t="str">
        <f t="shared" si="296"/>
        <v/>
      </c>
      <c r="V1222" s="45"/>
      <c r="X1222" s="50" t="str">
        <f t="shared" si="297"/>
        <v/>
      </c>
      <c r="Y1222" s="69" t="str">
        <f t="shared" si="298"/>
        <v/>
      </c>
      <c r="Z1222" s="69" t="str">
        <f t="shared" si="299"/>
        <v/>
      </c>
      <c r="AA1222" s="69" t="str">
        <f>IF(I1222="CSS",IF(RELLENAR!$F$6="PEM",IF(OR(T1222&lt;(Q1222),Q1222=0),1,""),IF(OR(T1222*(1+$T$11+$T$9)&lt;(Q1222*(1+$O$9+$O$11)),Q1222=0),1,"")),"")</f>
        <v/>
      </c>
      <c r="AB1222" s="93" t="str">
        <f t="shared" si="300"/>
        <v/>
      </c>
      <c r="AC1222" s="56" t="str">
        <f t="shared" si="301"/>
        <v/>
      </c>
      <c r="AD1222" s="94" t="str">
        <f t="shared" si="302"/>
        <v/>
      </c>
      <c r="AE1222" s="56" t="str">
        <f t="shared" si="303"/>
        <v/>
      </c>
      <c r="AF1222" s="78" t="str">
        <f t="shared" si="304"/>
        <v/>
      </c>
    </row>
    <row r="1223" spans="1:32" s="74" customFormat="1" x14ac:dyDescent="0.2">
      <c r="A1223" s="74" t="str">
        <f>IF(EXPORTADO!I1205&lt;&gt;"",EXPORTADO!I1205,"")</f>
        <v/>
      </c>
      <c r="B1223" s="74" t="str">
        <f t="shared" si="289"/>
        <v/>
      </c>
      <c r="C1223" s="86" t="str">
        <f t="shared" si="290"/>
        <v/>
      </c>
      <c r="D1223" s="86" t="str">
        <f t="shared" si="291"/>
        <v/>
      </c>
      <c r="E1223" s="86" t="str">
        <f t="shared" si="292"/>
        <v/>
      </c>
      <c r="F1223" s="86" t="str">
        <f t="shared" si="293"/>
        <v/>
      </c>
      <c r="G1223" s="86" t="str">
        <f t="shared" si="294"/>
        <v/>
      </c>
      <c r="H1223" s="87" t="str">
        <f>IF(EXPORTADO!B1205&lt;&gt;"",EXPORTADO!B1205,"")</f>
        <v/>
      </c>
      <c r="I1223" s="78" t="str">
        <f t="shared" si="295"/>
        <v/>
      </c>
      <c r="J1223" s="78"/>
      <c r="K1223" s="88" t="str">
        <f>IF(EXPORTADO!A1205&lt;&gt;"",TRIM(EXPORTADO!A1205),"")</f>
        <v/>
      </c>
      <c r="L1223" s="50" t="str">
        <f>IF(K1223&lt;&gt;"",EXPORTADO!D1205,"")</f>
        <v/>
      </c>
      <c r="M1223" s="50"/>
      <c r="N1223" s="78" t="str">
        <f>IF(K1223&lt;&gt;"",EXPORTADO!C1205,"")</f>
        <v/>
      </c>
      <c r="O1223" s="89" t="str">
        <f>IF(G1223&lt;&gt;"",EXPORTADO!E1205,"")</f>
        <v/>
      </c>
      <c r="P1223" s="90" t="str">
        <f>IF(G1223&lt;&gt;"",EXPORTADO!F1205,"")</f>
        <v/>
      </c>
      <c r="Q1223" s="90" t="str">
        <f>IF($G1223&lt;&gt;"",$O1223*P1223,IF(OR($I1223="c",$I1223="css"),SUMIF($G$22:G$2999,$K1223,Q$22:Q$2999),IF($I1223="c1",SUMIF($F$22:F$2999,$K1223,Q$22:Q$2999),IF($I1223="c2",SUMIF($E$22:E$2999,$K1223,Q$22:Q$2999),IF($I1223="c3",SUMIF($D$22:D$2999,$K1223,Q$22:Q$2999),IF($I1223="c4",SUMIF($C$22:C$2999,$K1223,Q$22:Q$2999),""))))))</f>
        <v/>
      </c>
      <c r="S1223" s="90"/>
      <c r="T1223" s="90" t="str">
        <f>IF(G1223&lt;&gt;"",IF(S1223&lt;&gt;"",O1223*S1223,"Celda Vacia"),IF($G1223&lt;&gt;"",$O1223*S1223,IF(OR($I1223="c",$I1223="css"),SUMIF($G$22:G$2999,$K1223,T$22:T$2999),IF($I1223="c1",SUMIF($F$22:F$2999,$K1223,T$22:T$2999),IF($I1223="c2",SUMIF($E$22:E$2999,$K1223,T$22:T$2999),IF($I1223="c3",SUMIF($D$22:D$2999,$K1223,T$22:T$2999),IF($I1223="c4",SUMIF($C$22:C$2999,$K1223,T$22:T$2999),"")))))))</f>
        <v/>
      </c>
      <c r="U1223" s="91" t="str">
        <f t="shared" si="296"/>
        <v/>
      </c>
      <c r="V1223" s="45"/>
      <c r="X1223" s="50" t="str">
        <f t="shared" si="297"/>
        <v/>
      </c>
      <c r="Y1223" s="69" t="str">
        <f t="shared" si="298"/>
        <v/>
      </c>
      <c r="Z1223" s="69" t="str">
        <f t="shared" si="299"/>
        <v/>
      </c>
      <c r="AA1223" s="69" t="str">
        <f>IF(I1223="CSS",IF(RELLENAR!$F$6="PEM",IF(OR(T1223&lt;(Q1223),Q1223=0),1,""),IF(OR(T1223*(1+$T$11+$T$9)&lt;(Q1223*(1+$O$9+$O$11)),Q1223=0),1,"")),"")</f>
        <v/>
      </c>
      <c r="AB1223" s="93" t="str">
        <f t="shared" si="300"/>
        <v/>
      </c>
      <c r="AC1223" s="56" t="str">
        <f t="shared" si="301"/>
        <v/>
      </c>
      <c r="AD1223" s="94" t="str">
        <f t="shared" si="302"/>
        <v/>
      </c>
      <c r="AE1223" s="56" t="str">
        <f t="shared" si="303"/>
        <v/>
      </c>
      <c r="AF1223" s="78" t="str">
        <f t="shared" si="304"/>
        <v/>
      </c>
    </row>
    <row r="1224" spans="1:32" s="74" customFormat="1" x14ac:dyDescent="0.2">
      <c r="A1224" s="74" t="str">
        <f>IF(EXPORTADO!I1206&lt;&gt;"",EXPORTADO!I1206,"")</f>
        <v/>
      </c>
      <c r="B1224" s="74" t="str">
        <f t="shared" si="289"/>
        <v/>
      </c>
      <c r="C1224" s="86" t="str">
        <f t="shared" si="290"/>
        <v/>
      </c>
      <c r="D1224" s="86" t="str">
        <f t="shared" si="291"/>
        <v/>
      </c>
      <c r="E1224" s="86" t="str">
        <f t="shared" si="292"/>
        <v/>
      </c>
      <c r="F1224" s="86" t="str">
        <f t="shared" si="293"/>
        <v/>
      </c>
      <c r="G1224" s="86" t="str">
        <f t="shared" si="294"/>
        <v/>
      </c>
      <c r="H1224" s="87" t="str">
        <f>IF(EXPORTADO!B1206&lt;&gt;"",EXPORTADO!B1206,"")</f>
        <v/>
      </c>
      <c r="I1224" s="78" t="str">
        <f t="shared" si="295"/>
        <v/>
      </c>
      <c r="J1224" s="78"/>
      <c r="K1224" s="88" t="str">
        <f>IF(EXPORTADO!A1206&lt;&gt;"",TRIM(EXPORTADO!A1206),"")</f>
        <v/>
      </c>
      <c r="L1224" s="50" t="str">
        <f>IF(K1224&lt;&gt;"",EXPORTADO!D1206,"")</f>
        <v/>
      </c>
      <c r="M1224" s="50"/>
      <c r="N1224" s="78" t="str">
        <f>IF(K1224&lt;&gt;"",EXPORTADO!C1206,"")</f>
        <v/>
      </c>
      <c r="O1224" s="89" t="str">
        <f>IF(G1224&lt;&gt;"",EXPORTADO!E1206,"")</f>
        <v/>
      </c>
      <c r="P1224" s="90" t="str">
        <f>IF(G1224&lt;&gt;"",EXPORTADO!F1206,"")</f>
        <v/>
      </c>
      <c r="Q1224" s="90" t="str">
        <f>IF($G1224&lt;&gt;"",$O1224*P1224,IF(OR($I1224="c",$I1224="css"),SUMIF($G$22:G$2999,$K1224,Q$22:Q$2999),IF($I1224="c1",SUMIF($F$22:F$2999,$K1224,Q$22:Q$2999),IF($I1224="c2",SUMIF($E$22:E$2999,$K1224,Q$22:Q$2999),IF($I1224="c3",SUMIF($D$22:D$2999,$K1224,Q$22:Q$2999),IF($I1224="c4",SUMIF($C$22:C$2999,$K1224,Q$22:Q$2999),""))))))</f>
        <v/>
      </c>
      <c r="S1224" s="90"/>
      <c r="T1224" s="90" t="str">
        <f>IF(G1224&lt;&gt;"",IF(S1224&lt;&gt;"",O1224*S1224,"Celda Vacia"),IF($G1224&lt;&gt;"",$O1224*S1224,IF(OR($I1224="c",$I1224="css"),SUMIF($G$22:G$2999,$K1224,T$22:T$2999),IF($I1224="c1",SUMIF($F$22:F$2999,$K1224,T$22:T$2999),IF($I1224="c2",SUMIF($E$22:E$2999,$K1224,T$22:T$2999),IF($I1224="c3",SUMIF($D$22:D$2999,$K1224,T$22:T$2999),IF($I1224="c4",SUMIF($C$22:C$2999,$K1224,T$22:T$2999),"")))))))</f>
        <v/>
      </c>
      <c r="U1224" s="91" t="str">
        <f t="shared" si="296"/>
        <v/>
      </c>
      <c r="V1224" s="45"/>
      <c r="X1224" s="50" t="str">
        <f t="shared" si="297"/>
        <v/>
      </c>
      <c r="Y1224" s="69" t="str">
        <f t="shared" si="298"/>
        <v/>
      </c>
      <c r="Z1224" s="69" t="str">
        <f t="shared" si="299"/>
        <v/>
      </c>
      <c r="AA1224" s="69" t="str">
        <f>IF(I1224="CSS",IF(RELLENAR!$F$6="PEM",IF(OR(T1224&lt;(Q1224),Q1224=0),1,""),IF(OR(T1224*(1+$T$11+$T$9)&lt;(Q1224*(1+$O$9+$O$11)),Q1224=0),1,"")),"")</f>
        <v/>
      </c>
      <c r="AB1224" s="93" t="str">
        <f t="shared" si="300"/>
        <v/>
      </c>
      <c r="AC1224" s="56" t="str">
        <f t="shared" si="301"/>
        <v/>
      </c>
      <c r="AD1224" s="94" t="str">
        <f t="shared" si="302"/>
        <v/>
      </c>
      <c r="AE1224" s="56" t="str">
        <f t="shared" si="303"/>
        <v/>
      </c>
      <c r="AF1224" s="78" t="str">
        <f t="shared" si="304"/>
        <v/>
      </c>
    </row>
    <row r="1225" spans="1:32" s="74" customFormat="1" x14ac:dyDescent="0.2">
      <c r="A1225" s="74" t="str">
        <f>IF(EXPORTADO!I1207&lt;&gt;"",EXPORTADO!I1207,"")</f>
        <v/>
      </c>
      <c r="B1225" s="74" t="str">
        <f t="shared" si="289"/>
        <v/>
      </c>
      <c r="C1225" s="86" t="str">
        <f t="shared" si="290"/>
        <v/>
      </c>
      <c r="D1225" s="86" t="str">
        <f t="shared" si="291"/>
        <v/>
      </c>
      <c r="E1225" s="86" t="str">
        <f t="shared" si="292"/>
        <v/>
      </c>
      <c r="F1225" s="86" t="str">
        <f t="shared" si="293"/>
        <v/>
      </c>
      <c r="G1225" s="86" t="str">
        <f t="shared" si="294"/>
        <v/>
      </c>
      <c r="H1225" s="87" t="str">
        <f>IF(EXPORTADO!B1207&lt;&gt;"",EXPORTADO!B1207,"")</f>
        <v/>
      </c>
      <c r="I1225" s="78" t="str">
        <f t="shared" si="295"/>
        <v/>
      </c>
      <c r="J1225" s="78"/>
      <c r="K1225" s="88" t="str">
        <f>IF(EXPORTADO!A1207&lt;&gt;"",TRIM(EXPORTADO!A1207),"")</f>
        <v/>
      </c>
      <c r="L1225" s="50" t="str">
        <f>IF(K1225&lt;&gt;"",EXPORTADO!D1207,"")</f>
        <v/>
      </c>
      <c r="M1225" s="50"/>
      <c r="N1225" s="78" t="str">
        <f>IF(K1225&lt;&gt;"",EXPORTADO!C1207,"")</f>
        <v/>
      </c>
      <c r="O1225" s="89" t="str">
        <f>IF(G1225&lt;&gt;"",EXPORTADO!E1207,"")</f>
        <v/>
      </c>
      <c r="P1225" s="90" t="str">
        <f>IF(G1225&lt;&gt;"",EXPORTADO!F1207,"")</f>
        <v/>
      </c>
      <c r="Q1225" s="90" t="str">
        <f>IF($G1225&lt;&gt;"",$O1225*P1225,IF(OR($I1225="c",$I1225="css"),SUMIF($G$22:G$2999,$K1225,Q$22:Q$2999),IF($I1225="c1",SUMIF($F$22:F$2999,$K1225,Q$22:Q$2999),IF($I1225="c2",SUMIF($E$22:E$2999,$K1225,Q$22:Q$2999),IF($I1225="c3",SUMIF($D$22:D$2999,$K1225,Q$22:Q$2999),IF($I1225="c4",SUMIF($C$22:C$2999,$K1225,Q$22:Q$2999),""))))))</f>
        <v/>
      </c>
      <c r="S1225" s="90"/>
      <c r="T1225" s="90" t="str">
        <f>IF(G1225&lt;&gt;"",IF(S1225&lt;&gt;"",O1225*S1225,"Celda Vacia"),IF($G1225&lt;&gt;"",$O1225*S1225,IF(OR($I1225="c",$I1225="css"),SUMIF($G$22:G$2999,$K1225,T$22:T$2999),IF($I1225="c1",SUMIF($F$22:F$2999,$K1225,T$22:T$2999),IF($I1225="c2",SUMIF($E$22:E$2999,$K1225,T$22:T$2999),IF($I1225="c3",SUMIF($D$22:D$2999,$K1225,T$22:T$2999),IF($I1225="c4",SUMIF($C$22:C$2999,$K1225,T$22:T$2999),"")))))))</f>
        <v/>
      </c>
      <c r="U1225" s="91" t="str">
        <f t="shared" si="296"/>
        <v/>
      </c>
      <c r="V1225" s="45"/>
      <c r="X1225" s="50" t="str">
        <f t="shared" si="297"/>
        <v/>
      </c>
      <c r="Y1225" s="69" t="str">
        <f t="shared" si="298"/>
        <v/>
      </c>
      <c r="Z1225" s="69" t="str">
        <f t="shared" si="299"/>
        <v/>
      </c>
      <c r="AA1225" s="69" t="str">
        <f>IF(I1225="CSS",IF(RELLENAR!$F$6="PEM",IF(OR(T1225&lt;(Q1225),Q1225=0),1,""),IF(OR(T1225*(1+$T$11+$T$9)&lt;(Q1225*(1+$O$9+$O$11)),Q1225=0),1,"")),"")</f>
        <v/>
      </c>
      <c r="AB1225" s="93" t="str">
        <f t="shared" si="300"/>
        <v/>
      </c>
      <c r="AC1225" s="56" t="str">
        <f t="shared" si="301"/>
        <v/>
      </c>
      <c r="AD1225" s="94" t="str">
        <f t="shared" si="302"/>
        <v/>
      </c>
      <c r="AE1225" s="56" t="str">
        <f t="shared" si="303"/>
        <v/>
      </c>
      <c r="AF1225" s="78" t="str">
        <f t="shared" si="304"/>
        <v/>
      </c>
    </row>
    <row r="1226" spans="1:32" s="74" customFormat="1" x14ac:dyDescent="0.2">
      <c r="A1226" s="74" t="str">
        <f>IF(EXPORTADO!I1208&lt;&gt;"",EXPORTADO!I1208,"")</f>
        <v/>
      </c>
      <c r="B1226" s="74" t="str">
        <f t="shared" si="289"/>
        <v/>
      </c>
      <c r="C1226" s="86" t="str">
        <f t="shared" si="290"/>
        <v/>
      </c>
      <c r="D1226" s="86" t="str">
        <f t="shared" si="291"/>
        <v/>
      </c>
      <c r="E1226" s="86" t="str">
        <f t="shared" si="292"/>
        <v/>
      </c>
      <c r="F1226" s="86" t="str">
        <f t="shared" si="293"/>
        <v/>
      </c>
      <c r="G1226" s="86" t="str">
        <f t="shared" si="294"/>
        <v/>
      </c>
      <c r="H1226" s="87" t="str">
        <f>IF(EXPORTADO!B1208&lt;&gt;"",EXPORTADO!B1208,"")</f>
        <v/>
      </c>
      <c r="I1226" s="78" t="str">
        <f t="shared" si="295"/>
        <v/>
      </c>
      <c r="J1226" s="78"/>
      <c r="K1226" s="88" t="str">
        <f>IF(EXPORTADO!A1208&lt;&gt;"",TRIM(EXPORTADO!A1208),"")</f>
        <v/>
      </c>
      <c r="L1226" s="50" t="str">
        <f>IF(K1226&lt;&gt;"",EXPORTADO!D1208,"")</f>
        <v/>
      </c>
      <c r="M1226" s="50"/>
      <c r="N1226" s="78" t="str">
        <f>IF(K1226&lt;&gt;"",EXPORTADO!C1208,"")</f>
        <v/>
      </c>
      <c r="O1226" s="89" t="str">
        <f>IF(G1226&lt;&gt;"",EXPORTADO!E1208,"")</f>
        <v/>
      </c>
      <c r="P1226" s="90" t="str">
        <f>IF(G1226&lt;&gt;"",EXPORTADO!F1208,"")</f>
        <v/>
      </c>
      <c r="Q1226" s="90" t="str">
        <f>IF($G1226&lt;&gt;"",$O1226*P1226,IF(OR($I1226="c",$I1226="css"),SUMIF($G$22:G$2999,$K1226,Q$22:Q$2999),IF($I1226="c1",SUMIF($F$22:F$2999,$K1226,Q$22:Q$2999),IF($I1226="c2",SUMIF($E$22:E$2999,$K1226,Q$22:Q$2999),IF($I1226="c3",SUMIF($D$22:D$2999,$K1226,Q$22:Q$2999),IF($I1226="c4",SUMIF($C$22:C$2999,$K1226,Q$22:Q$2999),""))))))</f>
        <v/>
      </c>
      <c r="S1226" s="90" t="s">
        <v>17</v>
      </c>
      <c r="T1226" s="90" t="str">
        <f>IF(G1226&lt;&gt;"",IF(S1226&lt;&gt;"",O1226*S1226,"Celda Vacia"),IF($G1226&lt;&gt;"",$O1226*S1226,IF(OR($I1226="c",$I1226="css"),SUMIF($G$22:G$2999,$K1226,T$22:T$2999),IF($I1226="c1",SUMIF($F$22:F$2999,$K1226,T$22:T$2999),IF($I1226="c2",SUMIF($E$22:E$2999,$K1226,T$22:T$2999),IF($I1226="c3",SUMIF($D$22:D$2999,$K1226,T$22:T$2999),IF($I1226="c4",SUMIF($C$22:C$2999,$K1226,T$22:T$2999),"")))))))</f>
        <v/>
      </c>
      <c r="U1226" s="91" t="str">
        <f t="shared" si="296"/>
        <v/>
      </c>
      <c r="V1226" s="45"/>
      <c r="X1226" s="50" t="str">
        <f t="shared" si="297"/>
        <v/>
      </c>
      <c r="Y1226" s="69" t="str">
        <f t="shared" si="298"/>
        <v/>
      </c>
      <c r="Z1226" s="69" t="str">
        <f t="shared" si="299"/>
        <v/>
      </c>
      <c r="AA1226" s="69" t="str">
        <f>IF(I1226="CSS",IF(RELLENAR!$F$6="PEM",IF(OR(T1226&lt;(Q1226),Q1226=0),1,""),IF(OR(T1226*(1+$T$11+$T$9)&lt;(Q1226*(1+$O$9+$O$11)),Q1226=0),1,"")),"")</f>
        <v/>
      </c>
      <c r="AB1226" s="93" t="str">
        <f t="shared" si="300"/>
        <v/>
      </c>
      <c r="AC1226" s="56" t="str">
        <f t="shared" si="301"/>
        <v/>
      </c>
      <c r="AD1226" s="94" t="str">
        <f t="shared" si="302"/>
        <v/>
      </c>
      <c r="AE1226" s="56" t="str">
        <f t="shared" si="303"/>
        <v/>
      </c>
      <c r="AF1226" s="78" t="str">
        <f t="shared" si="304"/>
        <v/>
      </c>
    </row>
    <row r="1227" spans="1:32" s="74" customFormat="1" x14ac:dyDescent="0.2">
      <c r="A1227" s="74" t="str">
        <f>IF(EXPORTADO!I1209&lt;&gt;"",EXPORTADO!I1209,"")</f>
        <v/>
      </c>
      <c r="B1227" s="74" t="str">
        <f t="shared" si="289"/>
        <v/>
      </c>
      <c r="C1227" s="86" t="str">
        <f t="shared" si="290"/>
        <v/>
      </c>
      <c r="D1227" s="86" t="str">
        <f t="shared" si="291"/>
        <v/>
      </c>
      <c r="E1227" s="86" t="str">
        <f t="shared" si="292"/>
        <v/>
      </c>
      <c r="F1227" s="86" t="str">
        <f t="shared" si="293"/>
        <v/>
      </c>
      <c r="G1227" s="86" t="str">
        <f t="shared" si="294"/>
        <v/>
      </c>
      <c r="H1227" s="87" t="str">
        <f>IF(EXPORTADO!B1209&lt;&gt;"",EXPORTADO!B1209,"")</f>
        <v/>
      </c>
      <c r="I1227" s="78" t="str">
        <f t="shared" si="295"/>
        <v/>
      </c>
      <c r="J1227" s="78"/>
      <c r="K1227" s="88" t="str">
        <f>IF(EXPORTADO!A1209&lt;&gt;"",TRIM(EXPORTADO!A1209),"")</f>
        <v/>
      </c>
      <c r="L1227" s="50" t="str">
        <f>IF(K1227&lt;&gt;"",EXPORTADO!D1209,"")</f>
        <v/>
      </c>
      <c r="M1227" s="50"/>
      <c r="N1227" s="78" t="str">
        <f>IF(K1227&lt;&gt;"",EXPORTADO!C1209,"")</f>
        <v/>
      </c>
      <c r="O1227" s="89" t="str">
        <f>IF(G1227&lt;&gt;"",EXPORTADO!E1209,"")</f>
        <v/>
      </c>
      <c r="P1227" s="90" t="str">
        <f>IF(G1227&lt;&gt;"",EXPORTADO!F1209,"")</f>
        <v/>
      </c>
      <c r="Q1227" s="90" t="str">
        <f>IF($G1227&lt;&gt;"",$O1227*P1227,IF(OR($I1227="c",$I1227="css"),SUMIF($G$22:G$2999,$K1227,Q$22:Q$2999),IF($I1227="c1",SUMIF($F$22:F$2999,$K1227,Q$22:Q$2999),IF($I1227="c2",SUMIF($E$22:E$2999,$K1227,Q$22:Q$2999),IF($I1227="c3",SUMIF($D$22:D$2999,$K1227,Q$22:Q$2999),IF($I1227="c4",SUMIF($C$22:C$2999,$K1227,Q$22:Q$2999),""))))))</f>
        <v/>
      </c>
      <c r="S1227" s="90"/>
      <c r="T1227" s="90" t="str">
        <f>IF(G1227&lt;&gt;"",IF(S1227&lt;&gt;"",O1227*S1227,"Celda Vacia"),IF($G1227&lt;&gt;"",$O1227*S1227,IF(OR($I1227="c",$I1227="css"),SUMIF($G$22:G$2999,$K1227,T$22:T$2999),IF($I1227="c1",SUMIF($F$22:F$2999,$K1227,T$22:T$2999),IF($I1227="c2",SUMIF($E$22:E$2999,$K1227,T$22:T$2999),IF($I1227="c3",SUMIF($D$22:D$2999,$K1227,T$22:T$2999),IF($I1227="c4",SUMIF($C$22:C$2999,$K1227,T$22:T$2999),"")))))))</f>
        <v/>
      </c>
      <c r="U1227" s="91" t="str">
        <f t="shared" si="296"/>
        <v/>
      </c>
      <c r="V1227" s="45"/>
      <c r="X1227" s="50" t="str">
        <f t="shared" si="297"/>
        <v/>
      </c>
      <c r="Y1227" s="69" t="str">
        <f t="shared" si="298"/>
        <v/>
      </c>
      <c r="Z1227" s="69" t="str">
        <f t="shared" si="299"/>
        <v/>
      </c>
      <c r="AA1227" s="69" t="str">
        <f>IF(I1227="CSS",IF(RELLENAR!$F$6="PEM",IF(OR(T1227&lt;(Q1227),Q1227=0),1,""),IF(OR(T1227*(1+$T$11+$T$9)&lt;(Q1227*(1+$O$9+$O$11)),Q1227=0),1,"")),"")</f>
        <v/>
      </c>
      <c r="AB1227" s="93" t="str">
        <f t="shared" si="300"/>
        <v/>
      </c>
      <c r="AC1227" s="56" t="str">
        <f t="shared" si="301"/>
        <v/>
      </c>
      <c r="AD1227" s="94" t="str">
        <f t="shared" si="302"/>
        <v/>
      </c>
      <c r="AE1227" s="56" t="str">
        <f t="shared" si="303"/>
        <v/>
      </c>
      <c r="AF1227" s="78" t="str">
        <f t="shared" si="304"/>
        <v/>
      </c>
    </row>
    <row r="1228" spans="1:32" s="74" customFormat="1" x14ac:dyDescent="0.2">
      <c r="A1228" s="74" t="str">
        <f>IF(EXPORTADO!I1210&lt;&gt;"",EXPORTADO!I1210,"")</f>
        <v/>
      </c>
      <c r="B1228" s="74" t="str">
        <f t="shared" si="289"/>
        <v/>
      </c>
      <c r="C1228" s="86" t="str">
        <f t="shared" si="290"/>
        <v/>
      </c>
      <c r="D1228" s="86" t="str">
        <f t="shared" si="291"/>
        <v/>
      </c>
      <c r="E1228" s="86" t="str">
        <f t="shared" si="292"/>
        <v/>
      </c>
      <c r="F1228" s="86" t="str">
        <f t="shared" si="293"/>
        <v/>
      </c>
      <c r="G1228" s="86" t="str">
        <f t="shared" si="294"/>
        <v/>
      </c>
      <c r="H1228" s="87" t="str">
        <f>IF(EXPORTADO!B1210&lt;&gt;"",EXPORTADO!B1210,"")</f>
        <v/>
      </c>
      <c r="I1228" s="78" t="str">
        <f t="shared" si="295"/>
        <v/>
      </c>
      <c r="J1228" s="78"/>
      <c r="K1228" s="88" t="str">
        <f>IF(EXPORTADO!A1210&lt;&gt;"",TRIM(EXPORTADO!A1210),"")</f>
        <v/>
      </c>
      <c r="L1228" s="50" t="str">
        <f>IF(K1228&lt;&gt;"",EXPORTADO!D1210,"")</f>
        <v/>
      </c>
      <c r="M1228" s="50"/>
      <c r="N1228" s="78" t="str">
        <f>IF(K1228&lt;&gt;"",EXPORTADO!C1210,"")</f>
        <v/>
      </c>
      <c r="O1228" s="89" t="str">
        <f>IF(G1228&lt;&gt;"",EXPORTADO!E1210,"")</f>
        <v/>
      </c>
      <c r="P1228" s="90" t="str">
        <f>IF(G1228&lt;&gt;"",EXPORTADO!F1210,"")</f>
        <v/>
      </c>
      <c r="Q1228" s="90" t="str">
        <f>IF($G1228&lt;&gt;"",$O1228*P1228,IF(OR($I1228="c",$I1228="css"),SUMIF($G$22:G$2999,$K1228,Q$22:Q$2999),IF($I1228="c1",SUMIF($F$22:F$2999,$K1228,Q$22:Q$2999),IF($I1228="c2",SUMIF($E$22:E$2999,$K1228,Q$22:Q$2999),IF($I1228="c3",SUMIF($D$22:D$2999,$K1228,Q$22:Q$2999),IF($I1228="c4",SUMIF($C$22:C$2999,$K1228,Q$22:Q$2999),""))))))</f>
        <v/>
      </c>
      <c r="S1228" s="90"/>
      <c r="T1228" s="90" t="str">
        <f>IF(G1228&lt;&gt;"",IF(S1228&lt;&gt;"",O1228*S1228,"Celda Vacia"),IF($G1228&lt;&gt;"",$O1228*S1228,IF(OR($I1228="c",$I1228="css"),SUMIF($G$22:G$2999,$K1228,T$22:T$2999),IF($I1228="c1",SUMIF($F$22:F$2999,$K1228,T$22:T$2999),IF($I1228="c2",SUMIF($E$22:E$2999,$K1228,T$22:T$2999),IF($I1228="c3",SUMIF($D$22:D$2999,$K1228,T$22:T$2999),IF($I1228="c4",SUMIF($C$22:C$2999,$K1228,T$22:T$2999),"")))))))</f>
        <v/>
      </c>
      <c r="U1228" s="91" t="str">
        <f t="shared" si="296"/>
        <v/>
      </c>
      <c r="V1228" s="45"/>
      <c r="X1228" s="50" t="str">
        <f t="shared" si="297"/>
        <v/>
      </c>
      <c r="Y1228" s="69" t="str">
        <f t="shared" si="298"/>
        <v/>
      </c>
      <c r="Z1228" s="69" t="str">
        <f t="shared" si="299"/>
        <v/>
      </c>
      <c r="AA1228" s="69" t="str">
        <f>IF(I1228="CSS",IF(RELLENAR!$F$6="PEM",IF(OR(T1228&lt;(Q1228),Q1228=0),1,""),IF(OR(T1228*(1+$T$11+$T$9)&lt;(Q1228*(1+$O$9+$O$11)),Q1228=0),1,"")),"")</f>
        <v/>
      </c>
      <c r="AB1228" s="93" t="str">
        <f t="shared" si="300"/>
        <v/>
      </c>
      <c r="AC1228" s="56" t="str">
        <f t="shared" si="301"/>
        <v/>
      </c>
      <c r="AD1228" s="94" t="str">
        <f t="shared" si="302"/>
        <v/>
      </c>
      <c r="AE1228" s="56" t="str">
        <f t="shared" si="303"/>
        <v/>
      </c>
      <c r="AF1228" s="78" t="str">
        <f t="shared" si="304"/>
        <v/>
      </c>
    </row>
    <row r="1229" spans="1:32" s="74" customFormat="1" x14ac:dyDescent="0.2">
      <c r="A1229" s="74" t="str">
        <f>IF(EXPORTADO!I1211&lt;&gt;"",EXPORTADO!I1211,"")</f>
        <v/>
      </c>
      <c r="B1229" s="74" t="str">
        <f t="shared" si="289"/>
        <v/>
      </c>
      <c r="C1229" s="86" t="str">
        <f t="shared" si="290"/>
        <v/>
      </c>
      <c r="D1229" s="86" t="str">
        <f t="shared" si="291"/>
        <v/>
      </c>
      <c r="E1229" s="86" t="str">
        <f t="shared" si="292"/>
        <v/>
      </c>
      <c r="F1229" s="86" t="str">
        <f t="shared" si="293"/>
        <v/>
      </c>
      <c r="G1229" s="86" t="str">
        <f t="shared" si="294"/>
        <v/>
      </c>
      <c r="H1229" s="87" t="str">
        <f>IF(EXPORTADO!B1211&lt;&gt;"",EXPORTADO!B1211,"")</f>
        <v/>
      </c>
      <c r="I1229" s="78" t="str">
        <f t="shared" si="295"/>
        <v/>
      </c>
      <c r="J1229" s="78"/>
      <c r="K1229" s="88" t="str">
        <f>IF(EXPORTADO!A1211&lt;&gt;"",TRIM(EXPORTADO!A1211),"")</f>
        <v/>
      </c>
      <c r="L1229" s="50" t="str">
        <f>IF(K1229&lt;&gt;"",EXPORTADO!D1211,"")</f>
        <v/>
      </c>
      <c r="M1229" s="50"/>
      <c r="N1229" s="78" t="str">
        <f>IF(K1229&lt;&gt;"",EXPORTADO!C1211,"")</f>
        <v/>
      </c>
      <c r="O1229" s="89" t="str">
        <f>IF(G1229&lt;&gt;"",EXPORTADO!E1211,"")</f>
        <v/>
      </c>
      <c r="P1229" s="90" t="str">
        <f>IF(G1229&lt;&gt;"",EXPORTADO!F1211,"")</f>
        <v/>
      </c>
      <c r="Q1229" s="90" t="str">
        <f>IF($G1229&lt;&gt;"",$O1229*P1229,IF(OR($I1229="c",$I1229="css"),SUMIF($G$22:G$2999,$K1229,Q$22:Q$2999),IF($I1229="c1",SUMIF($F$22:F$2999,$K1229,Q$22:Q$2999),IF($I1229="c2",SUMIF($E$22:E$2999,$K1229,Q$22:Q$2999),IF($I1229="c3",SUMIF($D$22:D$2999,$K1229,Q$22:Q$2999),IF($I1229="c4",SUMIF($C$22:C$2999,$K1229,Q$22:Q$2999),""))))))</f>
        <v/>
      </c>
      <c r="S1229" s="90"/>
      <c r="T1229" s="90" t="str">
        <f>IF(G1229&lt;&gt;"",IF(S1229&lt;&gt;"",O1229*S1229,"Celda Vacia"),IF($G1229&lt;&gt;"",$O1229*S1229,IF(OR($I1229="c",$I1229="css"),SUMIF($G$22:G$2999,$K1229,T$22:T$2999),IF($I1229="c1",SUMIF($F$22:F$2999,$K1229,T$22:T$2999),IF($I1229="c2",SUMIF($E$22:E$2999,$K1229,T$22:T$2999),IF($I1229="c3",SUMIF($D$22:D$2999,$K1229,T$22:T$2999),IF($I1229="c4",SUMIF($C$22:C$2999,$K1229,T$22:T$2999),"")))))))</f>
        <v/>
      </c>
      <c r="U1229" s="91" t="str">
        <f t="shared" si="296"/>
        <v/>
      </c>
      <c r="V1229" s="45"/>
      <c r="X1229" s="50" t="str">
        <f t="shared" si="297"/>
        <v/>
      </c>
      <c r="Y1229" s="69" t="str">
        <f t="shared" si="298"/>
        <v/>
      </c>
      <c r="Z1229" s="69" t="str">
        <f t="shared" si="299"/>
        <v/>
      </c>
      <c r="AA1229" s="69" t="str">
        <f>IF(I1229="CSS",IF(RELLENAR!$F$6="PEM",IF(OR(T1229&lt;(Q1229),Q1229=0),1,""),IF(OR(T1229*(1+$T$11+$T$9)&lt;(Q1229*(1+$O$9+$O$11)),Q1229=0),1,"")),"")</f>
        <v/>
      </c>
      <c r="AB1229" s="93" t="str">
        <f t="shared" si="300"/>
        <v/>
      </c>
      <c r="AC1229" s="56" t="str">
        <f t="shared" si="301"/>
        <v/>
      </c>
      <c r="AD1229" s="94" t="str">
        <f t="shared" si="302"/>
        <v/>
      </c>
      <c r="AE1229" s="56" t="str">
        <f t="shared" si="303"/>
        <v/>
      </c>
      <c r="AF1229" s="78" t="str">
        <f t="shared" si="304"/>
        <v/>
      </c>
    </row>
    <row r="1230" spans="1:32" s="74" customFormat="1" x14ac:dyDescent="0.2">
      <c r="A1230" s="74" t="str">
        <f>IF(EXPORTADO!I1212&lt;&gt;"",EXPORTADO!I1212,"")</f>
        <v/>
      </c>
      <c r="B1230" s="74" t="str">
        <f t="shared" si="289"/>
        <v/>
      </c>
      <c r="C1230" s="86" t="str">
        <f t="shared" si="290"/>
        <v/>
      </c>
      <c r="D1230" s="86" t="str">
        <f t="shared" si="291"/>
        <v/>
      </c>
      <c r="E1230" s="86" t="str">
        <f t="shared" si="292"/>
        <v/>
      </c>
      <c r="F1230" s="86" t="str">
        <f t="shared" si="293"/>
        <v/>
      </c>
      <c r="G1230" s="86" t="str">
        <f t="shared" si="294"/>
        <v/>
      </c>
      <c r="H1230" s="87" t="str">
        <f>IF(EXPORTADO!B1212&lt;&gt;"",EXPORTADO!B1212,"")</f>
        <v/>
      </c>
      <c r="I1230" s="78" t="str">
        <f t="shared" si="295"/>
        <v/>
      </c>
      <c r="J1230" s="78"/>
      <c r="K1230" s="88" t="str">
        <f>IF(EXPORTADO!A1212&lt;&gt;"",TRIM(EXPORTADO!A1212),"")</f>
        <v/>
      </c>
      <c r="L1230" s="50" t="str">
        <f>IF(K1230&lt;&gt;"",EXPORTADO!D1212,"")</f>
        <v/>
      </c>
      <c r="M1230" s="50"/>
      <c r="N1230" s="78" t="str">
        <f>IF(K1230&lt;&gt;"",EXPORTADO!C1212,"")</f>
        <v/>
      </c>
      <c r="O1230" s="89" t="str">
        <f>IF(G1230&lt;&gt;"",EXPORTADO!E1212,"")</f>
        <v/>
      </c>
      <c r="P1230" s="90" t="str">
        <f>IF(G1230&lt;&gt;"",EXPORTADO!F1212,"")</f>
        <v/>
      </c>
      <c r="Q1230" s="90" t="str">
        <f>IF($G1230&lt;&gt;"",$O1230*P1230,IF(OR($I1230="c",$I1230="css"),SUMIF($G$22:G$2999,$K1230,Q$22:Q$2999),IF($I1230="c1",SUMIF($F$22:F$2999,$K1230,Q$22:Q$2999),IF($I1230="c2",SUMIF($E$22:E$2999,$K1230,Q$22:Q$2999),IF($I1230="c3",SUMIF($D$22:D$2999,$K1230,Q$22:Q$2999),IF($I1230="c4",SUMIF($C$22:C$2999,$K1230,Q$22:Q$2999),""))))))</f>
        <v/>
      </c>
      <c r="S1230" s="90"/>
      <c r="T1230" s="90" t="str">
        <f>IF(G1230&lt;&gt;"",IF(S1230&lt;&gt;"",O1230*S1230,"Celda Vacia"),IF($G1230&lt;&gt;"",$O1230*S1230,IF(OR($I1230="c",$I1230="css"),SUMIF($G$22:G$2999,$K1230,T$22:T$2999),IF($I1230="c1",SUMIF($F$22:F$2999,$K1230,T$22:T$2999),IF($I1230="c2",SUMIF($E$22:E$2999,$K1230,T$22:T$2999),IF($I1230="c3",SUMIF($D$22:D$2999,$K1230,T$22:T$2999),IF($I1230="c4",SUMIF($C$22:C$2999,$K1230,T$22:T$2999),"")))))))</f>
        <v/>
      </c>
      <c r="U1230" s="91" t="str">
        <f t="shared" si="296"/>
        <v/>
      </c>
      <c r="V1230" s="45"/>
      <c r="X1230" s="50" t="str">
        <f t="shared" si="297"/>
        <v/>
      </c>
      <c r="Y1230" s="69" t="str">
        <f t="shared" si="298"/>
        <v/>
      </c>
      <c r="Z1230" s="69" t="str">
        <f t="shared" si="299"/>
        <v/>
      </c>
      <c r="AA1230" s="69" t="str">
        <f>IF(I1230="CSS",IF(RELLENAR!$F$6="PEM",IF(OR(T1230&lt;(Q1230),Q1230=0),1,""),IF(OR(T1230*(1+$T$11+$T$9)&lt;(Q1230*(1+$O$9+$O$11)),Q1230=0),1,"")),"")</f>
        <v/>
      </c>
      <c r="AB1230" s="93" t="str">
        <f t="shared" si="300"/>
        <v/>
      </c>
      <c r="AC1230" s="56" t="str">
        <f t="shared" si="301"/>
        <v/>
      </c>
      <c r="AD1230" s="94" t="str">
        <f t="shared" si="302"/>
        <v/>
      </c>
      <c r="AE1230" s="56" t="str">
        <f t="shared" si="303"/>
        <v/>
      </c>
      <c r="AF1230" s="78" t="str">
        <f t="shared" si="304"/>
        <v/>
      </c>
    </row>
    <row r="1231" spans="1:32" s="74" customFormat="1" x14ac:dyDescent="0.2">
      <c r="A1231" s="74" t="str">
        <f>IF(EXPORTADO!I1213&lt;&gt;"",EXPORTADO!I1213,"")</f>
        <v/>
      </c>
      <c r="B1231" s="74" t="str">
        <f t="shared" si="289"/>
        <v/>
      </c>
      <c r="C1231" s="86" t="str">
        <f t="shared" si="290"/>
        <v/>
      </c>
      <c r="D1231" s="86" t="str">
        <f t="shared" si="291"/>
        <v/>
      </c>
      <c r="E1231" s="86" t="str">
        <f t="shared" si="292"/>
        <v/>
      </c>
      <c r="F1231" s="86" t="str">
        <f t="shared" si="293"/>
        <v/>
      </c>
      <c r="G1231" s="86" t="str">
        <f t="shared" si="294"/>
        <v/>
      </c>
      <c r="H1231" s="87" t="str">
        <f>IF(EXPORTADO!B1213&lt;&gt;"",EXPORTADO!B1213,"")</f>
        <v/>
      </c>
      <c r="I1231" s="78" t="str">
        <f t="shared" si="295"/>
        <v/>
      </c>
      <c r="J1231" s="78"/>
      <c r="K1231" s="88" t="str">
        <f>IF(EXPORTADO!A1213&lt;&gt;"",TRIM(EXPORTADO!A1213),"")</f>
        <v/>
      </c>
      <c r="L1231" s="50" t="str">
        <f>IF(K1231&lt;&gt;"",EXPORTADO!D1213,"")</f>
        <v/>
      </c>
      <c r="M1231" s="50"/>
      <c r="N1231" s="78" t="str">
        <f>IF(K1231&lt;&gt;"",EXPORTADO!C1213,"")</f>
        <v/>
      </c>
      <c r="O1231" s="89" t="str">
        <f>IF(G1231&lt;&gt;"",EXPORTADO!E1213,"")</f>
        <v/>
      </c>
      <c r="P1231" s="90" t="str">
        <f>IF(G1231&lt;&gt;"",EXPORTADO!F1213,"")</f>
        <v/>
      </c>
      <c r="Q1231" s="90" t="str">
        <f>IF($G1231&lt;&gt;"",$O1231*P1231,IF(OR($I1231="c",$I1231="css"),SUMIF($G$22:G$2999,$K1231,Q$22:Q$2999),IF($I1231="c1",SUMIF($F$22:F$2999,$K1231,Q$22:Q$2999),IF($I1231="c2",SUMIF($E$22:E$2999,$K1231,Q$22:Q$2999),IF($I1231="c3",SUMIF($D$22:D$2999,$K1231,Q$22:Q$2999),IF($I1231="c4",SUMIF($C$22:C$2999,$K1231,Q$22:Q$2999),""))))))</f>
        <v/>
      </c>
      <c r="S1231" s="90"/>
      <c r="T1231" s="90" t="str">
        <f>IF(G1231&lt;&gt;"",IF(S1231&lt;&gt;"",O1231*S1231,"Celda Vacia"),IF($G1231&lt;&gt;"",$O1231*S1231,IF(OR($I1231="c",$I1231="css"),SUMIF($G$22:G$2999,$K1231,T$22:T$2999),IF($I1231="c1",SUMIF($F$22:F$2999,$K1231,T$22:T$2999),IF($I1231="c2",SUMIF($E$22:E$2999,$K1231,T$22:T$2999),IF($I1231="c3",SUMIF($D$22:D$2999,$K1231,T$22:T$2999),IF($I1231="c4",SUMIF($C$22:C$2999,$K1231,T$22:T$2999),"")))))))</f>
        <v/>
      </c>
      <c r="U1231" s="91" t="str">
        <f t="shared" si="296"/>
        <v/>
      </c>
      <c r="V1231" s="45"/>
      <c r="X1231" s="50" t="str">
        <f t="shared" si="297"/>
        <v/>
      </c>
      <c r="Y1231" s="69" t="str">
        <f t="shared" si="298"/>
        <v/>
      </c>
      <c r="Z1231" s="69" t="str">
        <f t="shared" si="299"/>
        <v/>
      </c>
      <c r="AA1231" s="69" t="str">
        <f>IF(I1231="CSS",IF(RELLENAR!$F$6="PEM",IF(OR(T1231&lt;(Q1231),Q1231=0),1,""),IF(OR(T1231*(1+$T$11+$T$9)&lt;(Q1231*(1+$O$9+$O$11)),Q1231=0),1,"")),"")</f>
        <v/>
      </c>
      <c r="AB1231" s="93" t="str">
        <f t="shared" si="300"/>
        <v/>
      </c>
      <c r="AC1231" s="56" t="str">
        <f t="shared" si="301"/>
        <v/>
      </c>
      <c r="AD1231" s="94" t="str">
        <f t="shared" si="302"/>
        <v/>
      </c>
      <c r="AE1231" s="56" t="str">
        <f t="shared" si="303"/>
        <v/>
      </c>
      <c r="AF1231" s="78" t="str">
        <f t="shared" si="304"/>
        <v/>
      </c>
    </row>
    <row r="1232" spans="1:32" s="74" customFormat="1" x14ac:dyDescent="0.2">
      <c r="A1232" s="74" t="str">
        <f>IF(EXPORTADO!I1214&lt;&gt;"",EXPORTADO!I1214,"")</f>
        <v/>
      </c>
      <c r="B1232" s="74" t="str">
        <f t="shared" si="289"/>
        <v/>
      </c>
      <c r="C1232" s="86" t="str">
        <f t="shared" si="290"/>
        <v/>
      </c>
      <c r="D1232" s="86" t="str">
        <f t="shared" si="291"/>
        <v/>
      </c>
      <c r="E1232" s="86" t="str">
        <f t="shared" si="292"/>
        <v/>
      </c>
      <c r="F1232" s="86" t="str">
        <f t="shared" si="293"/>
        <v/>
      </c>
      <c r="G1232" s="86" t="str">
        <f t="shared" si="294"/>
        <v/>
      </c>
      <c r="H1232" s="87" t="str">
        <f>IF(EXPORTADO!B1214&lt;&gt;"",EXPORTADO!B1214,"")</f>
        <v/>
      </c>
      <c r="I1232" s="78" t="str">
        <f t="shared" si="295"/>
        <v/>
      </c>
      <c r="J1232" s="78"/>
      <c r="K1232" s="88" t="str">
        <f>IF(EXPORTADO!A1214&lt;&gt;"",TRIM(EXPORTADO!A1214),"")</f>
        <v/>
      </c>
      <c r="L1232" s="50" t="str">
        <f>IF(K1232&lt;&gt;"",EXPORTADO!D1214,"")</f>
        <v/>
      </c>
      <c r="M1232" s="50"/>
      <c r="N1232" s="78" t="str">
        <f>IF(K1232&lt;&gt;"",EXPORTADO!C1214,"")</f>
        <v/>
      </c>
      <c r="O1232" s="89" t="str">
        <f>IF(G1232&lt;&gt;"",EXPORTADO!E1214,"")</f>
        <v/>
      </c>
      <c r="P1232" s="90" t="str">
        <f>IF(G1232&lt;&gt;"",EXPORTADO!F1214,"")</f>
        <v/>
      </c>
      <c r="Q1232" s="90" t="str">
        <f>IF($G1232&lt;&gt;"",$O1232*P1232,IF(OR($I1232="c",$I1232="css"),SUMIF($G$22:G$2999,$K1232,Q$22:Q$2999),IF($I1232="c1",SUMIF($F$22:F$2999,$K1232,Q$22:Q$2999),IF($I1232="c2",SUMIF($E$22:E$2999,$K1232,Q$22:Q$2999),IF($I1232="c3",SUMIF($D$22:D$2999,$K1232,Q$22:Q$2999),IF($I1232="c4",SUMIF($C$22:C$2999,$K1232,Q$22:Q$2999),""))))))</f>
        <v/>
      </c>
      <c r="S1232" s="90" t="s">
        <v>17</v>
      </c>
      <c r="T1232" s="90" t="str">
        <f>IF(G1232&lt;&gt;"",IF(S1232&lt;&gt;"",O1232*S1232,"Celda Vacia"),IF($G1232&lt;&gt;"",$O1232*S1232,IF(OR($I1232="c",$I1232="css"),SUMIF($G$22:G$2999,$K1232,T$22:T$2999),IF($I1232="c1",SUMIF($F$22:F$2999,$K1232,T$22:T$2999),IF($I1232="c2",SUMIF($E$22:E$2999,$K1232,T$22:T$2999),IF($I1232="c3",SUMIF($D$22:D$2999,$K1232,T$22:T$2999),IF($I1232="c4",SUMIF($C$22:C$2999,$K1232,T$22:T$2999),"")))))))</f>
        <v/>
      </c>
      <c r="U1232" s="91" t="str">
        <f t="shared" si="296"/>
        <v/>
      </c>
      <c r="V1232" s="45"/>
      <c r="X1232" s="50" t="str">
        <f t="shared" si="297"/>
        <v/>
      </c>
      <c r="Y1232" s="69" t="str">
        <f t="shared" si="298"/>
        <v/>
      </c>
      <c r="Z1232" s="69" t="str">
        <f t="shared" si="299"/>
        <v/>
      </c>
      <c r="AA1232" s="69" t="str">
        <f>IF(I1232="CSS",IF(RELLENAR!$F$6="PEM",IF(OR(T1232&lt;(Q1232),Q1232=0),1,""),IF(OR(T1232*(1+$T$11+$T$9)&lt;(Q1232*(1+$O$9+$O$11)),Q1232=0),1,"")),"")</f>
        <v/>
      </c>
      <c r="AB1232" s="93" t="str">
        <f t="shared" si="300"/>
        <v/>
      </c>
      <c r="AC1232" s="56" t="str">
        <f t="shared" si="301"/>
        <v/>
      </c>
      <c r="AD1232" s="94" t="str">
        <f t="shared" si="302"/>
        <v/>
      </c>
      <c r="AE1232" s="56" t="str">
        <f t="shared" si="303"/>
        <v/>
      </c>
      <c r="AF1232" s="78" t="str">
        <f t="shared" si="304"/>
        <v/>
      </c>
    </row>
    <row r="1233" spans="1:32" s="74" customFormat="1" x14ac:dyDescent="0.2">
      <c r="A1233" s="74" t="str">
        <f>IF(EXPORTADO!I1215&lt;&gt;"",EXPORTADO!I1215,"")</f>
        <v/>
      </c>
      <c r="B1233" s="74" t="str">
        <f t="shared" si="289"/>
        <v/>
      </c>
      <c r="C1233" s="86" t="str">
        <f t="shared" si="290"/>
        <v/>
      </c>
      <c r="D1233" s="86" t="str">
        <f t="shared" si="291"/>
        <v/>
      </c>
      <c r="E1233" s="86" t="str">
        <f t="shared" si="292"/>
        <v/>
      </c>
      <c r="F1233" s="86" t="str">
        <f t="shared" si="293"/>
        <v/>
      </c>
      <c r="G1233" s="86" t="str">
        <f t="shared" si="294"/>
        <v/>
      </c>
      <c r="H1233" s="87" t="str">
        <f>IF(EXPORTADO!B1215&lt;&gt;"",EXPORTADO!B1215,"")</f>
        <v/>
      </c>
      <c r="I1233" s="78" t="str">
        <f t="shared" si="295"/>
        <v/>
      </c>
      <c r="J1233" s="78"/>
      <c r="K1233" s="88" t="str">
        <f>IF(EXPORTADO!A1215&lt;&gt;"",TRIM(EXPORTADO!A1215),"")</f>
        <v/>
      </c>
      <c r="L1233" s="50" t="str">
        <f>IF(K1233&lt;&gt;"",EXPORTADO!D1215,"")</f>
        <v/>
      </c>
      <c r="M1233" s="50"/>
      <c r="N1233" s="78" t="str">
        <f>IF(K1233&lt;&gt;"",EXPORTADO!C1215,"")</f>
        <v/>
      </c>
      <c r="O1233" s="89" t="str">
        <f>IF(G1233&lt;&gt;"",EXPORTADO!E1215,"")</f>
        <v/>
      </c>
      <c r="P1233" s="90" t="str">
        <f>IF(G1233&lt;&gt;"",EXPORTADO!F1215,"")</f>
        <v/>
      </c>
      <c r="Q1233" s="90" t="str">
        <f>IF($G1233&lt;&gt;"",$O1233*P1233,IF(OR($I1233="c",$I1233="css"),SUMIF($G$22:G$2999,$K1233,Q$22:Q$2999),IF($I1233="c1",SUMIF($F$22:F$2999,$K1233,Q$22:Q$2999),IF($I1233="c2",SUMIF($E$22:E$2999,$K1233,Q$22:Q$2999),IF($I1233="c3",SUMIF($D$22:D$2999,$K1233,Q$22:Q$2999),IF($I1233="c4",SUMIF($C$22:C$2999,$K1233,Q$22:Q$2999),""))))))</f>
        <v/>
      </c>
      <c r="S1233" s="90"/>
      <c r="T1233" s="90" t="str">
        <f>IF(G1233&lt;&gt;"",IF(S1233&lt;&gt;"",O1233*S1233,"Celda Vacia"),IF($G1233&lt;&gt;"",$O1233*S1233,IF(OR($I1233="c",$I1233="css"),SUMIF($G$22:G$2999,$K1233,T$22:T$2999),IF($I1233="c1",SUMIF($F$22:F$2999,$K1233,T$22:T$2999),IF($I1233="c2",SUMIF($E$22:E$2999,$K1233,T$22:T$2999),IF($I1233="c3",SUMIF($D$22:D$2999,$K1233,T$22:T$2999),IF($I1233="c4",SUMIF($C$22:C$2999,$K1233,T$22:T$2999),"")))))))</f>
        <v/>
      </c>
      <c r="U1233" s="91" t="str">
        <f t="shared" si="296"/>
        <v/>
      </c>
      <c r="V1233" s="45"/>
      <c r="X1233" s="50" t="str">
        <f t="shared" si="297"/>
        <v/>
      </c>
      <c r="Y1233" s="69" t="str">
        <f t="shared" si="298"/>
        <v/>
      </c>
      <c r="Z1233" s="69" t="str">
        <f t="shared" si="299"/>
        <v/>
      </c>
      <c r="AA1233" s="69" t="str">
        <f>IF(I1233="CSS",IF(RELLENAR!$F$6="PEM",IF(OR(T1233&lt;(Q1233),Q1233=0),1,""),IF(OR(T1233*(1+$T$11+$T$9)&lt;(Q1233*(1+$O$9+$O$11)),Q1233=0),1,"")),"")</f>
        <v/>
      </c>
      <c r="AB1233" s="93" t="str">
        <f t="shared" si="300"/>
        <v/>
      </c>
      <c r="AC1233" s="56" t="str">
        <f t="shared" si="301"/>
        <v/>
      </c>
      <c r="AD1233" s="94" t="str">
        <f t="shared" si="302"/>
        <v/>
      </c>
      <c r="AE1233" s="56" t="str">
        <f t="shared" si="303"/>
        <v/>
      </c>
      <c r="AF1233" s="78" t="str">
        <f t="shared" si="304"/>
        <v/>
      </c>
    </row>
    <row r="1234" spans="1:32" s="74" customFormat="1" x14ac:dyDescent="0.2">
      <c r="A1234" s="74" t="str">
        <f>IF(EXPORTADO!I1216&lt;&gt;"",EXPORTADO!I1216,"")</f>
        <v/>
      </c>
      <c r="B1234" s="74" t="str">
        <f t="shared" si="289"/>
        <v/>
      </c>
      <c r="C1234" s="86" t="str">
        <f t="shared" si="290"/>
        <v/>
      </c>
      <c r="D1234" s="86" t="str">
        <f t="shared" si="291"/>
        <v/>
      </c>
      <c r="E1234" s="86" t="str">
        <f t="shared" si="292"/>
        <v/>
      </c>
      <c r="F1234" s="86" t="str">
        <f t="shared" si="293"/>
        <v/>
      </c>
      <c r="G1234" s="86" t="str">
        <f t="shared" si="294"/>
        <v/>
      </c>
      <c r="H1234" s="87" t="str">
        <f>IF(EXPORTADO!B1216&lt;&gt;"",EXPORTADO!B1216,"")</f>
        <v/>
      </c>
      <c r="I1234" s="78" t="str">
        <f t="shared" si="295"/>
        <v/>
      </c>
      <c r="J1234" s="78"/>
      <c r="K1234" s="88" t="str">
        <f>IF(EXPORTADO!A1216&lt;&gt;"",TRIM(EXPORTADO!A1216),"")</f>
        <v/>
      </c>
      <c r="L1234" s="50" t="str">
        <f>IF(K1234&lt;&gt;"",EXPORTADO!D1216,"")</f>
        <v/>
      </c>
      <c r="M1234" s="50"/>
      <c r="N1234" s="78" t="str">
        <f>IF(K1234&lt;&gt;"",EXPORTADO!C1216,"")</f>
        <v/>
      </c>
      <c r="O1234" s="89" t="str">
        <f>IF(G1234&lt;&gt;"",EXPORTADO!E1216,"")</f>
        <v/>
      </c>
      <c r="P1234" s="90" t="str">
        <f>IF(G1234&lt;&gt;"",EXPORTADO!F1216,"")</f>
        <v/>
      </c>
      <c r="Q1234" s="90" t="str">
        <f>IF($G1234&lt;&gt;"",$O1234*P1234,IF(OR($I1234="c",$I1234="css"),SUMIF($G$22:G$2999,$K1234,Q$22:Q$2999),IF($I1234="c1",SUMIF($F$22:F$2999,$K1234,Q$22:Q$2999),IF($I1234="c2",SUMIF($E$22:E$2999,$K1234,Q$22:Q$2999),IF($I1234="c3",SUMIF($D$22:D$2999,$K1234,Q$22:Q$2999),IF($I1234="c4",SUMIF($C$22:C$2999,$K1234,Q$22:Q$2999),""))))))</f>
        <v/>
      </c>
      <c r="S1234" s="90"/>
      <c r="T1234" s="90" t="str">
        <f>IF(G1234&lt;&gt;"",IF(S1234&lt;&gt;"",O1234*S1234,"Celda Vacia"),IF($G1234&lt;&gt;"",$O1234*S1234,IF(OR($I1234="c",$I1234="css"),SUMIF($G$22:G$2999,$K1234,T$22:T$2999),IF($I1234="c1",SUMIF($F$22:F$2999,$K1234,T$22:T$2999),IF($I1234="c2",SUMIF($E$22:E$2999,$K1234,T$22:T$2999),IF($I1234="c3",SUMIF($D$22:D$2999,$K1234,T$22:T$2999),IF($I1234="c4",SUMIF($C$22:C$2999,$K1234,T$22:T$2999),"")))))))</f>
        <v/>
      </c>
      <c r="U1234" s="91" t="str">
        <f t="shared" si="296"/>
        <v/>
      </c>
      <c r="V1234" s="45"/>
      <c r="X1234" s="50" t="str">
        <f t="shared" si="297"/>
        <v/>
      </c>
      <c r="Y1234" s="69" t="str">
        <f t="shared" si="298"/>
        <v/>
      </c>
      <c r="Z1234" s="69" t="str">
        <f t="shared" si="299"/>
        <v/>
      </c>
      <c r="AA1234" s="69" t="str">
        <f>IF(I1234="CSS",IF(RELLENAR!$F$6="PEM",IF(OR(T1234&lt;(Q1234),Q1234=0),1,""),IF(OR(T1234*(1+$T$11+$T$9)&lt;(Q1234*(1+$O$9+$O$11)),Q1234=0),1,"")),"")</f>
        <v/>
      </c>
      <c r="AB1234" s="93" t="str">
        <f t="shared" si="300"/>
        <v/>
      </c>
      <c r="AC1234" s="56" t="str">
        <f t="shared" si="301"/>
        <v/>
      </c>
      <c r="AD1234" s="94" t="str">
        <f t="shared" si="302"/>
        <v/>
      </c>
      <c r="AE1234" s="56" t="str">
        <f t="shared" si="303"/>
        <v/>
      </c>
      <c r="AF1234" s="78" t="str">
        <f t="shared" si="304"/>
        <v/>
      </c>
    </row>
    <row r="1235" spans="1:32" s="74" customFormat="1" x14ac:dyDescent="0.2">
      <c r="A1235" s="74" t="str">
        <f>IF(EXPORTADO!I1217&lt;&gt;"",EXPORTADO!I1217,"")</f>
        <v/>
      </c>
      <c r="B1235" s="74" t="str">
        <f t="shared" si="289"/>
        <v/>
      </c>
      <c r="C1235" s="86" t="str">
        <f t="shared" si="290"/>
        <v/>
      </c>
      <c r="D1235" s="86" t="str">
        <f t="shared" si="291"/>
        <v/>
      </c>
      <c r="E1235" s="86" t="str">
        <f t="shared" si="292"/>
        <v/>
      </c>
      <c r="F1235" s="86" t="str">
        <f t="shared" si="293"/>
        <v/>
      </c>
      <c r="G1235" s="86" t="str">
        <f t="shared" si="294"/>
        <v/>
      </c>
      <c r="H1235" s="87" t="str">
        <f>IF(EXPORTADO!B1217&lt;&gt;"",EXPORTADO!B1217,"")</f>
        <v/>
      </c>
      <c r="I1235" s="78" t="str">
        <f t="shared" si="295"/>
        <v/>
      </c>
      <c r="J1235" s="78"/>
      <c r="K1235" s="88" t="str">
        <f>IF(EXPORTADO!A1217&lt;&gt;"",TRIM(EXPORTADO!A1217),"")</f>
        <v/>
      </c>
      <c r="L1235" s="50" t="str">
        <f>IF(K1235&lt;&gt;"",EXPORTADO!D1217,"")</f>
        <v/>
      </c>
      <c r="M1235" s="50"/>
      <c r="N1235" s="78" t="str">
        <f>IF(K1235&lt;&gt;"",EXPORTADO!C1217,"")</f>
        <v/>
      </c>
      <c r="O1235" s="89" t="str">
        <f>IF(G1235&lt;&gt;"",EXPORTADO!E1217,"")</f>
        <v/>
      </c>
      <c r="P1235" s="90" t="str">
        <f>IF(G1235&lt;&gt;"",EXPORTADO!F1217,"")</f>
        <v/>
      </c>
      <c r="Q1235" s="90" t="str">
        <f>IF($G1235&lt;&gt;"",$O1235*P1235,IF(OR($I1235="c",$I1235="css"),SUMIF($G$22:G$2999,$K1235,Q$22:Q$2999),IF($I1235="c1",SUMIF($F$22:F$2999,$K1235,Q$22:Q$2999),IF($I1235="c2",SUMIF($E$22:E$2999,$K1235,Q$22:Q$2999),IF($I1235="c3",SUMIF($D$22:D$2999,$K1235,Q$22:Q$2999),IF($I1235="c4",SUMIF($C$22:C$2999,$K1235,Q$22:Q$2999),""))))))</f>
        <v/>
      </c>
      <c r="S1235" s="90"/>
      <c r="T1235" s="90" t="str">
        <f>IF(G1235&lt;&gt;"",IF(S1235&lt;&gt;"",O1235*S1235,"Celda Vacia"),IF($G1235&lt;&gt;"",$O1235*S1235,IF(OR($I1235="c",$I1235="css"),SUMIF($G$22:G$2999,$K1235,T$22:T$2999),IF($I1235="c1",SUMIF($F$22:F$2999,$K1235,T$22:T$2999),IF($I1235="c2",SUMIF($E$22:E$2999,$K1235,T$22:T$2999),IF($I1235="c3",SUMIF($D$22:D$2999,$K1235,T$22:T$2999),IF($I1235="c4",SUMIF($C$22:C$2999,$K1235,T$22:T$2999),"")))))))</f>
        <v/>
      </c>
      <c r="U1235" s="91" t="str">
        <f t="shared" si="296"/>
        <v/>
      </c>
      <c r="V1235" s="45"/>
      <c r="X1235" s="50" t="str">
        <f t="shared" si="297"/>
        <v/>
      </c>
      <c r="Y1235" s="69" t="str">
        <f t="shared" si="298"/>
        <v/>
      </c>
      <c r="Z1235" s="69" t="str">
        <f t="shared" si="299"/>
        <v/>
      </c>
      <c r="AA1235" s="69" t="str">
        <f>IF(I1235="CSS",IF(RELLENAR!$F$6="PEM",IF(OR(T1235&lt;(Q1235),Q1235=0),1,""),IF(OR(T1235*(1+$T$11+$T$9)&lt;(Q1235*(1+$O$9+$O$11)),Q1235=0),1,"")),"")</f>
        <v/>
      </c>
      <c r="AB1235" s="93" t="str">
        <f t="shared" si="300"/>
        <v/>
      </c>
      <c r="AC1235" s="56" t="str">
        <f t="shared" si="301"/>
        <v/>
      </c>
      <c r="AD1235" s="94" t="str">
        <f t="shared" si="302"/>
        <v/>
      </c>
      <c r="AE1235" s="56" t="str">
        <f t="shared" si="303"/>
        <v/>
      </c>
      <c r="AF1235" s="78" t="str">
        <f t="shared" si="304"/>
        <v/>
      </c>
    </row>
    <row r="1236" spans="1:32" s="74" customFormat="1" x14ac:dyDescent="0.2">
      <c r="A1236" s="74" t="str">
        <f>IF(EXPORTADO!I1218&lt;&gt;"",EXPORTADO!I1218,"")</f>
        <v/>
      </c>
      <c r="B1236" s="74" t="str">
        <f t="shared" si="289"/>
        <v/>
      </c>
      <c r="C1236" s="86" t="str">
        <f t="shared" si="290"/>
        <v/>
      </c>
      <c r="D1236" s="86" t="str">
        <f t="shared" si="291"/>
        <v/>
      </c>
      <c r="E1236" s="86" t="str">
        <f t="shared" si="292"/>
        <v/>
      </c>
      <c r="F1236" s="86" t="str">
        <f t="shared" si="293"/>
        <v/>
      </c>
      <c r="G1236" s="86" t="str">
        <f t="shared" si="294"/>
        <v/>
      </c>
      <c r="H1236" s="87" t="str">
        <f>IF(EXPORTADO!B1218&lt;&gt;"",EXPORTADO!B1218,"")</f>
        <v/>
      </c>
      <c r="I1236" s="78" t="str">
        <f t="shared" si="295"/>
        <v/>
      </c>
      <c r="J1236" s="78"/>
      <c r="K1236" s="88" t="str">
        <f>IF(EXPORTADO!A1218&lt;&gt;"",TRIM(EXPORTADO!A1218),"")</f>
        <v/>
      </c>
      <c r="L1236" s="50" t="str">
        <f>IF(K1236&lt;&gt;"",EXPORTADO!D1218,"")</f>
        <v/>
      </c>
      <c r="M1236" s="50"/>
      <c r="N1236" s="78" t="str">
        <f>IF(K1236&lt;&gt;"",EXPORTADO!C1218,"")</f>
        <v/>
      </c>
      <c r="O1236" s="89" t="str">
        <f>IF(G1236&lt;&gt;"",EXPORTADO!E1218,"")</f>
        <v/>
      </c>
      <c r="P1236" s="90" t="str">
        <f>IF(G1236&lt;&gt;"",EXPORTADO!F1218,"")</f>
        <v/>
      </c>
      <c r="Q1236" s="90" t="str">
        <f>IF($G1236&lt;&gt;"",$O1236*P1236,IF(OR($I1236="c",$I1236="css"),SUMIF($G$22:G$2999,$K1236,Q$22:Q$2999),IF($I1236="c1",SUMIF($F$22:F$2999,$K1236,Q$22:Q$2999),IF($I1236="c2",SUMIF($E$22:E$2999,$K1236,Q$22:Q$2999),IF($I1236="c3",SUMIF($D$22:D$2999,$K1236,Q$22:Q$2999),IF($I1236="c4",SUMIF($C$22:C$2999,$K1236,Q$22:Q$2999),""))))))</f>
        <v/>
      </c>
      <c r="S1236" s="90"/>
      <c r="T1236" s="90" t="str">
        <f>IF(G1236&lt;&gt;"",IF(S1236&lt;&gt;"",O1236*S1236,"Celda Vacia"),IF($G1236&lt;&gt;"",$O1236*S1236,IF(OR($I1236="c",$I1236="css"),SUMIF($G$22:G$2999,$K1236,T$22:T$2999),IF($I1236="c1",SUMIF($F$22:F$2999,$K1236,T$22:T$2999),IF($I1236="c2",SUMIF($E$22:E$2999,$K1236,T$22:T$2999),IF($I1236="c3",SUMIF($D$22:D$2999,$K1236,T$22:T$2999),IF($I1236="c4",SUMIF($C$22:C$2999,$K1236,T$22:T$2999),"")))))))</f>
        <v/>
      </c>
      <c r="U1236" s="91" t="str">
        <f t="shared" si="296"/>
        <v/>
      </c>
      <c r="V1236" s="45"/>
      <c r="X1236" s="50" t="str">
        <f t="shared" si="297"/>
        <v/>
      </c>
      <c r="Y1236" s="69" t="str">
        <f t="shared" si="298"/>
        <v/>
      </c>
      <c r="Z1236" s="69" t="str">
        <f t="shared" si="299"/>
        <v/>
      </c>
      <c r="AA1236" s="69" t="str">
        <f>IF(I1236="CSS",IF(RELLENAR!$F$6="PEM",IF(OR(T1236&lt;(Q1236),Q1236=0),1,""),IF(OR(T1236*(1+$T$11+$T$9)&lt;(Q1236*(1+$O$9+$O$11)),Q1236=0),1,"")),"")</f>
        <v/>
      </c>
      <c r="AB1236" s="93" t="str">
        <f t="shared" si="300"/>
        <v/>
      </c>
      <c r="AC1236" s="56" t="str">
        <f t="shared" si="301"/>
        <v/>
      </c>
      <c r="AD1236" s="94" t="str">
        <f t="shared" si="302"/>
        <v/>
      </c>
      <c r="AE1236" s="56" t="str">
        <f t="shared" si="303"/>
        <v/>
      </c>
      <c r="AF1236" s="78" t="str">
        <f t="shared" si="304"/>
        <v/>
      </c>
    </row>
    <row r="1237" spans="1:32" s="74" customFormat="1" x14ac:dyDescent="0.2">
      <c r="A1237" s="74" t="str">
        <f>IF(EXPORTADO!I1219&lt;&gt;"",EXPORTADO!I1219,"")</f>
        <v/>
      </c>
      <c r="B1237" s="74" t="str">
        <f t="shared" si="289"/>
        <v/>
      </c>
      <c r="C1237" s="86" t="str">
        <f t="shared" si="290"/>
        <v/>
      </c>
      <c r="D1237" s="86" t="str">
        <f t="shared" si="291"/>
        <v/>
      </c>
      <c r="E1237" s="86" t="str">
        <f t="shared" si="292"/>
        <v/>
      </c>
      <c r="F1237" s="86" t="str">
        <f t="shared" si="293"/>
        <v/>
      </c>
      <c r="G1237" s="86" t="str">
        <f t="shared" si="294"/>
        <v/>
      </c>
      <c r="H1237" s="87" t="str">
        <f>IF(EXPORTADO!B1219&lt;&gt;"",EXPORTADO!B1219,"")</f>
        <v/>
      </c>
      <c r="I1237" s="78" t="str">
        <f t="shared" si="295"/>
        <v/>
      </c>
      <c r="J1237" s="78"/>
      <c r="K1237" s="88" t="str">
        <f>IF(EXPORTADO!A1219&lt;&gt;"",TRIM(EXPORTADO!A1219),"")</f>
        <v/>
      </c>
      <c r="L1237" s="50" t="str">
        <f>IF(K1237&lt;&gt;"",EXPORTADO!D1219,"")</f>
        <v/>
      </c>
      <c r="M1237" s="50"/>
      <c r="N1237" s="78" t="str">
        <f>IF(K1237&lt;&gt;"",EXPORTADO!C1219,"")</f>
        <v/>
      </c>
      <c r="O1237" s="89" t="str">
        <f>IF(G1237&lt;&gt;"",EXPORTADO!E1219,"")</f>
        <v/>
      </c>
      <c r="P1237" s="90" t="str">
        <f>IF(G1237&lt;&gt;"",EXPORTADO!F1219,"")</f>
        <v/>
      </c>
      <c r="Q1237" s="90" t="str">
        <f>IF($G1237&lt;&gt;"",$O1237*P1237,IF(OR($I1237="c",$I1237="css"),SUMIF($G$22:G$2999,$K1237,Q$22:Q$2999),IF($I1237="c1",SUMIF($F$22:F$2999,$K1237,Q$22:Q$2999),IF($I1237="c2",SUMIF($E$22:E$2999,$K1237,Q$22:Q$2999),IF($I1237="c3",SUMIF($D$22:D$2999,$K1237,Q$22:Q$2999),IF($I1237="c4",SUMIF($C$22:C$2999,$K1237,Q$22:Q$2999),""))))))</f>
        <v/>
      </c>
      <c r="S1237" s="90"/>
      <c r="T1237" s="90" t="str">
        <f>IF(G1237&lt;&gt;"",IF(S1237&lt;&gt;"",O1237*S1237,"Celda Vacia"),IF($G1237&lt;&gt;"",$O1237*S1237,IF(OR($I1237="c",$I1237="css"),SUMIF($G$22:G$2999,$K1237,T$22:T$2999),IF($I1237="c1",SUMIF($F$22:F$2999,$K1237,T$22:T$2999),IF($I1237="c2",SUMIF($E$22:E$2999,$K1237,T$22:T$2999),IF($I1237="c3",SUMIF($D$22:D$2999,$K1237,T$22:T$2999),IF($I1237="c4",SUMIF($C$22:C$2999,$K1237,T$22:T$2999),"")))))))</f>
        <v/>
      </c>
      <c r="U1237" s="91" t="str">
        <f t="shared" si="296"/>
        <v/>
      </c>
      <c r="V1237" s="45"/>
      <c r="X1237" s="50" t="str">
        <f t="shared" si="297"/>
        <v/>
      </c>
      <c r="Y1237" s="69" t="str">
        <f t="shared" si="298"/>
        <v/>
      </c>
      <c r="Z1237" s="69" t="str">
        <f t="shared" si="299"/>
        <v/>
      </c>
      <c r="AA1237" s="69" t="str">
        <f>IF(I1237="CSS",IF(RELLENAR!$F$6="PEM",IF(OR(T1237&lt;(Q1237),Q1237=0),1,""),IF(OR(T1237*(1+$T$11+$T$9)&lt;(Q1237*(1+$O$9+$O$11)),Q1237=0),1,"")),"")</f>
        <v/>
      </c>
      <c r="AB1237" s="93" t="str">
        <f t="shared" si="300"/>
        <v/>
      </c>
      <c r="AC1237" s="56" t="str">
        <f t="shared" si="301"/>
        <v/>
      </c>
      <c r="AD1237" s="94" t="str">
        <f t="shared" si="302"/>
        <v/>
      </c>
      <c r="AE1237" s="56" t="str">
        <f t="shared" si="303"/>
        <v/>
      </c>
      <c r="AF1237" s="78" t="str">
        <f t="shared" si="304"/>
        <v/>
      </c>
    </row>
    <row r="1238" spans="1:32" s="74" customFormat="1" x14ac:dyDescent="0.2">
      <c r="A1238" s="74" t="str">
        <f>IF(EXPORTADO!I1220&lt;&gt;"",EXPORTADO!I1220,"")</f>
        <v/>
      </c>
      <c r="B1238" s="74" t="str">
        <f t="shared" ref="B1238:B1301" si="305">IF(K1238&lt;&gt;"",LEN(K1238),"")</f>
        <v/>
      </c>
      <c r="C1238" s="86" t="str">
        <f t="shared" ref="C1238:C1301" si="306">IF($I1238="P5",MID($K1238,1,14),"")</f>
        <v/>
      </c>
      <c r="D1238" s="86" t="str">
        <f t="shared" ref="D1238:D1301" si="307">IF(OR($I1238="P4",$I1238="P5",$I1238="P5"),MID($K1238,1,11),"")</f>
        <v/>
      </c>
      <c r="E1238" s="86" t="str">
        <f t="shared" ref="E1238:E1301" si="308">IF(OR($I1238="P3",$I1238="P4",$I1238="P5"),MID($K1238,1,8),"")</f>
        <v/>
      </c>
      <c r="F1238" s="86" t="str">
        <f t="shared" ref="F1238:F1301" si="309">IF(OR($I1238="P2",$I1238="P3",$I1238="P4",$I1238="P5"),MID($K1238,1,5),"")</f>
        <v/>
      </c>
      <c r="G1238" s="86" t="str">
        <f t="shared" ref="G1238:G1301" si="310">IF(OR($I1238="P1",$I1238="P2",$I1238="P3",$I1238="P4",$I1238="P5"),MID($K1238,1,2),"")</f>
        <v/>
      </c>
      <c r="H1238" s="87" t="str">
        <f>IF(EXPORTADO!B1220&lt;&gt;"",EXPORTADO!B1220,"")</f>
        <v/>
      </c>
      <c r="I1238" s="78" t="str">
        <f t="shared" ref="I1238:I1301" si="311">IF(K1238&lt;&gt;"",IF(OR(K1238=CSS.1,K1238=CSS.2,K1238=CSS.3),"CSS",IF(B1238=17,IF(H1238="capítulo","c5","p5"),IF(B1238=14,IF(H1238="capítulo","c4","p4"),IF(B1238=11,IF(H1238="capítulo","c3","p3"),IF(B1238=8,IF(H1238="capítulo","c2","p2"),IF(B1238=5,IF(H1238="capítulo","c1","p1"),IF(B1238=2,"c"))))))),"")</f>
        <v/>
      </c>
      <c r="J1238" s="78"/>
      <c r="K1238" s="88" t="str">
        <f>IF(EXPORTADO!A1220&lt;&gt;"",TRIM(EXPORTADO!A1220),"")</f>
        <v/>
      </c>
      <c r="L1238" s="50" t="str">
        <f>IF(K1238&lt;&gt;"",EXPORTADO!D1220,"")</f>
        <v/>
      </c>
      <c r="M1238" s="50"/>
      <c r="N1238" s="78" t="str">
        <f>IF(K1238&lt;&gt;"",EXPORTADO!C1220,"")</f>
        <v/>
      </c>
      <c r="O1238" s="89" t="str">
        <f>IF(G1238&lt;&gt;"",EXPORTADO!E1220,"")</f>
        <v/>
      </c>
      <c r="P1238" s="90" t="str">
        <f>IF(G1238&lt;&gt;"",EXPORTADO!F1220,"")</f>
        <v/>
      </c>
      <c r="Q1238" s="90" t="str">
        <f>IF($G1238&lt;&gt;"",$O1238*P1238,IF(OR($I1238="c",$I1238="css"),SUMIF($G$22:G$2999,$K1238,Q$22:Q$2999),IF($I1238="c1",SUMIF($F$22:F$2999,$K1238,Q$22:Q$2999),IF($I1238="c2",SUMIF($E$22:E$2999,$K1238,Q$22:Q$2999),IF($I1238="c3",SUMIF($D$22:D$2999,$K1238,Q$22:Q$2999),IF($I1238="c4",SUMIF($C$22:C$2999,$K1238,Q$22:Q$2999),""))))))</f>
        <v/>
      </c>
      <c r="S1238" s="90"/>
      <c r="T1238" s="90" t="str">
        <f>IF(G1238&lt;&gt;"",IF(S1238&lt;&gt;"",O1238*S1238,"Celda Vacia"),IF($G1238&lt;&gt;"",$O1238*S1238,IF(OR($I1238="c",$I1238="css"),SUMIF($G$22:G$2999,$K1238,T$22:T$2999),IF($I1238="c1",SUMIF($F$22:F$2999,$K1238,T$22:T$2999),IF($I1238="c2",SUMIF($E$22:E$2999,$K1238,T$22:T$2999),IF($I1238="c3",SUMIF($D$22:D$2999,$K1238,T$22:T$2999),IF($I1238="c4",SUMIF($C$22:C$2999,$K1238,T$22:T$2999),"")))))))</f>
        <v/>
      </c>
      <c r="U1238" s="91" t="str">
        <f t="shared" ref="U1238:U1301" si="312">IF(T1238&lt;&gt;"Celda Vacia",IF($T$7&lt;&gt;0,IF(AND(T1238&lt;&gt;0,T1238&lt;&gt;"",Q1238&lt;&gt;0,Q1238&lt;&gt;""),-(1-(T1238*($Z$3+1))/(Q1238*($Z$2+1))),IF(AND(S1238&lt;&gt;"",S1238&lt;&gt;0,P1238&lt;&gt;"",P1238&lt;&gt;0),-(1-(S1238/P1238)),"")),""),"")</f>
        <v/>
      </c>
      <c r="V1238" s="45"/>
      <c r="X1238" s="50" t="str">
        <f t="shared" ref="X1238:X1301" si="313">IF(Y1238&lt;&gt;"",$X$7,IF(Z1238&lt;&gt;"",$X$9,IF(AND(AA1238&lt;&gt;"",AA1238&lt;&gt;0),$X$11,IF(AND(AE1238&lt;&gt;"",AE1238&lt;&gt;0),$X$13,""))))</f>
        <v/>
      </c>
      <c r="Y1238" s="69" t="str">
        <f t="shared" ref="Y1238:Y1301" si="314">IF(G1238&lt;&gt;"",IF(S1238="",1,""),"")</f>
        <v/>
      </c>
      <c r="Z1238" s="69" t="str">
        <f t="shared" ref="Z1238:Z1301" si="315">IF(G1238&lt;&gt;"",IF(S1238&lt;&gt;"",IF(S1238=0,1,""),""),"")</f>
        <v/>
      </c>
      <c r="AA1238" s="69" t="str">
        <f>IF(I1238="CSS",IF(RELLENAR!$F$6="PEM",IF(OR(T1238&lt;(Q1238),Q1238=0),1,""),IF(OR(T1238*(1+$T$11+$T$9)&lt;(Q1238*(1+$O$9+$O$11)),Q1238=0),1,"")),"")</f>
        <v/>
      </c>
      <c r="AB1238" s="93" t="str">
        <f t="shared" ref="AB1238:AB1301" si="316">IF(G1238&lt;&gt;"",IF(U1238&lt;&gt;"",U1238,""),"")</f>
        <v/>
      </c>
      <c r="AC1238" s="56" t="str">
        <f t="shared" ref="AC1238:AC1301" si="317">IF(G1238&lt;&gt;"",IF(AB1238&lt;&gt;"",COUNTIF($AB$22:$AB$2999,AB1238),""),"")</f>
        <v/>
      </c>
      <c r="AD1238" s="94" t="str">
        <f t="shared" ref="AD1238:AD1301" si="318">IF(AND(I1238="C",T1238&lt;&gt;0),-(1-(T1238*($T$11+$T$9)+T1238)/(Q1238*($O$9+$O$11)+Q1238)),"")</f>
        <v/>
      </c>
      <c r="AE1238" s="56" t="str">
        <f t="shared" ref="AE1238:AE1301" si="319">IF(AD1238&lt;&gt;"",IF(A1238="OB",IF(ABS(AD1238)&gt;PD.OC,1,""),IF(A1238="VEC",IF(ABS(AD1238)&gt;PD.VEC,1,""),IF(A1238="CI",IF(ABS(AD1238)&gt;PD.IC,1,""),IF(A1238="EIM",IF(ABS(AD1238)&gt;PD.EIM,1,""),"")))),"")</f>
        <v/>
      </c>
      <c r="AF1238" s="78" t="str">
        <f t="shared" ref="AF1238:AF1301" si="320">IF(T1238="celda vacia",1,"")</f>
        <v/>
      </c>
    </row>
    <row r="1239" spans="1:32" s="74" customFormat="1" x14ac:dyDescent="0.2">
      <c r="A1239" s="74" t="str">
        <f>IF(EXPORTADO!I1221&lt;&gt;"",EXPORTADO!I1221,"")</f>
        <v/>
      </c>
      <c r="B1239" s="74" t="str">
        <f t="shared" si="305"/>
        <v/>
      </c>
      <c r="C1239" s="86" t="str">
        <f t="shared" si="306"/>
        <v/>
      </c>
      <c r="D1239" s="86" t="str">
        <f t="shared" si="307"/>
        <v/>
      </c>
      <c r="E1239" s="86" t="str">
        <f t="shared" si="308"/>
        <v/>
      </c>
      <c r="F1239" s="86" t="str">
        <f t="shared" si="309"/>
        <v/>
      </c>
      <c r="G1239" s="86" t="str">
        <f t="shared" si="310"/>
        <v/>
      </c>
      <c r="H1239" s="87" t="str">
        <f>IF(EXPORTADO!B1221&lt;&gt;"",EXPORTADO!B1221,"")</f>
        <v/>
      </c>
      <c r="I1239" s="78" t="str">
        <f t="shared" si="311"/>
        <v/>
      </c>
      <c r="J1239" s="78"/>
      <c r="K1239" s="88" t="str">
        <f>IF(EXPORTADO!A1221&lt;&gt;"",TRIM(EXPORTADO!A1221),"")</f>
        <v/>
      </c>
      <c r="L1239" s="50" t="str">
        <f>IF(K1239&lt;&gt;"",EXPORTADO!D1221,"")</f>
        <v/>
      </c>
      <c r="M1239" s="50"/>
      <c r="N1239" s="78" t="str">
        <f>IF(K1239&lt;&gt;"",EXPORTADO!C1221,"")</f>
        <v/>
      </c>
      <c r="O1239" s="89" t="str">
        <f>IF(G1239&lt;&gt;"",EXPORTADO!E1221,"")</f>
        <v/>
      </c>
      <c r="P1239" s="90" t="str">
        <f>IF(G1239&lt;&gt;"",EXPORTADO!F1221,"")</f>
        <v/>
      </c>
      <c r="Q1239" s="90" t="str">
        <f>IF($G1239&lt;&gt;"",$O1239*P1239,IF(OR($I1239="c",$I1239="css"),SUMIF($G$22:G$2999,$K1239,Q$22:Q$2999),IF($I1239="c1",SUMIF($F$22:F$2999,$K1239,Q$22:Q$2999),IF($I1239="c2",SUMIF($E$22:E$2999,$K1239,Q$22:Q$2999),IF($I1239="c3",SUMIF($D$22:D$2999,$K1239,Q$22:Q$2999),IF($I1239="c4",SUMIF($C$22:C$2999,$K1239,Q$22:Q$2999),""))))))</f>
        <v/>
      </c>
      <c r="S1239" s="90"/>
      <c r="T1239" s="90" t="str">
        <f>IF(G1239&lt;&gt;"",IF(S1239&lt;&gt;"",O1239*S1239,"Celda Vacia"),IF($G1239&lt;&gt;"",$O1239*S1239,IF(OR($I1239="c",$I1239="css"),SUMIF($G$22:G$2999,$K1239,T$22:T$2999),IF($I1239="c1",SUMIF($F$22:F$2999,$K1239,T$22:T$2999),IF($I1239="c2",SUMIF($E$22:E$2999,$K1239,T$22:T$2999),IF($I1239="c3",SUMIF($D$22:D$2999,$K1239,T$22:T$2999),IF($I1239="c4",SUMIF($C$22:C$2999,$K1239,T$22:T$2999),"")))))))</f>
        <v/>
      </c>
      <c r="U1239" s="91" t="str">
        <f t="shared" si="312"/>
        <v/>
      </c>
      <c r="V1239" s="45"/>
      <c r="X1239" s="50" t="str">
        <f t="shared" si="313"/>
        <v/>
      </c>
      <c r="Y1239" s="69" t="str">
        <f t="shared" si="314"/>
        <v/>
      </c>
      <c r="Z1239" s="69" t="str">
        <f t="shared" si="315"/>
        <v/>
      </c>
      <c r="AA1239" s="69" t="str">
        <f>IF(I1239="CSS",IF(RELLENAR!$F$6="PEM",IF(OR(T1239&lt;(Q1239),Q1239=0),1,""),IF(OR(T1239*(1+$T$11+$T$9)&lt;(Q1239*(1+$O$9+$O$11)),Q1239=0),1,"")),"")</f>
        <v/>
      </c>
      <c r="AB1239" s="93" t="str">
        <f t="shared" si="316"/>
        <v/>
      </c>
      <c r="AC1239" s="56" t="str">
        <f t="shared" si="317"/>
        <v/>
      </c>
      <c r="AD1239" s="94" t="str">
        <f t="shared" si="318"/>
        <v/>
      </c>
      <c r="AE1239" s="56" t="str">
        <f t="shared" si="319"/>
        <v/>
      </c>
      <c r="AF1239" s="78" t="str">
        <f t="shared" si="320"/>
        <v/>
      </c>
    </row>
    <row r="1240" spans="1:32" s="74" customFormat="1" x14ac:dyDescent="0.2">
      <c r="A1240" s="74" t="str">
        <f>IF(EXPORTADO!I1222&lt;&gt;"",EXPORTADO!I1222,"")</f>
        <v/>
      </c>
      <c r="B1240" s="74" t="str">
        <f t="shared" si="305"/>
        <v/>
      </c>
      <c r="C1240" s="86" t="str">
        <f t="shared" si="306"/>
        <v/>
      </c>
      <c r="D1240" s="86" t="str">
        <f t="shared" si="307"/>
        <v/>
      </c>
      <c r="E1240" s="86" t="str">
        <f t="shared" si="308"/>
        <v/>
      </c>
      <c r="F1240" s="86" t="str">
        <f t="shared" si="309"/>
        <v/>
      </c>
      <c r="G1240" s="86" t="str">
        <f t="shared" si="310"/>
        <v/>
      </c>
      <c r="H1240" s="87" t="str">
        <f>IF(EXPORTADO!B1222&lt;&gt;"",EXPORTADO!B1222,"")</f>
        <v/>
      </c>
      <c r="I1240" s="78" t="str">
        <f t="shared" si="311"/>
        <v/>
      </c>
      <c r="J1240" s="78"/>
      <c r="K1240" s="88" t="str">
        <f>IF(EXPORTADO!A1222&lt;&gt;"",TRIM(EXPORTADO!A1222),"")</f>
        <v/>
      </c>
      <c r="L1240" s="50" t="str">
        <f>IF(K1240&lt;&gt;"",EXPORTADO!D1222,"")</f>
        <v/>
      </c>
      <c r="M1240" s="50"/>
      <c r="N1240" s="78" t="str">
        <f>IF(K1240&lt;&gt;"",EXPORTADO!C1222,"")</f>
        <v/>
      </c>
      <c r="O1240" s="89" t="str">
        <f>IF(G1240&lt;&gt;"",EXPORTADO!E1222,"")</f>
        <v/>
      </c>
      <c r="P1240" s="90" t="str">
        <f>IF(G1240&lt;&gt;"",EXPORTADO!F1222,"")</f>
        <v/>
      </c>
      <c r="Q1240" s="90" t="str">
        <f>IF($G1240&lt;&gt;"",$O1240*P1240,IF(OR($I1240="c",$I1240="css"),SUMIF($G$22:G$2999,$K1240,Q$22:Q$2999),IF($I1240="c1",SUMIF($F$22:F$2999,$K1240,Q$22:Q$2999),IF($I1240="c2",SUMIF($E$22:E$2999,$K1240,Q$22:Q$2999),IF($I1240="c3",SUMIF($D$22:D$2999,$K1240,Q$22:Q$2999),IF($I1240="c4",SUMIF($C$22:C$2999,$K1240,Q$22:Q$2999),""))))))</f>
        <v/>
      </c>
      <c r="S1240" s="90" t="s">
        <v>17</v>
      </c>
      <c r="T1240" s="90" t="str">
        <f>IF(G1240&lt;&gt;"",IF(S1240&lt;&gt;"",O1240*S1240,"Celda Vacia"),IF($G1240&lt;&gt;"",$O1240*S1240,IF(OR($I1240="c",$I1240="css"),SUMIF($G$22:G$2999,$K1240,T$22:T$2999),IF($I1240="c1",SUMIF($F$22:F$2999,$K1240,T$22:T$2999),IF($I1240="c2",SUMIF($E$22:E$2999,$K1240,T$22:T$2999),IF($I1240="c3",SUMIF($D$22:D$2999,$K1240,T$22:T$2999),IF($I1240="c4",SUMIF($C$22:C$2999,$K1240,T$22:T$2999),"")))))))</f>
        <v/>
      </c>
      <c r="U1240" s="91" t="str">
        <f t="shared" si="312"/>
        <v/>
      </c>
      <c r="V1240" s="45"/>
      <c r="X1240" s="50" t="str">
        <f t="shared" si="313"/>
        <v/>
      </c>
      <c r="Y1240" s="69" t="str">
        <f t="shared" si="314"/>
        <v/>
      </c>
      <c r="Z1240" s="69" t="str">
        <f t="shared" si="315"/>
        <v/>
      </c>
      <c r="AA1240" s="69" t="str">
        <f>IF(I1240="CSS",IF(RELLENAR!$F$6="PEM",IF(OR(T1240&lt;(Q1240),Q1240=0),1,""),IF(OR(T1240*(1+$T$11+$T$9)&lt;(Q1240*(1+$O$9+$O$11)),Q1240=0),1,"")),"")</f>
        <v/>
      </c>
      <c r="AB1240" s="93" t="str">
        <f t="shared" si="316"/>
        <v/>
      </c>
      <c r="AC1240" s="56" t="str">
        <f t="shared" si="317"/>
        <v/>
      </c>
      <c r="AD1240" s="94" t="str">
        <f t="shared" si="318"/>
        <v/>
      </c>
      <c r="AE1240" s="56" t="str">
        <f t="shared" si="319"/>
        <v/>
      </c>
      <c r="AF1240" s="78" t="str">
        <f t="shared" si="320"/>
        <v/>
      </c>
    </row>
    <row r="1241" spans="1:32" s="74" customFormat="1" x14ac:dyDescent="0.2">
      <c r="A1241" s="74" t="str">
        <f>IF(EXPORTADO!I1223&lt;&gt;"",EXPORTADO!I1223,"")</f>
        <v/>
      </c>
      <c r="B1241" s="74" t="str">
        <f t="shared" si="305"/>
        <v/>
      </c>
      <c r="C1241" s="86" t="str">
        <f t="shared" si="306"/>
        <v/>
      </c>
      <c r="D1241" s="86" t="str">
        <f t="shared" si="307"/>
        <v/>
      </c>
      <c r="E1241" s="86" t="str">
        <f t="shared" si="308"/>
        <v/>
      </c>
      <c r="F1241" s="86" t="str">
        <f t="shared" si="309"/>
        <v/>
      </c>
      <c r="G1241" s="86" t="str">
        <f t="shared" si="310"/>
        <v/>
      </c>
      <c r="H1241" s="87" t="str">
        <f>IF(EXPORTADO!B1223&lt;&gt;"",EXPORTADO!B1223,"")</f>
        <v/>
      </c>
      <c r="I1241" s="78" t="str">
        <f t="shared" si="311"/>
        <v/>
      </c>
      <c r="J1241" s="78"/>
      <c r="K1241" s="88" t="str">
        <f>IF(EXPORTADO!A1223&lt;&gt;"",TRIM(EXPORTADO!A1223),"")</f>
        <v/>
      </c>
      <c r="L1241" s="50" t="str">
        <f>IF(K1241&lt;&gt;"",EXPORTADO!D1223,"")</f>
        <v/>
      </c>
      <c r="M1241" s="50"/>
      <c r="N1241" s="78" t="str">
        <f>IF(K1241&lt;&gt;"",EXPORTADO!C1223,"")</f>
        <v/>
      </c>
      <c r="O1241" s="89" t="str">
        <f>IF(G1241&lt;&gt;"",EXPORTADO!E1223,"")</f>
        <v/>
      </c>
      <c r="P1241" s="90" t="str">
        <f>IF(G1241&lt;&gt;"",EXPORTADO!F1223,"")</f>
        <v/>
      </c>
      <c r="Q1241" s="90" t="str">
        <f>IF($G1241&lt;&gt;"",$O1241*P1241,IF(OR($I1241="c",$I1241="css"),SUMIF($G$22:G$2999,$K1241,Q$22:Q$2999),IF($I1241="c1",SUMIF($F$22:F$2999,$K1241,Q$22:Q$2999),IF($I1241="c2",SUMIF($E$22:E$2999,$K1241,Q$22:Q$2999),IF($I1241="c3",SUMIF($D$22:D$2999,$K1241,Q$22:Q$2999),IF($I1241="c4",SUMIF($C$22:C$2999,$K1241,Q$22:Q$2999),""))))))</f>
        <v/>
      </c>
      <c r="S1241" s="90"/>
      <c r="T1241" s="90" t="str">
        <f>IF(G1241&lt;&gt;"",IF(S1241&lt;&gt;"",O1241*S1241,"Celda Vacia"),IF($G1241&lt;&gt;"",$O1241*S1241,IF(OR($I1241="c",$I1241="css"),SUMIF($G$22:G$2999,$K1241,T$22:T$2999),IF($I1241="c1",SUMIF($F$22:F$2999,$K1241,T$22:T$2999),IF($I1241="c2",SUMIF($E$22:E$2999,$K1241,T$22:T$2999),IF($I1241="c3",SUMIF($D$22:D$2999,$K1241,T$22:T$2999),IF($I1241="c4",SUMIF($C$22:C$2999,$K1241,T$22:T$2999),"")))))))</f>
        <v/>
      </c>
      <c r="U1241" s="91" t="str">
        <f t="shared" si="312"/>
        <v/>
      </c>
      <c r="V1241" s="45"/>
      <c r="X1241" s="50" t="str">
        <f t="shared" si="313"/>
        <v/>
      </c>
      <c r="Y1241" s="69" t="str">
        <f t="shared" si="314"/>
        <v/>
      </c>
      <c r="Z1241" s="69" t="str">
        <f t="shared" si="315"/>
        <v/>
      </c>
      <c r="AA1241" s="69" t="str">
        <f>IF(I1241="CSS",IF(RELLENAR!$F$6="PEM",IF(OR(T1241&lt;(Q1241),Q1241=0),1,""),IF(OR(T1241*(1+$T$11+$T$9)&lt;(Q1241*(1+$O$9+$O$11)),Q1241=0),1,"")),"")</f>
        <v/>
      </c>
      <c r="AB1241" s="93" t="str">
        <f t="shared" si="316"/>
        <v/>
      </c>
      <c r="AC1241" s="56" t="str">
        <f t="shared" si="317"/>
        <v/>
      </c>
      <c r="AD1241" s="94" t="str">
        <f t="shared" si="318"/>
        <v/>
      </c>
      <c r="AE1241" s="56" t="str">
        <f t="shared" si="319"/>
        <v/>
      </c>
      <c r="AF1241" s="78" t="str">
        <f t="shared" si="320"/>
        <v/>
      </c>
    </row>
    <row r="1242" spans="1:32" s="74" customFormat="1" x14ac:dyDescent="0.2">
      <c r="A1242" s="74" t="str">
        <f>IF(EXPORTADO!I1224&lt;&gt;"",EXPORTADO!I1224,"")</f>
        <v/>
      </c>
      <c r="B1242" s="74" t="str">
        <f t="shared" si="305"/>
        <v/>
      </c>
      <c r="C1242" s="86" t="str">
        <f t="shared" si="306"/>
        <v/>
      </c>
      <c r="D1242" s="86" t="str">
        <f t="shared" si="307"/>
        <v/>
      </c>
      <c r="E1242" s="86" t="str">
        <f t="shared" si="308"/>
        <v/>
      </c>
      <c r="F1242" s="86" t="str">
        <f t="shared" si="309"/>
        <v/>
      </c>
      <c r="G1242" s="86" t="str">
        <f t="shared" si="310"/>
        <v/>
      </c>
      <c r="H1242" s="87" t="str">
        <f>IF(EXPORTADO!B1224&lt;&gt;"",EXPORTADO!B1224,"")</f>
        <v/>
      </c>
      <c r="I1242" s="78" t="str">
        <f t="shared" si="311"/>
        <v/>
      </c>
      <c r="J1242" s="78"/>
      <c r="K1242" s="88" t="str">
        <f>IF(EXPORTADO!A1224&lt;&gt;"",TRIM(EXPORTADO!A1224),"")</f>
        <v/>
      </c>
      <c r="L1242" s="50" t="str">
        <f>IF(K1242&lt;&gt;"",EXPORTADO!D1224,"")</f>
        <v/>
      </c>
      <c r="M1242" s="50"/>
      <c r="N1242" s="78" t="str">
        <f>IF(K1242&lt;&gt;"",EXPORTADO!C1224,"")</f>
        <v/>
      </c>
      <c r="O1242" s="89" t="str">
        <f>IF(G1242&lt;&gt;"",EXPORTADO!E1224,"")</f>
        <v/>
      </c>
      <c r="P1242" s="90" t="str">
        <f>IF(G1242&lt;&gt;"",EXPORTADO!F1224,"")</f>
        <v/>
      </c>
      <c r="Q1242" s="90" t="str">
        <f>IF($G1242&lt;&gt;"",$O1242*P1242,IF(OR($I1242="c",$I1242="css"),SUMIF($G$22:G$2999,$K1242,Q$22:Q$2999),IF($I1242="c1",SUMIF($F$22:F$2999,$K1242,Q$22:Q$2999),IF($I1242="c2",SUMIF($E$22:E$2999,$K1242,Q$22:Q$2999),IF($I1242="c3",SUMIF($D$22:D$2999,$K1242,Q$22:Q$2999),IF($I1242="c4",SUMIF($C$22:C$2999,$K1242,Q$22:Q$2999),""))))))</f>
        <v/>
      </c>
      <c r="S1242" s="90"/>
      <c r="T1242" s="90" t="str">
        <f>IF(G1242&lt;&gt;"",IF(S1242&lt;&gt;"",O1242*S1242,"Celda Vacia"),IF($G1242&lt;&gt;"",$O1242*S1242,IF(OR($I1242="c",$I1242="css"),SUMIF($G$22:G$2999,$K1242,T$22:T$2999),IF($I1242="c1",SUMIF($F$22:F$2999,$K1242,T$22:T$2999),IF($I1242="c2",SUMIF($E$22:E$2999,$K1242,T$22:T$2999),IF($I1242="c3",SUMIF($D$22:D$2999,$K1242,T$22:T$2999),IF($I1242="c4",SUMIF($C$22:C$2999,$K1242,T$22:T$2999),"")))))))</f>
        <v/>
      </c>
      <c r="U1242" s="91" t="str">
        <f t="shared" si="312"/>
        <v/>
      </c>
      <c r="V1242" s="45"/>
      <c r="X1242" s="50" t="str">
        <f t="shared" si="313"/>
        <v/>
      </c>
      <c r="Y1242" s="69" t="str">
        <f t="shared" si="314"/>
        <v/>
      </c>
      <c r="Z1242" s="69" t="str">
        <f t="shared" si="315"/>
        <v/>
      </c>
      <c r="AA1242" s="69" t="str">
        <f>IF(I1242="CSS",IF(RELLENAR!$F$6="PEM",IF(OR(T1242&lt;(Q1242),Q1242=0),1,""),IF(OR(T1242*(1+$T$11+$T$9)&lt;(Q1242*(1+$O$9+$O$11)),Q1242=0),1,"")),"")</f>
        <v/>
      </c>
      <c r="AB1242" s="93" t="str">
        <f t="shared" si="316"/>
        <v/>
      </c>
      <c r="AC1242" s="56" t="str">
        <f t="shared" si="317"/>
        <v/>
      </c>
      <c r="AD1242" s="94" t="str">
        <f t="shared" si="318"/>
        <v/>
      </c>
      <c r="AE1242" s="56" t="str">
        <f t="shared" si="319"/>
        <v/>
      </c>
      <c r="AF1242" s="78" t="str">
        <f t="shared" si="320"/>
        <v/>
      </c>
    </row>
    <row r="1243" spans="1:32" s="74" customFormat="1" x14ac:dyDescent="0.2">
      <c r="A1243" s="74" t="str">
        <f>IF(EXPORTADO!I1225&lt;&gt;"",EXPORTADO!I1225,"")</f>
        <v/>
      </c>
      <c r="B1243" s="74" t="str">
        <f t="shared" si="305"/>
        <v/>
      </c>
      <c r="C1243" s="86" t="str">
        <f t="shared" si="306"/>
        <v/>
      </c>
      <c r="D1243" s="86" t="str">
        <f t="shared" si="307"/>
        <v/>
      </c>
      <c r="E1243" s="86" t="str">
        <f t="shared" si="308"/>
        <v/>
      </c>
      <c r="F1243" s="86" t="str">
        <f t="shared" si="309"/>
        <v/>
      </c>
      <c r="G1243" s="86" t="str">
        <f t="shared" si="310"/>
        <v/>
      </c>
      <c r="H1243" s="87" t="str">
        <f>IF(EXPORTADO!B1225&lt;&gt;"",EXPORTADO!B1225,"")</f>
        <v/>
      </c>
      <c r="I1243" s="78" t="str">
        <f t="shared" si="311"/>
        <v/>
      </c>
      <c r="J1243" s="78"/>
      <c r="K1243" s="88" t="str">
        <f>IF(EXPORTADO!A1225&lt;&gt;"",TRIM(EXPORTADO!A1225),"")</f>
        <v/>
      </c>
      <c r="L1243" s="50" t="str">
        <f>IF(K1243&lt;&gt;"",EXPORTADO!D1225,"")</f>
        <v/>
      </c>
      <c r="M1243" s="50"/>
      <c r="N1243" s="78" t="str">
        <f>IF(K1243&lt;&gt;"",EXPORTADO!C1225,"")</f>
        <v/>
      </c>
      <c r="O1243" s="89" t="str">
        <f>IF(G1243&lt;&gt;"",EXPORTADO!E1225,"")</f>
        <v/>
      </c>
      <c r="P1243" s="90" t="str">
        <f>IF(G1243&lt;&gt;"",EXPORTADO!F1225,"")</f>
        <v/>
      </c>
      <c r="Q1243" s="90" t="str">
        <f>IF($G1243&lt;&gt;"",$O1243*P1243,IF(OR($I1243="c",$I1243="css"),SUMIF($G$22:G$2999,$K1243,Q$22:Q$2999),IF($I1243="c1",SUMIF($F$22:F$2999,$K1243,Q$22:Q$2999),IF($I1243="c2",SUMIF($E$22:E$2999,$K1243,Q$22:Q$2999),IF($I1243="c3",SUMIF($D$22:D$2999,$K1243,Q$22:Q$2999),IF($I1243="c4",SUMIF($C$22:C$2999,$K1243,Q$22:Q$2999),""))))))</f>
        <v/>
      </c>
      <c r="S1243" s="90"/>
      <c r="T1243" s="90" t="str">
        <f>IF(G1243&lt;&gt;"",IF(S1243&lt;&gt;"",O1243*S1243,"Celda Vacia"),IF($G1243&lt;&gt;"",$O1243*S1243,IF(OR($I1243="c",$I1243="css"),SUMIF($G$22:G$2999,$K1243,T$22:T$2999),IF($I1243="c1",SUMIF($F$22:F$2999,$K1243,T$22:T$2999),IF($I1243="c2",SUMIF($E$22:E$2999,$K1243,T$22:T$2999),IF($I1243="c3",SUMIF($D$22:D$2999,$K1243,T$22:T$2999),IF($I1243="c4",SUMIF($C$22:C$2999,$K1243,T$22:T$2999),"")))))))</f>
        <v/>
      </c>
      <c r="U1243" s="91" t="str">
        <f t="shared" si="312"/>
        <v/>
      </c>
      <c r="V1243" s="45"/>
      <c r="X1243" s="50" t="str">
        <f t="shared" si="313"/>
        <v/>
      </c>
      <c r="Y1243" s="69" t="str">
        <f t="shared" si="314"/>
        <v/>
      </c>
      <c r="Z1243" s="69" t="str">
        <f t="shared" si="315"/>
        <v/>
      </c>
      <c r="AA1243" s="69" t="str">
        <f>IF(I1243="CSS",IF(RELLENAR!$F$6="PEM",IF(OR(T1243&lt;(Q1243),Q1243=0),1,""),IF(OR(T1243*(1+$T$11+$T$9)&lt;(Q1243*(1+$O$9+$O$11)),Q1243=0),1,"")),"")</f>
        <v/>
      </c>
      <c r="AB1243" s="93" t="str">
        <f t="shared" si="316"/>
        <v/>
      </c>
      <c r="AC1243" s="56" t="str">
        <f t="shared" si="317"/>
        <v/>
      </c>
      <c r="AD1243" s="94" t="str">
        <f t="shared" si="318"/>
        <v/>
      </c>
      <c r="AE1243" s="56" t="str">
        <f t="shared" si="319"/>
        <v/>
      </c>
      <c r="AF1243" s="78" t="str">
        <f t="shared" si="320"/>
        <v/>
      </c>
    </row>
    <row r="1244" spans="1:32" s="74" customFormat="1" x14ac:dyDescent="0.2">
      <c r="A1244" s="74" t="str">
        <f>IF(EXPORTADO!I1226&lt;&gt;"",EXPORTADO!I1226,"")</f>
        <v/>
      </c>
      <c r="B1244" s="74" t="str">
        <f t="shared" si="305"/>
        <v/>
      </c>
      <c r="C1244" s="86" t="str">
        <f t="shared" si="306"/>
        <v/>
      </c>
      <c r="D1244" s="86" t="str">
        <f t="shared" si="307"/>
        <v/>
      </c>
      <c r="E1244" s="86" t="str">
        <f t="shared" si="308"/>
        <v/>
      </c>
      <c r="F1244" s="86" t="str">
        <f t="shared" si="309"/>
        <v/>
      </c>
      <c r="G1244" s="86" t="str">
        <f t="shared" si="310"/>
        <v/>
      </c>
      <c r="H1244" s="87" t="str">
        <f>IF(EXPORTADO!B1226&lt;&gt;"",EXPORTADO!B1226,"")</f>
        <v/>
      </c>
      <c r="I1244" s="78" t="str">
        <f t="shared" si="311"/>
        <v/>
      </c>
      <c r="J1244" s="78"/>
      <c r="K1244" s="88" t="str">
        <f>IF(EXPORTADO!A1226&lt;&gt;"",TRIM(EXPORTADO!A1226),"")</f>
        <v/>
      </c>
      <c r="L1244" s="50" t="str">
        <f>IF(K1244&lt;&gt;"",EXPORTADO!D1226,"")</f>
        <v/>
      </c>
      <c r="M1244" s="50"/>
      <c r="N1244" s="78" t="str">
        <f>IF(K1244&lt;&gt;"",EXPORTADO!C1226,"")</f>
        <v/>
      </c>
      <c r="O1244" s="89" t="str">
        <f>IF(G1244&lt;&gt;"",EXPORTADO!E1226,"")</f>
        <v/>
      </c>
      <c r="P1244" s="90" t="str">
        <f>IF(G1244&lt;&gt;"",EXPORTADO!F1226,"")</f>
        <v/>
      </c>
      <c r="Q1244" s="90" t="str">
        <f>IF($G1244&lt;&gt;"",$O1244*P1244,IF(OR($I1244="c",$I1244="css"),SUMIF($G$22:G$2999,$K1244,Q$22:Q$2999),IF($I1244="c1",SUMIF($F$22:F$2999,$K1244,Q$22:Q$2999),IF($I1244="c2",SUMIF($E$22:E$2999,$K1244,Q$22:Q$2999),IF($I1244="c3",SUMIF($D$22:D$2999,$K1244,Q$22:Q$2999),IF($I1244="c4",SUMIF($C$22:C$2999,$K1244,Q$22:Q$2999),""))))))</f>
        <v/>
      </c>
      <c r="S1244" s="90"/>
      <c r="T1244" s="90" t="str">
        <f>IF(G1244&lt;&gt;"",IF(S1244&lt;&gt;"",O1244*S1244,"Celda Vacia"),IF($G1244&lt;&gt;"",$O1244*S1244,IF(OR($I1244="c",$I1244="css"),SUMIF($G$22:G$2999,$K1244,T$22:T$2999),IF($I1244="c1",SUMIF($F$22:F$2999,$K1244,T$22:T$2999),IF($I1244="c2",SUMIF($E$22:E$2999,$K1244,T$22:T$2999),IF($I1244="c3",SUMIF($D$22:D$2999,$K1244,T$22:T$2999),IF($I1244="c4",SUMIF($C$22:C$2999,$K1244,T$22:T$2999),"")))))))</f>
        <v/>
      </c>
      <c r="U1244" s="91" t="str">
        <f t="shared" si="312"/>
        <v/>
      </c>
      <c r="V1244" s="45"/>
      <c r="X1244" s="50" t="str">
        <f t="shared" si="313"/>
        <v/>
      </c>
      <c r="Y1244" s="69" t="str">
        <f t="shared" si="314"/>
        <v/>
      </c>
      <c r="Z1244" s="69" t="str">
        <f t="shared" si="315"/>
        <v/>
      </c>
      <c r="AA1244" s="69" t="str">
        <f>IF(I1244="CSS",IF(RELLENAR!$F$6="PEM",IF(OR(T1244&lt;(Q1244),Q1244=0),1,""),IF(OR(T1244*(1+$T$11+$T$9)&lt;(Q1244*(1+$O$9+$O$11)),Q1244=0),1,"")),"")</f>
        <v/>
      </c>
      <c r="AB1244" s="93" t="str">
        <f t="shared" si="316"/>
        <v/>
      </c>
      <c r="AC1244" s="56" t="str">
        <f t="shared" si="317"/>
        <v/>
      </c>
      <c r="AD1244" s="94" t="str">
        <f t="shared" si="318"/>
        <v/>
      </c>
      <c r="AE1244" s="56" t="str">
        <f t="shared" si="319"/>
        <v/>
      </c>
      <c r="AF1244" s="78" t="str">
        <f t="shared" si="320"/>
        <v/>
      </c>
    </row>
    <row r="1245" spans="1:32" s="74" customFormat="1" x14ac:dyDescent="0.2">
      <c r="A1245" s="74" t="str">
        <f>IF(EXPORTADO!I1227&lt;&gt;"",EXPORTADO!I1227,"")</f>
        <v/>
      </c>
      <c r="B1245" s="74" t="str">
        <f t="shared" si="305"/>
        <v/>
      </c>
      <c r="C1245" s="86" t="str">
        <f t="shared" si="306"/>
        <v/>
      </c>
      <c r="D1245" s="86" t="str">
        <f t="shared" si="307"/>
        <v/>
      </c>
      <c r="E1245" s="86" t="str">
        <f t="shared" si="308"/>
        <v/>
      </c>
      <c r="F1245" s="86" t="str">
        <f t="shared" si="309"/>
        <v/>
      </c>
      <c r="G1245" s="86" t="str">
        <f t="shared" si="310"/>
        <v/>
      </c>
      <c r="H1245" s="87" t="str">
        <f>IF(EXPORTADO!B1227&lt;&gt;"",EXPORTADO!B1227,"")</f>
        <v/>
      </c>
      <c r="I1245" s="78" t="str">
        <f t="shared" si="311"/>
        <v/>
      </c>
      <c r="J1245" s="78"/>
      <c r="K1245" s="88" t="str">
        <f>IF(EXPORTADO!A1227&lt;&gt;"",TRIM(EXPORTADO!A1227),"")</f>
        <v/>
      </c>
      <c r="L1245" s="50" t="str">
        <f>IF(K1245&lt;&gt;"",EXPORTADO!D1227,"")</f>
        <v/>
      </c>
      <c r="M1245" s="50"/>
      <c r="N1245" s="78" t="str">
        <f>IF(K1245&lt;&gt;"",EXPORTADO!C1227,"")</f>
        <v/>
      </c>
      <c r="O1245" s="89" t="str">
        <f>IF(G1245&lt;&gt;"",EXPORTADO!E1227,"")</f>
        <v/>
      </c>
      <c r="P1245" s="90" t="str">
        <f>IF(G1245&lt;&gt;"",EXPORTADO!F1227,"")</f>
        <v/>
      </c>
      <c r="Q1245" s="90" t="str">
        <f>IF($G1245&lt;&gt;"",$O1245*P1245,IF(OR($I1245="c",$I1245="css"),SUMIF($G$22:G$2999,$K1245,Q$22:Q$2999),IF($I1245="c1",SUMIF($F$22:F$2999,$K1245,Q$22:Q$2999),IF($I1245="c2",SUMIF($E$22:E$2999,$K1245,Q$22:Q$2999),IF($I1245="c3",SUMIF($D$22:D$2999,$K1245,Q$22:Q$2999),IF($I1245="c4",SUMIF($C$22:C$2999,$K1245,Q$22:Q$2999),""))))))</f>
        <v/>
      </c>
      <c r="S1245" s="90"/>
      <c r="T1245" s="90" t="str">
        <f>IF(G1245&lt;&gt;"",IF(S1245&lt;&gt;"",O1245*S1245,"Celda Vacia"),IF($G1245&lt;&gt;"",$O1245*S1245,IF(OR($I1245="c",$I1245="css"),SUMIF($G$22:G$2999,$K1245,T$22:T$2999),IF($I1245="c1",SUMIF($F$22:F$2999,$K1245,T$22:T$2999),IF($I1245="c2",SUMIF($E$22:E$2999,$K1245,T$22:T$2999),IF($I1245="c3",SUMIF($D$22:D$2999,$K1245,T$22:T$2999),IF($I1245="c4",SUMIF($C$22:C$2999,$K1245,T$22:T$2999),"")))))))</f>
        <v/>
      </c>
      <c r="U1245" s="91" t="str">
        <f t="shared" si="312"/>
        <v/>
      </c>
      <c r="V1245" s="45"/>
      <c r="X1245" s="50" t="str">
        <f t="shared" si="313"/>
        <v/>
      </c>
      <c r="Y1245" s="69" t="str">
        <f t="shared" si="314"/>
        <v/>
      </c>
      <c r="Z1245" s="69" t="str">
        <f t="shared" si="315"/>
        <v/>
      </c>
      <c r="AA1245" s="69" t="str">
        <f>IF(I1245="CSS",IF(RELLENAR!$F$6="PEM",IF(OR(T1245&lt;(Q1245),Q1245=0),1,""),IF(OR(T1245*(1+$T$11+$T$9)&lt;(Q1245*(1+$O$9+$O$11)),Q1245=0),1,"")),"")</f>
        <v/>
      </c>
      <c r="AB1245" s="93" t="str">
        <f t="shared" si="316"/>
        <v/>
      </c>
      <c r="AC1245" s="56" t="str">
        <f t="shared" si="317"/>
        <v/>
      </c>
      <c r="AD1245" s="94" t="str">
        <f t="shared" si="318"/>
        <v/>
      </c>
      <c r="AE1245" s="56" t="str">
        <f t="shared" si="319"/>
        <v/>
      </c>
      <c r="AF1245" s="78" t="str">
        <f t="shared" si="320"/>
        <v/>
      </c>
    </row>
    <row r="1246" spans="1:32" s="74" customFormat="1" x14ac:dyDescent="0.2">
      <c r="A1246" s="74" t="str">
        <f>IF(EXPORTADO!I1228&lt;&gt;"",EXPORTADO!I1228,"")</f>
        <v/>
      </c>
      <c r="B1246" s="74" t="str">
        <f t="shared" si="305"/>
        <v/>
      </c>
      <c r="C1246" s="86" t="str">
        <f t="shared" si="306"/>
        <v/>
      </c>
      <c r="D1246" s="86" t="str">
        <f t="shared" si="307"/>
        <v/>
      </c>
      <c r="E1246" s="86" t="str">
        <f t="shared" si="308"/>
        <v/>
      </c>
      <c r="F1246" s="86" t="str">
        <f t="shared" si="309"/>
        <v/>
      </c>
      <c r="G1246" s="86" t="str">
        <f t="shared" si="310"/>
        <v/>
      </c>
      <c r="H1246" s="87" t="str">
        <f>IF(EXPORTADO!B1228&lt;&gt;"",EXPORTADO!B1228,"")</f>
        <v/>
      </c>
      <c r="I1246" s="78" t="str">
        <f t="shared" si="311"/>
        <v/>
      </c>
      <c r="J1246" s="78"/>
      <c r="K1246" s="88" t="str">
        <f>IF(EXPORTADO!A1228&lt;&gt;"",TRIM(EXPORTADO!A1228),"")</f>
        <v/>
      </c>
      <c r="L1246" s="50" t="str">
        <f>IF(K1246&lt;&gt;"",EXPORTADO!D1228,"")</f>
        <v/>
      </c>
      <c r="M1246" s="50"/>
      <c r="N1246" s="78" t="str">
        <f>IF(K1246&lt;&gt;"",EXPORTADO!C1228,"")</f>
        <v/>
      </c>
      <c r="O1246" s="89" t="str">
        <f>IF(G1246&lt;&gt;"",EXPORTADO!E1228,"")</f>
        <v/>
      </c>
      <c r="P1246" s="90" t="str">
        <f>IF(G1246&lt;&gt;"",EXPORTADO!F1228,"")</f>
        <v/>
      </c>
      <c r="Q1246" s="90" t="str">
        <f>IF($G1246&lt;&gt;"",$O1246*P1246,IF(OR($I1246="c",$I1246="css"),SUMIF($G$22:G$2999,$K1246,Q$22:Q$2999),IF($I1246="c1",SUMIF($F$22:F$2999,$K1246,Q$22:Q$2999),IF($I1246="c2",SUMIF($E$22:E$2999,$K1246,Q$22:Q$2999),IF($I1246="c3",SUMIF($D$22:D$2999,$K1246,Q$22:Q$2999),IF($I1246="c4",SUMIF($C$22:C$2999,$K1246,Q$22:Q$2999),""))))))</f>
        <v/>
      </c>
      <c r="S1246" s="90"/>
      <c r="T1246" s="90" t="str">
        <f>IF(G1246&lt;&gt;"",IF(S1246&lt;&gt;"",O1246*S1246,"Celda Vacia"),IF($G1246&lt;&gt;"",$O1246*S1246,IF(OR($I1246="c",$I1246="css"),SUMIF($G$22:G$2999,$K1246,T$22:T$2999),IF($I1246="c1",SUMIF($F$22:F$2999,$K1246,T$22:T$2999),IF($I1246="c2",SUMIF($E$22:E$2999,$K1246,T$22:T$2999),IF($I1246="c3",SUMIF($D$22:D$2999,$K1246,T$22:T$2999),IF($I1246="c4",SUMIF($C$22:C$2999,$K1246,T$22:T$2999),"")))))))</f>
        <v/>
      </c>
      <c r="U1246" s="91" t="str">
        <f t="shared" si="312"/>
        <v/>
      </c>
      <c r="V1246" s="45"/>
      <c r="X1246" s="50" t="str">
        <f t="shared" si="313"/>
        <v/>
      </c>
      <c r="Y1246" s="69" t="str">
        <f t="shared" si="314"/>
        <v/>
      </c>
      <c r="Z1246" s="69" t="str">
        <f t="shared" si="315"/>
        <v/>
      </c>
      <c r="AA1246" s="69" t="str">
        <f>IF(I1246="CSS",IF(RELLENAR!$F$6="PEM",IF(OR(T1246&lt;(Q1246),Q1246=0),1,""),IF(OR(T1246*(1+$T$11+$T$9)&lt;(Q1246*(1+$O$9+$O$11)),Q1246=0),1,"")),"")</f>
        <v/>
      </c>
      <c r="AB1246" s="93" t="str">
        <f t="shared" si="316"/>
        <v/>
      </c>
      <c r="AC1246" s="56" t="str">
        <f t="shared" si="317"/>
        <v/>
      </c>
      <c r="AD1246" s="94" t="str">
        <f t="shared" si="318"/>
        <v/>
      </c>
      <c r="AE1246" s="56" t="str">
        <f t="shared" si="319"/>
        <v/>
      </c>
      <c r="AF1246" s="78" t="str">
        <f t="shared" si="320"/>
        <v/>
      </c>
    </row>
    <row r="1247" spans="1:32" s="74" customFormat="1" x14ac:dyDescent="0.2">
      <c r="A1247" s="74" t="str">
        <f>IF(EXPORTADO!I1229&lt;&gt;"",EXPORTADO!I1229,"")</f>
        <v/>
      </c>
      <c r="B1247" s="74" t="str">
        <f t="shared" si="305"/>
        <v/>
      </c>
      <c r="C1247" s="86" t="str">
        <f t="shared" si="306"/>
        <v/>
      </c>
      <c r="D1247" s="86" t="str">
        <f t="shared" si="307"/>
        <v/>
      </c>
      <c r="E1247" s="86" t="str">
        <f t="shared" si="308"/>
        <v/>
      </c>
      <c r="F1247" s="86" t="str">
        <f t="shared" si="309"/>
        <v/>
      </c>
      <c r="G1247" s="86" t="str">
        <f t="shared" si="310"/>
        <v/>
      </c>
      <c r="H1247" s="87" t="str">
        <f>IF(EXPORTADO!B1229&lt;&gt;"",EXPORTADO!B1229,"")</f>
        <v/>
      </c>
      <c r="I1247" s="78" t="str">
        <f t="shared" si="311"/>
        <v/>
      </c>
      <c r="J1247" s="78"/>
      <c r="K1247" s="88" t="str">
        <f>IF(EXPORTADO!A1229&lt;&gt;"",TRIM(EXPORTADO!A1229),"")</f>
        <v/>
      </c>
      <c r="L1247" s="50" t="str">
        <f>IF(K1247&lt;&gt;"",EXPORTADO!D1229,"")</f>
        <v/>
      </c>
      <c r="M1247" s="50"/>
      <c r="N1247" s="78" t="str">
        <f>IF(K1247&lt;&gt;"",EXPORTADO!C1229,"")</f>
        <v/>
      </c>
      <c r="O1247" s="89" t="str">
        <f>IF(G1247&lt;&gt;"",EXPORTADO!E1229,"")</f>
        <v/>
      </c>
      <c r="P1247" s="90" t="str">
        <f>IF(G1247&lt;&gt;"",EXPORTADO!F1229,"")</f>
        <v/>
      </c>
      <c r="Q1247" s="90" t="str">
        <f>IF($G1247&lt;&gt;"",$O1247*P1247,IF(OR($I1247="c",$I1247="css"),SUMIF($G$22:G$2999,$K1247,Q$22:Q$2999),IF($I1247="c1",SUMIF($F$22:F$2999,$K1247,Q$22:Q$2999),IF($I1247="c2",SUMIF($E$22:E$2999,$K1247,Q$22:Q$2999),IF($I1247="c3",SUMIF($D$22:D$2999,$K1247,Q$22:Q$2999),IF($I1247="c4",SUMIF($C$22:C$2999,$K1247,Q$22:Q$2999),""))))))</f>
        <v/>
      </c>
      <c r="S1247" s="90"/>
      <c r="T1247" s="90" t="str">
        <f>IF(G1247&lt;&gt;"",IF(S1247&lt;&gt;"",O1247*S1247,"Celda Vacia"),IF($G1247&lt;&gt;"",$O1247*S1247,IF(OR($I1247="c",$I1247="css"),SUMIF($G$22:G$2999,$K1247,T$22:T$2999),IF($I1247="c1",SUMIF($F$22:F$2999,$K1247,T$22:T$2999),IF($I1247="c2",SUMIF($E$22:E$2999,$K1247,T$22:T$2999),IF($I1247="c3",SUMIF($D$22:D$2999,$K1247,T$22:T$2999),IF($I1247="c4",SUMIF($C$22:C$2999,$K1247,T$22:T$2999),"")))))))</f>
        <v/>
      </c>
      <c r="U1247" s="91" t="str">
        <f t="shared" si="312"/>
        <v/>
      </c>
      <c r="V1247" s="45"/>
      <c r="X1247" s="50" t="str">
        <f t="shared" si="313"/>
        <v/>
      </c>
      <c r="Y1247" s="69" t="str">
        <f t="shared" si="314"/>
        <v/>
      </c>
      <c r="Z1247" s="69" t="str">
        <f t="shared" si="315"/>
        <v/>
      </c>
      <c r="AA1247" s="69" t="str">
        <f>IF(I1247="CSS",IF(RELLENAR!$F$6="PEM",IF(OR(T1247&lt;(Q1247),Q1247=0),1,""),IF(OR(T1247*(1+$T$11+$T$9)&lt;(Q1247*(1+$O$9+$O$11)),Q1247=0),1,"")),"")</f>
        <v/>
      </c>
      <c r="AB1247" s="93" t="str">
        <f t="shared" si="316"/>
        <v/>
      </c>
      <c r="AC1247" s="56" t="str">
        <f t="shared" si="317"/>
        <v/>
      </c>
      <c r="AD1247" s="94" t="str">
        <f t="shared" si="318"/>
        <v/>
      </c>
      <c r="AE1247" s="56" t="str">
        <f t="shared" si="319"/>
        <v/>
      </c>
      <c r="AF1247" s="78" t="str">
        <f t="shared" si="320"/>
        <v/>
      </c>
    </row>
    <row r="1248" spans="1:32" s="74" customFormat="1" x14ac:dyDescent="0.2">
      <c r="A1248" s="74" t="str">
        <f>IF(EXPORTADO!I1230&lt;&gt;"",EXPORTADO!I1230,"")</f>
        <v/>
      </c>
      <c r="B1248" s="74" t="str">
        <f t="shared" si="305"/>
        <v/>
      </c>
      <c r="C1248" s="86" t="str">
        <f t="shared" si="306"/>
        <v/>
      </c>
      <c r="D1248" s="86" t="str">
        <f t="shared" si="307"/>
        <v/>
      </c>
      <c r="E1248" s="86" t="str">
        <f t="shared" si="308"/>
        <v/>
      </c>
      <c r="F1248" s="86" t="str">
        <f t="shared" si="309"/>
        <v/>
      </c>
      <c r="G1248" s="86" t="str">
        <f t="shared" si="310"/>
        <v/>
      </c>
      <c r="H1248" s="87" t="str">
        <f>IF(EXPORTADO!B1230&lt;&gt;"",EXPORTADO!B1230,"")</f>
        <v/>
      </c>
      <c r="I1248" s="78" t="str">
        <f t="shared" si="311"/>
        <v/>
      </c>
      <c r="J1248" s="78"/>
      <c r="K1248" s="88" t="str">
        <f>IF(EXPORTADO!A1230&lt;&gt;"",TRIM(EXPORTADO!A1230),"")</f>
        <v/>
      </c>
      <c r="L1248" s="50" t="str">
        <f>IF(K1248&lt;&gt;"",EXPORTADO!D1230,"")</f>
        <v/>
      </c>
      <c r="M1248" s="50"/>
      <c r="N1248" s="78" t="str">
        <f>IF(K1248&lt;&gt;"",EXPORTADO!C1230,"")</f>
        <v/>
      </c>
      <c r="O1248" s="89" t="str">
        <f>IF(G1248&lt;&gt;"",EXPORTADO!E1230,"")</f>
        <v/>
      </c>
      <c r="P1248" s="90" t="str">
        <f>IF(G1248&lt;&gt;"",EXPORTADO!F1230,"")</f>
        <v/>
      </c>
      <c r="Q1248" s="90" t="str">
        <f>IF($G1248&lt;&gt;"",$O1248*P1248,IF(OR($I1248="c",$I1248="css"),SUMIF($G$22:G$2999,$K1248,Q$22:Q$2999),IF($I1248="c1",SUMIF($F$22:F$2999,$K1248,Q$22:Q$2999),IF($I1248="c2",SUMIF($E$22:E$2999,$K1248,Q$22:Q$2999),IF($I1248="c3",SUMIF($D$22:D$2999,$K1248,Q$22:Q$2999),IF($I1248="c4",SUMIF($C$22:C$2999,$K1248,Q$22:Q$2999),""))))))</f>
        <v/>
      </c>
      <c r="S1248" s="90"/>
      <c r="T1248" s="90" t="str">
        <f>IF(G1248&lt;&gt;"",IF(S1248&lt;&gt;"",O1248*S1248,"Celda Vacia"),IF($G1248&lt;&gt;"",$O1248*S1248,IF(OR($I1248="c",$I1248="css"),SUMIF($G$22:G$2999,$K1248,T$22:T$2999),IF($I1248="c1",SUMIF($F$22:F$2999,$K1248,T$22:T$2999),IF($I1248="c2",SUMIF($E$22:E$2999,$K1248,T$22:T$2999),IF($I1248="c3",SUMIF($D$22:D$2999,$K1248,T$22:T$2999),IF($I1248="c4",SUMIF($C$22:C$2999,$K1248,T$22:T$2999),"")))))))</f>
        <v/>
      </c>
      <c r="U1248" s="91" t="str">
        <f t="shared" si="312"/>
        <v/>
      </c>
      <c r="V1248" s="45"/>
      <c r="X1248" s="50" t="str">
        <f t="shared" si="313"/>
        <v/>
      </c>
      <c r="Y1248" s="69" t="str">
        <f t="shared" si="314"/>
        <v/>
      </c>
      <c r="Z1248" s="69" t="str">
        <f t="shared" si="315"/>
        <v/>
      </c>
      <c r="AA1248" s="69" t="str">
        <f>IF(I1248="CSS",IF(RELLENAR!$F$6="PEM",IF(OR(T1248&lt;(Q1248),Q1248=0),1,""),IF(OR(T1248*(1+$T$11+$T$9)&lt;(Q1248*(1+$O$9+$O$11)),Q1248=0),1,"")),"")</f>
        <v/>
      </c>
      <c r="AB1248" s="93" t="str">
        <f t="shared" si="316"/>
        <v/>
      </c>
      <c r="AC1248" s="56" t="str">
        <f t="shared" si="317"/>
        <v/>
      </c>
      <c r="AD1248" s="94" t="str">
        <f t="shared" si="318"/>
        <v/>
      </c>
      <c r="AE1248" s="56" t="str">
        <f t="shared" si="319"/>
        <v/>
      </c>
      <c r="AF1248" s="78" t="str">
        <f t="shared" si="320"/>
        <v/>
      </c>
    </row>
    <row r="1249" spans="1:32" s="74" customFormat="1" x14ac:dyDescent="0.2">
      <c r="A1249" s="74" t="str">
        <f>IF(EXPORTADO!I1231&lt;&gt;"",EXPORTADO!I1231,"")</f>
        <v/>
      </c>
      <c r="B1249" s="74" t="str">
        <f t="shared" si="305"/>
        <v/>
      </c>
      <c r="C1249" s="86" t="str">
        <f t="shared" si="306"/>
        <v/>
      </c>
      <c r="D1249" s="86" t="str">
        <f t="shared" si="307"/>
        <v/>
      </c>
      <c r="E1249" s="86" t="str">
        <f t="shared" si="308"/>
        <v/>
      </c>
      <c r="F1249" s="86" t="str">
        <f t="shared" si="309"/>
        <v/>
      </c>
      <c r="G1249" s="86" t="str">
        <f t="shared" si="310"/>
        <v/>
      </c>
      <c r="H1249" s="87" t="str">
        <f>IF(EXPORTADO!B1231&lt;&gt;"",EXPORTADO!B1231,"")</f>
        <v/>
      </c>
      <c r="I1249" s="78" t="str">
        <f t="shared" si="311"/>
        <v/>
      </c>
      <c r="J1249" s="78"/>
      <c r="K1249" s="88" t="str">
        <f>IF(EXPORTADO!A1231&lt;&gt;"",TRIM(EXPORTADO!A1231),"")</f>
        <v/>
      </c>
      <c r="L1249" s="50" t="str">
        <f>IF(K1249&lt;&gt;"",EXPORTADO!D1231,"")</f>
        <v/>
      </c>
      <c r="M1249" s="50"/>
      <c r="N1249" s="78" t="str">
        <f>IF(K1249&lt;&gt;"",EXPORTADO!C1231,"")</f>
        <v/>
      </c>
      <c r="O1249" s="89" t="str">
        <f>IF(G1249&lt;&gt;"",EXPORTADO!E1231,"")</f>
        <v/>
      </c>
      <c r="P1249" s="90" t="str">
        <f>IF(G1249&lt;&gt;"",EXPORTADO!F1231,"")</f>
        <v/>
      </c>
      <c r="Q1249" s="90" t="str">
        <f>IF($G1249&lt;&gt;"",$O1249*P1249,IF(OR($I1249="c",$I1249="css"),SUMIF($G$22:G$2999,$K1249,Q$22:Q$2999),IF($I1249="c1",SUMIF($F$22:F$2999,$K1249,Q$22:Q$2999),IF($I1249="c2",SUMIF($E$22:E$2999,$K1249,Q$22:Q$2999),IF($I1249="c3",SUMIF($D$22:D$2999,$K1249,Q$22:Q$2999),IF($I1249="c4",SUMIF($C$22:C$2999,$K1249,Q$22:Q$2999),""))))))</f>
        <v/>
      </c>
      <c r="S1249" s="90"/>
      <c r="T1249" s="90" t="str">
        <f>IF(G1249&lt;&gt;"",IF(S1249&lt;&gt;"",O1249*S1249,"Celda Vacia"),IF($G1249&lt;&gt;"",$O1249*S1249,IF(OR($I1249="c",$I1249="css"),SUMIF($G$22:G$2999,$K1249,T$22:T$2999),IF($I1249="c1",SUMIF($F$22:F$2999,$K1249,T$22:T$2999),IF($I1249="c2",SUMIF($E$22:E$2999,$K1249,T$22:T$2999),IF($I1249="c3",SUMIF($D$22:D$2999,$K1249,T$22:T$2999),IF($I1249="c4",SUMIF($C$22:C$2999,$K1249,T$22:T$2999),"")))))))</f>
        <v/>
      </c>
      <c r="U1249" s="91" t="str">
        <f t="shared" si="312"/>
        <v/>
      </c>
      <c r="V1249" s="45"/>
      <c r="X1249" s="50" t="str">
        <f t="shared" si="313"/>
        <v/>
      </c>
      <c r="Y1249" s="69" t="str">
        <f t="shared" si="314"/>
        <v/>
      </c>
      <c r="Z1249" s="69" t="str">
        <f t="shared" si="315"/>
        <v/>
      </c>
      <c r="AA1249" s="69" t="str">
        <f>IF(I1249="CSS",IF(RELLENAR!$F$6="PEM",IF(OR(T1249&lt;(Q1249),Q1249=0),1,""),IF(OR(T1249*(1+$T$11+$T$9)&lt;(Q1249*(1+$O$9+$O$11)),Q1249=0),1,"")),"")</f>
        <v/>
      </c>
      <c r="AB1249" s="93" t="str">
        <f t="shared" si="316"/>
        <v/>
      </c>
      <c r="AC1249" s="56" t="str">
        <f t="shared" si="317"/>
        <v/>
      </c>
      <c r="AD1249" s="94" t="str">
        <f t="shared" si="318"/>
        <v/>
      </c>
      <c r="AE1249" s="56" t="str">
        <f t="shared" si="319"/>
        <v/>
      </c>
      <c r="AF1249" s="78" t="str">
        <f t="shared" si="320"/>
        <v/>
      </c>
    </row>
    <row r="1250" spans="1:32" s="74" customFormat="1" x14ac:dyDescent="0.2">
      <c r="A1250" s="74" t="str">
        <f>IF(EXPORTADO!I1232&lt;&gt;"",EXPORTADO!I1232,"")</f>
        <v/>
      </c>
      <c r="B1250" s="74" t="str">
        <f t="shared" si="305"/>
        <v/>
      </c>
      <c r="C1250" s="86" t="str">
        <f t="shared" si="306"/>
        <v/>
      </c>
      <c r="D1250" s="86" t="str">
        <f t="shared" si="307"/>
        <v/>
      </c>
      <c r="E1250" s="86" t="str">
        <f t="shared" si="308"/>
        <v/>
      </c>
      <c r="F1250" s="86" t="str">
        <f t="shared" si="309"/>
        <v/>
      </c>
      <c r="G1250" s="86" t="str">
        <f t="shared" si="310"/>
        <v/>
      </c>
      <c r="H1250" s="87" t="str">
        <f>IF(EXPORTADO!B1232&lt;&gt;"",EXPORTADO!B1232,"")</f>
        <v/>
      </c>
      <c r="I1250" s="78" t="str">
        <f t="shared" si="311"/>
        <v/>
      </c>
      <c r="J1250" s="78"/>
      <c r="K1250" s="88" t="str">
        <f>IF(EXPORTADO!A1232&lt;&gt;"",TRIM(EXPORTADO!A1232),"")</f>
        <v/>
      </c>
      <c r="L1250" s="50" t="str">
        <f>IF(K1250&lt;&gt;"",EXPORTADO!D1232,"")</f>
        <v/>
      </c>
      <c r="M1250" s="50"/>
      <c r="N1250" s="78" t="str">
        <f>IF(K1250&lt;&gt;"",EXPORTADO!C1232,"")</f>
        <v/>
      </c>
      <c r="O1250" s="89" t="str">
        <f>IF(G1250&lt;&gt;"",EXPORTADO!E1232,"")</f>
        <v/>
      </c>
      <c r="P1250" s="90" t="str">
        <f>IF(G1250&lt;&gt;"",EXPORTADO!F1232,"")</f>
        <v/>
      </c>
      <c r="Q1250" s="90" t="str">
        <f>IF($G1250&lt;&gt;"",$O1250*P1250,IF(OR($I1250="c",$I1250="css"),SUMIF($G$22:G$2999,$K1250,Q$22:Q$2999),IF($I1250="c1",SUMIF($F$22:F$2999,$K1250,Q$22:Q$2999),IF($I1250="c2",SUMIF($E$22:E$2999,$K1250,Q$22:Q$2999),IF($I1250="c3",SUMIF($D$22:D$2999,$K1250,Q$22:Q$2999),IF($I1250="c4",SUMIF($C$22:C$2999,$K1250,Q$22:Q$2999),""))))))</f>
        <v/>
      </c>
      <c r="S1250" s="90"/>
      <c r="T1250" s="90" t="str">
        <f>IF(G1250&lt;&gt;"",IF(S1250&lt;&gt;"",O1250*S1250,"Celda Vacia"),IF($G1250&lt;&gt;"",$O1250*S1250,IF(OR($I1250="c",$I1250="css"),SUMIF($G$22:G$2999,$K1250,T$22:T$2999),IF($I1250="c1",SUMIF($F$22:F$2999,$K1250,T$22:T$2999),IF($I1250="c2",SUMIF($E$22:E$2999,$K1250,T$22:T$2999),IF($I1250="c3",SUMIF($D$22:D$2999,$K1250,T$22:T$2999),IF($I1250="c4",SUMIF($C$22:C$2999,$K1250,T$22:T$2999),"")))))))</f>
        <v/>
      </c>
      <c r="U1250" s="91" t="str">
        <f t="shared" si="312"/>
        <v/>
      </c>
      <c r="V1250" s="45"/>
      <c r="X1250" s="50" t="str">
        <f t="shared" si="313"/>
        <v/>
      </c>
      <c r="Y1250" s="69" t="str">
        <f t="shared" si="314"/>
        <v/>
      </c>
      <c r="Z1250" s="69" t="str">
        <f t="shared" si="315"/>
        <v/>
      </c>
      <c r="AA1250" s="69" t="str">
        <f>IF(I1250="CSS",IF(RELLENAR!$F$6="PEM",IF(OR(T1250&lt;(Q1250),Q1250=0),1,""),IF(OR(T1250*(1+$T$11+$T$9)&lt;(Q1250*(1+$O$9+$O$11)),Q1250=0),1,"")),"")</f>
        <v/>
      </c>
      <c r="AB1250" s="93" t="str">
        <f t="shared" si="316"/>
        <v/>
      </c>
      <c r="AC1250" s="56" t="str">
        <f t="shared" si="317"/>
        <v/>
      </c>
      <c r="AD1250" s="94" t="str">
        <f t="shared" si="318"/>
        <v/>
      </c>
      <c r="AE1250" s="56" t="str">
        <f t="shared" si="319"/>
        <v/>
      </c>
      <c r="AF1250" s="78" t="str">
        <f t="shared" si="320"/>
        <v/>
      </c>
    </row>
    <row r="1251" spans="1:32" s="74" customFormat="1" x14ac:dyDescent="0.2">
      <c r="A1251" s="74" t="str">
        <f>IF(EXPORTADO!I1233&lt;&gt;"",EXPORTADO!I1233,"")</f>
        <v/>
      </c>
      <c r="B1251" s="74" t="str">
        <f t="shared" si="305"/>
        <v/>
      </c>
      <c r="C1251" s="86" t="str">
        <f t="shared" si="306"/>
        <v/>
      </c>
      <c r="D1251" s="86" t="str">
        <f t="shared" si="307"/>
        <v/>
      </c>
      <c r="E1251" s="86" t="str">
        <f t="shared" si="308"/>
        <v/>
      </c>
      <c r="F1251" s="86" t="str">
        <f t="shared" si="309"/>
        <v/>
      </c>
      <c r="G1251" s="86" t="str">
        <f t="shared" si="310"/>
        <v/>
      </c>
      <c r="H1251" s="87" t="str">
        <f>IF(EXPORTADO!B1233&lt;&gt;"",EXPORTADO!B1233,"")</f>
        <v/>
      </c>
      <c r="I1251" s="78" t="str">
        <f t="shared" si="311"/>
        <v/>
      </c>
      <c r="J1251" s="78"/>
      <c r="K1251" s="88" t="str">
        <f>IF(EXPORTADO!A1233&lt;&gt;"",TRIM(EXPORTADO!A1233),"")</f>
        <v/>
      </c>
      <c r="L1251" s="50" t="str">
        <f>IF(K1251&lt;&gt;"",EXPORTADO!D1233,"")</f>
        <v/>
      </c>
      <c r="M1251" s="50"/>
      <c r="N1251" s="78" t="str">
        <f>IF(K1251&lt;&gt;"",EXPORTADO!C1233,"")</f>
        <v/>
      </c>
      <c r="O1251" s="89" t="str">
        <f>IF(G1251&lt;&gt;"",EXPORTADO!E1233,"")</f>
        <v/>
      </c>
      <c r="P1251" s="90" t="str">
        <f>IF(G1251&lt;&gt;"",EXPORTADO!F1233,"")</f>
        <v/>
      </c>
      <c r="Q1251" s="90" t="str">
        <f>IF($G1251&lt;&gt;"",$O1251*P1251,IF(OR($I1251="c",$I1251="css"),SUMIF($G$22:G$2999,$K1251,Q$22:Q$2999),IF($I1251="c1",SUMIF($F$22:F$2999,$K1251,Q$22:Q$2999),IF($I1251="c2",SUMIF($E$22:E$2999,$K1251,Q$22:Q$2999),IF($I1251="c3",SUMIF($D$22:D$2999,$K1251,Q$22:Q$2999),IF($I1251="c4",SUMIF($C$22:C$2999,$K1251,Q$22:Q$2999),""))))))</f>
        <v/>
      </c>
      <c r="S1251" s="90"/>
      <c r="T1251" s="90" t="str">
        <f>IF(G1251&lt;&gt;"",IF(S1251&lt;&gt;"",O1251*S1251,"Celda Vacia"),IF($G1251&lt;&gt;"",$O1251*S1251,IF(OR($I1251="c",$I1251="css"),SUMIF($G$22:G$2999,$K1251,T$22:T$2999),IF($I1251="c1",SUMIF($F$22:F$2999,$K1251,T$22:T$2999),IF($I1251="c2",SUMIF($E$22:E$2999,$K1251,T$22:T$2999),IF($I1251="c3",SUMIF($D$22:D$2999,$K1251,T$22:T$2999),IF($I1251="c4",SUMIF($C$22:C$2999,$K1251,T$22:T$2999),"")))))))</f>
        <v/>
      </c>
      <c r="U1251" s="91" t="str">
        <f t="shared" si="312"/>
        <v/>
      </c>
      <c r="V1251" s="45"/>
      <c r="X1251" s="50" t="str">
        <f t="shared" si="313"/>
        <v/>
      </c>
      <c r="Y1251" s="69" t="str">
        <f t="shared" si="314"/>
        <v/>
      </c>
      <c r="Z1251" s="69" t="str">
        <f t="shared" si="315"/>
        <v/>
      </c>
      <c r="AA1251" s="69" t="str">
        <f>IF(I1251="CSS",IF(RELLENAR!$F$6="PEM",IF(OR(T1251&lt;(Q1251),Q1251=0),1,""),IF(OR(T1251*(1+$T$11+$T$9)&lt;(Q1251*(1+$O$9+$O$11)),Q1251=0),1,"")),"")</f>
        <v/>
      </c>
      <c r="AB1251" s="93" t="str">
        <f t="shared" si="316"/>
        <v/>
      </c>
      <c r="AC1251" s="56" t="str">
        <f t="shared" si="317"/>
        <v/>
      </c>
      <c r="AD1251" s="94" t="str">
        <f t="shared" si="318"/>
        <v/>
      </c>
      <c r="AE1251" s="56" t="str">
        <f t="shared" si="319"/>
        <v/>
      </c>
      <c r="AF1251" s="78" t="str">
        <f t="shared" si="320"/>
        <v/>
      </c>
    </row>
    <row r="1252" spans="1:32" s="74" customFormat="1" x14ac:dyDescent="0.2">
      <c r="A1252" s="74" t="str">
        <f>IF(EXPORTADO!I1234&lt;&gt;"",EXPORTADO!I1234,"")</f>
        <v/>
      </c>
      <c r="B1252" s="74" t="str">
        <f t="shared" si="305"/>
        <v/>
      </c>
      <c r="C1252" s="86" t="str">
        <f t="shared" si="306"/>
        <v/>
      </c>
      <c r="D1252" s="86" t="str">
        <f t="shared" si="307"/>
        <v/>
      </c>
      <c r="E1252" s="86" t="str">
        <f t="shared" si="308"/>
        <v/>
      </c>
      <c r="F1252" s="86" t="str">
        <f t="shared" si="309"/>
        <v/>
      </c>
      <c r="G1252" s="86" t="str">
        <f t="shared" si="310"/>
        <v/>
      </c>
      <c r="H1252" s="87" t="str">
        <f>IF(EXPORTADO!B1234&lt;&gt;"",EXPORTADO!B1234,"")</f>
        <v/>
      </c>
      <c r="I1252" s="78" t="str">
        <f t="shared" si="311"/>
        <v/>
      </c>
      <c r="J1252" s="78"/>
      <c r="K1252" s="88" t="str">
        <f>IF(EXPORTADO!A1234&lt;&gt;"",TRIM(EXPORTADO!A1234),"")</f>
        <v/>
      </c>
      <c r="L1252" s="50" t="str">
        <f>IF(K1252&lt;&gt;"",EXPORTADO!D1234,"")</f>
        <v/>
      </c>
      <c r="M1252" s="50"/>
      <c r="N1252" s="78" t="str">
        <f>IF(K1252&lt;&gt;"",EXPORTADO!C1234,"")</f>
        <v/>
      </c>
      <c r="O1252" s="89" t="str">
        <f>IF(G1252&lt;&gt;"",EXPORTADO!E1234,"")</f>
        <v/>
      </c>
      <c r="P1252" s="90" t="str">
        <f>IF(G1252&lt;&gt;"",EXPORTADO!F1234,"")</f>
        <v/>
      </c>
      <c r="Q1252" s="90" t="str">
        <f>IF($G1252&lt;&gt;"",$O1252*P1252,IF(OR($I1252="c",$I1252="css"),SUMIF($G$22:G$2999,$K1252,Q$22:Q$2999),IF($I1252="c1",SUMIF($F$22:F$2999,$K1252,Q$22:Q$2999),IF($I1252="c2",SUMIF($E$22:E$2999,$K1252,Q$22:Q$2999),IF($I1252="c3",SUMIF($D$22:D$2999,$K1252,Q$22:Q$2999),IF($I1252="c4",SUMIF($C$22:C$2999,$K1252,Q$22:Q$2999),""))))))</f>
        <v/>
      </c>
      <c r="S1252" s="90"/>
      <c r="T1252" s="90" t="str">
        <f>IF(G1252&lt;&gt;"",IF(S1252&lt;&gt;"",O1252*S1252,"Celda Vacia"),IF($G1252&lt;&gt;"",$O1252*S1252,IF(OR($I1252="c",$I1252="css"),SUMIF($G$22:G$2999,$K1252,T$22:T$2999),IF($I1252="c1",SUMIF($F$22:F$2999,$K1252,T$22:T$2999),IF($I1252="c2",SUMIF($E$22:E$2999,$K1252,T$22:T$2999),IF($I1252="c3",SUMIF($D$22:D$2999,$K1252,T$22:T$2999),IF($I1252="c4",SUMIF($C$22:C$2999,$K1252,T$22:T$2999),"")))))))</f>
        <v/>
      </c>
      <c r="U1252" s="91" t="str">
        <f t="shared" si="312"/>
        <v/>
      </c>
      <c r="V1252" s="45"/>
      <c r="X1252" s="50" t="str">
        <f t="shared" si="313"/>
        <v/>
      </c>
      <c r="Y1252" s="69" t="str">
        <f t="shared" si="314"/>
        <v/>
      </c>
      <c r="Z1252" s="69" t="str">
        <f t="shared" si="315"/>
        <v/>
      </c>
      <c r="AA1252" s="69" t="str">
        <f>IF(I1252="CSS",IF(RELLENAR!$F$6="PEM",IF(OR(T1252&lt;(Q1252),Q1252=0),1,""),IF(OR(T1252*(1+$T$11+$T$9)&lt;(Q1252*(1+$O$9+$O$11)),Q1252=0),1,"")),"")</f>
        <v/>
      </c>
      <c r="AB1252" s="93" t="str">
        <f t="shared" si="316"/>
        <v/>
      </c>
      <c r="AC1252" s="56" t="str">
        <f t="shared" si="317"/>
        <v/>
      </c>
      <c r="AD1252" s="94" t="str">
        <f t="shared" si="318"/>
        <v/>
      </c>
      <c r="AE1252" s="56" t="str">
        <f t="shared" si="319"/>
        <v/>
      </c>
      <c r="AF1252" s="78" t="str">
        <f t="shared" si="320"/>
        <v/>
      </c>
    </row>
    <row r="1253" spans="1:32" s="74" customFormat="1" x14ac:dyDescent="0.2">
      <c r="A1253" s="74" t="str">
        <f>IF(EXPORTADO!I1235&lt;&gt;"",EXPORTADO!I1235,"")</f>
        <v/>
      </c>
      <c r="B1253" s="74" t="str">
        <f t="shared" si="305"/>
        <v/>
      </c>
      <c r="C1253" s="86" t="str">
        <f t="shared" si="306"/>
        <v/>
      </c>
      <c r="D1253" s="86" t="str">
        <f t="shared" si="307"/>
        <v/>
      </c>
      <c r="E1253" s="86" t="str">
        <f t="shared" si="308"/>
        <v/>
      </c>
      <c r="F1253" s="86" t="str">
        <f t="shared" si="309"/>
        <v/>
      </c>
      <c r="G1253" s="86" t="str">
        <f t="shared" si="310"/>
        <v/>
      </c>
      <c r="H1253" s="87" t="str">
        <f>IF(EXPORTADO!B1235&lt;&gt;"",EXPORTADO!B1235,"")</f>
        <v/>
      </c>
      <c r="I1253" s="78" t="str">
        <f t="shared" si="311"/>
        <v/>
      </c>
      <c r="J1253" s="78"/>
      <c r="K1253" s="88" t="str">
        <f>IF(EXPORTADO!A1235&lt;&gt;"",TRIM(EXPORTADO!A1235),"")</f>
        <v/>
      </c>
      <c r="L1253" s="50" t="str">
        <f>IF(K1253&lt;&gt;"",EXPORTADO!D1235,"")</f>
        <v/>
      </c>
      <c r="M1253" s="50"/>
      <c r="N1253" s="78" t="str">
        <f>IF(K1253&lt;&gt;"",EXPORTADO!C1235,"")</f>
        <v/>
      </c>
      <c r="O1253" s="89" t="str">
        <f>IF(G1253&lt;&gt;"",EXPORTADO!E1235,"")</f>
        <v/>
      </c>
      <c r="P1253" s="90" t="str">
        <f>IF(G1253&lt;&gt;"",EXPORTADO!F1235,"")</f>
        <v/>
      </c>
      <c r="Q1253" s="90" t="str">
        <f>IF($G1253&lt;&gt;"",$O1253*P1253,IF(OR($I1253="c",$I1253="css"),SUMIF($G$22:G$2999,$K1253,Q$22:Q$2999),IF($I1253="c1",SUMIF($F$22:F$2999,$K1253,Q$22:Q$2999),IF($I1253="c2",SUMIF($E$22:E$2999,$K1253,Q$22:Q$2999),IF($I1253="c3",SUMIF($D$22:D$2999,$K1253,Q$22:Q$2999),IF($I1253="c4",SUMIF($C$22:C$2999,$K1253,Q$22:Q$2999),""))))))</f>
        <v/>
      </c>
      <c r="S1253" s="90"/>
      <c r="T1253" s="90" t="str">
        <f>IF(G1253&lt;&gt;"",IF(S1253&lt;&gt;"",O1253*S1253,"Celda Vacia"),IF($G1253&lt;&gt;"",$O1253*S1253,IF(OR($I1253="c",$I1253="css"),SUMIF($G$22:G$2999,$K1253,T$22:T$2999),IF($I1253="c1",SUMIF($F$22:F$2999,$K1253,T$22:T$2999),IF($I1253="c2",SUMIF($E$22:E$2999,$K1253,T$22:T$2999),IF($I1253="c3",SUMIF($D$22:D$2999,$K1253,T$22:T$2999),IF($I1253="c4",SUMIF($C$22:C$2999,$K1253,T$22:T$2999),"")))))))</f>
        <v/>
      </c>
      <c r="U1253" s="91" t="str">
        <f t="shared" si="312"/>
        <v/>
      </c>
      <c r="V1253" s="45"/>
      <c r="X1253" s="50" t="str">
        <f t="shared" si="313"/>
        <v/>
      </c>
      <c r="Y1253" s="69" t="str">
        <f t="shared" si="314"/>
        <v/>
      </c>
      <c r="Z1253" s="69" t="str">
        <f t="shared" si="315"/>
        <v/>
      </c>
      <c r="AA1253" s="69" t="str">
        <f>IF(I1253="CSS",IF(RELLENAR!$F$6="PEM",IF(OR(T1253&lt;(Q1253),Q1253=0),1,""),IF(OR(T1253*(1+$T$11+$T$9)&lt;(Q1253*(1+$O$9+$O$11)),Q1253=0),1,"")),"")</f>
        <v/>
      </c>
      <c r="AB1253" s="93" t="str">
        <f t="shared" si="316"/>
        <v/>
      </c>
      <c r="AC1253" s="56" t="str">
        <f t="shared" si="317"/>
        <v/>
      </c>
      <c r="AD1253" s="94" t="str">
        <f t="shared" si="318"/>
        <v/>
      </c>
      <c r="AE1253" s="56" t="str">
        <f t="shared" si="319"/>
        <v/>
      </c>
      <c r="AF1253" s="78" t="str">
        <f t="shared" si="320"/>
        <v/>
      </c>
    </row>
    <row r="1254" spans="1:32" s="74" customFormat="1" x14ac:dyDescent="0.2">
      <c r="A1254" s="74" t="str">
        <f>IF(EXPORTADO!I1236&lt;&gt;"",EXPORTADO!I1236,"")</f>
        <v/>
      </c>
      <c r="B1254" s="74" t="str">
        <f t="shared" si="305"/>
        <v/>
      </c>
      <c r="C1254" s="86" t="str">
        <f t="shared" si="306"/>
        <v/>
      </c>
      <c r="D1254" s="86" t="str">
        <f t="shared" si="307"/>
        <v/>
      </c>
      <c r="E1254" s="86" t="str">
        <f t="shared" si="308"/>
        <v/>
      </c>
      <c r="F1254" s="86" t="str">
        <f t="shared" si="309"/>
        <v/>
      </c>
      <c r="G1254" s="86" t="str">
        <f t="shared" si="310"/>
        <v/>
      </c>
      <c r="H1254" s="87" t="str">
        <f>IF(EXPORTADO!B1236&lt;&gt;"",EXPORTADO!B1236,"")</f>
        <v/>
      </c>
      <c r="I1254" s="78" t="str">
        <f t="shared" si="311"/>
        <v/>
      </c>
      <c r="J1254" s="78"/>
      <c r="K1254" s="88" t="str">
        <f>IF(EXPORTADO!A1236&lt;&gt;"",TRIM(EXPORTADO!A1236),"")</f>
        <v/>
      </c>
      <c r="L1254" s="50" t="str">
        <f>IF(K1254&lt;&gt;"",EXPORTADO!D1236,"")</f>
        <v/>
      </c>
      <c r="M1254" s="50"/>
      <c r="N1254" s="78" t="str">
        <f>IF(K1254&lt;&gt;"",EXPORTADO!C1236,"")</f>
        <v/>
      </c>
      <c r="O1254" s="89" t="str">
        <f>IF(G1254&lt;&gt;"",EXPORTADO!E1236,"")</f>
        <v/>
      </c>
      <c r="P1254" s="90" t="str">
        <f>IF(G1254&lt;&gt;"",EXPORTADO!F1236,"")</f>
        <v/>
      </c>
      <c r="Q1254" s="90" t="str">
        <f>IF($G1254&lt;&gt;"",$O1254*P1254,IF(OR($I1254="c",$I1254="css"),SUMIF($G$22:G$2999,$K1254,Q$22:Q$2999),IF($I1254="c1",SUMIF($F$22:F$2999,$K1254,Q$22:Q$2999),IF($I1254="c2",SUMIF($E$22:E$2999,$K1254,Q$22:Q$2999),IF($I1254="c3",SUMIF($D$22:D$2999,$K1254,Q$22:Q$2999),IF($I1254="c4",SUMIF($C$22:C$2999,$K1254,Q$22:Q$2999),""))))))</f>
        <v/>
      </c>
      <c r="S1254" s="90"/>
      <c r="T1254" s="90" t="str">
        <f>IF(G1254&lt;&gt;"",IF(S1254&lt;&gt;"",O1254*S1254,"Celda Vacia"),IF($G1254&lt;&gt;"",$O1254*S1254,IF(OR($I1254="c",$I1254="css"),SUMIF($G$22:G$2999,$K1254,T$22:T$2999),IF($I1254="c1",SUMIF($F$22:F$2999,$K1254,T$22:T$2999),IF($I1254="c2",SUMIF($E$22:E$2999,$K1254,T$22:T$2999),IF($I1254="c3",SUMIF($D$22:D$2999,$K1254,T$22:T$2999),IF($I1254="c4",SUMIF($C$22:C$2999,$K1254,T$22:T$2999),"")))))))</f>
        <v/>
      </c>
      <c r="U1254" s="91" t="str">
        <f t="shared" si="312"/>
        <v/>
      </c>
      <c r="V1254" s="45"/>
      <c r="X1254" s="50" t="str">
        <f t="shared" si="313"/>
        <v/>
      </c>
      <c r="Y1254" s="69" t="str">
        <f t="shared" si="314"/>
        <v/>
      </c>
      <c r="Z1254" s="69" t="str">
        <f t="shared" si="315"/>
        <v/>
      </c>
      <c r="AA1254" s="69" t="str">
        <f>IF(I1254="CSS",IF(RELLENAR!$F$6="PEM",IF(OR(T1254&lt;(Q1254),Q1254=0),1,""),IF(OR(T1254*(1+$T$11+$T$9)&lt;(Q1254*(1+$O$9+$O$11)),Q1254=0),1,"")),"")</f>
        <v/>
      </c>
      <c r="AB1254" s="93" t="str">
        <f t="shared" si="316"/>
        <v/>
      </c>
      <c r="AC1254" s="56" t="str">
        <f t="shared" si="317"/>
        <v/>
      </c>
      <c r="AD1254" s="94" t="str">
        <f t="shared" si="318"/>
        <v/>
      </c>
      <c r="AE1254" s="56" t="str">
        <f t="shared" si="319"/>
        <v/>
      </c>
      <c r="AF1254" s="78" t="str">
        <f t="shared" si="320"/>
        <v/>
      </c>
    </row>
    <row r="1255" spans="1:32" s="74" customFormat="1" x14ac:dyDescent="0.2">
      <c r="A1255" s="74" t="str">
        <f>IF(EXPORTADO!I1237&lt;&gt;"",EXPORTADO!I1237,"")</f>
        <v/>
      </c>
      <c r="B1255" s="74" t="str">
        <f t="shared" si="305"/>
        <v/>
      </c>
      <c r="C1255" s="86" t="str">
        <f t="shared" si="306"/>
        <v/>
      </c>
      <c r="D1255" s="86" t="str">
        <f t="shared" si="307"/>
        <v/>
      </c>
      <c r="E1255" s="86" t="str">
        <f t="shared" si="308"/>
        <v/>
      </c>
      <c r="F1255" s="86" t="str">
        <f t="shared" si="309"/>
        <v/>
      </c>
      <c r="G1255" s="86" t="str">
        <f t="shared" si="310"/>
        <v/>
      </c>
      <c r="H1255" s="87" t="str">
        <f>IF(EXPORTADO!B1237&lt;&gt;"",EXPORTADO!B1237,"")</f>
        <v/>
      </c>
      <c r="I1255" s="78" t="str">
        <f t="shared" si="311"/>
        <v/>
      </c>
      <c r="J1255" s="78"/>
      <c r="K1255" s="88" t="str">
        <f>IF(EXPORTADO!A1237&lt;&gt;"",TRIM(EXPORTADO!A1237),"")</f>
        <v/>
      </c>
      <c r="L1255" s="50" t="str">
        <f>IF(K1255&lt;&gt;"",EXPORTADO!D1237,"")</f>
        <v/>
      </c>
      <c r="M1255" s="50"/>
      <c r="N1255" s="78" t="str">
        <f>IF(K1255&lt;&gt;"",EXPORTADO!C1237,"")</f>
        <v/>
      </c>
      <c r="O1255" s="89" t="str">
        <f>IF(G1255&lt;&gt;"",EXPORTADO!E1237,"")</f>
        <v/>
      </c>
      <c r="P1255" s="90" t="str">
        <f>IF(G1255&lt;&gt;"",EXPORTADO!F1237,"")</f>
        <v/>
      </c>
      <c r="Q1255" s="90" t="str">
        <f>IF($G1255&lt;&gt;"",$O1255*P1255,IF(OR($I1255="c",$I1255="css"),SUMIF($G$22:G$2999,$K1255,Q$22:Q$2999),IF($I1255="c1",SUMIF($F$22:F$2999,$K1255,Q$22:Q$2999),IF($I1255="c2",SUMIF($E$22:E$2999,$K1255,Q$22:Q$2999),IF($I1255="c3",SUMIF($D$22:D$2999,$K1255,Q$22:Q$2999),IF($I1255="c4",SUMIF($C$22:C$2999,$K1255,Q$22:Q$2999),""))))))</f>
        <v/>
      </c>
      <c r="S1255" s="90"/>
      <c r="T1255" s="90" t="str">
        <f>IF(G1255&lt;&gt;"",IF(S1255&lt;&gt;"",O1255*S1255,"Celda Vacia"),IF($G1255&lt;&gt;"",$O1255*S1255,IF(OR($I1255="c",$I1255="css"),SUMIF($G$22:G$2999,$K1255,T$22:T$2999),IF($I1255="c1",SUMIF($F$22:F$2999,$K1255,T$22:T$2999),IF($I1255="c2",SUMIF($E$22:E$2999,$K1255,T$22:T$2999),IF($I1255="c3",SUMIF($D$22:D$2999,$K1255,T$22:T$2999),IF($I1255="c4",SUMIF($C$22:C$2999,$K1255,T$22:T$2999),"")))))))</f>
        <v/>
      </c>
      <c r="U1255" s="91" t="str">
        <f t="shared" si="312"/>
        <v/>
      </c>
      <c r="V1255" s="45"/>
      <c r="X1255" s="50" t="str">
        <f t="shared" si="313"/>
        <v/>
      </c>
      <c r="Y1255" s="69" t="str">
        <f t="shared" si="314"/>
        <v/>
      </c>
      <c r="Z1255" s="69" t="str">
        <f t="shared" si="315"/>
        <v/>
      </c>
      <c r="AA1255" s="69" t="str">
        <f>IF(I1255="CSS",IF(RELLENAR!$F$6="PEM",IF(OR(T1255&lt;(Q1255),Q1255=0),1,""),IF(OR(T1255*(1+$T$11+$T$9)&lt;(Q1255*(1+$O$9+$O$11)),Q1255=0),1,"")),"")</f>
        <v/>
      </c>
      <c r="AB1255" s="93" t="str">
        <f t="shared" si="316"/>
        <v/>
      </c>
      <c r="AC1255" s="56" t="str">
        <f t="shared" si="317"/>
        <v/>
      </c>
      <c r="AD1255" s="94" t="str">
        <f t="shared" si="318"/>
        <v/>
      </c>
      <c r="AE1255" s="56" t="str">
        <f t="shared" si="319"/>
        <v/>
      </c>
      <c r="AF1255" s="78" t="str">
        <f t="shared" si="320"/>
        <v/>
      </c>
    </row>
    <row r="1256" spans="1:32" s="74" customFormat="1" x14ac:dyDescent="0.2">
      <c r="A1256" s="74" t="str">
        <f>IF(EXPORTADO!I1238&lt;&gt;"",EXPORTADO!I1238,"")</f>
        <v/>
      </c>
      <c r="B1256" s="74" t="str">
        <f t="shared" si="305"/>
        <v/>
      </c>
      <c r="C1256" s="86" t="str">
        <f t="shared" si="306"/>
        <v/>
      </c>
      <c r="D1256" s="86" t="str">
        <f t="shared" si="307"/>
        <v/>
      </c>
      <c r="E1256" s="86" t="str">
        <f t="shared" si="308"/>
        <v/>
      </c>
      <c r="F1256" s="86" t="str">
        <f t="shared" si="309"/>
        <v/>
      </c>
      <c r="G1256" s="86" t="str">
        <f t="shared" si="310"/>
        <v/>
      </c>
      <c r="H1256" s="87" t="str">
        <f>IF(EXPORTADO!B1238&lt;&gt;"",EXPORTADO!B1238,"")</f>
        <v/>
      </c>
      <c r="I1256" s="78" t="str">
        <f t="shared" si="311"/>
        <v/>
      </c>
      <c r="J1256" s="78"/>
      <c r="K1256" s="88" t="str">
        <f>IF(EXPORTADO!A1238&lt;&gt;"",TRIM(EXPORTADO!A1238),"")</f>
        <v/>
      </c>
      <c r="L1256" s="50" t="str">
        <f>IF(K1256&lt;&gt;"",EXPORTADO!D1238,"")</f>
        <v/>
      </c>
      <c r="M1256" s="50"/>
      <c r="N1256" s="78" t="str">
        <f>IF(K1256&lt;&gt;"",EXPORTADO!C1238,"")</f>
        <v/>
      </c>
      <c r="O1256" s="89" t="str">
        <f>IF(G1256&lt;&gt;"",EXPORTADO!E1238,"")</f>
        <v/>
      </c>
      <c r="P1256" s="90" t="str">
        <f>IF(G1256&lt;&gt;"",EXPORTADO!F1238,"")</f>
        <v/>
      </c>
      <c r="Q1256" s="90" t="str">
        <f>IF($G1256&lt;&gt;"",$O1256*P1256,IF(OR($I1256="c",$I1256="css"),SUMIF($G$22:G$2999,$K1256,Q$22:Q$2999),IF($I1256="c1",SUMIF($F$22:F$2999,$K1256,Q$22:Q$2999),IF($I1256="c2",SUMIF($E$22:E$2999,$K1256,Q$22:Q$2999),IF($I1256="c3",SUMIF($D$22:D$2999,$K1256,Q$22:Q$2999),IF($I1256="c4",SUMIF($C$22:C$2999,$K1256,Q$22:Q$2999),""))))))</f>
        <v/>
      </c>
      <c r="S1256" s="90"/>
      <c r="T1256" s="90" t="str">
        <f>IF(G1256&lt;&gt;"",IF(S1256&lt;&gt;"",O1256*S1256,"Celda Vacia"),IF($G1256&lt;&gt;"",$O1256*S1256,IF(OR($I1256="c",$I1256="css"),SUMIF($G$22:G$2999,$K1256,T$22:T$2999),IF($I1256="c1",SUMIF($F$22:F$2999,$K1256,T$22:T$2999),IF($I1256="c2",SUMIF($E$22:E$2999,$K1256,T$22:T$2999),IF($I1256="c3",SUMIF($D$22:D$2999,$K1256,T$22:T$2999),IF($I1256="c4",SUMIF($C$22:C$2999,$K1256,T$22:T$2999),"")))))))</f>
        <v/>
      </c>
      <c r="U1256" s="91" t="str">
        <f t="shared" si="312"/>
        <v/>
      </c>
      <c r="V1256" s="45"/>
      <c r="X1256" s="50" t="str">
        <f t="shared" si="313"/>
        <v/>
      </c>
      <c r="Y1256" s="69" t="str">
        <f t="shared" si="314"/>
        <v/>
      </c>
      <c r="Z1256" s="69" t="str">
        <f t="shared" si="315"/>
        <v/>
      </c>
      <c r="AA1256" s="69" t="str">
        <f>IF(I1256="CSS",IF(RELLENAR!$F$6="PEM",IF(OR(T1256&lt;(Q1256),Q1256=0),1,""),IF(OR(T1256*(1+$T$11+$T$9)&lt;(Q1256*(1+$O$9+$O$11)),Q1256=0),1,"")),"")</f>
        <v/>
      </c>
      <c r="AB1256" s="93" t="str">
        <f t="shared" si="316"/>
        <v/>
      </c>
      <c r="AC1256" s="56" t="str">
        <f t="shared" si="317"/>
        <v/>
      </c>
      <c r="AD1256" s="94" t="str">
        <f t="shared" si="318"/>
        <v/>
      </c>
      <c r="AE1256" s="56" t="str">
        <f t="shared" si="319"/>
        <v/>
      </c>
      <c r="AF1256" s="78" t="str">
        <f t="shared" si="320"/>
        <v/>
      </c>
    </row>
    <row r="1257" spans="1:32" s="74" customFormat="1" x14ac:dyDescent="0.2">
      <c r="A1257" s="74" t="str">
        <f>IF(EXPORTADO!I1239&lt;&gt;"",EXPORTADO!I1239,"")</f>
        <v/>
      </c>
      <c r="B1257" s="74" t="str">
        <f t="shared" si="305"/>
        <v/>
      </c>
      <c r="C1257" s="86" t="str">
        <f t="shared" si="306"/>
        <v/>
      </c>
      <c r="D1257" s="86" t="str">
        <f t="shared" si="307"/>
        <v/>
      </c>
      <c r="E1257" s="86" t="str">
        <f t="shared" si="308"/>
        <v/>
      </c>
      <c r="F1257" s="86" t="str">
        <f t="shared" si="309"/>
        <v/>
      </c>
      <c r="G1257" s="86" t="str">
        <f t="shared" si="310"/>
        <v/>
      </c>
      <c r="H1257" s="87" t="str">
        <f>IF(EXPORTADO!B1239&lt;&gt;"",EXPORTADO!B1239,"")</f>
        <v/>
      </c>
      <c r="I1257" s="78" t="str">
        <f t="shared" si="311"/>
        <v/>
      </c>
      <c r="J1257" s="78"/>
      <c r="K1257" s="88" t="str">
        <f>IF(EXPORTADO!A1239&lt;&gt;"",TRIM(EXPORTADO!A1239),"")</f>
        <v/>
      </c>
      <c r="L1257" s="50" t="str">
        <f>IF(K1257&lt;&gt;"",EXPORTADO!D1239,"")</f>
        <v/>
      </c>
      <c r="M1257" s="50"/>
      <c r="N1257" s="78" t="str">
        <f>IF(K1257&lt;&gt;"",EXPORTADO!C1239,"")</f>
        <v/>
      </c>
      <c r="O1257" s="89" t="str">
        <f>IF(G1257&lt;&gt;"",EXPORTADO!E1239,"")</f>
        <v/>
      </c>
      <c r="P1257" s="90" t="str">
        <f>IF(G1257&lt;&gt;"",EXPORTADO!F1239,"")</f>
        <v/>
      </c>
      <c r="Q1257" s="90" t="str">
        <f>IF($G1257&lt;&gt;"",$O1257*P1257,IF(OR($I1257="c",$I1257="css"),SUMIF($G$22:G$2999,$K1257,Q$22:Q$2999),IF($I1257="c1",SUMIF($F$22:F$2999,$K1257,Q$22:Q$2999),IF($I1257="c2",SUMIF($E$22:E$2999,$K1257,Q$22:Q$2999),IF($I1257="c3",SUMIF($D$22:D$2999,$K1257,Q$22:Q$2999),IF($I1257="c4",SUMIF($C$22:C$2999,$K1257,Q$22:Q$2999),""))))))</f>
        <v/>
      </c>
      <c r="S1257" s="90"/>
      <c r="T1257" s="90" t="str">
        <f>IF(G1257&lt;&gt;"",IF(S1257&lt;&gt;"",O1257*S1257,"Celda Vacia"),IF($G1257&lt;&gt;"",$O1257*S1257,IF(OR($I1257="c",$I1257="css"),SUMIF($G$22:G$2999,$K1257,T$22:T$2999),IF($I1257="c1",SUMIF($F$22:F$2999,$K1257,T$22:T$2999),IF($I1257="c2",SUMIF($E$22:E$2999,$K1257,T$22:T$2999),IF($I1257="c3",SUMIF($D$22:D$2999,$K1257,T$22:T$2999),IF($I1257="c4",SUMIF($C$22:C$2999,$K1257,T$22:T$2999),"")))))))</f>
        <v/>
      </c>
      <c r="U1257" s="91" t="str">
        <f t="shared" si="312"/>
        <v/>
      </c>
      <c r="V1257" s="45"/>
      <c r="X1257" s="50" t="str">
        <f t="shared" si="313"/>
        <v/>
      </c>
      <c r="Y1257" s="69" t="str">
        <f t="shared" si="314"/>
        <v/>
      </c>
      <c r="Z1257" s="69" t="str">
        <f t="shared" si="315"/>
        <v/>
      </c>
      <c r="AA1257" s="69" t="str">
        <f>IF(I1257="CSS",IF(RELLENAR!$F$6="PEM",IF(OR(T1257&lt;(Q1257),Q1257=0),1,""),IF(OR(T1257*(1+$T$11+$T$9)&lt;(Q1257*(1+$O$9+$O$11)),Q1257=0),1,"")),"")</f>
        <v/>
      </c>
      <c r="AB1257" s="93" t="str">
        <f t="shared" si="316"/>
        <v/>
      </c>
      <c r="AC1257" s="56" t="str">
        <f t="shared" si="317"/>
        <v/>
      </c>
      <c r="AD1257" s="94" t="str">
        <f t="shared" si="318"/>
        <v/>
      </c>
      <c r="AE1257" s="56" t="str">
        <f t="shared" si="319"/>
        <v/>
      </c>
      <c r="AF1257" s="78" t="str">
        <f t="shared" si="320"/>
        <v/>
      </c>
    </row>
    <row r="1258" spans="1:32" s="74" customFormat="1" x14ac:dyDescent="0.2">
      <c r="A1258" s="74" t="str">
        <f>IF(EXPORTADO!I1240&lt;&gt;"",EXPORTADO!I1240,"")</f>
        <v/>
      </c>
      <c r="B1258" s="74" t="str">
        <f t="shared" si="305"/>
        <v/>
      </c>
      <c r="C1258" s="86" t="str">
        <f t="shared" si="306"/>
        <v/>
      </c>
      <c r="D1258" s="86" t="str">
        <f t="shared" si="307"/>
        <v/>
      </c>
      <c r="E1258" s="86" t="str">
        <f t="shared" si="308"/>
        <v/>
      </c>
      <c r="F1258" s="86" t="str">
        <f t="shared" si="309"/>
        <v/>
      </c>
      <c r="G1258" s="86" t="str">
        <f t="shared" si="310"/>
        <v/>
      </c>
      <c r="H1258" s="87" t="str">
        <f>IF(EXPORTADO!B1240&lt;&gt;"",EXPORTADO!B1240,"")</f>
        <v/>
      </c>
      <c r="I1258" s="78" t="str">
        <f t="shared" si="311"/>
        <v/>
      </c>
      <c r="J1258" s="78"/>
      <c r="K1258" s="88" t="str">
        <f>IF(EXPORTADO!A1240&lt;&gt;"",TRIM(EXPORTADO!A1240),"")</f>
        <v/>
      </c>
      <c r="L1258" s="50" t="str">
        <f>IF(K1258&lt;&gt;"",EXPORTADO!D1240,"")</f>
        <v/>
      </c>
      <c r="M1258" s="50"/>
      <c r="N1258" s="78" t="str">
        <f>IF(K1258&lt;&gt;"",EXPORTADO!C1240,"")</f>
        <v/>
      </c>
      <c r="O1258" s="89" t="str">
        <f>IF(G1258&lt;&gt;"",EXPORTADO!E1240,"")</f>
        <v/>
      </c>
      <c r="P1258" s="90" t="str">
        <f>IF(G1258&lt;&gt;"",EXPORTADO!F1240,"")</f>
        <v/>
      </c>
      <c r="Q1258" s="90" t="str">
        <f>IF($G1258&lt;&gt;"",$O1258*P1258,IF(OR($I1258="c",$I1258="css"),SUMIF($G$22:G$2999,$K1258,Q$22:Q$2999),IF($I1258="c1",SUMIF($F$22:F$2999,$K1258,Q$22:Q$2999),IF($I1258="c2",SUMIF($E$22:E$2999,$K1258,Q$22:Q$2999),IF($I1258="c3",SUMIF($D$22:D$2999,$K1258,Q$22:Q$2999),IF($I1258="c4",SUMIF($C$22:C$2999,$K1258,Q$22:Q$2999),""))))))</f>
        <v/>
      </c>
      <c r="S1258" s="90" t="s">
        <v>17</v>
      </c>
      <c r="T1258" s="90" t="str">
        <f>IF(G1258&lt;&gt;"",IF(S1258&lt;&gt;"",O1258*S1258,"Celda Vacia"),IF($G1258&lt;&gt;"",$O1258*S1258,IF(OR($I1258="c",$I1258="css"),SUMIF($G$22:G$2999,$K1258,T$22:T$2999),IF($I1258="c1",SUMIF($F$22:F$2999,$K1258,T$22:T$2999),IF($I1258="c2",SUMIF($E$22:E$2999,$K1258,T$22:T$2999),IF($I1258="c3",SUMIF($D$22:D$2999,$K1258,T$22:T$2999),IF($I1258="c4",SUMIF($C$22:C$2999,$K1258,T$22:T$2999),"")))))))</f>
        <v/>
      </c>
      <c r="U1258" s="91" t="str">
        <f t="shared" si="312"/>
        <v/>
      </c>
      <c r="V1258" s="45"/>
      <c r="X1258" s="50" t="str">
        <f t="shared" si="313"/>
        <v/>
      </c>
      <c r="Y1258" s="69" t="str">
        <f t="shared" si="314"/>
        <v/>
      </c>
      <c r="Z1258" s="69" t="str">
        <f t="shared" si="315"/>
        <v/>
      </c>
      <c r="AA1258" s="69" t="str">
        <f>IF(I1258="CSS",IF(RELLENAR!$F$6="PEM",IF(OR(T1258&lt;(Q1258),Q1258=0),1,""),IF(OR(T1258*(1+$T$11+$T$9)&lt;(Q1258*(1+$O$9+$O$11)),Q1258=0),1,"")),"")</f>
        <v/>
      </c>
      <c r="AB1258" s="93" t="str">
        <f t="shared" si="316"/>
        <v/>
      </c>
      <c r="AC1258" s="56" t="str">
        <f t="shared" si="317"/>
        <v/>
      </c>
      <c r="AD1258" s="94" t="str">
        <f t="shared" si="318"/>
        <v/>
      </c>
      <c r="AE1258" s="56" t="str">
        <f t="shared" si="319"/>
        <v/>
      </c>
      <c r="AF1258" s="78" t="str">
        <f t="shared" si="320"/>
        <v/>
      </c>
    </row>
    <row r="1259" spans="1:32" s="74" customFormat="1" x14ac:dyDescent="0.2">
      <c r="A1259" s="74" t="str">
        <f>IF(EXPORTADO!I1241&lt;&gt;"",EXPORTADO!I1241,"")</f>
        <v/>
      </c>
      <c r="B1259" s="74" t="str">
        <f t="shared" si="305"/>
        <v/>
      </c>
      <c r="C1259" s="86" t="str">
        <f t="shared" si="306"/>
        <v/>
      </c>
      <c r="D1259" s="86" t="str">
        <f t="shared" si="307"/>
        <v/>
      </c>
      <c r="E1259" s="86" t="str">
        <f t="shared" si="308"/>
        <v/>
      </c>
      <c r="F1259" s="86" t="str">
        <f t="shared" si="309"/>
        <v/>
      </c>
      <c r="G1259" s="86" t="str">
        <f t="shared" si="310"/>
        <v/>
      </c>
      <c r="H1259" s="87" t="str">
        <f>IF(EXPORTADO!B1241&lt;&gt;"",EXPORTADO!B1241,"")</f>
        <v/>
      </c>
      <c r="I1259" s="78" t="str">
        <f t="shared" si="311"/>
        <v/>
      </c>
      <c r="J1259" s="78"/>
      <c r="K1259" s="88" t="str">
        <f>IF(EXPORTADO!A1241&lt;&gt;"",TRIM(EXPORTADO!A1241),"")</f>
        <v/>
      </c>
      <c r="L1259" s="50" t="str">
        <f>IF(K1259&lt;&gt;"",EXPORTADO!D1241,"")</f>
        <v/>
      </c>
      <c r="M1259" s="50"/>
      <c r="N1259" s="78" t="str">
        <f>IF(K1259&lt;&gt;"",EXPORTADO!C1241,"")</f>
        <v/>
      </c>
      <c r="O1259" s="89" t="str">
        <f>IF(G1259&lt;&gt;"",EXPORTADO!E1241,"")</f>
        <v/>
      </c>
      <c r="P1259" s="90" t="str">
        <f>IF(G1259&lt;&gt;"",EXPORTADO!F1241,"")</f>
        <v/>
      </c>
      <c r="Q1259" s="90" t="str">
        <f>IF($G1259&lt;&gt;"",$O1259*P1259,IF(OR($I1259="c",$I1259="css"),SUMIF($G$22:G$2999,$K1259,Q$22:Q$2999),IF($I1259="c1",SUMIF($F$22:F$2999,$K1259,Q$22:Q$2999),IF($I1259="c2",SUMIF($E$22:E$2999,$K1259,Q$22:Q$2999),IF($I1259="c3",SUMIF($D$22:D$2999,$K1259,Q$22:Q$2999),IF($I1259="c4",SUMIF($C$22:C$2999,$K1259,Q$22:Q$2999),""))))))</f>
        <v/>
      </c>
      <c r="S1259" s="90" t="s">
        <v>17</v>
      </c>
      <c r="T1259" s="90" t="str">
        <f>IF(G1259&lt;&gt;"",IF(S1259&lt;&gt;"",O1259*S1259,"Celda Vacia"),IF($G1259&lt;&gt;"",$O1259*S1259,IF(OR($I1259="c",$I1259="css"),SUMIF($G$22:G$2999,$K1259,T$22:T$2999),IF($I1259="c1",SUMIF($F$22:F$2999,$K1259,T$22:T$2999),IF($I1259="c2",SUMIF($E$22:E$2999,$K1259,T$22:T$2999),IF($I1259="c3",SUMIF($D$22:D$2999,$K1259,T$22:T$2999),IF($I1259="c4",SUMIF($C$22:C$2999,$K1259,T$22:T$2999),"")))))))</f>
        <v/>
      </c>
      <c r="U1259" s="91" t="str">
        <f t="shared" si="312"/>
        <v/>
      </c>
      <c r="V1259" s="45"/>
      <c r="X1259" s="50" t="str">
        <f t="shared" si="313"/>
        <v/>
      </c>
      <c r="Y1259" s="69" t="str">
        <f t="shared" si="314"/>
        <v/>
      </c>
      <c r="Z1259" s="69" t="str">
        <f t="shared" si="315"/>
        <v/>
      </c>
      <c r="AA1259" s="69" t="str">
        <f>IF(I1259="CSS",IF(RELLENAR!$F$6="PEM",IF(OR(T1259&lt;(Q1259),Q1259=0),1,""),IF(OR(T1259*(1+$T$11+$T$9)&lt;(Q1259*(1+$O$9+$O$11)),Q1259=0),1,"")),"")</f>
        <v/>
      </c>
      <c r="AB1259" s="93" t="str">
        <f t="shared" si="316"/>
        <v/>
      </c>
      <c r="AC1259" s="56" t="str">
        <f t="shared" si="317"/>
        <v/>
      </c>
      <c r="AD1259" s="94" t="str">
        <f t="shared" si="318"/>
        <v/>
      </c>
      <c r="AE1259" s="56" t="str">
        <f t="shared" si="319"/>
        <v/>
      </c>
      <c r="AF1259" s="78" t="str">
        <f t="shared" si="320"/>
        <v/>
      </c>
    </row>
    <row r="1260" spans="1:32" s="74" customFormat="1" x14ac:dyDescent="0.2">
      <c r="A1260" s="74" t="str">
        <f>IF(EXPORTADO!I1242&lt;&gt;"",EXPORTADO!I1242,"")</f>
        <v/>
      </c>
      <c r="B1260" s="74" t="str">
        <f t="shared" si="305"/>
        <v/>
      </c>
      <c r="C1260" s="86" t="str">
        <f t="shared" si="306"/>
        <v/>
      </c>
      <c r="D1260" s="86" t="str">
        <f t="shared" si="307"/>
        <v/>
      </c>
      <c r="E1260" s="86" t="str">
        <f t="shared" si="308"/>
        <v/>
      </c>
      <c r="F1260" s="86" t="str">
        <f t="shared" si="309"/>
        <v/>
      </c>
      <c r="G1260" s="86" t="str">
        <f t="shared" si="310"/>
        <v/>
      </c>
      <c r="H1260" s="87" t="str">
        <f>IF(EXPORTADO!B1242&lt;&gt;"",EXPORTADO!B1242,"")</f>
        <v/>
      </c>
      <c r="I1260" s="78" t="str">
        <f t="shared" si="311"/>
        <v/>
      </c>
      <c r="J1260" s="78"/>
      <c r="K1260" s="88" t="str">
        <f>IF(EXPORTADO!A1242&lt;&gt;"",TRIM(EXPORTADO!A1242),"")</f>
        <v/>
      </c>
      <c r="L1260" s="50" t="str">
        <f>IF(K1260&lt;&gt;"",EXPORTADO!D1242,"")</f>
        <v/>
      </c>
      <c r="M1260" s="50"/>
      <c r="N1260" s="78" t="str">
        <f>IF(K1260&lt;&gt;"",EXPORTADO!C1242,"")</f>
        <v/>
      </c>
      <c r="O1260" s="89" t="str">
        <f>IF(G1260&lt;&gt;"",EXPORTADO!E1242,"")</f>
        <v/>
      </c>
      <c r="P1260" s="90" t="str">
        <f>IF(G1260&lt;&gt;"",EXPORTADO!F1242,"")</f>
        <v/>
      </c>
      <c r="Q1260" s="90" t="str">
        <f>IF($G1260&lt;&gt;"",$O1260*P1260,IF(OR($I1260="c",$I1260="css"),SUMIF($G$22:G$2999,$K1260,Q$22:Q$2999),IF($I1260="c1",SUMIF($F$22:F$2999,$K1260,Q$22:Q$2999),IF($I1260="c2",SUMIF($E$22:E$2999,$K1260,Q$22:Q$2999),IF($I1260="c3",SUMIF($D$22:D$2999,$K1260,Q$22:Q$2999),IF($I1260="c4",SUMIF($C$22:C$2999,$K1260,Q$22:Q$2999),""))))))</f>
        <v/>
      </c>
      <c r="S1260" s="90"/>
      <c r="T1260" s="90" t="str">
        <f>IF(G1260&lt;&gt;"",IF(S1260&lt;&gt;"",O1260*S1260,"Celda Vacia"),IF($G1260&lt;&gt;"",$O1260*S1260,IF(OR($I1260="c",$I1260="css"),SUMIF($G$22:G$2999,$K1260,T$22:T$2999),IF($I1260="c1",SUMIF($F$22:F$2999,$K1260,T$22:T$2999),IF($I1260="c2",SUMIF($E$22:E$2999,$K1260,T$22:T$2999),IF($I1260="c3",SUMIF($D$22:D$2999,$K1260,T$22:T$2999),IF($I1260="c4",SUMIF($C$22:C$2999,$K1260,T$22:T$2999),"")))))))</f>
        <v/>
      </c>
      <c r="U1260" s="91" t="str">
        <f t="shared" si="312"/>
        <v/>
      </c>
      <c r="V1260" s="45"/>
      <c r="X1260" s="50" t="str">
        <f t="shared" si="313"/>
        <v/>
      </c>
      <c r="Y1260" s="69" t="str">
        <f t="shared" si="314"/>
        <v/>
      </c>
      <c r="Z1260" s="69" t="str">
        <f t="shared" si="315"/>
        <v/>
      </c>
      <c r="AA1260" s="69" t="str">
        <f>IF(I1260="CSS",IF(RELLENAR!$F$6="PEM",IF(OR(T1260&lt;(Q1260),Q1260=0),1,""),IF(OR(T1260*(1+$T$11+$T$9)&lt;(Q1260*(1+$O$9+$O$11)),Q1260=0),1,"")),"")</f>
        <v/>
      </c>
      <c r="AB1260" s="93" t="str">
        <f t="shared" si="316"/>
        <v/>
      </c>
      <c r="AC1260" s="56" t="str">
        <f t="shared" si="317"/>
        <v/>
      </c>
      <c r="AD1260" s="94" t="str">
        <f t="shared" si="318"/>
        <v/>
      </c>
      <c r="AE1260" s="56" t="str">
        <f t="shared" si="319"/>
        <v/>
      </c>
      <c r="AF1260" s="78" t="str">
        <f t="shared" si="320"/>
        <v/>
      </c>
    </row>
    <row r="1261" spans="1:32" s="74" customFormat="1" x14ac:dyDescent="0.2">
      <c r="A1261" s="74" t="str">
        <f>IF(EXPORTADO!I1243&lt;&gt;"",EXPORTADO!I1243,"")</f>
        <v/>
      </c>
      <c r="B1261" s="74" t="str">
        <f t="shared" si="305"/>
        <v/>
      </c>
      <c r="C1261" s="86" t="str">
        <f t="shared" si="306"/>
        <v/>
      </c>
      <c r="D1261" s="86" t="str">
        <f t="shared" si="307"/>
        <v/>
      </c>
      <c r="E1261" s="86" t="str">
        <f t="shared" si="308"/>
        <v/>
      </c>
      <c r="F1261" s="86" t="str">
        <f t="shared" si="309"/>
        <v/>
      </c>
      <c r="G1261" s="86" t="str">
        <f t="shared" si="310"/>
        <v/>
      </c>
      <c r="H1261" s="87" t="str">
        <f>IF(EXPORTADO!B1243&lt;&gt;"",EXPORTADO!B1243,"")</f>
        <v/>
      </c>
      <c r="I1261" s="78" t="str">
        <f t="shared" si="311"/>
        <v/>
      </c>
      <c r="J1261" s="78"/>
      <c r="K1261" s="88" t="str">
        <f>IF(EXPORTADO!A1243&lt;&gt;"",TRIM(EXPORTADO!A1243),"")</f>
        <v/>
      </c>
      <c r="L1261" s="50" t="str">
        <f>IF(K1261&lt;&gt;"",EXPORTADO!D1243,"")</f>
        <v/>
      </c>
      <c r="M1261" s="50"/>
      <c r="N1261" s="78" t="str">
        <f>IF(K1261&lt;&gt;"",EXPORTADO!C1243,"")</f>
        <v/>
      </c>
      <c r="O1261" s="89" t="str">
        <f>IF(G1261&lt;&gt;"",EXPORTADO!E1243,"")</f>
        <v/>
      </c>
      <c r="P1261" s="90" t="str">
        <f>IF(G1261&lt;&gt;"",EXPORTADO!F1243,"")</f>
        <v/>
      </c>
      <c r="Q1261" s="90" t="str">
        <f>IF($G1261&lt;&gt;"",$O1261*P1261,IF(OR($I1261="c",$I1261="css"),SUMIF($G$22:G$2999,$K1261,Q$22:Q$2999),IF($I1261="c1",SUMIF($F$22:F$2999,$K1261,Q$22:Q$2999),IF($I1261="c2",SUMIF($E$22:E$2999,$K1261,Q$22:Q$2999),IF($I1261="c3",SUMIF($D$22:D$2999,$K1261,Q$22:Q$2999),IF($I1261="c4",SUMIF($C$22:C$2999,$K1261,Q$22:Q$2999),""))))))</f>
        <v/>
      </c>
      <c r="S1261" s="90"/>
      <c r="T1261" s="90" t="str">
        <f>IF(G1261&lt;&gt;"",IF(S1261&lt;&gt;"",O1261*S1261,"Celda Vacia"),IF($G1261&lt;&gt;"",$O1261*S1261,IF(OR($I1261="c",$I1261="css"),SUMIF($G$22:G$2999,$K1261,T$22:T$2999),IF($I1261="c1",SUMIF($F$22:F$2999,$K1261,T$22:T$2999),IF($I1261="c2",SUMIF($E$22:E$2999,$K1261,T$22:T$2999),IF($I1261="c3",SUMIF($D$22:D$2999,$K1261,T$22:T$2999),IF($I1261="c4",SUMIF($C$22:C$2999,$K1261,T$22:T$2999),"")))))))</f>
        <v/>
      </c>
      <c r="U1261" s="91" t="str">
        <f t="shared" si="312"/>
        <v/>
      </c>
      <c r="V1261" s="45"/>
      <c r="X1261" s="50" t="str">
        <f t="shared" si="313"/>
        <v/>
      </c>
      <c r="Y1261" s="69" t="str">
        <f t="shared" si="314"/>
        <v/>
      </c>
      <c r="Z1261" s="69" t="str">
        <f t="shared" si="315"/>
        <v/>
      </c>
      <c r="AA1261" s="69" t="str">
        <f>IF(I1261="CSS",IF(RELLENAR!$F$6="PEM",IF(OR(T1261&lt;(Q1261),Q1261=0),1,""),IF(OR(T1261*(1+$T$11+$T$9)&lt;(Q1261*(1+$O$9+$O$11)),Q1261=0),1,"")),"")</f>
        <v/>
      </c>
      <c r="AB1261" s="93" t="str">
        <f t="shared" si="316"/>
        <v/>
      </c>
      <c r="AC1261" s="56" t="str">
        <f t="shared" si="317"/>
        <v/>
      </c>
      <c r="AD1261" s="94" t="str">
        <f t="shared" si="318"/>
        <v/>
      </c>
      <c r="AE1261" s="56" t="str">
        <f t="shared" si="319"/>
        <v/>
      </c>
      <c r="AF1261" s="78" t="str">
        <f t="shared" si="320"/>
        <v/>
      </c>
    </row>
    <row r="1262" spans="1:32" s="74" customFormat="1" x14ac:dyDescent="0.2">
      <c r="A1262" s="74" t="str">
        <f>IF(EXPORTADO!I1244&lt;&gt;"",EXPORTADO!I1244,"")</f>
        <v/>
      </c>
      <c r="B1262" s="74" t="str">
        <f t="shared" si="305"/>
        <v/>
      </c>
      <c r="C1262" s="86" t="str">
        <f t="shared" si="306"/>
        <v/>
      </c>
      <c r="D1262" s="86" t="str">
        <f t="shared" si="307"/>
        <v/>
      </c>
      <c r="E1262" s="86" t="str">
        <f t="shared" si="308"/>
        <v/>
      </c>
      <c r="F1262" s="86" t="str">
        <f t="shared" si="309"/>
        <v/>
      </c>
      <c r="G1262" s="86" t="str">
        <f t="shared" si="310"/>
        <v/>
      </c>
      <c r="H1262" s="87" t="str">
        <f>IF(EXPORTADO!B1244&lt;&gt;"",EXPORTADO!B1244,"")</f>
        <v/>
      </c>
      <c r="I1262" s="78" t="str">
        <f t="shared" si="311"/>
        <v/>
      </c>
      <c r="J1262" s="78"/>
      <c r="K1262" s="88" t="str">
        <f>IF(EXPORTADO!A1244&lt;&gt;"",TRIM(EXPORTADO!A1244),"")</f>
        <v/>
      </c>
      <c r="L1262" s="50" t="str">
        <f>IF(K1262&lt;&gt;"",EXPORTADO!D1244,"")</f>
        <v/>
      </c>
      <c r="M1262" s="50"/>
      <c r="N1262" s="78" t="str">
        <f>IF(K1262&lt;&gt;"",EXPORTADO!C1244,"")</f>
        <v/>
      </c>
      <c r="O1262" s="89" t="str">
        <f>IF(G1262&lt;&gt;"",EXPORTADO!E1244,"")</f>
        <v/>
      </c>
      <c r="P1262" s="90" t="str">
        <f>IF(G1262&lt;&gt;"",EXPORTADO!F1244,"")</f>
        <v/>
      </c>
      <c r="Q1262" s="90" t="str">
        <f>IF($G1262&lt;&gt;"",$O1262*P1262,IF(OR($I1262="c",$I1262="css"),SUMIF($G$22:G$2999,$K1262,Q$22:Q$2999),IF($I1262="c1",SUMIF($F$22:F$2999,$K1262,Q$22:Q$2999),IF($I1262="c2",SUMIF($E$22:E$2999,$K1262,Q$22:Q$2999),IF($I1262="c3",SUMIF($D$22:D$2999,$K1262,Q$22:Q$2999),IF($I1262="c4",SUMIF($C$22:C$2999,$K1262,Q$22:Q$2999),""))))))</f>
        <v/>
      </c>
      <c r="S1262" s="90"/>
      <c r="T1262" s="90" t="str">
        <f>IF(G1262&lt;&gt;"",IF(S1262&lt;&gt;"",O1262*S1262,"Celda Vacia"),IF($G1262&lt;&gt;"",$O1262*S1262,IF(OR($I1262="c",$I1262="css"),SUMIF($G$22:G$2999,$K1262,T$22:T$2999),IF($I1262="c1",SUMIF($F$22:F$2999,$K1262,T$22:T$2999),IF($I1262="c2",SUMIF($E$22:E$2999,$K1262,T$22:T$2999),IF($I1262="c3",SUMIF($D$22:D$2999,$K1262,T$22:T$2999),IF($I1262="c4",SUMIF($C$22:C$2999,$K1262,T$22:T$2999),"")))))))</f>
        <v/>
      </c>
      <c r="U1262" s="91" t="str">
        <f t="shared" si="312"/>
        <v/>
      </c>
      <c r="V1262" s="45"/>
      <c r="X1262" s="50" t="str">
        <f t="shared" si="313"/>
        <v/>
      </c>
      <c r="Y1262" s="69" t="str">
        <f t="shared" si="314"/>
        <v/>
      </c>
      <c r="Z1262" s="69" t="str">
        <f t="shared" si="315"/>
        <v/>
      </c>
      <c r="AA1262" s="69" t="str">
        <f>IF(I1262="CSS",IF(RELLENAR!$F$6="PEM",IF(OR(T1262&lt;(Q1262),Q1262=0),1,""),IF(OR(T1262*(1+$T$11+$T$9)&lt;(Q1262*(1+$O$9+$O$11)),Q1262=0),1,"")),"")</f>
        <v/>
      </c>
      <c r="AB1262" s="93" t="str">
        <f t="shared" si="316"/>
        <v/>
      </c>
      <c r="AC1262" s="56" t="str">
        <f t="shared" si="317"/>
        <v/>
      </c>
      <c r="AD1262" s="94" t="str">
        <f t="shared" si="318"/>
        <v/>
      </c>
      <c r="AE1262" s="56" t="str">
        <f t="shared" si="319"/>
        <v/>
      </c>
      <c r="AF1262" s="78" t="str">
        <f t="shared" si="320"/>
        <v/>
      </c>
    </row>
    <row r="1263" spans="1:32" s="74" customFormat="1" x14ac:dyDescent="0.2">
      <c r="A1263" s="74" t="str">
        <f>IF(EXPORTADO!I1245&lt;&gt;"",EXPORTADO!I1245,"")</f>
        <v/>
      </c>
      <c r="B1263" s="74" t="str">
        <f t="shared" si="305"/>
        <v/>
      </c>
      <c r="C1263" s="86" t="str">
        <f t="shared" si="306"/>
        <v/>
      </c>
      <c r="D1263" s="86" t="str">
        <f t="shared" si="307"/>
        <v/>
      </c>
      <c r="E1263" s="86" t="str">
        <f t="shared" si="308"/>
        <v/>
      </c>
      <c r="F1263" s="86" t="str">
        <f t="shared" si="309"/>
        <v/>
      </c>
      <c r="G1263" s="86" t="str">
        <f t="shared" si="310"/>
        <v/>
      </c>
      <c r="H1263" s="87" t="str">
        <f>IF(EXPORTADO!B1245&lt;&gt;"",EXPORTADO!B1245,"")</f>
        <v/>
      </c>
      <c r="I1263" s="78" t="str">
        <f t="shared" si="311"/>
        <v/>
      </c>
      <c r="J1263" s="78"/>
      <c r="K1263" s="88" t="str">
        <f>IF(EXPORTADO!A1245&lt;&gt;"",TRIM(EXPORTADO!A1245),"")</f>
        <v/>
      </c>
      <c r="L1263" s="50" t="str">
        <f>IF(K1263&lt;&gt;"",EXPORTADO!D1245,"")</f>
        <v/>
      </c>
      <c r="M1263" s="50"/>
      <c r="N1263" s="78" t="str">
        <f>IF(K1263&lt;&gt;"",EXPORTADO!C1245,"")</f>
        <v/>
      </c>
      <c r="O1263" s="89" t="str">
        <f>IF(G1263&lt;&gt;"",EXPORTADO!E1245,"")</f>
        <v/>
      </c>
      <c r="P1263" s="90" t="str">
        <f>IF(G1263&lt;&gt;"",EXPORTADO!F1245,"")</f>
        <v/>
      </c>
      <c r="Q1263" s="90" t="str">
        <f>IF($G1263&lt;&gt;"",$O1263*P1263,IF(OR($I1263="c",$I1263="css"),SUMIF($G$22:G$2999,$K1263,Q$22:Q$2999),IF($I1263="c1",SUMIF($F$22:F$2999,$K1263,Q$22:Q$2999),IF($I1263="c2",SUMIF($E$22:E$2999,$K1263,Q$22:Q$2999),IF($I1263="c3",SUMIF($D$22:D$2999,$K1263,Q$22:Q$2999),IF($I1263="c4",SUMIF($C$22:C$2999,$K1263,Q$22:Q$2999),""))))))</f>
        <v/>
      </c>
      <c r="S1263" s="90" t="s">
        <v>17</v>
      </c>
      <c r="T1263" s="90" t="str">
        <f>IF(G1263&lt;&gt;"",IF(S1263&lt;&gt;"",O1263*S1263,"Celda Vacia"),IF($G1263&lt;&gt;"",$O1263*S1263,IF(OR($I1263="c",$I1263="css"),SUMIF($G$22:G$2999,$K1263,T$22:T$2999),IF($I1263="c1",SUMIF($F$22:F$2999,$K1263,T$22:T$2999),IF($I1263="c2",SUMIF($E$22:E$2999,$K1263,T$22:T$2999),IF($I1263="c3",SUMIF($D$22:D$2999,$K1263,T$22:T$2999),IF($I1263="c4",SUMIF($C$22:C$2999,$K1263,T$22:T$2999),"")))))))</f>
        <v/>
      </c>
      <c r="U1263" s="91" t="str">
        <f t="shared" si="312"/>
        <v/>
      </c>
      <c r="V1263" s="45"/>
      <c r="X1263" s="50" t="str">
        <f t="shared" si="313"/>
        <v/>
      </c>
      <c r="Y1263" s="69" t="str">
        <f t="shared" si="314"/>
        <v/>
      </c>
      <c r="Z1263" s="69" t="str">
        <f t="shared" si="315"/>
        <v/>
      </c>
      <c r="AA1263" s="69" t="str">
        <f>IF(I1263="CSS",IF(RELLENAR!$F$6="PEM",IF(OR(T1263&lt;(Q1263),Q1263=0),1,""),IF(OR(T1263*(1+$T$11+$T$9)&lt;(Q1263*(1+$O$9+$O$11)),Q1263=0),1,"")),"")</f>
        <v/>
      </c>
      <c r="AB1263" s="93" t="str">
        <f t="shared" si="316"/>
        <v/>
      </c>
      <c r="AC1263" s="56" t="str">
        <f t="shared" si="317"/>
        <v/>
      </c>
      <c r="AD1263" s="94" t="str">
        <f t="shared" si="318"/>
        <v/>
      </c>
      <c r="AE1263" s="56" t="str">
        <f t="shared" si="319"/>
        <v/>
      </c>
      <c r="AF1263" s="78" t="str">
        <f t="shared" si="320"/>
        <v/>
      </c>
    </row>
    <row r="1264" spans="1:32" s="74" customFormat="1" x14ac:dyDescent="0.2">
      <c r="A1264" s="74" t="str">
        <f>IF(EXPORTADO!I1246&lt;&gt;"",EXPORTADO!I1246,"")</f>
        <v/>
      </c>
      <c r="B1264" s="74" t="str">
        <f t="shared" si="305"/>
        <v/>
      </c>
      <c r="C1264" s="86" t="str">
        <f t="shared" si="306"/>
        <v/>
      </c>
      <c r="D1264" s="86" t="str">
        <f t="shared" si="307"/>
        <v/>
      </c>
      <c r="E1264" s="86" t="str">
        <f t="shared" si="308"/>
        <v/>
      </c>
      <c r="F1264" s="86" t="str">
        <f t="shared" si="309"/>
        <v/>
      </c>
      <c r="G1264" s="86" t="str">
        <f t="shared" si="310"/>
        <v/>
      </c>
      <c r="H1264" s="87" t="str">
        <f>IF(EXPORTADO!B1246&lt;&gt;"",EXPORTADO!B1246,"")</f>
        <v/>
      </c>
      <c r="I1264" s="78" t="str">
        <f t="shared" si="311"/>
        <v/>
      </c>
      <c r="J1264" s="78"/>
      <c r="K1264" s="88" t="str">
        <f>IF(EXPORTADO!A1246&lt;&gt;"",TRIM(EXPORTADO!A1246),"")</f>
        <v/>
      </c>
      <c r="L1264" s="50" t="str">
        <f>IF(K1264&lt;&gt;"",EXPORTADO!D1246,"")</f>
        <v/>
      </c>
      <c r="M1264" s="50"/>
      <c r="N1264" s="78" t="str">
        <f>IF(K1264&lt;&gt;"",EXPORTADO!C1246,"")</f>
        <v/>
      </c>
      <c r="O1264" s="89" t="str">
        <f>IF(G1264&lt;&gt;"",EXPORTADO!E1246,"")</f>
        <v/>
      </c>
      <c r="P1264" s="90" t="str">
        <f>IF(G1264&lt;&gt;"",EXPORTADO!F1246,"")</f>
        <v/>
      </c>
      <c r="Q1264" s="90" t="str">
        <f>IF($G1264&lt;&gt;"",$O1264*P1264,IF(OR($I1264="c",$I1264="css"),SUMIF($G$22:G$2999,$K1264,Q$22:Q$2999),IF($I1264="c1",SUMIF($F$22:F$2999,$K1264,Q$22:Q$2999),IF($I1264="c2",SUMIF($E$22:E$2999,$K1264,Q$22:Q$2999),IF($I1264="c3",SUMIF($D$22:D$2999,$K1264,Q$22:Q$2999),IF($I1264="c4",SUMIF($C$22:C$2999,$K1264,Q$22:Q$2999),""))))))</f>
        <v/>
      </c>
      <c r="S1264" s="90" t="s">
        <v>17</v>
      </c>
      <c r="T1264" s="90" t="str">
        <f>IF(G1264&lt;&gt;"",IF(S1264&lt;&gt;"",O1264*S1264,"Celda Vacia"),IF($G1264&lt;&gt;"",$O1264*S1264,IF(OR($I1264="c",$I1264="css"),SUMIF($G$22:G$2999,$K1264,T$22:T$2999),IF($I1264="c1",SUMIF($F$22:F$2999,$K1264,T$22:T$2999),IF($I1264="c2",SUMIF($E$22:E$2999,$K1264,T$22:T$2999),IF($I1264="c3",SUMIF($D$22:D$2999,$K1264,T$22:T$2999),IF($I1264="c4",SUMIF($C$22:C$2999,$K1264,T$22:T$2999),"")))))))</f>
        <v/>
      </c>
      <c r="U1264" s="91" t="str">
        <f t="shared" si="312"/>
        <v/>
      </c>
      <c r="V1264" s="45"/>
      <c r="X1264" s="50" t="str">
        <f t="shared" si="313"/>
        <v/>
      </c>
      <c r="Y1264" s="69" t="str">
        <f t="shared" si="314"/>
        <v/>
      </c>
      <c r="Z1264" s="69" t="str">
        <f t="shared" si="315"/>
        <v/>
      </c>
      <c r="AA1264" s="69" t="str">
        <f>IF(I1264="CSS",IF(RELLENAR!$F$6="PEM",IF(OR(T1264&lt;(Q1264),Q1264=0),1,""),IF(OR(T1264*(1+$T$11+$T$9)&lt;(Q1264*(1+$O$9+$O$11)),Q1264=0),1,"")),"")</f>
        <v/>
      </c>
      <c r="AB1264" s="93" t="str">
        <f t="shared" si="316"/>
        <v/>
      </c>
      <c r="AC1264" s="56" t="str">
        <f t="shared" si="317"/>
        <v/>
      </c>
      <c r="AD1264" s="94" t="str">
        <f t="shared" si="318"/>
        <v/>
      </c>
      <c r="AE1264" s="56" t="str">
        <f t="shared" si="319"/>
        <v/>
      </c>
      <c r="AF1264" s="78" t="str">
        <f t="shared" si="320"/>
        <v/>
      </c>
    </row>
    <row r="1265" spans="1:32" s="74" customFormat="1" x14ac:dyDescent="0.2">
      <c r="A1265" s="74" t="str">
        <f>IF(EXPORTADO!I1247&lt;&gt;"",EXPORTADO!I1247,"")</f>
        <v/>
      </c>
      <c r="B1265" s="74" t="str">
        <f t="shared" si="305"/>
        <v/>
      </c>
      <c r="C1265" s="86" t="str">
        <f t="shared" si="306"/>
        <v/>
      </c>
      <c r="D1265" s="86" t="str">
        <f t="shared" si="307"/>
        <v/>
      </c>
      <c r="E1265" s="86" t="str">
        <f t="shared" si="308"/>
        <v/>
      </c>
      <c r="F1265" s="86" t="str">
        <f t="shared" si="309"/>
        <v/>
      </c>
      <c r="G1265" s="86" t="str">
        <f t="shared" si="310"/>
        <v/>
      </c>
      <c r="H1265" s="87" t="str">
        <f>IF(EXPORTADO!B1247&lt;&gt;"",EXPORTADO!B1247,"")</f>
        <v/>
      </c>
      <c r="I1265" s="78" t="str">
        <f t="shared" si="311"/>
        <v/>
      </c>
      <c r="J1265" s="78"/>
      <c r="K1265" s="88" t="str">
        <f>IF(EXPORTADO!A1247&lt;&gt;"",TRIM(EXPORTADO!A1247),"")</f>
        <v/>
      </c>
      <c r="L1265" s="50" t="str">
        <f>IF(K1265&lt;&gt;"",EXPORTADO!D1247,"")</f>
        <v/>
      </c>
      <c r="M1265" s="50"/>
      <c r="N1265" s="78" t="str">
        <f>IF(K1265&lt;&gt;"",EXPORTADO!C1247,"")</f>
        <v/>
      </c>
      <c r="O1265" s="89" t="str">
        <f>IF(G1265&lt;&gt;"",EXPORTADO!E1247,"")</f>
        <v/>
      </c>
      <c r="P1265" s="90" t="str">
        <f>IF(G1265&lt;&gt;"",EXPORTADO!F1247,"")</f>
        <v/>
      </c>
      <c r="Q1265" s="90" t="str">
        <f>IF($G1265&lt;&gt;"",$O1265*P1265,IF(OR($I1265="c",$I1265="css"),SUMIF($G$22:G$2999,$K1265,Q$22:Q$2999),IF($I1265="c1",SUMIF($F$22:F$2999,$K1265,Q$22:Q$2999),IF($I1265="c2",SUMIF($E$22:E$2999,$K1265,Q$22:Q$2999),IF($I1265="c3",SUMIF($D$22:D$2999,$K1265,Q$22:Q$2999),IF($I1265="c4",SUMIF($C$22:C$2999,$K1265,Q$22:Q$2999),""))))))</f>
        <v/>
      </c>
      <c r="S1265" s="90"/>
      <c r="T1265" s="90" t="str">
        <f>IF(G1265&lt;&gt;"",IF(S1265&lt;&gt;"",O1265*S1265,"Celda Vacia"),IF($G1265&lt;&gt;"",$O1265*S1265,IF(OR($I1265="c",$I1265="css"),SUMIF($G$22:G$2999,$K1265,T$22:T$2999),IF($I1265="c1",SUMIF($F$22:F$2999,$K1265,T$22:T$2999),IF($I1265="c2",SUMIF($E$22:E$2999,$K1265,T$22:T$2999),IF($I1265="c3",SUMIF($D$22:D$2999,$K1265,T$22:T$2999),IF($I1265="c4",SUMIF($C$22:C$2999,$K1265,T$22:T$2999),"")))))))</f>
        <v/>
      </c>
      <c r="U1265" s="91" t="str">
        <f t="shared" si="312"/>
        <v/>
      </c>
      <c r="V1265" s="45"/>
      <c r="X1265" s="50" t="str">
        <f t="shared" si="313"/>
        <v/>
      </c>
      <c r="Y1265" s="69" t="str">
        <f t="shared" si="314"/>
        <v/>
      </c>
      <c r="Z1265" s="69" t="str">
        <f t="shared" si="315"/>
        <v/>
      </c>
      <c r="AA1265" s="69" t="str">
        <f>IF(I1265="CSS",IF(RELLENAR!$F$6="PEM",IF(OR(T1265&lt;(Q1265),Q1265=0),1,""),IF(OR(T1265*(1+$T$11+$T$9)&lt;(Q1265*(1+$O$9+$O$11)),Q1265=0),1,"")),"")</f>
        <v/>
      </c>
      <c r="AB1265" s="93" t="str">
        <f t="shared" si="316"/>
        <v/>
      </c>
      <c r="AC1265" s="56" t="str">
        <f t="shared" si="317"/>
        <v/>
      </c>
      <c r="AD1265" s="94" t="str">
        <f t="shared" si="318"/>
        <v/>
      </c>
      <c r="AE1265" s="56" t="str">
        <f t="shared" si="319"/>
        <v/>
      </c>
      <c r="AF1265" s="78" t="str">
        <f t="shared" si="320"/>
        <v/>
      </c>
    </row>
    <row r="1266" spans="1:32" s="74" customFormat="1" x14ac:dyDescent="0.2">
      <c r="A1266" s="74" t="str">
        <f>IF(EXPORTADO!I1248&lt;&gt;"",EXPORTADO!I1248,"")</f>
        <v/>
      </c>
      <c r="B1266" s="74" t="str">
        <f t="shared" si="305"/>
        <v/>
      </c>
      <c r="C1266" s="86" t="str">
        <f t="shared" si="306"/>
        <v/>
      </c>
      <c r="D1266" s="86" t="str">
        <f t="shared" si="307"/>
        <v/>
      </c>
      <c r="E1266" s="86" t="str">
        <f t="shared" si="308"/>
        <v/>
      </c>
      <c r="F1266" s="86" t="str">
        <f t="shared" si="309"/>
        <v/>
      </c>
      <c r="G1266" s="86" t="str">
        <f t="shared" si="310"/>
        <v/>
      </c>
      <c r="H1266" s="87" t="str">
        <f>IF(EXPORTADO!B1248&lt;&gt;"",EXPORTADO!B1248,"")</f>
        <v/>
      </c>
      <c r="I1266" s="78" t="str">
        <f t="shared" si="311"/>
        <v/>
      </c>
      <c r="J1266" s="78"/>
      <c r="K1266" s="88" t="str">
        <f>IF(EXPORTADO!A1248&lt;&gt;"",TRIM(EXPORTADO!A1248),"")</f>
        <v/>
      </c>
      <c r="L1266" s="50" t="str">
        <f>IF(K1266&lt;&gt;"",EXPORTADO!D1248,"")</f>
        <v/>
      </c>
      <c r="M1266" s="50"/>
      <c r="N1266" s="78" t="str">
        <f>IF(K1266&lt;&gt;"",EXPORTADO!C1248,"")</f>
        <v/>
      </c>
      <c r="O1266" s="89" t="str">
        <f>IF(G1266&lt;&gt;"",EXPORTADO!E1248,"")</f>
        <v/>
      </c>
      <c r="P1266" s="90" t="str">
        <f>IF(G1266&lt;&gt;"",EXPORTADO!F1248,"")</f>
        <v/>
      </c>
      <c r="Q1266" s="90" t="str">
        <f>IF($G1266&lt;&gt;"",$O1266*P1266,IF(OR($I1266="c",$I1266="css"),SUMIF($G$22:G$2999,$K1266,Q$22:Q$2999),IF($I1266="c1",SUMIF($F$22:F$2999,$K1266,Q$22:Q$2999),IF($I1266="c2",SUMIF($E$22:E$2999,$K1266,Q$22:Q$2999),IF($I1266="c3",SUMIF($D$22:D$2999,$K1266,Q$22:Q$2999),IF($I1266="c4",SUMIF($C$22:C$2999,$K1266,Q$22:Q$2999),""))))))</f>
        <v/>
      </c>
      <c r="S1266" s="90"/>
      <c r="T1266" s="90" t="str">
        <f>IF(G1266&lt;&gt;"",IF(S1266&lt;&gt;"",O1266*S1266,"Celda Vacia"),IF($G1266&lt;&gt;"",$O1266*S1266,IF(OR($I1266="c",$I1266="css"),SUMIF($G$22:G$2999,$K1266,T$22:T$2999),IF($I1266="c1",SUMIF($F$22:F$2999,$K1266,T$22:T$2999),IF($I1266="c2",SUMIF($E$22:E$2999,$K1266,T$22:T$2999),IF($I1266="c3",SUMIF($D$22:D$2999,$K1266,T$22:T$2999),IF($I1266="c4",SUMIF($C$22:C$2999,$K1266,T$22:T$2999),"")))))))</f>
        <v/>
      </c>
      <c r="U1266" s="91" t="str">
        <f t="shared" si="312"/>
        <v/>
      </c>
      <c r="V1266" s="45"/>
      <c r="X1266" s="50" t="str">
        <f t="shared" si="313"/>
        <v/>
      </c>
      <c r="Y1266" s="69" t="str">
        <f t="shared" si="314"/>
        <v/>
      </c>
      <c r="Z1266" s="69" t="str">
        <f t="shared" si="315"/>
        <v/>
      </c>
      <c r="AA1266" s="69" t="str">
        <f>IF(I1266="CSS",IF(RELLENAR!$F$6="PEM",IF(OR(T1266&lt;(Q1266),Q1266=0),1,""),IF(OR(T1266*(1+$T$11+$T$9)&lt;(Q1266*(1+$O$9+$O$11)),Q1266=0),1,"")),"")</f>
        <v/>
      </c>
      <c r="AB1266" s="93" t="str">
        <f t="shared" si="316"/>
        <v/>
      </c>
      <c r="AC1266" s="56" t="str">
        <f t="shared" si="317"/>
        <v/>
      </c>
      <c r="AD1266" s="94" t="str">
        <f t="shared" si="318"/>
        <v/>
      </c>
      <c r="AE1266" s="56" t="str">
        <f t="shared" si="319"/>
        <v/>
      </c>
      <c r="AF1266" s="78" t="str">
        <f t="shared" si="320"/>
        <v/>
      </c>
    </row>
    <row r="1267" spans="1:32" s="74" customFormat="1" x14ac:dyDescent="0.2">
      <c r="A1267" s="74" t="str">
        <f>IF(EXPORTADO!I1249&lt;&gt;"",EXPORTADO!I1249,"")</f>
        <v/>
      </c>
      <c r="B1267" s="74" t="str">
        <f t="shared" si="305"/>
        <v/>
      </c>
      <c r="C1267" s="86" t="str">
        <f t="shared" si="306"/>
        <v/>
      </c>
      <c r="D1267" s="86" t="str">
        <f t="shared" si="307"/>
        <v/>
      </c>
      <c r="E1267" s="86" t="str">
        <f t="shared" si="308"/>
        <v/>
      </c>
      <c r="F1267" s="86" t="str">
        <f t="shared" si="309"/>
        <v/>
      </c>
      <c r="G1267" s="86" t="str">
        <f t="shared" si="310"/>
        <v/>
      </c>
      <c r="H1267" s="87" t="str">
        <f>IF(EXPORTADO!B1249&lt;&gt;"",EXPORTADO!B1249,"")</f>
        <v/>
      </c>
      <c r="I1267" s="78" t="str">
        <f t="shared" si="311"/>
        <v/>
      </c>
      <c r="J1267" s="78"/>
      <c r="K1267" s="88" t="str">
        <f>IF(EXPORTADO!A1249&lt;&gt;"",TRIM(EXPORTADO!A1249),"")</f>
        <v/>
      </c>
      <c r="L1267" s="50" t="str">
        <f>IF(K1267&lt;&gt;"",EXPORTADO!D1249,"")</f>
        <v/>
      </c>
      <c r="M1267" s="50"/>
      <c r="N1267" s="78" t="str">
        <f>IF(K1267&lt;&gt;"",EXPORTADO!C1249,"")</f>
        <v/>
      </c>
      <c r="O1267" s="89" t="str">
        <f>IF(G1267&lt;&gt;"",EXPORTADO!E1249,"")</f>
        <v/>
      </c>
      <c r="P1267" s="90" t="str">
        <f>IF(G1267&lt;&gt;"",EXPORTADO!F1249,"")</f>
        <v/>
      </c>
      <c r="Q1267" s="90" t="str">
        <f>IF($G1267&lt;&gt;"",$O1267*P1267,IF(OR($I1267="c",$I1267="css"),SUMIF($G$22:G$2999,$K1267,Q$22:Q$2999),IF($I1267="c1",SUMIF($F$22:F$2999,$K1267,Q$22:Q$2999),IF($I1267="c2",SUMIF($E$22:E$2999,$K1267,Q$22:Q$2999),IF($I1267="c3",SUMIF($D$22:D$2999,$K1267,Q$22:Q$2999),IF($I1267="c4",SUMIF($C$22:C$2999,$K1267,Q$22:Q$2999),""))))))</f>
        <v/>
      </c>
      <c r="S1267" s="90"/>
      <c r="T1267" s="90" t="str">
        <f>IF(G1267&lt;&gt;"",IF(S1267&lt;&gt;"",O1267*S1267,"Celda Vacia"),IF($G1267&lt;&gt;"",$O1267*S1267,IF(OR($I1267="c",$I1267="css"),SUMIF($G$22:G$2999,$K1267,T$22:T$2999),IF($I1267="c1",SUMIF($F$22:F$2999,$K1267,T$22:T$2999),IF($I1267="c2",SUMIF($E$22:E$2999,$K1267,T$22:T$2999),IF($I1267="c3",SUMIF($D$22:D$2999,$K1267,T$22:T$2999),IF($I1267="c4",SUMIF($C$22:C$2999,$K1267,T$22:T$2999),"")))))))</f>
        <v/>
      </c>
      <c r="U1267" s="91" t="str">
        <f t="shared" si="312"/>
        <v/>
      </c>
      <c r="V1267" s="45"/>
      <c r="X1267" s="50" t="str">
        <f t="shared" si="313"/>
        <v/>
      </c>
      <c r="Y1267" s="69" t="str">
        <f t="shared" si="314"/>
        <v/>
      </c>
      <c r="Z1267" s="69" t="str">
        <f t="shared" si="315"/>
        <v/>
      </c>
      <c r="AA1267" s="69" t="str">
        <f>IF(I1267="CSS",IF(RELLENAR!$F$6="PEM",IF(OR(T1267&lt;(Q1267),Q1267=0),1,""),IF(OR(T1267*(1+$T$11+$T$9)&lt;(Q1267*(1+$O$9+$O$11)),Q1267=0),1,"")),"")</f>
        <v/>
      </c>
      <c r="AB1267" s="93" t="str">
        <f t="shared" si="316"/>
        <v/>
      </c>
      <c r="AC1267" s="56" t="str">
        <f t="shared" si="317"/>
        <v/>
      </c>
      <c r="AD1267" s="94" t="str">
        <f t="shared" si="318"/>
        <v/>
      </c>
      <c r="AE1267" s="56" t="str">
        <f t="shared" si="319"/>
        <v/>
      </c>
      <c r="AF1267" s="78" t="str">
        <f t="shared" si="320"/>
        <v/>
      </c>
    </row>
    <row r="1268" spans="1:32" s="74" customFormat="1" x14ac:dyDescent="0.2">
      <c r="A1268" s="74" t="str">
        <f>IF(EXPORTADO!I1250&lt;&gt;"",EXPORTADO!I1250,"")</f>
        <v/>
      </c>
      <c r="B1268" s="74" t="str">
        <f t="shared" si="305"/>
        <v/>
      </c>
      <c r="C1268" s="86" t="str">
        <f t="shared" si="306"/>
        <v/>
      </c>
      <c r="D1268" s="86" t="str">
        <f t="shared" si="307"/>
        <v/>
      </c>
      <c r="E1268" s="86" t="str">
        <f t="shared" si="308"/>
        <v/>
      </c>
      <c r="F1268" s="86" t="str">
        <f t="shared" si="309"/>
        <v/>
      </c>
      <c r="G1268" s="86" t="str">
        <f t="shared" si="310"/>
        <v/>
      </c>
      <c r="H1268" s="87" t="str">
        <f>IF(EXPORTADO!B1250&lt;&gt;"",EXPORTADO!B1250,"")</f>
        <v/>
      </c>
      <c r="I1268" s="78" t="str">
        <f t="shared" si="311"/>
        <v/>
      </c>
      <c r="J1268" s="78"/>
      <c r="K1268" s="88" t="str">
        <f>IF(EXPORTADO!A1250&lt;&gt;"",TRIM(EXPORTADO!A1250),"")</f>
        <v/>
      </c>
      <c r="L1268" s="50" t="str">
        <f>IF(K1268&lt;&gt;"",EXPORTADO!D1250,"")</f>
        <v/>
      </c>
      <c r="M1268" s="50"/>
      <c r="N1268" s="78" t="str">
        <f>IF(K1268&lt;&gt;"",EXPORTADO!C1250,"")</f>
        <v/>
      </c>
      <c r="O1268" s="89" t="str">
        <f>IF(G1268&lt;&gt;"",EXPORTADO!E1250,"")</f>
        <v/>
      </c>
      <c r="P1268" s="90" t="str">
        <f>IF(G1268&lt;&gt;"",EXPORTADO!F1250,"")</f>
        <v/>
      </c>
      <c r="Q1268" s="90" t="str">
        <f>IF($G1268&lt;&gt;"",$O1268*P1268,IF(OR($I1268="c",$I1268="css"),SUMIF($G$22:G$2999,$K1268,Q$22:Q$2999),IF($I1268="c1",SUMIF($F$22:F$2999,$K1268,Q$22:Q$2999),IF($I1268="c2",SUMIF($E$22:E$2999,$K1268,Q$22:Q$2999),IF($I1268="c3",SUMIF($D$22:D$2999,$K1268,Q$22:Q$2999),IF($I1268="c4",SUMIF($C$22:C$2999,$K1268,Q$22:Q$2999),""))))))</f>
        <v/>
      </c>
      <c r="S1268" s="90"/>
      <c r="T1268" s="90" t="str">
        <f>IF(G1268&lt;&gt;"",IF(S1268&lt;&gt;"",O1268*S1268,"Celda Vacia"),IF($G1268&lt;&gt;"",$O1268*S1268,IF(OR($I1268="c",$I1268="css"),SUMIF($G$22:G$2999,$K1268,T$22:T$2999),IF($I1268="c1",SUMIF($F$22:F$2999,$K1268,T$22:T$2999),IF($I1268="c2",SUMIF($E$22:E$2999,$K1268,T$22:T$2999),IF($I1268="c3",SUMIF($D$22:D$2999,$K1268,T$22:T$2999),IF($I1268="c4",SUMIF($C$22:C$2999,$K1268,T$22:T$2999),"")))))))</f>
        <v/>
      </c>
      <c r="U1268" s="91" t="str">
        <f t="shared" si="312"/>
        <v/>
      </c>
      <c r="V1268" s="45"/>
      <c r="X1268" s="50" t="str">
        <f t="shared" si="313"/>
        <v/>
      </c>
      <c r="Y1268" s="69" t="str">
        <f t="shared" si="314"/>
        <v/>
      </c>
      <c r="Z1268" s="69" t="str">
        <f t="shared" si="315"/>
        <v/>
      </c>
      <c r="AA1268" s="69" t="str">
        <f>IF(I1268="CSS",IF(RELLENAR!$F$6="PEM",IF(OR(T1268&lt;(Q1268),Q1268=0),1,""),IF(OR(T1268*(1+$T$11+$T$9)&lt;(Q1268*(1+$O$9+$O$11)),Q1268=0),1,"")),"")</f>
        <v/>
      </c>
      <c r="AB1268" s="93" t="str">
        <f t="shared" si="316"/>
        <v/>
      </c>
      <c r="AC1268" s="56" t="str">
        <f t="shared" si="317"/>
        <v/>
      </c>
      <c r="AD1268" s="94" t="str">
        <f t="shared" si="318"/>
        <v/>
      </c>
      <c r="AE1268" s="56" t="str">
        <f t="shared" si="319"/>
        <v/>
      </c>
      <c r="AF1268" s="78" t="str">
        <f t="shared" si="320"/>
        <v/>
      </c>
    </row>
    <row r="1269" spans="1:32" s="74" customFormat="1" x14ac:dyDescent="0.2">
      <c r="A1269" s="74" t="str">
        <f>IF(EXPORTADO!I1251&lt;&gt;"",EXPORTADO!I1251,"")</f>
        <v/>
      </c>
      <c r="B1269" s="74" t="str">
        <f t="shared" si="305"/>
        <v/>
      </c>
      <c r="C1269" s="86" t="str">
        <f t="shared" si="306"/>
        <v/>
      </c>
      <c r="D1269" s="86" t="str">
        <f t="shared" si="307"/>
        <v/>
      </c>
      <c r="E1269" s="86" t="str">
        <f t="shared" si="308"/>
        <v/>
      </c>
      <c r="F1269" s="86" t="str">
        <f t="shared" si="309"/>
        <v/>
      </c>
      <c r="G1269" s="86" t="str">
        <f t="shared" si="310"/>
        <v/>
      </c>
      <c r="H1269" s="87" t="str">
        <f>IF(EXPORTADO!B1251&lt;&gt;"",EXPORTADO!B1251,"")</f>
        <v/>
      </c>
      <c r="I1269" s="78" t="str">
        <f t="shared" si="311"/>
        <v/>
      </c>
      <c r="J1269" s="78"/>
      <c r="K1269" s="88" t="str">
        <f>IF(EXPORTADO!A1251&lt;&gt;"",TRIM(EXPORTADO!A1251),"")</f>
        <v/>
      </c>
      <c r="L1269" s="50" t="str">
        <f>IF(K1269&lt;&gt;"",EXPORTADO!D1251,"")</f>
        <v/>
      </c>
      <c r="M1269" s="50"/>
      <c r="N1269" s="78" t="str">
        <f>IF(K1269&lt;&gt;"",EXPORTADO!C1251,"")</f>
        <v/>
      </c>
      <c r="O1269" s="89" t="str">
        <f>IF(G1269&lt;&gt;"",EXPORTADO!E1251,"")</f>
        <v/>
      </c>
      <c r="P1269" s="90" t="str">
        <f>IF(G1269&lt;&gt;"",EXPORTADO!F1251,"")</f>
        <v/>
      </c>
      <c r="Q1269" s="90" t="str">
        <f>IF($G1269&lt;&gt;"",$O1269*P1269,IF(OR($I1269="c",$I1269="css"),SUMIF($G$22:G$2999,$K1269,Q$22:Q$2999),IF($I1269="c1",SUMIF($F$22:F$2999,$K1269,Q$22:Q$2999),IF($I1269="c2",SUMIF($E$22:E$2999,$K1269,Q$22:Q$2999),IF($I1269="c3",SUMIF($D$22:D$2999,$K1269,Q$22:Q$2999),IF($I1269="c4",SUMIF($C$22:C$2999,$K1269,Q$22:Q$2999),""))))))</f>
        <v/>
      </c>
      <c r="S1269" s="90"/>
      <c r="T1269" s="90" t="str">
        <f>IF(G1269&lt;&gt;"",IF(S1269&lt;&gt;"",O1269*S1269,"Celda Vacia"),IF($G1269&lt;&gt;"",$O1269*S1269,IF(OR($I1269="c",$I1269="css"),SUMIF($G$22:G$2999,$K1269,T$22:T$2999),IF($I1269="c1",SUMIF($F$22:F$2999,$K1269,T$22:T$2999),IF($I1269="c2",SUMIF($E$22:E$2999,$K1269,T$22:T$2999),IF($I1269="c3",SUMIF($D$22:D$2999,$K1269,T$22:T$2999),IF($I1269="c4",SUMIF($C$22:C$2999,$K1269,T$22:T$2999),"")))))))</f>
        <v/>
      </c>
      <c r="U1269" s="91" t="str">
        <f t="shared" si="312"/>
        <v/>
      </c>
      <c r="V1269" s="45"/>
      <c r="X1269" s="50" t="str">
        <f t="shared" si="313"/>
        <v/>
      </c>
      <c r="Y1269" s="69" t="str">
        <f t="shared" si="314"/>
        <v/>
      </c>
      <c r="Z1269" s="69" t="str">
        <f t="shared" si="315"/>
        <v/>
      </c>
      <c r="AA1269" s="69" t="str">
        <f>IF(I1269="CSS",IF(RELLENAR!$F$6="PEM",IF(OR(T1269&lt;(Q1269),Q1269=0),1,""),IF(OR(T1269*(1+$T$11+$T$9)&lt;(Q1269*(1+$O$9+$O$11)),Q1269=0),1,"")),"")</f>
        <v/>
      </c>
      <c r="AB1269" s="93" t="str">
        <f t="shared" si="316"/>
        <v/>
      </c>
      <c r="AC1269" s="56" t="str">
        <f t="shared" si="317"/>
        <v/>
      </c>
      <c r="AD1269" s="94" t="str">
        <f t="shared" si="318"/>
        <v/>
      </c>
      <c r="AE1269" s="56" t="str">
        <f t="shared" si="319"/>
        <v/>
      </c>
      <c r="AF1269" s="78" t="str">
        <f t="shared" si="320"/>
        <v/>
      </c>
    </row>
    <row r="1270" spans="1:32" s="74" customFormat="1" x14ac:dyDescent="0.2">
      <c r="A1270" s="74" t="str">
        <f>IF(EXPORTADO!I1252&lt;&gt;"",EXPORTADO!I1252,"")</f>
        <v/>
      </c>
      <c r="B1270" s="74" t="str">
        <f t="shared" si="305"/>
        <v/>
      </c>
      <c r="C1270" s="86" t="str">
        <f t="shared" si="306"/>
        <v/>
      </c>
      <c r="D1270" s="86" t="str">
        <f t="shared" si="307"/>
        <v/>
      </c>
      <c r="E1270" s="86" t="str">
        <f t="shared" si="308"/>
        <v/>
      </c>
      <c r="F1270" s="86" t="str">
        <f t="shared" si="309"/>
        <v/>
      </c>
      <c r="G1270" s="86" t="str">
        <f t="shared" si="310"/>
        <v/>
      </c>
      <c r="H1270" s="87" t="str">
        <f>IF(EXPORTADO!B1252&lt;&gt;"",EXPORTADO!B1252,"")</f>
        <v/>
      </c>
      <c r="I1270" s="78" t="str">
        <f t="shared" si="311"/>
        <v/>
      </c>
      <c r="J1270" s="78"/>
      <c r="K1270" s="88" t="str">
        <f>IF(EXPORTADO!A1252&lt;&gt;"",TRIM(EXPORTADO!A1252),"")</f>
        <v/>
      </c>
      <c r="L1270" s="50" t="str">
        <f>IF(K1270&lt;&gt;"",EXPORTADO!D1252,"")</f>
        <v/>
      </c>
      <c r="M1270" s="50"/>
      <c r="N1270" s="78" t="str">
        <f>IF(K1270&lt;&gt;"",EXPORTADO!C1252,"")</f>
        <v/>
      </c>
      <c r="O1270" s="89" t="str">
        <f>IF(G1270&lt;&gt;"",EXPORTADO!E1252,"")</f>
        <v/>
      </c>
      <c r="P1270" s="90" t="str">
        <f>IF(G1270&lt;&gt;"",EXPORTADO!F1252,"")</f>
        <v/>
      </c>
      <c r="Q1270" s="90" t="str">
        <f>IF($G1270&lt;&gt;"",$O1270*P1270,IF(OR($I1270="c",$I1270="css"),SUMIF($G$22:G$2999,$K1270,Q$22:Q$2999),IF($I1270="c1",SUMIF($F$22:F$2999,$K1270,Q$22:Q$2999),IF($I1270="c2",SUMIF($E$22:E$2999,$K1270,Q$22:Q$2999),IF($I1270="c3",SUMIF($D$22:D$2999,$K1270,Q$22:Q$2999),IF($I1270="c4",SUMIF($C$22:C$2999,$K1270,Q$22:Q$2999),""))))))</f>
        <v/>
      </c>
      <c r="S1270" s="90"/>
      <c r="T1270" s="90" t="str">
        <f>IF(G1270&lt;&gt;"",IF(S1270&lt;&gt;"",O1270*S1270,"Celda Vacia"),IF($G1270&lt;&gt;"",$O1270*S1270,IF(OR($I1270="c",$I1270="css"),SUMIF($G$22:G$2999,$K1270,T$22:T$2999),IF($I1270="c1",SUMIF($F$22:F$2999,$K1270,T$22:T$2999),IF($I1270="c2",SUMIF($E$22:E$2999,$K1270,T$22:T$2999),IF($I1270="c3",SUMIF($D$22:D$2999,$K1270,T$22:T$2999),IF($I1270="c4",SUMIF($C$22:C$2999,$K1270,T$22:T$2999),"")))))))</f>
        <v/>
      </c>
      <c r="U1270" s="91" t="str">
        <f t="shared" si="312"/>
        <v/>
      </c>
      <c r="V1270" s="45"/>
      <c r="X1270" s="50" t="str">
        <f t="shared" si="313"/>
        <v/>
      </c>
      <c r="Y1270" s="69" t="str">
        <f t="shared" si="314"/>
        <v/>
      </c>
      <c r="Z1270" s="69" t="str">
        <f t="shared" si="315"/>
        <v/>
      </c>
      <c r="AA1270" s="69" t="str">
        <f>IF(I1270="CSS",IF(RELLENAR!$F$6="PEM",IF(OR(T1270&lt;(Q1270),Q1270=0),1,""),IF(OR(T1270*(1+$T$11+$T$9)&lt;(Q1270*(1+$O$9+$O$11)),Q1270=0),1,"")),"")</f>
        <v/>
      </c>
      <c r="AB1270" s="93" t="str">
        <f t="shared" si="316"/>
        <v/>
      </c>
      <c r="AC1270" s="56" t="str">
        <f t="shared" si="317"/>
        <v/>
      </c>
      <c r="AD1270" s="94" t="str">
        <f t="shared" si="318"/>
        <v/>
      </c>
      <c r="AE1270" s="56" t="str">
        <f t="shared" si="319"/>
        <v/>
      </c>
      <c r="AF1270" s="78" t="str">
        <f t="shared" si="320"/>
        <v/>
      </c>
    </row>
    <row r="1271" spans="1:32" s="74" customFormat="1" x14ac:dyDescent="0.2">
      <c r="A1271" s="74" t="str">
        <f>IF(EXPORTADO!I1253&lt;&gt;"",EXPORTADO!I1253,"")</f>
        <v/>
      </c>
      <c r="B1271" s="74" t="str">
        <f t="shared" si="305"/>
        <v/>
      </c>
      <c r="C1271" s="86" t="str">
        <f t="shared" si="306"/>
        <v/>
      </c>
      <c r="D1271" s="86" t="str">
        <f t="shared" si="307"/>
        <v/>
      </c>
      <c r="E1271" s="86" t="str">
        <f t="shared" si="308"/>
        <v/>
      </c>
      <c r="F1271" s="86" t="str">
        <f t="shared" si="309"/>
        <v/>
      </c>
      <c r="G1271" s="86" t="str">
        <f t="shared" si="310"/>
        <v/>
      </c>
      <c r="H1271" s="87" t="str">
        <f>IF(EXPORTADO!B1253&lt;&gt;"",EXPORTADO!B1253,"")</f>
        <v/>
      </c>
      <c r="I1271" s="78" t="str">
        <f t="shared" si="311"/>
        <v/>
      </c>
      <c r="J1271" s="78"/>
      <c r="K1271" s="88" t="str">
        <f>IF(EXPORTADO!A1253&lt;&gt;"",TRIM(EXPORTADO!A1253),"")</f>
        <v/>
      </c>
      <c r="L1271" s="50" t="str">
        <f>IF(K1271&lt;&gt;"",EXPORTADO!D1253,"")</f>
        <v/>
      </c>
      <c r="M1271" s="50"/>
      <c r="N1271" s="78" t="str">
        <f>IF(K1271&lt;&gt;"",EXPORTADO!C1253,"")</f>
        <v/>
      </c>
      <c r="O1271" s="89" t="str">
        <f>IF(G1271&lt;&gt;"",EXPORTADO!E1253,"")</f>
        <v/>
      </c>
      <c r="P1271" s="90" t="str">
        <f>IF(G1271&lt;&gt;"",EXPORTADO!F1253,"")</f>
        <v/>
      </c>
      <c r="Q1271" s="90" t="str">
        <f>IF($G1271&lt;&gt;"",$O1271*P1271,IF(OR($I1271="c",$I1271="css"),SUMIF($G$22:G$2999,$K1271,Q$22:Q$2999),IF($I1271="c1",SUMIF($F$22:F$2999,$K1271,Q$22:Q$2999),IF($I1271="c2",SUMIF($E$22:E$2999,$K1271,Q$22:Q$2999),IF($I1271="c3",SUMIF($D$22:D$2999,$K1271,Q$22:Q$2999),IF($I1271="c4",SUMIF($C$22:C$2999,$K1271,Q$22:Q$2999),""))))))</f>
        <v/>
      </c>
      <c r="S1271" s="90"/>
      <c r="T1271" s="90" t="str">
        <f>IF(G1271&lt;&gt;"",IF(S1271&lt;&gt;"",O1271*S1271,"Celda Vacia"),IF($G1271&lt;&gt;"",$O1271*S1271,IF(OR($I1271="c",$I1271="css"),SUMIF($G$22:G$2999,$K1271,T$22:T$2999),IF($I1271="c1",SUMIF($F$22:F$2999,$K1271,T$22:T$2999),IF($I1271="c2",SUMIF($E$22:E$2999,$K1271,T$22:T$2999),IF($I1271="c3",SUMIF($D$22:D$2999,$K1271,T$22:T$2999),IF($I1271="c4",SUMIF($C$22:C$2999,$K1271,T$22:T$2999),"")))))))</f>
        <v/>
      </c>
      <c r="U1271" s="91" t="str">
        <f t="shared" si="312"/>
        <v/>
      </c>
      <c r="V1271" s="45"/>
      <c r="X1271" s="50" t="str">
        <f t="shared" si="313"/>
        <v/>
      </c>
      <c r="Y1271" s="69" t="str">
        <f t="shared" si="314"/>
        <v/>
      </c>
      <c r="Z1271" s="69" t="str">
        <f t="shared" si="315"/>
        <v/>
      </c>
      <c r="AA1271" s="69" t="str">
        <f>IF(I1271="CSS",IF(RELLENAR!$F$6="PEM",IF(OR(T1271&lt;(Q1271),Q1271=0),1,""),IF(OR(T1271*(1+$T$11+$T$9)&lt;(Q1271*(1+$O$9+$O$11)),Q1271=0),1,"")),"")</f>
        <v/>
      </c>
      <c r="AB1271" s="93" t="str">
        <f t="shared" si="316"/>
        <v/>
      </c>
      <c r="AC1271" s="56" t="str">
        <f t="shared" si="317"/>
        <v/>
      </c>
      <c r="AD1271" s="94" t="str">
        <f t="shared" si="318"/>
        <v/>
      </c>
      <c r="AE1271" s="56" t="str">
        <f t="shared" si="319"/>
        <v/>
      </c>
      <c r="AF1271" s="78" t="str">
        <f t="shared" si="320"/>
        <v/>
      </c>
    </row>
    <row r="1272" spans="1:32" s="74" customFormat="1" x14ac:dyDescent="0.2">
      <c r="A1272" s="74" t="str">
        <f>IF(EXPORTADO!I1254&lt;&gt;"",EXPORTADO!I1254,"")</f>
        <v/>
      </c>
      <c r="B1272" s="74" t="str">
        <f t="shared" si="305"/>
        <v/>
      </c>
      <c r="C1272" s="86" t="str">
        <f t="shared" si="306"/>
        <v/>
      </c>
      <c r="D1272" s="86" t="str">
        <f t="shared" si="307"/>
        <v/>
      </c>
      <c r="E1272" s="86" t="str">
        <f t="shared" si="308"/>
        <v/>
      </c>
      <c r="F1272" s="86" t="str">
        <f t="shared" si="309"/>
        <v/>
      </c>
      <c r="G1272" s="86" t="str">
        <f t="shared" si="310"/>
        <v/>
      </c>
      <c r="H1272" s="87" t="str">
        <f>IF(EXPORTADO!B1254&lt;&gt;"",EXPORTADO!B1254,"")</f>
        <v/>
      </c>
      <c r="I1272" s="78" t="str">
        <f t="shared" si="311"/>
        <v/>
      </c>
      <c r="J1272" s="78"/>
      <c r="K1272" s="88" t="str">
        <f>IF(EXPORTADO!A1254&lt;&gt;"",TRIM(EXPORTADO!A1254),"")</f>
        <v/>
      </c>
      <c r="L1272" s="50" t="str">
        <f>IF(K1272&lt;&gt;"",EXPORTADO!D1254,"")</f>
        <v/>
      </c>
      <c r="M1272" s="50"/>
      <c r="N1272" s="78" t="str">
        <f>IF(K1272&lt;&gt;"",EXPORTADO!C1254,"")</f>
        <v/>
      </c>
      <c r="O1272" s="89" t="str">
        <f>IF(G1272&lt;&gt;"",EXPORTADO!E1254,"")</f>
        <v/>
      </c>
      <c r="P1272" s="90" t="str">
        <f>IF(G1272&lt;&gt;"",EXPORTADO!F1254,"")</f>
        <v/>
      </c>
      <c r="Q1272" s="90" t="str">
        <f>IF($G1272&lt;&gt;"",$O1272*P1272,IF(OR($I1272="c",$I1272="css"),SUMIF($G$22:G$2999,$K1272,Q$22:Q$2999),IF($I1272="c1",SUMIF($F$22:F$2999,$K1272,Q$22:Q$2999),IF($I1272="c2",SUMIF($E$22:E$2999,$K1272,Q$22:Q$2999),IF($I1272="c3",SUMIF($D$22:D$2999,$K1272,Q$22:Q$2999),IF($I1272="c4",SUMIF($C$22:C$2999,$K1272,Q$22:Q$2999),""))))))</f>
        <v/>
      </c>
      <c r="S1272" s="90"/>
      <c r="T1272" s="90" t="str">
        <f>IF(G1272&lt;&gt;"",IF(S1272&lt;&gt;"",O1272*S1272,"Celda Vacia"),IF($G1272&lt;&gt;"",$O1272*S1272,IF(OR($I1272="c",$I1272="css"),SUMIF($G$22:G$2999,$K1272,T$22:T$2999),IF($I1272="c1",SUMIF($F$22:F$2999,$K1272,T$22:T$2999),IF($I1272="c2",SUMIF($E$22:E$2999,$K1272,T$22:T$2999),IF($I1272="c3",SUMIF($D$22:D$2999,$K1272,T$22:T$2999),IF($I1272="c4",SUMIF($C$22:C$2999,$K1272,T$22:T$2999),"")))))))</f>
        <v/>
      </c>
      <c r="U1272" s="91" t="str">
        <f t="shared" si="312"/>
        <v/>
      </c>
      <c r="V1272" s="45"/>
      <c r="X1272" s="50" t="str">
        <f t="shared" si="313"/>
        <v/>
      </c>
      <c r="Y1272" s="69" t="str">
        <f t="shared" si="314"/>
        <v/>
      </c>
      <c r="Z1272" s="69" t="str">
        <f t="shared" si="315"/>
        <v/>
      </c>
      <c r="AA1272" s="69" t="str">
        <f>IF(I1272="CSS",IF(RELLENAR!$F$6="PEM",IF(OR(T1272&lt;(Q1272),Q1272=0),1,""),IF(OR(T1272*(1+$T$11+$T$9)&lt;(Q1272*(1+$O$9+$O$11)),Q1272=0),1,"")),"")</f>
        <v/>
      </c>
      <c r="AB1272" s="93" t="str">
        <f t="shared" si="316"/>
        <v/>
      </c>
      <c r="AC1272" s="56" t="str">
        <f t="shared" si="317"/>
        <v/>
      </c>
      <c r="AD1272" s="94" t="str">
        <f t="shared" si="318"/>
        <v/>
      </c>
      <c r="AE1272" s="56" t="str">
        <f t="shared" si="319"/>
        <v/>
      </c>
      <c r="AF1272" s="78" t="str">
        <f t="shared" si="320"/>
        <v/>
      </c>
    </row>
    <row r="1273" spans="1:32" s="74" customFormat="1" x14ac:dyDescent="0.2">
      <c r="A1273" s="74" t="str">
        <f>IF(EXPORTADO!I1255&lt;&gt;"",EXPORTADO!I1255,"")</f>
        <v/>
      </c>
      <c r="B1273" s="74" t="str">
        <f t="shared" si="305"/>
        <v/>
      </c>
      <c r="C1273" s="86" t="str">
        <f t="shared" si="306"/>
        <v/>
      </c>
      <c r="D1273" s="86" t="str">
        <f t="shared" si="307"/>
        <v/>
      </c>
      <c r="E1273" s="86" t="str">
        <f t="shared" si="308"/>
        <v/>
      </c>
      <c r="F1273" s="86" t="str">
        <f t="shared" si="309"/>
        <v/>
      </c>
      <c r="G1273" s="86" t="str">
        <f t="shared" si="310"/>
        <v/>
      </c>
      <c r="H1273" s="87" t="str">
        <f>IF(EXPORTADO!B1255&lt;&gt;"",EXPORTADO!B1255,"")</f>
        <v/>
      </c>
      <c r="I1273" s="78" t="str">
        <f t="shared" si="311"/>
        <v/>
      </c>
      <c r="J1273" s="78"/>
      <c r="K1273" s="88" t="str">
        <f>IF(EXPORTADO!A1255&lt;&gt;"",TRIM(EXPORTADO!A1255),"")</f>
        <v/>
      </c>
      <c r="L1273" s="50" t="str">
        <f>IF(K1273&lt;&gt;"",EXPORTADO!D1255,"")</f>
        <v/>
      </c>
      <c r="M1273" s="50"/>
      <c r="N1273" s="78" t="str">
        <f>IF(K1273&lt;&gt;"",EXPORTADO!C1255,"")</f>
        <v/>
      </c>
      <c r="O1273" s="89" t="str">
        <f>IF(G1273&lt;&gt;"",EXPORTADO!E1255,"")</f>
        <v/>
      </c>
      <c r="P1273" s="90" t="str">
        <f>IF(G1273&lt;&gt;"",EXPORTADO!F1255,"")</f>
        <v/>
      </c>
      <c r="Q1273" s="90" t="str">
        <f>IF($G1273&lt;&gt;"",$O1273*P1273,IF(OR($I1273="c",$I1273="css"),SUMIF($G$22:G$2999,$K1273,Q$22:Q$2999),IF($I1273="c1",SUMIF($F$22:F$2999,$K1273,Q$22:Q$2999),IF($I1273="c2",SUMIF($E$22:E$2999,$K1273,Q$22:Q$2999),IF($I1273="c3",SUMIF($D$22:D$2999,$K1273,Q$22:Q$2999),IF($I1273="c4",SUMIF($C$22:C$2999,$K1273,Q$22:Q$2999),""))))))</f>
        <v/>
      </c>
      <c r="S1273" s="90"/>
      <c r="T1273" s="90" t="str">
        <f>IF(G1273&lt;&gt;"",IF(S1273&lt;&gt;"",O1273*S1273,"Celda Vacia"),IF($G1273&lt;&gt;"",$O1273*S1273,IF(OR($I1273="c",$I1273="css"),SUMIF($G$22:G$2999,$K1273,T$22:T$2999),IF($I1273="c1",SUMIF($F$22:F$2999,$K1273,T$22:T$2999),IF($I1273="c2",SUMIF($E$22:E$2999,$K1273,T$22:T$2999),IF($I1273="c3",SUMIF($D$22:D$2999,$K1273,T$22:T$2999),IF($I1273="c4",SUMIF($C$22:C$2999,$K1273,T$22:T$2999),"")))))))</f>
        <v/>
      </c>
      <c r="U1273" s="91" t="str">
        <f t="shared" si="312"/>
        <v/>
      </c>
      <c r="V1273" s="45"/>
      <c r="X1273" s="50" t="str">
        <f t="shared" si="313"/>
        <v/>
      </c>
      <c r="Y1273" s="69" t="str">
        <f t="shared" si="314"/>
        <v/>
      </c>
      <c r="Z1273" s="69" t="str">
        <f t="shared" si="315"/>
        <v/>
      </c>
      <c r="AA1273" s="69" t="str">
        <f>IF(I1273="CSS",IF(RELLENAR!$F$6="PEM",IF(OR(T1273&lt;(Q1273),Q1273=0),1,""),IF(OR(T1273*(1+$T$11+$T$9)&lt;(Q1273*(1+$O$9+$O$11)),Q1273=0),1,"")),"")</f>
        <v/>
      </c>
      <c r="AB1273" s="93" t="str">
        <f t="shared" si="316"/>
        <v/>
      </c>
      <c r="AC1273" s="56" t="str">
        <f t="shared" si="317"/>
        <v/>
      </c>
      <c r="AD1273" s="94" t="str">
        <f t="shared" si="318"/>
        <v/>
      </c>
      <c r="AE1273" s="56" t="str">
        <f t="shared" si="319"/>
        <v/>
      </c>
      <c r="AF1273" s="78" t="str">
        <f t="shared" si="320"/>
        <v/>
      </c>
    </row>
    <row r="1274" spans="1:32" s="74" customFormat="1" x14ac:dyDescent="0.2">
      <c r="A1274" s="74" t="str">
        <f>IF(EXPORTADO!I1256&lt;&gt;"",EXPORTADO!I1256,"")</f>
        <v/>
      </c>
      <c r="B1274" s="74" t="str">
        <f t="shared" si="305"/>
        <v/>
      </c>
      <c r="C1274" s="86" t="str">
        <f t="shared" si="306"/>
        <v/>
      </c>
      <c r="D1274" s="86" t="str">
        <f t="shared" si="307"/>
        <v/>
      </c>
      <c r="E1274" s="86" t="str">
        <f t="shared" si="308"/>
        <v/>
      </c>
      <c r="F1274" s="86" t="str">
        <f t="shared" si="309"/>
        <v/>
      </c>
      <c r="G1274" s="86" t="str">
        <f t="shared" si="310"/>
        <v/>
      </c>
      <c r="H1274" s="87" t="str">
        <f>IF(EXPORTADO!B1256&lt;&gt;"",EXPORTADO!B1256,"")</f>
        <v/>
      </c>
      <c r="I1274" s="78" t="str">
        <f t="shared" si="311"/>
        <v/>
      </c>
      <c r="J1274" s="78"/>
      <c r="K1274" s="88" t="str">
        <f>IF(EXPORTADO!A1256&lt;&gt;"",TRIM(EXPORTADO!A1256),"")</f>
        <v/>
      </c>
      <c r="L1274" s="50" t="str">
        <f>IF(K1274&lt;&gt;"",EXPORTADO!D1256,"")</f>
        <v/>
      </c>
      <c r="M1274" s="50"/>
      <c r="N1274" s="78" t="str">
        <f>IF(K1274&lt;&gt;"",EXPORTADO!C1256,"")</f>
        <v/>
      </c>
      <c r="O1274" s="89" t="str">
        <f>IF(G1274&lt;&gt;"",EXPORTADO!E1256,"")</f>
        <v/>
      </c>
      <c r="P1274" s="90" t="str">
        <f>IF(G1274&lt;&gt;"",EXPORTADO!F1256,"")</f>
        <v/>
      </c>
      <c r="Q1274" s="90" t="str">
        <f>IF($G1274&lt;&gt;"",$O1274*P1274,IF(OR($I1274="c",$I1274="css"),SUMIF($G$22:G$2999,$K1274,Q$22:Q$2999),IF($I1274="c1",SUMIF($F$22:F$2999,$K1274,Q$22:Q$2999),IF($I1274="c2",SUMIF($E$22:E$2999,$K1274,Q$22:Q$2999),IF($I1274="c3",SUMIF($D$22:D$2999,$K1274,Q$22:Q$2999),IF($I1274="c4",SUMIF($C$22:C$2999,$K1274,Q$22:Q$2999),""))))))</f>
        <v/>
      </c>
      <c r="S1274" s="90"/>
      <c r="T1274" s="90" t="str">
        <f>IF(G1274&lt;&gt;"",IF(S1274&lt;&gt;"",O1274*S1274,"Celda Vacia"),IF($G1274&lt;&gt;"",$O1274*S1274,IF(OR($I1274="c",$I1274="css"),SUMIF($G$22:G$2999,$K1274,T$22:T$2999),IF($I1274="c1",SUMIF($F$22:F$2999,$K1274,T$22:T$2999),IF($I1274="c2",SUMIF($E$22:E$2999,$K1274,T$22:T$2999),IF($I1274="c3",SUMIF($D$22:D$2999,$K1274,T$22:T$2999),IF($I1274="c4",SUMIF($C$22:C$2999,$K1274,T$22:T$2999),"")))))))</f>
        <v/>
      </c>
      <c r="U1274" s="91" t="str">
        <f t="shared" si="312"/>
        <v/>
      </c>
      <c r="V1274" s="45"/>
      <c r="X1274" s="50" t="str">
        <f t="shared" si="313"/>
        <v/>
      </c>
      <c r="Y1274" s="69" t="str">
        <f t="shared" si="314"/>
        <v/>
      </c>
      <c r="Z1274" s="69" t="str">
        <f t="shared" si="315"/>
        <v/>
      </c>
      <c r="AA1274" s="69" t="str">
        <f>IF(I1274="CSS",IF(RELLENAR!$F$6="PEM",IF(OR(T1274&lt;(Q1274),Q1274=0),1,""),IF(OR(T1274*(1+$T$11+$T$9)&lt;(Q1274*(1+$O$9+$O$11)),Q1274=0),1,"")),"")</f>
        <v/>
      </c>
      <c r="AB1274" s="93" t="str">
        <f t="shared" si="316"/>
        <v/>
      </c>
      <c r="AC1274" s="56" t="str">
        <f t="shared" si="317"/>
        <v/>
      </c>
      <c r="AD1274" s="94" t="str">
        <f t="shared" si="318"/>
        <v/>
      </c>
      <c r="AE1274" s="56" t="str">
        <f t="shared" si="319"/>
        <v/>
      </c>
      <c r="AF1274" s="78" t="str">
        <f t="shared" si="320"/>
        <v/>
      </c>
    </row>
    <row r="1275" spans="1:32" s="74" customFormat="1" x14ac:dyDescent="0.2">
      <c r="A1275" s="74" t="str">
        <f>IF(EXPORTADO!I1257&lt;&gt;"",EXPORTADO!I1257,"")</f>
        <v/>
      </c>
      <c r="B1275" s="74" t="str">
        <f t="shared" si="305"/>
        <v/>
      </c>
      <c r="C1275" s="86" t="str">
        <f t="shared" si="306"/>
        <v/>
      </c>
      <c r="D1275" s="86" t="str">
        <f t="shared" si="307"/>
        <v/>
      </c>
      <c r="E1275" s="86" t="str">
        <f t="shared" si="308"/>
        <v/>
      </c>
      <c r="F1275" s="86" t="str">
        <f t="shared" si="309"/>
        <v/>
      </c>
      <c r="G1275" s="86" t="str">
        <f t="shared" si="310"/>
        <v/>
      </c>
      <c r="H1275" s="87" t="str">
        <f>IF(EXPORTADO!B1257&lt;&gt;"",EXPORTADO!B1257,"")</f>
        <v/>
      </c>
      <c r="I1275" s="78" t="str">
        <f t="shared" si="311"/>
        <v/>
      </c>
      <c r="J1275" s="78"/>
      <c r="K1275" s="88" t="str">
        <f>IF(EXPORTADO!A1257&lt;&gt;"",TRIM(EXPORTADO!A1257),"")</f>
        <v/>
      </c>
      <c r="L1275" s="50" t="str">
        <f>IF(K1275&lt;&gt;"",EXPORTADO!D1257,"")</f>
        <v/>
      </c>
      <c r="M1275" s="50"/>
      <c r="N1275" s="78" t="str">
        <f>IF(K1275&lt;&gt;"",EXPORTADO!C1257,"")</f>
        <v/>
      </c>
      <c r="O1275" s="89" t="str">
        <f>IF(G1275&lt;&gt;"",EXPORTADO!E1257,"")</f>
        <v/>
      </c>
      <c r="P1275" s="90" t="str">
        <f>IF(G1275&lt;&gt;"",EXPORTADO!F1257,"")</f>
        <v/>
      </c>
      <c r="Q1275" s="90" t="str">
        <f>IF($G1275&lt;&gt;"",$O1275*P1275,IF(OR($I1275="c",$I1275="css"),SUMIF($G$22:G$2999,$K1275,Q$22:Q$2999),IF($I1275="c1",SUMIF($F$22:F$2999,$K1275,Q$22:Q$2999),IF($I1275="c2",SUMIF($E$22:E$2999,$K1275,Q$22:Q$2999),IF($I1275="c3",SUMIF($D$22:D$2999,$K1275,Q$22:Q$2999),IF($I1275="c4",SUMIF($C$22:C$2999,$K1275,Q$22:Q$2999),""))))))</f>
        <v/>
      </c>
      <c r="S1275" s="90" t="s">
        <v>17</v>
      </c>
      <c r="T1275" s="90" t="str">
        <f>IF(G1275&lt;&gt;"",IF(S1275&lt;&gt;"",O1275*S1275,"Celda Vacia"),IF($G1275&lt;&gt;"",$O1275*S1275,IF(OR($I1275="c",$I1275="css"),SUMIF($G$22:G$2999,$K1275,T$22:T$2999),IF($I1275="c1",SUMIF($F$22:F$2999,$K1275,T$22:T$2999),IF($I1275="c2",SUMIF($E$22:E$2999,$K1275,T$22:T$2999),IF($I1275="c3",SUMIF($D$22:D$2999,$K1275,T$22:T$2999),IF($I1275="c4",SUMIF($C$22:C$2999,$K1275,T$22:T$2999),"")))))))</f>
        <v/>
      </c>
      <c r="U1275" s="91" t="str">
        <f t="shared" si="312"/>
        <v/>
      </c>
      <c r="V1275" s="45"/>
      <c r="X1275" s="50" t="str">
        <f t="shared" si="313"/>
        <v/>
      </c>
      <c r="Y1275" s="69" t="str">
        <f t="shared" si="314"/>
        <v/>
      </c>
      <c r="Z1275" s="69" t="str">
        <f t="shared" si="315"/>
        <v/>
      </c>
      <c r="AA1275" s="69" t="str">
        <f>IF(I1275="CSS",IF(RELLENAR!$F$6="PEM",IF(OR(T1275&lt;(Q1275),Q1275=0),1,""),IF(OR(T1275*(1+$T$11+$T$9)&lt;(Q1275*(1+$O$9+$O$11)),Q1275=0),1,"")),"")</f>
        <v/>
      </c>
      <c r="AB1275" s="93" t="str">
        <f t="shared" si="316"/>
        <v/>
      </c>
      <c r="AC1275" s="56" t="str">
        <f t="shared" si="317"/>
        <v/>
      </c>
      <c r="AD1275" s="94" t="str">
        <f t="shared" si="318"/>
        <v/>
      </c>
      <c r="AE1275" s="56" t="str">
        <f t="shared" si="319"/>
        <v/>
      </c>
      <c r="AF1275" s="78" t="str">
        <f t="shared" si="320"/>
        <v/>
      </c>
    </row>
    <row r="1276" spans="1:32" s="74" customFormat="1" x14ac:dyDescent="0.2">
      <c r="A1276" s="74" t="str">
        <f>IF(EXPORTADO!I1258&lt;&gt;"",EXPORTADO!I1258,"")</f>
        <v/>
      </c>
      <c r="B1276" s="74" t="str">
        <f t="shared" si="305"/>
        <v/>
      </c>
      <c r="C1276" s="86" t="str">
        <f t="shared" si="306"/>
        <v/>
      </c>
      <c r="D1276" s="86" t="str">
        <f t="shared" si="307"/>
        <v/>
      </c>
      <c r="E1276" s="86" t="str">
        <f t="shared" si="308"/>
        <v/>
      </c>
      <c r="F1276" s="86" t="str">
        <f t="shared" si="309"/>
        <v/>
      </c>
      <c r="G1276" s="86" t="str">
        <f t="shared" si="310"/>
        <v/>
      </c>
      <c r="H1276" s="87" t="str">
        <f>IF(EXPORTADO!B1258&lt;&gt;"",EXPORTADO!B1258,"")</f>
        <v/>
      </c>
      <c r="I1276" s="78" t="str">
        <f t="shared" si="311"/>
        <v/>
      </c>
      <c r="J1276" s="78"/>
      <c r="K1276" s="88" t="str">
        <f>IF(EXPORTADO!A1258&lt;&gt;"",TRIM(EXPORTADO!A1258),"")</f>
        <v/>
      </c>
      <c r="L1276" s="50" t="str">
        <f>IF(K1276&lt;&gt;"",EXPORTADO!D1258,"")</f>
        <v/>
      </c>
      <c r="M1276" s="50"/>
      <c r="N1276" s="78" t="str">
        <f>IF(K1276&lt;&gt;"",EXPORTADO!C1258,"")</f>
        <v/>
      </c>
      <c r="O1276" s="89" t="str">
        <f>IF(G1276&lt;&gt;"",EXPORTADO!E1258,"")</f>
        <v/>
      </c>
      <c r="P1276" s="90" t="str">
        <f>IF(G1276&lt;&gt;"",EXPORTADO!F1258,"")</f>
        <v/>
      </c>
      <c r="Q1276" s="90" t="str">
        <f>IF($G1276&lt;&gt;"",$O1276*P1276,IF(OR($I1276="c",$I1276="css"),SUMIF($G$22:G$2999,$K1276,Q$22:Q$2999),IF($I1276="c1",SUMIF($F$22:F$2999,$K1276,Q$22:Q$2999),IF($I1276="c2",SUMIF($E$22:E$2999,$K1276,Q$22:Q$2999),IF($I1276="c3",SUMIF($D$22:D$2999,$K1276,Q$22:Q$2999),IF($I1276="c4",SUMIF($C$22:C$2999,$K1276,Q$22:Q$2999),""))))))</f>
        <v/>
      </c>
      <c r="S1276" s="90"/>
      <c r="T1276" s="90" t="str">
        <f>IF(G1276&lt;&gt;"",IF(S1276&lt;&gt;"",O1276*S1276,"Celda Vacia"),IF($G1276&lt;&gt;"",$O1276*S1276,IF(OR($I1276="c",$I1276="css"),SUMIF($G$22:G$2999,$K1276,T$22:T$2999),IF($I1276="c1",SUMIF($F$22:F$2999,$K1276,T$22:T$2999),IF($I1276="c2",SUMIF($E$22:E$2999,$K1276,T$22:T$2999),IF($I1276="c3",SUMIF($D$22:D$2999,$K1276,T$22:T$2999),IF($I1276="c4",SUMIF($C$22:C$2999,$K1276,T$22:T$2999),"")))))))</f>
        <v/>
      </c>
      <c r="U1276" s="91" t="str">
        <f t="shared" si="312"/>
        <v/>
      </c>
      <c r="V1276" s="45"/>
      <c r="X1276" s="50" t="str">
        <f t="shared" si="313"/>
        <v/>
      </c>
      <c r="Y1276" s="69" t="str">
        <f t="shared" si="314"/>
        <v/>
      </c>
      <c r="Z1276" s="69" t="str">
        <f t="shared" si="315"/>
        <v/>
      </c>
      <c r="AA1276" s="69" t="str">
        <f>IF(I1276="CSS",IF(RELLENAR!$F$6="PEM",IF(OR(T1276&lt;(Q1276),Q1276=0),1,""),IF(OR(T1276*(1+$T$11+$T$9)&lt;(Q1276*(1+$O$9+$O$11)),Q1276=0),1,"")),"")</f>
        <v/>
      </c>
      <c r="AB1276" s="93" t="str">
        <f t="shared" si="316"/>
        <v/>
      </c>
      <c r="AC1276" s="56" t="str">
        <f t="shared" si="317"/>
        <v/>
      </c>
      <c r="AD1276" s="94" t="str">
        <f t="shared" si="318"/>
        <v/>
      </c>
      <c r="AE1276" s="56" t="str">
        <f t="shared" si="319"/>
        <v/>
      </c>
      <c r="AF1276" s="78" t="str">
        <f t="shared" si="320"/>
        <v/>
      </c>
    </row>
    <row r="1277" spans="1:32" s="74" customFormat="1" x14ac:dyDescent="0.2">
      <c r="A1277" s="74" t="str">
        <f>IF(EXPORTADO!I1259&lt;&gt;"",EXPORTADO!I1259,"")</f>
        <v/>
      </c>
      <c r="B1277" s="74" t="str">
        <f t="shared" si="305"/>
        <v/>
      </c>
      <c r="C1277" s="86" t="str">
        <f t="shared" si="306"/>
        <v/>
      </c>
      <c r="D1277" s="86" t="str">
        <f t="shared" si="307"/>
        <v/>
      </c>
      <c r="E1277" s="86" t="str">
        <f t="shared" si="308"/>
        <v/>
      </c>
      <c r="F1277" s="86" t="str">
        <f t="shared" si="309"/>
        <v/>
      </c>
      <c r="G1277" s="86" t="str">
        <f t="shared" si="310"/>
        <v/>
      </c>
      <c r="H1277" s="87" t="str">
        <f>IF(EXPORTADO!B1259&lt;&gt;"",EXPORTADO!B1259,"")</f>
        <v/>
      </c>
      <c r="I1277" s="78" t="str">
        <f t="shared" si="311"/>
        <v/>
      </c>
      <c r="J1277" s="78"/>
      <c r="K1277" s="88" t="str">
        <f>IF(EXPORTADO!A1259&lt;&gt;"",TRIM(EXPORTADO!A1259),"")</f>
        <v/>
      </c>
      <c r="L1277" s="50" t="str">
        <f>IF(K1277&lt;&gt;"",EXPORTADO!D1259,"")</f>
        <v/>
      </c>
      <c r="M1277" s="50"/>
      <c r="N1277" s="78" t="str">
        <f>IF(K1277&lt;&gt;"",EXPORTADO!C1259,"")</f>
        <v/>
      </c>
      <c r="O1277" s="89" t="str">
        <f>IF(G1277&lt;&gt;"",EXPORTADO!E1259,"")</f>
        <v/>
      </c>
      <c r="P1277" s="90" t="str">
        <f>IF(G1277&lt;&gt;"",EXPORTADO!F1259,"")</f>
        <v/>
      </c>
      <c r="Q1277" s="90" t="str">
        <f>IF($G1277&lt;&gt;"",$O1277*P1277,IF(OR($I1277="c",$I1277="css"),SUMIF($G$22:G$2999,$K1277,Q$22:Q$2999),IF($I1277="c1",SUMIF($F$22:F$2999,$K1277,Q$22:Q$2999),IF($I1277="c2",SUMIF($E$22:E$2999,$K1277,Q$22:Q$2999),IF($I1277="c3",SUMIF($D$22:D$2999,$K1277,Q$22:Q$2999),IF($I1277="c4",SUMIF($C$22:C$2999,$K1277,Q$22:Q$2999),""))))))</f>
        <v/>
      </c>
      <c r="S1277" s="90"/>
      <c r="T1277" s="90" t="str">
        <f>IF(G1277&lt;&gt;"",IF(S1277&lt;&gt;"",O1277*S1277,"Celda Vacia"),IF($G1277&lt;&gt;"",$O1277*S1277,IF(OR($I1277="c",$I1277="css"),SUMIF($G$22:G$2999,$K1277,T$22:T$2999),IF($I1277="c1",SUMIF($F$22:F$2999,$K1277,T$22:T$2999),IF($I1277="c2",SUMIF($E$22:E$2999,$K1277,T$22:T$2999),IF($I1277="c3",SUMIF($D$22:D$2999,$K1277,T$22:T$2999),IF($I1277="c4",SUMIF($C$22:C$2999,$K1277,T$22:T$2999),"")))))))</f>
        <v/>
      </c>
      <c r="U1277" s="91" t="str">
        <f t="shared" si="312"/>
        <v/>
      </c>
      <c r="V1277" s="45"/>
      <c r="X1277" s="50" t="str">
        <f t="shared" si="313"/>
        <v/>
      </c>
      <c r="Y1277" s="69" t="str">
        <f t="shared" si="314"/>
        <v/>
      </c>
      <c r="Z1277" s="69" t="str">
        <f t="shared" si="315"/>
        <v/>
      </c>
      <c r="AA1277" s="69" t="str">
        <f>IF(I1277="CSS",IF(RELLENAR!$F$6="PEM",IF(OR(T1277&lt;(Q1277),Q1277=0),1,""),IF(OR(T1277*(1+$T$11+$T$9)&lt;(Q1277*(1+$O$9+$O$11)),Q1277=0),1,"")),"")</f>
        <v/>
      </c>
      <c r="AB1277" s="93" t="str">
        <f t="shared" si="316"/>
        <v/>
      </c>
      <c r="AC1277" s="56" t="str">
        <f t="shared" si="317"/>
        <v/>
      </c>
      <c r="AD1277" s="94" t="str">
        <f t="shared" si="318"/>
        <v/>
      </c>
      <c r="AE1277" s="56" t="str">
        <f t="shared" si="319"/>
        <v/>
      </c>
      <c r="AF1277" s="78" t="str">
        <f t="shared" si="320"/>
        <v/>
      </c>
    </row>
    <row r="1278" spans="1:32" s="74" customFormat="1" x14ac:dyDescent="0.2">
      <c r="A1278" s="74" t="str">
        <f>IF(EXPORTADO!I1260&lt;&gt;"",EXPORTADO!I1260,"")</f>
        <v/>
      </c>
      <c r="B1278" s="74" t="str">
        <f t="shared" si="305"/>
        <v/>
      </c>
      <c r="C1278" s="86" t="str">
        <f t="shared" si="306"/>
        <v/>
      </c>
      <c r="D1278" s="86" t="str">
        <f t="shared" si="307"/>
        <v/>
      </c>
      <c r="E1278" s="86" t="str">
        <f t="shared" si="308"/>
        <v/>
      </c>
      <c r="F1278" s="86" t="str">
        <f t="shared" si="309"/>
        <v/>
      </c>
      <c r="G1278" s="86" t="str">
        <f t="shared" si="310"/>
        <v/>
      </c>
      <c r="H1278" s="87" t="str">
        <f>IF(EXPORTADO!B1260&lt;&gt;"",EXPORTADO!B1260,"")</f>
        <v/>
      </c>
      <c r="I1278" s="78" t="str">
        <f t="shared" si="311"/>
        <v/>
      </c>
      <c r="J1278" s="78"/>
      <c r="K1278" s="88" t="str">
        <f>IF(EXPORTADO!A1260&lt;&gt;"",TRIM(EXPORTADO!A1260),"")</f>
        <v/>
      </c>
      <c r="L1278" s="50" t="str">
        <f>IF(K1278&lt;&gt;"",EXPORTADO!D1260,"")</f>
        <v/>
      </c>
      <c r="M1278" s="50"/>
      <c r="N1278" s="78" t="str">
        <f>IF(K1278&lt;&gt;"",EXPORTADO!C1260,"")</f>
        <v/>
      </c>
      <c r="O1278" s="89" t="str">
        <f>IF(G1278&lt;&gt;"",EXPORTADO!E1260,"")</f>
        <v/>
      </c>
      <c r="P1278" s="90" t="str">
        <f>IF(G1278&lt;&gt;"",EXPORTADO!F1260,"")</f>
        <v/>
      </c>
      <c r="Q1278" s="90" t="str">
        <f>IF($G1278&lt;&gt;"",$O1278*P1278,IF(OR($I1278="c",$I1278="css"),SUMIF($G$22:G$2999,$K1278,Q$22:Q$2999),IF($I1278="c1",SUMIF($F$22:F$2999,$K1278,Q$22:Q$2999),IF($I1278="c2",SUMIF($E$22:E$2999,$K1278,Q$22:Q$2999),IF($I1278="c3",SUMIF($D$22:D$2999,$K1278,Q$22:Q$2999),IF($I1278="c4",SUMIF($C$22:C$2999,$K1278,Q$22:Q$2999),""))))))</f>
        <v/>
      </c>
      <c r="S1278" s="90"/>
      <c r="T1278" s="90" t="str">
        <f>IF(G1278&lt;&gt;"",IF(S1278&lt;&gt;"",O1278*S1278,"Celda Vacia"),IF($G1278&lt;&gt;"",$O1278*S1278,IF(OR($I1278="c",$I1278="css"),SUMIF($G$22:G$2999,$K1278,T$22:T$2999),IF($I1278="c1",SUMIF($F$22:F$2999,$K1278,T$22:T$2999),IF($I1278="c2",SUMIF($E$22:E$2999,$K1278,T$22:T$2999),IF($I1278="c3",SUMIF($D$22:D$2999,$K1278,T$22:T$2999),IF($I1278="c4",SUMIF($C$22:C$2999,$K1278,T$22:T$2999),"")))))))</f>
        <v/>
      </c>
      <c r="U1278" s="91" t="str">
        <f t="shared" si="312"/>
        <v/>
      </c>
      <c r="V1278" s="45"/>
      <c r="X1278" s="50" t="str">
        <f t="shared" si="313"/>
        <v/>
      </c>
      <c r="Y1278" s="69" t="str">
        <f t="shared" si="314"/>
        <v/>
      </c>
      <c r="Z1278" s="69" t="str">
        <f t="shared" si="315"/>
        <v/>
      </c>
      <c r="AA1278" s="69" t="str">
        <f>IF(I1278="CSS",IF(RELLENAR!$F$6="PEM",IF(OR(T1278&lt;(Q1278),Q1278=0),1,""),IF(OR(T1278*(1+$T$11+$T$9)&lt;(Q1278*(1+$O$9+$O$11)),Q1278=0),1,"")),"")</f>
        <v/>
      </c>
      <c r="AB1278" s="93" t="str">
        <f t="shared" si="316"/>
        <v/>
      </c>
      <c r="AC1278" s="56" t="str">
        <f t="shared" si="317"/>
        <v/>
      </c>
      <c r="AD1278" s="94" t="str">
        <f t="shared" si="318"/>
        <v/>
      </c>
      <c r="AE1278" s="56" t="str">
        <f t="shared" si="319"/>
        <v/>
      </c>
      <c r="AF1278" s="78" t="str">
        <f t="shared" si="320"/>
        <v/>
      </c>
    </row>
    <row r="1279" spans="1:32" s="74" customFormat="1" x14ac:dyDescent="0.2">
      <c r="A1279" s="74" t="str">
        <f>IF(EXPORTADO!I1261&lt;&gt;"",EXPORTADO!I1261,"")</f>
        <v/>
      </c>
      <c r="B1279" s="74" t="str">
        <f t="shared" si="305"/>
        <v/>
      </c>
      <c r="C1279" s="86" t="str">
        <f t="shared" si="306"/>
        <v/>
      </c>
      <c r="D1279" s="86" t="str">
        <f t="shared" si="307"/>
        <v/>
      </c>
      <c r="E1279" s="86" t="str">
        <f t="shared" si="308"/>
        <v/>
      </c>
      <c r="F1279" s="86" t="str">
        <f t="shared" si="309"/>
        <v/>
      </c>
      <c r="G1279" s="86" t="str">
        <f t="shared" si="310"/>
        <v/>
      </c>
      <c r="H1279" s="87" t="str">
        <f>IF(EXPORTADO!B1261&lt;&gt;"",EXPORTADO!B1261,"")</f>
        <v/>
      </c>
      <c r="I1279" s="78" t="str">
        <f t="shared" si="311"/>
        <v/>
      </c>
      <c r="J1279" s="78"/>
      <c r="K1279" s="88" t="str">
        <f>IF(EXPORTADO!A1261&lt;&gt;"",TRIM(EXPORTADO!A1261),"")</f>
        <v/>
      </c>
      <c r="L1279" s="50" t="str">
        <f>IF(K1279&lt;&gt;"",EXPORTADO!D1261,"")</f>
        <v/>
      </c>
      <c r="M1279" s="50"/>
      <c r="N1279" s="78" t="str">
        <f>IF(K1279&lt;&gt;"",EXPORTADO!C1261,"")</f>
        <v/>
      </c>
      <c r="O1279" s="89" t="str">
        <f>IF(G1279&lt;&gt;"",EXPORTADO!E1261,"")</f>
        <v/>
      </c>
      <c r="P1279" s="90" t="str">
        <f>IF(G1279&lt;&gt;"",EXPORTADO!F1261,"")</f>
        <v/>
      </c>
      <c r="Q1279" s="90" t="str">
        <f>IF($G1279&lt;&gt;"",$O1279*P1279,IF(OR($I1279="c",$I1279="css"),SUMIF($G$22:G$2999,$K1279,Q$22:Q$2999),IF($I1279="c1",SUMIF($F$22:F$2999,$K1279,Q$22:Q$2999),IF($I1279="c2",SUMIF($E$22:E$2999,$K1279,Q$22:Q$2999),IF($I1279="c3",SUMIF($D$22:D$2999,$K1279,Q$22:Q$2999),IF($I1279="c4",SUMIF($C$22:C$2999,$K1279,Q$22:Q$2999),""))))))</f>
        <v/>
      </c>
      <c r="S1279" s="90"/>
      <c r="T1279" s="90" t="str">
        <f>IF(G1279&lt;&gt;"",IF(S1279&lt;&gt;"",O1279*S1279,"Celda Vacia"),IF($G1279&lt;&gt;"",$O1279*S1279,IF(OR($I1279="c",$I1279="css"),SUMIF($G$22:G$2999,$K1279,T$22:T$2999),IF($I1279="c1",SUMIF($F$22:F$2999,$K1279,T$22:T$2999),IF($I1279="c2",SUMIF($E$22:E$2999,$K1279,T$22:T$2999),IF($I1279="c3",SUMIF($D$22:D$2999,$K1279,T$22:T$2999),IF($I1279="c4",SUMIF($C$22:C$2999,$K1279,T$22:T$2999),"")))))))</f>
        <v/>
      </c>
      <c r="U1279" s="91" t="str">
        <f t="shared" si="312"/>
        <v/>
      </c>
      <c r="V1279" s="45"/>
      <c r="X1279" s="50" t="str">
        <f t="shared" si="313"/>
        <v/>
      </c>
      <c r="Y1279" s="69" t="str">
        <f t="shared" si="314"/>
        <v/>
      </c>
      <c r="Z1279" s="69" t="str">
        <f t="shared" si="315"/>
        <v/>
      </c>
      <c r="AA1279" s="69" t="str">
        <f>IF(I1279="CSS",IF(RELLENAR!$F$6="PEM",IF(OR(T1279&lt;(Q1279),Q1279=0),1,""),IF(OR(T1279*(1+$T$11+$T$9)&lt;(Q1279*(1+$O$9+$O$11)),Q1279=0),1,"")),"")</f>
        <v/>
      </c>
      <c r="AB1279" s="93" t="str">
        <f t="shared" si="316"/>
        <v/>
      </c>
      <c r="AC1279" s="56" t="str">
        <f t="shared" si="317"/>
        <v/>
      </c>
      <c r="AD1279" s="94" t="str">
        <f t="shared" si="318"/>
        <v/>
      </c>
      <c r="AE1279" s="56" t="str">
        <f t="shared" si="319"/>
        <v/>
      </c>
      <c r="AF1279" s="78" t="str">
        <f t="shared" si="320"/>
        <v/>
      </c>
    </row>
    <row r="1280" spans="1:32" s="74" customFormat="1" x14ac:dyDescent="0.2">
      <c r="A1280" s="74" t="str">
        <f>IF(EXPORTADO!I1262&lt;&gt;"",EXPORTADO!I1262,"")</f>
        <v/>
      </c>
      <c r="B1280" s="74" t="str">
        <f t="shared" si="305"/>
        <v/>
      </c>
      <c r="C1280" s="86" t="str">
        <f t="shared" si="306"/>
        <v/>
      </c>
      <c r="D1280" s="86" t="str">
        <f t="shared" si="307"/>
        <v/>
      </c>
      <c r="E1280" s="86" t="str">
        <f t="shared" si="308"/>
        <v/>
      </c>
      <c r="F1280" s="86" t="str">
        <f t="shared" si="309"/>
        <v/>
      </c>
      <c r="G1280" s="86" t="str">
        <f t="shared" si="310"/>
        <v/>
      </c>
      <c r="H1280" s="87" t="str">
        <f>IF(EXPORTADO!B1262&lt;&gt;"",EXPORTADO!B1262,"")</f>
        <v/>
      </c>
      <c r="I1280" s="78" t="str">
        <f t="shared" si="311"/>
        <v/>
      </c>
      <c r="J1280" s="78"/>
      <c r="K1280" s="88" t="str">
        <f>IF(EXPORTADO!A1262&lt;&gt;"",TRIM(EXPORTADO!A1262),"")</f>
        <v/>
      </c>
      <c r="L1280" s="50" t="str">
        <f>IF(K1280&lt;&gt;"",EXPORTADO!D1262,"")</f>
        <v/>
      </c>
      <c r="M1280" s="50"/>
      <c r="N1280" s="78" t="str">
        <f>IF(K1280&lt;&gt;"",EXPORTADO!C1262,"")</f>
        <v/>
      </c>
      <c r="O1280" s="89" t="str">
        <f>IF(G1280&lt;&gt;"",EXPORTADO!E1262,"")</f>
        <v/>
      </c>
      <c r="P1280" s="90" t="str">
        <f>IF(G1280&lt;&gt;"",EXPORTADO!F1262,"")</f>
        <v/>
      </c>
      <c r="Q1280" s="90" t="str">
        <f>IF($G1280&lt;&gt;"",$O1280*P1280,IF(OR($I1280="c",$I1280="css"),SUMIF($G$22:G$2999,$K1280,Q$22:Q$2999),IF($I1280="c1",SUMIF($F$22:F$2999,$K1280,Q$22:Q$2999),IF($I1280="c2",SUMIF($E$22:E$2999,$K1280,Q$22:Q$2999),IF($I1280="c3",SUMIF($D$22:D$2999,$K1280,Q$22:Q$2999),IF($I1280="c4",SUMIF($C$22:C$2999,$K1280,Q$22:Q$2999),""))))))</f>
        <v/>
      </c>
      <c r="S1280" s="90"/>
      <c r="T1280" s="90" t="str">
        <f>IF(G1280&lt;&gt;"",IF(S1280&lt;&gt;"",O1280*S1280,"Celda Vacia"),IF($G1280&lt;&gt;"",$O1280*S1280,IF(OR($I1280="c",$I1280="css"),SUMIF($G$22:G$2999,$K1280,T$22:T$2999),IF($I1280="c1",SUMIF($F$22:F$2999,$K1280,T$22:T$2999),IF($I1280="c2",SUMIF($E$22:E$2999,$K1280,T$22:T$2999),IF($I1280="c3",SUMIF($D$22:D$2999,$K1280,T$22:T$2999),IF($I1280="c4",SUMIF($C$22:C$2999,$K1280,T$22:T$2999),"")))))))</f>
        <v/>
      </c>
      <c r="U1280" s="91" t="str">
        <f t="shared" si="312"/>
        <v/>
      </c>
      <c r="V1280" s="45"/>
      <c r="X1280" s="50" t="str">
        <f t="shared" si="313"/>
        <v/>
      </c>
      <c r="Y1280" s="69" t="str">
        <f t="shared" si="314"/>
        <v/>
      </c>
      <c r="Z1280" s="69" t="str">
        <f t="shared" si="315"/>
        <v/>
      </c>
      <c r="AA1280" s="69" t="str">
        <f>IF(I1280="CSS",IF(RELLENAR!$F$6="PEM",IF(OR(T1280&lt;(Q1280),Q1280=0),1,""),IF(OR(T1280*(1+$T$11+$T$9)&lt;(Q1280*(1+$O$9+$O$11)),Q1280=0),1,"")),"")</f>
        <v/>
      </c>
      <c r="AB1280" s="93" t="str">
        <f t="shared" si="316"/>
        <v/>
      </c>
      <c r="AC1280" s="56" t="str">
        <f t="shared" si="317"/>
        <v/>
      </c>
      <c r="AD1280" s="94" t="str">
        <f t="shared" si="318"/>
        <v/>
      </c>
      <c r="AE1280" s="56" t="str">
        <f t="shared" si="319"/>
        <v/>
      </c>
      <c r="AF1280" s="78" t="str">
        <f t="shared" si="320"/>
        <v/>
      </c>
    </row>
    <row r="1281" spans="1:32" s="74" customFormat="1" x14ac:dyDescent="0.2">
      <c r="A1281" s="74" t="str">
        <f>IF(EXPORTADO!I1263&lt;&gt;"",EXPORTADO!I1263,"")</f>
        <v/>
      </c>
      <c r="B1281" s="74" t="str">
        <f t="shared" si="305"/>
        <v/>
      </c>
      <c r="C1281" s="86" t="str">
        <f t="shared" si="306"/>
        <v/>
      </c>
      <c r="D1281" s="86" t="str">
        <f t="shared" si="307"/>
        <v/>
      </c>
      <c r="E1281" s="86" t="str">
        <f t="shared" si="308"/>
        <v/>
      </c>
      <c r="F1281" s="86" t="str">
        <f t="shared" si="309"/>
        <v/>
      </c>
      <c r="G1281" s="86" t="str">
        <f t="shared" si="310"/>
        <v/>
      </c>
      <c r="H1281" s="87" t="str">
        <f>IF(EXPORTADO!B1263&lt;&gt;"",EXPORTADO!B1263,"")</f>
        <v/>
      </c>
      <c r="I1281" s="78" t="str">
        <f t="shared" si="311"/>
        <v/>
      </c>
      <c r="J1281" s="78"/>
      <c r="K1281" s="88" t="str">
        <f>IF(EXPORTADO!A1263&lt;&gt;"",TRIM(EXPORTADO!A1263),"")</f>
        <v/>
      </c>
      <c r="L1281" s="50" t="str">
        <f>IF(K1281&lt;&gt;"",EXPORTADO!D1263,"")</f>
        <v/>
      </c>
      <c r="M1281" s="50"/>
      <c r="N1281" s="78" t="str">
        <f>IF(K1281&lt;&gt;"",EXPORTADO!C1263,"")</f>
        <v/>
      </c>
      <c r="O1281" s="89" t="str">
        <f>IF(G1281&lt;&gt;"",EXPORTADO!E1263,"")</f>
        <v/>
      </c>
      <c r="P1281" s="90" t="str">
        <f>IF(G1281&lt;&gt;"",EXPORTADO!F1263,"")</f>
        <v/>
      </c>
      <c r="Q1281" s="90" t="str">
        <f>IF($G1281&lt;&gt;"",$O1281*P1281,IF(OR($I1281="c",$I1281="css"),SUMIF($G$22:G$2999,$K1281,Q$22:Q$2999),IF($I1281="c1",SUMIF($F$22:F$2999,$K1281,Q$22:Q$2999),IF($I1281="c2",SUMIF($E$22:E$2999,$K1281,Q$22:Q$2999),IF($I1281="c3",SUMIF($D$22:D$2999,$K1281,Q$22:Q$2999),IF($I1281="c4",SUMIF($C$22:C$2999,$K1281,Q$22:Q$2999),""))))))</f>
        <v/>
      </c>
      <c r="S1281" s="90"/>
      <c r="T1281" s="90" t="str">
        <f>IF(G1281&lt;&gt;"",IF(S1281&lt;&gt;"",O1281*S1281,"Celda Vacia"),IF($G1281&lt;&gt;"",$O1281*S1281,IF(OR($I1281="c",$I1281="css"),SUMIF($G$22:G$2999,$K1281,T$22:T$2999),IF($I1281="c1",SUMIF($F$22:F$2999,$K1281,T$22:T$2999),IF($I1281="c2",SUMIF($E$22:E$2999,$K1281,T$22:T$2999),IF($I1281="c3",SUMIF($D$22:D$2999,$K1281,T$22:T$2999),IF($I1281="c4",SUMIF($C$22:C$2999,$K1281,T$22:T$2999),"")))))))</f>
        <v/>
      </c>
      <c r="U1281" s="91" t="str">
        <f t="shared" si="312"/>
        <v/>
      </c>
      <c r="V1281" s="45"/>
      <c r="X1281" s="50" t="str">
        <f t="shared" si="313"/>
        <v/>
      </c>
      <c r="Y1281" s="69" t="str">
        <f t="shared" si="314"/>
        <v/>
      </c>
      <c r="Z1281" s="69" t="str">
        <f t="shared" si="315"/>
        <v/>
      </c>
      <c r="AA1281" s="69" t="str">
        <f>IF(I1281="CSS",IF(RELLENAR!$F$6="PEM",IF(OR(T1281&lt;(Q1281),Q1281=0),1,""),IF(OR(T1281*(1+$T$11+$T$9)&lt;(Q1281*(1+$O$9+$O$11)),Q1281=0),1,"")),"")</f>
        <v/>
      </c>
      <c r="AB1281" s="93" t="str">
        <f t="shared" si="316"/>
        <v/>
      </c>
      <c r="AC1281" s="56" t="str">
        <f t="shared" si="317"/>
        <v/>
      </c>
      <c r="AD1281" s="94" t="str">
        <f t="shared" si="318"/>
        <v/>
      </c>
      <c r="AE1281" s="56" t="str">
        <f t="shared" si="319"/>
        <v/>
      </c>
      <c r="AF1281" s="78" t="str">
        <f t="shared" si="320"/>
        <v/>
      </c>
    </row>
    <row r="1282" spans="1:32" s="74" customFormat="1" x14ac:dyDescent="0.2">
      <c r="A1282" s="74" t="str">
        <f>IF(EXPORTADO!I1264&lt;&gt;"",EXPORTADO!I1264,"")</f>
        <v/>
      </c>
      <c r="B1282" s="74" t="str">
        <f t="shared" si="305"/>
        <v/>
      </c>
      <c r="C1282" s="86" t="str">
        <f t="shared" si="306"/>
        <v/>
      </c>
      <c r="D1282" s="86" t="str">
        <f t="shared" si="307"/>
        <v/>
      </c>
      <c r="E1282" s="86" t="str">
        <f t="shared" si="308"/>
        <v/>
      </c>
      <c r="F1282" s="86" t="str">
        <f t="shared" si="309"/>
        <v/>
      </c>
      <c r="G1282" s="86" t="str">
        <f t="shared" si="310"/>
        <v/>
      </c>
      <c r="H1282" s="87" t="str">
        <f>IF(EXPORTADO!B1264&lt;&gt;"",EXPORTADO!B1264,"")</f>
        <v/>
      </c>
      <c r="I1282" s="78" t="str">
        <f t="shared" si="311"/>
        <v/>
      </c>
      <c r="J1282" s="78"/>
      <c r="K1282" s="88" t="str">
        <f>IF(EXPORTADO!A1264&lt;&gt;"",TRIM(EXPORTADO!A1264),"")</f>
        <v/>
      </c>
      <c r="L1282" s="50" t="str">
        <f>IF(K1282&lt;&gt;"",EXPORTADO!D1264,"")</f>
        <v/>
      </c>
      <c r="M1282" s="50"/>
      <c r="N1282" s="78" t="str">
        <f>IF(K1282&lt;&gt;"",EXPORTADO!C1264,"")</f>
        <v/>
      </c>
      <c r="O1282" s="89" t="str">
        <f>IF(G1282&lt;&gt;"",EXPORTADO!E1264,"")</f>
        <v/>
      </c>
      <c r="P1282" s="90" t="str">
        <f>IF(G1282&lt;&gt;"",EXPORTADO!F1264,"")</f>
        <v/>
      </c>
      <c r="Q1282" s="90" t="str">
        <f>IF($G1282&lt;&gt;"",$O1282*P1282,IF(OR($I1282="c",$I1282="css"),SUMIF($G$22:G$2999,$K1282,Q$22:Q$2999),IF($I1282="c1",SUMIF($F$22:F$2999,$K1282,Q$22:Q$2999),IF($I1282="c2",SUMIF($E$22:E$2999,$K1282,Q$22:Q$2999),IF($I1282="c3",SUMIF($D$22:D$2999,$K1282,Q$22:Q$2999),IF($I1282="c4",SUMIF($C$22:C$2999,$K1282,Q$22:Q$2999),""))))))</f>
        <v/>
      </c>
      <c r="S1282" s="90"/>
      <c r="T1282" s="90" t="str">
        <f>IF(G1282&lt;&gt;"",IF(S1282&lt;&gt;"",O1282*S1282,"Celda Vacia"),IF($G1282&lt;&gt;"",$O1282*S1282,IF(OR($I1282="c",$I1282="css"),SUMIF($G$22:G$2999,$K1282,T$22:T$2999),IF($I1282="c1",SUMIF($F$22:F$2999,$K1282,T$22:T$2999),IF($I1282="c2",SUMIF($E$22:E$2999,$K1282,T$22:T$2999),IF($I1282="c3",SUMIF($D$22:D$2999,$K1282,T$22:T$2999),IF($I1282="c4",SUMIF($C$22:C$2999,$K1282,T$22:T$2999),"")))))))</f>
        <v/>
      </c>
      <c r="U1282" s="91" t="str">
        <f t="shared" si="312"/>
        <v/>
      </c>
      <c r="V1282" s="45"/>
      <c r="X1282" s="50" t="str">
        <f t="shared" si="313"/>
        <v/>
      </c>
      <c r="Y1282" s="69" t="str">
        <f t="shared" si="314"/>
        <v/>
      </c>
      <c r="Z1282" s="69" t="str">
        <f t="shared" si="315"/>
        <v/>
      </c>
      <c r="AA1282" s="69" t="str">
        <f>IF(I1282="CSS",IF(RELLENAR!$F$6="PEM",IF(OR(T1282&lt;(Q1282),Q1282=0),1,""),IF(OR(T1282*(1+$T$11+$T$9)&lt;(Q1282*(1+$O$9+$O$11)),Q1282=0),1,"")),"")</f>
        <v/>
      </c>
      <c r="AB1282" s="93" t="str">
        <f t="shared" si="316"/>
        <v/>
      </c>
      <c r="AC1282" s="56" t="str">
        <f t="shared" si="317"/>
        <v/>
      </c>
      <c r="AD1282" s="94" t="str">
        <f t="shared" si="318"/>
        <v/>
      </c>
      <c r="AE1282" s="56" t="str">
        <f t="shared" si="319"/>
        <v/>
      </c>
      <c r="AF1282" s="78" t="str">
        <f t="shared" si="320"/>
        <v/>
      </c>
    </row>
    <row r="1283" spans="1:32" s="74" customFormat="1" x14ac:dyDescent="0.2">
      <c r="A1283" s="74" t="str">
        <f>IF(EXPORTADO!I1265&lt;&gt;"",EXPORTADO!I1265,"")</f>
        <v/>
      </c>
      <c r="B1283" s="74" t="str">
        <f t="shared" si="305"/>
        <v/>
      </c>
      <c r="C1283" s="86" t="str">
        <f t="shared" si="306"/>
        <v/>
      </c>
      <c r="D1283" s="86" t="str">
        <f t="shared" si="307"/>
        <v/>
      </c>
      <c r="E1283" s="86" t="str">
        <f t="shared" si="308"/>
        <v/>
      </c>
      <c r="F1283" s="86" t="str">
        <f t="shared" si="309"/>
        <v/>
      </c>
      <c r="G1283" s="86" t="str">
        <f t="shared" si="310"/>
        <v/>
      </c>
      <c r="H1283" s="87" t="str">
        <f>IF(EXPORTADO!B1265&lt;&gt;"",EXPORTADO!B1265,"")</f>
        <v/>
      </c>
      <c r="I1283" s="78" t="str">
        <f t="shared" si="311"/>
        <v/>
      </c>
      <c r="J1283" s="78"/>
      <c r="K1283" s="88" t="str">
        <f>IF(EXPORTADO!A1265&lt;&gt;"",TRIM(EXPORTADO!A1265),"")</f>
        <v/>
      </c>
      <c r="L1283" s="50" t="str">
        <f>IF(K1283&lt;&gt;"",EXPORTADO!D1265,"")</f>
        <v/>
      </c>
      <c r="M1283" s="50"/>
      <c r="N1283" s="78" t="str">
        <f>IF(K1283&lt;&gt;"",EXPORTADO!C1265,"")</f>
        <v/>
      </c>
      <c r="O1283" s="89" t="str">
        <f>IF(G1283&lt;&gt;"",EXPORTADO!E1265,"")</f>
        <v/>
      </c>
      <c r="P1283" s="90" t="str">
        <f>IF(G1283&lt;&gt;"",EXPORTADO!F1265,"")</f>
        <v/>
      </c>
      <c r="Q1283" s="90" t="str">
        <f>IF($G1283&lt;&gt;"",$O1283*P1283,IF(OR($I1283="c",$I1283="css"),SUMIF($G$22:G$2999,$K1283,Q$22:Q$2999),IF($I1283="c1",SUMIF($F$22:F$2999,$K1283,Q$22:Q$2999),IF($I1283="c2",SUMIF($E$22:E$2999,$K1283,Q$22:Q$2999),IF($I1283="c3",SUMIF($D$22:D$2999,$K1283,Q$22:Q$2999),IF($I1283="c4",SUMIF($C$22:C$2999,$K1283,Q$22:Q$2999),""))))))</f>
        <v/>
      </c>
      <c r="S1283" s="90"/>
      <c r="T1283" s="90" t="str">
        <f>IF(G1283&lt;&gt;"",IF(S1283&lt;&gt;"",O1283*S1283,"Celda Vacia"),IF($G1283&lt;&gt;"",$O1283*S1283,IF(OR($I1283="c",$I1283="css"),SUMIF($G$22:G$2999,$K1283,T$22:T$2999),IF($I1283="c1",SUMIF($F$22:F$2999,$K1283,T$22:T$2999),IF($I1283="c2",SUMIF($E$22:E$2999,$K1283,T$22:T$2999),IF($I1283="c3",SUMIF($D$22:D$2999,$K1283,T$22:T$2999),IF($I1283="c4",SUMIF($C$22:C$2999,$K1283,T$22:T$2999),"")))))))</f>
        <v/>
      </c>
      <c r="U1283" s="91" t="str">
        <f t="shared" si="312"/>
        <v/>
      </c>
      <c r="V1283" s="45"/>
      <c r="X1283" s="50" t="str">
        <f t="shared" si="313"/>
        <v/>
      </c>
      <c r="Y1283" s="69" t="str">
        <f t="shared" si="314"/>
        <v/>
      </c>
      <c r="Z1283" s="69" t="str">
        <f t="shared" si="315"/>
        <v/>
      </c>
      <c r="AA1283" s="69" t="str">
        <f>IF(I1283="CSS",IF(RELLENAR!$F$6="PEM",IF(OR(T1283&lt;(Q1283),Q1283=0),1,""),IF(OR(T1283*(1+$T$11+$T$9)&lt;(Q1283*(1+$O$9+$O$11)),Q1283=0),1,"")),"")</f>
        <v/>
      </c>
      <c r="AB1283" s="93" t="str">
        <f t="shared" si="316"/>
        <v/>
      </c>
      <c r="AC1283" s="56" t="str">
        <f t="shared" si="317"/>
        <v/>
      </c>
      <c r="AD1283" s="94" t="str">
        <f t="shared" si="318"/>
        <v/>
      </c>
      <c r="AE1283" s="56" t="str">
        <f t="shared" si="319"/>
        <v/>
      </c>
      <c r="AF1283" s="78" t="str">
        <f t="shared" si="320"/>
        <v/>
      </c>
    </row>
    <row r="1284" spans="1:32" s="74" customFormat="1" x14ac:dyDescent="0.2">
      <c r="A1284" s="74" t="str">
        <f>IF(EXPORTADO!I1266&lt;&gt;"",EXPORTADO!I1266,"")</f>
        <v/>
      </c>
      <c r="B1284" s="74" t="str">
        <f t="shared" si="305"/>
        <v/>
      </c>
      <c r="C1284" s="86" t="str">
        <f t="shared" si="306"/>
        <v/>
      </c>
      <c r="D1284" s="86" t="str">
        <f t="shared" si="307"/>
        <v/>
      </c>
      <c r="E1284" s="86" t="str">
        <f t="shared" si="308"/>
        <v/>
      </c>
      <c r="F1284" s="86" t="str">
        <f t="shared" si="309"/>
        <v/>
      </c>
      <c r="G1284" s="86" t="str">
        <f t="shared" si="310"/>
        <v/>
      </c>
      <c r="H1284" s="87" t="str">
        <f>IF(EXPORTADO!B1266&lt;&gt;"",EXPORTADO!B1266,"")</f>
        <v/>
      </c>
      <c r="I1284" s="78" t="str">
        <f t="shared" si="311"/>
        <v/>
      </c>
      <c r="J1284" s="78"/>
      <c r="K1284" s="88" t="str">
        <f>IF(EXPORTADO!A1266&lt;&gt;"",TRIM(EXPORTADO!A1266),"")</f>
        <v/>
      </c>
      <c r="L1284" s="50" t="str">
        <f>IF(K1284&lt;&gt;"",EXPORTADO!D1266,"")</f>
        <v/>
      </c>
      <c r="M1284" s="50"/>
      <c r="N1284" s="78" t="str">
        <f>IF(K1284&lt;&gt;"",EXPORTADO!C1266,"")</f>
        <v/>
      </c>
      <c r="O1284" s="89" t="str">
        <f>IF(G1284&lt;&gt;"",EXPORTADO!E1266,"")</f>
        <v/>
      </c>
      <c r="P1284" s="90" t="str">
        <f>IF(G1284&lt;&gt;"",EXPORTADO!F1266,"")</f>
        <v/>
      </c>
      <c r="Q1284" s="90" t="str">
        <f>IF($G1284&lt;&gt;"",$O1284*P1284,IF(OR($I1284="c",$I1284="css"),SUMIF($G$22:G$2999,$K1284,Q$22:Q$2999),IF($I1284="c1",SUMIF($F$22:F$2999,$K1284,Q$22:Q$2999),IF($I1284="c2",SUMIF($E$22:E$2999,$K1284,Q$22:Q$2999),IF($I1284="c3",SUMIF($D$22:D$2999,$K1284,Q$22:Q$2999),IF($I1284="c4",SUMIF($C$22:C$2999,$K1284,Q$22:Q$2999),""))))))</f>
        <v/>
      </c>
      <c r="S1284" s="90"/>
      <c r="T1284" s="90" t="str">
        <f>IF(G1284&lt;&gt;"",IF(S1284&lt;&gt;"",O1284*S1284,"Celda Vacia"),IF($G1284&lt;&gt;"",$O1284*S1284,IF(OR($I1284="c",$I1284="css"),SUMIF($G$22:G$2999,$K1284,T$22:T$2999),IF($I1284="c1",SUMIF($F$22:F$2999,$K1284,T$22:T$2999),IF($I1284="c2",SUMIF($E$22:E$2999,$K1284,T$22:T$2999),IF($I1284="c3",SUMIF($D$22:D$2999,$K1284,T$22:T$2999),IF($I1284="c4",SUMIF($C$22:C$2999,$K1284,T$22:T$2999),"")))))))</f>
        <v/>
      </c>
      <c r="U1284" s="91" t="str">
        <f t="shared" si="312"/>
        <v/>
      </c>
      <c r="V1284" s="45"/>
      <c r="X1284" s="50" t="str">
        <f t="shared" si="313"/>
        <v/>
      </c>
      <c r="Y1284" s="69" t="str">
        <f t="shared" si="314"/>
        <v/>
      </c>
      <c r="Z1284" s="69" t="str">
        <f t="shared" si="315"/>
        <v/>
      </c>
      <c r="AA1284" s="69" t="str">
        <f>IF(I1284="CSS",IF(RELLENAR!$F$6="PEM",IF(OR(T1284&lt;(Q1284),Q1284=0),1,""),IF(OR(T1284*(1+$T$11+$T$9)&lt;(Q1284*(1+$O$9+$O$11)),Q1284=0),1,"")),"")</f>
        <v/>
      </c>
      <c r="AB1284" s="93" t="str">
        <f t="shared" si="316"/>
        <v/>
      </c>
      <c r="AC1284" s="56" t="str">
        <f t="shared" si="317"/>
        <v/>
      </c>
      <c r="AD1284" s="94" t="str">
        <f t="shared" si="318"/>
        <v/>
      </c>
      <c r="AE1284" s="56" t="str">
        <f t="shared" si="319"/>
        <v/>
      </c>
      <c r="AF1284" s="78" t="str">
        <f t="shared" si="320"/>
        <v/>
      </c>
    </row>
    <row r="1285" spans="1:32" s="74" customFormat="1" x14ac:dyDescent="0.2">
      <c r="A1285" s="74" t="str">
        <f>IF(EXPORTADO!I1267&lt;&gt;"",EXPORTADO!I1267,"")</f>
        <v/>
      </c>
      <c r="B1285" s="74" t="str">
        <f t="shared" si="305"/>
        <v/>
      </c>
      <c r="C1285" s="86" t="str">
        <f t="shared" si="306"/>
        <v/>
      </c>
      <c r="D1285" s="86" t="str">
        <f t="shared" si="307"/>
        <v/>
      </c>
      <c r="E1285" s="86" t="str">
        <f t="shared" si="308"/>
        <v/>
      </c>
      <c r="F1285" s="86" t="str">
        <f t="shared" si="309"/>
        <v/>
      </c>
      <c r="G1285" s="86" t="str">
        <f t="shared" si="310"/>
        <v/>
      </c>
      <c r="H1285" s="87" t="str">
        <f>IF(EXPORTADO!B1267&lt;&gt;"",EXPORTADO!B1267,"")</f>
        <v/>
      </c>
      <c r="I1285" s="78" t="str">
        <f t="shared" si="311"/>
        <v/>
      </c>
      <c r="J1285" s="78"/>
      <c r="K1285" s="88" t="str">
        <f>IF(EXPORTADO!A1267&lt;&gt;"",TRIM(EXPORTADO!A1267),"")</f>
        <v/>
      </c>
      <c r="L1285" s="50" t="str">
        <f>IF(K1285&lt;&gt;"",EXPORTADO!D1267,"")</f>
        <v/>
      </c>
      <c r="M1285" s="50"/>
      <c r="N1285" s="78" t="str">
        <f>IF(K1285&lt;&gt;"",EXPORTADO!C1267,"")</f>
        <v/>
      </c>
      <c r="O1285" s="89" t="str">
        <f>IF(G1285&lt;&gt;"",EXPORTADO!E1267,"")</f>
        <v/>
      </c>
      <c r="P1285" s="90" t="str">
        <f>IF(G1285&lt;&gt;"",EXPORTADO!F1267,"")</f>
        <v/>
      </c>
      <c r="Q1285" s="90" t="str">
        <f>IF($G1285&lt;&gt;"",$O1285*P1285,IF(OR($I1285="c",$I1285="css"),SUMIF($G$22:G$2999,$K1285,Q$22:Q$2999),IF($I1285="c1",SUMIF($F$22:F$2999,$K1285,Q$22:Q$2999),IF($I1285="c2",SUMIF($E$22:E$2999,$K1285,Q$22:Q$2999),IF($I1285="c3",SUMIF($D$22:D$2999,$K1285,Q$22:Q$2999),IF($I1285="c4",SUMIF($C$22:C$2999,$K1285,Q$22:Q$2999),""))))))</f>
        <v/>
      </c>
      <c r="S1285" s="90"/>
      <c r="T1285" s="90" t="str">
        <f>IF(G1285&lt;&gt;"",IF(S1285&lt;&gt;"",O1285*S1285,"Celda Vacia"),IF($G1285&lt;&gt;"",$O1285*S1285,IF(OR($I1285="c",$I1285="css"),SUMIF($G$22:G$2999,$K1285,T$22:T$2999),IF($I1285="c1",SUMIF($F$22:F$2999,$K1285,T$22:T$2999),IF($I1285="c2",SUMIF($E$22:E$2999,$K1285,T$22:T$2999),IF($I1285="c3",SUMIF($D$22:D$2999,$K1285,T$22:T$2999),IF($I1285="c4",SUMIF($C$22:C$2999,$K1285,T$22:T$2999),"")))))))</f>
        <v/>
      </c>
      <c r="U1285" s="91" t="str">
        <f t="shared" si="312"/>
        <v/>
      </c>
      <c r="V1285" s="45"/>
      <c r="X1285" s="50" t="str">
        <f t="shared" si="313"/>
        <v/>
      </c>
      <c r="Y1285" s="69" t="str">
        <f t="shared" si="314"/>
        <v/>
      </c>
      <c r="Z1285" s="69" t="str">
        <f t="shared" si="315"/>
        <v/>
      </c>
      <c r="AA1285" s="69" t="str">
        <f>IF(I1285="CSS",IF(RELLENAR!$F$6="PEM",IF(OR(T1285&lt;(Q1285),Q1285=0),1,""),IF(OR(T1285*(1+$T$11+$T$9)&lt;(Q1285*(1+$O$9+$O$11)),Q1285=0),1,"")),"")</f>
        <v/>
      </c>
      <c r="AB1285" s="93" t="str">
        <f t="shared" si="316"/>
        <v/>
      </c>
      <c r="AC1285" s="56" t="str">
        <f t="shared" si="317"/>
        <v/>
      </c>
      <c r="AD1285" s="94" t="str">
        <f t="shared" si="318"/>
        <v/>
      </c>
      <c r="AE1285" s="56" t="str">
        <f t="shared" si="319"/>
        <v/>
      </c>
      <c r="AF1285" s="78" t="str">
        <f t="shared" si="320"/>
        <v/>
      </c>
    </row>
    <row r="1286" spans="1:32" s="74" customFormat="1" x14ac:dyDescent="0.2">
      <c r="A1286" s="74" t="str">
        <f>IF(EXPORTADO!I1268&lt;&gt;"",EXPORTADO!I1268,"")</f>
        <v/>
      </c>
      <c r="B1286" s="74" t="str">
        <f t="shared" si="305"/>
        <v/>
      </c>
      <c r="C1286" s="86" t="str">
        <f t="shared" si="306"/>
        <v/>
      </c>
      <c r="D1286" s="86" t="str">
        <f t="shared" si="307"/>
        <v/>
      </c>
      <c r="E1286" s="86" t="str">
        <f t="shared" si="308"/>
        <v/>
      </c>
      <c r="F1286" s="86" t="str">
        <f t="shared" si="309"/>
        <v/>
      </c>
      <c r="G1286" s="86" t="str">
        <f t="shared" si="310"/>
        <v/>
      </c>
      <c r="H1286" s="87" t="str">
        <f>IF(EXPORTADO!B1268&lt;&gt;"",EXPORTADO!B1268,"")</f>
        <v/>
      </c>
      <c r="I1286" s="78" t="str">
        <f t="shared" si="311"/>
        <v/>
      </c>
      <c r="J1286" s="78"/>
      <c r="K1286" s="88" t="str">
        <f>IF(EXPORTADO!A1268&lt;&gt;"",TRIM(EXPORTADO!A1268),"")</f>
        <v/>
      </c>
      <c r="L1286" s="50" t="str">
        <f>IF(K1286&lt;&gt;"",EXPORTADO!D1268,"")</f>
        <v/>
      </c>
      <c r="M1286" s="50"/>
      <c r="N1286" s="78" t="str">
        <f>IF(K1286&lt;&gt;"",EXPORTADO!C1268,"")</f>
        <v/>
      </c>
      <c r="O1286" s="89" t="str">
        <f>IF(G1286&lt;&gt;"",EXPORTADO!E1268,"")</f>
        <v/>
      </c>
      <c r="P1286" s="90" t="str">
        <f>IF(G1286&lt;&gt;"",EXPORTADO!F1268,"")</f>
        <v/>
      </c>
      <c r="Q1286" s="90" t="str">
        <f>IF($G1286&lt;&gt;"",$O1286*P1286,IF(OR($I1286="c",$I1286="css"),SUMIF($G$22:G$2999,$K1286,Q$22:Q$2999),IF($I1286="c1",SUMIF($F$22:F$2999,$K1286,Q$22:Q$2999),IF($I1286="c2",SUMIF($E$22:E$2999,$K1286,Q$22:Q$2999),IF($I1286="c3",SUMIF($D$22:D$2999,$K1286,Q$22:Q$2999),IF($I1286="c4",SUMIF($C$22:C$2999,$K1286,Q$22:Q$2999),""))))))</f>
        <v/>
      </c>
      <c r="S1286" s="90"/>
      <c r="T1286" s="90" t="str">
        <f>IF(G1286&lt;&gt;"",IF(S1286&lt;&gt;"",O1286*S1286,"Celda Vacia"),IF($G1286&lt;&gt;"",$O1286*S1286,IF(OR($I1286="c",$I1286="css"),SUMIF($G$22:G$2999,$K1286,T$22:T$2999),IF($I1286="c1",SUMIF($F$22:F$2999,$K1286,T$22:T$2999),IF($I1286="c2",SUMIF($E$22:E$2999,$K1286,T$22:T$2999),IF($I1286="c3",SUMIF($D$22:D$2999,$K1286,T$22:T$2999),IF($I1286="c4",SUMIF($C$22:C$2999,$K1286,T$22:T$2999),"")))))))</f>
        <v/>
      </c>
      <c r="U1286" s="91" t="str">
        <f t="shared" si="312"/>
        <v/>
      </c>
      <c r="V1286" s="45"/>
      <c r="X1286" s="50" t="str">
        <f t="shared" si="313"/>
        <v/>
      </c>
      <c r="Y1286" s="69" t="str">
        <f t="shared" si="314"/>
        <v/>
      </c>
      <c r="Z1286" s="69" t="str">
        <f t="shared" si="315"/>
        <v/>
      </c>
      <c r="AA1286" s="69" t="str">
        <f>IF(I1286="CSS",IF(RELLENAR!$F$6="PEM",IF(OR(T1286&lt;(Q1286),Q1286=0),1,""),IF(OR(T1286*(1+$T$11+$T$9)&lt;(Q1286*(1+$O$9+$O$11)),Q1286=0),1,"")),"")</f>
        <v/>
      </c>
      <c r="AB1286" s="93" t="str">
        <f t="shared" si="316"/>
        <v/>
      </c>
      <c r="AC1286" s="56" t="str">
        <f t="shared" si="317"/>
        <v/>
      </c>
      <c r="AD1286" s="94" t="str">
        <f t="shared" si="318"/>
        <v/>
      </c>
      <c r="AE1286" s="56" t="str">
        <f t="shared" si="319"/>
        <v/>
      </c>
      <c r="AF1286" s="78" t="str">
        <f t="shared" si="320"/>
        <v/>
      </c>
    </row>
    <row r="1287" spans="1:32" s="74" customFormat="1" x14ac:dyDescent="0.2">
      <c r="A1287" s="74" t="str">
        <f>IF(EXPORTADO!I1269&lt;&gt;"",EXPORTADO!I1269,"")</f>
        <v/>
      </c>
      <c r="B1287" s="74" t="str">
        <f t="shared" si="305"/>
        <v/>
      </c>
      <c r="C1287" s="86" t="str">
        <f t="shared" si="306"/>
        <v/>
      </c>
      <c r="D1287" s="86" t="str">
        <f t="shared" si="307"/>
        <v/>
      </c>
      <c r="E1287" s="86" t="str">
        <f t="shared" si="308"/>
        <v/>
      </c>
      <c r="F1287" s="86" t="str">
        <f t="shared" si="309"/>
        <v/>
      </c>
      <c r="G1287" s="86" t="str">
        <f t="shared" si="310"/>
        <v/>
      </c>
      <c r="H1287" s="87" t="str">
        <f>IF(EXPORTADO!B1269&lt;&gt;"",EXPORTADO!B1269,"")</f>
        <v/>
      </c>
      <c r="I1287" s="78" t="str">
        <f t="shared" si="311"/>
        <v/>
      </c>
      <c r="J1287" s="78"/>
      <c r="K1287" s="88" t="str">
        <f>IF(EXPORTADO!A1269&lt;&gt;"",TRIM(EXPORTADO!A1269),"")</f>
        <v/>
      </c>
      <c r="L1287" s="50" t="str">
        <f>IF(K1287&lt;&gt;"",EXPORTADO!D1269,"")</f>
        <v/>
      </c>
      <c r="M1287" s="50"/>
      <c r="N1287" s="78" t="str">
        <f>IF(K1287&lt;&gt;"",EXPORTADO!C1269,"")</f>
        <v/>
      </c>
      <c r="O1287" s="89" t="str">
        <f>IF(G1287&lt;&gt;"",EXPORTADO!E1269,"")</f>
        <v/>
      </c>
      <c r="P1287" s="90" t="str">
        <f>IF(G1287&lt;&gt;"",EXPORTADO!F1269,"")</f>
        <v/>
      </c>
      <c r="Q1287" s="90" t="str">
        <f>IF($G1287&lt;&gt;"",$O1287*P1287,IF(OR($I1287="c",$I1287="css"),SUMIF($G$22:G$2999,$K1287,Q$22:Q$2999),IF($I1287="c1",SUMIF($F$22:F$2999,$K1287,Q$22:Q$2999),IF($I1287="c2",SUMIF($E$22:E$2999,$K1287,Q$22:Q$2999),IF($I1287="c3",SUMIF($D$22:D$2999,$K1287,Q$22:Q$2999),IF($I1287="c4",SUMIF($C$22:C$2999,$K1287,Q$22:Q$2999),""))))))</f>
        <v/>
      </c>
      <c r="S1287" s="90"/>
      <c r="T1287" s="90" t="str">
        <f>IF(G1287&lt;&gt;"",IF(S1287&lt;&gt;"",O1287*S1287,"Celda Vacia"),IF($G1287&lt;&gt;"",$O1287*S1287,IF(OR($I1287="c",$I1287="css"),SUMIF($G$22:G$2999,$K1287,T$22:T$2999),IF($I1287="c1",SUMIF($F$22:F$2999,$K1287,T$22:T$2999),IF($I1287="c2",SUMIF($E$22:E$2999,$K1287,T$22:T$2999),IF($I1287="c3",SUMIF($D$22:D$2999,$K1287,T$22:T$2999),IF($I1287="c4",SUMIF($C$22:C$2999,$K1287,T$22:T$2999),"")))))))</f>
        <v/>
      </c>
      <c r="U1287" s="91" t="str">
        <f t="shared" si="312"/>
        <v/>
      </c>
      <c r="V1287" s="45"/>
      <c r="X1287" s="50" t="str">
        <f t="shared" si="313"/>
        <v/>
      </c>
      <c r="Y1287" s="69" t="str">
        <f t="shared" si="314"/>
        <v/>
      </c>
      <c r="Z1287" s="69" t="str">
        <f t="shared" si="315"/>
        <v/>
      </c>
      <c r="AA1287" s="69" t="str">
        <f>IF(I1287="CSS",IF(RELLENAR!$F$6="PEM",IF(OR(T1287&lt;(Q1287),Q1287=0),1,""),IF(OR(T1287*(1+$T$11+$T$9)&lt;(Q1287*(1+$O$9+$O$11)),Q1287=0),1,"")),"")</f>
        <v/>
      </c>
      <c r="AB1287" s="93" t="str">
        <f t="shared" si="316"/>
        <v/>
      </c>
      <c r="AC1287" s="56" t="str">
        <f t="shared" si="317"/>
        <v/>
      </c>
      <c r="AD1287" s="94" t="str">
        <f t="shared" si="318"/>
        <v/>
      </c>
      <c r="AE1287" s="56" t="str">
        <f t="shared" si="319"/>
        <v/>
      </c>
      <c r="AF1287" s="78" t="str">
        <f t="shared" si="320"/>
        <v/>
      </c>
    </row>
    <row r="1288" spans="1:32" s="74" customFormat="1" x14ac:dyDescent="0.2">
      <c r="A1288" s="74" t="str">
        <f>IF(EXPORTADO!I1270&lt;&gt;"",EXPORTADO!I1270,"")</f>
        <v/>
      </c>
      <c r="B1288" s="74" t="str">
        <f t="shared" si="305"/>
        <v/>
      </c>
      <c r="C1288" s="86" t="str">
        <f t="shared" si="306"/>
        <v/>
      </c>
      <c r="D1288" s="86" t="str">
        <f t="shared" si="307"/>
        <v/>
      </c>
      <c r="E1288" s="86" t="str">
        <f t="shared" si="308"/>
        <v/>
      </c>
      <c r="F1288" s="86" t="str">
        <f t="shared" si="309"/>
        <v/>
      </c>
      <c r="G1288" s="86" t="str">
        <f t="shared" si="310"/>
        <v/>
      </c>
      <c r="H1288" s="87" t="str">
        <f>IF(EXPORTADO!B1270&lt;&gt;"",EXPORTADO!B1270,"")</f>
        <v/>
      </c>
      <c r="I1288" s="78" t="str">
        <f t="shared" si="311"/>
        <v/>
      </c>
      <c r="J1288" s="78"/>
      <c r="K1288" s="88" t="str">
        <f>IF(EXPORTADO!A1270&lt;&gt;"",TRIM(EXPORTADO!A1270),"")</f>
        <v/>
      </c>
      <c r="L1288" s="50" t="str">
        <f>IF(K1288&lt;&gt;"",EXPORTADO!D1270,"")</f>
        <v/>
      </c>
      <c r="M1288" s="50"/>
      <c r="N1288" s="78" t="str">
        <f>IF(K1288&lt;&gt;"",EXPORTADO!C1270,"")</f>
        <v/>
      </c>
      <c r="O1288" s="89" t="str">
        <f>IF(G1288&lt;&gt;"",EXPORTADO!E1270,"")</f>
        <v/>
      </c>
      <c r="P1288" s="90" t="str">
        <f>IF(G1288&lt;&gt;"",EXPORTADO!F1270,"")</f>
        <v/>
      </c>
      <c r="Q1288" s="90" t="str">
        <f>IF($G1288&lt;&gt;"",$O1288*P1288,IF(OR($I1288="c",$I1288="css"),SUMIF($G$22:G$2999,$K1288,Q$22:Q$2999),IF($I1288="c1",SUMIF($F$22:F$2999,$K1288,Q$22:Q$2999),IF($I1288="c2",SUMIF($E$22:E$2999,$K1288,Q$22:Q$2999),IF($I1288="c3",SUMIF($D$22:D$2999,$K1288,Q$22:Q$2999),IF($I1288="c4",SUMIF($C$22:C$2999,$K1288,Q$22:Q$2999),""))))))</f>
        <v/>
      </c>
      <c r="S1288" s="90" t="s">
        <v>17</v>
      </c>
      <c r="T1288" s="90" t="str">
        <f>IF(G1288&lt;&gt;"",IF(S1288&lt;&gt;"",O1288*S1288,"Celda Vacia"),IF($G1288&lt;&gt;"",$O1288*S1288,IF(OR($I1288="c",$I1288="css"),SUMIF($G$22:G$2999,$K1288,T$22:T$2999),IF($I1288="c1",SUMIF($F$22:F$2999,$K1288,T$22:T$2999),IF($I1288="c2",SUMIF($E$22:E$2999,$K1288,T$22:T$2999),IF($I1288="c3",SUMIF($D$22:D$2999,$K1288,T$22:T$2999),IF($I1288="c4",SUMIF($C$22:C$2999,$K1288,T$22:T$2999),"")))))))</f>
        <v/>
      </c>
      <c r="U1288" s="91" t="str">
        <f t="shared" si="312"/>
        <v/>
      </c>
      <c r="V1288" s="45"/>
      <c r="X1288" s="50" t="str">
        <f t="shared" si="313"/>
        <v/>
      </c>
      <c r="Y1288" s="69" t="str">
        <f t="shared" si="314"/>
        <v/>
      </c>
      <c r="Z1288" s="69" t="str">
        <f t="shared" si="315"/>
        <v/>
      </c>
      <c r="AA1288" s="69" t="str">
        <f>IF(I1288="CSS",IF(RELLENAR!$F$6="PEM",IF(OR(T1288&lt;(Q1288),Q1288=0),1,""),IF(OR(T1288*(1+$T$11+$T$9)&lt;(Q1288*(1+$O$9+$O$11)),Q1288=0),1,"")),"")</f>
        <v/>
      </c>
      <c r="AB1288" s="93" t="str">
        <f t="shared" si="316"/>
        <v/>
      </c>
      <c r="AC1288" s="56" t="str">
        <f t="shared" si="317"/>
        <v/>
      </c>
      <c r="AD1288" s="94" t="str">
        <f t="shared" si="318"/>
        <v/>
      </c>
      <c r="AE1288" s="56" t="str">
        <f t="shared" si="319"/>
        <v/>
      </c>
      <c r="AF1288" s="78" t="str">
        <f t="shared" si="320"/>
        <v/>
      </c>
    </row>
    <row r="1289" spans="1:32" s="74" customFormat="1" x14ac:dyDescent="0.2">
      <c r="A1289" s="74" t="str">
        <f>IF(EXPORTADO!I1271&lt;&gt;"",EXPORTADO!I1271,"")</f>
        <v/>
      </c>
      <c r="B1289" s="74" t="str">
        <f t="shared" si="305"/>
        <v/>
      </c>
      <c r="C1289" s="86" t="str">
        <f t="shared" si="306"/>
        <v/>
      </c>
      <c r="D1289" s="86" t="str">
        <f t="shared" si="307"/>
        <v/>
      </c>
      <c r="E1289" s="86" t="str">
        <f t="shared" si="308"/>
        <v/>
      </c>
      <c r="F1289" s="86" t="str">
        <f t="shared" si="309"/>
        <v/>
      </c>
      <c r="G1289" s="86" t="str">
        <f t="shared" si="310"/>
        <v/>
      </c>
      <c r="H1289" s="87" t="str">
        <f>IF(EXPORTADO!B1271&lt;&gt;"",EXPORTADO!B1271,"")</f>
        <v/>
      </c>
      <c r="I1289" s="78" t="str">
        <f t="shared" si="311"/>
        <v/>
      </c>
      <c r="J1289" s="78"/>
      <c r="K1289" s="88" t="str">
        <f>IF(EXPORTADO!A1271&lt;&gt;"",TRIM(EXPORTADO!A1271),"")</f>
        <v/>
      </c>
      <c r="L1289" s="50" t="str">
        <f>IF(K1289&lt;&gt;"",EXPORTADO!D1271,"")</f>
        <v/>
      </c>
      <c r="M1289" s="50"/>
      <c r="N1289" s="78" t="str">
        <f>IF(K1289&lt;&gt;"",EXPORTADO!C1271,"")</f>
        <v/>
      </c>
      <c r="O1289" s="89" t="str">
        <f>IF(G1289&lt;&gt;"",EXPORTADO!E1271,"")</f>
        <v/>
      </c>
      <c r="P1289" s="90" t="str">
        <f>IF(G1289&lt;&gt;"",EXPORTADO!F1271,"")</f>
        <v/>
      </c>
      <c r="Q1289" s="90" t="str">
        <f>IF($G1289&lt;&gt;"",$O1289*P1289,IF(OR($I1289="c",$I1289="css"),SUMIF($G$22:G$2999,$K1289,Q$22:Q$2999),IF($I1289="c1",SUMIF($F$22:F$2999,$K1289,Q$22:Q$2999),IF($I1289="c2",SUMIF($E$22:E$2999,$K1289,Q$22:Q$2999),IF($I1289="c3",SUMIF($D$22:D$2999,$K1289,Q$22:Q$2999),IF($I1289="c4",SUMIF($C$22:C$2999,$K1289,Q$22:Q$2999),""))))))</f>
        <v/>
      </c>
      <c r="S1289" s="90"/>
      <c r="T1289" s="90" t="str">
        <f>IF(G1289&lt;&gt;"",IF(S1289&lt;&gt;"",O1289*S1289,"Celda Vacia"),IF($G1289&lt;&gt;"",$O1289*S1289,IF(OR($I1289="c",$I1289="css"),SUMIF($G$22:G$2999,$K1289,T$22:T$2999),IF($I1289="c1",SUMIF($F$22:F$2999,$K1289,T$22:T$2999),IF($I1289="c2",SUMIF($E$22:E$2999,$K1289,T$22:T$2999),IF($I1289="c3",SUMIF($D$22:D$2999,$K1289,T$22:T$2999),IF($I1289="c4",SUMIF($C$22:C$2999,$K1289,T$22:T$2999),"")))))))</f>
        <v/>
      </c>
      <c r="U1289" s="91" t="str">
        <f t="shared" si="312"/>
        <v/>
      </c>
      <c r="V1289" s="45"/>
      <c r="X1289" s="50" t="str">
        <f t="shared" si="313"/>
        <v/>
      </c>
      <c r="Y1289" s="69" t="str">
        <f t="shared" si="314"/>
        <v/>
      </c>
      <c r="Z1289" s="69" t="str">
        <f t="shared" si="315"/>
        <v/>
      </c>
      <c r="AA1289" s="69" t="str">
        <f>IF(I1289="CSS",IF(RELLENAR!$F$6="PEM",IF(OR(T1289&lt;(Q1289),Q1289=0),1,""),IF(OR(T1289*(1+$T$11+$T$9)&lt;(Q1289*(1+$O$9+$O$11)),Q1289=0),1,"")),"")</f>
        <v/>
      </c>
      <c r="AB1289" s="93" t="str">
        <f t="shared" si="316"/>
        <v/>
      </c>
      <c r="AC1289" s="56" t="str">
        <f t="shared" si="317"/>
        <v/>
      </c>
      <c r="AD1289" s="94" t="str">
        <f t="shared" si="318"/>
        <v/>
      </c>
      <c r="AE1289" s="56" t="str">
        <f t="shared" si="319"/>
        <v/>
      </c>
      <c r="AF1289" s="78" t="str">
        <f t="shared" si="320"/>
        <v/>
      </c>
    </row>
    <row r="1290" spans="1:32" s="74" customFormat="1" x14ac:dyDescent="0.2">
      <c r="A1290" s="74" t="str">
        <f>IF(EXPORTADO!I1272&lt;&gt;"",EXPORTADO!I1272,"")</f>
        <v/>
      </c>
      <c r="B1290" s="74" t="str">
        <f t="shared" si="305"/>
        <v/>
      </c>
      <c r="C1290" s="86" t="str">
        <f t="shared" si="306"/>
        <v/>
      </c>
      <c r="D1290" s="86" t="str">
        <f t="shared" si="307"/>
        <v/>
      </c>
      <c r="E1290" s="86" t="str">
        <f t="shared" si="308"/>
        <v/>
      </c>
      <c r="F1290" s="86" t="str">
        <f t="shared" si="309"/>
        <v/>
      </c>
      <c r="G1290" s="86" t="str">
        <f t="shared" si="310"/>
        <v/>
      </c>
      <c r="H1290" s="87" t="str">
        <f>IF(EXPORTADO!B1272&lt;&gt;"",EXPORTADO!B1272,"")</f>
        <v/>
      </c>
      <c r="I1290" s="78" t="str">
        <f t="shared" si="311"/>
        <v/>
      </c>
      <c r="J1290" s="78"/>
      <c r="K1290" s="88" t="str">
        <f>IF(EXPORTADO!A1272&lt;&gt;"",TRIM(EXPORTADO!A1272),"")</f>
        <v/>
      </c>
      <c r="L1290" s="50" t="str">
        <f>IF(K1290&lt;&gt;"",EXPORTADO!D1272,"")</f>
        <v/>
      </c>
      <c r="M1290" s="50"/>
      <c r="N1290" s="78" t="str">
        <f>IF(K1290&lt;&gt;"",EXPORTADO!C1272,"")</f>
        <v/>
      </c>
      <c r="O1290" s="89" t="str">
        <f>IF(G1290&lt;&gt;"",EXPORTADO!E1272,"")</f>
        <v/>
      </c>
      <c r="P1290" s="90" t="str">
        <f>IF(G1290&lt;&gt;"",EXPORTADO!F1272,"")</f>
        <v/>
      </c>
      <c r="Q1290" s="90" t="str">
        <f>IF($G1290&lt;&gt;"",$O1290*P1290,IF(OR($I1290="c",$I1290="css"),SUMIF($G$22:G$2999,$K1290,Q$22:Q$2999),IF($I1290="c1",SUMIF($F$22:F$2999,$K1290,Q$22:Q$2999),IF($I1290="c2",SUMIF($E$22:E$2999,$K1290,Q$22:Q$2999),IF($I1290="c3",SUMIF($D$22:D$2999,$K1290,Q$22:Q$2999),IF($I1290="c4",SUMIF($C$22:C$2999,$K1290,Q$22:Q$2999),""))))))</f>
        <v/>
      </c>
      <c r="S1290" s="90"/>
      <c r="T1290" s="90" t="str">
        <f>IF(G1290&lt;&gt;"",IF(S1290&lt;&gt;"",O1290*S1290,"Celda Vacia"),IF($G1290&lt;&gt;"",$O1290*S1290,IF(OR($I1290="c",$I1290="css"),SUMIF($G$22:G$2999,$K1290,T$22:T$2999),IF($I1290="c1",SUMIF($F$22:F$2999,$K1290,T$22:T$2999),IF($I1290="c2",SUMIF($E$22:E$2999,$K1290,T$22:T$2999),IF($I1290="c3",SUMIF($D$22:D$2999,$K1290,T$22:T$2999),IF($I1290="c4",SUMIF($C$22:C$2999,$K1290,T$22:T$2999),"")))))))</f>
        <v/>
      </c>
      <c r="U1290" s="91" t="str">
        <f t="shared" si="312"/>
        <v/>
      </c>
      <c r="V1290" s="45"/>
      <c r="X1290" s="50" t="str">
        <f t="shared" si="313"/>
        <v/>
      </c>
      <c r="Y1290" s="69" t="str">
        <f t="shared" si="314"/>
        <v/>
      </c>
      <c r="Z1290" s="69" t="str">
        <f t="shared" si="315"/>
        <v/>
      </c>
      <c r="AA1290" s="69" t="str">
        <f>IF(I1290="CSS",IF(RELLENAR!$F$6="PEM",IF(OR(T1290&lt;(Q1290),Q1290=0),1,""),IF(OR(T1290*(1+$T$11+$T$9)&lt;(Q1290*(1+$O$9+$O$11)),Q1290=0),1,"")),"")</f>
        <v/>
      </c>
      <c r="AB1290" s="93" t="str">
        <f t="shared" si="316"/>
        <v/>
      </c>
      <c r="AC1290" s="56" t="str">
        <f t="shared" si="317"/>
        <v/>
      </c>
      <c r="AD1290" s="94" t="str">
        <f t="shared" si="318"/>
        <v/>
      </c>
      <c r="AE1290" s="56" t="str">
        <f t="shared" si="319"/>
        <v/>
      </c>
      <c r="AF1290" s="78" t="str">
        <f t="shared" si="320"/>
        <v/>
      </c>
    </row>
    <row r="1291" spans="1:32" s="74" customFormat="1" x14ac:dyDescent="0.2">
      <c r="A1291" s="74" t="str">
        <f>IF(EXPORTADO!I1273&lt;&gt;"",EXPORTADO!I1273,"")</f>
        <v/>
      </c>
      <c r="B1291" s="74" t="str">
        <f t="shared" si="305"/>
        <v/>
      </c>
      <c r="C1291" s="86" t="str">
        <f t="shared" si="306"/>
        <v/>
      </c>
      <c r="D1291" s="86" t="str">
        <f t="shared" si="307"/>
        <v/>
      </c>
      <c r="E1291" s="86" t="str">
        <f t="shared" si="308"/>
        <v/>
      </c>
      <c r="F1291" s="86" t="str">
        <f t="shared" si="309"/>
        <v/>
      </c>
      <c r="G1291" s="86" t="str">
        <f t="shared" si="310"/>
        <v/>
      </c>
      <c r="H1291" s="87" t="str">
        <f>IF(EXPORTADO!B1273&lt;&gt;"",EXPORTADO!B1273,"")</f>
        <v/>
      </c>
      <c r="I1291" s="78" t="str">
        <f t="shared" si="311"/>
        <v/>
      </c>
      <c r="J1291" s="78"/>
      <c r="K1291" s="88" t="str">
        <f>IF(EXPORTADO!A1273&lt;&gt;"",TRIM(EXPORTADO!A1273),"")</f>
        <v/>
      </c>
      <c r="L1291" s="50" t="str">
        <f>IF(K1291&lt;&gt;"",EXPORTADO!D1273,"")</f>
        <v/>
      </c>
      <c r="M1291" s="50"/>
      <c r="N1291" s="78" t="str">
        <f>IF(K1291&lt;&gt;"",EXPORTADO!C1273,"")</f>
        <v/>
      </c>
      <c r="O1291" s="89" t="str">
        <f>IF(G1291&lt;&gt;"",EXPORTADO!E1273,"")</f>
        <v/>
      </c>
      <c r="P1291" s="90" t="str">
        <f>IF(G1291&lt;&gt;"",EXPORTADO!F1273,"")</f>
        <v/>
      </c>
      <c r="Q1291" s="90" t="str">
        <f>IF($G1291&lt;&gt;"",$O1291*P1291,IF(OR($I1291="c",$I1291="css"),SUMIF($G$22:G$2999,$K1291,Q$22:Q$2999),IF($I1291="c1",SUMIF($F$22:F$2999,$K1291,Q$22:Q$2999),IF($I1291="c2",SUMIF($E$22:E$2999,$K1291,Q$22:Q$2999),IF($I1291="c3",SUMIF($D$22:D$2999,$K1291,Q$22:Q$2999),IF($I1291="c4",SUMIF($C$22:C$2999,$K1291,Q$22:Q$2999),""))))))</f>
        <v/>
      </c>
      <c r="S1291" s="90"/>
      <c r="T1291" s="90" t="str">
        <f>IF(G1291&lt;&gt;"",IF(S1291&lt;&gt;"",O1291*S1291,"Celda Vacia"),IF($G1291&lt;&gt;"",$O1291*S1291,IF(OR($I1291="c",$I1291="css"),SUMIF($G$22:G$2999,$K1291,T$22:T$2999),IF($I1291="c1",SUMIF($F$22:F$2999,$K1291,T$22:T$2999),IF($I1291="c2",SUMIF($E$22:E$2999,$K1291,T$22:T$2999),IF($I1291="c3",SUMIF($D$22:D$2999,$K1291,T$22:T$2999),IF($I1291="c4",SUMIF($C$22:C$2999,$K1291,T$22:T$2999),"")))))))</f>
        <v/>
      </c>
      <c r="U1291" s="91" t="str">
        <f t="shared" si="312"/>
        <v/>
      </c>
      <c r="V1291" s="45"/>
      <c r="X1291" s="50" t="str">
        <f t="shared" si="313"/>
        <v/>
      </c>
      <c r="Y1291" s="69" t="str">
        <f t="shared" si="314"/>
        <v/>
      </c>
      <c r="Z1291" s="69" t="str">
        <f t="shared" si="315"/>
        <v/>
      </c>
      <c r="AA1291" s="69" t="str">
        <f>IF(I1291="CSS",IF(RELLENAR!$F$6="PEM",IF(OR(T1291&lt;(Q1291),Q1291=0),1,""),IF(OR(T1291*(1+$T$11+$T$9)&lt;(Q1291*(1+$O$9+$O$11)),Q1291=0),1,"")),"")</f>
        <v/>
      </c>
      <c r="AB1291" s="93" t="str">
        <f t="shared" si="316"/>
        <v/>
      </c>
      <c r="AC1291" s="56" t="str">
        <f t="shared" si="317"/>
        <v/>
      </c>
      <c r="AD1291" s="94" t="str">
        <f t="shared" si="318"/>
        <v/>
      </c>
      <c r="AE1291" s="56" t="str">
        <f t="shared" si="319"/>
        <v/>
      </c>
      <c r="AF1291" s="78" t="str">
        <f t="shared" si="320"/>
        <v/>
      </c>
    </row>
    <row r="1292" spans="1:32" s="74" customFormat="1" x14ac:dyDescent="0.2">
      <c r="A1292" s="74" t="str">
        <f>IF(EXPORTADO!I1274&lt;&gt;"",EXPORTADO!I1274,"")</f>
        <v/>
      </c>
      <c r="B1292" s="74" t="str">
        <f t="shared" si="305"/>
        <v/>
      </c>
      <c r="C1292" s="86" t="str">
        <f t="shared" si="306"/>
        <v/>
      </c>
      <c r="D1292" s="86" t="str">
        <f t="shared" si="307"/>
        <v/>
      </c>
      <c r="E1292" s="86" t="str">
        <f t="shared" si="308"/>
        <v/>
      </c>
      <c r="F1292" s="86" t="str">
        <f t="shared" si="309"/>
        <v/>
      </c>
      <c r="G1292" s="86" t="str">
        <f t="shared" si="310"/>
        <v/>
      </c>
      <c r="H1292" s="87" t="str">
        <f>IF(EXPORTADO!B1274&lt;&gt;"",EXPORTADO!B1274,"")</f>
        <v/>
      </c>
      <c r="I1292" s="78" t="str">
        <f t="shared" si="311"/>
        <v/>
      </c>
      <c r="J1292" s="78"/>
      <c r="K1292" s="88" t="str">
        <f>IF(EXPORTADO!A1274&lt;&gt;"",TRIM(EXPORTADO!A1274),"")</f>
        <v/>
      </c>
      <c r="L1292" s="50" t="str">
        <f>IF(K1292&lt;&gt;"",EXPORTADO!D1274,"")</f>
        <v/>
      </c>
      <c r="M1292" s="50"/>
      <c r="N1292" s="78" t="str">
        <f>IF(K1292&lt;&gt;"",EXPORTADO!C1274,"")</f>
        <v/>
      </c>
      <c r="O1292" s="89" t="str">
        <f>IF(G1292&lt;&gt;"",EXPORTADO!E1274,"")</f>
        <v/>
      </c>
      <c r="P1292" s="90" t="str">
        <f>IF(G1292&lt;&gt;"",EXPORTADO!F1274,"")</f>
        <v/>
      </c>
      <c r="Q1292" s="90" t="str">
        <f>IF($G1292&lt;&gt;"",$O1292*P1292,IF(OR($I1292="c",$I1292="css"),SUMIF($G$22:G$2999,$K1292,Q$22:Q$2999),IF($I1292="c1",SUMIF($F$22:F$2999,$K1292,Q$22:Q$2999),IF($I1292="c2",SUMIF($E$22:E$2999,$K1292,Q$22:Q$2999),IF($I1292="c3",SUMIF($D$22:D$2999,$K1292,Q$22:Q$2999),IF($I1292="c4",SUMIF($C$22:C$2999,$K1292,Q$22:Q$2999),""))))))</f>
        <v/>
      </c>
      <c r="S1292" s="90"/>
      <c r="T1292" s="90" t="str">
        <f>IF(G1292&lt;&gt;"",IF(S1292&lt;&gt;"",O1292*S1292,"Celda Vacia"),IF($G1292&lt;&gt;"",$O1292*S1292,IF(OR($I1292="c",$I1292="css"),SUMIF($G$22:G$2999,$K1292,T$22:T$2999),IF($I1292="c1",SUMIF($F$22:F$2999,$K1292,T$22:T$2999),IF($I1292="c2",SUMIF($E$22:E$2999,$K1292,T$22:T$2999),IF($I1292="c3",SUMIF($D$22:D$2999,$K1292,T$22:T$2999),IF($I1292="c4",SUMIF($C$22:C$2999,$K1292,T$22:T$2999),"")))))))</f>
        <v/>
      </c>
      <c r="U1292" s="91" t="str">
        <f t="shared" si="312"/>
        <v/>
      </c>
      <c r="V1292" s="45"/>
      <c r="X1292" s="50" t="str">
        <f t="shared" si="313"/>
        <v/>
      </c>
      <c r="Y1292" s="69" t="str">
        <f t="shared" si="314"/>
        <v/>
      </c>
      <c r="Z1292" s="69" t="str">
        <f t="shared" si="315"/>
        <v/>
      </c>
      <c r="AA1292" s="69" t="str">
        <f>IF(I1292="CSS",IF(RELLENAR!$F$6="PEM",IF(OR(T1292&lt;(Q1292),Q1292=0),1,""),IF(OR(T1292*(1+$T$11+$T$9)&lt;(Q1292*(1+$O$9+$O$11)),Q1292=0),1,"")),"")</f>
        <v/>
      </c>
      <c r="AB1292" s="93" t="str">
        <f t="shared" si="316"/>
        <v/>
      </c>
      <c r="AC1292" s="56" t="str">
        <f t="shared" si="317"/>
        <v/>
      </c>
      <c r="AD1292" s="94" t="str">
        <f t="shared" si="318"/>
        <v/>
      </c>
      <c r="AE1292" s="56" t="str">
        <f t="shared" si="319"/>
        <v/>
      </c>
      <c r="AF1292" s="78" t="str">
        <f t="shared" si="320"/>
        <v/>
      </c>
    </row>
    <row r="1293" spans="1:32" s="74" customFormat="1" x14ac:dyDescent="0.2">
      <c r="A1293" s="74" t="str">
        <f>IF(EXPORTADO!I1275&lt;&gt;"",EXPORTADO!I1275,"")</f>
        <v/>
      </c>
      <c r="B1293" s="74" t="str">
        <f t="shared" si="305"/>
        <v/>
      </c>
      <c r="C1293" s="86" t="str">
        <f t="shared" si="306"/>
        <v/>
      </c>
      <c r="D1293" s="86" t="str">
        <f t="shared" si="307"/>
        <v/>
      </c>
      <c r="E1293" s="86" t="str">
        <f t="shared" si="308"/>
        <v/>
      </c>
      <c r="F1293" s="86" t="str">
        <f t="shared" si="309"/>
        <v/>
      </c>
      <c r="G1293" s="86" t="str">
        <f t="shared" si="310"/>
        <v/>
      </c>
      <c r="H1293" s="87" t="str">
        <f>IF(EXPORTADO!B1275&lt;&gt;"",EXPORTADO!B1275,"")</f>
        <v/>
      </c>
      <c r="I1293" s="78" t="str">
        <f t="shared" si="311"/>
        <v/>
      </c>
      <c r="J1293" s="78"/>
      <c r="K1293" s="88" t="str">
        <f>IF(EXPORTADO!A1275&lt;&gt;"",TRIM(EXPORTADO!A1275),"")</f>
        <v/>
      </c>
      <c r="L1293" s="50" t="str">
        <f>IF(K1293&lt;&gt;"",EXPORTADO!D1275,"")</f>
        <v/>
      </c>
      <c r="M1293" s="50"/>
      <c r="N1293" s="78" t="str">
        <f>IF(K1293&lt;&gt;"",EXPORTADO!C1275,"")</f>
        <v/>
      </c>
      <c r="O1293" s="89" t="str">
        <f>IF(G1293&lt;&gt;"",EXPORTADO!E1275,"")</f>
        <v/>
      </c>
      <c r="P1293" s="90" t="str">
        <f>IF(G1293&lt;&gt;"",EXPORTADO!F1275,"")</f>
        <v/>
      </c>
      <c r="Q1293" s="90" t="str">
        <f>IF($G1293&lt;&gt;"",$O1293*P1293,IF(OR($I1293="c",$I1293="css"),SUMIF($G$22:G$2999,$K1293,Q$22:Q$2999),IF($I1293="c1",SUMIF($F$22:F$2999,$K1293,Q$22:Q$2999),IF($I1293="c2",SUMIF($E$22:E$2999,$K1293,Q$22:Q$2999),IF($I1293="c3",SUMIF($D$22:D$2999,$K1293,Q$22:Q$2999),IF($I1293="c4",SUMIF($C$22:C$2999,$K1293,Q$22:Q$2999),""))))))</f>
        <v/>
      </c>
      <c r="S1293" s="90"/>
      <c r="T1293" s="90" t="str">
        <f>IF(G1293&lt;&gt;"",IF(S1293&lt;&gt;"",O1293*S1293,"Celda Vacia"),IF($G1293&lt;&gt;"",$O1293*S1293,IF(OR($I1293="c",$I1293="css"),SUMIF($G$22:G$2999,$K1293,T$22:T$2999),IF($I1293="c1",SUMIF($F$22:F$2999,$K1293,T$22:T$2999),IF($I1293="c2",SUMIF($E$22:E$2999,$K1293,T$22:T$2999),IF($I1293="c3",SUMIF($D$22:D$2999,$K1293,T$22:T$2999),IF($I1293="c4",SUMIF($C$22:C$2999,$K1293,T$22:T$2999),"")))))))</f>
        <v/>
      </c>
      <c r="U1293" s="91" t="str">
        <f t="shared" si="312"/>
        <v/>
      </c>
      <c r="V1293" s="45"/>
      <c r="X1293" s="50" t="str">
        <f t="shared" si="313"/>
        <v/>
      </c>
      <c r="Y1293" s="69" t="str">
        <f t="shared" si="314"/>
        <v/>
      </c>
      <c r="Z1293" s="69" t="str">
        <f t="shared" si="315"/>
        <v/>
      </c>
      <c r="AA1293" s="69" t="str">
        <f>IF(I1293="CSS",IF(RELLENAR!$F$6="PEM",IF(OR(T1293&lt;(Q1293),Q1293=0),1,""),IF(OR(T1293*(1+$T$11+$T$9)&lt;(Q1293*(1+$O$9+$O$11)),Q1293=0),1,"")),"")</f>
        <v/>
      </c>
      <c r="AB1293" s="93" t="str">
        <f t="shared" si="316"/>
        <v/>
      </c>
      <c r="AC1293" s="56" t="str">
        <f t="shared" si="317"/>
        <v/>
      </c>
      <c r="AD1293" s="94" t="str">
        <f t="shared" si="318"/>
        <v/>
      </c>
      <c r="AE1293" s="56" t="str">
        <f t="shared" si="319"/>
        <v/>
      </c>
      <c r="AF1293" s="78" t="str">
        <f t="shared" si="320"/>
        <v/>
      </c>
    </row>
    <row r="1294" spans="1:32" s="74" customFormat="1" x14ac:dyDescent="0.2">
      <c r="A1294" s="74" t="str">
        <f>IF(EXPORTADO!I1276&lt;&gt;"",EXPORTADO!I1276,"")</f>
        <v/>
      </c>
      <c r="B1294" s="74" t="str">
        <f t="shared" si="305"/>
        <v/>
      </c>
      <c r="C1294" s="86" t="str">
        <f t="shared" si="306"/>
        <v/>
      </c>
      <c r="D1294" s="86" t="str">
        <f t="shared" si="307"/>
        <v/>
      </c>
      <c r="E1294" s="86" t="str">
        <f t="shared" si="308"/>
        <v/>
      </c>
      <c r="F1294" s="86" t="str">
        <f t="shared" si="309"/>
        <v/>
      </c>
      <c r="G1294" s="86" t="str">
        <f t="shared" si="310"/>
        <v/>
      </c>
      <c r="H1294" s="87" t="str">
        <f>IF(EXPORTADO!B1276&lt;&gt;"",EXPORTADO!B1276,"")</f>
        <v/>
      </c>
      <c r="I1294" s="78" t="str">
        <f t="shared" si="311"/>
        <v/>
      </c>
      <c r="J1294" s="78"/>
      <c r="K1294" s="88" t="str">
        <f>IF(EXPORTADO!A1276&lt;&gt;"",TRIM(EXPORTADO!A1276),"")</f>
        <v/>
      </c>
      <c r="L1294" s="50" t="str">
        <f>IF(K1294&lt;&gt;"",EXPORTADO!D1276,"")</f>
        <v/>
      </c>
      <c r="M1294" s="50"/>
      <c r="N1294" s="78" t="str">
        <f>IF(K1294&lt;&gt;"",EXPORTADO!C1276,"")</f>
        <v/>
      </c>
      <c r="O1294" s="89" t="str">
        <f>IF(G1294&lt;&gt;"",EXPORTADO!E1276,"")</f>
        <v/>
      </c>
      <c r="P1294" s="90" t="str">
        <f>IF(G1294&lt;&gt;"",EXPORTADO!F1276,"")</f>
        <v/>
      </c>
      <c r="Q1294" s="90" t="str">
        <f>IF($G1294&lt;&gt;"",$O1294*P1294,IF(OR($I1294="c",$I1294="css"),SUMIF($G$22:G$2999,$K1294,Q$22:Q$2999),IF($I1294="c1",SUMIF($F$22:F$2999,$K1294,Q$22:Q$2999),IF($I1294="c2",SUMIF($E$22:E$2999,$K1294,Q$22:Q$2999),IF($I1294="c3",SUMIF($D$22:D$2999,$K1294,Q$22:Q$2999),IF($I1294="c4",SUMIF($C$22:C$2999,$K1294,Q$22:Q$2999),""))))))</f>
        <v/>
      </c>
      <c r="S1294" s="90"/>
      <c r="T1294" s="90" t="str">
        <f>IF(G1294&lt;&gt;"",IF(S1294&lt;&gt;"",O1294*S1294,"Celda Vacia"),IF($G1294&lt;&gt;"",$O1294*S1294,IF(OR($I1294="c",$I1294="css"),SUMIF($G$22:G$2999,$K1294,T$22:T$2999),IF($I1294="c1",SUMIF($F$22:F$2999,$K1294,T$22:T$2999),IF($I1294="c2",SUMIF($E$22:E$2999,$K1294,T$22:T$2999),IF($I1294="c3",SUMIF($D$22:D$2999,$K1294,T$22:T$2999),IF($I1294="c4",SUMIF($C$22:C$2999,$K1294,T$22:T$2999),"")))))))</f>
        <v/>
      </c>
      <c r="U1294" s="91" t="str">
        <f t="shared" si="312"/>
        <v/>
      </c>
      <c r="V1294" s="45"/>
      <c r="X1294" s="50" t="str">
        <f t="shared" si="313"/>
        <v/>
      </c>
      <c r="Y1294" s="69" t="str">
        <f t="shared" si="314"/>
        <v/>
      </c>
      <c r="Z1294" s="69" t="str">
        <f t="shared" si="315"/>
        <v/>
      </c>
      <c r="AA1294" s="69" t="str">
        <f>IF(I1294="CSS",IF(RELLENAR!$F$6="PEM",IF(OR(T1294&lt;(Q1294),Q1294=0),1,""),IF(OR(T1294*(1+$T$11+$T$9)&lt;(Q1294*(1+$O$9+$O$11)),Q1294=0),1,"")),"")</f>
        <v/>
      </c>
      <c r="AB1294" s="93" t="str">
        <f t="shared" si="316"/>
        <v/>
      </c>
      <c r="AC1294" s="56" t="str">
        <f t="shared" si="317"/>
        <v/>
      </c>
      <c r="AD1294" s="94" t="str">
        <f t="shared" si="318"/>
        <v/>
      </c>
      <c r="AE1294" s="56" t="str">
        <f t="shared" si="319"/>
        <v/>
      </c>
      <c r="AF1294" s="78" t="str">
        <f t="shared" si="320"/>
        <v/>
      </c>
    </row>
    <row r="1295" spans="1:32" s="74" customFormat="1" x14ac:dyDescent="0.2">
      <c r="A1295" s="74" t="str">
        <f>IF(EXPORTADO!I1277&lt;&gt;"",EXPORTADO!I1277,"")</f>
        <v/>
      </c>
      <c r="B1295" s="74" t="str">
        <f t="shared" si="305"/>
        <v/>
      </c>
      <c r="C1295" s="86" t="str">
        <f t="shared" si="306"/>
        <v/>
      </c>
      <c r="D1295" s="86" t="str">
        <f t="shared" si="307"/>
        <v/>
      </c>
      <c r="E1295" s="86" t="str">
        <f t="shared" si="308"/>
        <v/>
      </c>
      <c r="F1295" s="86" t="str">
        <f t="shared" si="309"/>
        <v/>
      </c>
      <c r="G1295" s="86" t="str">
        <f t="shared" si="310"/>
        <v/>
      </c>
      <c r="H1295" s="87" t="str">
        <f>IF(EXPORTADO!B1277&lt;&gt;"",EXPORTADO!B1277,"")</f>
        <v/>
      </c>
      <c r="I1295" s="78" t="str">
        <f t="shared" si="311"/>
        <v/>
      </c>
      <c r="J1295" s="78"/>
      <c r="K1295" s="88" t="str">
        <f>IF(EXPORTADO!A1277&lt;&gt;"",TRIM(EXPORTADO!A1277),"")</f>
        <v/>
      </c>
      <c r="L1295" s="50" t="str">
        <f>IF(K1295&lt;&gt;"",EXPORTADO!D1277,"")</f>
        <v/>
      </c>
      <c r="M1295" s="50"/>
      <c r="N1295" s="78" t="str">
        <f>IF(K1295&lt;&gt;"",EXPORTADO!C1277,"")</f>
        <v/>
      </c>
      <c r="O1295" s="89" t="str">
        <f>IF(G1295&lt;&gt;"",EXPORTADO!E1277,"")</f>
        <v/>
      </c>
      <c r="P1295" s="90" t="str">
        <f>IF(G1295&lt;&gt;"",EXPORTADO!F1277,"")</f>
        <v/>
      </c>
      <c r="Q1295" s="90" t="str">
        <f>IF($G1295&lt;&gt;"",$O1295*P1295,IF(OR($I1295="c",$I1295="css"),SUMIF($G$22:G$2999,$K1295,Q$22:Q$2999),IF($I1295="c1",SUMIF($F$22:F$2999,$K1295,Q$22:Q$2999),IF($I1295="c2",SUMIF($E$22:E$2999,$K1295,Q$22:Q$2999),IF($I1295="c3",SUMIF($D$22:D$2999,$K1295,Q$22:Q$2999),IF($I1295="c4",SUMIF($C$22:C$2999,$K1295,Q$22:Q$2999),""))))))</f>
        <v/>
      </c>
      <c r="S1295" s="90"/>
      <c r="T1295" s="90" t="str">
        <f>IF(G1295&lt;&gt;"",IF(S1295&lt;&gt;"",O1295*S1295,"Celda Vacia"),IF($G1295&lt;&gt;"",$O1295*S1295,IF(OR($I1295="c",$I1295="css"),SUMIF($G$22:G$2999,$K1295,T$22:T$2999),IF($I1295="c1",SUMIF($F$22:F$2999,$K1295,T$22:T$2999),IF($I1295="c2",SUMIF($E$22:E$2999,$K1295,T$22:T$2999),IF($I1295="c3",SUMIF($D$22:D$2999,$K1295,T$22:T$2999),IF($I1295="c4",SUMIF($C$22:C$2999,$K1295,T$22:T$2999),"")))))))</f>
        <v/>
      </c>
      <c r="U1295" s="91" t="str">
        <f t="shared" si="312"/>
        <v/>
      </c>
      <c r="V1295" s="45"/>
      <c r="X1295" s="50" t="str">
        <f t="shared" si="313"/>
        <v/>
      </c>
      <c r="Y1295" s="69" t="str">
        <f t="shared" si="314"/>
        <v/>
      </c>
      <c r="Z1295" s="69" t="str">
        <f t="shared" si="315"/>
        <v/>
      </c>
      <c r="AA1295" s="69" t="str">
        <f>IF(I1295="CSS",IF(RELLENAR!$F$6="PEM",IF(OR(T1295&lt;(Q1295),Q1295=0),1,""),IF(OR(T1295*(1+$T$11+$T$9)&lt;(Q1295*(1+$O$9+$O$11)),Q1295=0),1,"")),"")</f>
        <v/>
      </c>
      <c r="AB1295" s="93" t="str">
        <f t="shared" si="316"/>
        <v/>
      </c>
      <c r="AC1295" s="56" t="str">
        <f t="shared" si="317"/>
        <v/>
      </c>
      <c r="AD1295" s="94" t="str">
        <f t="shared" si="318"/>
        <v/>
      </c>
      <c r="AE1295" s="56" t="str">
        <f t="shared" si="319"/>
        <v/>
      </c>
      <c r="AF1295" s="78" t="str">
        <f t="shared" si="320"/>
        <v/>
      </c>
    </row>
    <row r="1296" spans="1:32" s="74" customFormat="1" x14ac:dyDescent="0.2">
      <c r="A1296" s="74" t="str">
        <f>IF(EXPORTADO!I1278&lt;&gt;"",EXPORTADO!I1278,"")</f>
        <v/>
      </c>
      <c r="B1296" s="74" t="str">
        <f t="shared" si="305"/>
        <v/>
      </c>
      <c r="C1296" s="86" t="str">
        <f t="shared" si="306"/>
        <v/>
      </c>
      <c r="D1296" s="86" t="str">
        <f t="shared" si="307"/>
        <v/>
      </c>
      <c r="E1296" s="86" t="str">
        <f t="shared" si="308"/>
        <v/>
      </c>
      <c r="F1296" s="86" t="str">
        <f t="shared" si="309"/>
        <v/>
      </c>
      <c r="G1296" s="86" t="str">
        <f t="shared" si="310"/>
        <v/>
      </c>
      <c r="H1296" s="87" t="str">
        <f>IF(EXPORTADO!B1278&lt;&gt;"",EXPORTADO!B1278,"")</f>
        <v/>
      </c>
      <c r="I1296" s="78" t="str">
        <f t="shared" si="311"/>
        <v/>
      </c>
      <c r="J1296" s="78"/>
      <c r="K1296" s="88" t="str">
        <f>IF(EXPORTADO!A1278&lt;&gt;"",TRIM(EXPORTADO!A1278),"")</f>
        <v/>
      </c>
      <c r="L1296" s="50" t="str">
        <f>IF(K1296&lt;&gt;"",EXPORTADO!D1278,"")</f>
        <v/>
      </c>
      <c r="M1296" s="50"/>
      <c r="N1296" s="78" t="str">
        <f>IF(K1296&lt;&gt;"",EXPORTADO!C1278,"")</f>
        <v/>
      </c>
      <c r="O1296" s="89" t="str">
        <f>IF(G1296&lt;&gt;"",EXPORTADO!E1278,"")</f>
        <v/>
      </c>
      <c r="P1296" s="90" t="str">
        <f>IF(G1296&lt;&gt;"",EXPORTADO!F1278,"")</f>
        <v/>
      </c>
      <c r="Q1296" s="90" t="str">
        <f>IF($G1296&lt;&gt;"",$O1296*P1296,IF(OR($I1296="c",$I1296="css"),SUMIF($G$22:G$2999,$K1296,Q$22:Q$2999),IF($I1296="c1",SUMIF($F$22:F$2999,$K1296,Q$22:Q$2999),IF($I1296="c2",SUMIF($E$22:E$2999,$K1296,Q$22:Q$2999),IF($I1296="c3",SUMIF($D$22:D$2999,$K1296,Q$22:Q$2999),IF($I1296="c4",SUMIF($C$22:C$2999,$K1296,Q$22:Q$2999),""))))))</f>
        <v/>
      </c>
      <c r="S1296" s="90"/>
      <c r="T1296" s="90" t="str">
        <f>IF(G1296&lt;&gt;"",IF(S1296&lt;&gt;"",O1296*S1296,"Celda Vacia"),IF($G1296&lt;&gt;"",$O1296*S1296,IF(OR($I1296="c",$I1296="css"),SUMIF($G$22:G$2999,$K1296,T$22:T$2999),IF($I1296="c1",SUMIF($F$22:F$2999,$K1296,T$22:T$2999),IF($I1296="c2",SUMIF($E$22:E$2999,$K1296,T$22:T$2999),IF($I1296="c3",SUMIF($D$22:D$2999,$K1296,T$22:T$2999),IF($I1296="c4",SUMIF($C$22:C$2999,$K1296,T$22:T$2999),"")))))))</f>
        <v/>
      </c>
      <c r="U1296" s="91" t="str">
        <f t="shared" si="312"/>
        <v/>
      </c>
      <c r="V1296" s="45"/>
      <c r="X1296" s="50" t="str">
        <f t="shared" si="313"/>
        <v/>
      </c>
      <c r="Y1296" s="69" t="str">
        <f t="shared" si="314"/>
        <v/>
      </c>
      <c r="Z1296" s="69" t="str">
        <f t="shared" si="315"/>
        <v/>
      </c>
      <c r="AA1296" s="69" t="str">
        <f>IF(I1296="CSS",IF(RELLENAR!$F$6="PEM",IF(OR(T1296&lt;(Q1296),Q1296=0),1,""),IF(OR(T1296*(1+$T$11+$T$9)&lt;(Q1296*(1+$O$9+$O$11)),Q1296=0),1,"")),"")</f>
        <v/>
      </c>
      <c r="AB1296" s="93" t="str">
        <f t="shared" si="316"/>
        <v/>
      </c>
      <c r="AC1296" s="56" t="str">
        <f t="shared" si="317"/>
        <v/>
      </c>
      <c r="AD1296" s="94" t="str">
        <f t="shared" si="318"/>
        <v/>
      </c>
      <c r="AE1296" s="56" t="str">
        <f t="shared" si="319"/>
        <v/>
      </c>
      <c r="AF1296" s="78" t="str">
        <f t="shared" si="320"/>
        <v/>
      </c>
    </row>
    <row r="1297" spans="1:32" s="74" customFormat="1" x14ac:dyDescent="0.2">
      <c r="A1297" s="74" t="str">
        <f>IF(EXPORTADO!I1279&lt;&gt;"",EXPORTADO!I1279,"")</f>
        <v/>
      </c>
      <c r="B1297" s="74" t="str">
        <f t="shared" si="305"/>
        <v/>
      </c>
      <c r="C1297" s="86" t="str">
        <f t="shared" si="306"/>
        <v/>
      </c>
      <c r="D1297" s="86" t="str">
        <f t="shared" si="307"/>
        <v/>
      </c>
      <c r="E1297" s="86" t="str">
        <f t="shared" si="308"/>
        <v/>
      </c>
      <c r="F1297" s="86" t="str">
        <f t="shared" si="309"/>
        <v/>
      </c>
      <c r="G1297" s="86" t="str">
        <f t="shared" si="310"/>
        <v/>
      </c>
      <c r="H1297" s="87" t="str">
        <f>IF(EXPORTADO!B1279&lt;&gt;"",EXPORTADO!B1279,"")</f>
        <v/>
      </c>
      <c r="I1297" s="78" t="str">
        <f t="shared" si="311"/>
        <v/>
      </c>
      <c r="J1297" s="78"/>
      <c r="K1297" s="88" t="str">
        <f>IF(EXPORTADO!A1279&lt;&gt;"",TRIM(EXPORTADO!A1279),"")</f>
        <v/>
      </c>
      <c r="L1297" s="50" t="str">
        <f>IF(K1297&lt;&gt;"",EXPORTADO!D1279,"")</f>
        <v/>
      </c>
      <c r="M1297" s="50"/>
      <c r="N1297" s="78" t="str">
        <f>IF(K1297&lt;&gt;"",EXPORTADO!C1279,"")</f>
        <v/>
      </c>
      <c r="O1297" s="89" t="str">
        <f>IF(G1297&lt;&gt;"",EXPORTADO!E1279,"")</f>
        <v/>
      </c>
      <c r="P1297" s="90" t="str">
        <f>IF(G1297&lt;&gt;"",EXPORTADO!F1279,"")</f>
        <v/>
      </c>
      <c r="Q1297" s="90" t="str">
        <f>IF($G1297&lt;&gt;"",$O1297*P1297,IF(OR($I1297="c",$I1297="css"),SUMIF($G$22:G$2999,$K1297,Q$22:Q$2999),IF($I1297="c1",SUMIF($F$22:F$2999,$K1297,Q$22:Q$2999),IF($I1297="c2",SUMIF($E$22:E$2999,$K1297,Q$22:Q$2999),IF($I1297="c3",SUMIF($D$22:D$2999,$K1297,Q$22:Q$2999),IF($I1297="c4",SUMIF($C$22:C$2999,$K1297,Q$22:Q$2999),""))))))</f>
        <v/>
      </c>
      <c r="S1297" s="90" t="s">
        <v>17</v>
      </c>
      <c r="T1297" s="90" t="str">
        <f>IF(G1297&lt;&gt;"",IF(S1297&lt;&gt;"",O1297*S1297,"Celda Vacia"),IF($G1297&lt;&gt;"",$O1297*S1297,IF(OR($I1297="c",$I1297="css"),SUMIF($G$22:G$2999,$K1297,T$22:T$2999),IF($I1297="c1",SUMIF($F$22:F$2999,$K1297,T$22:T$2999),IF($I1297="c2",SUMIF($E$22:E$2999,$K1297,T$22:T$2999),IF($I1297="c3",SUMIF($D$22:D$2999,$K1297,T$22:T$2999),IF($I1297="c4",SUMIF($C$22:C$2999,$K1297,T$22:T$2999),"")))))))</f>
        <v/>
      </c>
      <c r="U1297" s="91" t="str">
        <f t="shared" si="312"/>
        <v/>
      </c>
      <c r="V1297" s="45"/>
      <c r="X1297" s="50" t="str">
        <f t="shared" si="313"/>
        <v/>
      </c>
      <c r="Y1297" s="69" t="str">
        <f t="shared" si="314"/>
        <v/>
      </c>
      <c r="Z1297" s="69" t="str">
        <f t="shared" si="315"/>
        <v/>
      </c>
      <c r="AA1297" s="69" t="str">
        <f>IF(I1297="CSS",IF(RELLENAR!$F$6="PEM",IF(OR(T1297&lt;(Q1297),Q1297=0),1,""),IF(OR(T1297*(1+$T$11+$T$9)&lt;(Q1297*(1+$O$9+$O$11)),Q1297=0),1,"")),"")</f>
        <v/>
      </c>
      <c r="AB1297" s="93" t="str">
        <f t="shared" si="316"/>
        <v/>
      </c>
      <c r="AC1297" s="56" t="str">
        <f t="shared" si="317"/>
        <v/>
      </c>
      <c r="AD1297" s="94" t="str">
        <f t="shared" si="318"/>
        <v/>
      </c>
      <c r="AE1297" s="56" t="str">
        <f t="shared" si="319"/>
        <v/>
      </c>
      <c r="AF1297" s="78" t="str">
        <f t="shared" si="320"/>
        <v/>
      </c>
    </row>
    <row r="1298" spans="1:32" s="74" customFormat="1" x14ac:dyDescent="0.2">
      <c r="A1298" s="74" t="str">
        <f>IF(EXPORTADO!I1280&lt;&gt;"",EXPORTADO!I1280,"")</f>
        <v/>
      </c>
      <c r="B1298" s="74" t="str">
        <f t="shared" si="305"/>
        <v/>
      </c>
      <c r="C1298" s="86" t="str">
        <f t="shared" si="306"/>
        <v/>
      </c>
      <c r="D1298" s="86" t="str">
        <f t="shared" si="307"/>
        <v/>
      </c>
      <c r="E1298" s="86" t="str">
        <f t="shared" si="308"/>
        <v/>
      </c>
      <c r="F1298" s="86" t="str">
        <f t="shared" si="309"/>
        <v/>
      </c>
      <c r="G1298" s="86" t="str">
        <f t="shared" si="310"/>
        <v/>
      </c>
      <c r="H1298" s="87" t="str">
        <f>IF(EXPORTADO!B1280&lt;&gt;"",EXPORTADO!B1280,"")</f>
        <v/>
      </c>
      <c r="I1298" s="78" t="str">
        <f t="shared" si="311"/>
        <v/>
      </c>
      <c r="J1298" s="78"/>
      <c r="K1298" s="88" t="str">
        <f>IF(EXPORTADO!A1280&lt;&gt;"",TRIM(EXPORTADO!A1280),"")</f>
        <v/>
      </c>
      <c r="L1298" s="50" t="str">
        <f>IF(K1298&lt;&gt;"",EXPORTADO!D1280,"")</f>
        <v/>
      </c>
      <c r="M1298" s="50"/>
      <c r="N1298" s="78" t="str">
        <f>IF(K1298&lt;&gt;"",EXPORTADO!C1280,"")</f>
        <v/>
      </c>
      <c r="O1298" s="89" t="str">
        <f>IF(G1298&lt;&gt;"",EXPORTADO!E1280,"")</f>
        <v/>
      </c>
      <c r="P1298" s="90" t="str">
        <f>IF(G1298&lt;&gt;"",EXPORTADO!F1280,"")</f>
        <v/>
      </c>
      <c r="Q1298" s="90" t="str">
        <f>IF($G1298&lt;&gt;"",$O1298*P1298,IF(OR($I1298="c",$I1298="css"),SUMIF($G$22:G$2999,$K1298,Q$22:Q$2999),IF($I1298="c1",SUMIF($F$22:F$2999,$K1298,Q$22:Q$2999),IF($I1298="c2",SUMIF($E$22:E$2999,$K1298,Q$22:Q$2999),IF($I1298="c3",SUMIF($D$22:D$2999,$K1298,Q$22:Q$2999),IF($I1298="c4",SUMIF($C$22:C$2999,$K1298,Q$22:Q$2999),""))))))</f>
        <v/>
      </c>
      <c r="S1298" s="90"/>
      <c r="T1298" s="90" t="str">
        <f>IF(G1298&lt;&gt;"",IF(S1298&lt;&gt;"",O1298*S1298,"Celda Vacia"),IF($G1298&lt;&gt;"",$O1298*S1298,IF(OR($I1298="c",$I1298="css"),SUMIF($G$22:G$2999,$K1298,T$22:T$2999),IF($I1298="c1",SUMIF($F$22:F$2999,$K1298,T$22:T$2999),IF($I1298="c2",SUMIF($E$22:E$2999,$K1298,T$22:T$2999),IF($I1298="c3",SUMIF($D$22:D$2999,$K1298,T$22:T$2999),IF($I1298="c4",SUMIF($C$22:C$2999,$K1298,T$22:T$2999),"")))))))</f>
        <v/>
      </c>
      <c r="U1298" s="91" t="str">
        <f t="shared" si="312"/>
        <v/>
      </c>
      <c r="V1298" s="45"/>
      <c r="X1298" s="50" t="str">
        <f t="shared" si="313"/>
        <v/>
      </c>
      <c r="Y1298" s="69" t="str">
        <f t="shared" si="314"/>
        <v/>
      </c>
      <c r="Z1298" s="69" t="str">
        <f t="shared" si="315"/>
        <v/>
      </c>
      <c r="AA1298" s="69" t="str">
        <f>IF(I1298="CSS",IF(RELLENAR!$F$6="PEM",IF(OR(T1298&lt;(Q1298),Q1298=0),1,""),IF(OR(T1298*(1+$T$11+$T$9)&lt;(Q1298*(1+$O$9+$O$11)),Q1298=0),1,"")),"")</f>
        <v/>
      </c>
      <c r="AB1298" s="93" t="str">
        <f t="shared" si="316"/>
        <v/>
      </c>
      <c r="AC1298" s="56" t="str">
        <f t="shared" si="317"/>
        <v/>
      </c>
      <c r="AD1298" s="94" t="str">
        <f t="shared" si="318"/>
        <v/>
      </c>
      <c r="AE1298" s="56" t="str">
        <f t="shared" si="319"/>
        <v/>
      </c>
      <c r="AF1298" s="78" t="str">
        <f t="shared" si="320"/>
        <v/>
      </c>
    </row>
    <row r="1299" spans="1:32" s="74" customFormat="1" x14ac:dyDescent="0.2">
      <c r="A1299" s="74" t="str">
        <f>IF(EXPORTADO!I1281&lt;&gt;"",EXPORTADO!I1281,"")</f>
        <v/>
      </c>
      <c r="B1299" s="74" t="str">
        <f t="shared" si="305"/>
        <v/>
      </c>
      <c r="C1299" s="86" t="str">
        <f t="shared" si="306"/>
        <v/>
      </c>
      <c r="D1299" s="86" t="str">
        <f t="shared" si="307"/>
        <v/>
      </c>
      <c r="E1299" s="86" t="str">
        <f t="shared" si="308"/>
        <v/>
      </c>
      <c r="F1299" s="86" t="str">
        <f t="shared" si="309"/>
        <v/>
      </c>
      <c r="G1299" s="86" t="str">
        <f t="shared" si="310"/>
        <v/>
      </c>
      <c r="H1299" s="87" t="str">
        <f>IF(EXPORTADO!B1281&lt;&gt;"",EXPORTADO!B1281,"")</f>
        <v/>
      </c>
      <c r="I1299" s="78" t="str">
        <f t="shared" si="311"/>
        <v/>
      </c>
      <c r="J1299" s="78"/>
      <c r="K1299" s="88" t="str">
        <f>IF(EXPORTADO!A1281&lt;&gt;"",TRIM(EXPORTADO!A1281),"")</f>
        <v/>
      </c>
      <c r="L1299" s="50" t="str">
        <f>IF(K1299&lt;&gt;"",EXPORTADO!D1281,"")</f>
        <v/>
      </c>
      <c r="M1299" s="50"/>
      <c r="N1299" s="78" t="str">
        <f>IF(K1299&lt;&gt;"",EXPORTADO!C1281,"")</f>
        <v/>
      </c>
      <c r="O1299" s="89" t="str">
        <f>IF(G1299&lt;&gt;"",EXPORTADO!E1281,"")</f>
        <v/>
      </c>
      <c r="P1299" s="90" t="str">
        <f>IF(G1299&lt;&gt;"",EXPORTADO!F1281,"")</f>
        <v/>
      </c>
      <c r="Q1299" s="90" t="str">
        <f>IF($G1299&lt;&gt;"",$O1299*P1299,IF(OR($I1299="c",$I1299="css"),SUMIF($G$22:G$2999,$K1299,Q$22:Q$2999),IF($I1299="c1",SUMIF($F$22:F$2999,$K1299,Q$22:Q$2999),IF($I1299="c2",SUMIF($E$22:E$2999,$K1299,Q$22:Q$2999),IF($I1299="c3",SUMIF($D$22:D$2999,$K1299,Q$22:Q$2999),IF($I1299="c4",SUMIF($C$22:C$2999,$K1299,Q$22:Q$2999),""))))))</f>
        <v/>
      </c>
      <c r="S1299" s="90"/>
      <c r="T1299" s="90" t="str">
        <f>IF(G1299&lt;&gt;"",IF(S1299&lt;&gt;"",O1299*S1299,"Celda Vacia"),IF($G1299&lt;&gt;"",$O1299*S1299,IF(OR($I1299="c",$I1299="css"),SUMIF($G$22:G$2999,$K1299,T$22:T$2999),IF($I1299="c1",SUMIF($F$22:F$2999,$K1299,T$22:T$2999),IF($I1299="c2",SUMIF($E$22:E$2999,$K1299,T$22:T$2999),IF($I1299="c3",SUMIF($D$22:D$2999,$K1299,T$22:T$2999),IF($I1299="c4",SUMIF($C$22:C$2999,$K1299,T$22:T$2999),"")))))))</f>
        <v/>
      </c>
      <c r="U1299" s="91" t="str">
        <f t="shared" si="312"/>
        <v/>
      </c>
      <c r="V1299" s="45"/>
      <c r="X1299" s="50" t="str">
        <f t="shared" si="313"/>
        <v/>
      </c>
      <c r="Y1299" s="69" t="str">
        <f t="shared" si="314"/>
        <v/>
      </c>
      <c r="Z1299" s="69" t="str">
        <f t="shared" si="315"/>
        <v/>
      </c>
      <c r="AA1299" s="69" t="str">
        <f>IF(I1299="CSS",IF(RELLENAR!$F$6="PEM",IF(OR(T1299&lt;(Q1299),Q1299=0),1,""),IF(OR(T1299*(1+$T$11+$T$9)&lt;(Q1299*(1+$O$9+$O$11)),Q1299=0),1,"")),"")</f>
        <v/>
      </c>
      <c r="AB1299" s="93" t="str">
        <f t="shared" si="316"/>
        <v/>
      </c>
      <c r="AC1299" s="56" t="str">
        <f t="shared" si="317"/>
        <v/>
      </c>
      <c r="AD1299" s="94" t="str">
        <f t="shared" si="318"/>
        <v/>
      </c>
      <c r="AE1299" s="56" t="str">
        <f t="shared" si="319"/>
        <v/>
      </c>
      <c r="AF1299" s="78" t="str">
        <f t="shared" si="320"/>
        <v/>
      </c>
    </row>
    <row r="1300" spans="1:32" s="74" customFormat="1" x14ac:dyDescent="0.2">
      <c r="A1300" s="74" t="str">
        <f>IF(EXPORTADO!I1282&lt;&gt;"",EXPORTADO!I1282,"")</f>
        <v/>
      </c>
      <c r="B1300" s="74" t="str">
        <f t="shared" si="305"/>
        <v/>
      </c>
      <c r="C1300" s="86" t="str">
        <f t="shared" si="306"/>
        <v/>
      </c>
      <c r="D1300" s="86" t="str">
        <f t="shared" si="307"/>
        <v/>
      </c>
      <c r="E1300" s="86" t="str">
        <f t="shared" si="308"/>
        <v/>
      </c>
      <c r="F1300" s="86" t="str">
        <f t="shared" si="309"/>
        <v/>
      </c>
      <c r="G1300" s="86" t="str">
        <f t="shared" si="310"/>
        <v/>
      </c>
      <c r="H1300" s="87" t="str">
        <f>IF(EXPORTADO!B1282&lt;&gt;"",EXPORTADO!B1282,"")</f>
        <v/>
      </c>
      <c r="I1300" s="78" t="str">
        <f t="shared" si="311"/>
        <v/>
      </c>
      <c r="J1300" s="78"/>
      <c r="K1300" s="88" t="str">
        <f>IF(EXPORTADO!A1282&lt;&gt;"",TRIM(EXPORTADO!A1282),"")</f>
        <v/>
      </c>
      <c r="L1300" s="50" t="str">
        <f>IF(K1300&lt;&gt;"",EXPORTADO!D1282,"")</f>
        <v/>
      </c>
      <c r="M1300" s="50"/>
      <c r="N1300" s="78" t="str">
        <f>IF(K1300&lt;&gt;"",EXPORTADO!C1282,"")</f>
        <v/>
      </c>
      <c r="O1300" s="89" t="str">
        <f>IF(G1300&lt;&gt;"",EXPORTADO!E1282,"")</f>
        <v/>
      </c>
      <c r="P1300" s="90" t="str">
        <f>IF(G1300&lt;&gt;"",EXPORTADO!F1282,"")</f>
        <v/>
      </c>
      <c r="Q1300" s="90" t="str">
        <f>IF($G1300&lt;&gt;"",$O1300*P1300,IF(OR($I1300="c",$I1300="css"),SUMIF($G$22:G$2999,$K1300,Q$22:Q$2999),IF($I1300="c1",SUMIF($F$22:F$2999,$K1300,Q$22:Q$2999),IF($I1300="c2",SUMIF($E$22:E$2999,$K1300,Q$22:Q$2999),IF($I1300="c3",SUMIF($D$22:D$2999,$K1300,Q$22:Q$2999),IF($I1300="c4",SUMIF($C$22:C$2999,$K1300,Q$22:Q$2999),""))))))</f>
        <v/>
      </c>
      <c r="S1300" s="90" t="s">
        <v>17</v>
      </c>
      <c r="T1300" s="90" t="str">
        <f>IF(G1300&lt;&gt;"",IF(S1300&lt;&gt;"",O1300*S1300,"Celda Vacia"),IF($G1300&lt;&gt;"",$O1300*S1300,IF(OR($I1300="c",$I1300="css"),SUMIF($G$22:G$2999,$K1300,T$22:T$2999),IF($I1300="c1",SUMIF($F$22:F$2999,$K1300,T$22:T$2999),IF($I1300="c2",SUMIF($E$22:E$2999,$K1300,T$22:T$2999),IF($I1300="c3",SUMIF($D$22:D$2999,$K1300,T$22:T$2999),IF($I1300="c4",SUMIF($C$22:C$2999,$K1300,T$22:T$2999),"")))))))</f>
        <v/>
      </c>
      <c r="U1300" s="91" t="str">
        <f t="shared" si="312"/>
        <v/>
      </c>
      <c r="V1300" s="45"/>
      <c r="X1300" s="50" t="str">
        <f t="shared" si="313"/>
        <v/>
      </c>
      <c r="Y1300" s="69" t="str">
        <f t="shared" si="314"/>
        <v/>
      </c>
      <c r="Z1300" s="69" t="str">
        <f t="shared" si="315"/>
        <v/>
      </c>
      <c r="AA1300" s="69" t="str">
        <f>IF(I1300="CSS",IF(RELLENAR!$F$6="PEM",IF(OR(T1300&lt;(Q1300),Q1300=0),1,""),IF(OR(T1300*(1+$T$11+$T$9)&lt;(Q1300*(1+$O$9+$O$11)),Q1300=0),1,"")),"")</f>
        <v/>
      </c>
      <c r="AB1300" s="93" t="str">
        <f t="shared" si="316"/>
        <v/>
      </c>
      <c r="AC1300" s="56" t="str">
        <f t="shared" si="317"/>
        <v/>
      </c>
      <c r="AD1300" s="94" t="str">
        <f t="shared" si="318"/>
        <v/>
      </c>
      <c r="AE1300" s="56" t="str">
        <f t="shared" si="319"/>
        <v/>
      </c>
      <c r="AF1300" s="78" t="str">
        <f t="shared" si="320"/>
        <v/>
      </c>
    </row>
    <row r="1301" spans="1:32" s="74" customFormat="1" x14ac:dyDescent="0.2">
      <c r="A1301" s="74" t="str">
        <f>IF(EXPORTADO!I1283&lt;&gt;"",EXPORTADO!I1283,"")</f>
        <v/>
      </c>
      <c r="B1301" s="74" t="str">
        <f t="shared" si="305"/>
        <v/>
      </c>
      <c r="C1301" s="86" t="str">
        <f t="shared" si="306"/>
        <v/>
      </c>
      <c r="D1301" s="86" t="str">
        <f t="shared" si="307"/>
        <v/>
      </c>
      <c r="E1301" s="86" t="str">
        <f t="shared" si="308"/>
        <v/>
      </c>
      <c r="F1301" s="86" t="str">
        <f t="shared" si="309"/>
        <v/>
      </c>
      <c r="G1301" s="86" t="str">
        <f t="shared" si="310"/>
        <v/>
      </c>
      <c r="H1301" s="87" t="str">
        <f>IF(EXPORTADO!B1283&lt;&gt;"",EXPORTADO!B1283,"")</f>
        <v/>
      </c>
      <c r="I1301" s="78" t="str">
        <f t="shared" si="311"/>
        <v/>
      </c>
      <c r="J1301" s="78"/>
      <c r="K1301" s="88" t="str">
        <f>IF(EXPORTADO!A1283&lt;&gt;"",TRIM(EXPORTADO!A1283),"")</f>
        <v/>
      </c>
      <c r="L1301" s="50" t="str">
        <f>IF(K1301&lt;&gt;"",EXPORTADO!D1283,"")</f>
        <v/>
      </c>
      <c r="M1301" s="50"/>
      <c r="N1301" s="78" t="str">
        <f>IF(K1301&lt;&gt;"",EXPORTADO!C1283,"")</f>
        <v/>
      </c>
      <c r="O1301" s="89" t="str">
        <f>IF(G1301&lt;&gt;"",EXPORTADO!E1283,"")</f>
        <v/>
      </c>
      <c r="P1301" s="90" t="str">
        <f>IF(G1301&lt;&gt;"",EXPORTADO!F1283,"")</f>
        <v/>
      </c>
      <c r="Q1301" s="90" t="str">
        <f>IF($G1301&lt;&gt;"",$O1301*P1301,IF(OR($I1301="c",$I1301="css"),SUMIF($G$22:G$2999,$K1301,Q$22:Q$2999),IF($I1301="c1",SUMIF($F$22:F$2999,$K1301,Q$22:Q$2999),IF($I1301="c2",SUMIF($E$22:E$2999,$K1301,Q$22:Q$2999),IF($I1301="c3",SUMIF($D$22:D$2999,$K1301,Q$22:Q$2999),IF($I1301="c4",SUMIF($C$22:C$2999,$K1301,Q$22:Q$2999),""))))))</f>
        <v/>
      </c>
      <c r="S1301" s="90" t="s">
        <v>17</v>
      </c>
      <c r="T1301" s="90" t="str">
        <f>IF(G1301&lt;&gt;"",IF(S1301&lt;&gt;"",O1301*S1301,"Celda Vacia"),IF($G1301&lt;&gt;"",$O1301*S1301,IF(OR($I1301="c",$I1301="css"),SUMIF($G$22:G$2999,$K1301,T$22:T$2999),IF($I1301="c1",SUMIF($F$22:F$2999,$K1301,T$22:T$2999),IF($I1301="c2",SUMIF($E$22:E$2999,$K1301,T$22:T$2999),IF($I1301="c3",SUMIF($D$22:D$2999,$K1301,T$22:T$2999),IF($I1301="c4",SUMIF($C$22:C$2999,$K1301,T$22:T$2999),"")))))))</f>
        <v/>
      </c>
      <c r="U1301" s="91" t="str">
        <f t="shared" si="312"/>
        <v/>
      </c>
      <c r="V1301" s="45"/>
      <c r="X1301" s="50" t="str">
        <f t="shared" si="313"/>
        <v/>
      </c>
      <c r="Y1301" s="69" t="str">
        <f t="shared" si="314"/>
        <v/>
      </c>
      <c r="Z1301" s="69" t="str">
        <f t="shared" si="315"/>
        <v/>
      </c>
      <c r="AA1301" s="69" t="str">
        <f>IF(I1301="CSS",IF(RELLENAR!$F$6="PEM",IF(OR(T1301&lt;(Q1301),Q1301=0),1,""),IF(OR(T1301*(1+$T$11+$T$9)&lt;(Q1301*(1+$O$9+$O$11)),Q1301=0),1,"")),"")</f>
        <v/>
      </c>
      <c r="AB1301" s="93" t="str">
        <f t="shared" si="316"/>
        <v/>
      </c>
      <c r="AC1301" s="56" t="str">
        <f t="shared" si="317"/>
        <v/>
      </c>
      <c r="AD1301" s="94" t="str">
        <f t="shared" si="318"/>
        <v/>
      </c>
      <c r="AE1301" s="56" t="str">
        <f t="shared" si="319"/>
        <v/>
      </c>
      <c r="AF1301" s="78" t="str">
        <f t="shared" si="320"/>
        <v/>
      </c>
    </row>
    <row r="1302" spans="1:32" s="74" customFormat="1" x14ac:dyDescent="0.2">
      <c r="A1302" s="74" t="str">
        <f>IF(EXPORTADO!I1284&lt;&gt;"",EXPORTADO!I1284,"")</f>
        <v/>
      </c>
      <c r="B1302" s="74" t="str">
        <f t="shared" ref="B1302:B1365" si="321">IF(K1302&lt;&gt;"",LEN(K1302),"")</f>
        <v/>
      </c>
      <c r="C1302" s="86" t="str">
        <f t="shared" ref="C1302:C1365" si="322">IF($I1302="P5",MID($K1302,1,14),"")</f>
        <v/>
      </c>
      <c r="D1302" s="86" t="str">
        <f t="shared" ref="D1302:D1365" si="323">IF(OR($I1302="P4",$I1302="P5",$I1302="P5"),MID($K1302,1,11),"")</f>
        <v/>
      </c>
      <c r="E1302" s="86" t="str">
        <f t="shared" ref="E1302:E1365" si="324">IF(OR($I1302="P3",$I1302="P4",$I1302="P5"),MID($K1302,1,8),"")</f>
        <v/>
      </c>
      <c r="F1302" s="86" t="str">
        <f t="shared" ref="F1302:F1365" si="325">IF(OR($I1302="P2",$I1302="P3",$I1302="P4",$I1302="P5"),MID($K1302,1,5),"")</f>
        <v/>
      </c>
      <c r="G1302" s="86" t="str">
        <f t="shared" ref="G1302:G1365" si="326">IF(OR($I1302="P1",$I1302="P2",$I1302="P3",$I1302="P4",$I1302="P5"),MID($K1302,1,2),"")</f>
        <v/>
      </c>
      <c r="H1302" s="87" t="str">
        <f>IF(EXPORTADO!B1284&lt;&gt;"",EXPORTADO!B1284,"")</f>
        <v/>
      </c>
      <c r="I1302" s="78" t="str">
        <f t="shared" ref="I1302:I1365" si="327">IF(K1302&lt;&gt;"",IF(OR(K1302=CSS.1,K1302=CSS.2,K1302=CSS.3),"CSS",IF(B1302=17,IF(H1302="capítulo","c5","p5"),IF(B1302=14,IF(H1302="capítulo","c4","p4"),IF(B1302=11,IF(H1302="capítulo","c3","p3"),IF(B1302=8,IF(H1302="capítulo","c2","p2"),IF(B1302=5,IF(H1302="capítulo","c1","p1"),IF(B1302=2,"c"))))))),"")</f>
        <v/>
      </c>
      <c r="J1302" s="78"/>
      <c r="K1302" s="88" t="str">
        <f>IF(EXPORTADO!A1284&lt;&gt;"",TRIM(EXPORTADO!A1284),"")</f>
        <v/>
      </c>
      <c r="L1302" s="50" t="str">
        <f>IF(K1302&lt;&gt;"",EXPORTADO!D1284,"")</f>
        <v/>
      </c>
      <c r="M1302" s="50"/>
      <c r="N1302" s="78" t="str">
        <f>IF(K1302&lt;&gt;"",EXPORTADO!C1284,"")</f>
        <v/>
      </c>
      <c r="O1302" s="89" t="str">
        <f>IF(G1302&lt;&gt;"",EXPORTADO!E1284,"")</f>
        <v/>
      </c>
      <c r="P1302" s="90" t="str">
        <f>IF(G1302&lt;&gt;"",EXPORTADO!F1284,"")</f>
        <v/>
      </c>
      <c r="Q1302" s="90" t="str">
        <f>IF($G1302&lt;&gt;"",$O1302*P1302,IF(OR($I1302="c",$I1302="css"),SUMIF($G$22:G$2999,$K1302,Q$22:Q$2999),IF($I1302="c1",SUMIF($F$22:F$2999,$K1302,Q$22:Q$2999),IF($I1302="c2",SUMIF($E$22:E$2999,$K1302,Q$22:Q$2999),IF($I1302="c3",SUMIF($D$22:D$2999,$K1302,Q$22:Q$2999),IF($I1302="c4",SUMIF($C$22:C$2999,$K1302,Q$22:Q$2999),""))))))</f>
        <v/>
      </c>
      <c r="S1302" s="90"/>
      <c r="T1302" s="90" t="str">
        <f>IF(G1302&lt;&gt;"",IF(S1302&lt;&gt;"",O1302*S1302,"Celda Vacia"),IF($G1302&lt;&gt;"",$O1302*S1302,IF(OR($I1302="c",$I1302="css"),SUMIF($G$22:G$2999,$K1302,T$22:T$2999),IF($I1302="c1",SUMIF($F$22:F$2999,$K1302,T$22:T$2999),IF($I1302="c2",SUMIF($E$22:E$2999,$K1302,T$22:T$2999),IF($I1302="c3",SUMIF($D$22:D$2999,$K1302,T$22:T$2999),IF($I1302="c4",SUMIF($C$22:C$2999,$K1302,T$22:T$2999),"")))))))</f>
        <v/>
      </c>
      <c r="U1302" s="91" t="str">
        <f t="shared" ref="U1302:U1365" si="328">IF(T1302&lt;&gt;"Celda Vacia",IF($T$7&lt;&gt;0,IF(AND(T1302&lt;&gt;0,T1302&lt;&gt;"",Q1302&lt;&gt;0,Q1302&lt;&gt;""),-(1-(T1302*($Z$3+1))/(Q1302*($Z$2+1))),IF(AND(S1302&lt;&gt;"",S1302&lt;&gt;0,P1302&lt;&gt;"",P1302&lt;&gt;0),-(1-(S1302/P1302)),"")),""),"")</f>
        <v/>
      </c>
      <c r="V1302" s="45"/>
      <c r="X1302" s="50" t="str">
        <f t="shared" ref="X1302:X1365" si="329">IF(Y1302&lt;&gt;"",$X$7,IF(Z1302&lt;&gt;"",$X$9,IF(AND(AA1302&lt;&gt;"",AA1302&lt;&gt;0),$X$11,IF(AND(AE1302&lt;&gt;"",AE1302&lt;&gt;0),$X$13,""))))</f>
        <v/>
      </c>
      <c r="Y1302" s="69" t="str">
        <f t="shared" ref="Y1302:Y1365" si="330">IF(G1302&lt;&gt;"",IF(S1302="",1,""),"")</f>
        <v/>
      </c>
      <c r="Z1302" s="69" t="str">
        <f t="shared" ref="Z1302:Z1365" si="331">IF(G1302&lt;&gt;"",IF(S1302&lt;&gt;"",IF(S1302=0,1,""),""),"")</f>
        <v/>
      </c>
      <c r="AA1302" s="69" t="str">
        <f>IF(I1302="CSS",IF(RELLENAR!$F$6="PEM",IF(OR(T1302&lt;(Q1302),Q1302=0),1,""),IF(OR(T1302*(1+$T$11+$T$9)&lt;(Q1302*(1+$O$9+$O$11)),Q1302=0),1,"")),"")</f>
        <v/>
      </c>
      <c r="AB1302" s="93" t="str">
        <f t="shared" ref="AB1302:AB1365" si="332">IF(G1302&lt;&gt;"",IF(U1302&lt;&gt;"",U1302,""),"")</f>
        <v/>
      </c>
      <c r="AC1302" s="56" t="str">
        <f t="shared" ref="AC1302:AC1365" si="333">IF(G1302&lt;&gt;"",IF(AB1302&lt;&gt;"",COUNTIF($AB$22:$AB$2999,AB1302),""),"")</f>
        <v/>
      </c>
      <c r="AD1302" s="94" t="str">
        <f t="shared" ref="AD1302:AD1365" si="334">IF(AND(I1302="C",T1302&lt;&gt;0),-(1-(T1302*($T$11+$T$9)+T1302)/(Q1302*($O$9+$O$11)+Q1302)),"")</f>
        <v/>
      </c>
      <c r="AE1302" s="56" t="str">
        <f t="shared" ref="AE1302:AE1365" si="335">IF(AD1302&lt;&gt;"",IF(A1302="OB",IF(ABS(AD1302)&gt;PD.OC,1,""),IF(A1302="VEC",IF(ABS(AD1302)&gt;PD.VEC,1,""),IF(A1302="CI",IF(ABS(AD1302)&gt;PD.IC,1,""),IF(A1302="EIM",IF(ABS(AD1302)&gt;PD.EIM,1,""),"")))),"")</f>
        <v/>
      </c>
      <c r="AF1302" s="78" t="str">
        <f t="shared" ref="AF1302:AF1365" si="336">IF(T1302="celda vacia",1,"")</f>
        <v/>
      </c>
    </row>
    <row r="1303" spans="1:32" s="74" customFormat="1" x14ac:dyDescent="0.2">
      <c r="A1303" s="74" t="str">
        <f>IF(EXPORTADO!I1285&lt;&gt;"",EXPORTADO!I1285,"")</f>
        <v/>
      </c>
      <c r="B1303" s="74" t="str">
        <f t="shared" si="321"/>
        <v/>
      </c>
      <c r="C1303" s="86" t="str">
        <f t="shared" si="322"/>
        <v/>
      </c>
      <c r="D1303" s="86" t="str">
        <f t="shared" si="323"/>
        <v/>
      </c>
      <c r="E1303" s="86" t="str">
        <f t="shared" si="324"/>
        <v/>
      </c>
      <c r="F1303" s="86" t="str">
        <f t="shared" si="325"/>
        <v/>
      </c>
      <c r="G1303" s="86" t="str">
        <f t="shared" si="326"/>
        <v/>
      </c>
      <c r="H1303" s="87" t="str">
        <f>IF(EXPORTADO!B1285&lt;&gt;"",EXPORTADO!B1285,"")</f>
        <v/>
      </c>
      <c r="I1303" s="78" t="str">
        <f t="shared" si="327"/>
        <v/>
      </c>
      <c r="J1303" s="78"/>
      <c r="K1303" s="88" t="str">
        <f>IF(EXPORTADO!A1285&lt;&gt;"",TRIM(EXPORTADO!A1285),"")</f>
        <v/>
      </c>
      <c r="L1303" s="50" t="str">
        <f>IF(K1303&lt;&gt;"",EXPORTADO!D1285,"")</f>
        <v/>
      </c>
      <c r="M1303" s="50"/>
      <c r="N1303" s="78" t="str">
        <f>IF(K1303&lt;&gt;"",EXPORTADO!C1285,"")</f>
        <v/>
      </c>
      <c r="O1303" s="89" t="str">
        <f>IF(G1303&lt;&gt;"",EXPORTADO!E1285,"")</f>
        <v/>
      </c>
      <c r="P1303" s="90" t="str">
        <f>IF(G1303&lt;&gt;"",EXPORTADO!F1285,"")</f>
        <v/>
      </c>
      <c r="Q1303" s="90" t="str">
        <f>IF($G1303&lt;&gt;"",$O1303*P1303,IF(OR($I1303="c",$I1303="css"),SUMIF($G$22:G$2999,$K1303,Q$22:Q$2999),IF($I1303="c1",SUMIF($F$22:F$2999,$K1303,Q$22:Q$2999),IF($I1303="c2",SUMIF($E$22:E$2999,$K1303,Q$22:Q$2999),IF($I1303="c3",SUMIF($D$22:D$2999,$K1303,Q$22:Q$2999),IF($I1303="c4",SUMIF($C$22:C$2999,$K1303,Q$22:Q$2999),""))))))</f>
        <v/>
      </c>
      <c r="S1303" s="90"/>
      <c r="T1303" s="90" t="str">
        <f>IF(G1303&lt;&gt;"",IF(S1303&lt;&gt;"",O1303*S1303,"Celda Vacia"),IF($G1303&lt;&gt;"",$O1303*S1303,IF(OR($I1303="c",$I1303="css"),SUMIF($G$22:G$2999,$K1303,T$22:T$2999),IF($I1303="c1",SUMIF($F$22:F$2999,$K1303,T$22:T$2999),IF($I1303="c2",SUMIF($E$22:E$2999,$K1303,T$22:T$2999),IF($I1303="c3",SUMIF($D$22:D$2999,$K1303,T$22:T$2999),IF($I1303="c4",SUMIF($C$22:C$2999,$K1303,T$22:T$2999),"")))))))</f>
        <v/>
      </c>
      <c r="U1303" s="91" t="str">
        <f t="shared" si="328"/>
        <v/>
      </c>
      <c r="V1303" s="45"/>
      <c r="X1303" s="50" t="str">
        <f t="shared" si="329"/>
        <v/>
      </c>
      <c r="Y1303" s="69" t="str">
        <f t="shared" si="330"/>
        <v/>
      </c>
      <c r="Z1303" s="69" t="str">
        <f t="shared" si="331"/>
        <v/>
      </c>
      <c r="AA1303" s="69" t="str">
        <f>IF(I1303="CSS",IF(RELLENAR!$F$6="PEM",IF(OR(T1303&lt;(Q1303),Q1303=0),1,""),IF(OR(T1303*(1+$T$11+$T$9)&lt;(Q1303*(1+$O$9+$O$11)),Q1303=0),1,"")),"")</f>
        <v/>
      </c>
      <c r="AB1303" s="93" t="str">
        <f t="shared" si="332"/>
        <v/>
      </c>
      <c r="AC1303" s="56" t="str">
        <f t="shared" si="333"/>
        <v/>
      </c>
      <c r="AD1303" s="94" t="str">
        <f t="shared" si="334"/>
        <v/>
      </c>
      <c r="AE1303" s="56" t="str">
        <f t="shared" si="335"/>
        <v/>
      </c>
      <c r="AF1303" s="78" t="str">
        <f t="shared" si="336"/>
        <v/>
      </c>
    </row>
    <row r="1304" spans="1:32" s="74" customFormat="1" x14ac:dyDescent="0.2">
      <c r="A1304" s="74" t="str">
        <f>IF(EXPORTADO!I1286&lt;&gt;"",EXPORTADO!I1286,"")</f>
        <v/>
      </c>
      <c r="B1304" s="74" t="str">
        <f t="shared" si="321"/>
        <v/>
      </c>
      <c r="C1304" s="86" t="str">
        <f t="shared" si="322"/>
        <v/>
      </c>
      <c r="D1304" s="86" t="str">
        <f t="shared" si="323"/>
        <v/>
      </c>
      <c r="E1304" s="86" t="str">
        <f t="shared" si="324"/>
        <v/>
      </c>
      <c r="F1304" s="86" t="str">
        <f t="shared" si="325"/>
        <v/>
      </c>
      <c r="G1304" s="86" t="str">
        <f t="shared" si="326"/>
        <v/>
      </c>
      <c r="H1304" s="87" t="str">
        <f>IF(EXPORTADO!B1286&lt;&gt;"",EXPORTADO!B1286,"")</f>
        <v/>
      </c>
      <c r="I1304" s="78" t="str">
        <f t="shared" si="327"/>
        <v/>
      </c>
      <c r="J1304" s="78"/>
      <c r="K1304" s="88" t="str">
        <f>IF(EXPORTADO!A1286&lt;&gt;"",TRIM(EXPORTADO!A1286),"")</f>
        <v/>
      </c>
      <c r="L1304" s="50" t="str">
        <f>IF(K1304&lt;&gt;"",EXPORTADO!D1286,"")</f>
        <v/>
      </c>
      <c r="M1304" s="50"/>
      <c r="N1304" s="78" t="str">
        <f>IF(K1304&lt;&gt;"",EXPORTADO!C1286,"")</f>
        <v/>
      </c>
      <c r="O1304" s="89" t="str">
        <f>IF(G1304&lt;&gt;"",EXPORTADO!E1286,"")</f>
        <v/>
      </c>
      <c r="P1304" s="90" t="str">
        <f>IF(G1304&lt;&gt;"",EXPORTADO!F1286,"")</f>
        <v/>
      </c>
      <c r="Q1304" s="90" t="str">
        <f>IF($G1304&lt;&gt;"",$O1304*P1304,IF(OR($I1304="c",$I1304="css"),SUMIF($G$22:G$2999,$K1304,Q$22:Q$2999),IF($I1304="c1",SUMIF($F$22:F$2999,$K1304,Q$22:Q$2999),IF($I1304="c2",SUMIF($E$22:E$2999,$K1304,Q$22:Q$2999),IF($I1304="c3",SUMIF($D$22:D$2999,$K1304,Q$22:Q$2999),IF($I1304="c4",SUMIF($C$22:C$2999,$K1304,Q$22:Q$2999),""))))))</f>
        <v/>
      </c>
      <c r="S1304" s="90"/>
      <c r="T1304" s="90" t="str">
        <f>IF(G1304&lt;&gt;"",IF(S1304&lt;&gt;"",O1304*S1304,"Celda Vacia"),IF($G1304&lt;&gt;"",$O1304*S1304,IF(OR($I1304="c",$I1304="css"),SUMIF($G$22:G$2999,$K1304,T$22:T$2999),IF($I1304="c1",SUMIF($F$22:F$2999,$K1304,T$22:T$2999),IF($I1304="c2",SUMIF($E$22:E$2999,$K1304,T$22:T$2999),IF($I1304="c3",SUMIF($D$22:D$2999,$K1304,T$22:T$2999),IF($I1304="c4",SUMIF($C$22:C$2999,$K1304,T$22:T$2999),"")))))))</f>
        <v/>
      </c>
      <c r="U1304" s="91" t="str">
        <f t="shared" si="328"/>
        <v/>
      </c>
      <c r="V1304" s="45"/>
      <c r="X1304" s="50" t="str">
        <f t="shared" si="329"/>
        <v/>
      </c>
      <c r="Y1304" s="69" t="str">
        <f t="shared" si="330"/>
        <v/>
      </c>
      <c r="Z1304" s="69" t="str">
        <f t="shared" si="331"/>
        <v/>
      </c>
      <c r="AA1304" s="69" t="str">
        <f>IF(I1304="CSS",IF(RELLENAR!$F$6="PEM",IF(OR(T1304&lt;(Q1304),Q1304=0),1,""),IF(OR(T1304*(1+$T$11+$T$9)&lt;(Q1304*(1+$O$9+$O$11)),Q1304=0),1,"")),"")</f>
        <v/>
      </c>
      <c r="AB1304" s="93" t="str">
        <f t="shared" si="332"/>
        <v/>
      </c>
      <c r="AC1304" s="56" t="str">
        <f t="shared" si="333"/>
        <v/>
      </c>
      <c r="AD1304" s="94" t="str">
        <f t="shared" si="334"/>
        <v/>
      </c>
      <c r="AE1304" s="56" t="str">
        <f t="shared" si="335"/>
        <v/>
      </c>
      <c r="AF1304" s="78" t="str">
        <f t="shared" si="336"/>
        <v/>
      </c>
    </row>
    <row r="1305" spans="1:32" s="74" customFormat="1" x14ac:dyDescent="0.2">
      <c r="A1305" s="74" t="str">
        <f>IF(EXPORTADO!I1287&lt;&gt;"",EXPORTADO!I1287,"")</f>
        <v/>
      </c>
      <c r="B1305" s="74" t="str">
        <f t="shared" si="321"/>
        <v/>
      </c>
      <c r="C1305" s="86" t="str">
        <f t="shared" si="322"/>
        <v/>
      </c>
      <c r="D1305" s="86" t="str">
        <f t="shared" si="323"/>
        <v/>
      </c>
      <c r="E1305" s="86" t="str">
        <f t="shared" si="324"/>
        <v/>
      </c>
      <c r="F1305" s="86" t="str">
        <f t="shared" si="325"/>
        <v/>
      </c>
      <c r="G1305" s="86" t="str">
        <f t="shared" si="326"/>
        <v/>
      </c>
      <c r="H1305" s="87" t="str">
        <f>IF(EXPORTADO!B1287&lt;&gt;"",EXPORTADO!B1287,"")</f>
        <v/>
      </c>
      <c r="I1305" s="78" t="str">
        <f t="shared" si="327"/>
        <v/>
      </c>
      <c r="J1305" s="78"/>
      <c r="K1305" s="88" t="str">
        <f>IF(EXPORTADO!A1287&lt;&gt;"",TRIM(EXPORTADO!A1287),"")</f>
        <v/>
      </c>
      <c r="L1305" s="50" t="str">
        <f>IF(K1305&lt;&gt;"",EXPORTADO!D1287,"")</f>
        <v/>
      </c>
      <c r="M1305" s="50"/>
      <c r="N1305" s="78" t="str">
        <f>IF(K1305&lt;&gt;"",EXPORTADO!C1287,"")</f>
        <v/>
      </c>
      <c r="O1305" s="89" t="str">
        <f>IF(G1305&lt;&gt;"",EXPORTADO!E1287,"")</f>
        <v/>
      </c>
      <c r="P1305" s="90" t="str">
        <f>IF(G1305&lt;&gt;"",EXPORTADO!F1287,"")</f>
        <v/>
      </c>
      <c r="Q1305" s="90" t="str">
        <f>IF($G1305&lt;&gt;"",$O1305*P1305,IF(OR($I1305="c",$I1305="css"),SUMIF($G$22:G$2999,$K1305,Q$22:Q$2999),IF($I1305="c1",SUMIF($F$22:F$2999,$K1305,Q$22:Q$2999),IF($I1305="c2",SUMIF($E$22:E$2999,$K1305,Q$22:Q$2999),IF($I1305="c3",SUMIF($D$22:D$2999,$K1305,Q$22:Q$2999),IF($I1305="c4",SUMIF($C$22:C$2999,$K1305,Q$22:Q$2999),""))))))</f>
        <v/>
      </c>
      <c r="S1305" s="90"/>
      <c r="T1305" s="90" t="str">
        <f>IF(G1305&lt;&gt;"",IF(S1305&lt;&gt;"",O1305*S1305,"Celda Vacia"),IF($G1305&lt;&gt;"",$O1305*S1305,IF(OR($I1305="c",$I1305="css"),SUMIF($G$22:G$2999,$K1305,T$22:T$2999),IF($I1305="c1",SUMIF($F$22:F$2999,$K1305,T$22:T$2999),IF($I1305="c2",SUMIF($E$22:E$2999,$K1305,T$22:T$2999),IF($I1305="c3",SUMIF($D$22:D$2999,$K1305,T$22:T$2999),IF($I1305="c4",SUMIF($C$22:C$2999,$K1305,T$22:T$2999),"")))))))</f>
        <v/>
      </c>
      <c r="U1305" s="91" t="str">
        <f t="shared" si="328"/>
        <v/>
      </c>
      <c r="V1305" s="45"/>
      <c r="X1305" s="50" t="str">
        <f t="shared" si="329"/>
        <v/>
      </c>
      <c r="Y1305" s="69" t="str">
        <f t="shared" si="330"/>
        <v/>
      </c>
      <c r="Z1305" s="69" t="str">
        <f t="shared" si="331"/>
        <v/>
      </c>
      <c r="AA1305" s="69" t="str">
        <f>IF(I1305="CSS",IF(RELLENAR!$F$6="PEM",IF(OR(T1305&lt;(Q1305),Q1305=0),1,""),IF(OR(T1305*(1+$T$11+$T$9)&lt;(Q1305*(1+$O$9+$O$11)),Q1305=0),1,"")),"")</f>
        <v/>
      </c>
      <c r="AB1305" s="93" t="str">
        <f t="shared" si="332"/>
        <v/>
      </c>
      <c r="AC1305" s="56" t="str">
        <f t="shared" si="333"/>
        <v/>
      </c>
      <c r="AD1305" s="94" t="str">
        <f t="shared" si="334"/>
        <v/>
      </c>
      <c r="AE1305" s="56" t="str">
        <f t="shared" si="335"/>
        <v/>
      </c>
      <c r="AF1305" s="78" t="str">
        <f t="shared" si="336"/>
        <v/>
      </c>
    </row>
    <row r="1306" spans="1:32" s="74" customFormat="1" x14ac:dyDescent="0.2">
      <c r="A1306" s="74" t="str">
        <f>IF(EXPORTADO!I1288&lt;&gt;"",EXPORTADO!I1288,"")</f>
        <v/>
      </c>
      <c r="B1306" s="74" t="str">
        <f t="shared" si="321"/>
        <v/>
      </c>
      <c r="C1306" s="86" t="str">
        <f t="shared" si="322"/>
        <v/>
      </c>
      <c r="D1306" s="86" t="str">
        <f t="shared" si="323"/>
        <v/>
      </c>
      <c r="E1306" s="86" t="str">
        <f t="shared" si="324"/>
        <v/>
      </c>
      <c r="F1306" s="86" t="str">
        <f t="shared" si="325"/>
        <v/>
      </c>
      <c r="G1306" s="86" t="str">
        <f t="shared" si="326"/>
        <v/>
      </c>
      <c r="H1306" s="87" t="str">
        <f>IF(EXPORTADO!B1288&lt;&gt;"",EXPORTADO!B1288,"")</f>
        <v/>
      </c>
      <c r="I1306" s="78" t="str">
        <f t="shared" si="327"/>
        <v/>
      </c>
      <c r="J1306" s="78"/>
      <c r="K1306" s="88" t="str">
        <f>IF(EXPORTADO!A1288&lt;&gt;"",TRIM(EXPORTADO!A1288),"")</f>
        <v/>
      </c>
      <c r="L1306" s="50" t="str">
        <f>IF(K1306&lt;&gt;"",EXPORTADO!D1288,"")</f>
        <v/>
      </c>
      <c r="M1306" s="50"/>
      <c r="N1306" s="78" t="str">
        <f>IF(K1306&lt;&gt;"",EXPORTADO!C1288,"")</f>
        <v/>
      </c>
      <c r="O1306" s="89" t="str">
        <f>IF(G1306&lt;&gt;"",EXPORTADO!E1288,"")</f>
        <v/>
      </c>
      <c r="P1306" s="90" t="str">
        <f>IF(G1306&lt;&gt;"",EXPORTADO!F1288,"")</f>
        <v/>
      </c>
      <c r="Q1306" s="90" t="str">
        <f>IF($G1306&lt;&gt;"",$O1306*P1306,IF(OR($I1306="c",$I1306="css"),SUMIF($G$22:G$2999,$K1306,Q$22:Q$2999),IF($I1306="c1",SUMIF($F$22:F$2999,$K1306,Q$22:Q$2999),IF($I1306="c2",SUMIF($E$22:E$2999,$K1306,Q$22:Q$2999),IF($I1306="c3",SUMIF($D$22:D$2999,$K1306,Q$22:Q$2999),IF($I1306="c4",SUMIF($C$22:C$2999,$K1306,Q$22:Q$2999),""))))))</f>
        <v/>
      </c>
      <c r="S1306" s="90"/>
      <c r="T1306" s="90" t="str">
        <f>IF(G1306&lt;&gt;"",IF(S1306&lt;&gt;"",O1306*S1306,"Celda Vacia"),IF($G1306&lt;&gt;"",$O1306*S1306,IF(OR($I1306="c",$I1306="css"),SUMIF($G$22:G$2999,$K1306,T$22:T$2999),IF($I1306="c1",SUMIF($F$22:F$2999,$K1306,T$22:T$2999),IF($I1306="c2",SUMIF($E$22:E$2999,$K1306,T$22:T$2999),IF($I1306="c3",SUMIF($D$22:D$2999,$K1306,T$22:T$2999),IF($I1306="c4",SUMIF($C$22:C$2999,$K1306,T$22:T$2999),"")))))))</f>
        <v/>
      </c>
      <c r="U1306" s="91" t="str">
        <f t="shared" si="328"/>
        <v/>
      </c>
      <c r="V1306" s="45"/>
      <c r="X1306" s="50" t="str">
        <f t="shared" si="329"/>
        <v/>
      </c>
      <c r="Y1306" s="69" t="str">
        <f t="shared" si="330"/>
        <v/>
      </c>
      <c r="Z1306" s="69" t="str">
        <f t="shared" si="331"/>
        <v/>
      </c>
      <c r="AA1306" s="69" t="str">
        <f>IF(I1306="CSS",IF(RELLENAR!$F$6="PEM",IF(OR(T1306&lt;(Q1306),Q1306=0),1,""),IF(OR(T1306*(1+$T$11+$T$9)&lt;(Q1306*(1+$O$9+$O$11)),Q1306=0),1,"")),"")</f>
        <v/>
      </c>
      <c r="AB1306" s="93" t="str">
        <f t="shared" si="332"/>
        <v/>
      </c>
      <c r="AC1306" s="56" t="str">
        <f t="shared" si="333"/>
        <v/>
      </c>
      <c r="AD1306" s="94" t="str">
        <f t="shared" si="334"/>
        <v/>
      </c>
      <c r="AE1306" s="56" t="str">
        <f t="shared" si="335"/>
        <v/>
      </c>
      <c r="AF1306" s="78" t="str">
        <f t="shared" si="336"/>
        <v/>
      </c>
    </row>
    <row r="1307" spans="1:32" s="74" customFormat="1" x14ac:dyDescent="0.2">
      <c r="A1307" s="74" t="str">
        <f>IF(EXPORTADO!I1289&lt;&gt;"",EXPORTADO!I1289,"")</f>
        <v/>
      </c>
      <c r="B1307" s="74" t="str">
        <f t="shared" si="321"/>
        <v/>
      </c>
      <c r="C1307" s="86" t="str">
        <f t="shared" si="322"/>
        <v/>
      </c>
      <c r="D1307" s="86" t="str">
        <f t="shared" si="323"/>
        <v/>
      </c>
      <c r="E1307" s="86" t="str">
        <f t="shared" si="324"/>
        <v/>
      </c>
      <c r="F1307" s="86" t="str">
        <f t="shared" si="325"/>
        <v/>
      </c>
      <c r="G1307" s="86" t="str">
        <f t="shared" si="326"/>
        <v/>
      </c>
      <c r="H1307" s="87" t="str">
        <f>IF(EXPORTADO!B1289&lt;&gt;"",EXPORTADO!B1289,"")</f>
        <v/>
      </c>
      <c r="I1307" s="78" t="str">
        <f t="shared" si="327"/>
        <v/>
      </c>
      <c r="J1307" s="78"/>
      <c r="K1307" s="88" t="str">
        <f>IF(EXPORTADO!A1289&lt;&gt;"",TRIM(EXPORTADO!A1289),"")</f>
        <v/>
      </c>
      <c r="L1307" s="50" t="str">
        <f>IF(K1307&lt;&gt;"",EXPORTADO!D1289,"")</f>
        <v/>
      </c>
      <c r="M1307" s="50"/>
      <c r="N1307" s="78" t="str">
        <f>IF(K1307&lt;&gt;"",EXPORTADO!C1289,"")</f>
        <v/>
      </c>
      <c r="O1307" s="89" t="str">
        <f>IF(G1307&lt;&gt;"",EXPORTADO!E1289,"")</f>
        <v/>
      </c>
      <c r="P1307" s="90" t="str">
        <f>IF(G1307&lt;&gt;"",EXPORTADO!F1289,"")</f>
        <v/>
      </c>
      <c r="Q1307" s="90" t="str">
        <f>IF($G1307&lt;&gt;"",$O1307*P1307,IF(OR($I1307="c",$I1307="css"),SUMIF($G$22:G$2999,$K1307,Q$22:Q$2999),IF($I1307="c1",SUMIF($F$22:F$2999,$K1307,Q$22:Q$2999),IF($I1307="c2",SUMIF($E$22:E$2999,$K1307,Q$22:Q$2999),IF($I1307="c3",SUMIF($D$22:D$2999,$K1307,Q$22:Q$2999),IF($I1307="c4",SUMIF($C$22:C$2999,$K1307,Q$22:Q$2999),""))))))</f>
        <v/>
      </c>
      <c r="S1307" s="90"/>
      <c r="T1307" s="90" t="str">
        <f>IF(G1307&lt;&gt;"",IF(S1307&lt;&gt;"",O1307*S1307,"Celda Vacia"),IF($G1307&lt;&gt;"",$O1307*S1307,IF(OR($I1307="c",$I1307="css"),SUMIF($G$22:G$2999,$K1307,T$22:T$2999),IF($I1307="c1",SUMIF($F$22:F$2999,$K1307,T$22:T$2999),IF($I1307="c2",SUMIF($E$22:E$2999,$K1307,T$22:T$2999),IF($I1307="c3",SUMIF($D$22:D$2999,$K1307,T$22:T$2999),IF($I1307="c4",SUMIF($C$22:C$2999,$K1307,T$22:T$2999),"")))))))</f>
        <v/>
      </c>
      <c r="U1307" s="91" t="str">
        <f t="shared" si="328"/>
        <v/>
      </c>
      <c r="V1307" s="45"/>
      <c r="X1307" s="50" t="str">
        <f t="shared" si="329"/>
        <v/>
      </c>
      <c r="Y1307" s="69" t="str">
        <f t="shared" si="330"/>
        <v/>
      </c>
      <c r="Z1307" s="69" t="str">
        <f t="shared" si="331"/>
        <v/>
      </c>
      <c r="AA1307" s="69" t="str">
        <f>IF(I1307="CSS",IF(RELLENAR!$F$6="PEM",IF(OR(T1307&lt;(Q1307),Q1307=0),1,""),IF(OR(T1307*(1+$T$11+$T$9)&lt;(Q1307*(1+$O$9+$O$11)),Q1307=0),1,"")),"")</f>
        <v/>
      </c>
      <c r="AB1307" s="93" t="str">
        <f t="shared" si="332"/>
        <v/>
      </c>
      <c r="AC1307" s="56" t="str">
        <f t="shared" si="333"/>
        <v/>
      </c>
      <c r="AD1307" s="94" t="str">
        <f t="shared" si="334"/>
        <v/>
      </c>
      <c r="AE1307" s="56" t="str">
        <f t="shared" si="335"/>
        <v/>
      </c>
      <c r="AF1307" s="78" t="str">
        <f t="shared" si="336"/>
        <v/>
      </c>
    </row>
    <row r="1308" spans="1:32" s="74" customFormat="1" x14ac:dyDescent="0.2">
      <c r="A1308" s="74" t="str">
        <f>IF(EXPORTADO!I1290&lt;&gt;"",EXPORTADO!I1290,"")</f>
        <v/>
      </c>
      <c r="B1308" s="74" t="str">
        <f t="shared" si="321"/>
        <v/>
      </c>
      <c r="C1308" s="86" t="str">
        <f t="shared" si="322"/>
        <v/>
      </c>
      <c r="D1308" s="86" t="str">
        <f t="shared" si="323"/>
        <v/>
      </c>
      <c r="E1308" s="86" t="str">
        <f t="shared" si="324"/>
        <v/>
      </c>
      <c r="F1308" s="86" t="str">
        <f t="shared" si="325"/>
        <v/>
      </c>
      <c r="G1308" s="86" t="str">
        <f t="shared" si="326"/>
        <v/>
      </c>
      <c r="H1308" s="87" t="str">
        <f>IF(EXPORTADO!B1290&lt;&gt;"",EXPORTADO!B1290,"")</f>
        <v/>
      </c>
      <c r="I1308" s="78" t="str">
        <f t="shared" si="327"/>
        <v/>
      </c>
      <c r="J1308" s="78"/>
      <c r="K1308" s="88" t="str">
        <f>IF(EXPORTADO!A1290&lt;&gt;"",TRIM(EXPORTADO!A1290),"")</f>
        <v/>
      </c>
      <c r="L1308" s="50" t="str">
        <f>IF(K1308&lt;&gt;"",EXPORTADO!D1290,"")</f>
        <v/>
      </c>
      <c r="M1308" s="50"/>
      <c r="N1308" s="78" t="str">
        <f>IF(K1308&lt;&gt;"",EXPORTADO!C1290,"")</f>
        <v/>
      </c>
      <c r="O1308" s="89" t="str">
        <f>IF(G1308&lt;&gt;"",EXPORTADO!E1290,"")</f>
        <v/>
      </c>
      <c r="P1308" s="90" t="str">
        <f>IF(G1308&lt;&gt;"",EXPORTADO!F1290,"")</f>
        <v/>
      </c>
      <c r="Q1308" s="90" t="str">
        <f>IF($G1308&lt;&gt;"",$O1308*P1308,IF(OR($I1308="c",$I1308="css"),SUMIF($G$22:G$2999,$K1308,Q$22:Q$2999),IF($I1308="c1",SUMIF($F$22:F$2999,$K1308,Q$22:Q$2999),IF($I1308="c2",SUMIF($E$22:E$2999,$K1308,Q$22:Q$2999),IF($I1308="c3",SUMIF($D$22:D$2999,$K1308,Q$22:Q$2999),IF($I1308="c4",SUMIF($C$22:C$2999,$K1308,Q$22:Q$2999),""))))))</f>
        <v/>
      </c>
      <c r="S1308" s="90"/>
      <c r="T1308" s="90" t="str">
        <f>IF(G1308&lt;&gt;"",IF(S1308&lt;&gt;"",O1308*S1308,"Celda Vacia"),IF($G1308&lt;&gt;"",$O1308*S1308,IF(OR($I1308="c",$I1308="css"),SUMIF($G$22:G$2999,$K1308,T$22:T$2999),IF($I1308="c1",SUMIF($F$22:F$2999,$K1308,T$22:T$2999),IF($I1308="c2",SUMIF($E$22:E$2999,$K1308,T$22:T$2999),IF($I1308="c3",SUMIF($D$22:D$2999,$K1308,T$22:T$2999),IF($I1308="c4",SUMIF($C$22:C$2999,$K1308,T$22:T$2999),"")))))))</f>
        <v/>
      </c>
      <c r="U1308" s="91" t="str">
        <f t="shared" si="328"/>
        <v/>
      </c>
      <c r="V1308" s="45"/>
      <c r="X1308" s="50" t="str">
        <f t="shared" si="329"/>
        <v/>
      </c>
      <c r="Y1308" s="69" t="str">
        <f t="shared" si="330"/>
        <v/>
      </c>
      <c r="Z1308" s="69" t="str">
        <f t="shared" si="331"/>
        <v/>
      </c>
      <c r="AA1308" s="69" t="str">
        <f>IF(I1308="CSS",IF(RELLENAR!$F$6="PEM",IF(OR(T1308&lt;(Q1308),Q1308=0),1,""),IF(OR(T1308*(1+$T$11+$T$9)&lt;(Q1308*(1+$O$9+$O$11)),Q1308=0),1,"")),"")</f>
        <v/>
      </c>
      <c r="AB1308" s="93" t="str">
        <f t="shared" si="332"/>
        <v/>
      </c>
      <c r="AC1308" s="56" t="str">
        <f t="shared" si="333"/>
        <v/>
      </c>
      <c r="AD1308" s="94" t="str">
        <f t="shared" si="334"/>
        <v/>
      </c>
      <c r="AE1308" s="56" t="str">
        <f t="shared" si="335"/>
        <v/>
      </c>
      <c r="AF1308" s="78" t="str">
        <f t="shared" si="336"/>
        <v/>
      </c>
    </row>
    <row r="1309" spans="1:32" s="74" customFormat="1" x14ac:dyDescent="0.2">
      <c r="A1309" s="74" t="str">
        <f>IF(EXPORTADO!I1291&lt;&gt;"",EXPORTADO!I1291,"")</f>
        <v/>
      </c>
      <c r="B1309" s="74" t="str">
        <f t="shared" si="321"/>
        <v/>
      </c>
      <c r="C1309" s="86" t="str">
        <f t="shared" si="322"/>
        <v/>
      </c>
      <c r="D1309" s="86" t="str">
        <f t="shared" si="323"/>
        <v/>
      </c>
      <c r="E1309" s="86" t="str">
        <f t="shared" si="324"/>
        <v/>
      </c>
      <c r="F1309" s="86" t="str">
        <f t="shared" si="325"/>
        <v/>
      </c>
      <c r="G1309" s="86" t="str">
        <f t="shared" si="326"/>
        <v/>
      </c>
      <c r="H1309" s="87" t="str">
        <f>IF(EXPORTADO!B1291&lt;&gt;"",EXPORTADO!B1291,"")</f>
        <v/>
      </c>
      <c r="I1309" s="78" t="str">
        <f t="shared" si="327"/>
        <v/>
      </c>
      <c r="J1309" s="78"/>
      <c r="K1309" s="88" t="str">
        <f>IF(EXPORTADO!A1291&lt;&gt;"",TRIM(EXPORTADO!A1291),"")</f>
        <v/>
      </c>
      <c r="L1309" s="50" t="str">
        <f>IF(K1309&lt;&gt;"",EXPORTADO!D1291,"")</f>
        <v/>
      </c>
      <c r="M1309" s="50"/>
      <c r="N1309" s="78" t="str">
        <f>IF(K1309&lt;&gt;"",EXPORTADO!C1291,"")</f>
        <v/>
      </c>
      <c r="O1309" s="89" t="str">
        <f>IF(G1309&lt;&gt;"",EXPORTADO!E1291,"")</f>
        <v/>
      </c>
      <c r="P1309" s="90" t="str">
        <f>IF(G1309&lt;&gt;"",EXPORTADO!F1291,"")</f>
        <v/>
      </c>
      <c r="Q1309" s="90" t="str">
        <f>IF($G1309&lt;&gt;"",$O1309*P1309,IF(OR($I1309="c",$I1309="css"),SUMIF($G$22:G$2999,$K1309,Q$22:Q$2999),IF($I1309="c1",SUMIF($F$22:F$2999,$K1309,Q$22:Q$2999),IF($I1309="c2",SUMIF($E$22:E$2999,$K1309,Q$22:Q$2999),IF($I1309="c3",SUMIF($D$22:D$2999,$K1309,Q$22:Q$2999),IF($I1309="c4",SUMIF($C$22:C$2999,$K1309,Q$22:Q$2999),""))))))</f>
        <v/>
      </c>
      <c r="S1309" s="90"/>
      <c r="T1309" s="90" t="str">
        <f>IF(G1309&lt;&gt;"",IF(S1309&lt;&gt;"",O1309*S1309,"Celda Vacia"),IF($G1309&lt;&gt;"",$O1309*S1309,IF(OR($I1309="c",$I1309="css"),SUMIF($G$22:G$2999,$K1309,T$22:T$2999),IF($I1309="c1",SUMIF($F$22:F$2999,$K1309,T$22:T$2999),IF($I1309="c2",SUMIF($E$22:E$2999,$K1309,T$22:T$2999),IF($I1309="c3",SUMIF($D$22:D$2999,$K1309,T$22:T$2999),IF($I1309="c4",SUMIF($C$22:C$2999,$K1309,T$22:T$2999),"")))))))</f>
        <v/>
      </c>
      <c r="U1309" s="91" t="str">
        <f t="shared" si="328"/>
        <v/>
      </c>
      <c r="V1309" s="45"/>
      <c r="X1309" s="50" t="str">
        <f t="shared" si="329"/>
        <v/>
      </c>
      <c r="Y1309" s="69" t="str">
        <f t="shared" si="330"/>
        <v/>
      </c>
      <c r="Z1309" s="69" t="str">
        <f t="shared" si="331"/>
        <v/>
      </c>
      <c r="AA1309" s="69" t="str">
        <f>IF(I1309="CSS",IF(RELLENAR!$F$6="PEM",IF(OR(T1309&lt;(Q1309),Q1309=0),1,""),IF(OR(T1309*(1+$T$11+$T$9)&lt;(Q1309*(1+$O$9+$O$11)),Q1309=0),1,"")),"")</f>
        <v/>
      </c>
      <c r="AB1309" s="93" t="str">
        <f t="shared" si="332"/>
        <v/>
      </c>
      <c r="AC1309" s="56" t="str">
        <f t="shared" si="333"/>
        <v/>
      </c>
      <c r="AD1309" s="94" t="str">
        <f t="shared" si="334"/>
        <v/>
      </c>
      <c r="AE1309" s="56" t="str">
        <f t="shared" si="335"/>
        <v/>
      </c>
      <c r="AF1309" s="78" t="str">
        <f t="shared" si="336"/>
        <v/>
      </c>
    </row>
    <row r="1310" spans="1:32" s="74" customFormat="1" x14ac:dyDescent="0.2">
      <c r="A1310" s="74" t="str">
        <f>IF(EXPORTADO!I1292&lt;&gt;"",EXPORTADO!I1292,"")</f>
        <v/>
      </c>
      <c r="B1310" s="74" t="str">
        <f t="shared" si="321"/>
        <v/>
      </c>
      <c r="C1310" s="86" t="str">
        <f t="shared" si="322"/>
        <v/>
      </c>
      <c r="D1310" s="86" t="str">
        <f t="shared" si="323"/>
        <v/>
      </c>
      <c r="E1310" s="86" t="str">
        <f t="shared" si="324"/>
        <v/>
      </c>
      <c r="F1310" s="86" t="str">
        <f t="shared" si="325"/>
        <v/>
      </c>
      <c r="G1310" s="86" t="str">
        <f t="shared" si="326"/>
        <v/>
      </c>
      <c r="H1310" s="87" t="str">
        <f>IF(EXPORTADO!B1292&lt;&gt;"",EXPORTADO!B1292,"")</f>
        <v/>
      </c>
      <c r="I1310" s="78" t="str">
        <f t="shared" si="327"/>
        <v/>
      </c>
      <c r="J1310" s="78"/>
      <c r="K1310" s="88" t="str">
        <f>IF(EXPORTADO!A1292&lt;&gt;"",TRIM(EXPORTADO!A1292),"")</f>
        <v/>
      </c>
      <c r="L1310" s="50" t="str">
        <f>IF(K1310&lt;&gt;"",EXPORTADO!D1292,"")</f>
        <v/>
      </c>
      <c r="M1310" s="50"/>
      <c r="N1310" s="78" t="str">
        <f>IF(K1310&lt;&gt;"",EXPORTADO!C1292,"")</f>
        <v/>
      </c>
      <c r="O1310" s="89" t="str">
        <f>IF(G1310&lt;&gt;"",EXPORTADO!E1292,"")</f>
        <v/>
      </c>
      <c r="P1310" s="90" t="str">
        <f>IF(G1310&lt;&gt;"",EXPORTADO!F1292,"")</f>
        <v/>
      </c>
      <c r="Q1310" s="90" t="str">
        <f>IF($G1310&lt;&gt;"",$O1310*P1310,IF(OR($I1310="c",$I1310="css"),SUMIF($G$22:G$2999,$K1310,Q$22:Q$2999),IF($I1310="c1",SUMIF($F$22:F$2999,$K1310,Q$22:Q$2999),IF($I1310="c2",SUMIF($E$22:E$2999,$K1310,Q$22:Q$2999),IF($I1310="c3",SUMIF($D$22:D$2999,$K1310,Q$22:Q$2999),IF($I1310="c4",SUMIF($C$22:C$2999,$K1310,Q$22:Q$2999),""))))))</f>
        <v/>
      </c>
      <c r="S1310" s="90" t="s">
        <v>17</v>
      </c>
      <c r="T1310" s="90" t="str">
        <f>IF(G1310&lt;&gt;"",IF(S1310&lt;&gt;"",O1310*S1310,"Celda Vacia"),IF($G1310&lt;&gt;"",$O1310*S1310,IF(OR($I1310="c",$I1310="css"),SUMIF($G$22:G$2999,$K1310,T$22:T$2999),IF($I1310="c1",SUMIF($F$22:F$2999,$K1310,T$22:T$2999),IF($I1310="c2",SUMIF($E$22:E$2999,$K1310,T$22:T$2999),IF($I1310="c3",SUMIF($D$22:D$2999,$K1310,T$22:T$2999),IF($I1310="c4",SUMIF($C$22:C$2999,$K1310,T$22:T$2999),"")))))))</f>
        <v/>
      </c>
      <c r="U1310" s="91" t="str">
        <f t="shared" si="328"/>
        <v/>
      </c>
      <c r="V1310" s="45"/>
      <c r="X1310" s="50" t="str">
        <f t="shared" si="329"/>
        <v/>
      </c>
      <c r="Y1310" s="69" t="str">
        <f t="shared" si="330"/>
        <v/>
      </c>
      <c r="Z1310" s="69" t="str">
        <f t="shared" si="331"/>
        <v/>
      </c>
      <c r="AA1310" s="69" t="str">
        <f>IF(I1310="CSS",IF(RELLENAR!$F$6="PEM",IF(OR(T1310&lt;(Q1310),Q1310=0),1,""),IF(OR(T1310*(1+$T$11+$T$9)&lt;(Q1310*(1+$O$9+$O$11)),Q1310=0),1,"")),"")</f>
        <v/>
      </c>
      <c r="AB1310" s="93" t="str">
        <f t="shared" si="332"/>
        <v/>
      </c>
      <c r="AC1310" s="56" t="str">
        <f t="shared" si="333"/>
        <v/>
      </c>
      <c r="AD1310" s="94" t="str">
        <f t="shared" si="334"/>
        <v/>
      </c>
      <c r="AE1310" s="56" t="str">
        <f t="shared" si="335"/>
        <v/>
      </c>
      <c r="AF1310" s="78" t="str">
        <f t="shared" si="336"/>
        <v/>
      </c>
    </row>
    <row r="1311" spans="1:32" s="74" customFormat="1" x14ac:dyDescent="0.2">
      <c r="A1311" s="74" t="str">
        <f>IF(EXPORTADO!I1293&lt;&gt;"",EXPORTADO!I1293,"")</f>
        <v/>
      </c>
      <c r="B1311" s="74" t="str">
        <f t="shared" si="321"/>
        <v/>
      </c>
      <c r="C1311" s="86" t="str">
        <f t="shared" si="322"/>
        <v/>
      </c>
      <c r="D1311" s="86" t="str">
        <f t="shared" si="323"/>
        <v/>
      </c>
      <c r="E1311" s="86" t="str">
        <f t="shared" si="324"/>
        <v/>
      </c>
      <c r="F1311" s="86" t="str">
        <f t="shared" si="325"/>
        <v/>
      </c>
      <c r="G1311" s="86" t="str">
        <f t="shared" si="326"/>
        <v/>
      </c>
      <c r="H1311" s="87" t="str">
        <f>IF(EXPORTADO!B1293&lt;&gt;"",EXPORTADO!B1293,"")</f>
        <v/>
      </c>
      <c r="I1311" s="78" t="str">
        <f t="shared" si="327"/>
        <v/>
      </c>
      <c r="J1311" s="78"/>
      <c r="K1311" s="88" t="str">
        <f>IF(EXPORTADO!A1293&lt;&gt;"",TRIM(EXPORTADO!A1293),"")</f>
        <v/>
      </c>
      <c r="L1311" s="50" t="str">
        <f>IF(K1311&lt;&gt;"",EXPORTADO!D1293,"")</f>
        <v/>
      </c>
      <c r="M1311" s="50"/>
      <c r="N1311" s="78" t="str">
        <f>IF(K1311&lt;&gt;"",EXPORTADO!C1293,"")</f>
        <v/>
      </c>
      <c r="O1311" s="89" t="str">
        <f>IF(G1311&lt;&gt;"",EXPORTADO!E1293,"")</f>
        <v/>
      </c>
      <c r="P1311" s="90" t="str">
        <f>IF(G1311&lt;&gt;"",EXPORTADO!F1293,"")</f>
        <v/>
      </c>
      <c r="Q1311" s="90" t="str">
        <f>IF($G1311&lt;&gt;"",$O1311*P1311,IF(OR($I1311="c",$I1311="css"),SUMIF($G$22:G$2999,$K1311,Q$22:Q$2999),IF($I1311="c1",SUMIF($F$22:F$2999,$K1311,Q$22:Q$2999),IF($I1311="c2",SUMIF($E$22:E$2999,$K1311,Q$22:Q$2999),IF($I1311="c3",SUMIF($D$22:D$2999,$K1311,Q$22:Q$2999),IF($I1311="c4",SUMIF($C$22:C$2999,$K1311,Q$22:Q$2999),""))))))</f>
        <v/>
      </c>
      <c r="S1311" s="90"/>
      <c r="T1311" s="90" t="str">
        <f>IF(G1311&lt;&gt;"",IF(S1311&lt;&gt;"",O1311*S1311,"Celda Vacia"),IF($G1311&lt;&gt;"",$O1311*S1311,IF(OR($I1311="c",$I1311="css"),SUMIF($G$22:G$2999,$K1311,T$22:T$2999),IF($I1311="c1",SUMIF($F$22:F$2999,$K1311,T$22:T$2999),IF($I1311="c2",SUMIF($E$22:E$2999,$K1311,T$22:T$2999),IF($I1311="c3",SUMIF($D$22:D$2999,$K1311,T$22:T$2999),IF($I1311="c4",SUMIF($C$22:C$2999,$K1311,T$22:T$2999),"")))))))</f>
        <v/>
      </c>
      <c r="U1311" s="91" t="str">
        <f t="shared" si="328"/>
        <v/>
      </c>
      <c r="V1311" s="45"/>
      <c r="X1311" s="50" t="str">
        <f t="shared" si="329"/>
        <v/>
      </c>
      <c r="Y1311" s="69" t="str">
        <f t="shared" si="330"/>
        <v/>
      </c>
      <c r="Z1311" s="69" t="str">
        <f t="shared" si="331"/>
        <v/>
      </c>
      <c r="AA1311" s="69" t="str">
        <f>IF(I1311="CSS",IF(RELLENAR!$F$6="PEM",IF(OR(T1311&lt;(Q1311),Q1311=0),1,""),IF(OR(T1311*(1+$T$11+$T$9)&lt;(Q1311*(1+$O$9+$O$11)),Q1311=0),1,"")),"")</f>
        <v/>
      </c>
      <c r="AB1311" s="93" t="str">
        <f t="shared" si="332"/>
        <v/>
      </c>
      <c r="AC1311" s="56" t="str">
        <f t="shared" si="333"/>
        <v/>
      </c>
      <c r="AD1311" s="94" t="str">
        <f t="shared" si="334"/>
        <v/>
      </c>
      <c r="AE1311" s="56" t="str">
        <f t="shared" si="335"/>
        <v/>
      </c>
      <c r="AF1311" s="78" t="str">
        <f t="shared" si="336"/>
        <v/>
      </c>
    </row>
    <row r="1312" spans="1:32" s="74" customFormat="1" x14ac:dyDescent="0.2">
      <c r="A1312" s="74" t="str">
        <f>IF(EXPORTADO!I1294&lt;&gt;"",EXPORTADO!I1294,"")</f>
        <v/>
      </c>
      <c r="B1312" s="74" t="str">
        <f t="shared" si="321"/>
        <v/>
      </c>
      <c r="C1312" s="86" t="str">
        <f t="shared" si="322"/>
        <v/>
      </c>
      <c r="D1312" s="86" t="str">
        <f t="shared" si="323"/>
        <v/>
      </c>
      <c r="E1312" s="86" t="str">
        <f t="shared" si="324"/>
        <v/>
      </c>
      <c r="F1312" s="86" t="str">
        <f t="shared" si="325"/>
        <v/>
      </c>
      <c r="G1312" s="86" t="str">
        <f t="shared" si="326"/>
        <v/>
      </c>
      <c r="H1312" s="87" t="str">
        <f>IF(EXPORTADO!B1294&lt;&gt;"",EXPORTADO!B1294,"")</f>
        <v/>
      </c>
      <c r="I1312" s="78" t="str">
        <f t="shared" si="327"/>
        <v/>
      </c>
      <c r="J1312" s="78"/>
      <c r="K1312" s="88" t="str">
        <f>IF(EXPORTADO!A1294&lt;&gt;"",TRIM(EXPORTADO!A1294),"")</f>
        <v/>
      </c>
      <c r="L1312" s="50" t="str">
        <f>IF(K1312&lt;&gt;"",EXPORTADO!D1294,"")</f>
        <v/>
      </c>
      <c r="M1312" s="50"/>
      <c r="N1312" s="78" t="str">
        <f>IF(K1312&lt;&gt;"",EXPORTADO!C1294,"")</f>
        <v/>
      </c>
      <c r="O1312" s="89" t="str">
        <f>IF(G1312&lt;&gt;"",EXPORTADO!E1294,"")</f>
        <v/>
      </c>
      <c r="P1312" s="90" t="str">
        <f>IF(G1312&lt;&gt;"",EXPORTADO!F1294,"")</f>
        <v/>
      </c>
      <c r="Q1312" s="90" t="str">
        <f>IF($G1312&lt;&gt;"",$O1312*P1312,IF(OR($I1312="c",$I1312="css"),SUMIF($G$22:G$2999,$K1312,Q$22:Q$2999),IF($I1312="c1",SUMIF($F$22:F$2999,$K1312,Q$22:Q$2999),IF($I1312="c2",SUMIF($E$22:E$2999,$K1312,Q$22:Q$2999),IF($I1312="c3",SUMIF($D$22:D$2999,$K1312,Q$22:Q$2999),IF($I1312="c4",SUMIF($C$22:C$2999,$K1312,Q$22:Q$2999),""))))))</f>
        <v/>
      </c>
      <c r="S1312" s="90"/>
      <c r="T1312" s="90" t="str">
        <f>IF(G1312&lt;&gt;"",IF(S1312&lt;&gt;"",O1312*S1312,"Celda Vacia"),IF($G1312&lt;&gt;"",$O1312*S1312,IF(OR($I1312="c",$I1312="css"),SUMIF($G$22:G$2999,$K1312,T$22:T$2999),IF($I1312="c1",SUMIF($F$22:F$2999,$K1312,T$22:T$2999),IF($I1312="c2",SUMIF($E$22:E$2999,$K1312,T$22:T$2999),IF($I1312="c3",SUMIF($D$22:D$2999,$K1312,T$22:T$2999),IF($I1312="c4",SUMIF($C$22:C$2999,$K1312,T$22:T$2999),"")))))))</f>
        <v/>
      </c>
      <c r="U1312" s="91" t="str">
        <f t="shared" si="328"/>
        <v/>
      </c>
      <c r="V1312" s="45"/>
      <c r="X1312" s="50" t="str">
        <f t="shared" si="329"/>
        <v/>
      </c>
      <c r="Y1312" s="69" t="str">
        <f t="shared" si="330"/>
        <v/>
      </c>
      <c r="Z1312" s="69" t="str">
        <f t="shared" si="331"/>
        <v/>
      </c>
      <c r="AA1312" s="69" t="str">
        <f>IF(I1312="CSS",IF(RELLENAR!$F$6="PEM",IF(OR(T1312&lt;(Q1312),Q1312=0),1,""),IF(OR(T1312*(1+$T$11+$T$9)&lt;(Q1312*(1+$O$9+$O$11)),Q1312=0),1,"")),"")</f>
        <v/>
      </c>
      <c r="AB1312" s="93" t="str">
        <f t="shared" si="332"/>
        <v/>
      </c>
      <c r="AC1312" s="56" t="str">
        <f t="shared" si="333"/>
        <v/>
      </c>
      <c r="AD1312" s="94" t="str">
        <f t="shared" si="334"/>
        <v/>
      </c>
      <c r="AE1312" s="56" t="str">
        <f t="shared" si="335"/>
        <v/>
      </c>
      <c r="AF1312" s="78" t="str">
        <f t="shared" si="336"/>
        <v/>
      </c>
    </row>
    <row r="1313" spans="1:32" s="74" customFormat="1" x14ac:dyDescent="0.2">
      <c r="A1313" s="74" t="str">
        <f>IF(EXPORTADO!I1295&lt;&gt;"",EXPORTADO!I1295,"")</f>
        <v/>
      </c>
      <c r="B1313" s="74" t="str">
        <f t="shared" si="321"/>
        <v/>
      </c>
      <c r="C1313" s="86" t="str">
        <f t="shared" si="322"/>
        <v/>
      </c>
      <c r="D1313" s="86" t="str">
        <f t="shared" si="323"/>
        <v/>
      </c>
      <c r="E1313" s="86" t="str">
        <f t="shared" si="324"/>
        <v/>
      </c>
      <c r="F1313" s="86" t="str">
        <f t="shared" si="325"/>
        <v/>
      </c>
      <c r="G1313" s="86" t="str">
        <f t="shared" si="326"/>
        <v/>
      </c>
      <c r="H1313" s="87" t="str">
        <f>IF(EXPORTADO!B1295&lt;&gt;"",EXPORTADO!B1295,"")</f>
        <v/>
      </c>
      <c r="I1313" s="78" t="str">
        <f t="shared" si="327"/>
        <v/>
      </c>
      <c r="J1313" s="78"/>
      <c r="K1313" s="88" t="str">
        <f>IF(EXPORTADO!A1295&lt;&gt;"",TRIM(EXPORTADO!A1295),"")</f>
        <v/>
      </c>
      <c r="L1313" s="50" t="str">
        <f>IF(K1313&lt;&gt;"",EXPORTADO!D1295,"")</f>
        <v/>
      </c>
      <c r="M1313" s="50"/>
      <c r="N1313" s="78" t="str">
        <f>IF(K1313&lt;&gt;"",EXPORTADO!C1295,"")</f>
        <v/>
      </c>
      <c r="O1313" s="89" t="str">
        <f>IF(G1313&lt;&gt;"",EXPORTADO!E1295,"")</f>
        <v/>
      </c>
      <c r="P1313" s="90" t="str">
        <f>IF(G1313&lt;&gt;"",EXPORTADO!F1295,"")</f>
        <v/>
      </c>
      <c r="Q1313" s="90" t="str">
        <f>IF($G1313&lt;&gt;"",$O1313*P1313,IF(OR($I1313="c",$I1313="css"),SUMIF($G$22:G$2999,$K1313,Q$22:Q$2999),IF($I1313="c1",SUMIF($F$22:F$2999,$K1313,Q$22:Q$2999),IF($I1313="c2",SUMIF($E$22:E$2999,$K1313,Q$22:Q$2999),IF($I1313="c3",SUMIF($D$22:D$2999,$K1313,Q$22:Q$2999),IF($I1313="c4",SUMIF($C$22:C$2999,$K1313,Q$22:Q$2999),""))))))</f>
        <v/>
      </c>
      <c r="S1313" s="90"/>
      <c r="T1313" s="90" t="str">
        <f>IF(G1313&lt;&gt;"",IF(S1313&lt;&gt;"",O1313*S1313,"Celda Vacia"),IF($G1313&lt;&gt;"",$O1313*S1313,IF(OR($I1313="c",$I1313="css"),SUMIF($G$22:G$2999,$K1313,T$22:T$2999),IF($I1313="c1",SUMIF($F$22:F$2999,$K1313,T$22:T$2999),IF($I1313="c2",SUMIF($E$22:E$2999,$K1313,T$22:T$2999),IF($I1313="c3",SUMIF($D$22:D$2999,$K1313,T$22:T$2999),IF($I1313="c4",SUMIF($C$22:C$2999,$K1313,T$22:T$2999),"")))))))</f>
        <v/>
      </c>
      <c r="U1313" s="91" t="str">
        <f t="shared" si="328"/>
        <v/>
      </c>
      <c r="V1313" s="45"/>
      <c r="X1313" s="50" t="str">
        <f t="shared" si="329"/>
        <v/>
      </c>
      <c r="Y1313" s="69" t="str">
        <f t="shared" si="330"/>
        <v/>
      </c>
      <c r="Z1313" s="69" t="str">
        <f t="shared" si="331"/>
        <v/>
      </c>
      <c r="AA1313" s="69" t="str">
        <f>IF(I1313="CSS",IF(RELLENAR!$F$6="PEM",IF(OR(T1313&lt;(Q1313),Q1313=0),1,""),IF(OR(T1313*(1+$T$11+$T$9)&lt;(Q1313*(1+$O$9+$O$11)),Q1313=0),1,"")),"")</f>
        <v/>
      </c>
      <c r="AB1313" s="93" t="str">
        <f t="shared" si="332"/>
        <v/>
      </c>
      <c r="AC1313" s="56" t="str">
        <f t="shared" si="333"/>
        <v/>
      </c>
      <c r="AD1313" s="94" t="str">
        <f t="shared" si="334"/>
        <v/>
      </c>
      <c r="AE1313" s="56" t="str">
        <f t="shared" si="335"/>
        <v/>
      </c>
      <c r="AF1313" s="78" t="str">
        <f t="shared" si="336"/>
        <v/>
      </c>
    </row>
    <row r="1314" spans="1:32" s="74" customFormat="1" x14ac:dyDescent="0.2">
      <c r="A1314" s="74" t="str">
        <f>IF(EXPORTADO!I1296&lt;&gt;"",EXPORTADO!I1296,"")</f>
        <v/>
      </c>
      <c r="B1314" s="74" t="str">
        <f t="shared" si="321"/>
        <v/>
      </c>
      <c r="C1314" s="86" t="str">
        <f t="shared" si="322"/>
        <v/>
      </c>
      <c r="D1314" s="86" t="str">
        <f t="shared" si="323"/>
        <v/>
      </c>
      <c r="E1314" s="86" t="str">
        <f t="shared" si="324"/>
        <v/>
      </c>
      <c r="F1314" s="86" t="str">
        <f t="shared" si="325"/>
        <v/>
      </c>
      <c r="G1314" s="86" t="str">
        <f t="shared" si="326"/>
        <v/>
      </c>
      <c r="H1314" s="87" t="str">
        <f>IF(EXPORTADO!B1296&lt;&gt;"",EXPORTADO!B1296,"")</f>
        <v/>
      </c>
      <c r="I1314" s="78" t="str">
        <f t="shared" si="327"/>
        <v/>
      </c>
      <c r="J1314" s="78"/>
      <c r="K1314" s="88" t="str">
        <f>IF(EXPORTADO!A1296&lt;&gt;"",TRIM(EXPORTADO!A1296),"")</f>
        <v/>
      </c>
      <c r="L1314" s="50" t="str">
        <f>IF(K1314&lt;&gt;"",EXPORTADO!D1296,"")</f>
        <v/>
      </c>
      <c r="M1314" s="50"/>
      <c r="N1314" s="78" t="str">
        <f>IF(K1314&lt;&gt;"",EXPORTADO!C1296,"")</f>
        <v/>
      </c>
      <c r="O1314" s="89" t="str">
        <f>IF(G1314&lt;&gt;"",EXPORTADO!E1296,"")</f>
        <v/>
      </c>
      <c r="P1314" s="90" t="str">
        <f>IF(G1314&lt;&gt;"",EXPORTADO!F1296,"")</f>
        <v/>
      </c>
      <c r="Q1314" s="90" t="str">
        <f>IF($G1314&lt;&gt;"",$O1314*P1314,IF(OR($I1314="c",$I1314="css"),SUMIF($G$22:G$2999,$K1314,Q$22:Q$2999),IF($I1314="c1",SUMIF($F$22:F$2999,$K1314,Q$22:Q$2999),IF($I1314="c2",SUMIF($E$22:E$2999,$K1314,Q$22:Q$2999),IF($I1314="c3",SUMIF($D$22:D$2999,$K1314,Q$22:Q$2999),IF($I1314="c4",SUMIF($C$22:C$2999,$K1314,Q$22:Q$2999),""))))))</f>
        <v/>
      </c>
      <c r="S1314" s="90"/>
      <c r="T1314" s="90" t="str">
        <f>IF(G1314&lt;&gt;"",IF(S1314&lt;&gt;"",O1314*S1314,"Celda Vacia"),IF($G1314&lt;&gt;"",$O1314*S1314,IF(OR($I1314="c",$I1314="css"),SUMIF($G$22:G$2999,$K1314,T$22:T$2999),IF($I1314="c1",SUMIF($F$22:F$2999,$K1314,T$22:T$2999),IF($I1314="c2",SUMIF($E$22:E$2999,$K1314,T$22:T$2999),IF($I1314="c3",SUMIF($D$22:D$2999,$K1314,T$22:T$2999),IF($I1314="c4",SUMIF($C$22:C$2999,$K1314,T$22:T$2999),"")))))))</f>
        <v/>
      </c>
      <c r="U1314" s="91" t="str">
        <f t="shared" si="328"/>
        <v/>
      </c>
      <c r="V1314" s="45"/>
      <c r="X1314" s="50" t="str">
        <f t="shared" si="329"/>
        <v/>
      </c>
      <c r="Y1314" s="69" t="str">
        <f t="shared" si="330"/>
        <v/>
      </c>
      <c r="Z1314" s="69" t="str">
        <f t="shared" si="331"/>
        <v/>
      </c>
      <c r="AA1314" s="69" t="str">
        <f>IF(I1314="CSS",IF(RELLENAR!$F$6="PEM",IF(OR(T1314&lt;(Q1314),Q1314=0),1,""),IF(OR(T1314*(1+$T$11+$T$9)&lt;(Q1314*(1+$O$9+$O$11)),Q1314=0),1,"")),"")</f>
        <v/>
      </c>
      <c r="AB1314" s="93" t="str">
        <f t="shared" si="332"/>
        <v/>
      </c>
      <c r="AC1314" s="56" t="str">
        <f t="shared" si="333"/>
        <v/>
      </c>
      <c r="AD1314" s="94" t="str">
        <f t="shared" si="334"/>
        <v/>
      </c>
      <c r="AE1314" s="56" t="str">
        <f t="shared" si="335"/>
        <v/>
      </c>
      <c r="AF1314" s="78" t="str">
        <f t="shared" si="336"/>
        <v/>
      </c>
    </row>
    <row r="1315" spans="1:32" s="74" customFormat="1" x14ac:dyDescent="0.2">
      <c r="A1315" s="74" t="str">
        <f>IF(EXPORTADO!I1297&lt;&gt;"",EXPORTADO!I1297,"")</f>
        <v/>
      </c>
      <c r="B1315" s="74" t="str">
        <f t="shared" si="321"/>
        <v/>
      </c>
      <c r="C1315" s="86" t="str">
        <f t="shared" si="322"/>
        <v/>
      </c>
      <c r="D1315" s="86" t="str">
        <f t="shared" si="323"/>
        <v/>
      </c>
      <c r="E1315" s="86" t="str">
        <f t="shared" si="324"/>
        <v/>
      </c>
      <c r="F1315" s="86" t="str">
        <f t="shared" si="325"/>
        <v/>
      </c>
      <c r="G1315" s="86" t="str">
        <f t="shared" si="326"/>
        <v/>
      </c>
      <c r="H1315" s="87" t="str">
        <f>IF(EXPORTADO!B1297&lt;&gt;"",EXPORTADO!B1297,"")</f>
        <v/>
      </c>
      <c r="I1315" s="78" t="str">
        <f t="shared" si="327"/>
        <v/>
      </c>
      <c r="J1315" s="78"/>
      <c r="K1315" s="88" t="str">
        <f>IF(EXPORTADO!A1297&lt;&gt;"",TRIM(EXPORTADO!A1297),"")</f>
        <v/>
      </c>
      <c r="L1315" s="50" t="str">
        <f>IF(K1315&lt;&gt;"",EXPORTADO!D1297,"")</f>
        <v/>
      </c>
      <c r="M1315" s="50"/>
      <c r="N1315" s="78" t="str">
        <f>IF(K1315&lt;&gt;"",EXPORTADO!C1297,"")</f>
        <v/>
      </c>
      <c r="O1315" s="89" t="str">
        <f>IF(G1315&lt;&gt;"",EXPORTADO!E1297,"")</f>
        <v/>
      </c>
      <c r="P1315" s="90" t="str">
        <f>IF(G1315&lt;&gt;"",EXPORTADO!F1297,"")</f>
        <v/>
      </c>
      <c r="Q1315" s="90" t="str">
        <f>IF($G1315&lt;&gt;"",$O1315*P1315,IF(OR($I1315="c",$I1315="css"),SUMIF($G$22:G$2999,$K1315,Q$22:Q$2999),IF($I1315="c1",SUMIF($F$22:F$2999,$K1315,Q$22:Q$2999),IF($I1315="c2",SUMIF($E$22:E$2999,$K1315,Q$22:Q$2999),IF($I1315="c3",SUMIF($D$22:D$2999,$K1315,Q$22:Q$2999),IF($I1315="c4",SUMIF($C$22:C$2999,$K1315,Q$22:Q$2999),""))))))</f>
        <v/>
      </c>
      <c r="S1315" s="90"/>
      <c r="T1315" s="90" t="str">
        <f>IF(G1315&lt;&gt;"",IF(S1315&lt;&gt;"",O1315*S1315,"Celda Vacia"),IF($G1315&lt;&gt;"",$O1315*S1315,IF(OR($I1315="c",$I1315="css"),SUMIF($G$22:G$2999,$K1315,T$22:T$2999),IF($I1315="c1",SUMIF($F$22:F$2999,$K1315,T$22:T$2999),IF($I1315="c2",SUMIF($E$22:E$2999,$K1315,T$22:T$2999),IF($I1315="c3",SUMIF($D$22:D$2999,$K1315,T$22:T$2999),IF($I1315="c4",SUMIF($C$22:C$2999,$K1315,T$22:T$2999),"")))))))</f>
        <v/>
      </c>
      <c r="U1315" s="91" t="str">
        <f t="shared" si="328"/>
        <v/>
      </c>
      <c r="V1315" s="45"/>
      <c r="X1315" s="50" t="str">
        <f t="shared" si="329"/>
        <v/>
      </c>
      <c r="Y1315" s="69" t="str">
        <f t="shared" si="330"/>
        <v/>
      </c>
      <c r="Z1315" s="69" t="str">
        <f t="shared" si="331"/>
        <v/>
      </c>
      <c r="AA1315" s="69" t="str">
        <f>IF(I1315="CSS",IF(RELLENAR!$F$6="PEM",IF(OR(T1315&lt;(Q1315),Q1315=0),1,""),IF(OR(T1315*(1+$T$11+$T$9)&lt;(Q1315*(1+$O$9+$O$11)),Q1315=0),1,"")),"")</f>
        <v/>
      </c>
      <c r="AB1315" s="93" t="str">
        <f t="shared" si="332"/>
        <v/>
      </c>
      <c r="AC1315" s="56" t="str">
        <f t="shared" si="333"/>
        <v/>
      </c>
      <c r="AD1315" s="94" t="str">
        <f t="shared" si="334"/>
        <v/>
      </c>
      <c r="AE1315" s="56" t="str">
        <f t="shared" si="335"/>
        <v/>
      </c>
      <c r="AF1315" s="78" t="str">
        <f t="shared" si="336"/>
        <v/>
      </c>
    </row>
    <row r="1316" spans="1:32" s="74" customFormat="1" x14ac:dyDescent="0.2">
      <c r="A1316" s="74" t="str">
        <f>IF(EXPORTADO!I1298&lt;&gt;"",EXPORTADO!I1298,"")</f>
        <v/>
      </c>
      <c r="B1316" s="74" t="str">
        <f t="shared" si="321"/>
        <v/>
      </c>
      <c r="C1316" s="86" t="str">
        <f t="shared" si="322"/>
        <v/>
      </c>
      <c r="D1316" s="86" t="str">
        <f t="shared" si="323"/>
        <v/>
      </c>
      <c r="E1316" s="86" t="str">
        <f t="shared" si="324"/>
        <v/>
      </c>
      <c r="F1316" s="86" t="str">
        <f t="shared" si="325"/>
        <v/>
      </c>
      <c r="G1316" s="86" t="str">
        <f t="shared" si="326"/>
        <v/>
      </c>
      <c r="H1316" s="87" t="str">
        <f>IF(EXPORTADO!B1298&lt;&gt;"",EXPORTADO!B1298,"")</f>
        <v/>
      </c>
      <c r="I1316" s="78" t="str">
        <f t="shared" si="327"/>
        <v/>
      </c>
      <c r="J1316" s="78"/>
      <c r="K1316" s="88" t="str">
        <f>IF(EXPORTADO!A1298&lt;&gt;"",TRIM(EXPORTADO!A1298),"")</f>
        <v/>
      </c>
      <c r="L1316" s="50" t="str">
        <f>IF(K1316&lt;&gt;"",EXPORTADO!D1298,"")</f>
        <v/>
      </c>
      <c r="M1316" s="50"/>
      <c r="N1316" s="78" t="str">
        <f>IF(K1316&lt;&gt;"",EXPORTADO!C1298,"")</f>
        <v/>
      </c>
      <c r="O1316" s="89" t="str">
        <f>IF(G1316&lt;&gt;"",EXPORTADO!E1298,"")</f>
        <v/>
      </c>
      <c r="P1316" s="90" t="str">
        <f>IF(G1316&lt;&gt;"",EXPORTADO!F1298,"")</f>
        <v/>
      </c>
      <c r="Q1316" s="90" t="str">
        <f>IF($G1316&lt;&gt;"",$O1316*P1316,IF(OR($I1316="c",$I1316="css"),SUMIF($G$22:G$2999,$K1316,Q$22:Q$2999),IF($I1316="c1",SUMIF($F$22:F$2999,$K1316,Q$22:Q$2999),IF($I1316="c2",SUMIF($E$22:E$2999,$K1316,Q$22:Q$2999),IF($I1316="c3",SUMIF($D$22:D$2999,$K1316,Q$22:Q$2999),IF($I1316="c4",SUMIF($C$22:C$2999,$K1316,Q$22:Q$2999),""))))))</f>
        <v/>
      </c>
      <c r="S1316" s="90"/>
      <c r="T1316" s="90" t="str">
        <f>IF(G1316&lt;&gt;"",IF(S1316&lt;&gt;"",O1316*S1316,"Celda Vacia"),IF($G1316&lt;&gt;"",$O1316*S1316,IF(OR($I1316="c",$I1316="css"),SUMIF($G$22:G$2999,$K1316,T$22:T$2999),IF($I1316="c1",SUMIF($F$22:F$2999,$K1316,T$22:T$2999),IF($I1316="c2",SUMIF($E$22:E$2999,$K1316,T$22:T$2999),IF($I1316="c3",SUMIF($D$22:D$2999,$K1316,T$22:T$2999),IF($I1316="c4",SUMIF($C$22:C$2999,$K1316,T$22:T$2999),"")))))))</f>
        <v/>
      </c>
      <c r="U1316" s="91" t="str">
        <f t="shared" si="328"/>
        <v/>
      </c>
      <c r="V1316" s="45"/>
      <c r="X1316" s="50" t="str">
        <f t="shared" si="329"/>
        <v/>
      </c>
      <c r="Y1316" s="69" t="str">
        <f t="shared" si="330"/>
        <v/>
      </c>
      <c r="Z1316" s="69" t="str">
        <f t="shared" si="331"/>
        <v/>
      </c>
      <c r="AA1316" s="69" t="str">
        <f>IF(I1316="CSS",IF(RELLENAR!$F$6="PEM",IF(OR(T1316&lt;(Q1316),Q1316=0),1,""),IF(OR(T1316*(1+$T$11+$T$9)&lt;(Q1316*(1+$O$9+$O$11)),Q1316=0),1,"")),"")</f>
        <v/>
      </c>
      <c r="AB1316" s="93" t="str">
        <f t="shared" si="332"/>
        <v/>
      </c>
      <c r="AC1316" s="56" t="str">
        <f t="shared" si="333"/>
        <v/>
      </c>
      <c r="AD1316" s="94" t="str">
        <f t="shared" si="334"/>
        <v/>
      </c>
      <c r="AE1316" s="56" t="str">
        <f t="shared" si="335"/>
        <v/>
      </c>
      <c r="AF1316" s="78" t="str">
        <f t="shared" si="336"/>
        <v/>
      </c>
    </row>
    <row r="1317" spans="1:32" s="74" customFormat="1" x14ac:dyDescent="0.2">
      <c r="A1317" s="74" t="str">
        <f>IF(EXPORTADO!I1299&lt;&gt;"",EXPORTADO!I1299,"")</f>
        <v/>
      </c>
      <c r="B1317" s="74" t="str">
        <f t="shared" si="321"/>
        <v/>
      </c>
      <c r="C1317" s="86" t="str">
        <f t="shared" si="322"/>
        <v/>
      </c>
      <c r="D1317" s="86" t="str">
        <f t="shared" si="323"/>
        <v/>
      </c>
      <c r="E1317" s="86" t="str">
        <f t="shared" si="324"/>
        <v/>
      </c>
      <c r="F1317" s="86" t="str">
        <f t="shared" si="325"/>
        <v/>
      </c>
      <c r="G1317" s="86" t="str">
        <f t="shared" si="326"/>
        <v/>
      </c>
      <c r="H1317" s="87" t="str">
        <f>IF(EXPORTADO!B1299&lt;&gt;"",EXPORTADO!B1299,"")</f>
        <v/>
      </c>
      <c r="I1317" s="78" t="str">
        <f t="shared" si="327"/>
        <v/>
      </c>
      <c r="J1317" s="78"/>
      <c r="K1317" s="88" t="str">
        <f>IF(EXPORTADO!A1299&lt;&gt;"",TRIM(EXPORTADO!A1299),"")</f>
        <v/>
      </c>
      <c r="L1317" s="50" t="str">
        <f>IF(K1317&lt;&gt;"",EXPORTADO!D1299,"")</f>
        <v/>
      </c>
      <c r="M1317" s="50"/>
      <c r="N1317" s="78" t="str">
        <f>IF(K1317&lt;&gt;"",EXPORTADO!C1299,"")</f>
        <v/>
      </c>
      <c r="O1317" s="89" t="str">
        <f>IF(G1317&lt;&gt;"",EXPORTADO!E1299,"")</f>
        <v/>
      </c>
      <c r="P1317" s="90" t="str">
        <f>IF(G1317&lt;&gt;"",EXPORTADO!F1299,"")</f>
        <v/>
      </c>
      <c r="Q1317" s="90" t="str">
        <f>IF($G1317&lt;&gt;"",$O1317*P1317,IF(OR($I1317="c",$I1317="css"),SUMIF($G$22:G$2999,$K1317,Q$22:Q$2999),IF($I1317="c1",SUMIF($F$22:F$2999,$K1317,Q$22:Q$2999),IF($I1317="c2",SUMIF($E$22:E$2999,$K1317,Q$22:Q$2999),IF($I1317="c3",SUMIF($D$22:D$2999,$K1317,Q$22:Q$2999),IF($I1317="c4",SUMIF($C$22:C$2999,$K1317,Q$22:Q$2999),""))))))</f>
        <v/>
      </c>
      <c r="S1317" s="90"/>
      <c r="T1317" s="90" t="str">
        <f>IF(G1317&lt;&gt;"",IF(S1317&lt;&gt;"",O1317*S1317,"Celda Vacia"),IF($G1317&lt;&gt;"",$O1317*S1317,IF(OR($I1317="c",$I1317="css"),SUMIF($G$22:G$2999,$K1317,T$22:T$2999),IF($I1317="c1",SUMIF($F$22:F$2999,$K1317,T$22:T$2999),IF($I1317="c2",SUMIF($E$22:E$2999,$K1317,T$22:T$2999),IF($I1317="c3",SUMIF($D$22:D$2999,$K1317,T$22:T$2999),IF($I1317="c4",SUMIF($C$22:C$2999,$K1317,T$22:T$2999),"")))))))</f>
        <v/>
      </c>
      <c r="U1317" s="91" t="str">
        <f t="shared" si="328"/>
        <v/>
      </c>
      <c r="V1317" s="45"/>
      <c r="X1317" s="50" t="str">
        <f t="shared" si="329"/>
        <v/>
      </c>
      <c r="Y1317" s="69" t="str">
        <f t="shared" si="330"/>
        <v/>
      </c>
      <c r="Z1317" s="69" t="str">
        <f t="shared" si="331"/>
        <v/>
      </c>
      <c r="AA1317" s="69" t="str">
        <f>IF(I1317="CSS",IF(RELLENAR!$F$6="PEM",IF(OR(T1317&lt;(Q1317),Q1317=0),1,""),IF(OR(T1317*(1+$T$11+$T$9)&lt;(Q1317*(1+$O$9+$O$11)),Q1317=0),1,"")),"")</f>
        <v/>
      </c>
      <c r="AB1317" s="93" t="str">
        <f t="shared" si="332"/>
        <v/>
      </c>
      <c r="AC1317" s="56" t="str">
        <f t="shared" si="333"/>
        <v/>
      </c>
      <c r="AD1317" s="94" t="str">
        <f t="shared" si="334"/>
        <v/>
      </c>
      <c r="AE1317" s="56" t="str">
        <f t="shared" si="335"/>
        <v/>
      </c>
      <c r="AF1317" s="78" t="str">
        <f t="shared" si="336"/>
        <v/>
      </c>
    </row>
    <row r="1318" spans="1:32" s="74" customFormat="1" x14ac:dyDescent="0.2">
      <c r="A1318" s="74" t="str">
        <f>IF(EXPORTADO!I1300&lt;&gt;"",EXPORTADO!I1300,"")</f>
        <v/>
      </c>
      <c r="B1318" s="74" t="str">
        <f t="shared" si="321"/>
        <v/>
      </c>
      <c r="C1318" s="86" t="str">
        <f t="shared" si="322"/>
        <v/>
      </c>
      <c r="D1318" s="86" t="str">
        <f t="shared" si="323"/>
        <v/>
      </c>
      <c r="E1318" s="86" t="str">
        <f t="shared" si="324"/>
        <v/>
      </c>
      <c r="F1318" s="86" t="str">
        <f t="shared" si="325"/>
        <v/>
      </c>
      <c r="G1318" s="86" t="str">
        <f t="shared" si="326"/>
        <v/>
      </c>
      <c r="H1318" s="87" t="str">
        <f>IF(EXPORTADO!B1300&lt;&gt;"",EXPORTADO!B1300,"")</f>
        <v/>
      </c>
      <c r="I1318" s="78" t="str">
        <f t="shared" si="327"/>
        <v/>
      </c>
      <c r="J1318" s="78"/>
      <c r="K1318" s="88" t="str">
        <f>IF(EXPORTADO!A1300&lt;&gt;"",TRIM(EXPORTADO!A1300),"")</f>
        <v/>
      </c>
      <c r="L1318" s="50" t="str">
        <f>IF(K1318&lt;&gt;"",EXPORTADO!D1300,"")</f>
        <v/>
      </c>
      <c r="M1318" s="50"/>
      <c r="N1318" s="78" t="str">
        <f>IF(K1318&lt;&gt;"",EXPORTADO!C1300,"")</f>
        <v/>
      </c>
      <c r="O1318" s="89" t="str">
        <f>IF(G1318&lt;&gt;"",EXPORTADO!E1300,"")</f>
        <v/>
      </c>
      <c r="P1318" s="90" t="str">
        <f>IF(G1318&lt;&gt;"",EXPORTADO!F1300,"")</f>
        <v/>
      </c>
      <c r="Q1318" s="90" t="str">
        <f>IF($G1318&lt;&gt;"",$O1318*P1318,IF(OR($I1318="c",$I1318="css"),SUMIF($G$22:G$2999,$K1318,Q$22:Q$2999),IF($I1318="c1",SUMIF($F$22:F$2999,$K1318,Q$22:Q$2999),IF($I1318="c2",SUMIF($E$22:E$2999,$K1318,Q$22:Q$2999),IF($I1318="c3",SUMIF($D$22:D$2999,$K1318,Q$22:Q$2999),IF($I1318="c4",SUMIF($C$22:C$2999,$K1318,Q$22:Q$2999),""))))))</f>
        <v/>
      </c>
      <c r="S1318" s="90"/>
      <c r="T1318" s="90" t="str">
        <f>IF(G1318&lt;&gt;"",IF(S1318&lt;&gt;"",O1318*S1318,"Celda Vacia"),IF($G1318&lt;&gt;"",$O1318*S1318,IF(OR($I1318="c",$I1318="css"),SUMIF($G$22:G$2999,$K1318,T$22:T$2999),IF($I1318="c1",SUMIF($F$22:F$2999,$K1318,T$22:T$2999),IF($I1318="c2",SUMIF($E$22:E$2999,$K1318,T$22:T$2999),IF($I1318="c3",SUMIF($D$22:D$2999,$K1318,T$22:T$2999),IF($I1318="c4",SUMIF($C$22:C$2999,$K1318,T$22:T$2999),"")))))))</f>
        <v/>
      </c>
      <c r="U1318" s="91" t="str">
        <f t="shared" si="328"/>
        <v/>
      </c>
      <c r="V1318" s="45"/>
      <c r="X1318" s="50" t="str">
        <f t="shared" si="329"/>
        <v/>
      </c>
      <c r="Y1318" s="69" t="str">
        <f t="shared" si="330"/>
        <v/>
      </c>
      <c r="Z1318" s="69" t="str">
        <f t="shared" si="331"/>
        <v/>
      </c>
      <c r="AA1318" s="69" t="str">
        <f>IF(I1318="CSS",IF(RELLENAR!$F$6="PEM",IF(OR(T1318&lt;(Q1318),Q1318=0),1,""),IF(OR(T1318*(1+$T$11+$T$9)&lt;(Q1318*(1+$O$9+$O$11)),Q1318=0),1,"")),"")</f>
        <v/>
      </c>
      <c r="AB1318" s="93" t="str">
        <f t="shared" si="332"/>
        <v/>
      </c>
      <c r="AC1318" s="56" t="str">
        <f t="shared" si="333"/>
        <v/>
      </c>
      <c r="AD1318" s="94" t="str">
        <f t="shared" si="334"/>
        <v/>
      </c>
      <c r="AE1318" s="56" t="str">
        <f t="shared" si="335"/>
        <v/>
      </c>
      <c r="AF1318" s="78" t="str">
        <f t="shared" si="336"/>
        <v/>
      </c>
    </row>
    <row r="1319" spans="1:32" s="74" customFormat="1" x14ac:dyDescent="0.2">
      <c r="A1319" s="74" t="str">
        <f>IF(EXPORTADO!I1301&lt;&gt;"",EXPORTADO!I1301,"")</f>
        <v/>
      </c>
      <c r="B1319" s="74" t="str">
        <f t="shared" si="321"/>
        <v/>
      </c>
      <c r="C1319" s="86" t="str">
        <f t="shared" si="322"/>
        <v/>
      </c>
      <c r="D1319" s="86" t="str">
        <f t="shared" si="323"/>
        <v/>
      </c>
      <c r="E1319" s="86" t="str">
        <f t="shared" si="324"/>
        <v/>
      </c>
      <c r="F1319" s="86" t="str">
        <f t="shared" si="325"/>
        <v/>
      </c>
      <c r="G1319" s="86" t="str">
        <f t="shared" si="326"/>
        <v/>
      </c>
      <c r="H1319" s="87" t="str">
        <f>IF(EXPORTADO!B1301&lt;&gt;"",EXPORTADO!B1301,"")</f>
        <v/>
      </c>
      <c r="I1319" s="78" t="str">
        <f t="shared" si="327"/>
        <v/>
      </c>
      <c r="J1319" s="78"/>
      <c r="K1319" s="88" t="str">
        <f>IF(EXPORTADO!A1301&lt;&gt;"",TRIM(EXPORTADO!A1301),"")</f>
        <v/>
      </c>
      <c r="L1319" s="50" t="str">
        <f>IF(K1319&lt;&gt;"",EXPORTADO!D1301,"")</f>
        <v/>
      </c>
      <c r="M1319" s="50"/>
      <c r="N1319" s="78" t="str">
        <f>IF(K1319&lt;&gt;"",EXPORTADO!C1301,"")</f>
        <v/>
      </c>
      <c r="O1319" s="89" t="str">
        <f>IF(G1319&lt;&gt;"",EXPORTADO!E1301,"")</f>
        <v/>
      </c>
      <c r="P1319" s="90" t="str">
        <f>IF(G1319&lt;&gt;"",EXPORTADO!F1301,"")</f>
        <v/>
      </c>
      <c r="Q1319" s="90" t="str">
        <f>IF($G1319&lt;&gt;"",$O1319*P1319,IF(OR($I1319="c",$I1319="css"),SUMIF($G$22:G$2999,$K1319,Q$22:Q$2999),IF($I1319="c1",SUMIF($F$22:F$2999,$K1319,Q$22:Q$2999),IF($I1319="c2",SUMIF($E$22:E$2999,$K1319,Q$22:Q$2999),IF($I1319="c3",SUMIF($D$22:D$2999,$K1319,Q$22:Q$2999),IF($I1319="c4",SUMIF($C$22:C$2999,$K1319,Q$22:Q$2999),""))))))</f>
        <v/>
      </c>
      <c r="S1319" s="90"/>
      <c r="T1319" s="90" t="str">
        <f>IF(G1319&lt;&gt;"",IF(S1319&lt;&gt;"",O1319*S1319,"Celda Vacia"),IF($G1319&lt;&gt;"",$O1319*S1319,IF(OR($I1319="c",$I1319="css"),SUMIF($G$22:G$2999,$K1319,T$22:T$2999),IF($I1319="c1",SUMIF($F$22:F$2999,$K1319,T$22:T$2999),IF($I1319="c2",SUMIF($E$22:E$2999,$K1319,T$22:T$2999),IF($I1319="c3",SUMIF($D$22:D$2999,$K1319,T$22:T$2999),IF($I1319="c4",SUMIF($C$22:C$2999,$K1319,T$22:T$2999),"")))))))</f>
        <v/>
      </c>
      <c r="U1319" s="91" t="str">
        <f t="shared" si="328"/>
        <v/>
      </c>
      <c r="V1319" s="45"/>
      <c r="X1319" s="50" t="str">
        <f t="shared" si="329"/>
        <v/>
      </c>
      <c r="Y1319" s="69" t="str">
        <f t="shared" si="330"/>
        <v/>
      </c>
      <c r="Z1319" s="69" t="str">
        <f t="shared" si="331"/>
        <v/>
      </c>
      <c r="AA1319" s="69" t="str">
        <f>IF(I1319="CSS",IF(RELLENAR!$F$6="PEM",IF(OR(T1319&lt;(Q1319),Q1319=0),1,""),IF(OR(T1319*(1+$T$11+$T$9)&lt;(Q1319*(1+$O$9+$O$11)),Q1319=0),1,"")),"")</f>
        <v/>
      </c>
      <c r="AB1319" s="93" t="str">
        <f t="shared" si="332"/>
        <v/>
      </c>
      <c r="AC1319" s="56" t="str">
        <f t="shared" si="333"/>
        <v/>
      </c>
      <c r="AD1319" s="94" t="str">
        <f t="shared" si="334"/>
        <v/>
      </c>
      <c r="AE1319" s="56" t="str">
        <f t="shared" si="335"/>
        <v/>
      </c>
      <c r="AF1319" s="78" t="str">
        <f t="shared" si="336"/>
        <v/>
      </c>
    </row>
    <row r="1320" spans="1:32" s="74" customFormat="1" x14ac:dyDescent="0.2">
      <c r="A1320" s="74" t="str">
        <f>IF(EXPORTADO!I1302&lt;&gt;"",EXPORTADO!I1302,"")</f>
        <v/>
      </c>
      <c r="B1320" s="74" t="str">
        <f t="shared" si="321"/>
        <v/>
      </c>
      <c r="C1320" s="86" t="str">
        <f t="shared" si="322"/>
        <v/>
      </c>
      <c r="D1320" s="86" t="str">
        <f t="shared" si="323"/>
        <v/>
      </c>
      <c r="E1320" s="86" t="str">
        <f t="shared" si="324"/>
        <v/>
      </c>
      <c r="F1320" s="86" t="str">
        <f t="shared" si="325"/>
        <v/>
      </c>
      <c r="G1320" s="86" t="str">
        <f t="shared" si="326"/>
        <v/>
      </c>
      <c r="H1320" s="87" t="str">
        <f>IF(EXPORTADO!B1302&lt;&gt;"",EXPORTADO!B1302,"")</f>
        <v/>
      </c>
      <c r="I1320" s="78" t="str">
        <f t="shared" si="327"/>
        <v/>
      </c>
      <c r="J1320" s="78"/>
      <c r="K1320" s="88" t="str">
        <f>IF(EXPORTADO!A1302&lt;&gt;"",TRIM(EXPORTADO!A1302),"")</f>
        <v/>
      </c>
      <c r="L1320" s="50" t="str">
        <f>IF(K1320&lt;&gt;"",EXPORTADO!D1302,"")</f>
        <v/>
      </c>
      <c r="M1320" s="50"/>
      <c r="N1320" s="78" t="str">
        <f>IF(K1320&lt;&gt;"",EXPORTADO!C1302,"")</f>
        <v/>
      </c>
      <c r="O1320" s="89" t="str">
        <f>IF(G1320&lt;&gt;"",EXPORTADO!E1302,"")</f>
        <v/>
      </c>
      <c r="P1320" s="90" t="str">
        <f>IF(G1320&lt;&gt;"",EXPORTADO!F1302,"")</f>
        <v/>
      </c>
      <c r="Q1320" s="90" t="str">
        <f>IF($G1320&lt;&gt;"",$O1320*P1320,IF(OR($I1320="c",$I1320="css"),SUMIF($G$22:G$2999,$K1320,Q$22:Q$2999),IF($I1320="c1",SUMIF($F$22:F$2999,$K1320,Q$22:Q$2999),IF($I1320="c2",SUMIF($E$22:E$2999,$K1320,Q$22:Q$2999),IF($I1320="c3",SUMIF($D$22:D$2999,$K1320,Q$22:Q$2999),IF($I1320="c4",SUMIF($C$22:C$2999,$K1320,Q$22:Q$2999),""))))))</f>
        <v/>
      </c>
      <c r="S1320" s="90"/>
      <c r="T1320" s="90" t="str">
        <f>IF(G1320&lt;&gt;"",IF(S1320&lt;&gt;"",O1320*S1320,"Celda Vacia"),IF($G1320&lt;&gt;"",$O1320*S1320,IF(OR($I1320="c",$I1320="css"),SUMIF($G$22:G$2999,$K1320,T$22:T$2999),IF($I1320="c1",SUMIF($F$22:F$2999,$K1320,T$22:T$2999),IF($I1320="c2",SUMIF($E$22:E$2999,$K1320,T$22:T$2999),IF($I1320="c3",SUMIF($D$22:D$2999,$K1320,T$22:T$2999),IF($I1320="c4",SUMIF($C$22:C$2999,$K1320,T$22:T$2999),"")))))))</f>
        <v/>
      </c>
      <c r="U1320" s="91" t="str">
        <f t="shared" si="328"/>
        <v/>
      </c>
      <c r="V1320" s="45"/>
      <c r="X1320" s="50" t="str">
        <f t="shared" si="329"/>
        <v/>
      </c>
      <c r="Y1320" s="69" t="str">
        <f t="shared" si="330"/>
        <v/>
      </c>
      <c r="Z1320" s="69" t="str">
        <f t="shared" si="331"/>
        <v/>
      </c>
      <c r="AA1320" s="69" t="str">
        <f>IF(I1320="CSS",IF(RELLENAR!$F$6="PEM",IF(OR(T1320&lt;(Q1320),Q1320=0),1,""),IF(OR(T1320*(1+$T$11+$T$9)&lt;(Q1320*(1+$O$9+$O$11)),Q1320=0),1,"")),"")</f>
        <v/>
      </c>
      <c r="AB1320" s="93" t="str">
        <f t="shared" si="332"/>
        <v/>
      </c>
      <c r="AC1320" s="56" t="str">
        <f t="shared" si="333"/>
        <v/>
      </c>
      <c r="AD1320" s="94" t="str">
        <f t="shared" si="334"/>
        <v/>
      </c>
      <c r="AE1320" s="56" t="str">
        <f t="shared" si="335"/>
        <v/>
      </c>
      <c r="AF1320" s="78" t="str">
        <f t="shared" si="336"/>
        <v/>
      </c>
    </row>
    <row r="1321" spans="1:32" s="74" customFormat="1" x14ac:dyDescent="0.2">
      <c r="A1321" s="74" t="str">
        <f>IF(EXPORTADO!I1303&lt;&gt;"",EXPORTADO!I1303,"")</f>
        <v/>
      </c>
      <c r="B1321" s="74" t="str">
        <f t="shared" si="321"/>
        <v/>
      </c>
      <c r="C1321" s="86" t="str">
        <f t="shared" si="322"/>
        <v/>
      </c>
      <c r="D1321" s="86" t="str">
        <f t="shared" si="323"/>
        <v/>
      </c>
      <c r="E1321" s="86" t="str">
        <f t="shared" si="324"/>
        <v/>
      </c>
      <c r="F1321" s="86" t="str">
        <f t="shared" si="325"/>
        <v/>
      </c>
      <c r="G1321" s="86" t="str">
        <f t="shared" si="326"/>
        <v/>
      </c>
      <c r="H1321" s="87" t="str">
        <f>IF(EXPORTADO!B1303&lt;&gt;"",EXPORTADO!B1303,"")</f>
        <v/>
      </c>
      <c r="I1321" s="78" t="str">
        <f t="shared" si="327"/>
        <v/>
      </c>
      <c r="J1321" s="78"/>
      <c r="K1321" s="88" t="str">
        <f>IF(EXPORTADO!A1303&lt;&gt;"",TRIM(EXPORTADO!A1303),"")</f>
        <v/>
      </c>
      <c r="L1321" s="50" t="str">
        <f>IF(K1321&lt;&gt;"",EXPORTADO!D1303,"")</f>
        <v/>
      </c>
      <c r="M1321" s="50"/>
      <c r="N1321" s="78" t="str">
        <f>IF(K1321&lt;&gt;"",EXPORTADO!C1303,"")</f>
        <v/>
      </c>
      <c r="O1321" s="89" t="str">
        <f>IF(G1321&lt;&gt;"",EXPORTADO!E1303,"")</f>
        <v/>
      </c>
      <c r="P1321" s="90" t="str">
        <f>IF(G1321&lt;&gt;"",EXPORTADO!F1303,"")</f>
        <v/>
      </c>
      <c r="Q1321" s="90" t="str">
        <f>IF($G1321&lt;&gt;"",$O1321*P1321,IF(OR($I1321="c",$I1321="css"),SUMIF($G$22:G$2999,$K1321,Q$22:Q$2999),IF($I1321="c1",SUMIF($F$22:F$2999,$K1321,Q$22:Q$2999),IF($I1321="c2",SUMIF($E$22:E$2999,$K1321,Q$22:Q$2999),IF($I1321="c3",SUMIF($D$22:D$2999,$K1321,Q$22:Q$2999),IF($I1321="c4",SUMIF($C$22:C$2999,$K1321,Q$22:Q$2999),""))))))</f>
        <v/>
      </c>
      <c r="S1321" s="90" t="s">
        <v>17</v>
      </c>
      <c r="T1321" s="90" t="str">
        <f>IF(G1321&lt;&gt;"",IF(S1321&lt;&gt;"",O1321*S1321,"Celda Vacia"),IF($G1321&lt;&gt;"",$O1321*S1321,IF(OR($I1321="c",$I1321="css"),SUMIF($G$22:G$2999,$K1321,T$22:T$2999),IF($I1321="c1",SUMIF($F$22:F$2999,$K1321,T$22:T$2999),IF($I1321="c2",SUMIF($E$22:E$2999,$K1321,T$22:T$2999),IF($I1321="c3",SUMIF($D$22:D$2999,$K1321,T$22:T$2999),IF($I1321="c4",SUMIF($C$22:C$2999,$K1321,T$22:T$2999),"")))))))</f>
        <v/>
      </c>
      <c r="U1321" s="91" t="str">
        <f t="shared" si="328"/>
        <v/>
      </c>
      <c r="V1321" s="45"/>
      <c r="X1321" s="50" t="str">
        <f t="shared" si="329"/>
        <v/>
      </c>
      <c r="Y1321" s="69" t="str">
        <f t="shared" si="330"/>
        <v/>
      </c>
      <c r="Z1321" s="69" t="str">
        <f t="shared" si="331"/>
        <v/>
      </c>
      <c r="AA1321" s="69" t="str">
        <f>IF(I1321="CSS",IF(RELLENAR!$F$6="PEM",IF(OR(T1321&lt;(Q1321),Q1321=0),1,""),IF(OR(T1321*(1+$T$11+$T$9)&lt;(Q1321*(1+$O$9+$O$11)),Q1321=0),1,"")),"")</f>
        <v/>
      </c>
      <c r="AB1321" s="93" t="str">
        <f t="shared" si="332"/>
        <v/>
      </c>
      <c r="AC1321" s="56" t="str">
        <f t="shared" si="333"/>
        <v/>
      </c>
      <c r="AD1321" s="94" t="str">
        <f t="shared" si="334"/>
        <v/>
      </c>
      <c r="AE1321" s="56" t="str">
        <f t="shared" si="335"/>
        <v/>
      </c>
      <c r="AF1321" s="78" t="str">
        <f t="shared" si="336"/>
        <v/>
      </c>
    </row>
    <row r="1322" spans="1:32" s="74" customFormat="1" x14ac:dyDescent="0.2">
      <c r="A1322" s="74" t="str">
        <f>IF(EXPORTADO!I1304&lt;&gt;"",EXPORTADO!I1304,"")</f>
        <v/>
      </c>
      <c r="B1322" s="74" t="str">
        <f t="shared" si="321"/>
        <v/>
      </c>
      <c r="C1322" s="86" t="str">
        <f t="shared" si="322"/>
        <v/>
      </c>
      <c r="D1322" s="86" t="str">
        <f t="shared" si="323"/>
        <v/>
      </c>
      <c r="E1322" s="86" t="str">
        <f t="shared" si="324"/>
        <v/>
      </c>
      <c r="F1322" s="86" t="str">
        <f t="shared" si="325"/>
        <v/>
      </c>
      <c r="G1322" s="86" t="str">
        <f t="shared" si="326"/>
        <v/>
      </c>
      <c r="H1322" s="87" t="str">
        <f>IF(EXPORTADO!B1304&lt;&gt;"",EXPORTADO!B1304,"")</f>
        <v/>
      </c>
      <c r="I1322" s="78" t="str">
        <f t="shared" si="327"/>
        <v/>
      </c>
      <c r="J1322" s="78"/>
      <c r="K1322" s="88" t="str">
        <f>IF(EXPORTADO!A1304&lt;&gt;"",TRIM(EXPORTADO!A1304),"")</f>
        <v/>
      </c>
      <c r="L1322" s="50" t="str">
        <f>IF(K1322&lt;&gt;"",EXPORTADO!D1304,"")</f>
        <v/>
      </c>
      <c r="M1322" s="50"/>
      <c r="N1322" s="78" t="str">
        <f>IF(K1322&lt;&gt;"",EXPORTADO!C1304,"")</f>
        <v/>
      </c>
      <c r="O1322" s="89" t="str">
        <f>IF(G1322&lt;&gt;"",EXPORTADO!E1304,"")</f>
        <v/>
      </c>
      <c r="P1322" s="90" t="str">
        <f>IF(G1322&lt;&gt;"",EXPORTADO!F1304,"")</f>
        <v/>
      </c>
      <c r="Q1322" s="90" t="str">
        <f>IF($G1322&lt;&gt;"",$O1322*P1322,IF(OR($I1322="c",$I1322="css"),SUMIF($G$22:G$2999,$K1322,Q$22:Q$2999),IF($I1322="c1",SUMIF($F$22:F$2999,$K1322,Q$22:Q$2999),IF($I1322="c2",SUMIF($E$22:E$2999,$K1322,Q$22:Q$2999),IF($I1322="c3",SUMIF($D$22:D$2999,$K1322,Q$22:Q$2999),IF($I1322="c4",SUMIF($C$22:C$2999,$K1322,Q$22:Q$2999),""))))))</f>
        <v/>
      </c>
      <c r="S1322" s="90"/>
      <c r="T1322" s="90" t="str">
        <f>IF(G1322&lt;&gt;"",IF(S1322&lt;&gt;"",O1322*S1322,"Celda Vacia"),IF($G1322&lt;&gt;"",$O1322*S1322,IF(OR($I1322="c",$I1322="css"),SUMIF($G$22:G$2999,$K1322,T$22:T$2999),IF($I1322="c1",SUMIF($F$22:F$2999,$K1322,T$22:T$2999),IF($I1322="c2",SUMIF($E$22:E$2999,$K1322,T$22:T$2999),IF($I1322="c3",SUMIF($D$22:D$2999,$K1322,T$22:T$2999),IF($I1322="c4",SUMIF($C$22:C$2999,$K1322,T$22:T$2999),"")))))))</f>
        <v/>
      </c>
      <c r="U1322" s="91" t="str">
        <f t="shared" si="328"/>
        <v/>
      </c>
      <c r="V1322" s="45"/>
      <c r="X1322" s="50" t="str">
        <f t="shared" si="329"/>
        <v/>
      </c>
      <c r="Y1322" s="69" t="str">
        <f t="shared" si="330"/>
        <v/>
      </c>
      <c r="Z1322" s="69" t="str">
        <f t="shared" si="331"/>
        <v/>
      </c>
      <c r="AA1322" s="69" t="str">
        <f>IF(I1322="CSS",IF(RELLENAR!$F$6="PEM",IF(OR(T1322&lt;(Q1322),Q1322=0),1,""),IF(OR(T1322*(1+$T$11+$T$9)&lt;(Q1322*(1+$O$9+$O$11)),Q1322=0),1,"")),"")</f>
        <v/>
      </c>
      <c r="AB1322" s="93" t="str">
        <f t="shared" si="332"/>
        <v/>
      </c>
      <c r="AC1322" s="56" t="str">
        <f t="shared" si="333"/>
        <v/>
      </c>
      <c r="AD1322" s="94" t="str">
        <f t="shared" si="334"/>
        <v/>
      </c>
      <c r="AE1322" s="56" t="str">
        <f t="shared" si="335"/>
        <v/>
      </c>
      <c r="AF1322" s="78" t="str">
        <f t="shared" si="336"/>
        <v/>
      </c>
    </row>
    <row r="1323" spans="1:32" s="74" customFormat="1" x14ac:dyDescent="0.2">
      <c r="A1323" s="74" t="str">
        <f>IF(EXPORTADO!I1305&lt;&gt;"",EXPORTADO!I1305,"")</f>
        <v/>
      </c>
      <c r="B1323" s="74" t="str">
        <f t="shared" si="321"/>
        <v/>
      </c>
      <c r="C1323" s="86" t="str">
        <f t="shared" si="322"/>
        <v/>
      </c>
      <c r="D1323" s="86" t="str">
        <f t="shared" si="323"/>
        <v/>
      </c>
      <c r="E1323" s="86" t="str">
        <f t="shared" si="324"/>
        <v/>
      </c>
      <c r="F1323" s="86" t="str">
        <f t="shared" si="325"/>
        <v/>
      </c>
      <c r="G1323" s="86" t="str">
        <f t="shared" si="326"/>
        <v/>
      </c>
      <c r="H1323" s="87" t="str">
        <f>IF(EXPORTADO!B1305&lt;&gt;"",EXPORTADO!B1305,"")</f>
        <v/>
      </c>
      <c r="I1323" s="78" t="str">
        <f t="shared" si="327"/>
        <v/>
      </c>
      <c r="J1323" s="78"/>
      <c r="K1323" s="88" t="str">
        <f>IF(EXPORTADO!A1305&lt;&gt;"",TRIM(EXPORTADO!A1305),"")</f>
        <v/>
      </c>
      <c r="L1323" s="50" t="str">
        <f>IF(K1323&lt;&gt;"",EXPORTADO!D1305,"")</f>
        <v/>
      </c>
      <c r="M1323" s="50"/>
      <c r="N1323" s="78" t="str">
        <f>IF(K1323&lt;&gt;"",EXPORTADO!C1305,"")</f>
        <v/>
      </c>
      <c r="O1323" s="89" t="str">
        <f>IF(G1323&lt;&gt;"",EXPORTADO!E1305,"")</f>
        <v/>
      </c>
      <c r="P1323" s="90" t="str">
        <f>IF(G1323&lt;&gt;"",EXPORTADO!F1305,"")</f>
        <v/>
      </c>
      <c r="Q1323" s="90" t="str">
        <f>IF($G1323&lt;&gt;"",$O1323*P1323,IF(OR($I1323="c",$I1323="css"),SUMIF($G$22:G$2999,$K1323,Q$22:Q$2999),IF($I1323="c1",SUMIF($F$22:F$2999,$K1323,Q$22:Q$2999),IF($I1323="c2",SUMIF($E$22:E$2999,$K1323,Q$22:Q$2999),IF($I1323="c3",SUMIF($D$22:D$2999,$K1323,Q$22:Q$2999),IF($I1323="c4",SUMIF($C$22:C$2999,$K1323,Q$22:Q$2999),""))))))</f>
        <v/>
      </c>
      <c r="S1323" s="90"/>
      <c r="T1323" s="90" t="str">
        <f>IF(G1323&lt;&gt;"",IF(S1323&lt;&gt;"",O1323*S1323,"Celda Vacia"),IF($G1323&lt;&gt;"",$O1323*S1323,IF(OR($I1323="c",$I1323="css"),SUMIF($G$22:G$2999,$K1323,T$22:T$2999),IF($I1323="c1",SUMIF($F$22:F$2999,$K1323,T$22:T$2999),IF($I1323="c2",SUMIF($E$22:E$2999,$K1323,T$22:T$2999),IF($I1323="c3",SUMIF($D$22:D$2999,$K1323,T$22:T$2999),IF($I1323="c4",SUMIF($C$22:C$2999,$K1323,T$22:T$2999),"")))))))</f>
        <v/>
      </c>
      <c r="U1323" s="91" t="str">
        <f t="shared" si="328"/>
        <v/>
      </c>
      <c r="V1323" s="45"/>
      <c r="X1323" s="50" t="str">
        <f t="shared" si="329"/>
        <v/>
      </c>
      <c r="Y1323" s="69" t="str">
        <f t="shared" si="330"/>
        <v/>
      </c>
      <c r="Z1323" s="69" t="str">
        <f t="shared" si="331"/>
        <v/>
      </c>
      <c r="AA1323" s="69" t="str">
        <f>IF(I1323="CSS",IF(RELLENAR!$F$6="PEM",IF(OR(T1323&lt;(Q1323),Q1323=0),1,""),IF(OR(T1323*(1+$T$11+$T$9)&lt;(Q1323*(1+$O$9+$O$11)),Q1323=0),1,"")),"")</f>
        <v/>
      </c>
      <c r="AB1323" s="93" t="str">
        <f t="shared" si="332"/>
        <v/>
      </c>
      <c r="AC1323" s="56" t="str">
        <f t="shared" si="333"/>
        <v/>
      </c>
      <c r="AD1323" s="94" t="str">
        <f t="shared" si="334"/>
        <v/>
      </c>
      <c r="AE1323" s="56" t="str">
        <f t="shared" si="335"/>
        <v/>
      </c>
      <c r="AF1323" s="78" t="str">
        <f t="shared" si="336"/>
        <v/>
      </c>
    </row>
    <row r="1324" spans="1:32" s="74" customFormat="1" x14ac:dyDescent="0.2">
      <c r="A1324" s="74" t="str">
        <f>IF(EXPORTADO!I1306&lt;&gt;"",EXPORTADO!I1306,"")</f>
        <v/>
      </c>
      <c r="B1324" s="74" t="str">
        <f t="shared" si="321"/>
        <v/>
      </c>
      <c r="C1324" s="86" t="str">
        <f t="shared" si="322"/>
        <v/>
      </c>
      <c r="D1324" s="86" t="str">
        <f t="shared" si="323"/>
        <v/>
      </c>
      <c r="E1324" s="86" t="str">
        <f t="shared" si="324"/>
        <v/>
      </c>
      <c r="F1324" s="86" t="str">
        <f t="shared" si="325"/>
        <v/>
      </c>
      <c r="G1324" s="86" t="str">
        <f t="shared" si="326"/>
        <v/>
      </c>
      <c r="H1324" s="87" t="str">
        <f>IF(EXPORTADO!B1306&lt;&gt;"",EXPORTADO!B1306,"")</f>
        <v/>
      </c>
      <c r="I1324" s="78" t="str">
        <f t="shared" si="327"/>
        <v/>
      </c>
      <c r="J1324" s="78"/>
      <c r="K1324" s="88" t="str">
        <f>IF(EXPORTADO!A1306&lt;&gt;"",TRIM(EXPORTADO!A1306),"")</f>
        <v/>
      </c>
      <c r="L1324" s="50" t="str">
        <f>IF(K1324&lt;&gt;"",EXPORTADO!D1306,"")</f>
        <v/>
      </c>
      <c r="M1324" s="50"/>
      <c r="N1324" s="78" t="str">
        <f>IF(K1324&lt;&gt;"",EXPORTADO!C1306,"")</f>
        <v/>
      </c>
      <c r="O1324" s="89" t="str">
        <f>IF(G1324&lt;&gt;"",EXPORTADO!E1306,"")</f>
        <v/>
      </c>
      <c r="P1324" s="90" t="str">
        <f>IF(G1324&lt;&gt;"",EXPORTADO!F1306,"")</f>
        <v/>
      </c>
      <c r="Q1324" s="90" t="str">
        <f>IF($G1324&lt;&gt;"",$O1324*P1324,IF(OR($I1324="c",$I1324="css"),SUMIF($G$22:G$2999,$K1324,Q$22:Q$2999),IF($I1324="c1",SUMIF($F$22:F$2999,$K1324,Q$22:Q$2999),IF($I1324="c2",SUMIF($E$22:E$2999,$K1324,Q$22:Q$2999),IF($I1324="c3",SUMIF($D$22:D$2999,$K1324,Q$22:Q$2999),IF($I1324="c4",SUMIF($C$22:C$2999,$K1324,Q$22:Q$2999),""))))))</f>
        <v/>
      </c>
      <c r="S1324" s="90" t="s">
        <v>17</v>
      </c>
      <c r="T1324" s="90" t="str">
        <f>IF(G1324&lt;&gt;"",IF(S1324&lt;&gt;"",O1324*S1324,"Celda Vacia"),IF($G1324&lt;&gt;"",$O1324*S1324,IF(OR($I1324="c",$I1324="css"),SUMIF($G$22:G$2999,$K1324,T$22:T$2999),IF($I1324="c1",SUMIF($F$22:F$2999,$K1324,T$22:T$2999),IF($I1324="c2",SUMIF($E$22:E$2999,$K1324,T$22:T$2999),IF($I1324="c3",SUMIF($D$22:D$2999,$K1324,T$22:T$2999),IF($I1324="c4",SUMIF($C$22:C$2999,$K1324,T$22:T$2999),"")))))))</f>
        <v/>
      </c>
      <c r="U1324" s="91" t="str">
        <f t="shared" si="328"/>
        <v/>
      </c>
      <c r="V1324" s="45"/>
      <c r="X1324" s="50" t="str">
        <f t="shared" si="329"/>
        <v/>
      </c>
      <c r="Y1324" s="69" t="str">
        <f t="shared" si="330"/>
        <v/>
      </c>
      <c r="Z1324" s="69" t="str">
        <f t="shared" si="331"/>
        <v/>
      </c>
      <c r="AA1324" s="69" t="str">
        <f>IF(I1324="CSS",IF(RELLENAR!$F$6="PEM",IF(OR(T1324&lt;(Q1324),Q1324=0),1,""),IF(OR(T1324*(1+$T$11+$T$9)&lt;(Q1324*(1+$O$9+$O$11)),Q1324=0),1,"")),"")</f>
        <v/>
      </c>
      <c r="AB1324" s="93" t="str">
        <f t="shared" si="332"/>
        <v/>
      </c>
      <c r="AC1324" s="56" t="str">
        <f t="shared" si="333"/>
        <v/>
      </c>
      <c r="AD1324" s="94" t="str">
        <f t="shared" si="334"/>
        <v/>
      </c>
      <c r="AE1324" s="56" t="str">
        <f t="shared" si="335"/>
        <v/>
      </c>
      <c r="AF1324" s="78" t="str">
        <f t="shared" si="336"/>
        <v/>
      </c>
    </row>
    <row r="1325" spans="1:32" s="74" customFormat="1" x14ac:dyDescent="0.2">
      <c r="A1325" s="74" t="str">
        <f>IF(EXPORTADO!I1307&lt;&gt;"",EXPORTADO!I1307,"")</f>
        <v/>
      </c>
      <c r="B1325" s="74" t="str">
        <f t="shared" si="321"/>
        <v/>
      </c>
      <c r="C1325" s="86" t="str">
        <f t="shared" si="322"/>
        <v/>
      </c>
      <c r="D1325" s="86" t="str">
        <f t="shared" si="323"/>
        <v/>
      </c>
      <c r="E1325" s="86" t="str">
        <f t="shared" si="324"/>
        <v/>
      </c>
      <c r="F1325" s="86" t="str">
        <f t="shared" si="325"/>
        <v/>
      </c>
      <c r="G1325" s="86" t="str">
        <f t="shared" si="326"/>
        <v/>
      </c>
      <c r="H1325" s="87" t="str">
        <f>IF(EXPORTADO!B1307&lt;&gt;"",EXPORTADO!B1307,"")</f>
        <v/>
      </c>
      <c r="I1325" s="78" t="str">
        <f t="shared" si="327"/>
        <v/>
      </c>
      <c r="J1325" s="78"/>
      <c r="K1325" s="88" t="str">
        <f>IF(EXPORTADO!A1307&lt;&gt;"",TRIM(EXPORTADO!A1307),"")</f>
        <v/>
      </c>
      <c r="L1325" s="50" t="str">
        <f>IF(K1325&lt;&gt;"",EXPORTADO!D1307,"")</f>
        <v/>
      </c>
      <c r="M1325" s="50"/>
      <c r="N1325" s="78" t="str">
        <f>IF(K1325&lt;&gt;"",EXPORTADO!C1307,"")</f>
        <v/>
      </c>
      <c r="O1325" s="89" t="str">
        <f>IF(G1325&lt;&gt;"",EXPORTADO!E1307,"")</f>
        <v/>
      </c>
      <c r="P1325" s="90" t="str">
        <f>IF(G1325&lt;&gt;"",EXPORTADO!F1307,"")</f>
        <v/>
      </c>
      <c r="Q1325" s="90" t="str">
        <f>IF($G1325&lt;&gt;"",$O1325*P1325,IF(OR($I1325="c",$I1325="css"),SUMIF($G$22:G$2999,$K1325,Q$22:Q$2999),IF($I1325="c1",SUMIF($F$22:F$2999,$K1325,Q$22:Q$2999),IF($I1325="c2",SUMIF($E$22:E$2999,$K1325,Q$22:Q$2999),IF($I1325="c3",SUMIF($D$22:D$2999,$K1325,Q$22:Q$2999),IF($I1325="c4",SUMIF($C$22:C$2999,$K1325,Q$22:Q$2999),""))))))</f>
        <v/>
      </c>
      <c r="S1325" s="90"/>
      <c r="T1325" s="90" t="str">
        <f>IF(G1325&lt;&gt;"",IF(S1325&lt;&gt;"",O1325*S1325,"Celda Vacia"),IF($G1325&lt;&gt;"",$O1325*S1325,IF(OR($I1325="c",$I1325="css"),SUMIF($G$22:G$2999,$K1325,T$22:T$2999),IF($I1325="c1",SUMIF($F$22:F$2999,$K1325,T$22:T$2999),IF($I1325="c2",SUMIF($E$22:E$2999,$K1325,T$22:T$2999),IF($I1325="c3",SUMIF($D$22:D$2999,$K1325,T$22:T$2999),IF($I1325="c4",SUMIF($C$22:C$2999,$K1325,T$22:T$2999),"")))))))</f>
        <v/>
      </c>
      <c r="U1325" s="91" t="str">
        <f t="shared" si="328"/>
        <v/>
      </c>
      <c r="V1325" s="45"/>
      <c r="X1325" s="50" t="str">
        <f t="shared" si="329"/>
        <v/>
      </c>
      <c r="Y1325" s="69" t="str">
        <f t="shared" si="330"/>
        <v/>
      </c>
      <c r="Z1325" s="69" t="str">
        <f t="shared" si="331"/>
        <v/>
      </c>
      <c r="AA1325" s="69" t="str">
        <f>IF(I1325="CSS",IF(RELLENAR!$F$6="PEM",IF(OR(T1325&lt;(Q1325),Q1325=0),1,""),IF(OR(T1325*(1+$T$11+$T$9)&lt;(Q1325*(1+$O$9+$O$11)),Q1325=0),1,"")),"")</f>
        <v/>
      </c>
      <c r="AB1325" s="93" t="str">
        <f t="shared" si="332"/>
        <v/>
      </c>
      <c r="AC1325" s="56" t="str">
        <f t="shared" si="333"/>
        <v/>
      </c>
      <c r="AD1325" s="94" t="str">
        <f t="shared" si="334"/>
        <v/>
      </c>
      <c r="AE1325" s="56" t="str">
        <f t="shared" si="335"/>
        <v/>
      </c>
      <c r="AF1325" s="78" t="str">
        <f t="shared" si="336"/>
        <v/>
      </c>
    </row>
    <row r="1326" spans="1:32" s="74" customFormat="1" x14ac:dyDescent="0.2">
      <c r="A1326" s="74" t="str">
        <f>IF(EXPORTADO!I1308&lt;&gt;"",EXPORTADO!I1308,"")</f>
        <v/>
      </c>
      <c r="B1326" s="74" t="str">
        <f t="shared" si="321"/>
        <v/>
      </c>
      <c r="C1326" s="86" t="str">
        <f t="shared" si="322"/>
        <v/>
      </c>
      <c r="D1326" s="86" t="str">
        <f t="shared" si="323"/>
        <v/>
      </c>
      <c r="E1326" s="86" t="str">
        <f t="shared" si="324"/>
        <v/>
      </c>
      <c r="F1326" s="86" t="str">
        <f t="shared" si="325"/>
        <v/>
      </c>
      <c r="G1326" s="86" t="str">
        <f t="shared" si="326"/>
        <v/>
      </c>
      <c r="H1326" s="87" t="str">
        <f>IF(EXPORTADO!B1308&lt;&gt;"",EXPORTADO!B1308,"")</f>
        <v/>
      </c>
      <c r="I1326" s="78" t="str">
        <f t="shared" si="327"/>
        <v/>
      </c>
      <c r="J1326" s="78"/>
      <c r="K1326" s="88" t="str">
        <f>IF(EXPORTADO!A1308&lt;&gt;"",TRIM(EXPORTADO!A1308),"")</f>
        <v/>
      </c>
      <c r="L1326" s="50" t="str">
        <f>IF(K1326&lt;&gt;"",EXPORTADO!D1308,"")</f>
        <v/>
      </c>
      <c r="M1326" s="50"/>
      <c r="N1326" s="78" t="str">
        <f>IF(K1326&lt;&gt;"",EXPORTADO!C1308,"")</f>
        <v/>
      </c>
      <c r="O1326" s="89" t="str">
        <f>IF(G1326&lt;&gt;"",EXPORTADO!E1308,"")</f>
        <v/>
      </c>
      <c r="P1326" s="90" t="str">
        <f>IF(G1326&lt;&gt;"",EXPORTADO!F1308,"")</f>
        <v/>
      </c>
      <c r="Q1326" s="90" t="str">
        <f>IF($G1326&lt;&gt;"",$O1326*P1326,IF(OR($I1326="c",$I1326="css"),SUMIF($G$22:G$2999,$K1326,Q$22:Q$2999),IF($I1326="c1",SUMIF($F$22:F$2999,$K1326,Q$22:Q$2999),IF($I1326="c2",SUMIF($E$22:E$2999,$K1326,Q$22:Q$2999),IF($I1326="c3",SUMIF($D$22:D$2999,$K1326,Q$22:Q$2999),IF($I1326="c4",SUMIF($C$22:C$2999,$K1326,Q$22:Q$2999),""))))))</f>
        <v/>
      </c>
      <c r="S1326" s="90"/>
      <c r="T1326" s="90" t="str">
        <f>IF(G1326&lt;&gt;"",IF(S1326&lt;&gt;"",O1326*S1326,"Celda Vacia"),IF($G1326&lt;&gt;"",$O1326*S1326,IF(OR($I1326="c",$I1326="css"),SUMIF($G$22:G$2999,$K1326,T$22:T$2999),IF($I1326="c1",SUMIF($F$22:F$2999,$K1326,T$22:T$2999),IF($I1326="c2",SUMIF($E$22:E$2999,$K1326,T$22:T$2999),IF($I1326="c3",SUMIF($D$22:D$2999,$K1326,T$22:T$2999),IF($I1326="c4",SUMIF($C$22:C$2999,$K1326,T$22:T$2999),"")))))))</f>
        <v/>
      </c>
      <c r="U1326" s="91" t="str">
        <f t="shared" si="328"/>
        <v/>
      </c>
      <c r="V1326" s="45"/>
      <c r="X1326" s="50" t="str">
        <f t="shared" si="329"/>
        <v/>
      </c>
      <c r="Y1326" s="69" t="str">
        <f t="shared" si="330"/>
        <v/>
      </c>
      <c r="Z1326" s="69" t="str">
        <f t="shared" si="331"/>
        <v/>
      </c>
      <c r="AA1326" s="69" t="str">
        <f>IF(I1326="CSS",IF(RELLENAR!$F$6="PEM",IF(OR(T1326&lt;(Q1326),Q1326=0),1,""),IF(OR(T1326*(1+$T$11+$T$9)&lt;(Q1326*(1+$O$9+$O$11)),Q1326=0),1,"")),"")</f>
        <v/>
      </c>
      <c r="AB1326" s="93" t="str">
        <f t="shared" si="332"/>
        <v/>
      </c>
      <c r="AC1326" s="56" t="str">
        <f t="shared" si="333"/>
        <v/>
      </c>
      <c r="AD1326" s="94" t="str">
        <f t="shared" si="334"/>
        <v/>
      </c>
      <c r="AE1326" s="56" t="str">
        <f t="shared" si="335"/>
        <v/>
      </c>
      <c r="AF1326" s="78" t="str">
        <f t="shared" si="336"/>
        <v/>
      </c>
    </row>
    <row r="1327" spans="1:32" s="74" customFormat="1" x14ac:dyDescent="0.2">
      <c r="A1327" s="74" t="str">
        <f>IF(EXPORTADO!I1309&lt;&gt;"",EXPORTADO!I1309,"")</f>
        <v/>
      </c>
      <c r="B1327" s="74" t="str">
        <f t="shared" si="321"/>
        <v/>
      </c>
      <c r="C1327" s="86" t="str">
        <f t="shared" si="322"/>
        <v/>
      </c>
      <c r="D1327" s="86" t="str">
        <f t="shared" si="323"/>
        <v/>
      </c>
      <c r="E1327" s="86" t="str">
        <f t="shared" si="324"/>
        <v/>
      </c>
      <c r="F1327" s="86" t="str">
        <f t="shared" si="325"/>
        <v/>
      </c>
      <c r="G1327" s="86" t="str">
        <f t="shared" si="326"/>
        <v/>
      </c>
      <c r="H1327" s="87" t="str">
        <f>IF(EXPORTADO!B1309&lt;&gt;"",EXPORTADO!B1309,"")</f>
        <v/>
      </c>
      <c r="I1327" s="78" t="str">
        <f t="shared" si="327"/>
        <v/>
      </c>
      <c r="J1327" s="78"/>
      <c r="K1327" s="88" t="str">
        <f>IF(EXPORTADO!A1309&lt;&gt;"",TRIM(EXPORTADO!A1309),"")</f>
        <v/>
      </c>
      <c r="L1327" s="50" t="str">
        <f>IF(K1327&lt;&gt;"",EXPORTADO!D1309,"")</f>
        <v/>
      </c>
      <c r="M1327" s="50"/>
      <c r="N1327" s="78" t="str">
        <f>IF(K1327&lt;&gt;"",EXPORTADO!C1309,"")</f>
        <v/>
      </c>
      <c r="O1327" s="89" t="str">
        <f>IF(G1327&lt;&gt;"",EXPORTADO!E1309,"")</f>
        <v/>
      </c>
      <c r="P1327" s="90" t="str">
        <f>IF(G1327&lt;&gt;"",EXPORTADO!F1309,"")</f>
        <v/>
      </c>
      <c r="Q1327" s="90" t="str">
        <f>IF($G1327&lt;&gt;"",$O1327*P1327,IF(OR($I1327="c",$I1327="css"),SUMIF($G$22:G$2999,$K1327,Q$22:Q$2999),IF($I1327="c1",SUMIF($F$22:F$2999,$K1327,Q$22:Q$2999),IF($I1327="c2",SUMIF($E$22:E$2999,$K1327,Q$22:Q$2999),IF($I1327="c3",SUMIF($D$22:D$2999,$K1327,Q$22:Q$2999),IF($I1327="c4",SUMIF($C$22:C$2999,$K1327,Q$22:Q$2999),""))))))</f>
        <v/>
      </c>
      <c r="S1327" s="90"/>
      <c r="T1327" s="90" t="str">
        <f>IF(G1327&lt;&gt;"",IF(S1327&lt;&gt;"",O1327*S1327,"Celda Vacia"),IF($G1327&lt;&gt;"",$O1327*S1327,IF(OR($I1327="c",$I1327="css"),SUMIF($G$22:G$2999,$K1327,T$22:T$2999),IF($I1327="c1",SUMIF($F$22:F$2999,$K1327,T$22:T$2999),IF($I1327="c2",SUMIF($E$22:E$2999,$K1327,T$22:T$2999),IF($I1327="c3",SUMIF($D$22:D$2999,$K1327,T$22:T$2999),IF($I1327="c4",SUMIF($C$22:C$2999,$K1327,T$22:T$2999),"")))))))</f>
        <v/>
      </c>
      <c r="U1327" s="91" t="str">
        <f t="shared" si="328"/>
        <v/>
      </c>
      <c r="V1327" s="45"/>
      <c r="X1327" s="50" t="str">
        <f t="shared" si="329"/>
        <v/>
      </c>
      <c r="Y1327" s="69" t="str">
        <f t="shared" si="330"/>
        <v/>
      </c>
      <c r="Z1327" s="69" t="str">
        <f t="shared" si="331"/>
        <v/>
      </c>
      <c r="AA1327" s="69" t="str">
        <f>IF(I1327="CSS",IF(RELLENAR!$F$6="PEM",IF(OR(T1327&lt;(Q1327),Q1327=0),1,""),IF(OR(T1327*(1+$T$11+$T$9)&lt;(Q1327*(1+$O$9+$O$11)),Q1327=0),1,"")),"")</f>
        <v/>
      </c>
      <c r="AB1327" s="93" t="str">
        <f t="shared" si="332"/>
        <v/>
      </c>
      <c r="AC1327" s="56" t="str">
        <f t="shared" si="333"/>
        <v/>
      </c>
      <c r="AD1327" s="94" t="str">
        <f t="shared" si="334"/>
        <v/>
      </c>
      <c r="AE1327" s="56" t="str">
        <f t="shared" si="335"/>
        <v/>
      </c>
      <c r="AF1327" s="78" t="str">
        <f t="shared" si="336"/>
        <v/>
      </c>
    </row>
    <row r="1328" spans="1:32" s="74" customFormat="1" x14ac:dyDescent="0.2">
      <c r="A1328" s="74" t="str">
        <f>IF(EXPORTADO!I1310&lt;&gt;"",EXPORTADO!I1310,"")</f>
        <v/>
      </c>
      <c r="B1328" s="74" t="str">
        <f t="shared" si="321"/>
        <v/>
      </c>
      <c r="C1328" s="86" t="str">
        <f t="shared" si="322"/>
        <v/>
      </c>
      <c r="D1328" s="86" t="str">
        <f t="shared" si="323"/>
        <v/>
      </c>
      <c r="E1328" s="86" t="str">
        <f t="shared" si="324"/>
        <v/>
      </c>
      <c r="F1328" s="86" t="str">
        <f t="shared" si="325"/>
        <v/>
      </c>
      <c r="G1328" s="86" t="str">
        <f t="shared" si="326"/>
        <v/>
      </c>
      <c r="H1328" s="87" t="str">
        <f>IF(EXPORTADO!B1310&lt;&gt;"",EXPORTADO!B1310,"")</f>
        <v/>
      </c>
      <c r="I1328" s="78" t="str">
        <f t="shared" si="327"/>
        <v/>
      </c>
      <c r="J1328" s="78"/>
      <c r="K1328" s="88" t="str">
        <f>IF(EXPORTADO!A1310&lt;&gt;"",TRIM(EXPORTADO!A1310),"")</f>
        <v/>
      </c>
      <c r="L1328" s="50" t="str">
        <f>IF(K1328&lt;&gt;"",EXPORTADO!D1310,"")</f>
        <v/>
      </c>
      <c r="M1328" s="50"/>
      <c r="N1328" s="78" t="str">
        <f>IF(K1328&lt;&gt;"",EXPORTADO!C1310,"")</f>
        <v/>
      </c>
      <c r="O1328" s="89" t="str">
        <f>IF(G1328&lt;&gt;"",EXPORTADO!E1310,"")</f>
        <v/>
      </c>
      <c r="P1328" s="90" t="str">
        <f>IF(G1328&lt;&gt;"",EXPORTADO!F1310,"")</f>
        <v/>
      </c>
      <c r="Q1328" s="90" t="str">
        <f>IF($G1328&lt;&gt;"",$O1328*P1328,IF(OR($I1328="c",$I1328="css"),SUMIF($G$22:G$2999,$K1328,Q$22:Q$2999),IF($I1328="c1",SUMIF($F$22:F$2999,$K1328,Q$22:Q$2999),IF($I1328="c2",SUMIF($E$22:E$2999,$K1328,Q$22:Q$2999),IF($I1328="c3",SUMIF($D$22:D$2999,$K1328,Q$22:Q$2999),IF($I1328="c4",SUMIF($C$22:C$2999,$K1328,Q$22:Q$2999),""))))))</f>
        <v/>
      </c>
      <c r="S1328" s="90"/>
      <c r="T1328" s="90" t="str">
        <f>IF(G1328&lt;&gt;"",IF(S1328&lt;&gt;"",O1328*S1328,"Celda Vacia"),IF($G1328&lt;&gt;"",$O1328*S1328,IF(OR($I1328="c",$I1328="css"),SUMIF($G$22:G$2999,$K1328,T$22:T$2999),IF($I1328="c1",SUMIF($F$22:F$2999,$K1328,T$22:T$2999),IF($I1328="c2",SUMIF($E$22:E$2999,$K1328,T$22:T$2999),IF($I1328="c3",SUMIF($D$22:D$2999,$K1328,T$22:T$2999),IF($I1328="c4",SUMIF($C$22:C$2999,$K1328,T$22:T$2999),"")))))))</f>
        <v/>
      </c>
      <c r="U1328" s="91" t="str">
        <f t="shared" si="328"/>
        <v/>
      </c>
      <c r="V1328" s="45"/>
      <c r="X1328" s="50" t="str">
        <f t="shared" si="329"/>
        <v/>
      </c>
      <c r="Y1328" s="69" t="str">
        <f t="shared" si="330"/>
        <v/>
      </c>
      <c r="Z1328" s="69" t="str">
        <f t="shared" si="331"/>
        <v/>
      </c>
      <c r="AA1328" s="69" t="str">
        <f>IF(I1328="CSS",IF(RELLENAR!$F$6="PEM",IF(OR(T1328&lt;(Q1328),Q1328=0),1,""),IF(OR(T1328*(1+$T$11+$T$9)&lt;(Q1328*(1+$O$9+$O$11)),Q1328=0),1,"")),"")</f>
        <v/>
      </c>
      <c r="AB1328" s="93" t="str">
        <f t="shared" si="332"/>
        <v/>
      </c>
      <c r="AC1328" s="56" t="str">
        <f t="shared" si="333"/>
        <v/>
      </c>
      <c r="AD1328" s="94" t="str">
        <f t="shared" si="334"/>
        <v/>
      </c>
      <c r="AE1328" s="56" t="str">
        <f t="shared" si="335"/>
        <v/>
      </c>
      <c r="AF1328" s="78" t="str">
        <f t="shared" si="336"/>
        <v/>
      </c>
    </row>
    <row r="1329" spans="1:32" s="74" customFormat="1" x14ac:dyDescent="0.2">
      <c r="A1329" s="74" t="str">
        <f>IF(EXPORTADO!I1311&lt;&gt;"",EXPORTADO!I1311,"")</f>
        <v/>
      </c>
      <c r="B1329" s="74" t="str">
        <f t="shared" si="321"/>
        <v/>
      </c>
      <c r="C1329" s="86" t="str">
        <f t="shared" si="322"/>
        <v/>
      </c>
      <c r="D1329" s="86" t="str">
        <f t="shared" si="323"/>
        <v/>
      </c>
      <c r="E1329" s="86" t="str">
        <f t="shared" si="324"/>
        <v/>
      </c>
      <c r="F1329" s="86" t="str">
        <f t="shared" si="325"/>
        <v/>
      </c>
      <c r="G1329" s="86" t="str">
        <f t="shared" si="326"/>
        <v/>
      </c>
      <c r="H1329" s="87" t="str">
        <f>IF(EXPORTADO!B1311&lt;&gt;"",EXPORTADO!B1311,"")</f>
        <v/>
      </c>
      <c r="I1329" s="78" t="str">
        <f t="shared" si="327"/>
        <v/>
      </c>
      <c r="J1329" s="78"/>
      <c r="K1329" s="88" t="str">
        <f>IF(EXPORTADO!A1311&lt;&gt;"",TRIM(EXPORTADO!A1311),"")</f>
        <v/>
      </c>
      <c r="L1329" s="50" t="str">
        <f>IF(K1329&lt;&gt;"",EXPORTADO!D1311,"")</f>
        <v/>
      </c>
      <c r="M1329" s="50"/>
      <c r="N1329" s="78" t="str">
        <f>IF(K1329&lt;&gt;"",EXPORTADO!C1311,"")</f>
        <v/>
      </c>
      <c r="O1329" s="89" t="str">
        <f>IF(G1329&lt;&gt;"",EXPORTADO!E1311,"")</f>
        <v/>
      </c>
      <c r="P1329" s="90" t="str">
        <f>IF(G1329&lt;&gt;"",EXPORTADO!F1311,"")</f>
        <v/>
      </c>
      <c r="Q1329" s="90" t="str">
        <f>IF($G1329&lt;&gt;"",$O1329*P1329,IF(OR($I1329="c",$I1329="css"),SUMIF($G$22:G$2999,$K1329,Q$22:Q$2999),IF($I1329="c1",SUMIF($F$22:F$2999,$K1329,Q$22:Q$2999),IF($I1329="c2",SUMIF($E$22:E$2999,$K1329,Q$22:Q$2999),IF($I1329="c3",SUMIF($D$22:D$2999,$K1329,Q$22:Q$2999),IF($I1329="c4",SUMIF($C$22:C$2999,$K1329,Q$22:Q$2999),""))))))</f>
        <v/>
      </c>
      <c r="S1329" s="90"/>
      <c r="T1329" s="90" t="str">
        <f>IF(G1329&lt;&gt;"",IF(S1329&lt;&gt;"",O1329*S1329,"Celda Vacia"),IF($G1329&lt;&gt;"",$O1329*S1329,IF(OR($I1329="c",$I1329="css"),SUMIF($G$22:G$2999,$K1329,T$22:T$2999),IF($I1329="c1",SUMIF($F$22:F$2999,$K1329,T$22:T$2999),IF($I1329="c2",SUMIF($E$22:E$2999,$K1329,T$22:T$2999),IF($I1329="c3",SUMIF($D$22:D$2999,$K1329,T$22:T$2999),IF($I1329="c4",SUMIF($C$22:C$2999,$K1329,T$22:T$2999),"")))))))</f>
        <v/>
      </c>
      <c r="U1329" s="91" t="str">
        <f t="shared" si="328"/>
        <v/>
      </c>
      <c r="V1329" s="45"/>
      <c r="X1329" s="50" t="str">
        <f t="shared" si="329"/>
        <v/>
      </c>
      <c r="Y1329" s="69" t="str">
        <f t="shared" si="330"/>
        <v/>
      </c>
      <c r="Z1329" s="69" t="str">
        <f t="shared" si="331"/>
        <v/>
      </c>
      <c r="AA1329" s="69" t="str">
        <f>IF(I1329="CSS",IF(RELLENAR!$F$6="PEM",IF(OR(T1329&lt;(Q1329),Q1329=0),1,""),IF(OR(T1329*(1+$T$11+$T$9)&lt;(Q1329*(1+$O$9+$O$11)),Q1329=0),1,"")),"")</f>
        <v/>
      </c>
      <c r="AB1329" s="93" t="str">
        <f t="shared" si="332"/>
        <v/>
      </c>
      <c r="AC1329" s="56" t="str">
        <f t="shared" si="333"/>
        <v/>
      </c>
      <c r="AD1329" s="94" t="str">
        <f t="shared" si="334"/>
        <v/>
      </c>
      <c r="AE1329" s="56" t="str">
        <f t="shared" si="335"/>
        <v/>
      </c>
      <c r="AF1329" s="78" t="str">
        <f t="shared" si="336"/>
        <v/>
      </c>
    </row>
    <row r="1330" spans="1:32" s="74" customFormat="1" x14ac:dyDescent="0.2">
      <c r="A1330" s="74" t="str">
        <f>IF(EXPORTADO!I1312&lt;&gt;"",EXPORTADO!I1312,"")</f>
        <v/>
      </c>
      <c r="B1330" s="74" t="str">
        <f t="shared" si="321"/>
        <v/>
      </c>
      <c r="C1330" s="86" t="str">
        <f t="shared" si="322"/>
        <v/>
      </c>
      <c r="D1330" s="86" t="str">
        <f t="shared" si="323"/>
        <v/>
      </c>
      <c r="E1330" s="86" t="str">
        <f t="shared" si="324"/>
        <v/>
      </c>
      <c r="F1330" s="86" t="str">
        <f t="shared" si="325"/>
        <v/>
      </c>
      <c r="G1330" s="86" t="str">
        <f t="shared" si="326"/>
        <v/>
      </c>
      <c r="H1330" s="87" t="str">
        <f>IF(EXPORTADO!B1312&lt;&gt;"",EXPORTADO!B1312,"")</f>
        <v/>
      </c>
      <c r="I1330" s="78" t="str">
        <f t="shared" si="327"/>
        <v/>
      </c>
      <c r="J1330" s="78"/>
      <c r="K1330" s="88" t="str">
        <f>IF(EXPORTADO!A1312&lt;&gt;"",TRIM(EXPORTADO!A1312),"")</f>
        <v/>
      </c>
      <c r="L1330" s="50" t="str">
        <f>IF(K1330&lt;&gt;"",EXPORTADO!D1312,"")</f>
        <v/>
      </c>
      <c r="M1330" s="50"/>
      <c r="N1330" s="78" t="str">
        <f>IF(K1330&lt;&gt;"",EXPORTADO!C1312,"")</f>
        <v/>
      </c>
      <c r="O1330" s="89" t="str">
        <f>IF(G1330&lt;&gt;"",EXPORTADO!E1312,"")</f>
        <v/>
      </c>
      <c r="P1330" s="90" t="str">
        <f>IF(G1330&lt;&gt;"",EXPORTADO!F1312,"")</f>
        <v/>
      </c>
      <c r="Q1330" s="90" t="str">
        <f>IF($G1330&lt;&gt;"",$O1330*P1330,IF(OR($I1330="c",$I1330="css"),SUMIF($G$22:G$2999,$K1330,Q$22:Q$2999),IF($I1330="c1",SUMIF($F$22:F$2999,$K1330,Q$22:Q$2999),IF($I1330="c2",SUMIF($E$22:E$2999,$K1330,Q$22:Q$2999),IF($I1330="c3",SUMIF($D$22:D$2999,$K1330,Q$22:Q$2999),IF($I1330="c4",SUMIF($C$22:C$2999,$K1330,Q$22:Q$2999),""))))))</f>
        <v/>
      </c>
      <c r="S1330" s="90"/>
      <c r="T1330" s="90" t="str">
        <f>IF(G1330&lt;&gt;"",IF(S1330&lt;&gt;"",O1330*S1330,"Celda Vacia"),IF($G1330&lt;&gt;"",$O1330*S1330,IF(OR($I1330="c",$I1330="css"),SUMIF($G$22:G$2999,$K1330,T$22:T$2999),IF($I1330="c1",SUMIF($F$22:F$2999,$K1330,T$22:T$2999),IF($I1330="c2",SUMIF($E$22:E$2999,$K1330,T$22:T$2999),IF($I1330="c3",SUMIF($D$22:D$2999,$K1330,T$22:T$2999),IF($I1330="c4",SUMIF($C$22:C$2999,$K1330,T$22:T$2999),"")))))))</f>
        <v/>
      </c>
      <c r="U1330" s="91" t="str">
        <f t="shared" si="328"/>
        <v/>
      </c>
      <c r="V1330" s="45"/>
      <c r="X1330" s="50" t="str">
        <f t="shared" si="329"/>
        <v/>
      </c>
      <c r="Y1330" s="69" t="str">
        <f t="shared" si="330"/>
        <v/>
      </c>
      <c r="Z1330" s="69" t="str">
        <f t="shared" si="331"/>
        <v/>
      </c>
      <c r="AA1330" s="69" t="str">
        <f>IF(I1330="CSS",IF(RELLENAR!$F$6="PEM",IF(OR(T1330&lt;(Q1330),Q1330=0),1,""),IF(OR(T1330*(1+$T$11+$T$9)&lt;(Q1330*(1+$O$9+$O$11)),Q1330=0),1,"")),"")</f>
        <v/>
      </c>
      <c r="AB1330" s="93" t="str">
        <f t="shared" si="332"/>
        <v/>
      </c>
      <c r="AC1330" s="56" t="str">
        <f t="shared" si="333"/>
        <v/>
      </c>
      <c r="AD1330" s="94" t="str">
        <f t="shared" si="334"/>
        <v/>
      </c>
      <c r="AE1330" s="56" t="str">
        <f t="shared" si="335"/>
        <v/>
      </c>
      <c r="AF1330" s="78" t="str">
        <f t="shared" si="336"/>
        <v/>
      </c>
    </row>
    <row r="1331" spans="1:32" s="74" customFormat="1" x14ac:dyDescent="0.2">
      <c r="A1331" s="74" t="str">
        <f>IF(EXPORTADO!I1313&lt;&gt;"",EXPORTADO!I1313,"")</f>
        <v/>
      </c>
      <c r="B1331" s="74" t="str">
        <f t="shared" si="321"/>
        <v/>
      </c>
      <c r="C1331" s="86" t="str">
        <f t="shared" si="322"/>
        <v/>
      </c>
      <c r="D1331" s="86" t="str">
        <f t="shared" si="323"/>
        <v/>
      </c>
      <c r="E1331" s="86" t="str">
        <f t="shared" si="324"/>
        <v/>
      </c>
      <c r="F1331" s="86" t="str">
        <f t="shared" si="325"/>
        <v/>
      </c>
      <c r="G1331" s="86" t="str">
        <f t="shared" si="326"/>
        <v/>
      </c>
      <c r="H1331" s="87" t="str">
        <f>IF(EXPORTADO!B1313&lt;&gt;"",EXPORTADO!B1313,"")</f>
        <v/>
      </c>
      <c r="I1331" s="78" t="str">
        <f t="shared" si="327"/>
        <v/>
      </c>
      <c r="J1331" s="78"/>
      <c r="K1331" s="88" t="str">
        <f>IF(EXPORTADO!A1313&lt;&gt;"",TRIM(EXPORTADO!A1313),"")</f>
        <v/>
      </c>
      <c r="L1331" s="50" t="str">
        <f>IF(K1331&lt;&gt;"",EXPORTADO!D1313,"")</f>
        <v/>
      </c>
      <c r="M1331" s="50"/>
      <c r="N1331" s="78" t="str">
        <f>IF(K1331&lt;&gt;"",EXPORTADO!C1313,"")</f>
        <v/>
      </c>
      <c r="O1331" s="89" t="str">
        <f>IF(G1331&lt;&gt;"",EXPORTADO!E1313,"")</f>
        <v/>
      </c>
      <c r="P1331" s="90" t="str">
        <f>IF(G1331&lt;&gt;"",EXPORTADO!F1313,"")</f>
        <v/>
      </c>
      <c r="Q1331" s="90" t="str">
        <f>IF($G1331&lt;&gt;"",$O1331*P1331,IF(OR($I1331="c",$I1331="css"),SUMIF($G$22:G$2999,$K1331,Q$22:Q$2999),IF($I1331="c1",SUMIF($F$22:F$2999,$K1331,Q$22:Q$2999),IF($I1331="c2",SUMIF($E$22:E$2999,$K1331,Q$22:Q$2999),IF($I1331="c3",SUMIF($D$22:D$2999,$K1331,Q$22:Q$2999),IF($I1331="c4",SUMIF($C$22:C$2999,$K1331,Q$22:Q$2999),""))))))</f>
        <v/>
      </c>
      <c r="S1331" s="90"/>
      <c r="T1331" s="90" t="str">
        <f>IF(G1331&lt;&gt;"",IF(S1331&lt;&gt;"",O1331*S1331,"Celda Vacia"),IF($G1331&lt;&gt;"",$O1331*S1331,IF(OR($I1331="c",$I1331="css"),SUMIF($G$22:G$2999,$K1331,T$22:T$2999),IF($I1331="c1",SUMIF($F$22:F$2999,$K1331,T$22:T$2999),IF($I1331="c2",SUMIF($E$22:E$2999,$K1331,T$22:T$2999),IF($I1331="c3",SUMIF($D$22:D$2999,$K1331,T$22:T$2999),IF($I1331="c4",SUMIF($C$22:C$2999,$K1331,T$22:T$2999),"")))))))</f>
        <v/>
      </c>
      <c r="U1331" s="91" t="str">
        <f t="shared" si="328"/>
        <v/>
      </c>
      <c r="V1331" s="45"/>
      <c r="X1331" s="50" t="str">
        <f t="shared" si="329"/>
        <v/>
      </c>
      <c r="Y1331" s="69" t="str">
        <f t="shared" si="330"/>
        <v/>
      </c>
      <c r="Z1331" s="69" t="str">
        <f t="shared" si="331"/>
        <v/>
      </c>
      <c r="AA1331" s="69" t="str">
        <f>IF(I1331="CSS",IF(RELLENAR!$F$6="PEM",IF(OR(T1331&lt;(Q1331),Q1331=0),1,""),IF(OR(T1331*(1+$T$11+$T$9)&lt;(Q1331*(1+$O$9+$O$11)),Q1331=0),1,"")),"")</f>
        <v/>
      </c>
      <c r="AB1331" s="93" t="str">
        <f t="shared" si="332"/>
        <v/>
      </c>
      <c r="AC1331" s="56" t="str">
        <f t="shared" si="333"/>
        <v/>
      </c>
      <c r="AD1331" s="94" t="str">
        <f t="shared" si="334"/>
        <v/>
      </c>
      <c r="AE1331" s="56" t="str">
        <f t="shared" si="335"/>
        <v/>
      </c>
      <c r="AF1331" s="78" t="str">
        <f t="shared" si="336"/>
        <v/>
      </c>
    </row>
    <row r="1332" spans="1:32" s="74" customFormat="1" x14ac:dyDescent="0.2">
      <c r="A1332" s="74" t="str">
        <f>IF(EXPORTADO!I1314&lt;&gt;"",EXPORTADO!I1314,"")</f>
        <v/>
      </c>
      <c r="B1332" s="74" t="str">
        <f t="shared" si="321"/>
        <v/>
      </c>
      <c r="C1332" s="86" t="str">
        <f t="shared" si="322"/>
        <v/>
      </c>
      <c r="D1332" s="86" t="str">
        <f t="shared" si="323"/>
        <v/>
      </c>
      <c r="E1332" s="86" t="str">
        <f t="shared" si="324"/>
        <v/>
      </c>
      <c r="F1332" s="86" t="str">
        <f t="shared" si="325"/>
        <v/>
      </c>
      <c r="G1332" s="86" t="str">
        <f t="shared" si="326"/>
        <v/>
      </c>
      <c r="H1332" s="87" t="str">
        <f>IF(EXPORTADO!B1314&lt;&gt;"",EXPORTADO!B1314,"")</f>
        <v/>
      </c>
      <c r="I1332" s="78" t="str">
        <f t="shared" si="327"/>
        <v/>
      </c>
      <c r="J1332" s="78"/>
      <c r="K1332" s="88" t="str">
        <f>IF(EXPORTADO!A1314&lt;&gt;"",TRIM(EXPORTADO!A1314),"")</f>
        <v/>
      </c>
      <c r="L1332" s="50" t="str">
        <f>IF(K1332&lt;&gt;"",EXPORTADO!D1314,"")</f>
        <v/>
      </c>
      <c r="M1332" s="50"/>
      <c r="N1332" s="78" t="str">
        <f>IF(K1332&lt;&gt;"",EXPORTADO!C1314,"")</f>
        <v/>
      </c>
      <c r="O1332" s="89" t="str">
        <f>IF(G1332&lt;&gt;"",EXPORTADO!E1314,"")</f>
        <v/>
      </c>
      <c r="P1332" s="90" t="str">
        <f>IF(G1332&lt;&gt;"",EXPORTADO!F1314,"")</f>
        <v/>
      </c>
      <c r="Q1332" s="90" t="str">
        <f>IF($G1332&lt;&gt;"",$O1332*P1332,IF(OR($I1332="c",$I1332="css"),SUMIF($G$22:G$2999,$K1332,Q$22:Q$2999),IF($I1332="c1",SUMIF($F$22:F$2999,$K1332,Q$22:Q$2999),IF($I1332="c2",SUMIF($E$22:E$2999,$K1332,Q$22:Q$2999),IF($I1332="c3",SUMIF($D$22:D$2999,$K1332,Q$22:Q$2999),IF($I1332="c4",SUMIF($C$22:C$2999,$K1332,Q$22:Q$2999),""))))))</f>
        <v/>
      </c>
      <c r="S1332" s="90"/>
      <c r="T1332" s="90" t="str">
        <f>IF(G1332&lt;&gt;"",IF(S1332&lt;&gt;"",O1332*S1332,"Celda Vacia"),IF($G1332&lt;&gt;"",$O1332*S1332,IF(OR($I1332="c",$I1332="css"),SUMIF($G$22:G$2999,$K1332,T$22:T$2999),IF($I1332="c1",SUMIF($F$22:F$2999,$K1332,T$22:T$2999),IF($I1332="c2",SUMIF($E$22:E$2999,$K1332,T$22:T$2999),IF($I1332="c3",SUMIF($D$22:D$2999,$K1332,T$22:T$2999),IF($I1332="c4",SUMIF($C$22:C$2999,$K1332,T$22:T$2999),"")))))))</f>
        <v/>
      </c>
      <c r="U1332" s="91" t="str">
        <f t="shared" si="328"/>
        <v/>
      </c>
      <c r="V1332" s="45"/>
      <c r="X1332" s="50" t="str">
        <f t="shared" si="329"/>
        <v/>
      </c>
      <c r="Y1332" s="69" t="str">
        <f t="shared" si="330"/>
        <v/>
      </c>
      <c r="Z1332" s="69" t="str">
        <f t="shared" si="331"/>
        <v/>
      </c>
      <c r="AA1332" s="69" t="str">
        <f>IF(I1332="CSS",IF(RELLENAR!$F$6="PEM",IF(OR(T1332&lt;(Q1332),Q1332=0),1,""),IF(OR(T1332*(1+$T$11+$T$9)&lt;(Q1332*(1+$O$9+$O$11)),Q1332=0),1,"")),"")</f>
        <v/>
      </c>
      <c r="AB1332" s="93" t="str">
        <f t="shared" si="332"/>
        <v/>
      </c>
      <c r="AC1332" s="56" t="str">
        <f t="shared" si="333"/>
        <v/>
      </c>
      <c r="AD1332" s="94" t="str">
        <f t="shared" si="334"/>
        <v/>
      </c>
      <c r="AE1332" s="56" t="str">
        <f t="shared" si="335"/>
        <v/>
      </c>
      <c r="AF1332" s="78" t="str">
        <f t="shared" si="336"/>
        <v/>
      </c>
    </row>
    <row r="1333" spans="1:32" s="74" customFormat="1" x14ac:dyDescent="0.2">
      <c r="A1333" s="74" t="str">
        <f>IF(EXPORTADO!I1315&lt;&gt;"",EXPORTADO!I1315,"")</f>
        <v/>
      </c>
      <c r="B1333" s="74" t="str">
        <f t="shared" si="321"/>
        <v/>
      </c>
      <c r="C1333" s="86" t="str">
        <f t="shared" si="322"/>
        <v/>
      </c>
      <c r="D1333" s="86" t="str">
        <f t="shared" si="323"/>
        <v/>
      </c>
      <c r="E1333" s="86" t="str">
        <f t="shared" si="324"/>
        <v/>
      </c>
      <c r="F1333" s="86" t="str">
        <f t="shared" si="325"/>
        <v/>
      </c>
      <c r="G1333" s="86" t="str">
        <f t="shared" si="326"/>
        <v/>
      </c>
      <c r="H1333" s="87" t="str">
        <f>IF(EXPORTADO!B1315&lt;&gt;"",EXPORTADO!B1315,"")</f>
        <v/>
      </c>
      <c r="I1333" s="78" t="str">
        <f t="shared" si="327"/>
        <v/>
      </c>
      <c r="J1333" s="78"/>
      <c r="K1333" s="88" t="str">
        <f>IF(EXPORTADO!A1315&lt;&gt;"",TRIM(EXPORTADO!A1315),"")</f>
        <v/>
      </c>
      <c r="L1333" s="50" t="str">
        <f>IF(K1333&lt;&gt;"",EXPORTADO!D1315,"")</f>
        <v/>
      </c>
      <c r="M1333" s="50"/>
      <c r="N1333" s="78" t="str">
        <f>IF(K1333&lt;&gt;"",EXPORTADO!C1315,"")</f>
        <v/>
      </c>
      <c r="O1333" s="89" t="str">
        <f>IF(G1333&lt;&gt;"",EXPORTADO!E1315,"")</f>
        <v/>
      </c>
      <c r="P1333" s="90" t="str">
        <f>IF(G1333&lt;&gt;"",EXPORTADO!F1315,"")</f>
        <v/>
      </c>
      <c r="Q1333" s="90" t="str">
        <f>IF($G1333&lt;&gt;"",$O1333*P1333,IF(OR($I1333="c",$I1333="css"),SUMIF($G$22:G$2999,$K1333,Q$22:Q$2999),IF($I1333="c1",SUMIF($F$22:F$2999,$K1333,Q$22:Q$2999),IF($I1333="c2",SUMIF($E$22:E$2999,$K1333,Q$22:Q$2999),IF($I1333="c3",SUMIF($D$22:D$2999,$K1333,Q$22:Q$2999),IF($I1333="c4",SUMIF($C$22:C$2999,$K1333,Q$22:Q$2999),""))))))</f>
        <v/>
      </c>
      <c r="S1333" s="90"/>
      <c r="T1333" s="90" t="str">
        <f>IF(G1333&lt;&gt;"",IF(S1333&lt;&gt;"",O1333*S1333,"Celda Vacia"),IF($G1333&lt;&gt;"",$O1333*S1333,IF(OR($I1333="c",$I1333="css"),SUMIF($G$22:G$2999,$K1333,T$22:T$2999),IF($I1333="c1",SUMIF($F$22:F$2999,$K1333,T$22:T$2999),IF($I1333="c2",SUMIF($E$22:E$2999,$K1333,T$22:T$2999),IF($I1333="c3",SUMIF($D$22:D$2999,$K1333,T$22:T$2999),IF($I1333="c4",SUMIF($C$22:C$2999,$K1333,T$22:T$2999),"")))))))</f>
        <v/>
      </c>
      <c r="U1333" s="91" t="str">
        <f t="shared" si="328"/>
        <v/>
      </c>
      <c r="V1333" s="45"/>
      <c r="X1333" s="50" t="str">
        <f t="shared" si="329"/>
        <v/>
      </c>
      <c r="Y1333" s="69" t="str">
        <f t="shared" si="330"/>
        <v/>
      </c>
      <c r="Z1333" s="69" t="str">
        <f t="shared" si="331"/>
        <v/>
      </c>
      <c r="AA1333" s="69" t="str">
        <f>IF(I1333="CSS",IF(RELLENAR!$F$6="PEM",IF(OR(T1333&lt;(Q1333),Q1333=0),1,""),IF(OR(T1333*(1+$T$11+$T$9)&lt;(Q1333*(1+$O$9+$O$11)),Q1333=0),1,"")),"")</f>
        <v/>
      </c>
      <c r="AB1333" s="93" t="str">
        <f t="shared" si="332"/>
        <v/>
      </c>
      <c r="AC1333" s="56" t="str">
        <f t="shared" si="333"/>
        <v/>
      </c>
      <c r="AD1333" s="94" t="str">
        <f t="shared" si="334"/>
        <v/>
      </c>
      <c r="AE1333" s="56" t="str">
        <f t="shared" si="335"/>
        <v/>
      </c>
      <c r="AF1333" s="78" t="str">
        <f t="shared" si="336"/>
        <v/>
      </c>
    </row>
    <row r="1334" spans="1:32" s="74" customFormat="1" x14ac:dyDescent="0.2">
      <c r="A1334" s="74" t="str">
        <f>IF(EXPORTADO!I1316&lt;&gt;"",EXPORTADO!I1316,"")</f>
        <v/>
      </c>
      <c r="B1334" s="74" t="str">
        <f t="shared" si="321"/>
        <v/>
      </c>
      <c r="C1334" s="86" t="str">
        <f t="shared" si="322"/>
        <v/>
      </c>
      <c r="D1334" s="86" t="str">
        <f t="shared" si="323"/>
        <v/>
      </c>
      <c r="E1334" s="86" t="str">
        <f t="shared" si="324"/>
        <v/>
      </c>
      <c r="F1334" s="86" t="str">
        <f t="shared" si="325"/>
        <v/>
      </c>
      <c r="G1334" s="86" t="str">
        <f t="shared" si="326"/>
        <v/>
      </c>
      <c r="H1334" s="87" t="str">
        <f>IF(EXPORTADO!B1316&lt;&gt;"",EXPORTADO!B1316,"")</f>
        <v/>
      </c>
      <c r="I1334" s="78" t="str">
        <f t="shared" si="327"/>
        <v/>
      </c>
      <c r="J1334" s="78"/>
      <c r="K1334" s="88" t="str">
        <f>IF(EXPORTADO!A1316&lt;&gt;"",TRIM(EXPORTADO!A1316),"")</f>
        <v/>
      </c>
      <c r="L1334" s="50" t="str">
        <f>IF(K1334&lt;&gt;"",EXPORTADO!D1316,"")</f>
        <v/>
      </c>
      <c r="M1334" s="50"/>
      <c r="N1334" s="78" t="str">
        <f>IF(K1334&lt;&gt;"",EXPORTADO!C1316,"")</f>
        <v/>
      </c>
      <c r="O1334" s="89" t="str">
        <f>IF(G1334&lt;&gt;"",EXPORTADO!E1316,"")</f>
        <v/>
      </c>
      <c r="P1334" s="90" t="str">
        <f>IF(G1334&lt;&gt;"",EXPORTADO!F1316,"")</f>
        <v/>
      </c>
      <c r="Q1334" s="90" t="str">
        <f>IF($G1334&lt;&gt;"",$O1334*P1334,IF(OR($I1334="c",$I1334="css"),SUMIF($G$22:G$2999,$K1334,Q$22:Q$2999),IF($I1334="c1",SUMIF($F$22:F$2999,$K1334,Q$22:Q$2999),IF($I1334="c2",SUMIF($E$22:E$2999,$K1334,Q$22:Q$2999),IF($I1334="c3",SUMIF($D$22:D$2999,$K1334,Q$22:Q$2999),IF($I1334="c4",SUMIF($C$22:C$2999,$K1334,Q$22:Q$2999),""))))))</f>
        <v/>
      </c>
      <c r="S1334" s="90"/>
      <c r="T1334" s="90" t="str">
        <f>IF(G1334&lt;&gt;"",IF(S1334&lt;&gt;"",O1334*S1334,"Celda Vacia"),IF($G1334&lt;&gt;"",$O1334*S1334,IF(OR($I1334="c",$I1334="css"),SUMIF($G$22:G$2999,$K1334,T$22:T$2999),IF($I1334="c1",SUMIF($F$22:F$2999,$K1334,T$22:T$2999),IF($I1334="c2",SUMIF($E$22:E$2999,$K1334,T$22:T$2999),IF($I1334="c3",SUMIF($D$22:D$2999,$K1334,T$22:T$2999),IF($I1334="c4",SUMIF($C$22:C$2999,$K1334,T$22:T$2999),"")))))))</f>
        <v/>
      </c>
      <c r="U1334" s="91" t="str">
        <f t="shared" si="328"/>
        <v/>
      </c>
      <c r="V1334" s="45"/>
      <c r="X1334" s="50" t="str">
        <f t="shared" si="329"/>
        <v/>
      </c>
      <c r="Y1334" s="69" t="str">
        <f t="shared" si="330"/>
        <v/>
      </c>
      <c r="Z1334" s="69" t="str">
        <f t="shared" si="331"/>
        <v/>
      </c>
      <c r="AA1334" s="69" t="str">
        <f>IF(I1334="CSS",IF(RELLENAR!$F$6="PEM",IF(OR(T1334&lt;(Q1334),Q1334=0),1,""),IF(OR(T1334*(1+$T$11+$T$9)&lt;(Q1334*(1+$O$9+$O$11)),Q1334=0),1,"")),"")</f>
        <v/>
      </c>
      <c r="AB1334" s="93" t="str">
        <f t="shared" si="332"/>
        <v/>
      </c>
      <c r="AC1334" s="56" t="str">
        <f t="shared" si="333"/>
        <v/>
      </c>
      <c r="AD1334" s="94" t="str">
        <f t="shared" si="334"/>
        <v/>
      </c>
      <c r="AE1334" s="56" t="str">
        <f t="shared" si="335"/>
        <v/>
      </c>
      <c r="AF1334" s="78" t="str">
        <f t="shared" si="336"/>
        <v/>
      </c>
    </row>
    <row r="1335" spans="1:32" s="74" customFormat="1" x14ac:dyDescent="0.2">
      <c r="A1335" s="74" t="str">
        <f>IF(EXPORTADO!I1317&lt;&gt;"",EXPORTADO!I1317,"")</f>
        <v/>
      </c>
      <c r="B1335" s="74" t="str">
        <f t="shared" si="321"/>
        <v/>
      </c>
      <c r="C1335" s="86" t="str">
        <f t="shared" si="322"/>
        <v/>
      </c>
      <c r="D1335" s="86" t="str">
        <f t="shared" si="323"/>
        <v/>
      </c>
      <c r="E1335" s="86" t="str">
        <f t="shared" si="324"/>
        <v/>
      </c>
      <c r="F1335" s="86" t="str">
        <f t="shared" si="325"/>
        <v/>
      </c>
      <c r="G1335" s="86" t="str">
        <f t="shared" si="326"/>
        <v/>
      </c>
      <c r="H1335" s="87" t="str">
        <f>IF(EXPORTADO!B1317&lt;&gt;"",EXPORTADO!B1317,"")</f>
        <v/>
      </c>
      <c r="I1335" s="78" t="str">
        <f t="shared" si="327"/>
        <v/>
      </c>
      <c r="J1335" s="78"/>
      <c r="K1335" s="88" t="str">
        <f>IF(EXPORTADO!A1317&lt;&gt;"",TRIM(EXPORTADO!A1317),"")</f>
        <v/>
      </c>
      <c r="L1335" s="50" t="str">
        <f>IF(K1335&lt;&gt;"",EXPORTADO!D1317,"")</f>
        <v/>
      </c>
      <c r="M1335" s="50"/>
      <c r="N1335" s="78" t="str">
        <f>IF(K1335&lt;&gt;"",EXPORTADO!C1317,"")</f>
        <v/>
      </c>
      <c r="O1335" s="89" t="str">
        <f>IF(G1335&lt;&gt;"",EXPORTADO!E1317,"")</f>
        <v/>
      </c>
      <c r="P1335" s="90" t="str">
        <f>IF(G1335&lt;&gt;"",EXPORTADO!F1317,"")</f>
        <v/>
      </c>
      <c r="Q1335" s="90" t="str">
        <f>IF($G1335&lt;&gt;"",$O1335*P1335,IF(OR($I1335="c",$I1335="css"),SUMIF($G$22:G$2999,$K1335,Q$22:Q$2999),IF($I1335="c1",SUMIF($F$22:F$2999,$K1335,Q$22:Q$2999),IF($I1335="c2",SUMIF($E$22:E$2999,$K1335,Q$22:Q$2999),IF($I1335="c3",SUMIF($D$22:D$2999,$K1335,Q$22:Q$2999),IF($I1335="c4",SUMIF($C$22:C$2999,$K1335,Q$22:Q$2999),""))))))</f>
        <v/>
      </c>
      <c r="S1335" s="90"/>
      <c r="T1335" s="90" t="str">
        <f>IF(G1335&lt;&gt;"",IF(S1335&lt;&gt;"",O1335*S1335,"Celda Vacia"),IF($G1335&lt;&gt;"",$O1335*S1335,IF(OR($I1335="c",$I1335="css"),SUMIF($G$22:G$2999,$K1335,T$22:T$2999),IF($I1335="c1",SUMIF($F$22:F$2999,$K1335,T$22:T$2999),IF($I1335="c2",SUMIF($E$22:E$2999,$K1335,T$22:T$2999),IF($I1335="c3",SUMIF($D$22:D$2999,$K1335,T$22:T$2999),IF($I1335="c4",SUMIF($C$22:C$2999,$K1335,T$22:T$2999),"")))))))</f>
        <v/>
      </c>
      <c r="U1335" s="91" t="str">
        <f t="shared" si="328"/>
        <v/>
      </c>
      <c r="V1335" s="45"/>
      <c r="X1335" s="50" t="str">
        <f t="shared" si="329"/>
        <v/>
      </c>
      <c r="Y1335" s="69" t="str">
        <f t="shared" si="330"/>
        <v/>
      </c>
      <c r="Z1335" s="69" t="str">
        <f t="shared" si="331"/>
        <v/>
      </c>
      <c r="AA1335" s="69" t="str">
        <f>IF(I1335="CSS",IF(RELLENAR!$F$6="PEM",IF(OR(T1335&lt;(Q1335),Q1335=0),1,""),IF(OR(T1335*(1+$T$11+$T$9)&lt;(Q1335*(1+$O$9+$O$11)),Q1335=0),1,"")),"")</f>
        <v/>
      </c>
      <c r="AB1335" s="93" t="str">
        <f t="shared" si="332"/>
        <v/>
      </c>
      <c r="AC1335" s="56" t="str">
        <f t="shared" si="333"/>
        <v/>
      </c>
      <c r="AD1335" s="94" t="str">
        <f t="shared" si="334"/>
        <v/>
      </c>
      <c r="AE1335" s="56" t="str">
        <f t="shared" si="335"/>
        <v/>
      </c>
      <c r="AF1335" s="78" t="str">
        <f t="shared" si="336"/>
        <v/>
      </c>
    </row>
    <row r="1336" spans="1:32" s="74" customFormat="1" x14ac:dyDescent="0.2">
      <c r="A1336" s="74" t="str">
        <f>IF(EXPORTADO!I1318&lt;&gt;"",EXPORTADO!I1318,"")</f>
        <v/>
      </c>
      <c r="B1336" s="74" t="str">
        <f t="shared" si="321"/>
        <v/>
      </c>
      <c r="C1336" s="86" t="str">
        <f t="shared" si="322"/>
        <v/>
      </c>
      <c r="D1336" s="86" t="str">
        <f t="shared" si="323"/>
        <v/>
      </c>
      <c r="E1336" s="86" t="str">
        <f t="shared" si="324"/>
        <v/>
      </c>
      <c r="F1336" s="86" t="str">
        <f t="shared" si="325"/>
        <v/>
      </c>
      <c r="G1336" s="86" t="str">
        <f t="shared" si="326"/>
        <v/>
      </c>
      <c r="H1336" s="87" t="str">
        <f>IF(EXPORTADO!B1318&lt;&gt;"",EXPORTADO!B1318,"")</f>
        <v/>
      </c>
      <c r="I1336" s="78" t="str">
        <f t="shared" si="327"/>
        <v/>
      </c>
      <c r="J1336" s="78"/>
      <c r="K1336" s="88" t="str">
        <f>IF(EXPORTADO!A1318&lt;&gt;"",TRIM(EXPORTADO!A1318),"")</f>
        <v/>
      </c>
      <c r="L1336" s="50" t="str">
        <f>IF(K1336&lt;&gt;"",EXPORTADO!D1318,"")</f>
        <v/>
      </c>
      <c r="M1336" s="50"/>
      <c r="N1336" s="78" t="str">
        <f>IF(K1336&lt;&gt;"",EXPORTADO!C1318,"")</f>
        <v/>
      </c>
      <c r="O1336" s="89" t="str">
        <f>IF(G1336&lt;&gt;"",EXPORTADO!E1318,"")</f>
        <v/>
      </c>
      <c r="P1336" s="90" t="str">
        <f>IF(G1336&lt;&gt;"",EXPORTADO!F1318,"")</f>
        <v/>
      </c>
      <c r="Q1336" s="90" t="str">
        <f>IF($G1336&lt;&gt;"",$O1336*P1336,IF(OR($I1336="c",$I1336="css"),SUMIF($G$22:G$2999,$K1336,Q$22:Q$2999),IF($I1336="c1",SUMIF($F$22:F$2999,$K1336,Q$22:Q$2999),IF($I1336="c2",SUMIF($E$22:E$2999,$K1336,Q$22:Q$2999),IF($I1336="c3",SUMIF($D$22:D$2999,$K1336,Q$22:Q$2999),IF($I1336="c4",SUMIF($C$22:C$2999,$K1336,Q$22:Q$2999),""))))))</f>
        <v/>
      </c>
      <c r="S1336" s="90"/>
      <c r="T1336" s="90" t="str">
        <f>IF(G1336&lt;&gt;"",IF(S1336&lt;&gt;"",O1336*S1336,"Celda Vacia"),IF($G1336&lt;&gt;"",$O1336*S1336,IF(OR($I1336="c",$I1336="css"),SUMIF($G$22:G$2999,$K1336,T$22:T$2999),IF($I1336="c1",SUMIF($F$22:F$2999,$K1336,T$22:T$2999),IF($I1336="c2",SUMIF($E$22:E$2999,$K1336,T$22:T$2999),IF($I1336="c3",SUMIF($D$22:D$2999,$K1336,T$22:T$2999),IF($I1336="c4",SUMIF($C$22:C$2999,$K1336,T$22:T$2999),"")))))))</f>
        <v/>
      </c>
      <c r="U1336" s="91" t="str">
        <f t="shared" si="328"/>
        <v/>
      </c>
      <c r="V1336" s="45"/>
      <c r="X1336" s="50" t="str">
        <f t="shared" si="329"/>
        <v/>
      </c>
      <c r="Y1336" s="69" t="str">
        <f t="shared" si="330"/>
        <v/>
      </c>
      <c r="Z1336" s="69" t="str">
        <f t="shared" si="331"/>
        <v/>
      </c>
      <c r="AA1336" s="69" t="str">
        <f>IF(I1336="CSS",IF(RELLENAR!$F$6="PEM",IF(OR(T1336&lt;(Q1336),Q1336=0),1,""),IF(OR(T1336*(1+$T$11+$T$9)&lt;(Q1336*(1+$O$9+$O$11)),Q1336=0),1,"")),"")</f>
        <v/>
      </c>
      <c r="AB1336" s="93" t="str">
        <f t="shared" si="332"/>
        <v/>
      </c>
      <c r="AC1336" s="56" t="str">
        <f t="shared" si="333"/>
        <v/>
      </c>
      <c r="AD1336" s="94" t="str">
        <f t="shared" si="334"/>
        <v/>
      </c>
      <c r="AE1336" s="56" t="str">
        <f t="shared" si="335"/>
        <v/>
      </c>
      <c r="AF1336" s="78" t="str">
        <f t="shared" si="336"/>
        <v/>
      </c>
    </row>
    <row r="1337" spans="1:32" s="74" customFormat="1" x14ac:dyDescent="0.2">
      <c r="A1337" s="74" t="str">
        <f>IF(EXPORTADO!I1319&lt;&gt;"",EXPORTADO!I1319,"")</f>
        <v/>
      </c>
      <c r="B1337" s="74" t="str">
        <f t="shared" si="321"/>
        <v/>
      </c>
      <c r="C1337" s="86" t="str">
        <f t="shared" si="322"/>
        <v/>
      </c>
      <c r="D1337" s="86" t="str">
        <f t="shared" si="323"/>
        <v/>
      </c>
      <c r="E1337" s="86" t="str">
        <f t="shared" si="324"/>
        <v/>
      </c>
      <c r="F1337" s="86" t="str">
        <f t="shared" si="325"/>
        <v/>
      </c>
      <c r="G1337" s="86" t="str">
        <f t="shared" si="326"/>
        <v/>
      </c>
      <c r="H1337" s="87" t="str">
        <f>IF(EXPORTADO!B1319&lt;&gt;"",EXPORTADO!B1319,"")</f>
        <v/>
      </c>
      <c r="I1337" s="78" t="str">
        <f t="shared" si="327"/>
        <v/>
      </c>
      <c r="J1337" s="78"/>
      <c r="K1337" s="88" t="str">
        <f>IF(EXPORTADO!A1319&lt;&gt;"",TRIM(EXPORTADO!A1319),"")</f>
        <v/>
      </c>
      <c r="L1337" s="50" t="str">
        <f>IF(K1337&lt;&gt;"",EXPORTADO!D1319,"")</f>
        <v/>
      </c>
      <c r="M1337" s="50"/>
      <c r="N1337" s="78" t="str">
        <f>IF(K1337&lt;&gt;"",EXPORTADO!C1319,"")</f>
        <v/>
      </c>
      <c r="O1337" s="89" t="str">
        <f>IF(G1337&lt;&gt;"",EXPORTADO!E1319,"")</f>
        <v/>
      </c>
      <c r="P1337" s="90" t="str">
        <f>IF(G1337&lt;&gt;"",EXPORTADO!F1319,"")</f>
        <v/>
      </c>
      <c r="Q1337" s="90" t="str">
        <f>IF($G1337&lt;&gt;"",$O1337*P1337,IF(OR($I1337="c",$I1337="css"),SUMIF($G$22:G$2999,$K1337,Q$22:Q$2999),IF($I1337="c1",SUMIF($F$22:F$2999,$K1337,Q$22:Q$2999),IF($I1337="c2",SUMIF($E$22:E$2999,$K1337,Q$22:Q$2999),IF($I1337="c3",SUMIF($D$22:D$2999,$K1337,Q$22:Q$2999),IF($I1337="c4",SUMIF($C$22:C$2999,$K1337,Q$22:Q$2999),""))))))</f>
        <v/>
      </c>
      <c r="S1337" s="90"/>
      <c r="T1337" s="90" t="str">
        <f>IF(G1337&lt;&gt;"",IF(S1337&lt;&gt;"",O1337*S1337,"Celda Vacia"),IF($G1337&lt;&gt;"",$O1337*S1337,IF(OR($I1337="c",$I1337="css"),SUMIF($G$22:G$2999,$K1337,T$22:T$2999),IF($I1337="c1",SUMIF($F$22:F$2999,$K1337,T$22:T$2999),IF($I1337="c2",SUMIF($E$22:E$2999,$K1337,T$22:T$2999),IF($I1337="c3",SUMIF($D$22:D$2999,$K1337,T$22:T$2999),IF($I1337="c4",SUMIF($C$22:C$2999,$K1337,T$22:T$2999),"")))))))</f>
        <v/>
      </c>
      <c r="U1337" s="91" t="str">
        <f t="shared" si="328"/>
        <v/>
      </c>
      <c r="V1337" s="45"/>
      <c r="X1337" s="50" t="str">
        <f t="shared" si="329"/>
        <v/>
      </c>
      <c r="Y1337" s="69" t="str">
        <f t="shared" si="330"/>
        <v/>
      </c>
      <c r="Z1337" s="69" t="str">
        <f t="shared" si="331"/>
        <v/>
      </c>
      <c r="AA1337" s="69" t="str">
        <f>IF(I1337="CSS",IF(RELLENAR!$F$6="PEM",IF(OR(T1337&lt;(Q1337),Q1337=0),1,""),IF(OR(T1337*(1+$T$11+$T$9)&lt;(Q1337*(1+$O$9+$O$11)),Q1337=0),1,"")),"")</f>
        <v/>
      </c>
      <c r="AB1337" s="93" t="str">
        <f t="shared" si="332"/>
        <v/>
      </c>
      <c r="AC1337" s="56" t="str">
        <f t="shared" si="333"/>
        <v/>
      </c>
      <c r="AD1337" s="94" t="str">
        <f t="shared" si="334"/>
        <v/>
      </c>
      <c r="AE1337" s="56" t="str">
        <f t="shared" si="335"/>
        <v/>
      </c>
      <c r="AF1337" s="78" t="str">
        <f t="shared" si="336"/>
        <v/>
      </c>
    </row>
    <row r="1338" spans="1:32" s="74" customFormat="1" x14ac:dyDescent="0.2">
      <c r="A1338" s="74" t="str">
        <f>IF(EXPORTADO!I1320&lt;&gt;"",EXPORTADO!I1320,"")</f>
        <v/>
      </c>
      <c r="B1338" s="74" t="str">
        <f t="shared" si="321"/>
        <v/>
      </c>
      <c r="C1338" s="86" t="str">
        <f t="shared" si="322"/>
        <v/>
      </c>
      <c r="D1338" s="86" t="str">
        <f t="shared" si="323"/>
        <v/>
      </c>
      <c r="E1338" s="86" t="str">
        <f t="shared" si="324"/>
        <v/>
      </c>
      <c r="F1338" s="86" t="str">
        <f t="shared" si="325"/>
        <v/>
      </c>
      <c r="G1338" s="86" t="str">
        <f t="shared" si="326"/>
        <v/>
      </c>
      <c r="H1338" s="87" t="str">
        <f>IF(EXPORTADO!B1320&lt;&gt;"",EXPORTADO!B1320,"")</f>
        <v/>
      </c>
      <c r="I1338" s="78" t="str">
        <f t="shared" si="327"/>
        <v/>
      </c>
      <c r="J1338" s="78"/>
      <c r="K1338" s="88" t="str">
        <f>IF(EXPORTADO!A1320&lt;&gt;"",TRIM(EXPORTADO!A1320),"")</f>
        <v/>
      </c>
      <c r="L1338" s="50" t="str">
        <f>IF(K1338&lt;&gt;"",EXPORTADO!D1320,"")</f>
        <v/>
      </c>
      <c r="M1338" s="50"/>
      <c r="N1338" s="78" t="str">
        <f>IF(K1338&lt;&gt;"",EXPORTADO!C1320,"")</f>
        <v/>
      </c>
      <c r="O1338" s="89" t="str">
        <f>IF(G1338&lt;&gt;"",EXPORTADO!E1320,"")</f>
        <v/>
      </c>
      <c r="P1338" s="90" t="str">
        <f>IF(G1338&lt;&gt;"",EXPORTADO!F1320,"")</f>
        <v/>
      </c>
      <c r="Q1338" s="90" t="str">
        <f>IF($G1338&lt;&gt;"",$O1338*P1338,IF(OR($I1338="c",$I1338="css"),SUMIF($G$22:G$2999,$K1338,Q$22:Q$2999),IF($I1338="c1",SUMIF($F$22:F$2999,$K1338,Q$22:Q$2999),IF($I1338="c2",SUMIF($E$22:E$2999,$K1338,Q$22:Q$2999),IF($I1338="c3",SUMIF($D$22:D$2999,$K1338,Q$22:Q$2999),IF($I1338="c4",SUMIF($C$22:C$2999,$K1338,Q$22:Q$2999),""))))))</f>
        <v/>
      </c>
      <c r="S1338" s="90"/>
      <c r="T1338" s="90" t="str">
        <f>IF(G1338&lt;&gt;"",IF(S1338&lt;&gt;"",O1338*S1338,"Celda Vacia"),IF($G1338&lt;&gt;"",$O1338*S1338,IF(OR($I1338="c",$I1338="css"),SUMIF($G$22:G$2999,$K1338,T$22:T$2999),IF($I1338="c1",SUMIF($F$22:F$2999,$K1338,T$22:T$2999),IF($I1338="c2",SUMIF($E$22:E$2999,$K1338,T$22:T$2999),IF($I1338="c3",SUMIF($D$22:D$2999,$K1338,T$22:T$2999),IF($I1338="c4",SUMIF($C$22:C$2999,$K1338,T$22:T$2999),"")))))))</f>
        <v/>
      </c>
      <c r="U1338" s="91" t="str">
        <f t="shared" si="328"/>
        <v/>
      </c>
      <c r="V1338" s="45"/>
      <c r="X1338" s="50" t="str">
        <f t="shared" si="329"/>
        <v/>
      </c>
      <c r="Y1338" s="69" t="str">
        <f t="shared" si="330"/>
        <v/>
      </c>
      <c r="Z1338" s="69" t="str">
        <f t="shared" si="331"/>
        <v/>
      </c>
      <c r="AA1338" s="69" t="str">
        <f>IF(I1338="CSS",IF(RELLENAR!$F$6="PEM",IF(OR(T1338&lt;(Q1338),Q1338=0),1,""),IF(OR(T1338*(1+$T$11+$T$9)&lt;(Q1338*(1+$O$9+$O$11)),Q1338=0),1,"")),"")</f>
        <v/>
      </c>
      <c r="AB1338" s="93" t="str">
        <f t="shared" si="332"/>
        <v/>
      </c>
      <c r="AC1338" s="56" t="str">
        <f t="shared" si="333"/>
        <v/>
      </c>
      <c r="AD1338" s="94" t="str">
        <f t="shared" si="334"/>
        <v/>
      </c>
      <c r="AE1338" s="56" t="str">
        <f t="shared" si="335"/>
        <v/>
      </c>
      <c r="AF1338" s="78" t="str">
        <f t="shared" si="336"/>
        <v/>
      </c>
    </row>
    <row r="1339" spans="1:32" s="74" customFormat="1" x14ac:dyDescent="0.2">
      <c r="A1339" s="74" t="str">
        <f>IF(EXPORTADO!I1321&lt;&gt;"",EXPORTADO!I1321,"")</f>
        <v/>
      </c>
      <c r="B1339" s="74" t="str">
        <f t="shared" si="321"/>
        <v/>
      </c>
      <c r="C1339" s="86" t="str">
        <f t="shared" si="322"/>
        <v/>
      </c>
      <c r="D1339" s="86" t="str">
        <f t="shared" si="323"/>
        <v/>
      </c>
      <c r="E1339" s="86" t="str">
        <f t="shared" si="324"/>
        <v/>
      </c>
      <c r="F1339" s="86" t="str">
        <f t="shared" si="325"/>
        <v/>
      </c>
      <c r="G1339" s="86" t="str">
        <f t="shared" si="326"/>
        <v/>
      </c>
      <c r="H1339" s="87" t="str">
        <f>IF(EXPORTADO!B1321&lt;&gt;"",EXPORTADO!B1321,"")</f>
        <v/>
      </c>
      <c r="I1339" s="78" t="str">
        <f t="shared" si="327"/>
        <v/>
      </c>
      <c r="J1339" s="78"/>
      <c r="K1339" s="88" t="str">
        <f>IF(EXPORTADO!A1321&lt;&gt;"",TRIM(EXPORTADO!A1321),"")</f>
        <v/>
      </c>
      <c r="L1339" s="50" t="str">
        <f>IF(K1339&lt;&gt;"",EXPORTADO!D1321,"")</f>
        <v/>
      </c>
      <c r="M1339" s="50"/>
      <c r="N1339" s="78" t="str">
        <f>IF(K1339&lt;&gt;"",EXPORTADO!C1321,"")</f>
        <v/>
      </c>
      <c r="O1339" s="89" t="str">
        <f>IF(G1339&lt;&gt;"",EXPORTADO!E1321,"")</f>
        <v/>
      </c>
      <c r="P1339" s="90" t="str">
        <f>IF(G1339&lt;&gt;"",EXPORTADO!F1321,"")</f>
        <v/>
      </c>
      <c r="Q1339" s="90" t="str">
        <f>IF($G1339&lt;&gt;"",$O1339*P1339,IF(OR($I1339="c",$I1339="css"),SUMIF($G$22:G$2999,$K1339,Q$22:Q$2999),IF($I1339="c1",SUMIF($F$22:F$2999,$K1339,Q$22:Q$2999),IF($I1339="c2",SUMIF($E$22:E$2999,$K1339,Q$22:Q$2999),IF($I1339="c3",SUMIF($D$22:D$2999,$K1339,Q$22:Q$2999),IF($I1339="c4",SUMIF($C$22:C$2999,$K1339,Q$22:Q$2999),""))))))</f>
        <v/>
      </c>
      <c r="S1339" s="90" t="s">
        <v>17</v>
      </c>
      <c r="T1339" s="90" t="str">
        <f>IF(G1339&lt;&gt;"",IF(S1339&lt;&gt;"",O1339*S1339,"Celda Vacia"),IF($G1339&lt;&gt;"",$O1339*S1339,IF(OR($I1339="c",$I1339="css"),SUMIF($G$22:G$2999,$K1339,T$22:T$2999),IF($I1339="c1",SUMIF($F$22:F$2999,$K1339,T$22:T$2999),IF($I1339="c2",SUMIF($E$22:E$2999,$K1339,T$22:T$2999),IF($I1339="c3",SUMIF($D$22:D$2999,$K1339,T$22:T$2999),IF($I1339="c4",SUMIF($C$22:C$2999,$K1339,T$22:T$2999),"")))))))</f>
        <v/>
      </c>
      <c r="U1339" s="91" t="str">
        <f t="shared" si="328"/>
        <v/>
      </c>
      <c r="V1339" s="45"/>
      <c r="X1339" s="50" t="str">
        <f t="shared" si="329"/>
        <v/>
      </c>
      <c r="Y1339" s="69" t="str">
        <f t="shared" si="330"/>
        <v/>
      </c>
      <c r="Z1339" s="69" t="str">
        <f t="shared" si="331"/>
        <v/>
      </c>
      <c r="AA1339" s="69" t="str">
        <f>IF(I1339="CSS",IF(RELLENAR!$F$6="PEM",IF(OR(T1339&lt;(Q1339),Q1339=0),1,""),IF(OR(T1339*(1+$T$11+$T$9)&lt;(Q1339*(1+$O$9+$O$11)),Q1339=0),1,"")),"")</f>
        <v/>
      </c>
      <c r="AB1339" s="93" t="str">
        <f t="shared" si="332"/>
        <v/>
      </c>
      <c r="AC1339" s="56" t="str">
        <f t="shared" si="333"/>
        <v/>
      </c>
      <c r="AD1339" s="94" t="str">
        <f t="shared" si="334"/>
        <v/>
      </c>
      <c r="AE1339" s="56" t="str">
        <f t="shared" si="335"/>
        <v/>
      </c>
      <c r="AF1339" s="78" t="str">
        <f t="shared" si="336"/>
        <v/>
      </c>
    </row>
    <row r="1340" spans="1:32" s="74" customFormat="1" x14ac:dyDescent="0.2">
      <c r="A1340" s="74" t="str">
        <f>IF(EXPORTADO!I1322&lt;&gt;"",EXPORTADO!I1322,"")</f>
        <v/>
      </c>
      <c r="B1340" s="74" t="str">
        <f t="shared" si="321"/>
        <v/>
      </c>
      <c r="C1340" s="86" t="str">
        <f t="shared" si="322"/>
        <v/>
      </c>
      <c r="D1340" s="86" t="str">
        <f t="shared" si="323"/>
        <v/>
      </c>
      <c r="E1340" s="86" t="str">
        <f t="shared" si="324"/>
        <v/>
      </c>
      <c r="F1340" s="86" t="str">
        <f t="shared" si="325"/>
        <v/>
      </c>
      <c r="G1340" s="86" t="str">
        <f t="shared" si="326"/>
        <v/>
      </c>
      <c r="H1340" s="87" t="str">
        <f>IF(EXPORTADO!B1322&lt;&gt;"",EXPORTADO!B1322,"")</f>
        <v/>
      </c>
      <c r="I1340" s="78" t="str">
        <f t="shared" si="327"/>
        <v/>
      </c>
      <c r="J1340" s="78"/>
      <c r="K1340" s="88" t="str">
        <f>IF(EXPORTADO!A1322&lt;&gt;"",TRIM(EXPORTADO!A1322),"")</f>
        <v/>
      </c>
      <c r="L1340" s="50" t="str">
        <f>IF(K1340&lt;&gt;"",EXPORTADO!D1322,"")</f>
        <v/>
      </c>
      <c r="M1340" s="50"/>
      <c r="N1340" s="78" t="str">
        <f>IF(K1340&lt;&gt;"",EXPORTADO!C1322,"")</f>
        <v/>
      </c>
      <c r="O1340" s="89" t="str">
        <f>IF(G1340&lt;&gt;"",EXPORTADO!E1322,"")</f>
        <v/>
      </c>
      <c r="P1340" s="90" t="str">
        <f>IF(G1340&lt;&gt;"",EXPORTADO!F1322,"")</f>
        <v/>
      </c>
      <c r="Q1340" s="90" t="str">
        <f>IF($G1340&lt;&gt;"",$O1340*P1340,IF(OR($I1340="c",$I1340="css"),SUMIF($G$22:G$2999,$K1340,Q$22:Q$2999),IF($I1340="c1",SUMIF($F$22:F$2999,$K1340,Q$22:Q$2999),IF($I1340="c2",SUMIF($E$22:E$2999,$K1340,Q$22:Q$2999),IF($I1340="c3",SUMIF($D$22:D$2999,$K1340,Q$22:Q$2999),IF($I1340="c4",SUMIF($C$22:C$2999,$K1340,Q$22:Q$2999),""))))))</f>
        <v/>
      </c>
      <c r="S1340" s="90" t="s">
        <v>17</v>
      </c>
      <c r="T1340" s="90" t="str">
        <f>IF(G1340&lt;&gt;"",IF(S1340&lt;&gt;"",O1340*S1340,"Celda Vacia"),IF($G1340&lt;&gt;"",$O1340*S1340,IF(OR($I1340="c",$I1340="css"),SUMIF($G$22:G$2999,$K1340,T$22:T$2999),IF($I1340="c1",SUMIF($F$22:F$2999,$K1340,T$22:T$2999),IF($I1340="c2",SUMIF($E$22:E$2999,$K1340,T$22:T$2999),IF($I1340="c3",SUMIF($D$22:D$2999,$K1340,T$22:T$2999),IF($I1340="c4",SUMIF($C$22:C$2999,$K1340,T$22:T$2999),"")))))))</f>
        <v/>
      </c>
      <c r="U1340" s="91" t="str">
        <f t="shared" si="328"/>
        <v/>
      </c>
      <c r="V1340" s="45"/>
      <c r="X1340" s="50" t="str">
        <f t="shared" si="329"/>
        <v/>
      </c>
      <c r="Y1340" s="69" t="str">
        <f t="shared" si="330"/>
        <v/>
      </c>
      <c r="Z1340" s="69" t="str">
        <f t="shared" si="331"/>
        <v/>
      </c>
      <c r="AA1340" s="69" t="str">
        <f>IF(I1340="CSS",IF(RELLENAR!$F$6="PEM",IF(OR(T1340&lt;(Q1340),Q1340=0),1,""),IF(OR(T1340*(1+$T$11+$T$9)&lt;(Q1340*(1+$O$9+$O$11)),Q1340=0),1,"")),"")</f>
        <v/>
      </c>
      <c r="AB1340" s="93" t="str">
        <f t="shared" si="332"/>
        <v/>
      </c>
      <c r="AC1340" s="56" t="str">
        <f t="shared" si="333"/>
        <v/>
      </c>
      <c r="AD1340" s="94" t="str">
        <f t="shared" si="334"/>
        <v/>
      </c>
      <c r="AE1340" s="56" t="str">
        <f t="shared" si="335"/>
        <v/>
      </c>
      <c r="AF1340" s="78" t="str">
        <f t="shared" si="336"/>
        <v/>
      </c>
    </row>
    <row r="1341" spans="1:32" s="74" customFormat="1" x14ac:dyDescent="0.2">
      <c r="A1341" s="74" t="str">
        <f>IF(EXPORTADO!I1323&lt;&gt;"",EXPORTADO!I1323,"")</f>
        <v/>
      </c>
      <c r="B1341" s="74" t="str">
        <f t="shared" si="321"/>
        <v/>
      </c>
      <c r="C1341" s="86" t="str">
        <f t="shared" si="322"/>
        <v/>
      </c>
      <c r="D1341" s="86" t="str">
        <f t="shared" si="323"/>
        <v/>
      </c>
      <c r="E1341" s="86" t="str">
        <f t="shared" si="324"/>
        <v/>
      </c>
      <c r="F1341" s="86" t="str">
        <f t="shared" si="325"/>
        <v/>
      </c>
      <c r="G1341" s="86" t="str">
        <f t="shared" si="326"/>
        <v/>
      </c>
      <c r="H1341" s="87" t="str">
        <f>IF(EXPORTADO!B1323&lt;&gt;"",EXPORTADO!B1323,"")</f>
        <v/>
      </c>
      <c r="I1341" s="78" t="str">
        <f t="shared" si="327"/>
        <v/>
      </c>
      <c r="J1341" s="78"/>
      <c r="K1341" s="88" t="str">
        <f>IF(EXPORTADO!A1323&lt;&gt;"",TRIM(EXPORTADO!A1323),"")</f>
        <v/>
      </c>
      <c r="L1341" s="50" t="str">
        <f>IF(K1341&lt;&gt;"",EXPORTADO!D1323,"")</f>
        <v/>
      </c>
      <c r="M1341" s="50"/>
      <c r="N1341" s="78" t="str">
        <f>IF(K1341&lt;&gt;"",EXPORTADO!C1323,"")</f>
        <v/>
      </c>
      <c r="O1341" s="89" t="str">
        <f>IF(G1341&lt;&gt;"",EXPORTADO!E1323,"")</f>
        <v/>
      </c>
      <c r="P1341" s="90" t="str">
        <f>IF(G1341&lt;&gt;"",EXPORTADO!F1323,"")</f>
        <v/>
      </c>
      <c r="Q1341" s="90" t="str">
        <f>IF($G1341&lt;&gt;"",$O1341*P1341,IF(OR($I1341="c",$I1341="css"),SUMIF($G$22:G$2999,$K1341,Q$22:Q$2999),IF($I1341="c1",SUMIF($F$22:F$2999,$K1341,Q$22:Q$2999),IF($I1341="c2",SUMIF($E$22:E$2999,$K1341,Q$22:Q$2999),IF($I1341="c3",SUMIF($D$22:D$2999,$K1341,Q$22:Q$2999),IF($I1341="c4",SUMIF($C$22:C$2999,$K1341,Q$22:Q$2999),""))))))</f>
        <v/>
      </c>
      <c r="S1341" s="90"/>
      <c r="T1341" s="90" t="str">
        <f>IF(G1341&lt;&gt;"",IF(S1341&lt;&gt;"",O1341*S1341,"Celda Vacia"),IF($G1341&lt;&gt;"",$O1341*S1341,IF(OR($I1341="c",$I1341="css"),SUMIF($G$22:G$2999,$K1341,T$22:T$2999),IF($I1341="c1",SUMIF($F$22:F$2999,$K1341,T$22:T$2999),IF($I1341="c2",SUMIF($E$22:E$2999,$K1341,T$22:T$2999),IF($I1341="c3",SUMIF($D$22:D$2999,$K1341,T$22:T$2999),IF($I1341="c4",SUMIF($C$22:C$2999,$K1341,T$22:T$2999),"")))))))</f>
        <v/>
      </c>
      <c r="U1341" s="91" t="str">
        <f t="shared" si="328"/>
        <v/>
      </c>
      <c r="V1341" s="45"/>
      <c r="X1341" s="50" t="str">
        <f t="shared" si="329"/>
        <v/>
      </c>
      <c r="Y1341" s="69" t="str">
        <f t="shared" si="330"/>
        <v/>
      </c>
      <c r="Z1341" s="69" t="str">
        <f t="shared" si="331"/>
        <v/>
      </c>
      <c r="AA1341" s="69" t="str">
        <f>IF(I1341="CSS",IF(RELLENAR!$F$6="PEM",IF(OR(T1341&lt;(Q1341),Q1341=0),1,""),IF(OR(T1341*(1+$T$11+$T$9)&lt;(Q1341*(1+$O$9+$O$11)),Q1341=0),1,"")),"")</f>
        <v/>
      </c>
      <c r="AB1341" s="93" t="str">
        <f t="shared" si="332"/>
        <v/>
      </c>
      <c r="AC1341" s="56" t="str">
        <f t="shared" si="333"/>
        <v/>
      </c>
      <c r="AD1341" s="94" t="str">
        <f t="shared" si="334"/>
        <v/>
      </c>
      <c r="AE1341" s="56" t="str">
        <f t="shared" si="335"/>
        <v/>
      </c>
      <c r="AF1341" s="78" t="str">
        <f t="shared" si="336"/>
        <v/>
      </c>
    </row>
    <row r="1342" spans="1:32" s="74" customFormat="1" x14ac:dyDescent="0.2">
      <c r="A1342" s="74" t="str">
        <f>IF(EXPORTADO!I1324&lt;&gt;"",EXPORTADO!I1324,"")</f>
        <v/>
      </c>
      <c r="B1342" s="74" t="str">
        <f t="shared" si="321"/>
        <v/>
      </c>
      <c r="C1342" s="86" t="str">
        <f t="shared" si="322"/>
        <v/>
      </c>
      <c r="D1342" s="86" t="str">
        <f t="shared" si="323"/>
        <v/>
      </c>
      <c r="E1342" s="86" t="str">
        <f t="shared" si="324"/>
        <v/>
      </c>
      <c r="F1342" s="86" t="str">
        <f t="shared" si="325"/>
        <v/>
      </c>
      <c r="G1342" s="86" t="str">
        <f t="shared" si="326"/>
        <v/>
      </c>
      <c r="H1342" s="87" t="str">
        <f>IF(EXPORTADO!B1324&lt;&gt;"",EXPORTADO!B1324,"")</f>
        <v/>
      </c>
      <c r="I1342" s="78" t="str">
        <f t="shared" si="327"/>
        <v/>
      </c>
      <c r="J1342" s="78"/>
      <c r="K1342" s="88" t="str">
        <f>IF(EXPORTADO!A1324&lt;&gt;"",TRIM(EXPORTADO!A1324),"")</f>
        <v/>
      </c>
      <c r="L1342" s="50" t="str">
        <f>IF(K1342&lt;&gt;"",EXPORTADO!D1324,"")</f>
        <v/>
      </c>
      <c r="M1342" s="50"/>
      <c r="N1342" s="78" t="str">
        <f>IF(K1342&lt;&gt;"",EXPORTADO!C1324,"")</f>
        <v/>
      </c>
      <c r="O1342" s="89" t="str">
        <f>IF(G1342&lt;&gt;"",EXPORTADO!E1324,"")</f>
        <v/>
      </c>
      <c r="P1342" s="90" t="str">
        <f>IF(G1342&lt;&gt;"",EXPORTADO!F1324,"")</f>
        <v/>
      </c>
      <c r="Q1342" s="90" t="str">
        <f>IF($G1342&lt;&gt;"",$O1342*P1342,IF(OR($I1342="c",$I1342="css"),SUMIF($G$22:G$2999,$K1342,Q$22:Q$2999),IF($I1342="c1",SUMIF($F$22:F$2999,$K1342,Q$22:Q$2999),IF($I1342="c2",SUMIF($E$22:E$2999,$K1342,Q$22:Q$2999),IF($I1342="c3",SUMIF($D$22:D$2999,$K1342,Q$22:Q$2999),IF($I1342="c4",SUMIF($C$22:C$2999,$K1342,Q$22:Q$2999),""))))))</f>
        <v/>
      </c>
      <c r="S1342" s="90"/>
      <c r="T1342" s="90" t="str">
        <f>IF(G1342&lt;&gt;"",IF(S1342&lt;&gt;"",O1342*S1342,"Celda Vacia"),IF($G1342&lt;&gt;"",$O1342*S1342,IF(OR($I1342="c",$I1342="css"),SUMIF($G$22:G$2999,$K1342,T$22:T$2999),IF($I1342="c1",SUMIF($F$22:F$2999,$K1342,T$22:T$2999),IF($I1342="c2",SUMIF($E$22:E$2999,$K1342,T$22:T$2999),IF($I1342="c3",SUMIF($D$22:D$2999,$K1342,T$22:T$2999),IF($I1342="c4",SUMIF($C$22:C$2999,$K1342,T$22:T$2999),"")))))))</f>
        <v/>
      </c>
      <c r="U1342" s="91" t="str">
        <f t="shared" si="328"/>
        <v/>
      </c>
      <c r="V1342" s="45"/>
      <c r="X1342" s="50" t="str">
        <f t="shared" si="329"/>
        <v/>
      </c>
      <c r="Y1342" s="69" t="str">
        <f t="shared" si="330"/>
        <v/>
      </c>
      <c r="Z1342" s="69" t="str">
        <f t="shared" si="331"/>
        <v/>
      </c>
      <c r="AA1342" s="69" t="str">
        <f>IF(I1342="CSS",IF(RELLENAR!$F$6="PEM",IF(OR(T1342&lt;(Q1342),Q1342=0),1,""),IF(OR(T1342*(1+$T$11+$T$9)&lt;(Q1342*(1+$O$9+$O$11)),Q1342=0),1,"")),"")</f>
        <v/>
      </c>
      <c r="AB1342" s="93" t="str">
        <f t="shared" si="332"/>
        <v/>
      </c>
      <c r="AC1342" s="56" t="str">
        <f t="shared" si="333"/>
        <v/>
      </c>
      <c r="AD1342" s="94" t="str">
        <f t="shared" si="334"/>
        <v/>
      </c>
      <c r="AE1342" s="56" t="str">
        <f t="shared" si="335"/>
        <v/>
      </c>
      <c r="AF1342" s="78" t="str">
        <f t="shared" si="336"/>
        <v/>
      </c>
    </row>
    <row r="1343" spans="1:32" s="74" customFormat="1" x14ac:dyDescent="0.2">
      <c r="A1343" s="74" t="str">
        <f>IF(EXPORTADO!I1325&lt;&gt;"",EXPORTADO!I1325,"")</f>
        <v/>
      </c>
      <c r="B1343" s="74" t="str">
        <f t="shared" si="321"/>
        <v/>
      </c>
      <c r="C1343" s="86" t="str">
        <f t="shared" si="322"/>
        <v/>
      </c>
      <c r="D1343" s="86" t="str">
        <f t="shared" si="323"/>
        <v/>
      </c>
      <c r="E1343" s="86" t="str">
        <f t="shared" si="324"/>
        <v/>
      </c>
      <c r="F1343" s="86" t="str">
        <f t="shared" si="325"/>
        <v/>
      </c>
      <c r="G1343" s="86" t="str">
        <f t="shared" si="326"/>
        <v/>
      </c>
      <c r="H1343" s="87" t="str">
        <f>IF(EXPORTADO!B1325&lt;&gt;"",EXPORTADO!B1325,"")</f>
        <v/>
      </c>
      <c r="I1343" s="78" t="str">
        <f t="shared" si="327"/>
        <v/>
      </c>
      <c r="J1343" s="78"/>
      <c r="K1343" s="88" t="str">
        <f>IF(EXPORTADO!A1325&lt;&gt;"",TRIM(EXPORTADO!A1325),"")</f>
        <v/>
      </c>
      <c r="L1343" s="50" t="str">
        <f>IF(K1343&lt;&gt;"",EXPORTADO!D1325,"")</f>
        <v/>
      </c>
      <c r="M1343" s="50"/>
      <c r="N1343" s="78" t="str">
        <f>IF(K1343&lt;&gt;"",EXPORTADO!C1325,"")</f>
        <v/>
      </c>
      <c r="O1343" s="89" t="str">
        <f>IF(G1343&lt;&gt;"",EXPORTADO!E1325,"")</f>
        <v/>
      </c>
      <c r="P1343" s="90" t="str">
        <f>IF(G1343&lt;&gt;"",EXPORTADO!F1325,"")</f>
        <v/>
      </c>
      <c r="Q1343" s="90" t="str">
        <f>IF($G1343&lt;&gt;"",$O1343*P1343,IF(OR($I1343="c",$I1343="css"),SUMIF($G$22:G$2999,$K1343,Q$22:Q$2999),IF($I1343="c1",SUMIF($F$22:F$2999,$K1343,Q$22:Q$2999),IF($I1343="c2",SUMIF($E$22:E$2999,$K1343,Q$22:Q$2999),IF($I1343="c3",SUMIF($D$22:D$2999,$K1343,Q$22:Q$2999),IF($I1343="c4",SUMIF($C$22:C$2999,$K1343,Q$22:Q$2999),""))))))</f>
        <v/>
      </c>
      <c r="S1343" s="90"/>
      <c r="T1343" s="90" t="str">
        <f>IF(G1343&lt;&gt;"",IF(S1343&lt;&gt;"",O1343*S1343,"Celda Vacia"),IF($G1343&lt;&gt;"",$O1343*S1343,IF(OR($I1343="c",$I1343="css"),SUMIF($G$22:G$2999,$K1343,T$22:T$2999),IF($I1343="c1",SUMIF($F$22:F$2999,$K1343,T$22:T$2999),IF($I1343="c2",SUMIF($E$22:E$2999,$K1343,T$22:T$2999),IF($I1343="c3",SUMIF($D$22:D$2999,$K1343,T$22:T$2999),IF($I1343="c4",SUMIF($C$22:C$2999,$K1343,T$22:T$2999),"")))))))</f>
        <v/>
      </c>
      <c r="U1343" s="91" t="str">
        <f t="shared" si="328"/>
        <v/>
      </c>
      <c r="V1343" s="45"/>
      <c r="X1343" s="50" t="str">
        <f t="shared" si="329"/>
        <v/>
      </c>
      <c r="Y1343" s="69" t="str">
        <f t="shared" si="330"/>
        <v/>
      </c>
      <c r="Z1343" s="69" t="str">
        <f t="shared" si="331"/>
        <v/>
      </c>
      <c r="AA1343" s="69" t="str">
        <f>IF(I1343="CSS",IF(RELLENAR!$F$6="PEM",IF(OR(T1343&lt;(Q1343),Q1343=0),1,""),IF(OR(T1343*(1+$T$11+$T$9)&lt;(Q1343*(1+$O$9+$O$11)),Q1343=0),1,"")),"")</f>
        <v/>
      </c>
      <c r="AB1343" s="93" t="str">
        <f t="shared" si="332"/>
        <v/>
      </c>
      <c r="AC1343" s="56" t="str">
        <f t="shared" si="333"/>
        <v/>
      </c>
      <c r="AD1343" s="94" t="str">
        <f t="shared" si="334"/>
        <v/>
      </c>
      <c r="AE1343" s="56" t="str">
        <f t="shared" si="335"/>
        <v/>
      </c>
      <c r="AF1343" s="78" t="str">
        <f t="shared" si="336"/>
        <v/>
      </c>
    </row>
    <row r="1344" spans="1:32" s="74" customFormat="1" x14ac:dyDescent="0.2">
      <c r="A1344" s="74" t="str">
        <f>IF(EXPORTADO!I1326&lt;&gt;"",EXPORTADO!I1326,"")</f>
        <v/>
      </c>
      <c r="B1344" s="74" t="str">
        <f t="shared" si="321"/>
        <v/>
      </c>
      <c r="C1344" s="86" t="str">
        <f t="shared" si="322"/>
        <v/>
      </c>
      <c r="D1344" s="86" t="str">
        <f t="shared" si="323"/>
        <v/>
      </c>
      <c r="E1344" s="86" t="str">
        <f t="shared" si="324"/>
        <v/>
      </c>
      <c r="F1344" s="86" t="str">
        <f t="shared" si="325"/>
        <v/>
      </c>
      <c r="G1344" s="86" t="str">
        <f t="shared" si="326"/>
        <v/>
      </c>
      <c r="H1344" s="87" t="str">
        <f>IF(EXPORTADO!B1326&lt;&gt;"",EXPORTADO!B1326,"")</f>
        <v/>
      </c>
      <c r="I1344" s="78" t="str">
        <f t="shared" si="327"/>
        <v/>
      </c>
      <c r="J1344" s="78"/>
      <c r="K1344" s="88" t="str">
        <f>IF(EXPORTADO!A1326&lt;&gt;"",TRIM(EXPORTADO!A1326),"")</f>
        <v/>
      </c>
      <c r="L1344" s="50" t="str">
        <f>IF(K1344&lt;&gt;"",EXPORTADO!D1326,"")</f>
        <v/>
      </c>
      <c r="M1344" s="50"/>
      <c r="N1344" s="78" t="str">
        <f>IF(K1344&lt;&gt;"",EXPORTADO!C1326,"")</f>
        <v/>
      </c>
      <c r="O1344" s="89" t="str">
        <f>IF(G1344&lt;&gt;"",EXPORTADO!E1326,"")</f>
        <v/>
      </c>
      <c r="P1344" s="90" t="str">
        <f>IF(G1344&lt;&gt;"",EXPORTADO!F1326,"")</f>
        <v/>
      </c>
      <c r="Q1344" s="90" t="str">
        <f>IF($G1344&lt;&gt;"",$O1344*P1344,IF(OR($I1344="c",$I1344="css"),SUMIF($G$22:G$2999,$K1344,Q$22:Q$2999),IF($I1344="c1",SUMIF($F$22:F$2999,$K1344,Q$22:Q$2999),IF($I1344="c2",SUMIF($E$22:E$2999,$K1344,Q$22:Q$2999),IF($I1344="c3",SUMIF($D$22:D$2999,$K1344,Q$22:Q$2999),IF($I1344="c4",SUMIF($C$22:C$2999,$K1344,Q$22:Q$2999),""))))))</f>
        <v/>
      </c>
      <c r="S1344" s="90"/>
      <c r="T1344" s="90" t="str">
        <f>IF(G1344&lt;&gt;"",IF(S1344&lt;&gt;"",O1344*S1344,"Celda Vacia"),IF($G1344&lt;&gt;"",$O1344*S1344,IF(OR($I1344="c",$I1344="css"),SUMIF($G$22:G$2999,$K1344,T$22:T$2999),IF($I1344="c1",SUMIF($F$22:F$2999,$K1344,T$22:T$2999),IF($I1344="c2",SUMIF($E$22:E$2999,$K1344,T$22:T$2999),IF($I1344="c3",SUMIF($D$22:D$2999,$K1344,T$22:T$2999),IF($I1344="c4",SUMIF($C$22:C$2999,$K1344,T$22:T$2999),"")))))))</f>
        <v/>
      </c>
      <c r="U1344" s="91" t="str">
        <f t="shared" si="328"/>
        <v/>
      </c>
      <c r="V1344" s="45"/>
      <c r="X1344" s="50" t="str">
        <f t="shared" si="329"/>
        <v/>
      </c>
      <c r="Y1344" s="69" t="str">
        <f t="shared" si="330"/>
        <v/>
      </c>
      <c r="Z1344" s="69" t="str">
        <f t="shared" si="331"/>
        <v/>
      </c>
      <c r="AA1344" s="69" t="str">
        <f>IF(I1344="CSS",IF(RELLENAR!$F$6="PEM",IF(OR(T1344&lt;(Q1344),Q1344=0),1,""),IF(OR(T1344*(1+$T$11+$T$9)&lt;(Q1344*(1+$O$9+$O$11)),Q1344=0),1,"")),"")</f>
        <v/>
      </c>
      <c r="AB1344" s="93" t="str">
        <f t="shared" si="332"/>
        <v/>
      </c>
      <c r="AC1344" s="56" t="str">
        <f t="shared" si="333"/>
        <v/>
      </c>
      <c r="AD1344" s="94" t="str">
        <f t="shared" si="334"/>
        <v/>
      </c>
      <c r="AE1344" s="56" t="str">
        <f t="shared" si="335"/>
        <v/>
      </c>
      <c r="AF1344" s="78" t="str">
        <f t="shared" si="336"/>
        <v/>
      </c>
    </row>
    <row r="1345" spans="1:32" s="74" customFormat="1" x14ac:dyDescent="0.2">
      <c r="A1345" s="74" t="str">
        <f>IF(EXPORTADO!I1327&lt;&gt;"",EXPORTADO!I1327,"")</f>
        <v/>
      </c>
      <c r="B1345" s="74" t="str">
        <f t="shared" si="321"/>
        <v/>
      </c>
      <c r="C1345" s="86" t="str">
        <f t="shared" si="322"/>
        <v/>
      </c>
      <c r="D1345" s="86" t="str">
        <f t="shared" si="323"/>
        <v/>
      </c>
      <c r="E1345" s="86" t="str">
        <f t="shared" si="324"/>
        <v/>
      </c>
      <c r="F1345" s="86" t="str">
        <f t="shared" si="325"/>
        <v/>
      </c>
      <c r="G1345" s="86" t="str">
        <f t="shared" si="326"/>
        <v/>
      </c>
      <c r="H1345" s="87" t="str">
        <f>IF(EXPORTADO!B1327&lt;&gt;"",EXPORTADO!B1327,"")</f>
        <v/>
      </c>
      <c r="I1345" s="78" t="str">
        <f t="shared" si="327"/>
        <v/>
      </c>
      <c r="J1345" s="78"/>
      <c r="K1345" s="88" t="str">
        <f>IF(EXPORTADO!A1327&lt;&gt;"",TRIM(EXPORTADO!A1327),"")</f>
        <v/>
      </c>
      <c r="L1345" s="50" t="str">
        <f>IF(K1345&lt;&gt;"",EXPORTADO!D1327,"")</f>
        <v/>
      </c>
      <c r="M1345" s="50"/>
      <c r="N1345" s="78" t="str">
        <f>IF(K1345&lt;&gt;"",EXPORTADO!C1327,"")</f>
        <v/>
      </c>
      <c r="O1345" s="89" t="str">
        <f>IF(G1345&lt;&gt;"",EXPORTADO!E1327,"")</f>
        <v/>
      </c>
      <c r="P1345" s="90" t="str">
        <f>IF(G1345&lt;&gt;"",EXPORTADO!F1327,"")</f>
        <v/>
      </c>
      <c r="Q1345" s="90" t="str">
        <f>IF($G1345&lt;&gt;"",$O1345*P1345,IF(OR($I1345="c",$I1345="css"),SUMIF($G$22:G$2999,$K1345,Q$22:Q$2999),IF($I1345="c1",SUMIF($F$22:F$2999,$K1345,Q$22:Q$2999),IF($I1345="c2",SUMIF($E$22:E$2999,$K1345,Q$22:Q$2999),IF($I1345="c3",SUMIF($D$22:D$2999,$K1345,Q$22:Q$2999),IF($I1345="c4",SUMIF($C$22:C$2999,$K1345,Q$22:Q$2999),""))))))</f>
        <v/>
      </c>
      <c r="S1345" s="90" t="s">
        <v>17</v>
      </c>
      <c r="T1345" s="90" t="str">
        <f>IF(G1345&lt;&gt;"",IF(S1345&lt;&gt;"",O1345*S1345,"Celda Vacia"),IF($G1345&lt;&gt;"",$O1345*S1345,IF(OR($I1345="c",$I1345="css"),SUMIF($G$22:G$2999,$K1345,T$22:T$2999),IF($I1345="c1",SUMIF($F$22:F$2999,$K1345,T$22:T$2999),IF($I1345="c2",SUMIF($E$22:E$2999,$K1345,T$22:T$2999),IF($I1345="c3",SUMIF($D$22:D$2999,$K1345,T$22:T$2999),IF($I1345="c4",SUMIF($C$22:C$2999,$K1345,T$22:T$2999),"")))))))</f>
        <v/>
      </c>
      <c r="U1345" s="91" t="str">
        <f t="shared" si="328"/>
        <v/>
      </c>
      <c r="V1345" s="45"/>
      <c r="X1345" s="50" t="str">
        <f t="shared" si="329"/>
        <v/>
      </c>
      <c r="Y1345" s="69" t="str">
        <f t="shared" si="330"/>
        <v/>
      </c>
      <c r="Z1345" s="69" t="str">
        <f t="shared" si="331"/>
        <v/>
      </c>
      <c r="AA1345" s="69" t="str">
        <f>IF(I1345="CSS",IF(RELLENAR!$F$6="PEM",IF(OR(T1345&lt;(Q1345),Q1345=0),1,""),IF(OR(T1345*(1+$T$11+$T$9)&lt;(Q1345*(1+$O$9+$O$11)),Q1345=0),1,"")),"")</f>
        <v/>
      </c>
      <c r="AB1345" s="93" t="str">
        <f t="shared" si="332"/>
        <v/>
      </c>
      <c r="AC1345" s="56" t="str">
        <f t="shared" si="333"/>
        <v/>
      </c>
      <c r="AD1345" s="94" t="str">
        <f t="shared" si="334"/>
        <v/>
      </c>
      <c r="AE1345" s="56" t="str">
        <f t="shared" si="335"/>
        <v/>
      </c>
      <c r="AF1345" s="78" t="str">
        <f t="shared" si="336"/>
        <v/>
      </c>
    </row>
    <row r="1346" spans="1:32" s="74" customFormat="1" x14ac:dyDescent="0.2">
      <c r="A1346" s="74" t="str">
        <f>IF(EXPORTADO!I1328&lt;&gt;"",EXPORTADO!I1328,"")</f>
        <v/>
      </c>
      <c r="B1346" s="74" t="str">
        <f t="shared" si="321"/>
        <v/>
      </c>
      <c r="C1346" s="86" t="str">
        <f t="shared" si="322"/>
        <v/>
      </c>
      <c r="D1346" s="86" t="str">
        <f t="shared" si="323"/>
        <v/>
      </c>
      <c r="E1346" s="86" t="str">
        <f t="shared" si="324"/>
        <v/>
      </c>
      <c r="F1346" s="86" t="str">
        <f t="shared" si="325"/>
        <v/>
      </c>
      <c r="G1346" s="86" t="str">
        <f t="shared" si="326"/>
        <v/>
      </c>
      <c r="H1346" s="87" t="str">
        <f>IF(EXPORTADO!B1328&lt;&gt;"",EXPORTADO!B1328,"")</f>
        <v/>
      </c>
      <c r="I1346" s="78" t="str">
        <f t="shared" si="327"/>
        <v/>
      </c>
      <c r="J1346" s="78"/>
      <c r="K1346" s="88" t="str">
        <f>IF(EXPORTADO!A1328&lt;&gt;"",TRIM(EXPORTADO!A1328),"")</f>
        <v/>
      </c>
      <c r="L1346" s="50" t="str">
        <f>IF(K1346&lt;&gt;"",EXPORTADO!D1328,"")</f>
        <v/>
      </c>
      <c r="M1346" s="50"/>
      <c r="N1346" s="78" t="str">
        <f>IF(K1346&lt;&gt;"",EXPORTADO!C1328,"")</f>
        <v/>
      </c>
      <c r="O1346" s="89" t="str">
        <f>IF(G1346&lt;&gt;"",EXPORTADO!E1328,"")</f>
        <v/>
      </c>
      <c r="P1346" s="90" t="str">
        <f>IF(G1346&lt;&gt;"",EXPORTADO!F1328,"")</f>
        <v/>
      </c>
      <c r="Q1346" s="90" t="str">
        <f>IF($G1346&lt;&gt;"",$O1346*P1346,IF(OR($I1346="c",$I1346="css"),SUMIF($G$22:G$2999,$K1346,Q$22:Q$2999),IF($I1346="c1",SUMIF($F$22:F$2999,$K1346,Q$22:Q$2999),IF($I1346="c2",SUMIF($E$22:E$2999,$K1346,Q$22:Q$2999),IF($I1346="c3",SUMIF($D$22:D$2999,$K1346,Q$22:Q$2999),IF($I1346="c4",SUMIF($C$22:C$2999,$K1346,Q$22:Q$2999),""))))))</f>
        <v/>
      </c>
      <c r="S1346" s="90"/>
      <c r="T1346" s="90" t="str">
        <f>IF(G1346&lt;&gt;"",IF(S1346&lt;&gt;"",O1346*S1346,"Celda Vacia"),IF($G1346&lt;&gt;"",$O1346*S1346,IF(OR($I1346="c",$I1346="css"),SUMIF($G$22:G$2999,$K1346,T$22:T$2999),IF($I1346="c1",SUMIF($F$22:F$2999,$K1346,T$22:T$2999),IF($I1346="c2",SUMIF($E$22:E$2999,$K1346,T$22:T$2999),IF($I1346="c3",SUMIF($D$22:D$2999,$K1346,T$22:T$2999),IF($I1346="c4",SUMIF($C$22:C$2999,$K1346,T$22:T$2999),"")))))))</f>
        <v/>
      </c>
      <c r="U1346" s="91" t="str">
        <f t="shared" si="328"/>
        <v/>
      </c>
      <c r="V1346" s="45"/>
      <c r="X1346" s="50" t="str">
        <f t="shared" si="329"/>
        <v/>
      </c>
      <c r="Y1346" s="69" t="str">
        <f t="shared" si="330"/>
        <v/>
      </c>
      <c r="Z1346" s="69" t="str">
        <f t="shared" si="331"/>
        <v/>
      </c>
      <c r="AA1346" s="69" t="str">
        <f>IF(I1346="CSS",IF(RELLENAR!$F$6="PEM",IF(OR(T1346&lt;(Q1346),Q1346=0),1,""),IF(OR(T1346*(1+$T$11+$T$9)&lt;(Q1346*(1+$O$9+$O$11)),Q1346=0),1,"")),"")</f>
        <v/>
      </c>
      <c r="AB1346" s="93" t="str">
        <f t="shared" si="332"/>
        <v/>
      </c>
      <c r="AC1346" s="56" t="str">
        <f t="shared" si="333"/>
        <v/>
      </c>
      <c r="AD1346" s="94" t="str">
        <f t="shared" si="334"/>
        <v/>
      </c>
      <c r="AE1346" s="56" t="str">
        <f t="shared" si="335"/>
        <v/>
      </c>
      <c r="AF1346" s="78" t="str">
        <f t="shared" si="336"/>
        <v/>
      </c>
    </row>
    <row r="1347" spans="1:32" s="74" customFormat="1" x14ac:dyDescent="0.2">
      <c r="A1347" s="74" t="str">
        <f>IF(EXPORTADO!I1329&lt;&gt;"",EXPORTADO!I1329,"")</f>
        <v/>
      </c>
      <c r="B1347" s="74" t="str">
        <f t="shared" si="321"/>
        <v/>
      </c>
      <c r="C1347" s="86" t="str">
        <f t="shared" si="322"/>
        <v/>
      </c>
      <c r="D1347" s="86" t="str">
        <f t="shared" si="323"/>
        <v/>
      </c>
      <c r="E1347" s="86" t="str">
        <f t="shared" si="324"/>
        <v/>
      </c>
      <c r="F1347" s="86" t="str">
        <f t="shared" si="325"/>
        <v/>
      </c>
      <c r="G1347" s="86" t="str">
        <f t="shared" si="326"/>
        <v/>
      </c>
      <c r="H1347" s="87" t="str">
        <f>IF(EXPORTADO!B1329&lt;&gt;"",EXPORTADO!B1329,"")</f>
        <v/>
      </c>
      <c r="I1347" s="78" t="str">
        <f t="shared" si="327"/>
        <v/>
      </c>
      <c r="J1347" s="78"/>
      <c r="K1347" s="88" t="str">
        <f>IF(EXPORTADO!A1329&lt;&gt;"",TRIM(EXPORTADO!A1329),"")</f>
        <v/>
      </c>
      <c r="L1347" s="50" t="str">
        <f>IF(K1347&lt;&gt;"",EXPORTADO!D1329,"")</f>
        <v/>
      </c>
      <c r="M1347" s="50"/>
      <c r="N1347" s="78" t="str">
        <f>IF(K1347&lt;&gt;"",EXPORTADO!C1329,"")</f>
        <v/>
      </c>
      <c r="O1347" s="89" t="str">
        <f>IF(G1347&lt;&gt;"",EXPORTADO!E1329,"")</f>
        <v/>
      </c>
      <c r="P1347" s="90" t="str">
        <f>IF(G1347&lt;&gt;"",EXPORTADO!F1329,"")</f>
        <v/>
      </c>
      <c r="Q1347" s="90" t="str">
        <f>IF($G1347&lt;&gt;"",$O1347*P1347,IF(OR($I1347="c",$I1347="css"),SUMIF($G$22:G$2999,$K1347,Q$22:Q$2999),IF($I1347="c1",SUMIF($F$22:F$2999,$K1347,Q$22:Q$2999),IF($I1347="c2",SUMIF($E$22:E$2999,$K1347,Q$22:Q$2999),IF($I1347="c3",SUMIF($D$22:D$2999,$K1347,Q$22:Q$2999),IF($I1347="c4",SUMIF($C$22:C$2999,$K1347,Q$22:Q$2999),""))))))</f>
        <v/>
      </c>
      <c r="S1347" s="90"/>
      <c r="T1347" s="90" t="str">
        <f>IF(G1347&lt;&gt;"",IF(S1347&lt;&gt;"",O1347*S1347,"Celda Vacia"),IF($G1347&lt;&gt;"",$O1347*S1347,IF(OR($I1347="c",$I1347="css"),SUMIF($G$22:G$2999,$K1347,T$22:T$2999),IF($I1347="c1",SUMIF($F$22:F$2999,$K1347,T$22:T$2999),IF($I1347="c2",SUMIF($E$22:E$2999,$K1347,T$22:T$2999),IF($I1347="c3",SUMIF($D$22:D$2999,$K1347,T$22:T$2999),IF($I1347="c4",SUMIF($C$22:C$2999,$K1347,T$22:T$2999),"")))))))</f>
        <v/>
      </c>
      <c r="U1347" s="91" t="str">
        <f t="shared" si="328"/>
        <v/>
      </c>
      <c r="V1347" s="45"/>
      <c r="X1347" s="50" t="str">
        <f t="shared" si="329"/>
        <v/>
      </c>
      <c r="Y1347" s="69" t="str">
        <f t="shared" si="330"/>
        <v/>
      </c>
      <c r="Z1347" s="69" t="str">
        <f t="shared" si="331"/>
        <v/>
      </c>
      <c r="AA1347" s="69" t="str">
        <f>IF(I1347="CSS",IF(RELLENAR!$F$6="PEM",IF(OR(T1347&lt;(Q1347),Q1347=0),1,""),IF(OR(T1347*(1+$T$11+$T$9)&lt;(Q1347*(1+$O$9+$O$11)),Q1347=0),1,"")),"")</f>
        <v/>
      </c>
      <c r="AB1347" s="93" t="str">
        <f t="shared" si="332"/>
        <v/>
      </c>
      <c r="AC1347" s="56" t="str">
        <f t="shared" si="333"/>
        <v/>
      </c>
      <c r="AD1347" s="94" t="str">
        <f t="shared" si="334"/>
        <v/>
      </c>
      <c r="AE1347" s="56" t="str">
        <f t="shared" si="335"/>
        <v/>
      </c>
      <c r="AF1347" s="78" t="str">
        <f t="shared" si="336"/>
        <v/>
      </c>
    </row>
    <row r="1348" spans="1:32" s="74" customFormat="1" x14ac:dyDescent="0.2">
      <c r="A1348" s="74" t="str">
        <f>IF(EXPORTADO!I1330&lt;&gt;"",EXPORTADO!I1330,"")</f>
        <v/>
      </c>
      <c r="B1348" s="74" t="str">
        <f t="shared" si="321"/>
        <v/>
      </c>
      <c r="C1348" s="86" t="str">
        <f t="shared" si="322"/>
        <v/>
      </c>
      <c r="D1348" s="86" t="str">
        <f t="shared" si="323"/>
        <v/>
      </c>
      <c r="E1348" s="86" t="str">
        <f t="shared" si="324"/>
        <v/>
      </c>
      <c r="F1348" s="86" t="str">
        <f t="shared" si="325"/>
        <v/>
      </c>
      <c r="G1348" s="86" t="str">
        <f t="shared" si="326"/>
        <v/>
      </c>
      <c r="H1348" s="87" t="str">
        <f>IF(EXPORTADO!B1330&lt;&gt;"",EXPORTADO!B1330,"")</f>
        <v/>
      </c>
      <c r="I1348" s="78" t="str">
        <f t="shared" si="327"/>
        <v/>
      </c>
      <c r="J1348" s="78"/>
      <c r="K1348" s="88" t="str">
        <f>IF(EXPORTADO!A1330&lt;&gt;"",TRIM(EXPORTADO!A1330),"")</f>
        <v/>
      </c>
      <c r="L1348" s="50" t="str">
        <f>IF(K1348&lt;&gt;"",EXPORTADO!D1330,"")</f>
        <v/>
      </c>
      <c r="M1348" s="50"/>
      <c r="N1348" s="78" t="str">
        <f>IF(K1348&lt;&gt;"",EXPORTADO!C1330,"")</f>
        <v/>
      </c>
      <c r="O1348" s="89" t="str">
        <f>IF(G1348&lt;&gt;"",EXPORTADO!E1330,"")</f>
        <v/>
      </c>
      <c r="P1348" s="90" t="str">
        <f>IF(G1348&lt;&gt;"",EXPORTADO!F1330,"")</f>
        <v/>
      </c>
      <c r="Q1348" s="90" t="str">
        <f>IF($G1348&lt;&gt;"",$O1348*P1348,IF(OR($I1348="c",$I1348="css"),SUMIF($G$22:G$2999,$K1348,Q$22:Q$2999),IF($I1348="c1",SUMIF($F$22:F$2999,$K1348,Q$22:Q$2999),IF($I1348="c2",SUMIF($E$22:E$2999,$K1348,Q$22:Q$2999),IF($I1348="c3",SUMIF($D$22:D$2999,$K1348,Q$22:Q$2999),IF($I1348="c4",SUMIF($C$22:C$2999,$K1348,Q$22:Q$2999),""))))))</f>
        <v/>
      </c>
      <c r="S1348" s="90"/>
      <c r="T1348" s="90" t="str">
        <f>IF(G1348&lt;&gt;"",IF(S1348&lt;&gt;"",O1348*S1348,"Celda Vacia"),IF($G1348&lt;&gt;"",$O1348*S1348,IF(OR($I1348="c",$I1348="css"),SUMIF($G$22:G$2999,$K1348,T$22:T$2999),IF($I1348="c1",SUMIF($F$22:F$2999,$K1348,T$22:T$2999),IF($I1348="c2",SUMIF($E$22:E$2999,$K1348,T$22:T$2999),IF($I1348="c3",SUMIF($D$22:D$2999,$K1348,T$22:T$2999),IF($I1348="c4",SUMIF($C$22:C$2999,$K1348,T$22:T$2999),"")))))))</f>
        <v/>
      </c>
      <c r="U1348" s="91" t="str">
        <f t="shared" si="328"/>
        <v/>
      </c>
      <c r="V1348" s="45"/>
      <c r="X1348" s="50" t="str">
        <f t="shared" si="329"/>
        <v/>
      </c>
      <c r="Y1348" s="69" t="str">
        <f t="shared" si="330"/>
        <v/>
      </c>
      <c r="Z1348" s="69" t="str">
        <f t="shared" si="331"/>
        <v/>
      </c>
      <c r="AA1348" s="69" t="str">
        <f>IF(I1348="CSS",IF(RELLENAR!$F$6="PEM",IF(OR(T1348&lt;(Q1348),Q1348=0),1,""),IF(OR(T1348*(1+$T$11+$T$9)&lt;(Q1348*(1+$O$9+$O$11)),Q1348=0),1,"")),"")</f>
        <v/>
      </c>
      <c r="AB1348" s="93" t="str">
        <f t="shared" si="332"/>
        <v/>
      </c>
      <c r="AC1348" s="56" t="str">
        <f t="shared" si="333"/>
        <v/>
      </c>
      <c r="AD1348" s="94" t="str">
        <f t="shared" si="334"/>
        <v/>
      </c>
      <c r="AE1348" s="56" t="str">
        <f t="shared" si="335"/>
        <v/>
      </c>
      <c r="AF1348" s="78" t="str">
        <f t="shared" si="336"/>
        <v/>
      </c>
    </row>
    <row r="1349" spans="1:32" s="74" customFormat="1" x14ac:dyDescent="0.2">
      <c r="A1349" s="74" t="str">
        <f>IF(EXPORTADO!I1331&lt;&gt;"",EXPORTADO!I1331,"")</f>
        <v/>
      </c>
      <c r="B1349" s="74" t="str">
        <f t="shared" si="321"/>
        <v/>
      </c>
      <c r="C1349" s="86" t="str">
        <f t="shared" si="322"/>
        <v/>
      </c>
      <c r="D1349" s="86" t="str">
        <f t="shared" si="323"/>
        <v/>
      </c>
      <c r="E1349" s="86" t="str">
        <f t="shared" si="324"/>
        <v/>
      </c>
      <c r="F1349" s="86" t="str">
        <f t="shared" si="325"/>
        <v/>
      </c>
      <c r="G1349" s="86" t="str">
        <f t="shared" si="326"/>
        <v/>
      </c>
      <c r="H1349" s="87" t="str">
        <f>IF(EXPORTADO!B1331&lt;&gt;"",EXPORTADO!B1331,"")</f>
        <v/>
      </c>
      <c r="I1349" s="78" t="str">
        <f t="shared" si="327"/>
        <v/>
      </c>
      <c r="J1349" s="78"/>
      <c r="K1349" s="88" t="str">
        <f>IF(EXPORTADO!A1331&lt;&gt;"",TRIM(EXPORTADO!A1331),"")</f>
        <v/>
      </c>
      <c r="L1349" s="50" t="str">
        <f>IF(K1349&lt;&gt;"",EXPORTADO!D1331,"")</f>
        <v/>
      </c>
      <c r="M1349" s="50"/>
      <c r="N1349" s="78" t="str">
        <f>IF(K1349&lt;&gt;"",EXPORTADO!C1331,"")</f>
        <v/>
      </c>
      <c r="O1349" s="89" t="str">
        <f>IF(G1349&lt;&gt;"",EXPORTADO!E1331,"")</f>
        <v/>
      </c>
      <c r="P1349" s="90" t="str">
        <f>IF(G1349&lt;&gt;"",EXPORTADO!F1331,"")</f>
        <v/>
      </c>
      <c r="Q1349" s="90" t="str">
        <f>IF($G1349&lt;&gt;"",$O1349*P1349,IF(OR($I1349="c",$I1349="css"),SUMIF($G$22:G$2999,$K1349,Q$22:Q$2999),IF($I1349="c1",SUMIF($F$22:F$2999,$K1349,Q$22:Q$2999),IF($I1349="c2",SUMIF($E$22:E$2999,$K1349,Q$22:Q$2999),IF($I1349="c3",SUMIF($D$22:D$2999,$K1349,Q$22:Q$2999),IF($I1349="c4",SUMIF($C$22:C$2999,$K1349,Q$22:Q$2999),""))))))</f>
        <v/>
      </c>
      <c r="S1349" s="90"/>
      <c r="T1349" s="90" t="str">
        <f>IF(G1349&lt;&gt;"",IF(S1349&lt;&gt;"",O1349*S1349,"Celda Vacia"),IF($G1349&lt;&gt;"",$O1349*S1349,IF(OR($I1349="c",$I1349="css"),SUMIF($G$22:G$2999,$K1349,T$22:T$2999),IF($I1349="c1",SUMIF($F$22:F$2999,$K1349,T$22:T$2999),IF($I1349="c2",SUMIF($E$22:E$2999,$K1349,T$22:T$2999),IF($I1349="c3",SUMIF($D$22:D$2999,$K1349,T$22:T$2999),IF($I1349="c4",SUMIF($C$22:C$2999,$K1349,T$22:T$2999),"")))))))</f>
        <v/>
      </c>
      <c r="U1349" s="91" t="str">
        <f t="shared" si="328"/>
        <v/>
      </c>
      <c r="V1349" s="45"/>
      <c r="X1349" s="50" t="str">
        <f t="shared" si="329"/>
        <v/>
      </c>
      <c r="Y1349" s="69" t="str">
        <f t="shared" si="330"/>
        <v/>
      </c>
      <c r="Z1349" s="69" t="str">
        <f t="shared" si="331"/>
        <v/>
      </c>
      <c r="AA1349" s="69" t="str">
        <f>IF(I1349="CSS",IF(RELLENAR!$F$6="PEM",IF(OR(T1349&lt;(Q1349),Q1349=0),1,""),IF(OR(T1349*(1+$T$11+$T$9)&lt;(Q1349*(1+$O$9+$O$11)),Q1349=0),1,"")),"")</f>
        <v/>
      </c>
      <c r="AB1349" s="93" t="str">
        <f t="shared" si="332"/>
        <v/>
      </c>
      <c r="AC1349" s="56" t="str">
        <f t="shared" si="333"/>
        <v/>
      </c>
      <c r="AD1349" s="94" t="str">
        <f t="shared" si="334"/>
        <v/>
      </c>
      <c r="AE1349" s="56" t="str">
        <f t="shared" si="335"/>
        <v/>
      </c>
      <c r="AF1349" s="78" t="str">
        <f t="shared" si="336"/>
        <v/>
      </c>
    </row>
    <row r="1350" spans="1:32" s="74" customFormat="1" x14ac:dyDescent="0.2">
      <c r="A1350" s="74" t="str">
        <f>IF(EXPORTADO!I1332&lt;&gt;"",EXPORTADO!I1332,"")</f>
        <v/>
      </c>
      <c r="B1350" s="74" t="str">
        <f t="shared" si="321"/>
        <v/>
      </c>
      <c r="C1350" s="86" t="str">
        <f t="shared" si="322"/>
        <v/>
      </c>
      <c r="D1350" s="86" t="str">
        <f t="shared" si="323"/>
        <v/>
      </c>
      <c r="E1350" s="86" t="str">
        <f t="shared" si="324"/>
        <v/>
      </c>
      <c r="F1350" s="86" t="str">
        <f t="shared" si="325"/>
        <v/>
      </c>
      <c r="G1350" s="86" t="str">
        <f t="shared" si="326"/>
        <v/>
      </c>
      <c r="H1350" s="87" t="str">
        <f>IF(EXPORTADO!B1332&lt;&gt;"",EXPORTADO!B1332,"")</f>
        <v/>
      </c>
      <c r="I1350" s="78" t="str">
        <f t="shared" si="327"/>
        <v/>
      </c>
      <c r="J1350" s="78"/>
      <c r="K1350" s="88" t="str">
        <f>IF(EXPORTADO!A1332&lt;&gt;"",TRIM(EXPORTADO!A1332),"")</f>
        <v/>
      </c>
      <c r="L1350" s="50" t="str">
        <f>IF(K1350&lt;&gt;"",EXPORTADO!D1332,"")</f>
        <v/>
      </c>
      <c r="M1350" s="50"/>
      <c r="N1350" s="78" t="str">
        <f>IF(K1350&lt;&gt;"",EXPORTADO!C1332,"")</f>
        <v/>
      </c>
      <c r="O1350" s="89" t="str">
        <f>IF(G1350&lt;&gt;"",EXPORTADO!E1332,"")</f>
        <v/>
      </c>
      <c r="P1350" s="90" t="str">
        <f>IF(G1350&lt;&gt;"",EXPORTADO!F1332,"")</f>
        <v/>
      </c>
      <c r="Q1350" s="90" t="str">
        <f>IF($G1350&lt;&gt;"",$O1350*P1350,IF(OR($I1350="c",$I1350="css"),SUMIF($G$22:G$2999,$K1350,Q$22:Q$2999),IF($I1350="c1",SUMIF($F$22:F$2999,$K1350,Q$22:Q$2999),IF($I1350="c2",SUMIF($E$22:E$2999,$K1350,Q$22:Q$2999),IF($I1350="c3",SUMIF($D$22:D$2999,$K1350,Q$22:Q$2999),IF($I1350="c4",SUMIF($C$22:C$2999,$K1350,Q$22:Q$2999),""))))))</f>
        <v/>
      </c>
      <c r="S1350" s="90" t="s">
        <v>17</v>
      </c>
      <c r="T1350" s="90" t="str">
        <f>IF(G1350&lt;&gt;"",IF(S1350&lt;&gt;"",O1350*S1350,"Celda Vacia"),IF($G1350&lt;&gt;"",$O1350*S1350,IF(OR($I1350="c",$I1350="css"),SUMIF($G$22:G$2999,$K1350,T$22:T$2999),IF($I1350="c1",SUMIF($F$22:F$2999,$K1350,T$22:T$2999),IF($I1350="c2",SUMIF($E$22:E$2999,$K1350,T$22:T$2999),IF($I1350="c3",SUMIF($D$22:D$2999,$K1350,T$22:T$2999),IF($I1350="c4",SUMIF($C$22:C$2999,$K1350,T$22:T$2999),"")))))))</f>
        <v/>
      </c>
      <c r="U1350" s="91" t="str">
        <f t="shared" si="328"/>
        <v/>
      </c>
      <c r="V1350" s="45"/>
      <c r="X1350" s="50" t="str">
        <f t="shared" si="329"/>
        <v/>
      </c>
      <c r="Y1350" s="69" t="str">
        <f t="shared" si="330"/>
        <v/>
      </c>
      <c r="Z1350" s="69" t="str">
        <f t="shared" si="331"/>
        <v/>
      </c>
      <c r="AA1350" s="69" t="str">
        <f>IF(I1350="CSS",IF(RELLENAR!$F$6="PEM",IF(OR(T1350&lt;(Q1350),Q1350=0),1,""),IF(OR(T1350*(1+$T$11+$T$9)&lt;(Q1350*(1+$O$9+$O$11)),Q1350=0),1,"")),"")</f>
        <v/>
      </c>
      <c r="AB1350" s="93" t="str">
        <f t="shared" si="332"/>
        <v/>
      </c>
      <c r="AC1350" s="56" t="str">
        <f t="shared" si="333"/>
        <v/>
      </c>
      <c r="AD1350" s="94" t="str">
        <f t="shared" si="334"/>
        <v/>
      </c>
      <c r="AE1350" s="56" t="str">
        <f t="shared" si="335"/>
        <v/>
      </c>
      <c r="AF1350" s="78" t="str">
        <f t="shared" si="336"/>
        <v/>
      </c>
    </row>
    <row r="1351" spans="1:32" s="74" customFormat="1" x14ac:dyDescent="0.2">
      <c r="A1351" s="74" t="str">
        <f>IF(EXPORTADO!I1333&lt;&gt;"",EXPORTADO!I1333,"")</f>
        <v/>
      </c>
      <c r="B1351" s="74" t="str">
        <f t="shared" si="321"/>
        <v/>
      </c>
      <c r="C1351" s="86" t="str">
        <f t="shared" si="322"/>
        <v/>
      </c>
      <c r="D1351" s="86" t="str">
        <f t="shared" si="323"/>
        <v/>
      </c>
      <c r="E1351" s="86" t="str">
        <f t="shared" si="324"/>
        <v/>
      </c>
      <c r="F1351" s="86" t="str">
        <f t="shared" si="325"/>
        <v/>
      </c>
      <c r="G1351" s="86" t="str">
        <f t="shared" si="326"/>
        <v/>
      </c>
      <c r="H1351" s="87" t="str">
        <f>IF(EXPORTADO!B1333&lt;&gt;"",EXPORTADO!B1333,"")</f>
        <v/>
      </c>
      <c r="I1351" s="78" t="str">
        <f t="shared" si="327"/>
        <v/>
      </c>
      <c r="J1351" s="78"/>
      <c r="K1351" s="88" t="str">
        <f>IF(EXPORTADO!A1333&lt;&gt;"",TRIM(EXPORTADO!A1333),"")</f>
        <v/>
      </c>
      <c r="L1351" s="50" t="str">
        <f>IF(K1351&lt;&gt;"",EXPORTADO!D1333,"")</f>
        <v/>
      </c>
      <c r="M1351" s="50"/>
      <c r="N1351" s="78" t="str">
        <f>IF(K1351&lt;&gt;"",EXPORTADO!C1333,"")</f>
        <v/>
      </c>
      <c r="O1351" s="89" t="str">
        <f>IF(G1351&lt;&gt;"",EXPORTADO!E1333,"")</f>
        <v/>
      </c>
      <c r="P1351" s="90" t="str">
        <f>IF(G1351&lt;&gt;"",EXPORTADO!F1333,"")</f>
        <v/>
      </c>
      <c r="Q1351" s="90" t="str">
        <f>IF($G1351&lt;&gt;"",$O1351*P1351,IF(OR($I1351="c",$I1351="css"),SUMIF($G$22:G$2999,$K1351,Q$22:Q$2999),IF($I1351="c1",SUMIF($F$22:F$2999,$K1351,Q$22:Q$2999),IF($I1351="c2",SUMIF($E$22:E$2999,$K1351,Q$22:Q$2999),IF($I1351="c3",SUMIF($D$22:D$2999,$K1351,Q$22:Q$2999),IF($I1351="c4",SUMIF($C$22:C$2999,$K1351,Q$22:Q$2999),""))))))</f>
        <v/>
      </c>
      <c r="S1351" s="90"/>
      <c r="T1351" s="90" t="str">
        <f>IF(G1351&lt;&gt;"",IF(S1351&lt;&gt;"",O1351*S1351,"Celda Vacia"),IF($G1351&lt;&gt;"",$O1351*S1351,IF(OR($I1351="c",$I1351="css"),SUMIF($G$22:G$2999,$K1351,T$22:T$2999),IF($I1351="c1",SUMIF($F$22:F$2999,$K1351,T$22:T$2999),IF($I1351="c2",SUMIF($E$22:E$2999,$K1351,T$22:T$2999),IF($I1351="c3",SUMIF($D$22:D$2999,$K1351,T$22:T$2999),IF($I1351="c4",SUMIF($C$22:C$2999,$K1351,T$22:T$2999),"")))))))</f>
        <v/>
      </c>
      <c r="U1351" s="91" t="str">
        <f t="shared" si="328"/>
        <v/>
      </c>
      <c r="V1351" s="45"/>
      <c r="X1351" s="50" t="str">
        <f t="shared" si="329"/>
        <v/>
      </c>
      <c r="Y1351" s="69" t="str">
        <f t="shared" si="330"/>
        <v/>
      </c>
      <c r="Z1351" s="69" t="str">
        <f t="shared" si="331"/>
        <v/>
      </c>
      <c r="AA1351" s="69" t="str">
        <f>IF(I1351="CSS",IF(RELLENAR!$F$6="PEM",IF(OR(T1351&lt;(Q1351),Q1351=0),1,""),IF(OR(T1351*(1+$T$11+$T$9)&lt;(Q1351*(1+$O$9+$O$11)),Q1351=0),1,"")),"")</f>
        <v/>
      </c>
      <c r="AB1351" s="93" t="str">
        <f t="shared" si="332"/>
        <v/>
      </c>
      <c r="AC1351" s="56" t="str">
        <f t="shared" si="333"/>
        <v/>
      </c>
      <c r="AD1351" s="94" t="str">
        <f t="shared" si="334"/>
        <v/>
      </c>
      <c r="AE1351" s="56" t="str">
        <f t="shared" si="335"/>
        <v/>
      </c>
      <c r="AF1351" s="78" t="str">
        <f t="shared" si="336"/>
        <v/>
      </c>
    </row>
    <row r="1352" spans="1:32" s="74" customFormat="1" x14ac:dyDescent="0.2">
      <c r="A1352" s="74" t="str">
        <f>IF(EXPORTADO!I1334&lt;&gt;"",EXPORTADO!I1334,"")</f>
        <v/>
      </c>
      <c r="B1352" s="74" t="str">
        <f t="shared" si="321"/>
        <v/>
      </c>
      <c r="C1352" s="86" t="str">
        <f t="shared" si="322"/>
        <v/>
      </c>
      <c r="D1352" s="86" t="str">
        <f t="shared" si="323"/>
        <v/>
      </c>
      <c r="E1352" s="86" t="str">
        <f t="shared" si="324"/>
        <v/>
      </c>
      <c r="F1352" s="86" t="str">
        <f t="shared" si="325"/>
        <v/>
      </c>
      <c r="G1352" s="86" t="str">
        <f t="shared" si="326"/>
        <v/>
      </c>
      <c r="H1352" s="87" t="str">
        <f>IF(EXPORTADO!B1334&lt;&gt;"",EXPORTADO!B1334,"")</f>
        <v/>
      </c>
      <c r="I1352" s="78" t="str">
        <f t="shared" si="327"/>
        <v/>
      </c>
      <c r="J1352" s="78"/>
      <c r="K1352" s="88" t="str">
        <f>IF(EXPORTADO!A1334&lt;&gt;"",TRIM(EXPORTADO!A1334),"")</f>
        <v/>
      </c>
      <c r="L1352" s="50" t="str">
        <f>IF(K1352&lt;&gt;"",EXPORTADO!D1334,"")</f>
        <v/>
      </c>
      <c r="M1352" s="50"/>
      <c r="N1352" s="78" t="str">
        <f>IF(K1352&lt;&gt;"",EXPORTADO!C1334,"")</f>
        <v/>
      </c>
      <c r="O1352" s="89" t="str">
        <f>IF(G1352&lt;&gt;"",EXPORTADO!E1334,"")</f>
        <v/>
      </c>
      <c r="P1352" s="90" t="str">
        <f>IF(G1352&lt;&gt;"",EXPORTADO!F1334,"")</f>
        <v/>
      </c>
      <c r="Q1352" s="90" t="str">
        <f>IF($G1352&lt;&gt;"",$O1352*P1352,IF(OR($I1352="c",$I1352="css"),SUMIF($G$22:G$2999,$K1352,Q$22:Q$2999),IF($I1352="c1",SUMIF($F$22:F$2999,$K1352,Q$22:Q$2999),IF($I1352="c2",SUMIF($E$22:E$2999,$K1352,Q$22:Q$2999),IF($I1352="c3",SUMIF($D$22:D$2999,$K1352,Q$22:Q$2999),IF($I1352="c4",SUMIF($C$22:C$2999,$K1352,Q$22:Q$2999),""))))))</f>
        <v/>
      </c>
      <c r="S1352" s="90"/>
      <c r="T1352" s="90" t="str">
        <f>IF(G1352&lt;&gt;"",IF(S1352&lt;&gt;"",O1352*S1352,"Celda Vacia"),IF($G1352&lt;&gt;"",$O1352*S1352,IF(OR($I1352="c",$I1352="css"),SUMIF($G$22:G$2999,$K1352,T$22:T$2999),IF($I1352="c1",SUMIF($F$22:F$2999,$K1352,T$22:T$2999),IF($I1352="c2",SUMIF($E$22:E$2999,$K1352,T$22:T$2999),IF($I1352="c3",SUMIF($D$22:D$2999,$K1352,T$22:T$2999),IF($I1352="c4",SUMIF($C$22:C$2999,$K1352,T$22:T$2999),"")))))))</f>
        <v/>
      </c>
      <c r="U1352" s="91" t="str">
        <f t="shared" si="328"/>
        <v/>
      </c>
      <c r="V1352" s="45"/>
      <c r="X1352" s="50" t="str">
        <f t="shared" si="329"/>
        <v/>
      </c>
      <c r="Y1352" s="69" t="str">
        <f t="shared" si="330"/>
        <v/>
      </c>
      <c r="Z1352" s="69" t="str">
        <f t="shared" si="331"/>
        <v/>
      </c>
      <c r="AA1352" s="69" t="str">
        <f>IF(I1352="CSS",IF(RELLENAR!$F$6="PEM",IF(OR(T1352&lt;(Q1352),Q1352=0),1,""),IF(OR(T1352*(1+$T$11+$T$9)&lt;(Q1352*(1+$O$9+$O$11)),Q1352=0),1,"")),"")</f>
        <v/>
      </c>
      <c r="AB1352" s="93" t="str">
        <f t="shared" si="332"/>
        <v/>
      </c>
      <c r="AC1352" s="56" t="str">
        <f t="shared" si="333"/>
        <v/>
      </c>
      <c r="AD1352" s="94" t="str">
        <f t="shared" si="334"/>
        <v/>
      </c>
      <c r="AE1352" s="56" t="str">
        <f t="shared" si="335"/>
        <v/>
      </c>
      <c r="AF1352" s="78" t="str">
        <f t="shared" si="336"/>
        <v/>
      </c>
    </row>
    <row r="1353" spans="1:32" s="74" customFormat="1" x14ac:dyDescent="0.2">
      <c r="A1353" s="74" t="str">
        <f>IF(EXPORTADO!I1335&lt;&gt;"",EXPORTADO!I1335,"")</f>
        <v/>
      </c>
      <c r="B1353" s="74" t="str">
        <f t="shared" si="321"/>
        <v/>
      </c>
      <c r="C1353" s="86" t="str">
        <f t="shared" si="322"/>
        <v/>
      </c>
      <c r="D1353" s="86" t="str">
        <f t="shared" si="323"/>
        <v/>
      </c>
      <c r="E1353" s="86" t="str">
        <f t="shared" si="324"/>
        <v/>
      </c>
      <c r="F1353" s="86" t="str">
        <f t="shared" si="325"/>
        <v/>
      </c>
      <c r="G1353" s="86" t="str">
        <f t="shared" si="326"/>
        <v/>
      </c>
      <c r="H1353" s="87" t="str">
        <f>IF(EXPORTADO!B1335&lt;&gt;"",EXPORTADO!B1335,"")</f>
        <v/>
      </c>
      <c r="I1353" s="78" t="str">
        <f t="shared" si="327"/>
        <v/>
      </c>
      <c r="J1353" s="78"/>
      <c r="K1353" s="88" t="str">
        <f>IF(EXPORTADO!A1335&lt;&gt;"",TRIM(EXPORTADO!A1335),"")</f>
        <v/>
      </c>
      <c r="L1353" s="50" t="str">
        <f>IF(K1353&lt;&gt;"",EXPORTADO!D1335,"")</f>
        <v/>
      </c>
      <c r="M1353" s="50"/>
      <c r="N1353" s="78" t="str">
        <f>IF(K1353&lt;&gt;"",EXPORTADO!C1335,"")</f>
        <v/>
      </c>
      <c r="O1353" s="89" t="str">
        <f>IF(G1353&lt;&gt;"",EXPORTADO!E1335,"")</f>
        <v/>
      </c>
      <c r="P1353" s="90" t="str">
        <f>IF(G1353&lt;&gt;"",EXPORTADO!F1335,"")</f>
        <v/>
      </c>
      <c r="Q1353" s="90" t="str">
        <f>IF($G1353&lt;&gt;"",$O1353*P1353,IF(OR($I1353="c",$I1353="css"),SUMIF($G$22:G$2999,$K1353,Q$22:Q$2999),IF($I1353="c1",SUMIF($F$22:F$2999,$K1353,Q$22:Q$2999),IF($I1353="c2",SUMIF($E$22:E$2999,$K1353,Q$22:Q$2999),IF($I1353="c3",SUMIF($D$22:D$2999,$K1353,Q$22:Q$2999),IF($I1353="c4",SUMIF($C$22:C$2999,$K1353,Q$22:Q$2999),""))))))</f>
        <v/>
      </c>
      <c r="S1353" s="90"/>
      <c r="T1353" s="90" t="str">
        <f>IF(G1353&lt;&gt;"",IF(S1353&lt;&gt;"",O1353*S1353,"Celda Vacia"),IF($G1353&lt;&gt;"",$O1353*S1353,IF(OR($I1353="c",$I1353="css"),SUMIF($G$22:G$2999,$K1353,T$22:T$2999),IF($I1353="c1",SUMIF($F$22:F$2999,$K1353,T$22:T$2999),IF($I1353="c2",SUMIF($E$22:E$2999,$K1353,T$22:T$2999),IF($I1353="c3",SUMIF($D$22:D$2999,$K1353,T$22:T$2999),IF($I1353="c4",SUMIF($C$22:C$2999,$K1353,T$22:T$2999),"")))))))</f>
        <v/>
      </c>
      <c r="U1353" s="91" t="str">
        <f t="shared" si="328"/>
        <v/>
      </c>
      <c r="V1353" s="45"/>
      <c r="X1353" s="50" t="str">
        <f t="shared" si="329"/>
        <v/>
      </c>
      <c r="Y1353" s="69" t="str">
        <f t="shared" si="330"/>
        <v/>
      </c>
      <c r="Z1353" s="69" t="str">
        <f t="shared" si="331"/>
        <v/>
      </c>
      <c r="AA1353" s="69" t="str">
        <f>IF(I1353="CSS",IF(RELLENAR!$F$6="PEM",IF(OR(T1353&lt;(Q1353),Q1353=0),1,""),IF(OR(T1353*(1+$T$11+$T$9)&lt;(Q1353*(1+$O$9+$O$11)),Q1353=0),1,"")),"")</f>
        <v/>
      </c>
      <c r="AB1353" s="93" t="str">
        <f t="shared" si="332"/>
        <v/>
      </c>
      <c r="AC1353" s="56" t="str">
        <f t="shared" si="333"/>
        <v/>
      </c>
      <c r="AD1353" s="94" t="str">
        <f t="shared" si="334"/>
        <v/>
      </c>
      <c r="AE1353" s="56" t="str">
        <f t="shared" si="335"/>
        <v/>
      </c>
      <c r="AF1353" s="78" t="str">
        <f t="shared" si="336"/>
        <v/>
      </c>
    </row>
    <row r="1354" spans="1:32" s="74" customFormat="1" x14ac:dyDescent="0.2">
      <c r="A1354" s="74" t="str">
        <f>IF(EXPORTADO!I1336&lt;&gt;"",EXPORTADO!I1336,"")</f>
        <v/>
      </c>
      <c r="B1354" s="74" t="str">
        <f t="shared" si="321"/>
        <v/>
      </c>
      <c r="C1354" s="86" t="str">
        <f t="shared" si="322"/>
        <v/>
      </c>
      <c r="D1354" s="86" t="str">
        <f t="shared" si="323"/>
        <v/>
      </c>
      <c r="E1354" s="86" t="str">
        <f t="shared" si="324"/>
        <v/>
      </c>
      <c r="F1354" s="86" t="str">
        <f t="shared" si="325"/>
        <v/>
      </c>
      <c r="G1354" s="86" t="str">
        <f t="shared" si="326"/>
        <v/>
      </c>
      <c r="H1354" s="87" t="str">
        <f>IF(EXPORTADO!B1336&lt;&gt;"",EXPORTADO!B1336,"")</f>
        <v/>
      </c>
      <c r="I1354" s="78" t="str">
        <f t="shared" si="327"/>
        <v/>
      </c>
      <c r="J1354" s="78"/>
      <c r="K1354" s="88" t="str">
        <f>IF(EXPORTADO!A1336&lt;&gt;"",TRIM(EXPORTADO!A1336),"")</f>
        <v/>
      </c>
      <c r="L1354" s="50" t="str">
        <f>IF(K1354&lt;&gt;"",EXPORTADO!D1336,"")</f>
        <v/>
      </c>
      <c r="M1354" s="50"/>
      <c r="N1354" s="78" t="str">
        <f>IF(K1354&lt;&gt;"",EXPORTADO!C1336,"")</f>
        <v/>
      </c>
      <c r="O1354" s="89" t="str">
        <f>IF(G1354&lt;&gt;"",EXPORTADO!E1336,"")</f>
        <v/>
      </c>
      <c r="P1354" s="90" t="str">
        <f>IF(G1354&lt;&gt;"",EXPORTADO!F1336,"")</f>
        <v/>
      </c>
      <c r="Q1354" s="90" t="str">
        <f>IF($G1354&lt;&gt;"",$O1354*P1354,IF(OR($I1354="c",$I1354="css"),SUMIF($G$22:G$2999,$K1354,Q$22:Q$2999),IF($I1354="c1",SUMIF($F$22:F$2999,$K1354,Q$22:Q$2999),IF($I1354="c2",SUMIF($E$22:E$2999,$K1354,Q$22:Q$2999),IF($I1354="c3",SUMIF($D$22:D$2999,$K1354,Q$22:Q$2999),IF($I1354="c4",SUMIF($C$22:C$2999,$K1354,Q$22:Q$2999),""))))))</f>
        <v/>
      </c>
      <c r="S1354" s="90"/>
      <c r="T1354" s="90" t="str">
        <f>IF(G1354&lt;&gt;"",IF(S1354&lt;&gt;"",O1354*S1354,"Celda Vacia"),IF($G1354&lt;&gt;"",$O1354*S1354,IF(OR($I1354="c",$I1354="css"),SUMIF($G$22:G$2999,$K1354,T$22:T$2999),IF($I1354="c1",SUMIF($F$22:F$2999,$K1354,T$22:T$2999),IF($I1354="c2",SUMIF($E$22:E$2999,$K1354,T$22:T$2999),IF($I1354="c3",SUMIF($D$22:D$2999,$K1354,T$22:T$2999),IF($I1354="c4",SUMIF($C$22:C$2999,$K1354,T$22:T$2999),"")))))))</f>
        <v/>
      </c>
      <c r="U1354" s="91" t="str">
        <f t="shared" si="328"/>
        <v/>
      </c>
      <c r="V1354" s="45"/>
      <c r="X1354" s="50" t="str">
        <f t="shared" si="329"/>
        <v/>
      </c>
      <c r="Y1354" s="69" t="str">
        <f t="shared" si="330"/>
        <v/>
      </c>
      <c r="Z1354" s="69" t="str">
        <f t="shared" si="331"/>
        <v/>
      </c>
      <c r="AA1354" s="69" t="str">
        <f>IF(I1354="CSS",IF(RELLENAR!$F$6="PEM",IF(OR(T1354&lt;(Q1354),Q1354=0),1,""),IF(OR(T1354*(1+$T$11+$T$9)&lt;(Q1354*(1+$O$9+$O$11)),Q1354=0),1,"")),"")</f>
        <v/>
      </c>
      <c r="AB1354" s="93" t="str">
        <f t="shared" si="332"/>
        <v/>
      </c>
      <c r="AC1354" s="56" t="str">
        <f t="shared" si="333"/>
        <v/>
      </c>
      <c r="AD1354" s="94" t="str">
        <f t="shared" si="334"/>
        <v/>
      </c>
      <c r="AE1354" s="56" t="str">
        <f t="shared" si="335"/>
        <v/>
      </c>
      <c r="AF1354" s="78" t="str">
        <f t="shared" si="336"/>
        <v/>
      </c>
    </row>
    <row r="1355" spans="1:32" s="74" customFormat="1" x14ac:dyDescent="0.2">
      <c r="A1355" s="74" t="str">
        <f>IF(EXPORTADO!I1337&lt;&gt;"",EXPORTADO!I1337,"")</f>
        <v/>
      </c>
      <c r="B1355" s="74" t="str">
        <f t="shared" si="321"/>
        <v/>
      </c>
      <c r="C1355" s="86" t="str">
        <f t="shared" si="322"/>
        <v/>
      </c>
      <c r="D1355" s="86" t="str">
        <f t="shared" si="323"/>
        <v/>
      </c>
      <c r="E1355" s="86" t="str">
        <f t="shared" si="324"/>
        <v/>
      </c>
      <c r="F1355" s="86" t="str">
        <f t="shared" si="325"/>
        <v/>
      </c>
      <c r="G1355" s="86" t="str">
        <f t="shared" si="326"/>
        <v/>
      </c>
      <c r="H1355" s="87" t="str">
        <f>IF(EXPORTADO!B1337&lt;&gt;"",EXPORTADO!B1337,"")</f>
        <v/>
      </c>
      <c r="I1355" s="78" t="str">
        <f t="shared" si="327"/>
        <v/>
      </c>
      <c r="J1355" s="78"/>
      <c r="K1355" s="88" t="str">
        <f>IF(EXPORTADO!A1337&lt;&gt;"",TRIM(EXPORTADO!A1337),"")</f>
        <v/>
      </c>
      <c r="L1355" s="50" t="str">
        <f>IF(K1355&lt;&gt;"",EXPORTADO!D1337,"")</f>
        <v/>
      </c>
      <c r="M1355" s="50"/>
      <c r="N1355" s="78" t="str">
        <f>IF(K1355&lt;&gt;"",EXPORTADO!C1337,"")</f>
        <v/>
      </c>
      <c r="O1355" s="89" t="str">
        <f>IF(G1355&lt;&gt;"",EXPORTADO!E1337,"")</f>
        <v/>
      </c>
      <c r="P1355" s="90" t="str">
        <f>IF(G1355&lt;&gt;"",EXPORTADO!F1337,"")</f>
        <v/>
      </c>
      <c r="Q1355" s="90" t="str">
        <f>IF($G1355&lt;&gt;"",$O1355*P1355,IF(OR($I1355="c",$I1355="css"),SUMIF($G$22:G$2999,$K1355,Q$22:Q$2999),IF($I1355="c1",SUMIF($F$22:F$2999,$K1355,Q$22:Q$2999),IF($I1355="c2",SUMIF($E$22:E$2999,$K1355,Q$22:Q$2999),IF($I1355="c3",SUMIF($D$22:D$2999,$K1355,Q$22:Q$2999),IF($I1355="c4",SUMIF($C$22:C$2999,$K1355,Q$22:Q$2999),""))))))</f>
        <v/>
      </c>
      <c r="S1355" s="90" t="s">
        <v>17</v>
      </c>
      <c r="T1355" s="90" t="str">
        <f>IF(G1355&lt;&gt;"",IF(S1355&lt;&gt;"",O1355*S1355,"Celda Vacia"),IF($G1355&lt;&gt;"",$O1355*S1355,IF(OR($I1355="c",$I1355="css"),SUMIF($G$22:G$2999,$K1355,T$22:T$2999),IF($I1355="c1",SUMIF($F$22:F$2999,$K1355,T$22:T$2999),IF($I1355="c2",SUMIF($E$22:E$2999,$K1355,T$22:T$2999),IF($I1355="c3",SUMIF($D$22:D$2999,$K1355,T$22:T$2999),IF($I1355="c4",SUMIF($C$22:C$2999,$K1355,T$22:T$2999),"")))))))</f>
        <v/>
      </c>
      <c r="U1355" s="91" t="str">
        <f t="shared" si="328"/>
        <v/>
      </c>
      <c r="V1355" s="45"/>
      <c r="X1355" s="50" t="str">
        <f t="shared" si="329"/>
        <v/>
      </c>
      <c r="Y1355" s="69" t="str">
        <f t="shared" si="330"/>
        <v/>
      </c>
      <c r="Z1355" s="69" t="str">
        <f t="shared" si="331"/>
        <v/>
      </c>
      <c r="AA1355" s="69" t="str">
        <f>IF(I1355="CSS",IF(RELLENAR!$F$6="PEM",IF(OR(T1355&lt;(Q1355),Q1355=0),1,""),IF(OR(T1355*(1+$T$11+$T$9)&lt;(Q1355*(1+$O$9+$O$11)),Q1355=0),1,"")),"")</f>
        <v/>
      </c>
      <c r="AB1355" s="93" t="str">
        <f t="shared" si="332"/>
        <v/>
      </c>
      <c r="AC1355" s="56" t="str">
        <f t="shared" si="333"/>
        <v/>
      </c>
      <c r="AD1355" s="94" t="str">
        <f t="shared" si="334"/>
        <v/>
      </c>
      <c r="AE1355" s="56" t="str">
        <f t="shared" si="335"/>
        <v/>
      </c>
      <c r="AF1355" s="78" t="str">
        <f t="shared" si="336"/>
        <v/>
      </c>
    </row>
    <row r="1356" spans="1:32" s="74" customFormat="1" x14ac:dyDescent="0.2">
      <c r="A1356" s="74" t="str">
        <f>IF(EXPORTADO!I1338&lt;&gt;"",EXPORTADO!I1338,"")</f>
        <v/>
      </c>
      <c r="B1356" s="74" t="str">
        <f t="shared" si="321"/>
        <v/>
      </c>
      <c r="C1356" s="86" t="str">
        <f t="shared" si="322"/>
        <v/>
      </c>
      <c r="D1356" s="86" t="str">
        <f t="shared" si="323"/>
        <v/>
      </c>
      <c r="E1356" s="86" t="str">
        <f t="shared" si="324"/>
        <v/>
      </c>
      <c r="F1356" s="86" t="str">
        <f t="shared" si="325"/>
        <v/>
      </c>
      <c r="G1356" s="86" t="str">
        <f t="shared" si="326"/>
        <v/>
      </c>
      <c r="H1356" s="87" t="str">
        <f>IF(EXPORTADO!B1338&lt;&gt;"",EXPORTADO!B1338,"")</f>
        <v/>
      </c>
      <c r="I1356" s="78" t="str">
        <f t="shared" si="327"/>
        <v/>
      </c>
      <c r="J1356" s="78"/>
      <c r="K1356" s="88" t="str">
        <f>IF(EXPORTADO!A1338&lt;&gt;"",TRIM(EXPORTADO!A1338),"")</f>
        <v/>
      </c>
      <c r="L1356" s="50" t="str">
        <f>IF(K1356&lt;&gt;"",EXPORTADO!D1338,"")</f>
        <v/>
      </c>
      <c r="M1356" s="50"/>
      <c r="N1356" s="78" t="str">
        <f>IF(K1356&lt;&gt;"",EXPORTADO!C1338,"")</f>
        <v/>
      </c>
      <c r="O1356" s="89" t="str">
        <f>IF(G1356&lt;&gt;"",EXPORTADO!E1338,"")</f>
        <v/>
      </c>
      <c r="P1356" s="90" t="str">
        <f>IF(G1356&lt;&gt;"",EXPORTADO!F1338,"")</f>
        <v/>
      </c>
      <c r="Q1356" s="90" t="str">
        <f>IF($G1356&lt;&gt;"",$O1356*P1356,IF(OR($I1356="c",$I1356="css"),SUMIF($G$22:G$2999,$K1356,Q$22:Q$2999),IF($I1356="c1",SUMIF($F$22:F$2999,$K1356,Q$22:Q$2999),IF($I1356="c2",SUMIF($E$22:E$2999,$K1356,Q$22:Q$2999),IF($I1356="c3",SUMIF($D$22:D$2999,$K1356,Q$22:Q$2999),IF($I1356="c4",SUMIF($C$22:C$2999,$K1356,Q$22:Q$2999),""))))))</f>
        <v/>
      </c>
      <c r="S1356" s="90"/>
      <c r="T1356" s="90" t="str">
        <f>IF(G1356&lt;&gt;"",IF(S1356&lt;&gt;"",O1356*S1356,"Celda Vacia"),IF($G1356&lt;&gt;"",$O1356*S1356,IF(OR($I1356="c",$I1356="css"),SUMIF($G$22:G$2999,$K1356,T$22:T$2999),IF($I1356="c1",SUMIF($F$22:F$2999,$K1356,T$22:T$2999),IF($I1356="c2",SUMIF($E$22:E$2999,$K1356,T$22:T$2999),IF($I1356="c3",SUMIF($D$22:D$2999,$K1356,T$22:T$2999),IF($I1356="c4",SUMIF($C$22:C$2999,$K1356,T$22:T$2999),"")))))))</f>
        <v/>
      </c>
      <c r="U1356" s="91" t="str">
        <f t="shared" si="328"/>
        <v/>
      </c>
      <c r="V1356" s="45"/>
      <c r="X1356" s="50" t="str">
        <f t="shared" si="329"/>
        <v/>
      </c>
      <c r="Y1356" s="69" t="str">
        <f t="shared" si="330"/>
        <v/>
      </c>
      <c r="Z1356" s="69" t="str">
        <f t="shared" si="331"/>
        <v/>
      </c>
      <c r="AA1356" s="69" t="str">
        <f>IF(I1356="CSS",IF(RELLENAR!$F$6="PEM",IF(OR(T1356&lt;(Q1356),Q1356=0),1,""),IF(OR(T1356*(1+$T$11+$T$9)&lt;(Q1356*(1+$O$9+$O$11)),Q1356=0),1,"")),"")</f>
        <v/>
      </c>
      <c r="AB1356" s="93" t="str">
        <f t="shared" si="332"/>
        <v/>
      </c>
      <c r="AC1356" s="56" t="str">
        <f t="shared" si="333"/>
        <v/>
      </c>
      <c r="AD1356" s="94" t="str">
        <f t="shared" si="334"/>
        <v/>
      </c>
      <c r="AE1356" s="56" t="str">
        <f t="shared" si="335"/>
        <v/>
      </c>
      <c r="AF1356" s="78" t="str">
        <f t="shared" si="336"/>
        <v/>
      </c>
    </row>
    <row r="1357" spans="1:32" s="74" customFormat="1" x14ac:dyDescent="0.2">
      <c r="A1357" s="74" t="str">
        <f>IF(EXPORTADO!I1339&lt;&gt;"",EXPORTADO!I1339,"")</f>
        <v/>
      </c>
      <c r="B1357" s="74" t="str">
        <f t="shared" si="321"/>
        <v/>
      </c>
      <c r="C1357" s="86" t="str">
        <f t="shared" si="322"/>
        <v/>
      </c>
      <c r="D1357" s="86" t="str">
        <f t="shared" si="323"/>
        <v/>
      </c>
      <c r="E1357" s="86" t="str">
        <f t="shared" si="324"/>
        <v/>
      </c>
      <c r="F1357" s="86" t="str">
        <f t="shared" si="325"/>
        <v/>
      </c>
      <c r="G1357" s="86" t="str">
        <f t="shared" si="326"/>
        <v/>
      </c>
      <c r="H1357" s="87" t="str">
        <f>IF(EXPORTADO!B1339&lt;&gt;"",EXPORTADO!B1339,"")</f>
        <v/>
      </c>
      <c r="I1357" s="78" t="str">
        <f t="shared" si="327"/>
        <v/>
      </c>
      <c r="J1357" s="78"/>
      <c r="K1357" s="88" t="str">
        <f>IF(EXPORTADO!A1339&lt;&gt;"",TRIM(EXPORTADO!A1339),"")</f>
        <v/>
      </c>
      <c r="L1357" s="50" t="str">
        <f>IF(K1357&lt;&gt;"",EXPORTADO!D1339,"")</f>
        <v/>
      </c>
      <c r="M1357" s="50"/>
      <c r="N1357" s="78" t="str">
        <f>IF(K1357&lt;&gt;"",EXPORTADO!C1339,"")</f>
        <v/>
      </c>
      <c r="O1357" s="89" t="str">
        <f>IF(G1357&lt;&gt;"",EXPORTADO!E1339,"")</f>
        <v/>
      </c>
      <c r="P1357" s="90" t="str">
        <f>IF(G1357&lt;&gt;"",EXPORTADO!F1339,"")</f>
        <v/>
      </c>
      <c r="Q1357" s="90" t="str">
        <f>IF($G1357&lt;&gt;"",$O1357*P1357,IF(OR($I1357="c",$I1357="css"),SUMIF($G$22:G$2999,$K1357,Q$22:Q$2999),IF($I1357="c1",SUMIF($F$22:F$2999,$K1357,Q$22:Q$2999),IF($I1357="c2",SUMIF($E$22:E$2999,$K1357,Q$22:Q$2999),IF($I1357="c3",SUMIF($D$22:D$2999,$K1357,Q$22:Q$2999),IF($I1357="c4",SUMIF($C$22:C$2999,$K1357,Q$22:Q$2999),""))))))</f>
        <v/>
      </c>
      <c r="S1357" s="90"/>
      <c r="T1357" s="90" t="str">
        <f>IF(G1357&lt;&gt;"",IF(S1357&lt;&gt;"",O1357*S1357,"Celda Vacia"),IF($G1357&lt;&gt;"",$O1357*S1357,IF(OR($I1357="c",$I1357="css"),SUMIF($G$22:G$2999,$K1357,T$22:T$2999),IF($I1357="c1",SUMIF($F$22:F$2999,$K1357,T$22:T$2999),IF($I1357="c2",SUMIF($E$22:E$2999,$K1357,T$22:T$2999),IF($I1357="c3",SUMIF($D$22:D$2999,$K1357,T$22:T$2999),IF($I1357="c4",SUMIF($C$22:C$2999,$K1357,T$22:T$2999),"")))))))</f>
        <v/>
      </c>
      <c r="U1357" s="91" t="str">
        <f t="shared" si="328"/>
        <v/>
      </c>
      <c r="V1357" s="45"/>
      <c r="X1357" s="50" t="str">
        <f t="shared" si="329"/>
        <v/>
      </c>
      <c r="Y1357" s="69" t="str">
        <f t="shared" si="330"/>
        <v/>
      </c>
      <c r="Z1357" s="69" t="str">
        <f t="shared" si="331"/>
        <v/>
      </c>
      <c r="AA1357" s="69" t="str">
        <f>IF(I1357="CSS",IF(RELLENAR!$F$6="PEM",IF(OR(T1357&lt;(Q1357),Q1357=0),1,""),IF(OR(T1357*(1+$T$11+$T$9)&lt;(Q1357*(1+$O$9+$O$11)),Q1357=0),1,"")),"")</f>
        <v/>
      </c>
      <c r="AB1357" s="93" t="str">
        <f t="shared" si="332"/>
        <v/>
      </c>
      <c r="AC1357" s="56" t="str">
        <f t="shared" si="333"/>
        <v/>
      </c>
      <c r="AD1357" s="94" t="str">
        <f t="shared" si="334"/>
        <v/>
      </c>
      <c r="AE1357" s="56" t="str">
        <f t="shared" si="335"/>
        <v/>
      </c>
      <c r="AF1357" s="78" t="str">
        <f t="shared" si="336"/>
        <v/>
      </c>
    </row>
    <row r="1358" spans="1:32" s="74" customFormat="1" x14ac:dyDescent="0.2">
      <c r="A1358" s="74" t="str">
        <f>IF(EXPORTADO!I1340&lt;&gt;"",EXPORTADO!I1340,"")</f>
        <v/>
      </c>
      <c r="B1358" s="74" t="str">
        <f t="shared" si="321"/>
        <v/>
      </c>
      <c r="C1358" s="86" t="str">
        <f t="shared" si="322"/>
        <v/>
      </c>
      <c r="D1358" s="86" t="str">
        <f t="shared" si="323"/>
        <v/>
      </c>
      <c r="E1358" s="86" t="str">
        <f t="shared" si="324"/>
        <v/>
      </c>
      <c r="F1358" s="86" t="str">
        <f t="shared" si="325"/>
        <v/>
      </c>
      <c r="G1358" s="86" t="str">
        <f t="shared" si="326"/>
        <v/>
      </c>
      <c r="H1358" s="87" t="str">
        <f>IF(EXPORTADO!B1340&lt;&gt;"",EXPORTADO!B1340,"")</f>
        <v/>
      </c>
      <c r="I1358" s="78" t="str">
        <f t="shared" si="327"/>
        <v/>
      </c>
      <c r="J1358" s="78"/>
      <c r="K1358" s="88" t="str">
        <f>IF(EXPORTADO!A1340&lt;&gt;"",TRIM(EXPORTADO!A1340),"")</f>
        <v/>
      </c>
      <c r="L1358" s="50" t="str">
        <f>IF(K1358&lt;&gt;"",EXPORTADO!D1340,"")</f>
        <v/>
      </c>
      <c r="M1358" s="50"/>
      <c r="N1358" s="78" t="str">
        <f>IF(K1358&lt;&gt;"",EXPORTADO!C1340,"")</f>
        <v/>
      </c>
      <c r="O1358" s="89" t="str">
        <f>IF(G1358&lt;&gt;"",EXPORTADO!E1340,"")</f>
        <v/>
      </c>
      <c r="P1358" s="90" t="str">
        <f>IF(G1358&lt;&gt;"",EXPORTADO!F1340,"")</f>
        <v/>
      </c>
      <c r="Q1358" s="90" t="str">
        <f>IF($G1358&lt;&gt;"",$O1358*P1358,IF(OR($I1358="c",$I1358="css"),SUMIF($G$22:G$2999,$K1358,Q$22:Q$2999),IF($I1358="c1",SUMIF($F$22:F$2999,$K1358,Q$22:Q$2999),IF($I1358="c2",SUMIF($E$22:E$2999,$K1358,Q$22:Q$2999),IF($I1358="c3",SUMIF($D$22:D$2999,$K1358,Q$22:Q$2999),IF($I1358="c4",SUMIF($C$22:C$2999,$K1358,Q$22:Q$2999),""))))))</f>
        <v/>
      </c>
      <c r="S1358" s="90"/>
      <c r="T1358" s="90" t="str">
        <f>IF(G1358&lt;&gt;"",IF(S1358&lt;&gt;"",O1358*S1358,"Celda Vacia"),IF($G1358&lt;&gt;"",$O1358*S1358,IF(OR($I1358="c",$I1358="css"),SUMIF($G$22:G$2999,$K1358,T$22:T$2999),IF($I1358="c1",SUMIF($F$22:F$2999,$K1358,T$22:T$2999),IF($I1358="c2",SUMIF($E$22:E$2999,$K1358,T$22:T$2999),IF($I1358="c3",SUMIF($D$22:D$2999,$K1358,T$22:T$2999),IF($I1358="c4",SUMIF($C$22:C$2999,$K1358,T$22:T$2999),"")))))))</f>
        <v/>
      </c>
      <c r="U1358" s="91" t="str">
        <f t="shared" si="328"/>
        <v/>
      </c>
      <c r="V1358" s="45"/>
      <c r="X1358" s="50" t="str">
        <f t="shared" si="329"/>
        <v/>
      </c>
      <c r="Y1358" s="69" t="str">
        <f t="shared" si="330"/>
        <v/>
      </c>
      <c r="Z1358" s="69" t="str">
        <f t="shared" si="331"/>
        <v/>
      </c>
      <c r="AA1358" s="69" t="str">
        <f>IF(I1358="CSS",IF(RELLENAR!$F$6="PEM",IF(OR(T1358&lt;(Q1358),Q1358=0),1,""),IF(OR(T1358*(1+$T$11+$T$9)&lt;(Q1358*(1+$O$9+$O$11)),Q1358=0),1,"")),"")</f>
        <v/>
      </c>
      <c r="AB1358" s="93" t="str">
        <f t="shared" si="332"/>
        <v/>
      </c>
      <c r="AC1358" s="56" t="str">
        <f t="shared" si="333"/>
        <v/>
      </c>
      <c r="AD1358" s="94" t="str">
        <f t="shared" si="334"/>
        <v/>
      </c>
      <c r="AE1358" s="56" t="str">
        <f t="shared" si="335"/>
        <v/>
      </c>
      <c r="AF1358" s="78" t="str">
        <f t="shared" si="336"/>
        <v/>
      </c>
    </row>
    <row r="1359" spans="1:32" s="74" customFormat="1" x14ac:dyDescent="0.2">
      <c r="A1359" s="74" t="str">
        <f>IF(EXPORTADO!I1341&lt;&gt;"",EXPORTADO!I1341,"")</f>
        <v/>
      </c>
      <c r="B1359" s="74" t="str">
        <f t="shared" si="321"/>
        <v/>
      </c>
      <c r="C1359" s="86" t="str">
        <f t="shared" si="322"/>
        <v/>
      </c>
      <c r="D1359" s="86" t="str">
        <f t="shared" si="323"/>
        <v/>
      </c>
      <c r="E1359" s="86" t="str">
        <f t="shared" si="324"/>
        <v/>
      </c>
      <c r="F1359" s="86" t="str">
        <f t="shared" si="325"/>
        <v/>
      </c>
      <c r="G1359" s="86" t="str">
        <f t="shared" si="326"/>
        <v/>
      </c>
      <c r="H1359" s="87" t="str">
        <f>IF(EXPORTADO!B1341&lt;&gt;"",EXPORTADO!B1341,"")</f>
        <v/>
      </c>
      <c r="I1359" s="78" t="str">
        <f t="shared" si="327"/>
        <v/>
      </c>
      <c r="J1359" s="78"/>
      <c r="K1359" s="88" t="str">
        <f>IF(EXPORTADO!A1341&lt;&gt;"",TRIM(EXPORTADO!A1341),"")</f>
        <v/>
      </c>
      <c r="L1359" s="50" t="str">
        <f>IF(K1359&lt;&gt;"",EXPORTADO!D1341,"")</f>
        <v/>
      </c>
      <c r="M1359" s="50"/>
      <c r="N1359" s="78" t="str">
        <f>IF(K1359&lt;&gt;"",EXPORTADO!C1341,"")</f>
        <v/>
      </c>
      <c r="O1359" s="89" t="str">
        <f>IF(G1359&lt;&gt;"",EXPORTADO!E1341,"")</f>
        <v/>
      </c>
      <c r="P1359" s="90" t="str">
        <f>IF(G1359&lt;&gt;"",EXPORTADO!F1341,"")</f>
        <v/>
      </c>
      <c r="Q1359" s="90" t="str">
        <f>IF($G1359&lt;&gt;"",$O1359*P1359,IF(OR($I1359="c",$I1359="css"),SUMIF($G$22:G$2999,$K1359,Q$22:Q$2999),IF($I1359="c1",SUMIF($F$22:F$2999,$K1359,Q$22:Q$2999),IF($I1359="c2",SUMIF($E$22:E$2999,$K1359,Q$22:Q$2999),IF($I1359="c3",SUMIF($D$22:D$2999,$K1359,Q$22:Q$2999),IF($I1359="c4",SUMIF($C$22:C$2999,$K1359,Q$22:Q$2999),""))))))</f>
        <v/>
      </c>
      <c r="S1359" s="90"/>
      <c r="T1359" s="90" t="str">
        <f>IF(G1359&lt;&gt;"",IF(S1359&lt;&gt;"",O1359*S1359,"Celda Vacia"),IF($G1359&lt;&gt;"",$O1359*S1359,IF(OR($I1359="c",$I1359="css"),SUMIF($G$22:G$2999,$K1359,T$22:T$2999),IF($I1359="c1",SUMIF($F$22:F$2999,$K1359,T$22:T$2999),IF($I1359="c2",SUMIF($E$22:E$2999,$K1359,T$22:T$2999),IF($I1359="c3",SUMIF($D$22:D$2999,$K1359,T$22:T$2999),IF($I1359="c4",SUMIF($C$22:C$2999,$K1359,T$22:T$2999),"")))))))</f>
        <v/>
      </c>
      <c r="U1359" s="91" t="str">
        <f t="shared" si="328"/>
        <v/>
      </c>
      <c r="V1359" s="45"/>
      <c r="X1359" s="50" t="str">
        <f t="shared" si="329"/>
        <v/>
      </c>
      <c r="Y1359" s="69" t="str">
        <f t="shared" si="330"/>
        <v/>
      </c>
      <c r="Z1359" s="69" t="str">
        <f t="shared" si="331"/>
        <v/>
      </c>
      <c r="AA1359" s="69" t="str">
        <f>IF(I1359="CSS",IF(RELLENAR!$F$6="PEM",IF(OR(T1359&lt;(Q1359),Q1359=0),1,""),IF(OR(T1359*(1+$T$11+$T$9)&lt;(Q1359*(1+$O$9+$O$11)),Q1359=0),1,"")),"")</f>
        <v/>
      </c>
      <c r="AB1359" s="93" t="str">
        <f t="shared" si="332"/>
        <v/>
      </c>
      <c r="AC1359" s="56" t="str">
        <f t="shared" si="333"/>
        <v/>
      </c>
      <c r="AD1359" s="94" t="str">
        <f t="shared" si="334"/>
        <v/>
      </c>
      <c r="AE1359" s="56" t="str">
        <f t="shared" si="335"/>
        <v/>
      </c>
      <c r="AF1359" s="78" t="str">
        <f t="shared" si="336"/>
        <v/>
      </c>
    </row>
    <row r="1360" spans="1:32" s="74" customFormat="1" x14ac:dyDescent="0.2">
      <c r="A1360" s="74" t="str">
        <f>IF(EXPORTADO!I1342&lt;&gt;"",EXPORTADO!I1342,"")</f>
        <v>OB</v>
      </c>
      <c r="B1360" s="74" t="str">
        <f t="shared" si="321"/>
        <v/>
      </c>
      <c r="C1360" s="86" t="str">
        <f t="shared" si="322"/>
        <v/>
      </c>
      <c r="D1360" s="86" t="str">
        <f t="shared" si="323"/>
        <v/>
      </c>
      <c r="E1360" s="86" t="str">
        <f t="shared" si="324"/>
        <v/>
      </c>
      <c r="F1360" s="86" t="str">
        <f t="shared" si="325"/>
        <v/>
      </c>
      <c r="G1360" s="86" t="str">
        <f t="shared" si="326"/>
        <v/>
      </c>
      <c r="H1360" s="87" t="str">
        <f>IF(EXPORTADO!B1342&lt;&gt;"",EXPORTADO!B1342,"")</f>
        <v/>
      </c>
      <c r="I1360" s="78" t="str">
        <f t="shared" si="327"/>
        <v/>
      </c>
      <c r="J1360" s="78"/>
      <c r="K1360" s="88" t="str">
        <f>IF(EXPORTADO!A1342&lt;&gt;"",TRIM(EXPORTADO!A1342),"")</f>
        <v/>
      </c>
      <c r="L1360" s="50" t="str">
        <f>IF(K1360&lt;&gt;"",EXPORTADO!D1342,"")</f>
        <v/>
      </c>
      <c r="M1360" s="50"/>
      <c r="N1360" s="78" t="str">
        <f>IF(K1360&lt;&gt;"",EXPORTADO!C1342,"")</f>
        <v/>
      </c>
      <c r="O1360" s="89" t="str">
        <f>IF(G1360&lt;&gt;"",EXPORTADO!E1342,"")</f>
        <v/>
      </c>
      <c r="P1360" s="90" t="str">
        <f>IF(G1360&lt;&gt;"",EXPORTADO!F1342,"")</f>
        <v/>
      </c>
      <c r="Q1360" s="90" t="str">
        <f>IF($G1360&lt;&gt;"",$O1360*P1360,IF(OR($I1360="c",$I1360="css"),SUMIF($G$22:G$2999,$K1360,Q$22:Q$2999),IF($I1360="c1",SUMIF($F$22:F$2999,$K1360,Q$22:Q$2999),IF($I1360="c2",SUMIF($E$22:E$2999,$K1360,Q$22:Q$2999),IF($I1360="c3",SUMIF($D$22:D$2999,$K1360,Q$22:Q$2999),IF($I1360="c4",SUMIF($C$22:C$2999,$K1360,Q$22:Q$2999),""))))))</f>
        <v/>
      </c>
      <c r="S1360" s="90" t="s">
        <v>17</v>
      </c>
      <c r="T1360" s="90" t="str">
        <f>IF(G1360&lt;&gt;"",IF(S1360&lt;&gt;"",O1360*S1360,"Celda Vacia"),IF($G1360&lt;&gt;"",$O1360*S1360,IF(OR($I1360="c",$I1360="css"),SUMIF($G$22:G$2999,$K1360,T$22:T$2999),IF($I1360="c1",SUMIF($F$22:F$2999,$K1360,T$22:T$2999),IF($I1360="c2",SUMIF($E$22:E$2999,$K1360,T$22:T$2999),IF($I1360="c3",SUMIF($D$22:D$2999,$K1360,T$22:T$2999),IF($I1360="c4",SUMIF($C$22:C$2999,$K1360,T$22:T$2999),"")))))))</f>
        <v/>
      </c>
      <c r="U1360" s="91" t="str">
        <f t="shared" si="328"/>
        <v/>
      </c>
      <c r="V1360" s="45"/>
      <c r="X1360" s="50" t="str">
        <f t="shared" si="329"/>
        <v/>
      </c>
      <c r="Y1360" s="69" t="str">
        <f t="shared" si="330"/>
        <v/>
      </c>
      <c r="Z1360" s="69" t="str">
        <f t="shared" si="331"/>
        <v/>
      </c>
      <c r="AA1360" s="69" t="str">
        <f>IF(I1360="CSS",IF(RELLENAR!$F$6="PEM",IF(OR(T1360&lt;(Q1360),Q1360=0),1,""),IF(OR(T1360*(1+$T$11+$T$9)&lt;(Q1360*(1+$O$9+$O$11)),Q1360=0),1,"")),"")</f>
        <v/>
      </c>
      <c r="AB1360" s="93" t="str">
        <f t="shared" si="332"/>
        <v/>
      </c>
      <c r="AC1360" s="56" t="str">
        <f t="shared" si="333"/>
        <v/>
      </c>
      <c r="AD1360" s="94" t="str">
        <f t="shared" si="334"/>
        <v/>
      </c>
      <c r="AE1360" s="56" t="str">
        <f t="shared" si="335"/>
        <v/>
      </c>
      <c r="AF1360" s="78" t="str">
        <f t="shared" si="336"/>
        <v/>
      </c>
    </row>
    <row r="1361" spans="1:32" s="74" customFormat="1" x14ac:dyDescent="0.2">
      <c r="A1361" s="74" t="str">
        <f>IF(EXPORTADO!I1343&lt;&gt;"",EXPORTADO!I1343,"")</f>
        <v>OB</v>
      </c>
      <c r="B1361" s="74" t="str">
        <f t="shared" si="321"/>
        <v/>
      </c>
      <c r="C1361" s="86" t="str">
        <f t="shared" si="322"/>
        <v/>
      </c>
      <c r="D1361" s="86" t="str">
        <f t="shared" si="323"/>
        <v/>
      </c>
      <c r="E1361" s="86" t="str">
        <f t="shared" si="324"/>
        <v/>
      </c>
      <c r="F1361" s="86" t="str">
        <f t="shared" si="325"/>
        <v/>
      </c>
      <c r="G1361" s="86" t="str">
        <f t="shared" si="326"/>
        <v/>
      </c>
      <c r="H1361" s="87" t="str">
        <f>IF(EXPORTADO!B1343&lt;&gt;"",EXPORTADO!B1343,"")</f>
        <v/>
      </c>
      <c r="I1361" s="78" t="str">
        <f t="shared" si="327"/>
        <v/>
      </c>
      <c r="J1361" s="78"/>
      <c r="K1361" s="88" t="str">
        <f>IF(EXPORTADO!A1343&lt;&gt;"",TRIM(EXPORTADO!A1343),"")</f>
        <v/>
      </c>
      <c r="L1361" s="50" t="str">
        <f>IF(K1361&lt;&gt;"",EXPORTADO!D1343,"")</f>
        <v/>
      </c>
      <c r="M1361" s="50"/>
      <c r="N1361" s="78" t="str">
        <f>IF(K1361&lt;&gt;"",EXPORTADO!C1343,"")</f>
        <v/>
      </c>
      <c r="O1361" s="89" t="str">
        <f>IF(G1361&lt;&gt;"",EXPORTADO!E1343,"")</f>
        <v/>
      </c>
      <c r="P1361" s="90" t="str">
        <f>IF(G1361&lt;&gt;"",EXPORTADO!F1343,"")</f>
        <v/>
      </c>
      <c r="Q1361" s="90" t="str">
        <f>IF($G1361&lt;&gt;"",$O1361*P1361,IF(OR($I1361="c",$I1361="css"),SUMIF($G$22:G$2999,$K1361,Q$22:Q$2999),IF($I1361="c1",SUMIF($F$22:F$2999,$K1361,Q$22:Q$2999),IF($I1361="c2",SUMIF($E$22:E$2999,$K1361,Q$22:Q$2999),IF($I1361="c3",SUMIF($D$22:D$2999,$K1361,Q$22:Q$2999),IF($I1361="c4",SUMIF($C$22:C$2999,$K1361,Q$22:Q$2999),""))))))</f>
        <v/>
      </c>
      <c r="S1361" s="90" t="s">
        <v>17</v>
      </c>
      <c r="T1361" s="90" t="str">
        <f>IF(G1361&lt;&gt;"",IF(S1361&lt;&gt;"",O1361*S1361,"Celda Vacia"),IF($G1361&lt;&gt;"",$O1361*S1361,IF(OR($I1361="c",$I1361="css"),SUMIF($G$22:G$2999,$K1361,T$22:T$2999),IF($I1361="c1",SUMIF($F$22:F$2999,$K1361,T$22:T$2999),IF($I1361="c2",SUMIF($E$22:E$2999,$K1361,T$22:T$2999),IF($I1361="c3",SUMIF($D$22:D$2999,$K1361,T$22:T$2999),IF($I1361="c4",SUMIF($C$22:C$2999,$K1361,T$22:T$2999),"")))))))</f>
        <v/>
      </c>
      <c r="U1361" s="91" t="str">
        <f t="shared" si="328"/>
        <v/>
      </c>
      <c r="V1361" s="45"/>
      <c r="X1361" s="50" t="str">
        <f t="shared" si="329"/>
        <v/>
      </c>
      <c r="Y1361" s="69" t="str">
        <f t="shared" si="330"/>
        <v/>
      </c>
      <c r="Z1361" s="69" t="str">
        <f t="shared" si="331"/>
        <v/>
      </c>
      <c r="AA1361" s="69" t="str">
        <f>IF(I1361="CSS",IF(RELLENAR!$F$6="PEM",IF(OR(T1361&lt;(Q1361),Q1361=0),1,""),IF(OR(T1361*(1+$T$11+$T$9)&lt;(Q1361*(1+$O$9+$O$11)),Q1361=0),1,"")),"")</f>
        <v/>
      </c>
      <c r="AB1361" s="93" t="str">
        <f t="shared" si="332"/>
        <v/>
      </c>
      <c r="AC1361" s="56" t="str">
        <f t="shared" si="333"/>
        <v/>
      </c>
      <c r="AD1361" s="94" t="str">
        <f t="shared" si="334"/>
        <v/>
      </c>
      <c r="AE1361" s="56" t="str">
        <f t="shared" si="335"/>
        <v/>
      </c>
      <c r="AF1361" s="78" t="str">
        <f t="shared" si="336"/>
        <v/>
      </c>
    </row>
    <row r="1362" spans="1:32" s="74" customFormat="1" x14ac:dyDescent="0.2">
      <c r="A1362" s="74" t="str">
        <f>IF(EXPORTADO!I1344&lt;&gt;"",EXPORTADO!I1344,"")</f>
        <v>OB</v>
      </c>
      <c r="B1362" s="74" t="str">
        <f t="shared" si="321"/>
        <v/>
      </c>
      <c r="C1362" s="86" t="str">
        <f t="shared" si="322"/>
        <v/>
      </c>
      <c r="D1362" s="86" t="str">
        <f t="shared" si="323"/>
        <v/>
      </c>
      <c r="E1362" s="86" t="str">
        <f t="shared" si="324"/>
        <v/>
      </c>
      <c r="F1362" s="86" t="str">
        <f t="shared" si="325"/>
        <v/>
      </c>
      <c r="G1362" s="86" t="str">
        <f t="shared" si="326"/>
        <v/>
      </c>
      <c r="H1362" s="87" t="str">
        <f>IF(EXPORTADO!B1344&lt;&gt;"",EXPORTADO!B1344,"")</f>
        <v/>
      </c>
      <c r="I1362" s="78" t="str">
        <f t="shared" si="327"/>
        <v/>
      </c>
      <c r="J1362" s="78"/>
      <c r="K1362" s="88" t="str">
        <f>IF(EXPORTADO!A1344&lt;&gt;"",TRIM(EXPORTADO!A1344),"")</f>
        <v/>
      </c>
      <c r="L1362" s="50" t="str">
        <f>IF(K1362&lt;&gt;"",EXPORTADO!D1344,"")</f>
        <v/>
      </c>
      <c r="M1362" s="50"/>
      <c r="N1362" s="78" t="str">
        <f>IF(K1362&lt;&gt;"",EXPORTADO!C1344,"")</f>
        <v/>
      </c>
      <c r="O1362" s="89" t="str">
        <f>IF(G1362&lt;&gt;"",EXPORTADO!E1344,"")</f>
        <v/>
      </c>
      <c r="P1362" s="90" t="str">
        <f>IF(G1362&lt;&gt;"",EXPORTADO!F1344,"")</f>
        <v/>
      </c>
      <c r="Q1362" s="90" t="str">
        <f>IF($G1362&lt;&gt;"",$O1362*P1362,IF(OR($I1362="c",$I1362="css"),SUMIF($G$22:G$2999,$K1362,Q$22:Q$2999),IF($I1362="c1",SUMIF($F$22:F$2999,$K1362,Q$22:Q$2999),IF($I1362="c2",SUMIF($E$22:E$2999,$K1362,Q$22:Q$2999),IF($I1362="c3",SUMIF($D$22:D$2999,$K1362,Q$22:Q$2999),IF($I1362="c4",SUMIF($C$22:C$2999,$K1362,Q$22:Q$2999),""))))))</f>
        <v/>
      </c>
      <c r="S1362" s="90" t="s">
        <v>17</v>
      </c>
      <c r="T1362" s="90" t="str">
        <f>IF(G1362&lt;&gt;"",IF(S1362&lt;&gt;"",O1362*S1362,"Celda Vacia"),IF($G1362&lt;&gt;"",$O1362*S1362,IF(OR($I1362="c",$I1362="css"),SUMIF($G$22:G$2999,$K1362,T$22:T$2999),IF($I1362="c1",SUMIF($F$22:F$2999,$K1362,T$22:T$2999),IF($I1362="c2",SUMIF($E$22:E$2999,$K1362,T$22:T$2999),IF($I1362="c3",SUMIF($D$22:D$2999,$K1362,T$22:T$2999),IF($I1362="c4",SUMIF($C$22:C$2999,$K1362,T$22:T$2999),"")))))))</f>
        <v/>
      </c>
      <c r="U1362" s="91" t="str">
        <f t="shared" si="328"/>
        <v/>
      </c>
      <c r="V1362" s="45"/>
      <c r="X1362" s="50" t="str">
        <f t="shared" si="329"/>
        <v/>
      </c>
      <c r="Y1362" s="69" t="str">
        <f t="shared" si="330"/>
        <v/>
      </c>
      <c r="Z1362" s="69" t="str">
        <f t="shared" si="331"/>
        <v/>
      </c>
      <c r="AA1362" s="69" t="str">
        <f>IF(I1362="CSS",IF(RELLENAR!$F$6="PEM",IF(OR(T1362&lt;(Q1362),Q1362=0),1,""),IF(OR(T1362*(1+$T$11+$T$9)&lt;(Q1362*(1+$O$9+$O$11)),Q1362=0),1,"")),"")</f>
        <v/>
      </c>
      <c r="AB1362" s="93" t="str">
        <f t="shared" si="332"/>
        <v/>
      </c>
      <c r="AC1362" s="56" t="str">
        <f t="shared" si="333"/>
        <v/>
      </c>
      <c r="AD1362" s="94" t="str">
        <f t="shared" si="334"/>
        <v/>
      </c>
      <c r="AE1362" s="56" t="str">
        <f t="shared" si="335"/>
        <v/>
      </c>
      <c r="AF1362" s="78" t="str">
        <f t="shared" si="336"/>
        <v/>
      </c>
    </row>
    <row r="1363" spans="1:32" s="74" customFormat="1" x14ac:dyDescent="0.2">
      <c r="A1363" s="74" t="str">
        <f>IF(EXPORTADO!I1345&lt;&gt;"",EXPORTADO!I1345,"")</f>
        <v>OB</v>
      </c>
      <c r="B1363" s="74" t="str">
        <f t="shared" si="321"/>
        <v/>
      </c>
      <c r="C1363" s="86" t="str">
        <f t="shared" si="322"/>
        <v/>
      </c>
      <c r="D1363" s="86" t="str">
        <f t="shared" si="323"/>
        <v/>
      </c>
      <c r="E1363" s="86" t="str">
        <f t="shared" si="324"/>
        <v/>
      </c>
      <c r="F1363" s="86" t="str">
        <f t="shared" si="325"/>
        <v/>
      </c>
      <c r="G1363" s="86" t="str">
        <f t="shared" si="326"/>
        <v/>
      </c>
      <c r="H1363" s="87" t="str">
        <f>IF(EXPORTADO!B1345&lt;&gt;"",EXPORTADO!B1345,"")</f>
        <v/>
      </c>
      <c r="I1363" s="78" t="str">
        <f t="shared" si="327"/>
        <v/>
      </c>
      <c r="J1363" s="78"/>
      <c r="K1363" s="88" t="str">
        <f>IF(EXPORTADO!A1345&lt;&gt;"",TRIM(EXPORTADO!A1345),"")</f>
        <v/>
      </c>
      <c r="L1363" s="50" t="str">
        <f>IF(K1363&lt;&gt;"",EXPORTADO!D1345,"")</f>
        <v/>
      </c>
      <c r="M1363" s="50"/>
      <c r="N1363" s="78" t="str">
        <f>IF(K1363&lt;&gt;"",EXPORTADO!C1345,"")</f>
        <v/>
      </c>
      <c r="O1363" s="89" t="str">
        <f>IF(G1363&lt;&gt;"",EXPORTADO!E1345,"")</f>
        <v/>
      </c>
      <c r="P1363" s="90" t="str">
        <f>IF(G1363&lt;&gt;"",EXPORTADO!F1345,"")</f>
        <v/>
      </c>
      <c r="Q1363" s="90" t="str">
        <f>IF($G1363&lt;&gt;"",$O1363*P1363,IF(OR($I1363="c",$I1363="css"),SUMIF($G$22:G$2999,$K1363,Q$22:Q$2999),IF($I1363="c1",SUMIF($F$22:F$2999,$K1363,Q$22:Q$2999),IF($I1363="c2",SUMIF($E$22:E$2999,$K1363,Q$22:Q$2999),IF($I1363="c3",SUMIF($D$22:D$2999,$K1363,Q$22:Q$2999),IF($I1363="c4",SUMIF($C$22:C$2999,$K1363,Q$22:Q$2999),""))))))</f>
        <v/>
      </c>
      <c r="S1363" s="90"/>
      <c r="T1363" s="90" t="str">
        <f>IF(G1363&lt;&gt;"",IF(S1363&lt;&gt;"",O1363*S1363,"Celda Vacia"),IF($G1363&lt;&gt;"",$O1363*S1363,IF(OR($I1363="c",$I1363="css"),SUMIF($G$22:G$2999,$K1363,T$22:T$2999),IF($I1363="c1",SUMIF($F$22:F$2999,$K1363,T$22:T$2999),IF($I1363="c2",SUMIF($E$22:E$2999,$K1363,T$22:T$2999),IF($I1363="c3",SUMIF($D$22:D$2999,$K1363,T$22:T$2999),IF($I1363="c4",SUMIF($C$22:C$2999,$K1363,T$22:T$2999),"")))))))</f>
        <v/>
      </c>
      <c r="U1363" s="91" t="str">
        <f t="shared" si="328"/>
        <v/>
      </c>
      <c r="V1363" s="45"/>
      <c r="X1363" s="50" t="str">
        <f t="shared" si="329"/>
        <v/>
      </c>
      <c r="Y1363" s="69" t="str">
        <f t="shared" si="330"/>
        <v/>
      </c>
      <c r="Z1363" s="69" t="str">
        <f t="shared" si="331"/>
        <v/>
      </c>
      <c r="AA1363" s="69" t="str">
        <f>IF(I1363="CSS",IF(RELLENAR!$F$6="PEM",IF(OR(T1363&lt;(Q1363),Q1363=0),1,""),IF(OR(T1363*(1+$T$11+$T$9)&lt;(Q1363*(1+$O$9+$O$11)),Q1363=0),1,"")),"")</f>
        <v/>
      </c>
      <c r="AB1363" s="93" t="str">
        <f t="shared" si="332"/>
        <v/>
      </c>
      <c r="AC1363" s="56" t="str">
        <f t="shared" si="333"/>
        <v/>
      </c>
      <c r="AD1363" s="94" t="str">
        <f t="shared" si="334"/>
        <v/>
      </c>
      <c r="AE1363" s="56" t="str">
        <f t="shared" si="335"/>
        <v/>
      </c>
      <c r="AF1363" s="78" t="str">
        <f t="shared" si="336"/>
        <v/>
      </c>
    </row>
    <row r="1364" spans="1:32" s="74" customFormat="1" x14ac:dyDescent="0.2">
      <c r="A1364" s="74" t="str">
        <f>IF(EXPORTADO!I1346&lt;&gt;"",EXPORTADO!I1346,"")</f>
        <v>OB</v>
      </c>
      <c r="B1364" s="74" t="str">
        <f t="shared" si="321"/>
        <v/>
      </c>
      <c r="C1364" s="86" t="str">
        <f t="shared" si="322"/>
        <v/>
      </c>
      <c r="D1364" s="86" t="str">
        <f t="shared" si="323"/>
        <v/>
      </c>
      <c r="E1364" s="86" t="str">
        <f t="shared" si="324"/>
        <v/>
      </c>
      <c r="F1364" s="86" t="str">
        <f t="shared" si="325"/>
        <v/>
      </c>
      <c r="G1364" s="86" t="str">
        <f t="shared" si="326"/>
        <v/>
      </c>
      <c r="H1364" s="87" t="str">
        <f>IF(EXPORTADO!B1346&lt;&gt;"",EXPORTADO!B1346,"")</f>
        <v/>
      </c>
      <c r="I1364" s="78" t="str">
        <f t="shared" si="327"/>
        <v/>
      </c>
      <c r="J1364" s="78"/>
      <c r="K1364" s="88" t="str">
        <f>IF(EXPORTADO!A1346&lt;&gt;"",TRIM(EXPORTADO!A1346),"")</f>
        <v/>
      </c>
      <c r="L1364" s="50" t="str">
        <f>IF(K1364&lt;&gt;"",EXPORTADO!D1346,"")</f>
        <v/>
      </c>
      <c r="M1364" s="50"/>
      <c r="N1364" s="78" t="str">
        <f>IF(K1364&lt;&gt;"",EXPORTADO!C1346,"")</f>
        <v/>
      </c>
      <c r="O1364" s="89" t="str">
        <f>IF(G1364&lt;&gt;"",EXPORTADO!E1346,"")</f>
        <v/>
      </c>
      <c r="P1364" s="90" t="str">
        <f>IF(G1364&lt;&gt;"",EXPORTADO!F1346,"")</f>
        <v/>
      </c>
      <c r="Q1364" s="90" t="str">
        <f>IF($G1364&lt;&gt;"",$O1364*P1364,IF(OR($I1364="c",$I1364="css"),SUMIF($G$22:G$2999,$K1364,Q$22:Q$2999),IF($I1364="c1",SUMIF($F$22:F$2999,$K1364,Q$22:Q$2999),IF($I1364="c2",SUMIF($E$22:E$2999,$K1364,Q$22:Q$2999),IF($I1364="c3",SUMIF($D$22:D$2999,$K1364,Q$22:Q$2999),IF($I1364="c4",SUMIF($C$22:C$2999,$K1364,Q$22:Q$2999),""))))))</f>
        <v/>
      </c>
      <c r="S1364" s="90"/>
      <c r="T1364" s="90" t="str">
        <f>IF(G1364&lt;&gt;"",IF(S1364&lt;&gt;"",O1364*S1364,"Celda Vacia"),IF($G1364&lt;&gt;"",$O1364*S1364,IF(OR($I1364="c",$I1364="css"),SUMIF($G$22:G$2999,$K1364,T$22:T$2999),IF($I1364="c1",SUMIF($F$22:F$2999,$K1364,T$22:T$2999),IF($I1364="c2",SUMIF($E$22:E$2999,$K1364,T$22:T$2999),IF($I1364="c3",SUMIF($D$22:D$2999,$K1364,T$22:T$2999),IF($I1364="c4",SUMIF($C$22:C$2999,$K1364,T$22:T$2999),"")))))))</f>
        <v/>
      </c>
      <c r="U1364" s="91" t="str">
        <f t="shared" si="328"/>
        <v/>
      </c>
      <c r="V1364" s="45"/>
      <c r="X1364" s="50" t="str">
        <f t="shared" si="329"/>
        <v/>
      </c>
      <c r="Y1364" s="69" t="str">
        <f t="shared" si="330"/>
        <v/>
      </c>
      <c r="Z1364" s="69" t="str">
        <f t="shared" si="331"/>
        <v/>
      </c>
      <c r="AA1364" s="69" t="str">
        <f>IF(I1364="CSS",IF(RELLENAR!$F$6="PEM",IF(OR(T1364&lt;(Q1364),Q1364=0),1,""),IF(OR(T1364*(1+$T$11+$T$9)&lt;(Q1364*(1+$O$9+$O$11)),Q1364=0),1,"")),"")</f>
        <v/>
      </c>
      <c r="AB1364" s="93" t="str">
        <f t="shared" si="332"/>
        <v/>
      </c>
      <c r="AC1364" s="56" t="str">
        <f t="shared" si="333"/>
        <v/>
      </c>
      <c r="AD1364" s="94" t="str">
        <f t="shared" si="334"/>
        <v/>
      </c>
      <c r="AE1364" s="56" t="str">
        <f t="shared" si="335"/>
        <v/>
      </c>
      <c r="AF1364" s="78" t="str">
        <f t="shared" si="336"/>
        <v/>
      </c>
    </row>
    <row r="1365" spans="1:32" s="74" customFormat="1" x14ac:dyDescent="0.2">
      <c r="A1365" s="74" t="str">
        <f>IF(EXPORTADO!I1347&lt;&gt;"",EXPORTADO!I1347,"")</f>
        <v>OB</v>
      </c>
      <c r="B1365" s="74" t="str">
        <f t="shared" si="321"/>
        <v/>
      </c>
      <c r="C1365" s="86" t="str">
        <f t="shared" si="322"/>
        <v/>
      </c>
      <c r="D1365" s="86" t="str">
        <f t="shared" si="323"/>
        <v/>
      </c>
      <c r="E1365" s="86" t="str">
        <f t="shared" si="324"/>
        <v/>
      </c>
      <c r="F1365" s="86" t="str">
        <f t="shared" si="325"/>
        <v/>
      </c>
      <c r="G1365" s="86" t="str">
        <f t="shared" si="326"/>
        <v/>
      </c>
      <c r="H1365" s="87" t="str">
        <f>IF(EXPORTADO!B1347&lt;&gt;"",EXPORTADO!B1347,"")</f>
        <v/>
      </c>
      <c r="I1365" s="78" t="str">
        <f t="shared" si="327"/>
        <v/>
      </c>
      <c r="J1365" s="78"/>
      <c r="K1365" s="88" t="str">
        <f>IF(EXPORTADO!A1347&lt;&gt;"",TRIM(EXPORTADO!A1347),"")</f>
        <v/>
      </c>
      <c r="L1365" s="50" t="str">
        <f>IF(K1365&lt;&gt;"",EXPORTADO!D1347,"")</f>
        <v/>
      </c>
      <c r="M1365" s="50"/>
      <c r="N1365" s="78" t="str">
        <f>IF(K1365&lt;&gt;"",EXPORTADO!C1347,"")</f>
        <v/>
      </c>
      <c r="O1365" s="89" t="str">
        <f>IF(G1365&lt;&gt;"",EXPORTADO!E1347,"")</f>
        <v/>
      </c>
      <c r="P1365" s="90" t="str">
        <f>IF(G1365&lt;&gt;"",EXPORTADO!F1347,"")</f>
        <v/>
      </c>
      <c r="Q1365" s="90" t="str">
        <f>IF($G1365&lt;&gt;"",$O1365*P1365,IF(OR($I1365="c",$I1365="css"),SUMIF($G$22:G$2999,$K1365,Q$22:Q$2999),IF($I1365="c1",SUMIF($F$22:F$2999,$K1365,Q$22:Q$2999),IF($I1365="c2",SUMIF($E$22:E$2999,$K1365,Q$22:Q$2999),IF($I1365="c3",SUMIF($D$22:D$2999,$K1365,Q$22:Q$2999),IF($I1365="c4",SUMIF($C$22:C$2999,$K1365,Q$22:Q$2999),""))))))</f>
        <v/>
      </c>
      <c r="S1365" s="90"/>
      <c r="T1365" s="90" t="str">
        <f>IF(G1365&lt;&gt;"",IF(S1365&lt;&gt;"",O1365*S1365,"Celda Vacia"),IF($G1365&lt;&gt;"",$O1365*S1365,IF(OR($I1365="c",$I1365="css"),SUMIF($G$22:G$2999,$K1365,T$22:T$2999),IF($I1365="c1",SUMIF($F$22:F$2999,$K1365,T$22:T$2999),IF($I1365="c2",SUMIF($E$22:E$2999,$K1365,T$22:T$2999),IF($I1365="c3",SUMIF($D$22:D$2999,$K1365,T$22:T$2999),IF($I1365="c4",SUMIF($C$22:C$2999,$K1365,T$22:T$2999),"")))))))</f>
        <v/>
      </c>
      <c r="U1365" s="91" t="str">
        <f t="shared" si="328"/>
        <v/>
      </c>
      <c r="V1365" s="45"/>
      <c r="X1365" s="50" t="str">
        <f t="shared" si="329"/>
        <v/>
      </c>
      <c r="Y1365" s="69" t="str">
        <f t="shared" si="330"/>
        <v/>
      </c>
      <c r="Z1365" s="69" t="str">
        <f t="shared" si="331"/>
        <v/>
      </c>
      <c r="AA1365" s="69" t="str">
        <f>IF(I1365="CSS",IF(RELLENAR!$F$6="PEM",IF(OR(T1365&lt;(Q1365),Q1365=0),1,""),IF(OR(T1365*(1+$T$11+$T$9)&lt;(Q1365*(1+$O$9+$O$11)),Q1365=0),1,"")),"")</f>
        <v/>
      </c>
      <c r="AB1365" s="93" t="str">
        <f t="shared" si="332"/>
        <v/>
      </c>
      <c r="AC1365" s="56" t="str">
        <f t="shared" si="333"/>
        <v/>
      </c>
      <c r="AD1365" s="94" t="str">
        <f t="shared" si="334"/>
        <v/>
      </c>
      <c r="AE1365" s="56" t="str">
        <f t="shared" si="335"/>
        <v/>
      </c>
      <c r="AF1365" s="78" t="str">
        <f t="shared" si="336"/>
        <v/>
      </c>
    </row>
    <row r="1366" spans="1:32" s="74" customFormat="1" x14ac:dyDescent="0.2">
      <c r="A1366" s="74" t="str">
        <f>IF(EXPORTADO!I1348&lt;&gt;"",EXPORTADO!I1348,"")</f>
        <v>OB</v>
      </c>
      <c r="B1366" s="74" t="str">
        <f t="shared" ref="B1366:B1429" si="337">IF(K1366&lt;&gt;"",LEN(K1366),"")</f>
        <v/>
      </c>
      <c r="C1366" s="86" t="str">
        <f t="shared" ref="C1366:C1429" si="338">IF($I1366="P5",MID($K1366,1,14),"")</f>
        <v/>
      </c>
      <c r="D1366" s="86" t="str">
        <f t="shared" ref="D1366:D1429" si="339">IF(OR($I1366="P4",$I1366="P5",$I1366="P5"),MID($K1366,1,11),"")</f>
        <v/>
      </c>
      <c r="E1366" s="86" t="str">
        <f t="shared" ref="E1366:E1429" si="340">IF(OR($I1366="P3",$I1366="P4",$I1366="P5"),MID($K1366,1,8),"")</f>
        <v/>
      </c>
      <c r="F1366" s="86" t="str">
        <f t="shared" ref="F1366:F1429" si="341">IF(OR($I1366="P2",$I1366="P3",$I1366="P4",$I1366="P5"),MID($K1366,1,5),"")</f>
        <v/>
      </c>
      <c r="G1366" s="86" t="str">
        <f t="shared" ref="G1366:G1429" si="342">IF(OR($I1366="P1",$I1366="P2",$I1366="P3",$I1366="P4",$I1366="P5"),MID($K1366,1,2),"")</f>
        <v/>
      </c>
      <c r="H1366" s="87" t="str">
        <f>IF(EXPORTADO!B1348&lt;&gt;"",EXPORTADO!B1348,"")</f>
        <v/>
      </c>
      <c r="I1366" s="78" t="str">
        <f t="shared" ref="I1366:I1429" si="343">IF(K1366&lt;&gt;"",IF(OR(K1366=CSS.1,K1366=CSS.2,K1366=CSS.3),"CSS",IF(B1366=17,IF(H1366="capítulo","c5","p5"),IF(B1366=14,IF(H1366="capítulo","c4","p4"),IF(B1366=11,IF(H1366="capítulo","c3","p3"),IF(B1366=8,IF(H1366="capítulo","c2","p2"),IF(B1366=5,IF(H1366="capítulo","c1","p1"),IF(B1366=2,"c"))))))),"")</f>
        <v/>
      </c>
      <c r="J1366" s="78"/>
      <c r="K1366" s="88" t="str">
        <f>IF(EXPORTADO!A1348&lt;&gt;"",TRIM(EXPORTADO!A1348),"")</f>
        <v/>
      </c>
      <c r="L1366" s="50" t="str">
        <f>IF(K1366&lt;&gt;"",EXPORTADO!D1348,"")</f>
        <v/>
      </c>
      <c r="M1366" s="50"/>
      <c r="N1366" s="78" t="str">
        <f>IF(K1366&lt;&gt;"",EXPORTADO!C1348,"")</f>
        <v/>
      </c>
      <c r="O1366" s="89" t="str">
        <f>IF(G1366&lt;&gt;"",EXPORTADO!E1348,"")</f>
        <v/>
      </c>
      <c r="P1366" s="90" t="str">
        <f>IF(G1366&lt;&gt;"",EXPORTADO!F1348,"")</f>
        <v/>
      </c>
      <c r="Q1366" s="90" t="str">
        <f>IF($G1366&lt;&gt;"",$O1366*P1366,IF(OR($I1366="c",$I1366="css"),SUMIF($G$22:G$2999,$K1366,Q$22:Q$2999),IF($I1366="c1",SUMIF($F$22:F$2999,$K1366,Q$22:Q$2999),IF($I1366="c2",SUMIF($E$22:E$2999,$K1366,Q$22:Q$2999),IF($I1366="c3",SUMIF($D$22:D$2999,$K1366,Q$22:Q$2999),IF($I1366="c4",SUMIF($C$22:C$2999,$K1366,Q$22:Q$2999),""))))))</f>
        <v/>
      </c>
      <c r="S1366" s="90"/>
      <c r="T1366" s="90" t="str">
        <f>IF(G1366&lt;&gt;"",IF(S1366&lt;&gt;"",O1366*S1366,"Celda Vacia"),IF($G1366&lt;&gt;"",$O1366*S1366,IF(OR($I1366="c",$I1366="css"),SUMIF($G$22:G$2999,$K1366,T$22:T$2999),IF($I1366="c1",SUMIF($F$22:F$2999,$K1366,T$22:T$2999),IF($I1366="c2",SUMIF($E$22:E$2999,$K1366,T$22:T$2999),IF($I1366="c3",SUMIF($D$22:D$2999,$K1366,T$22:T$2999),IF($I1366="c4",SUMIF($C$22:C$2999,$K1366,T$22:T$2999),"")))))))</f>
        <v/>
      </c>
      <c r="U1366" s="91" t="str">
        <f t="shared" ref="U1366:U1429" si="344">IF(T1366&lt;&gt;"Celda Vacia",IF($T$7&lt;&gt;0,IF(AND(T1366&lt;&gt;0,T1366&lt;&gt;"",Q1366&lt;&gt;0,Q1366&lt;&gt;""),-(1-(T1366*($Z$3+1))/(Q1366*($Z$2+1))),IF(AND(S1366&lt;&gt;"",S1366&lt;&gt;0,P1366&lt;&gt;"",P1366&lt;&gt;0),-(1-(S1366/P1366)),"")),""),"")</f>
        <v/>
      </c>
      <c r="V1366" s="45"/>
      <c r="X1366" s="50" t="str">
        <f t="shared" ref="X1366:X1429" si="345">IF(Y1366&lt;&gt;"",$X$7,IF(Z1366&lt;&gt;"",$X$9,IF(AND(AA1366&lt;&gt;"",AA1366&lt;&gt;0),$X$11,IF(AND(AE1366&lt;&gt;"",AE1366&lt;&gt;0),$X$13,""))))</f>
        <v/>
      </c>
      <c r="Y1366" s="69" t="str">
        <f t="shared" ref="Y1366:Y1429" si="346">IF(G1366&lt;&gt;"",IF(S1366="",1,""),"")</f>
        <v/>
      </c>
      <c r="Z1366" s="69" t="str">
        <f t="shared" ref="Z1366:Z1429" si="347">IF(G1366&lt;&gt;"",IF(S1366&lt;&gt;"",IF(S1366=0,1,""),""),"")</f>
        <v/>
      </c>
      <c r="AA1366" s="69" t="str">
        <f>IF(I1366="CSS",IF(RELLENAR!$F$6="PEM",IF(OR(T1366&lt;(Q1366),Q1366=0),1,""),IF(OR(T1366*(1+$T$11+$T$9)&lt;(Q1366*(1+$O$9+$O$11)),Q1366=0),1,"")),"")</f>
        <v/>
      </c>
      <c r="AB1366" s="93" t="str">
        <f t="shared" ref="AB1366:AB1429" si="348">IF(G1366&lt;&gt;"",IF(U1366&lt;&gt;"",U1366,""),"")</f>
        <v/>
      </c>
      <c r="AC1366" s="56" t="str">
        <f t="shared" ref="AC1366:AC1429" si="349">IF(G1366&lt;&gt;"",IF(AB1366&lt;&gt;"",COUNTIF($AB$22:$AB$2999,AB1366),""),"")</f>
        <v/>
      </c>
      <c r="AD1366" s="94" t="str">
        <f t="shared" ref="AD1366:AD1429" si="350">IF(AND(I1366="C",T1366&lt;&gt;0),-(1-(T1366*($T$11+$T$9)+T1366)/(Q1366*($O$9+$O$11)+Q1366)),"")</f>
        <v/>
      </c>
      <c r="AE1366" s="56" t="str">
        <f t="shared" ref="AE1366:AE1429" si="351">IF(AD1366&lt;&gt;"",IF(A1366="OB",IF(ABS(AD1366)&gt;PD.OC,1,""),IF(A1366="VEC",IF(ABS(AD1366)&gt;PD.VEC,1,""),IF(A1366="CI",IF(ABS(AD1366)&gt;PD.IC,1,""),IF(A1366="EIM",IF(ABS(AD1366)&gt;PD.EIM,1,""),"")))),"")</f>
        <v/>
      </c>
      <c r="AF1366" s="78" t="str">
        <f t="shared" ref="AF1366:AF1429" si="352">IF(T1366="celda vacia",1,"")</f>
        <v/>
      </c>
    </row>
    <row r="1367" spans="1:32" s="74" customFormat="1" x14ac:dyDescent="0.2">
      <c r="A1367" s="74" t="str">
        <f>IF(EXPORTADO!I1349&lt;&gt;"",EXPORTADO!I1349,"")</f>
        <v>OB</v>
      </c>
      <c r="B1367" s="74" t="str">
        <f t="shared" si="337"/>
        <v/>
      </c>
      <c r="C1367" s="86" t="str">
        <f t="shared" si="338"/>
        <v/>
      </c>
      <c r="D1367" s="86" t="str">
        <f t="shared" si="339"/>
        <v/>
      </c>
      <c r="E1367" s="86" t="str">
        <f t="shared" si="340"/>
        <v/>
      </c>
      <c r="F1367" s="86" t="str">
        <f t="shared" si="341"/>
        <v/>
      </c>
      <c r="G1367" s="86" t="str">
        <f t="shared" si="342"/>
        <v/>
      </c>
      <c r="H1367" s="87" t="str">
        <f>IF(EXPORTADO!B1349&lt;&gt;"",EXPORTADO!B1349,"")</f>
        <v/>
      </c>
      <c r="I1367" s="78" t="str">
        <f t="shared" si="343"/>
        <v/>
      </c>
      <c r="J1367" s="78"/>
      <c r="K1367" s="88" t="str">
        <f>IF(EXPORTADO!A1349&lt;&gt;"",TRIM(EXPORTADO!A1349),"")</f>
        <v/>
      </c>
      <c r="L1367" s="50" t="str">
        <f>IF(K1367&lt;&gt;"",EXPORTADO!D1349,"")</f>
        <v/>
      </c>
      <c r="M1367" s="50"/>
      <c r="N1367" s="78" t="str">
        <f>IF(K1367&lt;&gt;"",EXPORTADO!C1349,"")</f>
        <v/>
      </c>
      <c r="O1367" s="89" t="str">
        <f>IF(G1367&lt;&gt;"",EXPORTADO!E1349,"")</f>
        <v/>
      </c>
      <c r="P1367" s="90" t="str">
        <f>IF(G1367&lt;&gt;"",EXPORTADO!F1349,"")</f>
        <v/>
      </c>
      <c r="Q1367" s="90" t="str">
        <f>IF($G1367&lt;&gt;"",$O1367*P1367,IF(OR($I1367="c",$I1367="css"),SUMIF($G$22:G$2999,$K1367,Q$22:Q$2999),IF($I1367="c1",SUMIF($F$22:F$2999,$K1367,Q$22:Q$2999),IF($I1367="c2",SUMIF($E$22:E$2999,$K1367,Q$22:Q$2999),IF($I1367="c3",SUMIF($D$22:D$2999,$K1367,Q$22:Q$2999),IF($I1367="c4",SUMIF($C$22:C$2999,$K1367,Q$22:Q$2999),""))))))</f>
        <v/>
      </c>
      <c r="S1367" s="90" t="s">
        <v>17</v>
      </c>
      <c r="T1367" s="90" t="str">
        <f>IF(G1367&lt;&gt;"",IF(S1367&lt;&gt;"",O1367*S1367,"Celda Vacia"),IF($G1367&lt;&gt;"",$O1367*S1367,IF(OR($I1367="c",$I1367="css"),SUMIF($G$22:G$2999,$K1367,T$22:T$2999),IF($I1367="c1",SUMIF($F$22:F$2999,$K1367,T$22:T$2999),IF($I1367="c2",SUMIF($E$22:E$2999,$K1367,T$22:T$2999),IF($I1367="c3",SUMIF($D$22:D$2999,$K1367,T$22:T$2999),IF($I1367="c4",SUMIF($C$22:C$2999,$K1367,T$22:T$2999),"")))))))</f>
        <v/>
      </c>
      <c r="U1367" s="91" t="str">
        <f t="shared" si="344"/>
        <v/>
      </c>
      <c r="V1367" s="45"/>
      <c r="X1367" s="50" t="str">
        <f t="shared" si="345"/>
        <v/>
      </c>
      <c r="Y1367" s="69" t="str">
        <f t="shared" si="346"/>
        <v/>
      </c>
      <c r="Z1367" s="69" t="str">
        <f t="shared" si="347"/>
        <v/>
      </c>
      <c r="AA1367" s="69" t="str">
        <f>IF(I1367="CSS",IF(RELLENAR!$F$6="PEM",IF(OR(T1367&lt;(Q1367),Q1367=0),1,""),IF(OR(T1367*(1+$T$11+$T$9)&lt;(Q1367*(1+$O$9+$O$11)),Q1367=0),1,"")),"")</f>
        <v/>
      </c>
      <c r="AB1367" s="93" t="str">
        <f t="shared" si="348"/>
        <v/>
      </c>
      <c r="AC1367" s="56" t="str">
        <f t="shared" si="349"/>
        <v/>
      </c>
      <c r="AD1367" s="94" t="str">
        <f t="shared" si="350"/>
        <v/>
      </c>
      <c r="AE1367" s="56" t="str">
        <f t="shared" si="351"/>
        <v/>
      </c>
      <c r="AF1367" s="78" t="str">
        <f t="shared" si="352"/>
        <v/>
      </c>
    </row>
    <row r="1368" spans="1:32" s="74" customFormat="1" x14ac:dyDescent="0.2">
      <c r="A1368" s="74" t="str">
        <f>IF(EXPORTADO!I1350&lt;&gt;"",EXPORTADO!I1350,"")</f>
        <v>OB</v>
      </c>
      <c r="B1368" s="74" t="str">
        <f t="shared" si="337"/>
        <v/>
      </c>
      <c r="C1368" s="86" t="str">
        <f t="shared" si="338"/>
        <v/>
      </c>
      <c r="D1368" s="86" t="str">
        <f t="shared" si="339"/>
        <v/>
      </c>
      <c r="E1368" s="86" t="str">
        <f t="shared" si="340"/>
        <v/>
      </c>
      <c r="F1368" s="86" t="str">
        <f t="shared" si="341"/>
        <v/>
      </c>
      <c r="G1368" s="86" t="str">
        <f t="shared" si="342"/>
        <v/>
      </c>
      <c r="H1368" s="87" t="str">
        <f>IF(EXPORTADO!B1350&lt;&gt;"",EXPORTADO!B1350,"")</f>
        <v/>
      </c>
      <c r="I1368" s="78" t="str">
        <f t="shared" si="343"/>
        <v/>
      </c>
      <c r="J1368" s="78"/>
      <c r="K1368" s="88" t="str">
        <f>IF(EXPORTADO!A1350&lt;&gt;"",TRIM(EXPORTADO!A1350),"")</f>
        <v/>
      </c>
      <c r="L1368" s="50" t="str">
        <f>IF(K1368&lt;&gt;"",EXPORTADO!D1350,"")</f>
        <v/>
      </c>
      <c r="M1368" s="50"/>
      <c r="N1368" s="78" t="str">
        <f>IF(K1368&lt;&gt;"",EXPORTADO!C1350,"")</f>
        <v/>
      </c>
      <c r="O1368" s="89" t="str">
        <f>IF(G1368&lt;&gt;"",EXPORTADO!E1350,"")</f>
        <v/>
      </c>
      <c r="P1368" s="90" t="str">
        <f>IF(G1368&lt;&gt;"",EXPORTADO!F1350,"")</f>
        <v/>
      </c>
      <c r="Q1368" s="90" t="str">
        <f>IF($G1368&lt;&gt;"",$O1368*P1368,IF(OR($I1368="c",$I1368="css"),SUMIF($G$22:G$2999,$K1368,Q$22:Q$2999),IF($I1368="c1",SUMIF($F$22:F$2999,$K1368,Q$22:Q$2999),IF($I1368="c2",SUMIF($E$22:E$2999,$K1368,Q$22:Q$2999),IF($I1368="c3",SUMIF($D$22:D$2999,$K1368,Q$22:Q$2999),IF($I1368="c4",SUMIF($C$22:C$2999,$K1368,Q$22:Q$2999),""))))))</f>
        <v/>
      </c>
      <c r="S1368" s="90"/>
      <c r="T1368" s="90" t="str">
        <f>IF(G1368&lt;&gt;"",IF(S1368&lt;&gt;"",O1368*S1368,"Celda Vacia"),IF($G1368&lt;&gt;"",$O1368*S1368,IF(OR($I1368="c",$I1368="css"),SUMIF($G$22:G$2999,$K1368,T$22:T$2999),IF($I1368="c1",SUMIF($F$22:F$2999,$K1368,T$22:T$2999),IF($I1368="c2",SUMIF($E$22:E$2999,$K1368,T$22:T$2999),IF($I1368="c3",SUMIF($D$22:D$2999,$K1368,T$22:T$2999),IF($I1368="c4",SUMIF($C$22:C$2999,$K1368,T$22:T$2999),"")))))))</f>
        <v/>
      </c>
      <c r="U1368" s="91" t="str">
        <f t="shared" si="344"/>
        <v/>
      </c>
      <c r="V1368" s="45"/>
      <c r="X1368" s="50" t="str">
        <f t="shared" si="345"/>
        <v/>
      </c>
      <c r="Y1368" s="69" t="str">
        <f t="shared" si="346"/>
        <v/>
      </c>
      <c r="Z1368" s="69" t="str">
        <f t="shared" si="347"/>
        <v/>
      </c>
      <c r="AA1368" s="69" t="str">
        <f>IF(I1368="CSS",IF(RELLENAR!$F$6="PEM",IF(OR(T1368&lt;(Q1368),Q1368=0),1,""),IF(OR(T1368*(1+$T$11+$T$9)&lt;(Q1368*(1+$O$9+$O$11)),Q1368=0),1,"")),"")</f>
        <v/>
      </c>
      <c r="AB1368" s="93" t="str">
        <f t="shared" si="348"/>
        <v/>
      </c>
      <c r="AC1368" s="56" t="str">
        <f t="shared" si="349"/>
        <v/>
      </c>
      <c r="AD1368" s="94" t="str">
        <f t="shared" si="350"/>
        <v/>
      </c>
      <c r="AE1368" s="56" t="str">
        <f t="shared" si="351"/>
        <v/>
      </c>
      <c r="AF1368" s="78" t="str">
        <f t="shared" si="352"/>
        <v/>
      </c>
    </row>
    <row r="1369" spans="1:32" s="74" customFormat="1" x14ac:dyDescent="0.2">
      <c r="A1369" s="74" t="str">
        <f>IF(EXPORTADO!I1351&lt;&gt;"",EXPORTADO!I1351,"")</f>
        <v>OB</v>
      </c>
      <c r="B1369" s="74" t="str">
        <f t="shared" si="337"/>
        <v/>
      </c>
      <c r="C1369" s="86" t="str">
        <f t="shared" si="338"/>
        <v/>
      </c>
      <c r="D1369" s="86" t="str">
        <f t="shared" si="339"/>
        <v/>
      </c>
      <c r="E1369" s="86" t="str">
        <f t="shared" si="340"/>
        <v/>
      </c>
      <c r="F1369" s="86" t="str">
        <f t="shared" si="341"/>
        <v/>
      </c>
      <c r="G1369" s="86" t="str">
        <f t="shared" si="342"/>
        <v/>
      </c>
      <c r="H1369" s="87" t="str">
        <f>IF(EXPORTADO!B1351&lt;&gt;"",EXPORTADO!B1351,"")</f>
        <v/>
      </c>
      <c r="I1369" s="78" t="str">
        <f t="shared" si="343"/>
        <v/>
      </c>
      <c r="J1369" s="78"/>
      <c r="K1369" s="88" t="str">
        <f>IF(EXPORTADO!A1351&lt;&gt;"",TRIM(EXPORTADO!A1351),"")</f>
        <v/>
      </c>
      <c r="L1369" s="50" t="str">
        <f>IF(K1369&lt;&gt;"",EXPORTADO!D1351,"")</f>
        <v/>
      </c>
      <c r="M1369" s="50"/>
      <c r="N1369" s="78" t="str">
        <f>IF(K1369&lt;&gt;"",EXPORTADO!C1351,"")</f>
        <v/>
      </c>
      <c r="O1369" s="89" t="str">
        <f>IF(G1369&lt;&gt;"",EXPORTADO!E1351,"")</f>
        <v/>
      </c>
      <c r="P1369" s="90" t="str">
        <f>IF(G1369&lt;&gt;"",EXPORTADO!F1351,"")</f>
        <v/>
      </c>
      <c r="Q1369" s="90" t="str">
        <f>IF($G1369&lt;&gt;"",$O1369*P1369,IF(OR($I1369="c",$I1369="css"),SUMIF($G$22:G$2999,$K1369,Q$22:Q$2999),IF($I1369="c1",SUMIF($F$22:F$2999,$K1369,Q$22:Q$2999),IF($I1369="c2",SUMIF($E$22:E$2999,$K1369,Q$22:Q$2999),IF($I1369="c3",SUMIF($D$22:D$2999,$K1369,Q$22:Q$2999),IF($I1369="c4",SUMIF($C$22:C$2999,$K1369,Q$22:Q$2999),""))))))</f>
        <v/>
      </c>
      <c r="S1369" s="90"/>
      <c r="T1369" s="90" t="str">
        <f>IF(G1369&lt;&gt;"",IF(S1369&lt;&gt;"",O1369*S1369,"Celda Vacia"),IF($G1369&lt;&gt;"",$O1369*S1369,IF(OR($I1369="c",$I1369="css"),SUMIF($G$22:G$2999,$K1369,T$22:T$2999),IF($I1369="c1",SUMIF($F$22:F$2999,$K1369,T$22:T$2999),IF($I1369="c2",SUMIF($E$22:E$2999,$K1369,T$22:T$2999),IF($I1369="c3",SUMIF($D$22:D$2999,$K1369,T$22:T$2999),IF($I1369="c4",SUMIF($C$22:C$2999,$K1369,T$22:T$2999),"")))))))</f>
        <v/>
      </c>
      <c r="U1369" s="91" t="str">
        <f t="shared" si="344"/>
        <v/>
      </c>
      <c r="V1369" s="45"/>
      <c r="X1369" s="50" t="str">
        <f t="shared" si="345"/>
        <v/>
      </c>
      <c r="Y1369" s="69" t="str">
        <f t="shared" si="346"/>
        <v/>
      </c>
      <c r="Z1369" s="69" t="str">
        <f t="shared" si="347"/>
        <v/>
      </c>
      <c r="AA1369" s="69" t="str">
        <f>IF(I1369="CSS",IF(RELLENAR!$F$6="PEM",IF(OR(T1369&lt;(Q1369),Q1369=0),1,""),IF(OR(T1369*(1+$T$11+$T$9)&lt;(Q1369*(1+$O$9+$O$11)),Q1369=0),1,"")),"")</f>
        <v/>
      </c>
      <c r="AB1369" s="93" t="str">
        <f t="shared" si="348"/>
        <v/>
      </c>
      <c r="AC1369" s="56" t="str">
        <f t="shared" si="349"/>
        <v/>
      </c>
      <c r="AD1369" s="94" t="str">
        <f t="shared" si="350"/>
        <v/>
      </c>
      <c r="AE1369" s="56" t="str">
        <f t="shared" si="351"/>
        <v/>
      </c>
      <c r="AF1369" s="78" t="str">
        <f t="shared" si="352"/>
        <v/>
      </c>
    </row>
    <row r="1370" spans="1:32" s="74" customFormat="1" x14ac:dyDescent="0.2">
      <c r="A1370" s="74" t="str">
        <f>IF(EXPORTADO!I1352&lt;&gt;"",EXPORTADO!I1352,"")</f>
        <v>OB</v>
      </c>
      <c r="B1370" s="74" t="str">
        <f t="shared" si="337"/>
        <v/>
      </c>
      <c r="C1370" s="86" t="str">
        <f t="shared" si="338"/>
        <v/>
      </c>
      <c r="D1370" s="86" t="str">
        <f t="shared" si="339"/>
        <v/>
      </c>
      <c r="E1370" s="86" t="str">
        <f t="shared" si="340"/>
        <v/>
      </c>
      <c r="F1370" s="86" t="str">
        <f t="shared" si="341"/>
        <v/>
      </c>
      <c r="G1370" s="86" t="str">
        <f t="shared" si="342"/>
        <v/>
      </c>
      <c r="H1370" s="87" t="str">
        <f>IF(EXPORTADO!B1352&lt;&gt;"",EXPORTADO!B1352,"")</f>
        <v/>
      </c>
      <c r="I1370" s="78" t="str">
        <f t="shared" si="343"/>
        <v/>
      </c>
      <c r="J1370" s="78"/>
      <c r="K1370" s="88" t="str">
        <f>IF(EXPORTADO!A1352&lt;&gt;"",TRIM(EXPORTADO!A1352),"")</f>
        <v/>
      </c>
      <c r="L1370" s="50" t="str">
        <f>IF(K1370&lt;&gt;"",EXPORTADO!D1352,"")</f>
        <v/>
      </c>
      <c r="M1370" s="50"/>
      <c r="N1370" s="78" t="str">
        <f>IF(K1370&lt;&gt;"",EXPORTADO!C1352,"")</f>
        <v/>
      </c>
      <c r="O1370" s="89" t="str">
        <f>IF(G1370&lt;&gt;"",EXPORTADO!E1352,"")</f>
        <v/>
      </c>
      <c r="P1370" s="90" t="str">
        <f>IF(G1370&lt;&gt;"",EXPORTADO!F1352,"")</f>
        <v/>
      </c>
      <c r="Q1370" s="90" t="str">
        <f>IF($G1370&lt;&gt;"",$O1370*P1370,IF(OR($I1370="c",$I1370="css"),SUMIF($G$22:G$2999,$K1370,Q$22:Q$2999),IF($I1370="c1",SUMIF($F$22:F$2999,$K1370,Q$22:Q$2999),IF($I1370="c2",SUMIF($E$22:E$2999,$K1370,Q$22:Q$2999),IF($I1370="c3",SUMIF($D$22:D$2999,$K1370,Q$22:Q$2999),IF($I1370="c4",SUMIF($C$22:C$2999,$K1370,Q$22:Q$2999),""))))))</f>
        <v/>
      </c>
      <c r="S1370" s="90" t="s">
        <v>17</v>
      </c>
      <c r="T1370" s="90" t="str">
        <f>IF(G1370&lt;&gt;"",IF(S1370&lt;&gt;"",O1370*S1370,"Celda Vacia"),IF($G1370&lt;&gt;"",$O1370*S1370,IF(OR($I1370="c",$I1370="css"),SUMIF($G$22:G$2999,$K1370,T$22:T$2999),IF($I1370="c1",SUMIF($F$22:F$2999,$K1370,T$22:T$2999),IF($I1370="c2",SUMIF($E$22:E$2999,$K1370,T$22:T$2999),IF($I1370="c3",SUMIF($D$22:D$2999,$K1370,T$22:T$2999),IF($I1370="c4",SUMIF($C$22:C$2999,$K1370,T$22:T$2999),"")))))))</f>
        <v/>
      </c>
      <c r="U1370" s="91" t="str">
        <f t="shared" si="344"/>
        <v/>
      </c>
      <c r="V1370" s="45"/>
      <c r="X1370" s="50" t="str">
        <f t="shared" si="345"/>
        <v/>
      </c>
      <c r="Y1370" s="69" t="str">
        <f t="shared" si="346"/>
        <v/>
      </c>
      <c r="Z1370" s="69" t="str">
        <f t="shared" si="347"/>
        <v/>
      </c>
      <c r="AA1370" s="69" t="str">
        <f>IF(I1370="CSS",IF(RELLENAR!$F$6="PEM",IF(OR(T1370&lt;(Q1370),Q1370=0),1,""),IF(OR(T1370*(1+$T$11+$T$9)&lt;(Q1370*(1+$O$9+$O$11)),Q1370=0),1,"")),"")</f>
        <v/>
      </c>
      <c r="AB1370" s="93" t="str">
        <f t="shared" si="348"/>
        <v/>
      </c>
      <c r="AC1370" s="56" t="str">
        <f t="shared" si="349"/>
        <v/>
      </c>
      <c r="AD1370" s="94" t="str">
        <f t="shared" si="350"/>
        <v/>
      </c>
      <c r="AE1370" s="56" t="str">
        <f t="shared" si="351"/>
        <v/>
      </c>
      <c r="AF1370" s="78" t="str">
        <f t="shared" si="352"/>
        <v/>
      </c>
    </row>
    <row r="1371" spans="1:32" s="74" customFormat="1" x14ac:dyDescent="0.2">
      <c r="A1371" s="74" t="str">
        <f>IF(EXPORTADO!I1353&lt;&gt;"",EXPORTADO!I1353,"")</f>
        <v>OB</v>
      </c>
      <c r="B1371" s="74" t="str">
        <f t="shared" si="337"/>
        <v/>
      </c>
      <c r="C1371" s="86" t="str">
        <f t="shared" si="338"/>
        <v/>
      </c>
      <c r="D1371" s="86" t="str">
        <f t="shared" si="339"/>
        <v/>
      </c>
      <c r="E1371" s="86" t="str">
        <f t="shared" si="340"/>
        <v/>
      </c>
      <c r="F1371" s="86" t="str">
        <f t="shared" si="341"/>
        <v/>
      </c>
      <c r="G1371" s="86" t="str">
        <f t="shared" si="342"/>
        <v/>
      </c>
      <c r="H1371" s="87" t="str">
        <f>IF(EXPORTADO!B1353&lt;&gt;"",EXPORTADO!B1353,"")</f>
        <v/>
      </c>
      <c r="I1371" s="78" t="str">
        <f t="shared" si="343"/>
        <v/>
      </c>
      <c r="J1371" s="78"/>
      <c r="K1371" s="88" t="str">
        <f>IF(EXPORTADO!A1353&lt;&gt;"",TRIM(EXPORTADO!A1353),"")</f>
        <v/>
      </c>
      <c r="L1371" s="50" t="str">
        <f>IF(K1371&lt;&gt;"",EXPORTADO!D1353,"")</f>
        <v/>
      </c>
      <c r="M1371" s="50"/>
      <c r="N1371" s="78" t="str">
        <f>IF(K1371&lt;&gt;"",EXPORTADO!C1353,"")</f>
        <v/>
      </c>
      <c r="O1371" s="89" t="str">
        <f>IF(G1371&lt;&gt;"",EXPORTADO!E1353,"")</f>
        <v/>
      </c>
      <c r="P1371" s="90" t="str">
        <f>IF(G1371&lt;&gt;"",EXPORTADO!F1353,"")</f>
        <v/>
      </c>
      <c r="Q1371" s="90" t="str">
        <f>IF($G1371&lt;&gt;"",$O1371*P1371,IF(OR($I1371="c",$I1371="css"),SUMIF($G$22:G$2999,$K1371,Q$22:Q$2999),IF($I1371="c1",SUMIF($F$22:F$2999,$K1371,Q$22:Q$2999),IF($I1371="c2",SUMIF($E$22:E$2999,$K1371,Q$22:Q$2999),IF($I1371="c3",SUMIF($D$22:D$2999,$K1371,Q$22:Q$2999),IF($I1371="c4",SUMIF($C$22:C$2999,$K1371,Q$22:Q$2999),""))))))</f>
        <v/>
      </c>
      <c r="S1371" s="90"/>
      <c r="T1371" s="90" t="str">
        <f>IF(G1371&lt;&gt;"",IF(S1371&lt;&gt;"",O1371*S1371,"Celda Vacia"),IF($G1371&lt;&gt;"",$O1371*S1371,IF(OR($I1371="c",$I1371="css"),SUMIF($G$22:G$2999,$K1371,T$22:T$2999),IF($I1371="c1",SUMIF($F$22:F$2999,$K1371,T$22:T$2999),IF($I1371="c2",SUMIF($E$22:E$2999,$K1371,T$22:T$2999),IF($I1371="c3",SUMIF($D$22:D$2999,$K1371,T$22:T$2999),IF($I1371="c4",SUMIF($C$22:C$2999,$K1371,T$22:T$2999),"")))))))</f>
        <v/>
      </c>
      <c r="U1371" s="91" t="str">
        <f t="shared" si="344"/>
        <v/>
      </c>
      <c r="V1371" s="45"/>
      <c r="X1371" s="50" t="str">
        <f t="shared" si="345"/>
        <v/>
      </c>
      <c r="Y1371" s="69" t="str">
        <f t="shared" si="346"/>
        <v/>
      </c>
      <c r="Z1371" s="69" t="str">
        <f t="shared" si="347"/>
        <v/>
      </c>
      <c r="AA1371" s="69" t="str">
        <f>IF(I1371="CSS",IF(RELLENAR!$F$6="PEM",IF(OR(T1371&lt;(Q1371),Q1371=0),1,""),IF(OR(T1371*(1+$T$11+$T$9)&lt;(Q1371*(1+$O$9+$O$11)),Q1371=0),1,"")),"")</f>
        <v/>
      </c>
      <c r="AB1371" s="93" t="str">
        <f t="shared" si="348"/>
        <v/>
      </c>
      <c r="AC1371" s="56" t="str">
        <f t="shared" si="349"/>
        <v/>
      </c>
      <c r="AD1371" s="94" t="str">
        <f t="shared" si="350"/>
        <v/>
      </c>
      <c r="AE1371" s="56" t="str">
        <f t="shared" si="351"/>
        <v/>
      </c>
      <c r="AF1371" s="78" t="str">
        <f t="shared" si="352"/>
        <v/>
      </c>
    </row>
    <row r="1372" spans="1:32" s="74" customFormat="1" x14ac:dyDescent="0.2">
      <c r="A1372" s="74" t="str">
        <f>IF(EXPORTADO!I1354&lt;&gt;"",EXPORTADO!I1354,"")</f>
        <v>OB</v>
      </c>
      <c r="B1372" s="74" t="str">
        <f t="shared" si="337"/>
        <v/>
      </c>
      <c r="C1372" s="86" t="str">
        <f t="shared" si="338"/>
        <v/>
      </c>
      <c r="D1372" s="86" t="str">
        <f t="shared" si="339"/>
        <v/>
      </c>
      <c r="E1372" s="86" t="str">
        <f t="shared" si="340"/>
        <v/>
      </c>
      <c r="F1372" s="86" t="str">
        <f t="shared" si="341"/>
        <v/>
      </c>
      <c r="G1372" s="86" t="str">
        <f t="shared" si="342"/>
        <v/>
      </c>
      <c r="H1372" s="87" t="str">
        <f>IF(EXPORTADO!B1354&lt;&gt;"",EXPORTADO!B1354,"")</f>
        <v/>
      </c>
      <c r="I1372" s="78" t="str">
        <f t="shared" si="343"/>
        <v/>
      </c>
      <c r="J1372" s="78"/>
      <c r="K1372" s="88" t="str">
        <f>IF(EXPORTADO!A1354&lt;&gt;"",TRIM(EXPORTADO!A1354),"")</f>
        <v/>
      </c>
      <c r="L1372" s="50" t="str">
        <f>IF(K1372&lt;&gt;"",EXPORTADO!D1354,"")</f>
        <v/>
      </c>
      <c r="M1372" s="50"/>
      <c r="N1372" s="78" t="str">
        <f>IF(K1372&lt;&gt;"",EXPORTADO!C1354,"")</f>
        <v/>
      </c>
      <c r="O1372" s="89" t="str">
        <f>IF(G1372&lt;&gt;"",EXPORTADO!E1354,"")</f>
        <v/>
      </c>
      <c r="P1372" s="90" t="str">
        <f>IF(G1372&lt;&gt;"",EXPORTADO!F1354,"")</f>
        <v/>
      </c>
      <c r="Q1372" s="90" t="str">
        <f>IF($G1372&lt;&gt;"",$O1372*P1372,IF(OR($I1372="c",$I1372="css"),SUMIF($G$22:G$2999,$K1372,Q$22:Q$2999),IF($I1372="c1",SUMIF($F$22:F$2999,$K1372,Q$22:Q$2999),IF($I1372="c2",SUMIF($E$22:E$2999,$K1372,Q$22:Q$2999),IF($I1372="c3",SUMIF($D$22:D$2999,$K1372,Q$22:Q$2999),IF($I1372="c4",SUMIF($C$22:C$2999,$K1372,Q$22:Q$2999),""))))))</f>
        <v/>
      </c>
      <c r="S1372" s="90"/>
      <c r="T1372" s="90" t="str">
        <f>IF(G1372&lt;&gt;"",IF(S1372&lt;&gt;"",O1372*S1372,"Celda Vacia"),IF($G1372&lt;&gt;"",$O1372*S1372,IF(OR($I1372="c",$I1372="css"),SUMIF($G$22:G$2999,$K1372,T$22:T$2999),IF($I1372="c1",SUMIF($F$22:F$2999,$K1372,T$22:T$2999),IF($I1372="c2",SUMIF($E$22:E$2999,$K1372,T$22:T$2999),IF($I1372="c3",SUMIF($D$22:D$2999,$K1372,T$22:T$2999),IF($I1372="c4",SUMIF($C$22:C$2999,$K1372,T$22:T$2999),"")))))))</f>
        <v/>
      </c>
      <c r="U1372" s="91" t="str">
        <f t="shared" si="344"/>
        <v/>
      </c>
      <c r="V1372" s="45"/>
      <c r="X1372" s="50" t="str">
        <f t="shared" si="345"/>
        <v/>
      </c>
      <c r="Y1372" s="69" t="str">
        <f t="shared" si="346"/>
        <v/>
      </c>
      <c r="Z1372" s="69" t="str">
        <f t="shared" si="347"/>
        <v/>
      </c>
      <c r="AA1372" s="69" t="str">
        <f>IF(I1372="CSS",IF(RELLENAR!$F$6="PEM",IF(OR(T1372&lt;(Q1372),Q1372=0),1,""),IF(OR(T1372*(1+$T$11+$T$9)&lt;(Q1372*(1+$O$9+$O$11)),Q1372=0),1,"")),"")</f>
        <v/>
      </c>
      <c r="AB1372" s="93" t="str">
        <f t="shared" si="348"/>
        <v/>
      </c>
      <c r="AC1372" s="56" t="str">
        <f t="shared" si="349"/>
        <v/>
      </c>
      <c r="AD1372" s="94" t="str">
        <f t="shared" si="350"/>
        <v/>
      </c>
      <c r="AE1372" s="56" t="str">
        <f t="shared" si="351"/>
        <v/>
      </c>
      <c r="AF1372" s="78" t="str">
        <f t="shared" si="352"/>
        <v/>
      </c>
    </row>
    <row r="1373" spans="1:32" s="74" customFormat="1" x14ac:dyDescent="0.2">
      <c r="A1373" s="74" t="str">
        <f>IF(EXPORTADO!I1355&lt;&gt;"",EXPORTADO!I1355,"")</f>
        <v>OB</v>
      </c>
      <c r="B1373" s="74" t="str">
        <f t="shared" si="337"/>
        <v/>
      </c>
      <c r="C1373" s="86" t="str">
        <f t="shared" si="338"/>
        <v/>
      </c>
      <c r="D1373" s="86" t="str">
        <f t="shared" si="339"/>
        <v/>
      </c>
      <c r="E1373" s="86" t="str">
        <f t="shared" si="340"/>
        <v/>
      </c>
      <c r="F1373" s="86" t="str">
        <f t="shared" si="341"/>
        <v/>
      </c>
      <c r="G1373" s="86" t="str">
        <f t="shared" si="342"/>
        <v/>
      </c>
      <c r="H1373" s="87" t="str">
        <f>IF(EXPORTADO!B1355&lt;&gt;"",EXPORTADO!B1355,"")</f>
        <v/>
      </c>
      <c r="I1373" s="78" t="str">
        <f t="shared" si="343"/>
        <v/>
      </c>
      <c r="J1373" s="78"/>
      <c r="K1373" s="88" t="str">
        <f>IF(EXPORTADO!A1355&lt;&gt;"",TRIM(EXPORTADO!A1355),"")</f>
        <v/>
      </c>
      <c r="L1373" s="50" t="str">
        <f>IF(K1373&lt;&gt;"",EXPORTADO!D1355,"")</f>
        <v/>
      </c>
      <c r="M1373" s="50"/>
      <c r="N1373" s="78" t="str">
        <f>IF(K1373&lt;&gt;"",EXPORTADO!C1355,"")</f>
        <v/>
      </c>
      <c r="O1373" s="89" t="str">
        <f>IF(G1373&lt;&gt;"",EXPORTADO!E1355,"")</f>
        <v/>
      </c>
      <c r="P1373" s="90" t="str">
        <f>IF(G1373&lt;&gt;"",EXPORTADO!F1355,"")</f>
        <v/>
      </c>
      <c r="Q1373" s="90" t="str">
        <f>IF($G1373&lt;&gt;"",$O1373*P1373,IF(OR($I1373="c",$I1373="css"),SUMIF($G$22:G$2999,$K1373,Q$22:Q$2999),IF($I1373="c1",SUMIF($F$22:F$2999,$K1373,Q$22:Q$2999),IF($I1373="c2",SUMIF($E$22:E$2999,$K1373,Q$22:Q$2999),IF($I1373="c3",SUMIF($D$22:D$2999,$K1373,Q$22:Q$2999),IF($I1373="c4",SUMIF($C$22:C$2999,$K1373,Q$22:Q$2999),""))))))</f>
        <v/>
      </c>
      <c r="S1373" s="90" t="s">
        <v>17</v>
      </c>
      <c r="T1373" s="90" t="str">
        <f>IF(G1373&lt;&gt;"",IF(S1373&lt;&gt;"",O1373*S1373,"Celda Vacia"),IF($G1373&lt;&gt;"",$O1373*S1373,IF(OR($I1373="c",$I1373="css"),SUMIF($G$22:G$2999,$K1373,T$22:T$2999),IF($I1373="c1",SUMIF($F$22:F$2999,$K1373,T$22:T$2999),IF($I1373="c2",SUMIF($E$22:E$2999,$K1373,T$22:T$2999),IF($I1373="c3",SUMIF($D$22:D$2999,$K1373,T$22:T$2999),IF($I1373="c4",SUMIF($C$22:C$2999,$K1373,T$22:T$2999),"")))))))</f>
        <v/>
      </c>
      <c r="U1373" s="91" t="str">
        <f t="shared" si="344"/>
        <v/>
      </c>
      <c r="V1373" s="45"/>
      <c r="X1373" s="50" t="str">
        <f t="shared" si="345"/>
        <v/>
      </c>
      <c r="Y1373" s="69" t="str">
        <f t="shared" si="346"/>
        <v/>
      </c>
      <c r="Z1373" s="69" t="str">
        <f t="shared" si="347"/>
        <v/>
      </c>
      <c r="AA1373" s="69" t="str">
        <f>IF(I1373="CSS",IF(RELLENAR!$F$6="PEM",IF(OR(T1373&lt;(Q1373),Q1373=0),1,""),IF(OR(T1373*(1+$T$11+$T$9)&lt;(Q1373*(1+$O$9+$O$11)),Q1373=0),1,"")),"")</f>
        <v/>
      </c>
      <c r="AB1373" s="93" t="str">
        <f t="shared" si="348"/>
        <v/>
      </c>
      <c r="AC1373" s="56" t="str">
        <f t="shared" si="349"/>
        <v/>
      </c>
      <c r="AD1373" s="94" t="str">
        <f t="shared" si="350"/>
        <v/>
      </c>
      <c r="AE1373" s="56" t="str">
        <f t="shared" si="351"/>
        <v/>
      </c>
      <c r="AF1373" s="78" t="str">
        <f t="shared" si="352"/>
        <v/>
      </c>
    </row>
    <row r="1374" spans="1:32" s="74" customFormat="1" x14ac:dyDescent="0.2">
      <c r="A1374" s="74" t="str">
        <f>IF(EXPORTADO!I1356&lt;&gt;"",EXPORTADO!I1356,"")</f>
        <v>OB</v>
      </c>
      <c r="B1374" s="74" t="str">
        <f t="shared" si="337"/>
        <v/>
      </c>
      <c r="C1374" s="86" t="str">
        <f t="shared" si="338"/>
        <v/>
      </c>
      <c r="D1374" s="86" t="str">
        <f t="shared" si="339"/>
        <v/>
      </c>
      <c r="E1374" s="86" t="str">
        <f t="shared" si="340"/>
        <v/>
      </c>
      <c r="F1374" s="86" t="str">
        <f t="shared" si="341"/>
        <v/>
      </c>
      <c r="G1374" s="86" t="str">
        <f t="shared" si="342"/>
        <v/>
      </c>
      <c r="H1374" s="87" t="str">
        <f>IF(EXPORTADO!B1356&lt;&gt;"",EXPORTADO!B1356,"")</f>
        <v/>
      </c>
      <c r="I1374" s="78" t="str">
        <f t="shared" si="343"/>
        <v/>
      </c>
      <c r="J1374" s="78"/>
      <c r="K1374" s="88" t="str">
        <f>IF(EXPORTADO!A1356&lt;&gt;"",TRIM(EXPORTADO!A1356),"")</f>
        <v/>
      </c>
      <c r="L1374" s="50" t="str">
        <f>IF(K1374&lt;&gt;"",EXPORTADO!D1356,"")</f>
        <v/>
      </c>
      <c r="M1374" s="50"/>
      <c r="N1374" s="78" t="str">
        <f>IF(K1374&lt;&gt;"",EXPORTADO!C1356,"")</f>
        <v/>
      </c>
      <c r="O1374" s="89" t="str">
        <f>IF(G1374&lt;&gt;"",EXPORTADO!E1356,"")</f>
        <v/>
      </c>
      <c r="P1374" s="90" t="str">
        <f>IF(G1374&lt;&gt;"",EXPORTADO!F1356,"")</f>
        <v/>
      </c>
      <c r="Q1374" s="90" t="str">
        <f>IF($G1374&lt;&gt;"",$O1374*P1374,IF(OR($I1374="c",$I1374="css"),SUMIF($G$22:G$2999,$K1374,Q$22:Q$2999),IF($I1374="c1",SUMIF($F$22:F$2999,$K1374,Q$22:Q$2999),IF($I1374="c2",SUMIF($E$22:E$2999,$K1374,Q$22:Q$2999),IF($I1374="c3",SUMIF($D$22:D$2999,$K1374,Q$22:Q$2999),IF($I1374="c4",SUMIF($C$22:C$2999,$K1374,Q$22:Q$2999),""))))))</f>
        <v/>
      </c>
      <c r="S1374" s="90"/>
      <c r="T1374" s="90" t="str">
        <f>IF(G1374&lt;&gt;"",IF(S1374&lt;&gt;"",O1374*S1374,"Celda Vacia"),IF($G1374&lt;&gt;"",$O1374*S1374,IF(OR($I1374="c",$I1374="css"),SUMIF($G$22:G$2999,$K1374,T$22:T$2999),IF($I1374="c1",SUMIF($F$22:F$2999,$K1374,T$22:T$2999),IF($I1374="c2",SUMIF($E$22:E$2999,$K1374,T$22:T$2999),IF($I1374="c3",SUMIF($D$22:D$2999,$K1374,T$22:T$2999),IF($I1374="c4",SUMIF($C$22:C$2999,$K1374,T$22:T$2999),"")))))))</f>
        <v/>
      </c>
      <c r="U1374" s="91" t="str">
        <f t="shared" si="344"/>
        <v/>
      </c>
      <c r="V1374" s="45"/>
      <c r="X1374" s="50" t="str">
        <f t="shared" si="345"/>
        <v/>
      </c>
      <c r="Y1374" s="69" t="str">
        <f t="shared" si="346"/>
        <v/>
      </c>
      <c r="Z1374" s="69" t="str">
        <f t="shared" si="347"/>
        <v/>
      </c>
      <c r="AA1374" s="69" t="str">
        <f>IF(I1374="CSS",IF(RELLENAR!$F$6="PEM",IF(OR(T1374&lt;(Q1374),Q1374=0),1,""),IF(OR(T1374*(1+$T$11+$T$9)&lt;(Q1374*(1+$O$9+$O$11)),Q1374=0),1,"")),"")</f>
        <v/>
      </c>
      <c r="AB1374" s="93" t="str">
        <f t="shared" si="348"/>
        <v/>
      </c>
      <c r="AC1374" s="56" t="str">
        <f t="shared" si="349"/>
        <v/>
      </c>
      <c r="AD1374" s="94" t="str">
        <f t="shared" si="350"/>
        <v/>
      </c>
      <c r="AE1374" s="56" t="str">
        <f t="shared" si="351"/>
        <v/>
      </c>
      <c r="AF1374" s="78" t="str">
        <f t="shared" si="352"/>
        <v/>
      </c>
    </row>
    <row r="1375" spans="1:32" s="74" customFormat="1" x14ac:dyDescent="0.2">
      <c r="A1375" s="74" t="str">
        <f>IF(EXPORTADO!I1357&lt;&gt;"",EXPORTADO!I1357,"")</f>
        <v>OB</v>
      </c>
      <c r="B1375" s="74" t="str">
        <f t="shared" si="337"/>
        <v/>
      </c>
      <c r="C1375" s="86" t="str">
        <f t="shared" si="338"/>
        <v/>
      </c>
      <c r="D1375" s="86" t="str">
        <f t="shared" si="339"/>
        <v/>
      </c>
      <c r="E1375" s="86" t="str">
        <f t="shared" si="340"/>
        <v/>
      </c>
      <c r="F1375" s="86" t="str">
        <f t="shared" si="341"/>
        <v/>
      </c>
      <c r="G1375" s="86" t="str">
        <f t="shared" si="342"/>
        <v/>
      </c>
      <c r="H1375" s="87" t="str">
        <f>IF(EXPORTADO!B1357&lt;&gt;"",EXPORTADO!B1357,"")</f>
        <v/>
      </c>
      <c r="I1375" s="78" t="str">
        <f t="shared" si="343"/>
        <v/>
      </c>
      <c r="J1375" s="78"/>
      <c r="K1375" s="88" t="str">
        <f>IF(EXPORTADO!A1357&lt;&gt;"",TRIM(EXPORTADO!A1357),"")</f>
        <v/>
      </c>
      <c r="L1375" s="50" t="str">
        <f>IF(K1375&lt;&gt;"",EXPORTADO!D1357,"")</f>
        <v/>
      </c>
      <c r="M1375" s="50"/>
      <c r="N1375" s="78" t="str">
        <f>IF(K1375&lt;&gt;"",EXPORTADO!C1357,"")</f>
        <v/>
      </c>
      <c r="O1375" s="89" t="str">
        <f>IF(G1375&lt;&gt;"",EXPORTADO!E1357,"")</f>
        <v/>
      </c>
      <c r="P1375" s="90" t="str">
        <f>IF(G1375&lt;&gt;"",EXPORTADO!F1357,"")</f>
        <v/>
      </c>
      <c r="Q1375" s="90" t="str">
        <f>IF($G1375&lt;&gt;"",$O1375*P1375,IF(OR($I1375="c",$I1375="css"),SUMIF($G$22:G$2999,$K1375,Q$22:Q$2999),IF($I1375="c1",SUMIF($F$22:F$2999,$K1375,Q$22:Q$2999),IF($I1375="c2",SUMIF($E$22:E$2999,$K1375,Q$22:Q$2999),IF($I1375="c3",SUMIF($D$22:D$2999,$K1375,Q$22:Q$2999),IF($I1375="c4",SUMIF($C$22:C$2999,$K1375,Q$22:Q$2999),""))))))</f>
        <v/>
      </c>
      <c r="S1375" s="90" t="s">
        <v>17</v>
      </c>
      <c r="T1375" s="90" t="str">
        <f>IF(G1375&lt;&gt;"",IF(S1375&lt;&gt;"",O1375*S1375,"Celda Vacia"),IF($G1375&lt;&gt;"",$O1375*S1375,IF(OR($I1375="c",$I1375="css"),SUMIF($G$22:G$2999,$K1375,T$22:T$2999),IF($I1375="c1",SUMIF($F$22:F$2999,$K1375,T$22:T$2999),IF($I1375="c2",SUMIF($E$22:E$2999,$K1375,T$22:T$2999),IF($I1375="c3",SUMIF($D$22:D$2999,$K1375,T$22:T$2999),IF($I1375="c4",SUMIF($C$22:C$2999,$K1375,T$22:T$2999),"")))))))</f>
        <v/>
      </c>
      <c r="U1375" s="91" t="str">
        <f t="shared" si="344"/>
        <v/>
      </c>
      <c r="V1375" s="45"/>
      <c r="X1375" s="50" t="str">
        <f t="shared" si="345"/>
        <v/>
      </c>
      <c r="Y1375" s="69" t="str">
        <f t="shared" si="346"/>
        <v/>
      </c>
      <c r="Z1375" s="69" t="str">
        <f t="shared" si="347"/>
        <v/>
      </c>
      <c r="AA1375" s="69" t="str">
        <f>IF(I1375="CSS",IF(RELLENAR!$F$6="PEM",IF(OR(T1375&lt;(Q1375),Q1375=0),1,""),IF(OR(T1375*(1+$T$11+$T$9)&lt;(Q1375*(1+$O$9+$O$11)),Q1375=0),1,"")),"")</f>
        <v/>
      </c>
      <c r="AB1375" s="93" t="str">
        <f t="shared" si="348"/>
        <v/>
      </c>
      <c r="AC1375" s="56" t="str">
        <f t="shared" si="349"/>
        <v/>
      </c>
      <c r="AD1375" s="94" t="str">
        <f t="shared" si="350"/>
        <v/>
      </c>
      <c r="AE1375" s="56" t="str">
        <f t="shared" si="351"/>
        <v/>
      </c>
      <c r="AF1375" s="78" t="str">
        <f t="shared" si="352"/>
        <v/>
      </c>
    </row>
    <row r="1376" spans="1:32" s="74" customFormat="1" x14ac:dyDescent="0.2">
      <c r="A1376" s="74" t="str">
        <f>IF(EXPORTADO!I1358&lt;&gt;"",EXPORTADO!I1358,"")</f>
        <v>OB</v>
      </c>
      <c r="B1376" s="74" t="str">
        <f t="shared" si="337"/>
        <v/>
      </c>
      <c r="C1376" s="86" t="str">
        <f t="shared" si="338"/>
        <v/>
      </c>
      <c r="D1376" s="86" t="str">
        <f t="shared" si="339"/>
        <v/>
      </c>
      <c r="E1376" s="86" t="str">
        <f t="shared" si="340"/>
        <v/>
      </c>
      <c r="F1376" s="86" t="str">
        <f t="shared" si="341"/>
        <v/>
      </c>
      <c r="G1376" s="86" t="str">
        <f t="shared" si="342"/>
        <v/>
      </c>
      <c r="H1376" s="87" t="str">
        <f>IF(EXPORTADO!B1358&lt;&gt;"",EXPORTADO!B1358,"")</f>
        <v/>
      </c>
      <c r="I1376" s="78" t="str">
        <f t="shared" si="343"/>
        <v/>
      </c>
      <c r="J1376" s="78"/>
      <c r="K1376" s="88" t="str">
        <f>IF(EXPORTADO!A1358&lt;&gt;"",TRIM(EXPORTADO!A1358),"")</f>
        <v/>
      </c>
      <c r="L1376" s="50" t="str">
        <f>IF(K1376&lt;&gt;"",EXPORTADO!D1358,"")</f>
        <v/>
      </c>
      <c r="M1376" s="50"/>
      <c r="N1376" s="78" t="str">
        <f>IF(K1376&lt;&gt;"",EXPORTADO!C1358,"")</f>
        <v/>
      </c>
      <c r="O1376" s="89" t="str">
        <f>IF(G1376&lt;&gt;"",EXPORTADO!E1358,"")</f>
        <v/>
      </c>
      <c r="P1376" s="90" t="str">
        <f>IF(G1376&lt;&gt;"",EXPORTADO!F1358,"")</f>
        <v/>
      </c>
      <c r="Q1376" s="90" t="str">
        <f>IF($G1376&lt;&gt;"",$O1376*P1376,IF(OR($I1376="c",$I1376="css"),SUMIF($G$22:G$2999,$K1376,Q$22:Q$2999),IF($I1376="c1",SUMIF($F$22:F$2999,$K1376,Q$22:Q$2999),IF($I1376="c2",SUMIF($E$22:E$2999,$K1376,Q$22:Q$2999),IF($I1376="c3",SUMIF($D$22:D$2999,$K1376,Q$22:Q$2999),IF($I1376="c4",SUMIF($C$22:C$2999,$K1376,Q$22:Q$2999),""))))))</f>
        <v/>
      </c>
      <c r="S1376" s="90"/>
      <c r="T1376" s="90" t="str">
        <f>IF(G1376&lt;&gt;"",IF(S1376&lt;&gt;"",O1376*S1376,"Celda Vacia"),IF($G1376&lt;&gt;"",$O1376*S1376,IF(OR($I1376="c",$I1376="css"),SUMIF($G$22:G$2999,$K1376,T$22:T$2999),IF($I1376="c1",SUMIF($F$22:F$2999,$K1376,T$22:T$2999),IF($I1376="c2",SUMIF($E$22:E$2999,$K1376,T$22:T$2999),IF($I1376="c3",SUMIF($D$22:D$2999,$K1376,T$22:T$2999),IF($I1376="c4",SUMIF($C$22:C$2999,$K1376,T$22:T$2999),"")))))))</f>
        <v/>
      </c>
      <c r="U1376" s="91" t="str">
        <f t="shared" si="344"/>
        <v/>
      </c>
      <c r="V1376" s="45"/>
      <c r="X1376" s="50" t="str">
        <f t="shared" si="345"/>
        <v/>
      </c>
      <c r="Y1376" s="69" t="str">
        <f t="shared" si="346"/>
        <v/>
      </c>
      <c r="Z1376" s="69" t="str">
        <f t="shared" si="347"/>
        <v/>
      </c>
      <c r="AA1376" s="69" t="str">
        <f>IF(I1376="CSS",IF(RELLENAR!$F$6="PEM",IF(OR(T1376&lt;(Q1376),Q1376=0),1,""),IF(OR(T1376*(1+$T$11+$T$9)&lt;(Q1376*(1+$O$9+$O$11)),Q1376=0),1,"")),"")</f>
        <v/>
      </c>
      <c r="AB1376" s="93" t="str">
        <f t="shared" si="348"/>
        <v/>
      </c>
      <c r="AC1376" s="56" t="str">
        <f t="shared" si="349"/>
        <v/>
      </c>
      <c r="AD1376" s="94" t="str">
        <f t="shared" si="350"/>
        <v/>
      </c>
      <c r="AE1376" s="56" t="str">
        <f t="shared" si="351"/>
        <v/>
      </c>
      <c r="AF1376" s="78" t="str">
        <f t="shared" si="352"/>
        <v/>
      </c>
    </row>
    <row r="1377" spans="1:32" s="74" customFormat="1" x14ac:dyDescent="0.2">
      <c r="A1377" s="74" t="str">
        <f>IF(EXPORTADO!I1359&lt;&gt;"",EXPORTADO!I1359,"")</f>
        <v>OB</v>
      </c>
      <c r="B1377" s="74" t="str">
        <f t="shared" si="337"/>
        <v/>
      </c>
      <c r="C1377" s="86" t="str">
        <f t="shared" si="338"/>
        <v/>
      </c>
      <c r="D1377" s="86" t="str">
        <f t="shared" si="339"/>
        <v/>
      </c>
      <c r="E1377" s="86" t="str">
        <f t="shared" si="340"/>
        <v/>
      </c>
      <c r="F1377" s="86" t="str">
        <f t="shared" si="341"/>
        <v/>
      </c>
      <c r="G1377" s="86" t="str">
        <f t="shared" si="342"/>
        <v/>
      </c>
      <c r="H1377" s="87" t="str">
        <f>IF(EXPORTADO!B1359&lt;&gt;"",EXPORTADO!B1359,"")</f>
        <v/>
      </c>
      <c r="I1377" s="78" t="str">
        <f t="shared" si="343"/>
        <v/>
      </c>
      <c r="J1377" s="78"/>
      <c r="K1377" s="88" t="str">
        <f>IF(EXPORTADO!A1359&lt;&gt;"",TRIM(EXPORTADO!A1359),"")</f>
        <v/>
      </c>
      <c r="L1377" s="50" t="str">
        <f>IF(K1377&lt;&gt;"",EXPORTADO!D1359,"")</f>
        <v/>
      </c>
      <c r="M1377" s="50"/>
      <c r="N1377" s="78" t="str">
        <f>IF(K1377&lt;&gt;"",EXPORTADO!C1359,"")</f>
        <v/>
      </c>
      <c r="O1377" s="89" t="str">
        <f>IF(G1377&lt;&gt;"",EXPORTADO!E1359,"")</f>
        <v/>
      </c>
      <c r="P1377" s="90" t="str">
        <f>IF(G1377&lt;&gt;"",EXPORTADO!F1359,"")</f>
        <v/>
      </c>
      <c r="Q1377" s="90" t="str">
        <f>IF($G1377&lt;&gt;"",$O1377*P1377,IF(OR($I1377="c",$I1377="css"),SUMIF($G$22:G$2999,$K1377,Q$22:Q$2999),IF($I1377="c1",SUMIF($F$22:F$2999,$K1377,Q$22:Q$2999),IF($I1377="c2",SUMIF($E$22:E$2999,$K1377,Q$22:Q$2999),IF($I1377="c3",SUMIF($D$22:D$2999,$K1377,Q$22:Q$2999),IF($I1377="c4",SUMIF($C$22:C$2999,$K1377,Q$22:Q$2999),""))))))</f>
        <v/>
      </c>
      <c r="S1377" s="90" t="s">
        <v>17</v>
      </c>
      <c r="T1377" s="90" t="str">
        <f>IF(G1377&lt;&gt;"",IF(S1377&lt;&gt;"",O1377*S1377,"Celda Vacia"),IF($G1377&lt;&gt;"",$O1377*S1377,IF(OR($I1377="c",$I1377="css"),SUMIF($G$22:G$2999,$K1377,T$22:T$2999),IF($I1377="c1",SUMIF($F$22:F$2999,$K1377,T$22:T$2999),IF($I1377="c2",SUMIF($E$22:E$2999,$K1377,T$22:T$2999),IF($I1377="c3",SUMIF($D$22:D$2999,$K1377,T$22:T$2999),IF($I1377="c4",SUMIF($C$22:C$2999,$K1377,T$22:T$2999),"")))))))</f>
        <v/>
      </c>
      <c r="U1377" s="91" t="str">
        <f t="shared" si="344"/>
        <v/>
      </c>
      <c r="V1377" s="45"/>
      <c r="X1377" s="50" t="str">
        <f t="shared" si="345"/>
        <v/>
      </c>
      <c r="Y1377" s="69" t="str">
        <f t="shared" si="346"/>
        <v/>
      </c>
      <c r="Z1377" s="69" t="str">
        <f t="shared" si="347"/>
        <v/>
      </c>
      <c r="AA1377" s="69" t="str">
        <f>IF(I1377="CSS",IF(RELLENAR!$F$6="PEM",IF(OR(T1377&lt;(Q1377),Q1377=0),1,""),IF(OR(T1377*(1+$T$11+$T$9)&lt;(Q1377*(1+$O$9+$O$11)),Q1377=0),1,"")),"")</f>
        <v/>
      </c>
      <c r="AB1377" s="93" t="str">
        <f t="shared" si="348"/>
        <v/>
      </c>
      <c r="AC1377" s="56" t="str">
        <f t="shared" si="349"/>
        <v/>
      </c>
      <c r="AD1377" s="94" t="str">
        <f t="shared" si="350"/>
        <v/>
      </c>
      <c r="AE1377" s="56" t="str">
        <f t="shared" si="351"/>
        <v/>
      </c>
      <c r="AF1377" s="78" t="str">
        <f t="shared" si="352"/>
        <v/>
      </c>
    </row>
    <row r="1378" spans="1:32" s="74" customFormat="1" x14ac:dyDescent="0.2">
      <c r="A1378" s="74" t="str">
        <f>IF(EXPORTADO!I1360&lt;&gt;"",EXPORTADO!I1360,"")</f>
        <v>OB</v>
      </c>
      <c r="B1378" s="74" t="str">
        <f t="shared" si="337"/>
        <v/>
      </c>
      <c r="C1378" s="86" t="str">
        <f t="shared" si="338"/>
        <v/>
      </c>
      <c r="D1378" s="86" t="str">
        <f t="shared" si="339"/>
        <v/>
      </c>
      <c r="E1378" s="86" t="str">
        <f t="shared" si="340"/>
        <v/>
      </c>
      <c r="F1378" s="86" t="str">
        <f t="shared" si="341"/>
        <v/>
      </c>
      <c r="G1378" s="86" t="str">
        <f t="shared" si="342"/>
        <v/>
      </c>
      <c r="H1378" s="87" t="str">
        <f>IF(EXPORTADO!B1360&lt;&gt;"",EXPORTADO!B1360,"")</f>
        <v/>
      </c>
      <c r="I1378" s="78" t="str">
        <f t="shared" si="343"/>
        <v/>
      </c>
      <c r="J1378" s="78"/>
      <c r="K1378" s="88" t="str">
        <f>IF(EXPORTADO!A1360&lt;&gt;"",TRIM(EXPORTADO!A1360),"")</f>
        <v/>
      </c>
      <c r="L1378" s="50" t="str">
        <f>IF(K1378&lt;&gt;"",EXPORTADO!D1360,"")</f>
        <v/>
      </c>
      <c r="M1378" s="50"/>
      <c r="N1378" s="78" t="str">
        <f>IF(K1378&lt;&gt;"",EXPORTADO!C1360,"")</f>
        <v/>
      </c>
      <c r="O1378" s="89" t="str">
        <f>IF(G1378&lt;&gt;"",EXPORTADO!E1360,"")</f>
        <v/>
      </c>
      <c r="P1378" s="90" t="str">
        <f>IF(G1378&lt;&gt;"",EXPORTADO!F1360,"")</f>
        <v/>
      </c>
      <c r="Q1378" s="90" t="str">
        <f>IF($G1378&lt;&gt;"",$O1378*P1378,IF(OR($I1378="c",$I1378="css"),SUMIF($G$22:G$2999,$K1378,Q$22:Q$2999),IF($I1378="c1",SUMIF($F$22:F$2999,$K1378,Q$22:Q$2999),IF($I1378="c2",SUMIF($E$22:E$2999,$K1378,Q$22:Q$2999),IF($I1378="c3",SUMIF($D$22:D$2999,$K1378,Q$22:Q$2999),IF($I1378="c4",SUMIF($C$22:C$2999,$K1378,Q$22:Q$2999),""))))))</f>
        <v/>
      </c>
      <c r="S1378" s="90" t="s">
        <v>17</v>
      </c>
      <c r="T1378" s="90" t="str">
        <f>IF(G1378&lt;&gt;"",IF(S1378&lt;&gt;"",O1378*S1378,"Celda Vacia"),IF($G1378&lt;&gt;"",$O1378*S1378,IF(OR($I1378="c",$I1378="css"),SUMIF($G$22:G$2999,$K1378,T$22:T$2999),IF($I1378="c1",SUMIF($F$22:F$2999,$K1378,T$22:T$2999),IF($I1378="c2",SUMIF($E$22:E$2999,$K1378,T$22:T$2999),IF($I1378="c3",SUMIF($D$22:D$2999,$K1378,T$22:T$2999),IF($I1378="c4",SUMIF($C$22:C$2999,$K1378,T$22:T$2999),"")))))))</f>
        <v/>
      </c>
      <c r="U1378" s="91" t="str">
        <f t="shared" si="344"/>
        <v/>
      </c>
      <c r="V1378" s="45"/>
      <c r="X1378" s="50" t="str">
        <f t="shared" si="345"/>
        <v/>
      </c>
      <c r="Y1378" s="69" t="str">
        <f t="shared" si="346"/>
        <v/>
      </c>
      <c r="Z1378" s="69" t="str">
        <f t="shared" si="347"/>
        <v/>
      </c>
      <c r="AA1378" s="69" t="str">
        <f>IF(I1378="CSS",IF(RELLENAR!$F$6="PEM",IF(OR(T1378&lt;(Q1378),Q1378=0),1,""),IF(OR(T1378*(1+$T$11+$T$9)&lt;(Q1378*(1+$O$9+$O$11)),Q1378=0),1,"")),"")</f>
        <v/>
      </c>
      <c r="AB1378" s="93" t="str">
        <f t="shared" si="348"/>
        <v/>
      </c>
      <c r="AC1378" s="56" t="str">
        <f t="shared" si="349"/>
        <v/>
      </c>
      <c r="AD1378" s="94" t="str">
        <f t="shared" si="350"/>
        <v/>
      </c>
      <c r="AE1378" s="56" t="str">
        <f t="shared" si="351"/>
        <v/>
      </c>
      <c r="AF1378" s="78" t="str">
        <f t="shared" si="352"/>
        <v/>
      </c>
    </row>
    <row r="1379" spans="1:32" s="74" customFormat="1" x14ac:dyDescent="0.2">
      <c r="A1379" s="74" t="str">
        <f>IF(EXPORTADO!I1361&lt;&gt;"",EXPORTADO!I1361,"")</f>
        <v>OB</v>
      </c>
      <c r="B1379" s="74" t="str">
        <f t="shared" si="337"/>
        <v/>
      </c>
      <c r="C1379" s="86" t="str">
        <f t="shared" si="338"/>
        <v/>
      </c>
      <c r="D1379" s="86" t="str">
        <f t="shared" si="339"/>
        <v/>
      </c>
      <c r="E1379" s="86" t="str">
        <f t="shared" si="340"/>
        <v/>
      </c>
      <c r="F1379" s="86" t="str">
        <f t="shared" si="341"/>
        <v/>
      </c>
      <c r="G1379" s="86" t="str">
        <f t="shared" si="342"/>
        <v/>
      </c>
      <c r="H1379" s="87" t="str">
        <f>IF(EXPORTADO!B1361&lt;&gt;"",EXPORTADO!B1361,"")</f>
        <v/>
      </c>
      <c r="I1379" s="78" t="str">
        <f t="shared" si="343"/>
        <v/>
      </c>
      <c r="J1379" s="78"/>
      <c r="K1379" s="88" t="str">
        <f>IF(EXPORTADO!A1361&lt;&gt;"",TRIM(EXPORTADO!A1361),"")</f>
        <v/>
      </c>
      <c r="L1379" s="50" t="str">
        <f>IF(K1379&lt;&gt;"",EXPORTADO!D1361,"")</f>
        <v/>
      </c>
      <c r="M1379" s="50"/>
      <c r="N1379" s="78" t="str">
        <f>IF(K1379&lt;&gt;"",EXPORTADO!C1361,"")</f>
        <v/>
      </c>
      <c r="O1379" s="89" t="str">
        <f>IF(G1379&lt;&gt;"",EXPORTADO!E1361,"")</f>
        <v/>
      </c>
      <c r="P1379" s="90" t="str">
        <f>IF(G1379&lt;&gt;"",EXPORTADO!F1361,"")</f>
        <v/>
      </c>
      <c r="Q1379" s="90" t="str">
        <f>IF($G1379&lt;&gt;"",$O1379*P1379,IF(OR($I1379="c",$I1379="css"),SUMIF($G$22:G$2999,$K1379,Q$22:Q$2999),IF($I1379="c1",SUMIF($F$22:F$2999,$K1379,Q$22:Q$2999),IF($I1379="c2",SUMIF($E$22:E$2999,$K1379,Q$22:Q$2999),IF($I1379="c3",SUMIF($D$22:D$2999,$K1379,Q$22:Q$2999),IF($I1379="c4",SUMIF($C$22:C$2999,$K1379,Q$22:Q$2999),""))))))</f>
        <v/>
      </c>
      <c r="S1379" s="90"/>
      <c r="T1379" s="90" t="str">
        <f>IF(G1379&lt;&gt;"",IF(S1379&lt;&gt;"",O1379*S1379,"Celda Vacia"),IF($G1379&lt;&gt;"",$O1379*S1379,IF(OR($I1379="c",$I1379="css"),SUMIF($G$22:G$2999,$K1379,T$22:T$2999),IF($I1379="c1",SUMIF($F$22:F$2999,$K1379,T$22:T$2999),IF($I1379="c2",SUMIF($E$22:E$2999,$K1379,T$22:T$2999),IF($I1379="c3",SUMIF($D$22:D$2999,$K1379,T$22:T$2999),IF($I1379="c4",SUMIF($C$22:C$2999,$K1379,T$22:T$2999),"")))))))</f>
        <v/>
      </c>
      <c r="U1379" s="91" t="str">
        <f t="shared" si="344"/>
        <v/>
      </c>
      <c r="V1379" s="45"/>
      <c r="X1379" s="50" t="str">
        <f t="shared" si="345"/>
        <v/>
      </c>
      <c r="Y1379" s="69" t="str">
        <f t="shared" si="346"/>
        <v/>
      </c>
      <c r="Z1379" s="69" t="str">
        <f t="shared" si="347"/>
        <v/>
      </c>
      <c r="AA1379" s="69" t="str">
        <f>IF(I1379="CSS",IF(RELLENAR!$F$6="PEM",IF(OR(T1379&lt;(Q1379),Q1379=0),1,""),IF(OR(T1379*(1+$T$11+$T$9)&lt;(Q1379*(1+$O$9+$O$11)),Q1379=0),1,"")),"")</f>
        <v/>
      </c>
      <c r="AB1379" s="93" t="str">
        <f t="shared" si="348"/>
        <v/>
      </c>
      <c r="AC1379" s="56" t="str">
        <f t="shared" si="349"/>
        <v/>
      </c>
      <c r="AD1379" s="94" t="str">
        <f t="shared" si="350"/>
        <v/>
      </c>
      <c r="AE1379" s="56" t="str">
        <f t="shared" si="351"/>
        <v/>
      </c>
      <c r="AF1379" s="78" t="str">
        <f t="shared" si="352"/>
        <v/>
      </c>
    </row>
    <row r="1380" spans="1:32" s="74" customFormat="1" x14ac:dyDescent="0.2">
      <c r="A1380" s="74" t="str">
        <f>IF(EXPORTADO!I1362&lt;&gt;"",EXPORTADO!I1362,"")</f>
        <v>OB</v>
      </c>
      <c r="B1380" s="74" t="str">
        <f t="shared" si="337"/>
        <v/>
      </c>
      <c r="C1380" s="86" t="str">
        <f t="shared" si="338"/>
        <v/>
      </c>
      <c r="D1380" s="86" t="str">
        <f t="shared" si="339"/>
        <v/>
      </c>
      <c r="E1380" s="86" t="str">
        <f t="shared" si="340"/>
        <v/>
      </c>
      <c r="F1380" s="86" t="str">
        <f t="shared" si="341"/>
        <v/>
      </c>
      <c r="G1380" s="86" t="str">
        <f t="shared" si="342"/>
        <v/>
      </c>
      <c r="H1380" s="87" t="str">
        <f>IF(EXPORTADO!B1362&lt;&gt;"",EXPORTADO!B1362,"")</f>
        <v/>
      </c>
      <c r="I1380" s="78" t="str">
        <f t="shared" si="343"/>
        <v/>
      </c>
      <c r="J1380" s="78"/>
      <c r="K1380" s="88" t="str">
        <f>IF(EXPORTADO!A1362&lt;&gt;"",TRIM(EXPORTADO!A1362),"")</f>
        <v/>
      </c>
      <c r="L1380" s="50" t="str">
        <f>IF(K1380&lt;&gt;"",EXPORTADO!D1362,"")</f>
        <v/>
      </c>
      <c r="M1380" s="50"/>
      <c r="N1380" s="78" t="str">
        <f>IF(K1380&lt;&gt;"",EXPORTADO!C1362,"")</f>
        <v/>
      </c>
      <c r="O1380" s="89" t="str">
        <f>IF(G1380&lt;&gt;"",EXPORTADO!E1362,"")</f>
        <v/>
      </c>
      <c r="P1380" s="90" t="str">
        <f>IF(G1380&lt;&gt;"",EXPORTADO!F1362,"")</f>
        <v/>
      </c>
      <c r="Q1380" s="90" t="str">
        <f>IF($G1380&lt;&gt;"",$O1380*P1380,IF(OR($I1380="c",$I1380="css"),SUMIF($G$22:G$2999,$K1380,Q$22:Q$2999),IF($I1380="c1",SUMIF($F$22:F$2999,$K1380,Q$22:Q$2999),IF($I1380="c2",SUMIF($E$22:E$2999,$K1380,Q$22:Q$2999),IF($I1380="c3",SUMIF($D$22:D$2999,$K1380,Q$22:Q$2999),IF($I1380="c4",SUMIF($C$22:C$2999,$K1380,Q$22:Q$2999),""))))))</f>
        <v/>
      </c>
      <c r="S1380" s="90"/>
      <c r="T1380" s="90" t="str">
        <f>IF(G1380&lt;&gt;"",IF(S1380&lt;&gt;"",O1380*S1380,"Celda Vacia"),IF($G1380&lt;&gt;"",$O1380*S1380,IF(OR($I1380="c",$I1380="css"),SUMIF($G$22:G$2999,$K1380,T$22:T$2999),IF($I1380="c1",SUMIF($F$22:F$2999,$K1380,T$22:T$2999),IF($I1380="c2",SUMIF($E$22:E$2999,$K1380,T$22:T$2999),IF($I1380="c3",SUMIF($D$22:D$2999,$K1380,T$22:T$2999),IF($I1380="c4",SUMIF($C$22:C$2999,$K1380,T$22:T$2999),"")))))))</f>
        <v/>
      </c>
      <c r="U1380" s="91" t="str">
        <f t="shared" si="344"/>
        <v/>
      </c>
      <c r="V1380" s="45"/>
      <c r="X1380" s="50" t="str">
        <f t="shared" si="345"/>
        <v/>
      </c>
      <c r="Y1380" s="69" t="str">
        <f t="shared" si="346"/>
        <v/>
      </c>
      <c r="Z1380" s="69" t="str">
        <f t="shared" si="347"/>
        <v/>
      </c>
      <c r="AA1380" s="69" t="str">
        <f>IF(I1380="CSS",IF(RELLENAR!$F$6="PEM",IF(OR(T1380&lt;(Q1380),Q1380=0),1,""),IF(OR(T1380*(1+$T$11+$T$9)&lt;(Q1380*(1+$O$9+$O$11)),Q1380=0),1,"")),"")</f>
        <v/>
      </c>
      <c r="AB1380" s="93" t="str">
        <f t="shared" si="348"/>
        <v/>
      </c>
      <c r="AC1380" s="56" t="str">
        <f t="shared" si="349"/>
        <v/>
      </c>
      <c r="AD1380" s="94" t="str">
        <f t="shared" si="350"/>
        <v/>
      </c>
      <c r="AE1380" s="56" t="str">
        <f t="shared" si="351"/>
        <v/>
      </c>
      <c r="AF1380" s="78" t="str">
        <f t="shared" si="352"/>
        <v/>
      </c>
    </row>
    <row r="1381" spans="1:32" s="74" customFormat="1" x14ac:dyDescent="0.2">
      <c r="A1381" s="74" t="str">
        <f>IF(EXPORTADO!I1363&lt;&gt;"",EXPORTADO!I1363,"")</f>
        <v>OB</v>
      </c>
      <c r="B1381" s="74" t="str">
        <f t="shared" si="337"/>
        <v/>
      </c>
      <c r="C1381" s="86" t="str">
        <f t="shared" si="338"/>
        <v/>
      </c>
      <c r="D1381" s="86" t="str">
        <f t="shared" si="339"/>
        <v/>
      </c>
      <c r="E1381" s="86" t="str">
        <f t="shared" si="340"/>
        <v/>
      </c>
      <c r="F1381" s="86" t="str">
        <f t="shared" si="341"/>
        <v/>
      </c>
      <c r="G1381" s="86" t="str">
        <f t="shared" si="342"/>
        <v/>
      </c>
      <c r="H1381" s="87" t="str">
        <f>IF(EXPORTADO!B1363&lt;&gt;"",EXPORTADO!B1363,"")</f>
        <v/>
      </c>
      <c r="I1381" s="78" t="str">
        <f t="shared" si="343"/>
        <v/>
      </c>
      <c r="J1381" s="78"/>
      <c r="K1381" s="88" t="str">
        <f>IF(EXPORTADO!A1363&lt;&gt;"",TRIM(EXPORTADO!A1363),"")</f>
        <v/>
      </c>
      <c r="L1381" s="50" t="str">
        <f>IF(K1381&lt;&gt;"",EXPORTADO!D1363,"")</f>
        <v/>
      </c>
      <c r="M1381" s="50"/>
      <c r="N1381" s="78" t="str">
        <f>IF(K1381&lt;&gt;"",EXPORTADO!C1363,"")</f>
        <v/>
      </c>
      <c r="O1381" s="89" t="str">
        <f>IF(G1381&lt;&gt;"",EXPORTADO!E1363,"")</f>
        <v/>
      </c>
      <c r="P1381" s="90" t="str">
        <f>IF(G1381&lt;&gt;"",EXPORTADO!F1363,"")</f>
        <v/>
      </c>
      <c r="Q1381" s="90" t="str">
        <f>IF($G1381&lt;&gt;"",$O1381*P1381,IF(OR($I1381="c",$I1381="css"),SUMIF($G$22:G$2999,$K1381,Q$22:Q$2999),IF($I1381="c1",SUMIF($F$22:F$2999,$K1381,Q$22:Q$2999),IF($I1381="c2",SUMIF($E$22:E$2999,$K1381,Q$22:Q$2999),IF($I1381="c3",SUMIF($D$22:D$2999,$K1381,Q$22:Q$2999),IF($I1381="c4",SUMIF($C$22:C$2999,$K1381,Q$22:Q$2999),""))))))</f>
        <v/>
      </c>
      <c r="S1381" s="90"/>
      <c r="T1381" s="90" t="str">
        <f>IF(G1381&lt;&gt;"",IF(S1381&lt;&gt;"",O1381*S1381,"Celda Vacia"),IF($G1381&lt;&gt;"",$O1381*S1381,IF(OR($I1381="c",$I1381="css"),SUMIF($G$22:G$2999,$K1381,T$22:T$2999),IF($I1381="c1",SUMIF($F$22:F$2999,$K1381,T$22:T$2999),IF($I1381="c2",SUMIF($E$22:E$2999,$K1381,T$22:T$2999),IF($I1381="c3",SUMIF($D$22:D$2999,$K1381,T$22:T$2999),IF($I1381="c4",SUMIF($C$22:C$2999,$K1381,T$22:T$2999),"")))))))</f>
        <v/>
      </c>
      <c r="U1381" s="91" t="str">
        <f t="shared" si="344"/>
        <v/>
      </c>
      <c r="V1381" s="45"/>
      <c r="X1381" s="50" t="str">
        <f t="shared" si="345"/>
        <v/>
      </c>
      <c r="Y1381" s="69" t="str">
        <f t="shared" si="346"/>
        <v/>
      </c>
      <c r="Z1381" s="69" t="str">
        <f t="shared" si="347"/>
        <v/>
      </c>
      <c r="AA1381" s="69" t="str">
        <f>IF(I1381="CSS",IF(RELLENAR!$F$6="PEM",IF(OR(T1381&lt;(Q1381),Q1381=0),1,""),IF(OR(T1381*(1+$T$11+$T$9)&lt;(Q1381*(1+$O$9+$O$11)),Q1381=0),1,"")),"")</f>
        <v/>
      </c>
      <c r="AB1381" s="93" t="str">
        <f t="shared" si="348"/>
        <v/>
      </c>
      <c r="AC1381" s="56" t="str">
        <f t="shared" si="349"/>
        <v/>
      </c>
      <c r="AD1381" s="94" t="str">
        <f t="shared" si="350"/>
        <v/>
      </c>
      <c r="AE1381" s="56" t="str">
        <f t="shared" si="351"/>
        <v/>
      </c>
      <c r="AF1381" s="78" t="str">
        <f t="shared" si="352"/>
        <v/>
      </c>
    </row>
    <row r="1382" spans="1:32" s="74" customFormat="1" x14ac:dyDescent="0.2">
      <c r="A1382" s="74" t="str">
        <f>IF(EXPORTADO!I1364&lt;&gt;"",EXPORTADO!I1364,"")</f>
        <v>OB</v>
      </c>
      <c r="B1382" s="74" t="str">
        <f t="shared" si="337"/>
        <v/>
      </c>
      <c r="C1382" s="86" t="str">
        <f t="shared" si="338"/>
        <v/>
      </c>
      <c r="D1382" s="86" t="str">
        <f t="shared" si="339"/>
        <v/>
      </c>
      <c r="E1382" s="86" t="str">
        <f t="shared" si="340"/>
        <v/>
      </c>
      <c r="F1382" s="86" t="str">
        <f t="shared" si="341"/>
        <v/>
      </c>
      <c r="G1382" s="86" t="str">
        <f t="shared" si="342"/>
        <v/>
      </c>
      <c r="H1382" s="87" t="str">
        <f>IF(EXPORTADO!B1364&lt;&gt;"",EXPORTADO!B1364,"")</f>
        <v/>
      </c>
      <c r="I1382" s="78" t="str">
        <f t="shared" si="343"/>
        <v/>
      </c>
      <c r="J1382" s="78"/>
      <c r="K1382" s="88" t="str">
        <f>IF(EXPORTADO!A1364&lt;&gt;"",TRIM(EXPORTADO!A1364),"")</f>
        <v/>
      </c>
      <c r="L1382" s="50" t="str">
        <f>IF(K1382&lt;&gt;"",EXPORTADO!D1364,"")</f>
        <v/>
      </c>
      <c r="M1382" s="50"/>
      <c r="N1382" s="78" t="str">
        <f>IF(K1382&lt;&gt;"",EXPORTADO!C1364,"")</f>
        <v/>
      </c>
      <c r="O1382" s="89" t="str">
        <f>IF(G1382&lt;&gt;"",EXPORTADO!E1364,"")</f>
        <v/>
      </c>
      <c r="P1382" s="90" t="str">
        <f>IF(G1382&lt;&gt;"",EXPORTADO!F1364,"")</f>
        <v/>
      </c>
      <c r="Q1382" s="90" t="str">
        <f>IF($G1382&lt;&gt;"",$O1382*P1382,IF(OR($I1382="c",$I1382="css"),SUMIF($G$22:G$2999,$K1382,Q$22:Q$2999),IF($I1382="c1",SUMIF($F$22:F$2999,$K1382,Q$22:Q$2999),IF($I1382="c2",SUMIF($E$22:E$2999,$K1382,Q$22:Q$2999),IF($I1382="c3",SUMIF($D$22:D$2999,$K1382,Q$22:Q$2999),IF($I1382="c4",SUMIF($C$22:C$2999,$K1382,Q$22:Q$2999),""))))))</f>
        <v/>
      </c>
      <c r="S1382" s="90"/>
      <c r="T1382" s="90" t="str">
        <f>IF(G1382&lt;&gt;"",IF(S1382&lt;&gt;"",O1382*S1382,"Celda Vacia"),IF($G1382&lt;&gt;"",$O1382*S1382,IF(OR($I1382="c",$I1382="css"),SUMIF($G$22:G$2999,$K1382,T$22:T$2999),IF($I1382="c1",SUMIF($F$22:F$2999,$K1382,T$22:T$2999),IF($I1382="c2",SUMIF($E$22:E$2999,$K1382,T$22:T$2999),IF($I1382="c3",SUMIF($D$22:D$2999,$K1382,T$22:T$2999),IF($I1382="c4",SUMIF($C$22:C$2999,$K1382,T$22:T$2999),"")))))))</f>
        <v/>
      </c>
      <c r="U1382" s="91" t="str">
        <f t="shared" si="344"/>
        <v/>
      </c>
      <c r="V1382" s="45"/>
      <c r="X1382" s="50" t="str">
        <f t="shared" si="345"/>
        <v/>
      </c>
      <c r="Y1382" s="69" t="str">
        <f t="shared" si="346"/>
        <v/>
      </c>
      <c r="Z1382" s="69" t="str">
        <f t="shared" si="347"/>
        <v/>
      </c>
      <c r="AA1382" s="69" t="str">
        <f>IF(I1382="CSS",IF(RELLENAR!$F$6="PEM",IF(OR(T1382&lt;(Q1382),Q1382=0),1,""),IF(OR(T1382*(1+$T$11+$T$9)&lt;(Q1382*(1+$O$9+$O$11)),Q1382=0),1,"")),"")</f>
        <v/>
      </c>
      <c r="AB1382" s="93" t="str">
        <f t="shared" si="348"/>
        <v/>
      </c>
      <c r="AC1382" s="56" t="str">
        <f t="shared" si="349"/>
        <v/>
      </c>
      <c r="AD1382" s="94" t="str">
        <f t="shared" si="350"/>
        <v/>
      </c>
      <c r="AE1382" s="56" t="str">
        <f t="shared" si="351"/>
        <v/>
      </c>
      <c r="AF1382" s="78" t="str">
        <f t="shared" si="352"/>
        <v/>
      </c>
    </row>
    <row r="1383" spans="1:32" s="74" customFormat="1" x14ac:dyDescent="0.2">
      <c r="A1383" s="74" t="str">
        <f>IF(EXPORTADO!I1365&lt;&gt;"",EXPORTADO!I1365,"")</f>
        <v>OB</v>
      </c>
      <c r="B1383" s="74" t="str">
        <f t="shared" si="337"/>
        <v/>
      </c>
      <c r="C1383" s="86" t="str">
        <f t="shared" si="338"/>
        <v/>
      </c>
      <c r="D1383" s="86" t="str">
        <f t="shared" si="339"/>
        <v/>
      </c>
      <c r="E1383" s="86" t="str">
        <f t="shared" si="340"/>
        <v/>
      </c>
      <c r="F1383" s="86" t="str">
        <f t="shared" si="341"/>
        <v/>
      </c>
      <c r="G1383" s="86" t="str">
        <f t="shared" si="342"/>
        <v/>
      </c>
      <c r="H1383" s="87" t="str">
        <f>IF(EXPORTADO!B1365&lt;&gt;"",EXPORTADO!B1365,"")</f>
        <v/>
      </c>
      <c r="I1383" s="78" t="str">
        <f t="shared" si="343"/>
        <v/>
      </c>
      <c r="J1383" s="78"/>
      <c r="K1383" s="88" t="str">
        <f>IF(EXPORTADO!A1365&lt;&gt;"",TRIM(EXPORTADO!A1365),"")</f>
        <v/>
      </c>
      <c r="L1383" s="50" t="str">
        <f>IF(K1383&lt;&gt;"",EXPORTADO!D1365,"")</f>
        <v/>
      </c>
      <c r="M1383" s="50"/>
      <c r="N1383" s="78" t="str">
        <f>IF(K1383&lt;&gt;"",EXPORTADO!C1365,"")</f>
        <v/>
      </c>
      <c r="O1383" s="89" t="str">
        <f>IF(G1383&lt;&gt;"",EXPORTADO!E1365,"")</f>
        <v/>
      </c>
      <c r="P1383" s="90" t="str">
        <f>IF(G1383&lt;&gt;"",EXPORTADO!F1365,"")</f>
        <v/>
      </c>
      <c r="Q1383" s="90" t="str">
        <f>IF($G1383&lt;&gt;"",$O1383*P1383,IF(OR($I1383="c",$I1383="css"),SUMIF($G$22:G$2999,$K1383,Q$22:Q$2999),IF($I1383="c1",SUMIF($F$22:F$2999,$K1383,Q$22:Q$2999),IF($I1383="c2",SUMIF($E$22:E$2999,$K1383,Q$22:Q$2999),IF($I1383="c3",SUMIF($D$22:D$2999,$K1383,Q$22:Q$2999),IF($I1383="c4",SUMIF($C$22:C$2999,$K1383,Q$22:Q$2999),""))))))</f>
        <v/>
      </c>
      <c r="S1383" s="90" t="s">
        <v>17</v>
      </c>
      <c r="T1383" s="90" t="str">
        <f>IF(G1383&lt;&gt;"",IF(S1383&lt;&gt;"",O1383*S1383,"Celda Vacia"),IF($G1383&lt;&gt;"",$O1383*S1383,IF(OR($I1383="c",$I1383="css"),SUMIF($G$22:G$2999,$K1383,T$22:T$2999),IF($I1383="c1",SUMIF($F$22:F$2999,$K1383,T$22:T$2999),IF($I1383="c2",SUMIF($E$22:E$2999,$K1383,T$22:T$2999),IF($I1383="c3",SUMIF($D$22:D$2999,$K1383,T$22:T$2999),IF($I1383="c4",SUMIF($C$22:C$2999,$K1383,T$22:T$2999),"")))))))</f>
        <v/>
      </c>
      <c r="U1383" s="91" t="str">
        <f t="shared" si="344"/>
        <v/>
      </c>
      <c r="V1383" s="45"/>
      <c r="X1383" s="50" t="str">
        <f t="shared" si="345"/>
        <v/>
      </c>
      <c r="Y1383" s="69" t="str">
        <f t="shared" si="346"/>
        <v/>
      </c>
      <c r="Z1383" s="69" t="str">
        <f t="shared" si="347"/>
        <v/>
      </c>
      <c r="AA1383" s="69" t="str">
        <f>IF(I1383="CSS",IF(RELLENAR!$F$6="PEM",IF(OR(T1383&lt;(Q1383),Q1383=0),1,""),IF(OR(T1383*(1+$T$11+$T$9)&lt;(Q1383*(1+$O$9+$O$11)),Q1383=0),1,"")),"")</f>
        <v/>
      </c>
      <c r="AB1383" s="93" t="str">
        <f t="shared" si="348"/>
        <v/>
      </c>
      <c r="AC1383" s="56" t="str">
        <f t="shared" si="349"/>
        <v/>
      </c>
      <c r="AD1383" s="94" t="str">
        <f t="shared" si="350"/>
        <v/>
      </c>
      <c r="AE1383" s="56" t="str">
        <f t="shared" si="351"/>
        <v/>
      </c>
      <c r="AF1383" s="78" t="str">
        <f t="shared" si="352"/>
        <v/>
      </c>
    </row>
    <row r="1384" spans="1:32" s="74" customFormat="1" x14ac:dyDescent="0.2">
      <c r="A1384" s="74" t="str">
        <f>IF(EXPORTADO!I1366&lt;&gt;"",EXPORTADO!I1366,"")</f>
        <v>OB</v>
      </c>
      <c r="B1384" s="74" t="str">
        <f t="shared" si="337"/>
        <v/>
      </c>
      <c r="C1384" s="86" t="str">
        <f t="shared" si="338"/>
        <v/>
      </c>
      <c r="D1384" s="86" t="str">
        <f t="shared" si="339"/>
        <v/>
      </c>
      <c r="E1384" s="86" t="str">
        <f t="shared" si="340"/>
        <v/>
      </c>
      <c r="F1384" s="86" t="str">
        <f t="shared" si="341"/>
        <v/>
      </c>
      <c r="G1384" s="86" t="str">
        <f t="shared" si="342"/>
        <v/>
      </c>
      <c r="H1384" s="87" t="str">
        <f>IF(EXPORTADO!B1366&lt;&gt;"",EXPORTADO!B1366,"")</f>
        <v/>
      </c>
      <c r="I1384" s="78" t="str">
        <f t="shared" si="343"/>
        <v/>
      </c>
      <c r="J1384" s="78"/>
      <c r="K1384" s="88" t="str">
        <f>IF(EXPORTADO!A1366&lt;&gt;"",TRIM(EXPORTADO!A1366),"")</f>
        <v/>
      </c>
      <c r="L1384" s="50" t="str">
        <f>IF(K1384&lt;&gt;"",EXPORTADO!D1366,"")</f>
        <v/>
      </c>
      <c r="M1384" s="50"/>
      <c r="N1384" s="78" t="str">
        <f>IF(K1384&lt;&gt;"",EXPORTADO!C1366,"")</f>
        <v/>
      </c>
      <c r="O1384" s="89" t="str">
        <f>IF(G1384&lt;&gt;"",EXPORTADO!E1366,"")</f>
        <v/>
      </c>
      <c r="P1384" s="90" t="str">
        <f>IF(G1384&lt;&gt;"",EXPORTADO!F1366,"")</f>
        <v/>
      </c>
      <c r="Q1384" s="90" t="str">
        <f>IF($G1384&lt;&gt;"",$O1384*P1384,IF(OR($I1384="c",$I1384="css"),SUMIF($G$22:G$2999,$K1384,Q$22:Q$2999),IF($I1384="c1",SUMIF($F$22:F$2999,$K1384,Q$22:Q$2999),IF($I1384="c2",SUMIF($E$22:E$2999,$K1384,Q$22:Q$2999),IF($I1384="c3",SUMIF($D$22:D$2999,$K1384,Q$22:Q$2999),IF($I1384="c4",SUMIF($C$22:C$2999,$K1384,Q$22:Q$2999),""))))))</f>
        <v/>
      </c>
      <c r="S1384" s="90"/>
      <c r="T1384" s="90" t="str">
        <f>IF(G1384&lt;&gt;"",IF(S1384&lt;&gt;"",O1384*S1384,"Celda Vacia"),IF($G1384&lt;&gt;"",$O1384*S1384,IF(OR($I1384="c",$I1384="css"),SUMIF($G$22:G$2999,$K1384,T$22:T$2999),IF($I1384="c1",SUMIF($F$22:F$2999,$K1384,T$22:T$2999),IF($I1384="c2",SUMIF($E$22:E$2999,$K1384,T$22:T$2999),IF($I1384="c3",SUMIF($D$22:D$2999,$K1384,T$22:T$2999),IF($I1384="c4",SUMIF($C$22:C$2999,$K1384,T$22:T$2999),"")))))))</f>
        <v/>
      </c>
      <c r="U1384" s="91" t="str">
        <f t="shared" si="344"/>
        <v/>
      </c>
      <c r="V1384" s="45"/>
      <c r="X1384" s="50" t="str">
        <f t="shared" si="345"/>
        <v/>
      </c>
      <c r="Y1384" s="69" t="str">
        <f t="shared" si="346"/>
        <v/>
      </c>
      <c r="Z1384" s="69" t="str">
        <f t="shared" si="347"/>
        <v/>
      </c>
      <c r="AA1384" s="69" t="str">
        <f>IF(I1384="CSS",IF(RELLENAR!$F$6="PEM",IF(OR(T1384&lt;(Q1384),Q1384=0),1,""),IF(OR(T1384*(1+$T$11+$T$9)&lt;(Q1384*(1+$O$9+$O$11)),Q1384=0),1,"")),"")</f>
        <v/>
      </c>
      <c r="AB1384" s="93" t="str">
        <f t="shared" si="348"/>
        <v/>
      </c>
      <c r="AC1384" s="56" t="str">
        <f t="shared" si="349"/>
        <v/>
      </c>
      <c r="AD1384" s="94" t="str">
        <f t="shared" si="350"/>
        <v/>
      </c>
      <c r="AE1384" s="56" t="str">
        <f t="shared" si="351"/>
        <v/>
      </c>
      <c r="AF1384" s="78" t="str">
        <f t="shared" si="352"/>
        <v/>
      </c>
    </row>
    <row r="1385" spans="1:32" s="74" customFormat="1" x14ac:dyDescent="0.2">
      <c r="A1385" s="74" t="str">
        <f>IF(EXPORTADO!I1367&lt;&gt;"",EXPORTADO!I1367,"")</f>
        <v>OB</v>
      </c>
      <c r="B1385" s="74" t="str">
        <f t="shared" si="337"/>
        <v/>
      </c>
      <c r="C1385" s="86" t="str">
        <f t="shared" si="338"/>
        <v/>
      </c>
      <c r="D1385" s="86" t="str">
        <f t="shared" si="339"/>
        <v/>
      </c>
      <c r="E1385" s="86" t="str">
        <f t="shared" si="340"/>
        <v/>
      </c>
      <c r="F1385" s="86" t="str">
        <f t="shared" si="341"/>
        <v/>
      </c>
      <c r="G1385" s="86" t="str">
        <f t="shared" si="342"/>
        <v/>
      </c>
      <c r="H1385" s="87" t="str">
        <f>IF(EXPORTADO!B1367&lt;&gt;"",EXPORTADO!B1367,"")</f>
        <v/>
      </c>
      <c r="I1385" s="78" t="str">
        <f t="shared" si="343"/>
        <v/>
      </c>
      <c r="J1385" s="78"/>
      <c r="K1385" s="88" t="str">
        <f>IF(EXPORTADO!A1367&lt;&gt;"",TRIM(EXPORTADO!A1367),"")</f>
        <v/>
      </c>
      <c r="L1385" s="50" t="str">
        <f>IF(K1385&lt;&gt;"",EXPORTADO!D1367,"")</f>
        <v/>
      </c>
      <c r="M1385" s="50"/>
      <c r="N1385" s="78" t="str">
        <f>IF(K1385&lt;&gt;"",EXPORTADO!C1367,"")</f>
        <v/>
      </c>
      <c r="O1385" s="89" t="str">
        <f>IF(G1385&lt;&gt;"",EXPORTADO!E1367,"")</f>
        <v/>
      </c>
      <c r="P1385" s="90" t="str">
        <f>IF(G1385&lt;&gt;"",EXPORTADO!F1367,"")</f>
        <v/>
      </c>
      <c r="Q1385" s="90" t="str">
        <f>IF($G1385&lt;&gt;"",$O1385*P1385,IF(OR($I1385="c",$I1385="css"),SUMIF($G$22:G$2999,$K1385,Q$22:Q$2999),IF($I1385="c1",SUMIF($F$22:F$2999,$K1385,Q$22:Q$2999),IF($I1385="c2",SUMIF($E$22:E$2999,$K1385,Q$22:Q$2999),IF($I1385="c3",SUMIF($D$22:D$2999,$K1385,Q$22:Q$2999),IF($I1385="c4",SUMIF($C$22:C$2999,$K1385,Q$22:Q$2999),""))))))</f>
        <v/>
      </c>
      <c r="S1385" s="90"/>
      <c r="T1385" s="90" t="str">
        <f>IF(G1385&lt;&gt;"",IF(S1385&lt;&gt;"",O1385*S1385,"Celda Vacia"),IF($G1385&lt;&gt;"",$O1385*S1385,IF(OR($I1385="c",$I1385="css"),SUMIF($G$22:G$2999,$K1385,T$22:T$2999),IF($I1385="c1",SUMIF($F$22:F$2999,$K1385,T$22:T$2999),IF($I1385="c2",SUMIF($E$22:E$2999,$K1385,T$22:T$2999),IF($I1385="c3",SUMIF($D$22:D$2999,$K1385,T$22:T$2999),IF($I1385="c4",SUMIF($C$22:C$2999,$K1385,T$22:T$2999),"")))))))</f>
        <v/>
      </c>
      <c r="U1385" s="91" t="str">
        <f t="shared" si="344"/>
        <v/>
      </c>
      <c r="V1385" s="45"/>
      <c r="X1385" s="50" t="str">
        <f t="shared" si="345"/>
        <v/>
      </c>
      <c r="Y1385" s="69" t="str">
        <f t="shared" si="346"/>
        <v/>
      </c>
      <c r="Z1385" s="69" t="str">
        <f t="shared" si="347"/>
        <v/>
      </c>
      <c r="AA1385" s="69" t="str">
        <f>IF(I1385="CSS",IF(RELLENAR!$F$6="PEM",IF(OR(T1385&lt;(Q1385),Q1385=0),1,""),IF(OR(T1385*(1+$T$11+$T$9)&lt;(Q1385*(1+$O$9+$O$11)),Q1385=0),1,"")),"")</f>
        <v/>
      </c>
      <c r="AB1385" s="93" t="str">
        <f t="shared" si="348"/>
        <v/>
      </c>
      <c r="AC1385" s="56" t="str">
        <f t="shared" si="349"/>
        <v/>
      </c>
      <c r="AD1385" s="94" t="str">
        <f t="shared" si="350"/>
        <v/>
      </c>
      <c r="AE1385" s="56" t="str">
        <f t="shared" si="351"/>
        <v/>
      </c>
      <c r="AF1385" s="78" t="str">
        <f t="shared" si="352"/>
        <v/>
      </c>
    </row>
    <row r="1386" spans="1:32" s="74" customFormat="1" x14ac:dyDescent="0.2">
      <c r="A1386" s="74" t="str">
        <f>IF(EXPORTADO!I1368&lt;&gt;"",EXPORTADO!I1368,"")</f>
        <v>OB</v>
      </c>
      <c r="B1386" s="74" t="str">
        <f t="shared" si="337"/>
        <v/>
      </c>
      <c r="C1386" s="86" t="str">
        <f t="shared" si="338"/>
        <v/>
      </c>
      <c r="D1386" s="86" t="str">
        <f t="shared" si="339"/>
        <v/>
      </c>
      <c r="E1386" s="86" t="str">
        <f t="shared" si="340"/>
        <v/>
      </c>
      <c r="F1386" s="86" t="str">
        <f t="shared" si="341"/>
        <v/>
      </c>
      <c r="G1386" s="86" t="str">
        <f t="shared" si="342"/>
        <v/>
      </c>
      <c r="H1386" s="87" t="str">
        <f>IF(EXPORTADO!B1368&lt;&gt;"",EXPORTADO!B1368,"")</f>
        <v/>
      </c>
      <c r="I1386" s="78" t="str">
        <f t="shared" si="343"/>
        <v/>
      </c>
      <c r="J1386" s="78"/>
      <c r="K1386" s="88" t="str">
        <f>IF(EXPORTADO!A1368&lt;&gt;"",TRIM(EXPORTADO!A1368),"")</f>
        <v/>
      </c>
      <c r="L1386" s="50" t="str">
        <f>IF(K1386&lt;&gt;"",EXPORTADO!D1368,"")</f>
        <v/>
      </c>
      <c r="M1386" s="50"/>
      <c r="N1386" s="78" t="str">
        <f>IF(K1386&lt;&gt;"",EXPORTADO!C1368,"")</f>
        <v/>
      </c>
      <c r="O1386" s="89" t="str">
        <f>IF(G1386&lt;&gt;"",EXPORTADO!E1368,"")</f>
        <v/>
      </c>
      <c r="P1386" s="90" t="str">
        <f>IF(G1386&lt;&gt;"",EXPORTADO!F1368,"")</f>
        <v/>
      </c>
      <c r="Q1386" s="90" t="str">
        <f>IF($G1386&lt;&gt;"",$O1386*P1386,IF(OR($I1386="c",$I1386="css"),SUMIF($G$22:G$2999,$K1386,Q$22:Q$2999),IF($I1386="c1",SUMIF($F$22:F$2999,$K1386,Q$22:Q$2999),IF($I1386="c2",SUMIF($E$22:E$2999,$K1386,Q$22:Q$2999),IF($I1386="c3",SUMIF($D$22:D$2999,$K1386,Q$22:Q$2999),IF($I1386="c4",SUMIF($C$22:C$2999,$K1386,Q$22:Q$2999),""))))))</f>
        <v/>
      </c>
      <c r="S1386" s="90" t="s">
        <v>17</v>
      </c>
      <c r="T1386" s="90" t="str">
        <f>IF(G1386&lt;&gt;"",IF(S1386&lt;&gt;"",O1386*S1386,"Celda Vacia"),IF($G1386&lt;&gt;"",$O1386*S1386,IF(OR($I1386="c",$I1386="css"),SUMIF($G$22:G$2999,$K1386,T$22:T$2999),IF($I1386="c1",SUMIF($F$22:F$2999,$K1386,T$22:T$2999),IF($I1386="c2",SUMIF($E$22:E$2999,$K1386,T$22:T$2999),IF($I1386="c3",SUMIF($D$22:D$2999,$K1386,T$22:T$2999),IF($I1386="c4",SUMIF($C$22:C$2999,$K1386,T$22:T$2999),"")))))))</f>
        <v/>
      </c>
      <c r="U1386" s="91" t="str">
        <f t="shared" si="344"/>
        <v/>
      </c>
      <c r="V1386" s="45"/>
      <c r="X1386" s="50" t="str">
        <f t="shared" si="345"/>
        <v/>
      </c>
      <c r="Y1386" s="69" t="str">
        <f t="shared" si="346"/>
        <v/>
      </c>
      <c r="Z1386" s="69" t="str">
        <f t="shared" si="347"/>
        <v/>
      </c>
      <c r="AA1386" s="69" t="str">
        <f>IF(I1386="CSS",IF(RELLENAR!$F$6="PEM",IF(OR(T1386&lt;(Q1386),Q1386=0),1,""),IF(OR(T1386*(1+$T$11+$T$9)&lt;(Q1386*(1+$O$9+$O$11)),Q1386=0),1,"")),"")</f>
        <v/>
      </c>
      <c r="AB1386" s="93" t="str">
        <f t="shared" si="348"/>
        <v/>
      </c>
      <c r="AC1386" s="56" t="str">
        <f t="shared" si="349"/>
        <v/>
      </c>
      <c r="AD1386" s="94" t="str">
        <f t="shared" si="350"/>
        <v/>
      </c>
      <c r="AE1386" s="56" t="str">
        <f t="shared" si="351"/>
        <v/>
      </c>
      <c r="AF1386" s="78" t="str">
        <f t="shared" si="352"/>
        <v/>
      </c>
    </row>
    <row r="1387" spans="1:32" s="74" customFormat="1" x14ac:dyDescent="0.2">
      <c r="A1387" s="74" t="str">
        <f>IF(EXPORTADO!I1369&lt;&gt;"",EXPORTADO!I1369,"")</f>
        <v>OB</v>
      </c>
      <c r="B1387" s="74" t="str">
        <f t="shared" si="337"/>
        <v/>
      </c>
      <c r="C1387" s="86" t="str">
        <f t="shared" si="338"/>
        <v/>
      </c>
      <c r="D1387" s="86" t="str">
        <f t="shared" si="339"/>
        <v/>
      </c>
      <c r="E1387" s="86" t="str">
        <f t="shared" si="340"/>
        <v/>
      </c>
      <c r="F1387" s="86" t="str">
        <f t="shared" si="341"/>
        <v/>
      </c>
      <c r="G1387" s="86" t="str">
        <f t="shared" si="342"/>
        <v/>
      </c>
      <c r="H1387" s="87" t="str">
        <f>IF(EXPORTADO!B1369&lt;&gt;"",EXPORTADO!B1369,"")</f>
        <v/>
      </c>
      <c r="I1387" s="78" t="str">
        <f t="shared" si="343"/>
        <v/>
      </c>
      <c r="J1387" s="78"/>
      <c r="K1387" s="88" t="str">
        <f>IF(EXPORTADO!A1369&lt;&gt;"",TRIM(EXPORTADO!A1369),"")</f>
        <v/>
      </c>
      <c r="L1387" s="50" t="str">
        <f>IF(K1387&lt;&gt;"",EXPORTADO!D1369,"")</f>
        <v/>
      </c>
      <c r="M1387" s="50"/>
      <c r="N1387" s="78" t="str">
        <f>IF(K1387&lt;&gt;"",EXPORTADO!C1369,"")</f>
        <v/>
      </c>
      <c r="O1387" s="89" t="str">
        <f>IF(G1387&lt;&gt;"",EXPORTADO!E1369,"")</f>
        <v/>
      </c>
      <c r="P1387" s="90" t="str">
        <f>IF(G1387&lt;&gt;"",EXPORTADO!F1369,"")</f>
        <v/>
      </c>
      <c r="Q1387" s="90" t="str">
        <f>IF($G1387&lt;&gt;"",$O1387*P1387,IF(OR($I1387="c",$I1387="css"),SUMIF($G$22:G$2999,$K1387,Q$22:Q$2999),IF($I1387="c1",SUMIF($F$22:F$2999,$K1387,Q$22:Q$2999),IF($I1387="c2",SUMIF($E$22:E$2999,$K1387,Q$22:Q$2999),IF($I1387="c3",SUMIF($D$22:D$2999,$K1387,Q$22:Q$2999),IF($I1387="c4",SUMIF($C$22:C$2999,$K1387,Q$22:Q$2999),""))))))</f>
        <v/>
      </c>
      <c r="S1387" s="90"/>
      <c r="T1387" s="90" t="str">
        <f>IF(G1387&lt;&gt;"",IF(S1387&lt;&gt;"",O1387*S1387,"Celda Vacia"),IF($G1387&lt;&gt;"",$O1387*S1387,IF(OR($I1387="c",$I1387="css"),SUMIF($G$22:G$2999,$K1387,T$22:T$2999),IF($I1387="c1",SUMIF($F$22:F$2999,$K1387,T$22:T$2999),IF($I1387="c2",SUMIF($E$22:E$2999,$K1387,T$22:T$2999),IF($I1387="c3",SUMIF($D$22:D$2999,$K1387,T$22:T$2999),IF($I1387="c4",SUMIF($C$22:C$2999,$K1387,T$22:T$2999),"")))))))</f>
        <v/>
      </c>
      <c r="U1387" s="91" t="str">
        <f t="shared" si="344"/>
        <v/>
      </c>
      <c r="V1387" s="45"/>
      <c r="X1387" s="50" t="str">
        <f t="shared" si="345"/>
        <v/>
      </c>
      <c r="Y1387" s="69" t="str">
        <f t="shared" si="346"/>
        <v/>
      </c>
      <c r="Z1387" s="69" t="str">
        <f t="shared" si="347"/>
        <v/>
      </c>
      <c r="AA1387" s="69" t="str">
        <f>IF(I1387="CSS",IF(RELLENAR!$F$6="PEM",IF(OR(T1387&lt;(Q1387),Q1387=0),1,""),IF(OR(T1387*(1+$T$11+$T$9)&lt;(Q1387*(1+$O$9+$O$11)),Q1387=0),1,"")),"")</f>
        <v/>
      </c>
      <c r="AB1387" s="93" t="str">
        <f t="shared" si="348"/>
        <v/>
      </c>
      <c r="AC1387" s="56" t="str">
        <f t="shared" si="349"/>
        <v/>
      </c>
      <c r="AD1387" s="94" t="str">
        <f t="shared" si="350"/>
        <v/>
      </c>
      <c r="AE1387" s="56" t="str">
        <f t="shared" si="351"/>
        <v/>
      </c>
      <c r="AF1387" s="78" t="str">
        <f t="shared" si="352"/>
        <v/>
      </c>
    </row>
    <row r="1388" spans="1:32" s="74" customFormat="1" x14ac:dyDescent="0.2">
      <c r="A1388" s="74" t="str">
        <f>IF(EXPORTADO!I1370&lt;&gt;"",EXPORTADO!I1370,"")</f>
        <v>OB</v>
      </c>
      <c r="B1388" s="74" t="str">
        <f t="shared" si="337"/>
        <v/>
      </c>
      <c r="C1388" s="86" t="str">
        <f t="shared" si="338"/>
        <v/>
      </c>
      <c r="D1388" s="86" t="str">
        <f t="shared" si="339"/>
        <v/>
      </c>
      <c r="E1388" s="86" t="str">
        <f t="shared" si="340"/>
        <v/>
      </c>
      <c r="F1388" s="86" t="str">
        <f t="shared" si="341"/>
        <v/>
      </c>
      <c r="G1388" s="86" t="str">
        <f t="shared" si="342"/>
        <v/>
      </c>
      <c r="H1388" s="87" t="str">
        <f>IF(EXPORTADO!B1370&lt;&gt;"",EXPORTADO!B1370,"")</f>
        <v/>
      </c>
      <c r="I1388" s="78" t="str">
        <f t="shared" si="343"/>
        <v/>
      </c>
      <c r="J1388" s="78"/>
      <c r="K1388" s="88" t="str">
        <f>IF(EXPORTADO!A1370&lt;&gt;"",TRIM(EXPORTADO!A1370),"")</f>
        <v/>
      </c>
      <c r="L1388" s="50" t="str">
        <f>IF(K1388&lt;&gt;"",EXPORTADO!D1370,"")</f>
        <v/>
      </c>
      <c r="M1388" s="50"/>
      <c r="N1388" s="78" t="str">
        <f>IF(K1388&lt;&gt;"",EXPORTADO!C1370,"")</f>
        <v/>
      </c>
      <c r="O1388" s="89" t="str">
        <f>IF(G1388&lt;&gt;"",EXPORTADO!E1370,"")</f>
        <v/>
      </c>
      <c r="P1388" s="90" t="str">
        <f>IF(G1388&lt;&gt;"",EXPORTADO!F1370,"")</f>
        <v/>
      </c>
      <c r="Q1388" s="90" t="str">
        <f>IF($G1388&lt;&gt;"",$O1388*P1388,IF(OR($I1388="c",$I1388="css"),SUMIF($G$22:G$2999,$K1388,Q$22:Q$2999),IF($I1388="c1",SUMIF($F$22:F$2999,$K1388,Q$22:Q$2999),IF($I1388="c2",SUMIF($E$22:E$2999,$K1388,Q$22:Q$2999),IF($I1388="c3",SUMIF($D$22:D$2999,$K1388,Q$22:Q$2999),IF($I1388="c4",SUMIF($C$22:C$2999,$K1388,Q$22:Q$2999),""))))))</f>
        <v/>
      </c>
      <c r="S1388" s="90"/>
      <c r="T1388" s="90" t="str">
        <f>IF(G1388&lt;&gt;"",IF(S1388&lt;&gt;"",O1388*S1388,"Celda Vacia"),IF($G1388&lt;&gt;"",$O1388*S1388,IF(OR($I1388="c",$I1388="css"),SUMIF($G$22:G$2999,$K1388,T$22:T$2999),IF($I1388="c1",SUMIF($F$22:F$2999,$K1388,T$22:T$2999),IF($I1388="c2",SUMIF($E$22:E$2999,$K1388,T$22:T$2999),IF($I1388="c3",SUMIF($D$22:D$2999,$K1388,T$22:T$2999),IF($I1388="c4",SUMIF($C$22:C$2999,$K1388,T$22:T$2999),"")))))))</f>
        <v/>
      </c>
      <c r="U1388" s="91" t="str">
        <f t="shared" si="344"/>
        <v/>
      </c>
      <c r="V1388" s="45"/>
      <c r="X1388" s="50" t="str">
        <f t="shared" si="345"/>
        <v/>
      </c>
      <c r="Y1388" s="69" t="str">
        <f t="shared" si="346"/>
        <v/>
      </c>
      <c r="Z1388" s="69" t="str">
        <f t="shared" si="347"/>
        <v/>
      </c>
      <c r="AA1388" s="69" t="str">
        <f>IF(I1388="CSS",IF(RELLENAR!$F$6="PEM",IF(OR(T1388&lt;(Q1388),Q1388=0),1,""),IF(OR(T1388*(1+$T$11+$T$9)&lt;(Q1388*(1+$O$9+$O$11)),Q1388=0),1,"")),"")</f>
        <v/>
      </c>
      <c r="AB1388" s="93" t="str">
        <f t="shared" si="348"/>
        <v/>
      </c>
      <c r="AC1388" s="56" t="str">
        <f t="shared" si="349"/>
        <v/>
      </c>
      <c r="AD1388" s="94" t="str">
        <f t="shared" si="350"/>
        <v/>
      </c>
      <c r="AE1388" s="56" t="str">
        <f t="shared" si="351"/>
        <v/>
      </c>
      <c r="AF1388" s="78" t="str">
        <f t="shared" si="352"/>
        <v/>
      </c>
    </row>
    <row r="1389" spans="1:32" s="74" customFormat="1" x14ac:dyDescent="0.2">
      <c r="A1389" s="74" t="str">
        <f>IF(EXPORTADO!I1371&lt;&gt;"",EXPORTADO!I1371,"")</f>
        <v>OB</v>
      </c>
      <c r="B1389" s="74" t="str">
        <f t="shared" si="337"/>
        <v/>
      </c>
      <c r="C1389" s="86" t="str">
        <f t="shared" si="338"/>
        <v/>
      </c>
      <c r="D1389" s="86" t="str">
        <f t="shared" si="339"/>
        <v/>
      </c>
      <c r="E1389" s="86" t="str">
        <f t="shared" si="340"/>
        <v/>
      </c>
      <c r="F1389" s="86" t="str">
        <f t="shared" si="341"/>
        <v/>
      </c>
      <c r="G1389" s="86" t="str">
        <f t="shared" si="342"/>
        <v/>
      </c>
      <c r="H1389" s="87" t="str">
        <f>IF(EXPORTADO!B1371&lt;&gt;"",EXPORTADO!B1371,"")</f>
        <v/>
      </c>
      <c r="I1389" s="78" t="str">
        <f t="shared" si="343"/>
        <v/>
      </c>
      <c r="J1389" s="78"/>
      <c r="K1389" s="88" t="str">
        <f>IF(EXPORTADO!A1371&lt;&gt;"",TRIM(EXPORTADO!A1371),"")</f>
        <v/>
      </c>
      <c r="L1389" s="50" t="str">
        <f>IF(K1389&lt;&gt;"",EXPORTADO!D1371,"")</f>
        <v/>
      </c>
      <c r="M1389" s="50"/>
      <c r="N1389" s="78" t="str">
        <f>IF(K1389&lt;&gt;"",EXPORTADO!C1371,"")</f>
        <v/>
      </c>
      <c r="O1389" s="89" t="str">
        <f>IF(G1389&lt;&gt;"",EXPORTADO!E1371,"")</f>
        <v/>
      </c>
      <c r="P1389" s="90" t="str">
        <f>IF(G1389&lt;&gt;"",EXPORTADO!F1371,"")</f>
        <v/>
      </c>
      <c r="Q1389" s="90" t="str">
        <f>IF($G1389&lt;&gt;"",$O1389*P1389,IF(OR($I1389="c",$I1389="css"),SUMIF($G$22:G$2999,$K1389,Q$22:Q$2999),IF($I1389="c1",SUMIF($F$22:F$2999,$K1389,Q$22:Q$2999),IF($I1389="c2",SUMIF($E$22:E$2999,$K1389,Q$22:Q$2999),IF($I1389="c3",SUMIF($D$22:D$2999,$K1389,Q$22:Q$2999),IF($I1389="c4",SUMIF($C$22:C$2999,$K1389,Q$22:Q$2999),""))))))</f>
        <v/>
      </c>
      <c r="S1389" s="90" t="s">
        <v>17</v>
      </c>
      <c r="T1389" s="90" t="str">
        <f>IF(G1389&lt;&gt;"",IF(S1389&lt;&gt;"",O1389*S1389,"Celda Vacia"),IF($G1389&lt;&gt;"",$O1389*S1389,IF(OR($I1389="c",$I1389="css"),SUMIF($G$22:G$2999,$K1389,T$22:T$2999),IF($I1389="c1",SUMIF($F$22:F$2999,$K1389,T$22:T$2999),IF($I1389="c2",SUMIF($E$22:E$2999,$K1389,T$22:T$2999),IF($I1389="c3",SUMIF($D$22:D$2999,$K1389,T$22:T$2999),IF($I1389="c4",SUMIF($C$22:C$2999,$K1389,T$22:T$2999),"")))))))</f>
        <v/>
      </c>
      <c r="U1389" s="91" t="str">
        <f t="shared" si="344"/>
        <v/>
      </c>
      <c r="V1389" s="45"/>
      <c r="X1389" s="50" t="str">
        <f t="shared" si="345"/>
        <v/>
      </c>
      <c r="Y1389" s="69" t="str">
        <f t="shared" si="346"/>
        <v/>
      </c>
      <c r="Z1389" s="69" t="str">
        <f t="shared" si="347"/>
        <v/>
      </c>
      <c r="AA1389" s="69" t="str">
        <f>IF(I1389="CSS",IF(RELLENAR!$F$6="PEM",IF(OR(T1389&lt;(Q1389),Q1389=0),1,""),IF(OR(T1389*(1+$T$11+$T$9)&lt;(Q1389*(1+$O$9+$O$11)),Q1389=0),1,"")),"")</f>
        <v/>
      </c>
      <c r="AB1389" s="93" t="str">
        <f t="shared" si="348"/>
        <v/>
      </c>
      <c r="AC1389" s="56" t="str">
        <f t="shared" si="349"/>
        <v/>
      </c>
      <c r="AD1389" s="94" t="str">
        <f t="shared" si="350"/>
        <v/>
      </c>
      <c r="AE1389" s="56" t="str">
        <f t="shared" si="351"/>
        <v/>
      </c>
      <c r="AF1389" s="78" t="str">
        <f t="shared" si="352"/>
        <v/>
      </c>
    </row>
    <row r="1390" spans="1:32" s="74" customFormat="1" x14ac:dyDescent="0.2">
      <c r="A1390" s="74" t="str">
        <f>IF(EXPORTADO!I1372&lt;&gt;"",EXPORTADO!I1372,"")</f>
        <v>OB</v>
      </c>
      <c r="B1390" s="74" t="str">
        <f t="shared" si="337"/>
        <v/>
      </c>
      <c r="C1390" s="86" t="str">
        <f t="shared" si="338"/>
        <v/>
      </c>
      <c r="D1390" s="86" t="str">
        <f t="shared" si="339"/>
        <v/>
      </c>
      <c r="E1390" s="86" t="str">
        <f t="shared" si="340"/>
        <v/>
      </c>
      <c r="F1390" s="86" t="str">
        <f t="shared" si="341"/>
        <v/>
      </c>
      <c r="G1390" s="86" t="str">
        <f t="shared" si="342"/>
        <v/>
      </c>
      <c r="H1390" s="87" t="str">
        <f>IF(EXPORTADO!B1372&lt;&gt;"",EXPORTADO!B1372,"")</f>
        <v/>
      </c>
      <c r="I1390" s="78" t="str">
        <f t="shared" si="343"/>
        <v/>
      </c>
      <c r="J1390" s="78"/>
      <c r="K1390" s="88" t="str">
        <f>IF(EXPORTADO!A1372&lt;&gt;"",TRIM(EXPORTADO!A1372),"")</f>
        <v/>
      </c>
      <c r="L1390" s="50" t="str">
        <f>IF(K1390&lt;&gt;"",EXPORTADO!D1372,"")</f>
        <v/>
      </c>
      <c r="M1390" s="50"/>
      <c r="N1390" s="78" t="str">
        <f>IF(K1390&lt;&gt;"",EXPORTADO!C1372,"")</f>
        <v/>
      </c>
      <c r="O1390" s="89" t="str">
        <f>IF(G1390&lt;&gt;"",EXPORTADO!E1372,"")</f>
        <v/>
      </c>
      <c r="P1390" s="90" t="str">
        <f>IF(G1390&lt;&gt;"",EXPORTADO!F1372,"")</f>
        <v/>
      </c>
      <c r="Q1390" s="90" t="str">
        <f>IF($G1390&lt;&gt;"",$O1390*P1390,IF(OR($I1390="c",$I1390="css"),SUMIF($G$22:G$2999,$K1390,Q$22:Q$2999),IF($I1390="c1",SUMIF($F$22:F$2999,$K1390,Q$22:Q$2999),IF($I1390="c2",SUMIF($E$22:E$2999,$K1390,Q$22:Q$2999),IF($I1390="c3",SUMIF($D$22:D$2999,$K1390,Q$22:Q$2999),IF($I1390="c4",SUMIF($C$22:C$2999,$K1390,Q$22:Q$2999),""))))))</f>
        <v/>
      </c>
      <c r="S1390" s="90"/>
      <c r="T1390" s="90" t="str">
        <f>IF(G1390&lt;&gt;"",IF(S1390&lt;&gt;"",O1390*S1390,"Celda Vacia"),IF($G1390&lt;&gt;"",$O1390*S1390,IF(OR($I1390="c",$I1390="css"),SUMIF($G$22:G$2999,$K1390,T$22:T$2999),IF($I1390="c1",SUMIF($F$22:F$2999,$K1390,T$22:T$2999),IF($I1390="c2",SUMIF($E$22:E$2999,$K1390,T$22:T$2999),IF($I1390="c3",SUMIF($D$22:D$2999,$K1390,T$22:T$2999),IF($I1390="c4",SUMIF($C$22:C$2999,$K1390,T$22:T$2999),"")))))))</f>
        <v/>
      </c>
      <c r="U1390" s="91" t="str">
        <f t="shared" si="344"/>
        <v/>
      </c>
      <c r="V1390" s="45"/>
      <c r="X1390" s="50" t="str">
        <f t="shared" si="345"/>
        <v/>
      </c>
      <c r="Y1390" s="69" t="str">
        <f t="shared" si="346"/>
        <v/>
      </c>
      <c r="Z1390" s="69" t="str">
        <f t="shared" si="347"/>
        <v/>
      </c>
      <c r="AA1390" s="69" t="str">
        <f>IF(I1390="CSS",IF(RELLENAR!$F$6="PEM",IF(OR(T1390&lt;(Q1390),Q1390=0),1,""),IF(OR(T1390*(1+$T$11+$T$9)&lt;(Q1390*(1+$O$9+$O$11)),Q1390=0),1,"")),"")</f>
        <v/>
      </c>
      <c r="AB1390" s="93" t="str">
        <f t="shared" si="348"/>
        <v/>
      </c>
      <c r="AC1390" s="56" t="str">
        <f t="shared" si="349"/>
        <v/>
      </c>
      <c r="AD1390" s="94" t="str">
        <f t="shared" si="350"/>
        <v/>
      </c>
      <c r="AE1390" s="56" t="str">
        <f t="shared" si="351"/>
        <v/>
      </c>
      <c r="AF1390" s="78" t="str">
        <f t="shared" si="352"/>
        <v/>
      </c>
    </row>
    <row r="1391" spans="1:32" s="74" customFormat="1" x14ac:dyDescent="0.2">
      <c r="A1391" s="74" t="str">
        <f>IF(EXPORTADO!I1373&lt;&gt;"",EXPORTADO!I1373,"")</f>
        <v>OB</v>
      </c>
      <c r="B1391" s="74" t="str">
        <f t="shared" si="337"/>
        <v/>
      </c>
      <c r="C1391" s="86" t="str">
        <f t="shared" si="338"/>
        <v/>
      </c>
      <c r="D1391" s="86" t="str">
        <f t="shared" si="339"/>
        <v/>
      </c>
      <c r="E1391" s="86" t="str">
        <f t="shared" si="340"/>
        <v/>
      </c>
      <c r="F1391" s="86" t="str">
        <f t="shared" si="341"/>
        <v/>
      </c>
      <c r="G1391" s="86" t="str">
        <f t="shared" si="342"/>
        <v/>
      </c>
      <c r="H1391" s="87" t="str">
        <f>IF(EXPORTADO!B1373&lt;&gt;"",EXPORTADO!B1373,"")</f>
        <v/>
      </c>
      <c r="I1391" s="78" t="str">
        <f t="shared" si="343"/>
        <v/>
      </c>
      <c r="J1391" s="78"/>
      <c r="K1391" s="88" t="str">
        <f>IF(EXPORTADO!A1373&lt;&gt;"",TRIM(EXPORTADO!A1373),"")</f>
        <v/>
      </c>
      <c r="L1391" s="50" t="str">
        <f>IF(K1391&lt;&gt;"",EXPORTADO!D1373,"")</f>
        <v/>
      </c>
      <c r="M1391" s="50"/>
      <c r="N1391" s="78" t="str">
        <f>IF(K1391&lt;&gt;"",EXPORTADO!C1373,"")</f>
        <v/>
      </c>
      <c r="O1391" s="89" t="str">
        <f>IF(G1391&lt;&gt;"",EXPORTADO!E1373,"")</f>
        <v/>
      </c>
      <c r="P1391" s="90" t="str">
        <f>IF(G1391&lt;&gt;"",EXPORTADO!F1373,"")</f>
        <v/>
      </c>
      <c r="Q1391" s="90" t="str">
        <f>IF($G1391&lt;&gt;"",$O1391*P1391,IF(OR($I1391="c",$I1391="css"),SUMIF($G$22:G$2999,$K1391,Q$22:Q$2999),IF($I1391="c1",SUMIF($F$22:F$2999,$K1391,Q$22:Q$2999),IF($I1391="c2",SUMIF($E$22:E$2999,$K1391,Q$22:Q$2999),IF($I1391="c3",SUMIF($D$22:D$2999,$K1391,Q$22:Q$2999),IF($I1391="c4",SUMIF($C$22:C$2999,$K1391,Q$22:Q$2999),""))))))</f>
        <v/>
      </c>
      <c r="S1391" s="90" t="s">
        <v>17</v>
      </c>
      <c r="T1391" s="90" t="str">
        <f>IF(G1391&lt;&gt;"",IF(S1391&lt;&gt;"",O1391*S1391,"Celda Vacia"),IF($G1391&lt;&gt;"",$O1391*S1391,IF(OR($I1391="c",$I1391="css"),SUMIF($G$22:G$2999,$K1391,T$22:T$2999),IF($I1391="c1",SUMIF($F$22:F$2999,$K1391,T$22:T$2999),IF($I1391="c2",SUMIF($E$22:E$2999,$K1391,T$22:T$2999),IF($I1391="c3",SUMIF($D$22:D$2999,$K1391,T$22:T$2999),IF($I1391="c4",SUMIF($C$22:C$2999,$K1391,T$22:T$2999),"")))))))</f>
        <v/>
      </c>
      <c r="U1391" s="91" t="str">
        <f t="shared" si="344"/>
        <v/>
      </c>
      <c r="V1391" s="45"/>
      <c r="X1391" s="50" t="str">
        <f t="shared" si="345"/>
        <v/>
      </c>
      <c r="Y1391" s="69" t="str">
        <f t="shared" si="346"/>
        <v/>
      </c>
      <c r="Z1391" s="69" t="str">
        <f t="shared" si="347"/>
        <v/>
      </c>
      <c r="AA1391" s="69" t="str">
        <f>IF(I1391="CSS",IF(RELLENAR!$F$6="PEM",IF(OR(T1391&lt;(Q1391),Q1391=0),1,""),IF(OR(T1391*(1+$T$11+$T$9)&lt;(Q1391*(1+$O$9+$O$11)),Q1391=0),1,"")),"")</f>
        <v/>
      </c>
      <c r="AB1391" s="93" t="str">
        <f t="shared" si="348"/>
        <v/>
      </c>
      <c r="AC1391" s="56" t="str">
        <f t="shared" si="349"/>
        <v/>
      </c>
      <c r="AD1391" s="94" t="str">
        <f t="shared" si="350"/>
        <v/>
      </c>
      <c r="AE1391" s="56" t="str">
        <f t="shared" si="351"/>
        <v/>
      </c>
      <c r="AF1391" s="78" t="str">
        <f t="shared" si="352"/>
        <v/>
      </c>
    </row>
    <row r="1392" spans="1:32" s="74" customFormat="1" x14ac:dyDescent="0.2">
      <c r="A1392" s="74" t="str">
        <f>IF(EXPORTADO!I1374&lt;&gt;"",EXPORTADO!I1374,"")</f>
        <v>OB</v>
      </c>
      <c r="B1392" s="74" t="str">
        <f t="shared" si="337"/>
        <v/>
      </c>
      <c r="C1392" s="86" t="str">
        <f t="shared" si="338"/>
        <v/>
      </c>
      <c r="D1392" s="86" t="str">
        <f t="shared" si="339"/>
        <v/>
      </c>
      <c r="E1392" s="86" t="str">
        <f t="shared" si="340"/>
        <v/>
      </c>
      <c r="F1392" s="86" t="str">
        <f t="shared" si="341"/>
        <v/>
      </c>
      <c r="G1392" s="86" t="str">
        <f t="shared" si="342"/>
        <v/>
      </c>
      <c r="H1392" s="87" t="str">
        <f>IF(EXPORTADO!B1374&lt;&gt;"",EXPORTADO!B1374,"")</f>
        <v/>
      </c>
      <c r="I1392" s="78" t="str">
        <f t="shared" si="343"/>
        <v/>
      </c>
      <c r="J1392" s="78"/>
      <c r="K1392" s="88" t="str">
        <f>IF(EXPORTADO!A1374&lt;&gt;"",TRIM(EXPORTADO!A1374),"")</f>
        <v/>
      </c>
      <c r="L1392" s="50" t="str">
        <f>IF(K1392&lt;&gt;"",EXPORTADO!D1374,"")</f>
        <v/>
      </c>
      <c r="M1392" s="50"/>
      <c r="N1392" s="78" t="str">
        <f>IF(K1392&lt;&gt;"",EXPORTADO!C1374,"")</f>
        <v/>
      </c>
      <c r="O1392" s="89" t="str">
        <f>IF(G1392&lt;&gt;"",EXPORTADO!E1374,"")</f>
        <v/>
      </c>
      <c r="P1392" s="90" t="str">
        <f>IF(G1392&lt;&gt;"",EXPORTADO!F1374,"")</f>
        <v/>
      </c>
      <c r="Q1392" s="90" t="str">
        <f>IF($G1392&lt;&gt;"",$O1392*P1392,IF(OR($I1392="c",$I1392="css"),SUMIF($G$22:G$2999,$K1392,Q$22:Q$2999),IF($I1392="c1",SUMIF($F$22:F$2999,$K1392,Q$22:Q$2999),IF($I1392="c2",SUMIF($E$22:E$2999,$K1392,Q$22:Q$2999),IF($I1392="c3",SUMIF($D$22:D$2999,$K1392,Q$22:Q$2999),IF($I1392="c4",SUMIF($C$22:C$2999,$K1392,Q$22:Q$2999),""))))))</f>
        <v/>
      </c>
      <c r="S1392" s="90"/>
      <c r="T1392" s="90" t="str">
        <f>IF(G1392&lt;&gt;"",IF(S1392&lt;&gt;"",O1392*S1392,"Celda Vacia"),IF($G1392&lt;&gt;"",$O1392*S1392,IF(OR($I1392="c",$I1392="css"),SUMIF($G$22:G$2999,$K1392,T$22:T$2999),IF($I1392="c1",SUMIF($F$22:F$2999,$K1392,T$22:T$2999),IF($I1392="c2",SUMIF($E$22:E$2999,$K1392,T$22:T$2999),IF($I1392="c3",SUMIF($D$22:D$2999,$K1392,T$22:T$2999),IF($I1392="c4",SUMIF($C$22:C$2999,$K1392,T$22:T$2999),"")))))))</f>
        <v/>
      </c>
      <c r="U1392" s="91" t="str">
        <f t="shared" si="344"/>
        <v/>
      </c>
      <c r="V1392" s="45"/>
      <c r="X1392" s="50" t="str">
        <f t="shared" si="345"/>
        <v/>
      </c>
      <c r="Y1392" s="69" t="str">
        <f t="shared" si="346"/>
        <v/>
      </c>
      <c r="Z1392" s="69" t="str">
        <f t="shared" si="347"/>
        <v/>
      </c>
      <c r="AA1392" s="69" t="str">
        <f>IF(I1392="CSS",IF(RELLENAR!$F$6="PEM",IF(OR(T1392&lt;(Q1392),Q1392=0),1,""),IF(OR(T1392*(1+$T$11+$T$9)&lt;(Q1392*(1+$O$9+$O$11)),Q1392=0),1,"")),"")</f>
        <v/>
      </c>
      <c r="AB1392" s="93" t="str">
        <f t="shared" si="348"/>
        <v/>
      </c>
      <c r="AC1392" s="56" t="str">
        <f t="shared" si="349"/>
        <v/>
      </c>
      <c r="AD1392" s="94" t="str">
        <f t="shared" si="350"/>
        <v/>
      </c>
      <c r="AE1392" s="56" t="str">
        <f t="shared" si="351"/>
        <v/>
      </c>
      <c r="AF1392" s="78" t="str">
        <f t="shared" si="352"/>
        <v/>
      </c>
    </row>
    <row r="1393" spans="1:32" s="74" customFormat="1" x14ac:dyDescent="0.2">
      <c r="A1393" s="74" t="str">
        <f>IF(EXPORTADO!I1375&lt;&gt;"",EXPORTADO!I1375,"")</f>
        <v>OB</v>
      </c>
      <c r="B1393" s="74" t="str">
        <f t="shared" si="337"/>
        <v/>
      </c>
      <c r="C1393" s="86" t="str">
        <f t="shared" si="338"/>
        <v/>
      </c>
      <c r="D1393" s="86" t="str">
        <f t="shared" si="339"/>
        <v/>
      </c>
      <c r="E1393" s="86" t="str">
        <f t="shared" si="340"/>
        <v/>
      </c>
      <c r="F1393" s="86" t="str">
        <f t="shared" si="341"/>
        <v/>
      </c>
      <c r="G1393" s="86" t="str">
        <f t="shared" si="342"/>
        <v/>
      </c>
      <c r="H1393" s="87" t="str">
        <f>IF(EXPORTADO!B1375&lt;&gt;"",EXPORTADO!B1375,"")</f>
        <v/>
      </c>
      <c r="I1393" s="78" t="str">
        <f t="shared" si="343"/>
        <v/>
      </c>
      <c r="J1393" s="78"/>
      <c r="K1393" s="88" t="str">
        <f>IF(EXPORTADO!A1375&lt;&gt;"",TRIM(EXPORTADO!A1375),"")</f>
        <v/>
      </c>
      <c r="L1393" s="50" t="str">
        <f>IF(K1393&lt;&gt;"",EXPORTADO!D1375,"")</f>
        <v/>
      </c>
      <c r="M1393" s="50"/>
      <c r="N1393" s="78" t="str">
        <f>IF(K1393&lt;&gt;"",EXPORTADO!C1375,"")</f>
        <v/>
      </c>
      <c r="O1393" s="89" t="str">
        <f>IF(G1393&lt;&gt;"",EXPORTADO!E1375,"")</f>
        <v/>
      </c>
      <c r="P1393" s="90" t="str">
        <f>IF(G1393&lt;&gt;"",EXPORTADO!F1375,"")</f>
        <v/>
      </c>
      <c r="Q1393" s="90" t="str">
        <f>IF($G1393&lt;&gt;"",$O1393*P1393,IF(OR($I1393="c",$I1393="css"),SUMIF($G$22:G$2999,$K1393,Q$22:Q$2999),IF($I1393="c1",SUMIF($F$22:F$2999,$K1393,Q$22:Q$2999),IF($I1393="c2",SUMIF($E$22:E$2999,$K1393,Q$22:Q$2999),IF($I1393="c3",SUMIF($D$22:D$2999,$K1393,Q$22:Q$2999),IF($I1393="c4",SUMIF($C$22:C$2999,$K1393,Q$22:Q$2999),""))))))</f>
        <v/>
      </c>
      <c r="S1393" s="90" t="s">
        <v>17</v>
      </c>
      <c r="T1393" s="90" t="str">
        <f>IF(G1393&lt;&gt;"",IF(S1393&lt;&gt;"",O1393*S1393,"Celda Vacia"),IF($G1393&lt;&gt;"",$O1393*S1393,IF(OR($I1393="c",$I1393="css"),SUMIF($G$22:G$2999,$K1393,T$22:T$2999),IF($I1393="c1",SUMIF($F$22:F$2999,$K1393,T$22:T$2999),IF($I1393="c2",SUMIF($E$22:E$2999,$K1393,T$22:T$2999),IF($I1393="c3",SUMIF($D$22:D$2999,$K1393,T$22:T$2999),IF($I1393="c4",SUMIF($C$22:C$2999,$K1393,T$22:T$2999),"")))))))</f>
        <v/>
      </c>
      <c r="U1393" s="91" t="str">
        <f t="shared" si="344"/>
        <v/>
      </c>
      <c r="V1393" s="45"/>
      <c r="X1393" s="50" t="str">
        <f t="shared" si="345"/>
        <v/>
      </c>
      <c r="Y1393" s="69" t="str">
        <f t="shared" si="346"/>
        <v/>
      </c>
      <c r="Z1393" s="69" t="str">
        <f t="shared" si="347"/>
        <v/>
      </c>
      <c r="AA1393" s="69" t="str">
        <f>IF(I1393="CSS",IF(RELLENAR!$F$6="PEM",IF(OR(T1393&lt;(Q1393),Q1393=0),1,""),IF(OR(T1393*(1+$T$11+$T$9)&lt;(Q1393*(1+$O$9+$O$11)),Q1393=0),1,"")),"")</f>
        <v/>
      </c>
      <c r="AB1393" s="93" t="str">
        <f t="shared" si="348"/>
        <v/>
      </c>
      <c r="AC1393" s="56" t="str">
        <f t="shared" si="349"/>
        <v/>
      </c>
      <c r="AD1393" s="94" t="str">
        <f t="shared" si="350"/>
        <v/>
      </c>
      <c r="AE1393" s="56" t="str">
        <f t="shared" si="351"/>
        <v/>
      </c>
      <c r="AF1393" s="78" t="str">
        <f t="shared" si="352"/>
        <v/>
      </c>
    </row>
    <row r="1394" spans="1:32" s="74" customFormat="1" x14ac:dyDescent="0.2">
      <c r="A1394" s="74" t="str">
        <f>IF(EXPORTADO!I1376&lt;&gt;"",EXPORTADO!I1376,"")</f>
        <v>OB</v>
      </c>
      <c r="B1394" s="74" t="str">
        <f t="shared" si="337"/>
        <v/>
      </c>
      <c r="C1394" s="86" t="str">
        <f t="shared" si="338"/>
        <v/>
      </c>
      <c r="D1394" s="86" t="str">
        <f t="shared" si="339"/>
        <v/>
      </c>
      <c r="E1394" s="86" t="str">
        <f t="shared" si="340"/>
        <v/>
      </c>
      <c r="F1394" s="86" t="str">
        <f t="shared" si="341"/>
        <v/>
      </c>
      <c r="G1394" s="86" t="str">
        <f t="shared" si="342"/>
        <v/>
      </c>
      <c r="H1394" s="87" t="str">
        <f>IF(EXPORTADO!B1376&lt;&gt;"",EXPORTADO!B1376,"")</f>
        <v/>
      </c>
      <c r="I1394" s="78" t="str">
        <f t="shared" si="343"/>
        <v/>
      </c>
      <c r="J1394" s="78"/>
      <c r="K1394" s="88" t="str">
        <f>IF(EXPORTADO!A1376&lt;&gt;"",TRIM(EXPORTADO!A1376),"")</f>
        <v/>
      </c>
      <c r="L1394" s="50" t="str">
        <f>IF(K1394&lt;&gt;"",EXPORTADO!D1376,"")</f>
        <v/>
      </c>
      <c r="M1394" s="50"/>
      <c r="N1394" s="78" t="str">
        <f>IF(K1394&lt;&gt;"",EXPORTADO!C1376,"")</f>
        <v/>
      </c>
      <c r="O1394" s="89" t="str">
        <f>IF(G1394&lt;&gt;"",EXPORTADO!E1376,"")</f>
        <v/>
      </c>
      <c r="P1394" s="90" t="str">
        <f>IF(G1394&lt;&gt;"",EXPORTADO!F1376,"")</f>
        <v/>
      </c>
      <c r="Q1394" s="90" t="str">
        <f>IF($G1394&lt;&gt;"",$O1394*P1394,IF(OR($I1394="c",$I1394="css"),SUMIF($G$22:G$2999,$K1394,Q$22:Q$2999),IF($I1394="c1",SUMIF($F$22:F$2999,$K1394,Q$22:Q$2999),IF($I1394="c2",SUMIF($E$22:E$2999,$K1394,Q$22:Q$2999),IF($I1394="c3",SUMIF($D$22:D$2999,$K1394,Q$22:Q$2999),IF($I1394="c4",SUMIF($C$22:C$2999,$K1394,Q$22:Q$2999),""))))))</f>
        <v/>
      </c>
      <c r="S1394" s="90" t="s">
        <v>17</v>
      </c>
      <c r="T1394" s="90" t="str">
        <f>IF(G1394&lt;&gt;"",IF(S1394&lt;&gt;"",O1394*S1394,"Celda Vacia"),IF($G1394&lt;&gt;"",$O1394*S1394,IF(OR($I1394="c",$I1394="css"),SUMIF($G$22:G$2999,$K1394,T$22:T$2999),IF($I1394="c1",SUMIF($F$22:F$2999,$K1394,T$22:T$2999),IF($I1394="c2",SUMIF($E$22:E$2999,$K1394,T$22:T$2999),IF($I1394="c3",SUMIF($D$22:D$2999,$K1394,T$22:T$2999),IF($I1394="c4",SUMIF($C$22:C$2999,$K1394,T$22:T$2999),"")))))))</f>
        <v/>
      </c>
      <c r="U1394" s="91" t="str">
        <f t="shared" si="344"/>
        <v/>
      </c>
      <c r="V1394" s="45"/>
      <c r="X1394" s="50" t="str">
        <f t="shared" si="345"/>
        <v/>
      </c>
      <c r="Y1394" s="69" t="str">
        <f t="shared" si="346"/>
        <v/>
      </c>
      <c r="Z1394" s="69" t="str">
        <f t="shared" si="347"/>
        <v/>
      </c>
      <c r="AA1394" s="69" t="str">
        <f>IF(I1394="CSS",IF(RELLENAR!$F$6="PEM",IF(OR(T1394&lt;(Q1394),Q1394=0),1,""),IF(OR(T1394*(1+$T$11+$T$9)&lt;(Q1394*(1+$O$9+$O$11)),Q1394=0),1,"")),"")</f>
        <v/>
      </c>
      <c r="AB1394" s="93" t="str">
        <f t="shared" si="348"/>
        <v/>
      </c>
      <c r="AC1394" s="56" t="str">
        <f t="shared" si="349"/>
        <v/>
      </c>
      <c r="AD1394" s="94" t="str">
        <f t="shared" si="350"/>
        <v/>
      </c>
      <c r="AE1394" s="56" t="str">
        <f t="shared" si="351"/>
        <v/>
      </c>
      <c r="AF1394" s="78" t="str">
        <f t="shared" si="352"/>
        <v/>
      </c>
    </row>
    <row r="1395" spans="1:32" s="74" customFormat="1" x14ac:dyDescent="0.2">
      <c r="A1395" s="74" t="str">
        <f>IF(EXPORTADO!I1377&lt;&gt;"",EXPORTADO!I1377,"")</f>
        <v>OB</v>
      </c>
      <c r="B1395" s="74" t="str">
        <f t="shared" si="337"/>
        <v/>
      </c>
      <c r="C1395" s="86" t="str">
        <f t="shared" si="338"/>
        <v/>
      </c>
      <c r="D1395" s="86" t="str">
        <f t="shared" si="339"/>
        <v/>
      </c>
      <c r="E1395" s="86" t="str">
        <f t="shared" si="340"/>
        <v/>
      </c>
      <c r="F1395" s="86" t="str">
        <f t="shared" si="341"/>
        <v/>
      </c>
      <c r="G1395" s="86" t="str">
        <f t="shared" si="342"/>
        <v/>
      </c>
      <c r="H1395" s="87" t="str">
        <f>IF(EXPORTADO!B1377&lt;&gt;"",EXPORTADO!B1377,"")</f>
        <v/>
      </c>
      <c r="I1395" s="78" t="str">
        <f t="shared" si="343"/>
        <v/>
      </c>
      <c r="J1395" s="78"/>
      <c r="K1395" s="88" t="str">
        <f>IF(EXPORTADO!A1377&lt;&gt;"",TRIM(EXPORTADO!A1377),"")</f>
        <v/>
      </c>
      <c r="L1395" s="50" t="str">
        <f>IF(K1395&lt;&gt;"",EXPORTADO!D1377,"")</f>
        <v/>
      </c>
      <c r="M1395" s="50"/>
      <c r="N1395" s="78" t="str">
        <f>IF(K1395&lt;&gt;"",EXPORTADO!C1377,"")</f>
        <v/>
      </c>
      <c r="O1395" s="89" t="str">
        <f>IF(G1395&lt;&gt;"",EXPORTADO!E1377,"")</f>
        <v/>
      </c>
      <c r="P1395" s="90" t="str">
        <f>IF(G1395&lt;&gt;"",EXPORTADO!F1377,"")</f>
        <v/>
      </c>
      <c r="Q1395" s="90" t="str">
        <f>IF($G1395&lt;&gt;"",$O1395*P1395,IF(OR($I1395="c",$I1395="css"),SUMIF($G$22:G$2999,$K1395,Q$22:Q$2999),IF($I1395="c1",SUMIF($F$22:F$2999,$K1395,Q$22:Q$2999),IF($I1395="c2",SUMIF($E$22:E$2999,$K1395,Q$22:Q$2999),IF($I1395="c3",SUMIF($D$22:D$2999,$K1395,Q$22:Q$2999),IF($I1395="c4",SUMIF($C$22:C$2999,$K1395,Q$22:Q$2999),""))))))</f>
        <v/>
      </c>
      <c r="S1395" s="90"/>
      <c r="T1395" s="90" t="str">
        <f>IF(G1395&lt;&gt;"",IF(S1395&lt;&gt;"",O1395*S1395,"Celda Vacia"),IF($G1395&lt;&gt;"",$O1395*S1395,IF(OR($I1395="c",$I1395="css"),SUMIF($G$22:G$2999,$K1395,T$22:T$2999),IF($I1395="c1",SUMIF($F$22:F$2999,$K1395,T$22:T$2999),IF($I1395="c2",SUMIF($E$22:E$2999,$K1395,T$22:T$2999),IF($I1395="c3",SUMIF($D$22:D$2999,$K1395,T$22:T$2999),IF($I1395="c4",SUMIF($C$22:C$2999,$K1395,T$22:T$2999),"")))))))</f>
        <v/>
      </c>
      <c r="U1395" s="91" t="str">
        <f t="shared" si="344"/>
        <v/>
      </c>
      <c r="V1395" s="45"/>
      <c r="X1395" s="50" t="str">
        <f t="shared" si="345"/>
        <v/>
      </c>
      <c r="Y1395" s="69" t="str">
        <f t="shared" si="346"/>
        <v/>
      </c>
      <c r="Z1395" s="69" t="str">
        <f t="shared" si="347"/>
        <v/>
      </c>
      <c r="AA1395" s="69" t="str">
        <f>IF(I1395="CSS",IF(RELLENAR!$F$6="PEM",IF(OR(T1395&lt;(Q1395),Q1395=0),1,""),IF(OR(T1395*(1+$T$11+$T$9)&lt;(Q1395*(1+$O$9+$O$11)),Q1395=0),1,"")),"")</f>
        <v/>
      </c>
      <c r="AB1395" s="93" t="str">
        <f t="shared" si="348"/>
        <v/>
      </c>
      <c r="AC1395" s="56" t="str">
        <f t="shared" si="349"/>
        <v/>
      </c>
      <c r="AD1395" s="94" t="str">
        <f t="shared" si="350"/>
        <v/>
      </c>
      <c r="AE1395" s="56" t="str">
        <f t="shared" si="351"/>
        <v/>
      </c>
      <c r="AF1395" s="78" t="str">
        <f t="shared" si="352"/>
        <v/>
      </c>
    </row>
    <row r="1396" spans="1:32" s="74" customFormat="1" x14ac:dyDescent="0.2">
      <c r="A1396" s="74" t="str">
        <f>IF(EXPORTADO!I1378&lt;&gt;"",EXPORTADO!I1378,"")</f>
        <v>OB</v>
      </c>
      <c r="B1396" s="74" t="str">
        <f t="shared" si="337"/>
        <v/>
      </c>
      <c r="C1396" s="86" t="str">
        <f t="shared" si="338"/>
        <v/>
      </c>
      <c r="D1396" s="86" t="str">
        <f t="shared" si="339"/>
        <v/>
      </c>
      <c r="E1396" s="86" t="str">
        <f t="shared" si="340"/>
        <v/>
      </c>
      <c r="F1396" s="86" t="str">
        <f t="shared" si="341"/>
        <v/>
      </c>
      <c r="G1396" s="86" t="str">
        <f t="shared" si="342"/>
        <v/>
      </c>
      <c r="H1396" s="87" t="str">
        <f>IF(EXPORTADO!B1378&lt;&gt;"",EXPORTADO!B1378,"")</f>
        <v/>
      </c>
      <c r="I1396" s="78" t="str">
        <f t="shared" si="343"/>
        <v/>
      </c>
      <c r="J1396" s="78"/>
      <c r="K1396" s="88" t="str">
        <f>IF(EXPORTADO!A1378&lt;&gt;"",TRIM(EXPORTADO!A1378),"")</f>
        <v/>
      </c>
      <c r="L1396" s="50" t="str">
        <f>IF(K1396&lt;&gt;"",EXPORTADO!D1378,"")</f>
        <v/>
      </c>
      <c r="M1396" s="50"/>
      <c r="N1396" s="78" t="str">
        <f>IF(K1396&lt;&gt;"",EXPORTADO!C1378,"")</f>
        <v/>
      </c>
      <c r="O1396" s="89" t="str">
        <f>IF(G1396&lt;&gt;"",EXPORTADO!E1378,"")</f>
        <v/>
      </c>
      <c r="P1396" s="90" t="str">
        <f>IF(G1396&lt;&gt;"",EXPORTADO!F1378,"")</f>
        <v/>
      </c>
      <c r="Q1396" s="90" t="str">
        <f>IF($G1396&lt;&gt;"",$O1396*P1396,IF(OR($I1396="c",$I1396="css"),SUMIF($G$22:G$2999,$K1396,Q$22:Q$2999),IF($I1396="c1",SUMIF($F$22:F$2999,$K1396,Q$22:Q$2999),IF($I1396="c2",SUMIF($E$22:E$2999,$K1396,Q$22:Q$2999),IF($I1396="c3",SUMIF($D$22:D$2999,$K1396,Q$22:Q$2999),IF($I1396="c4",SUMIF($C$22:C$2999,$K1396,Q$22:Q$2999),""))))))</f>
        <v/>
      </c>
      <c r="S1396" s="90"/>
      <c r="T1396" s="90" t="str">
        <f>IF(G1396&lt;&gt;"",IF(S1396&lt;&gt;"",O1396*S1396,"Celda Vacia"),IF($G1396&lt;&gt;"",$O1396*S1396,IF(OR($I1396="c",$I1396="css"),SUMIF($G$22:G$2999,$K1396,T$22:T$2999),IF($I1396="c1",SUMIF($F$22:F$2999,$K1396,T$22:T$2999),IF($I1396="c2",SUMIF($E$22:E$2999,$K1396,T$22:T$2999),IF($I1396="c3",SUMIF($D$22:D$2999,$K1396,T$22:T$2999),IF($I1396="c4",SUMIF($C$22:C$2999,$K1396,T$22:T$2999),"")))))))</f>
        <v/>
      </c>
      <c r="U1396" s="91" t="str">
        <f t="shared" si="344"/>
        <v/>
      </c>
      <c r="V1396" s="45"/>
      <c r="X1396" s="50" t="str">
        <f t="shared" si="345"/>
        <v/>
      </c>
      <c r="Y1396" s="69" t="str">
        <f t="shared" si="346"/>
        <v/>
      </c>
      <c r="Z1396" s="69" t="str">
        <f t="shared" si="347"/>
        <v/>
      </c>
      <c r="AA1396" s="69" t="str">
        <f>IF(I1396="CSS",IF(RELLENAR!$F$6="PEM",IF(OR(T1396&lt;(Q1396),Q1396=0),1,""),IF(OR(T1396*(1+$T$11+$T$9)&lt;(Q1396*(1+$O$9+$O$11)),Q1396=0),1,"")),"")</f>
        <v/>
      </c>
      <c r="AB1396" s="93" t="str">
        <f t="shared" si="348"/>
        <v/>
      </c>
      <c r="AC1396" s="56" t="str">
        <f t="shared" si="349"/>
        <v/>
      </c>
      <c r="AD1396" s="94" t="str">
        <f t="shared" si="350"/>
        <v/>
      </c>
      <c r="AE1396" s="56" t="str">
        <f t="shared" si="351"/>
        <v/>
      </c>
      <c r="AF1396" s="78" t="str">
        <f t="shared" si="352"/>
        <v/>
      </c>
    </row>
    <row r="1397" spans="1:32" s="74" customFormat="1" x14ac:dyDescent="0.2">
      <c r="A1397" s="74" t="str">
        <f>IF(EXPORTADO!I1379&lt;&gt;"",EXPORTADO!I1379,"")</f>
        <v>OB</v>
      </c>
      <c r="B1397" s="74" t="str">
        <f t="shared" si="337"/>
        <v/>
      </c>
      <c r="C1397" s="86" t="str">
        <f t="shared" si="338"/>
        <v/>
      </c>
      <c r="D1397" s="86" t="str">
        <f t="shared" si="339"/>
        <v/>
      </c>
      <c r="E1397" s="86" t="str">
        <f t="shared" si="340"/>
        <v/>
      </c>
      <c r="F1397" s="86" t="str">
        <f t="shared" si="341"/>
        <v/>
      </c>
      <c r="G1397" s="86" t="str">
        <f t="shared" si="342"/>
        <v/>
      </c>
      <c r="H1397" s="87" t="str">
        <f>IF(EXPORTADO!B1379&lt;&gt;"",EXPORTADO!B1379,"")</f>
        <v/>
      </c>
      <c r="I1397" s="78" t="str">
        <f t="shared" si="343"/>
        <v/>
      </c>
      <c r="J1397" s="78"/>
      <c r="K1397" s="88" t="str">
        <f>IF(EXPORTADO!A1379&lt;&gt;"",TRIM(EXPORTADO!A1379),"")</f>
        <v/>
      </c>
      <c r="L1397" s="50" t="str">
        <f>IF(K1397&lt;&gt;"",EXPORTADO!D1379,"")</f>
        <v/>
      </c>
      <c r="M1397" s="50"/>
      <c r="N1397" s="78" t="str">
        <f>IF(K1397&lt;&gt;"",EXPORTADO!C1379,"")</f>
        <v/>
      </c>
      <c r="O1397" s="89" t="str">
        <f>IF(G1397&lt;&gt;"",EXPORTADO!E1379,"")</f>
        <v/>
      </c>
      <c r="P1397" s="90" t="str">
        <f>IF(G1397&lt;&gt;"",EXPORTADO!F1379,"")</f>
        <v/>
      </c>
      <c r="Q1397" s="90" t="str">
        <f>IF($G1397&lt;&gt;"",$O1397*P1397,IF(OR($I1397="c",$I1397="css"),SUMIF($G$22:G$2999,$K1397,Q$22:Q$2999),IF($I1397="c1",SUMIF($F$22:F$2999,$K1397,Q$22:Q$2999),IF($I1397="c2",SUMIF($E$22:E$2999,$K1397,Q$22:Q$2999),IF($I1397="c3",SUMIF($D$22:D$2999,$K1397,Q$22:Q$2999),IF($I1397="c4",SUMIF($C$22:C$2999,$K1397,Q$22:Q$2999),""))))))</f>
        <v/>
      </c>
      <c r="S1397" s="90"/>
      <c r="T1397" s="90" t="str">
        <f>IF(G1397&lt;&gt;"",IF(S1397&lt;&gt;"",O1397*S1397,"Celda Vacia"),IF($G1397&lt;&gt;"",$O1397*S1397,IF(OR($I1397="c",$I1397="css"),SUMIF($G$22:G$2999,$K1397,T$22:T$2999),IF($I1397="c1",SUMIF($F$22:F$2999,$K1397,T$22:T$2999),IF($I1397="c2",SUMIF($E$22:E$2999,$K1397,T$22:T$2999),IF($I1397="c3",SUMIF($D$22:D$2999,$K1397,T$22:T$2999),IF($I1397="c4",SUMIF($C$22:C$2999,$K1397,T$22:T$2999),"")))))))</f>
        <v/>
      </c>
      <c r="U1397" s="91" t="str">
        <f t="shared" si="344"/>
        <v/>
      </c>
      <c r="V1397" s="45"/>
      <c r="X1397" s="50" t="str">
        <f t="shared" si="345"/>
        <v/>
      </c>
      <c r="Y1397" s="69" t="str">
        <f t="shared" si="346"/>
        <v/>
      </c>
      <c r="Z1397" s="69" t="str">
        <f t="shared" si="347"/>
        <v/>
      </c>
      <c r="AA1397" s="69" t="str">
        <f>IF(I1397="CSS",IF(RELLENAR!$F$6="PEM",IF(OR(T1397&lt;(Q1397),Q1397=0),1,""),IF(OR(T1397*(1+$T$11+$T$9)&lt;(Q1397*(1+$O$9+$O$11)),Q1397=0),1,"")),"")</f>
        <v/>
      </c>
      <c r="AB1397" s="93" t="str">
        <f t="shared" si="348"/>
        <v/>
      </c>
      <c r="AC1397" s="56" t="str">
        <f t="shared" si="349"/>
        <v/>
      </c>
      <c r="AD1397" s="94" t="str">
        <f t="shared" si="350"/>
        <v/>
      </c>
      <c r="AE1397" s="56" t="str">
        <f t="shared" si="351"/>
        <v/>
      </c>
      <c r="AF1397" s="78" t="str">
        <f t="shared" si="352"/>
        <v/>
      </c>
    </row>
    <row r="1398" spans="1:32" s="74" customFormat="1" x14ac:dyDescent="0.2">
      <c r="A1398" s="74" t="str">
        <f>IF(EXPORTADO!I1380&lt;&gt;"",EXPORTADO!I1380,"")</f>
        <v>OB</v>
      </c>
      <c r="B1398" s="74" t="str">
        <f t="shared" si="337"/>
        <v/>
      </c>
      <c r="C1398" s="86" t="str">
        <f t="shared" si="338"/>
        <v/>
      </c>
      <c r="D1398" s="86" t="str">
        <f t="shared" si="339"/>
        <v/>
      </c>
      <c r="E1398" s="86" t="str">
        <f t="shared" si="340"/>
        <v/>
      </c>
      <c r="F1398" s="86" t="str">
        <f t="shared" si="341"/>
        <v/>
      </c>
      <c r="G1398" s="86" t="str">
        <f t="shared" si="342"/>
        <v/>
      </c>
      <c r="H1398" s="87" t="str">
        <f>IF(EXPORTADO!B1380&lt;&gt;"",EXPORTADO!B1380,"")</f>
        <v/>
      </c>
      <c r="I1398" s="78" t="str">
        <f t="shared" si="343"/>
        <v/>
      </c>
      <c r="J1398" s="78"/>
      <c r="K1398" s="88" t="str">
        <f>IF(EXPORTADO!A1380&lt;&gt;"",TRIM(EXPORTADO!A1380),"")</f>
        <v/>
      </c>
      <c r="L1398" s="50" t="str">
        <f>IF(K1398&lt;&gt;"",EXPORTADO!D1380,"")</f>
        <v/>
      </c>
      <c r="M1398" s="50"/>
      <c r="N1398" s="78" t="str">
        <f>IF(K1398&lt;&gt;"",EXPORTADO!C1380,"")</f>
        <v/>
      </c>
      <c r="O1398" s="89" t="str">
        <f>IF(G1398&lt;&gt;"",EXPORTADO!E1380,"")</f>
        <v/>
      </c>
      <c r="P1398" s="90" t="str">
        <f>IF(G1398&lt;&gt;"",EXPORTADO!F1380,"")</f>
        <v/>
      </c>
      <c r="Q1398" s="90" t="str">
        <f>IF($G1398&lt;&gt;"",$O1398*P1398,IF(OR($I1398="c",$I1398="css"),SUMIF($G$22:G$2999,$K1398,Q$22:Q$2999),IF($I1398="c1",SUMIF($F$22:F$2999,$K1398,Q$22:Q$2999),IF($I1398="c2",SUMIF($E$22:E$2999,$K1398,Q$22:Q$2999),IF($I1398="c3",SUMIF($D$22:D$2999,$K1398,Q$22:Q$2999),IF($I1398="c4",SUMIF($C$22:C$2999,$K1398,Q$22:Q$2999),""))))))</f>
        <v/>
      </c>
      <c r="S1398" s="90"/>
      <c r="T1398" s="90" t="str">
        <f>IF(G1398&lt;&gt;"",IF(S1398&lt;&gt;"",O1398*S1398,"Celda Vacia"),IF($G1398&lt;&gt;"",$O1398*S1398,IF(OR($I1398="c",$I1398="css"),SUMIF($G$22:G$2999,$K1398,T$22:T$2999),IF($I1398="c1",SUMIF($F$22:F$2999,$K1398,T$22:T$2999),IF($I1398="c2",SUMIF($E$22:E$2999,$K1398,T$22:T$2999),IF($I1398="c3",SUMIF($D$22:D$2999,$K1398,T$22:T$2999),IF($I1398="c4",SUMIF($C$22:C$2999,$K1398,T$22:T$2999),"")))))))</f>
        <v/>
      </c>
      <c r="U1398" s="91" t="str">
        <f t="shared" si="344"/>
        <v/>
      </c>
      <c r="V1398" s="45"/>
      <c r="X1398" s="50" t="str">
        <f t="shared" si="345"/>
        <v/>
      </c>
      <c r="Y1398" s="69" t="str">
        <f t="shared" si="346"/>
        <v/>
      </c>
      <c r="Z1398" s="69" t="str">
        <f t="shared" si="347"/>
        <v/>
      </c>
      <c r="AA1398" s="69" t="str">
        <f>IF(I1398="CSS",IF(RELLENAR!$F$6="PEM",IF(OR(T1398&lt;(Q1398),Q1398=0),1,""),IF(OR(T1398*(1+$T$11+$T$9)&lt;(Q1398*(1+$O$9+$O$11)),Q1398=0),1,"")),"")</f>
        <v/>
      </c>
      <c r="AB1398" s="93" t="str">
        <f t="shared" si="348"/>
        <v/>
      </c>
      <c r="AC1398" s="56" t="str">
        <f t="shared" si="349"/>
        <v/>
      </c>
      <c r="AD1398" s="94" t="str">
        <f t="shared" si="350"/>
        <v/>
      </c>
      <c r="AE1398" s="56" t="str">
        <f t="shared" si="351"/>
        <v/>
      </c>
      <c r="AF1398" s="78" t="str">
        <f t="shared" si="352"/>
        <v/>
      </c>
    </row>
    <row r="1399" spans="1:32" s="74" customFormat="1" x14ac:dyDescent="0.2">
      <c r="A1399" s="74" t="str">
        <f>IF(EXPORTADO!I1381&lt;&gt;"",EXPORTADO!I1381,"")</f>
        <v>OB</v>
      </c>
      <c r="B1399" s="74" t="str">
        <f t="shared" si="337"/>
        <v/>
      </c>
      <c r="C1399" s="86" t="str">
        <f t="shared" si="338"/>
        <v/>
      </c>
      <c r="D1399" s="86" t="str">
        <f t="shared" si="339"/>
        <v/>
      </c>
      <c r="E1399" s="86" t="str">
        <f t="shared" si="340"/>
        <v/>
      </c>
      <c r="F1399" s="86" t="str">
        <f t="shared" si="341"/>
        <v/>
      </c>
      <c r="G1399" s="86" t="str">
        <f t="shared" si="342"/>
        <v/>
      </c>
      <c r="H1399" s="87" t="str">
        <f>IF(EXPORTADO!B1381&lt;&gt;"",EXPORTADO!B1381,"")</f>
        <v/>
      </c>
      <c r="I1399" s="78" t="str">
        <f t="shared" si="343"/>
        <v/>
      </c>
      <c r="J1399" s="78"/>
      <c r="K1399" s="88" t="str">
        <f>IF(EXPORTADO!A1381&lt;&gt;"",TRIM(EXPORTADO!A1381),"")</f>
        <v/>
      </c>
      <c r="L1399" s="50" t="str">
        <f>IF(K1399&lt;&gt;"",EXPORTADO!D1381,"")</f>
        <v/>
      </c>
      <c r="M1399" s="50"/>
      <c r="N1399" s="78" t="str">
        <f>IF(K1399&lt;&gt;"",EXPORTADO!C1381,"")</f>
        <v/>
      </c>
      <c r="O1399" s="89" t="str">
        <f>IF(G1399&lt;&gt;"",EXPORTADO!E1381,"")</f>
        <v/>
      </c>
      <c r="P1399" s="90" t="str">
        <f>IF(G1399&lt;&gt;"",EXPORTADO!F1381,"")</f>
        <v/>
      </c>
      <c r="Q1399" s="90" t="str">
        <f>IF($G1399&lt;&gt;"",$O1399*P1399,IF(OR($I1399="c",$I1399="css"),SUMIF($G$22:G$2999,$K1399,Q$22:Q$2999),IF($I1399="c1",SUMIF($F$22:F$2999,$K1399,Q$22:Q$2999),IF($I1399="c2",SUMIF($E$22:E$2999,$K1399,Q$22:Q$2999),IF($I1399="c3",SUMIF($D$22:D$2999,$K1399,Q$22:Q$2999),IF($I1399="c4",SUMIF($C$22:C$2999,$K1399,Q$22:Q$2999),""))))))</f>
        <v/>
      </c>
      <c r="S1399" s="90" t="s">
        <v>17</v>
      </c>
      <c r="T1399" s="90" t="str">
        <f>IF(G1399&lt;&gt;"",IF(S1399&lt;&gt;"",O1399*S1399,"Celda Vacia"),IF($G1399&lt;&gt;"",$O1399*S1399,IF(OR($I1399="c",$I1399="css"),SUMIF($G$22:G$2999,$K1399,T$22:T$2999),IF($I1399="c1",SUMIF($F$22:F$2999,$K1399,T$22:T$2999),IF($I1399="c2",SUMIF($E$22:E$2999,$K1399,T$22:T$2999),IF($I1399="c3",SUMIF($D$22:D$2999,$K1399,T$22:T$2999),IF($I1399="c4",SUMIF($C$22:C$2999,$K1399,T$22:T$2999),"")))))))</f>
        <v/>
      </c>
      <c r="U1399" s="91" t="str">
        <f t="shared" si="344"/>
        <v/>
      </c>
      <c r="V1399" s="45"/>
      <c r="X1399" s="50" t="str">
        <f t="shared" si="345"/>
        <v/>
      </c>
      <c r="Y1399" s="69" t="str">
        <f t="shared" si="346"/>
        <v/>
      </c>
      <c r="Z1399" s="69" t="str">
        <f t="shared" si="347"/>
        <v/>
      </c>
      <c r="AA1399" s="69" t="str">
        <f>IF(I1399="CSS",IF(RELLENAR!$F$6="PEM",IF(OR(T1399&lt;(Q1399),Q1399=0),1,""),IF(OR(T1399*(1+$T$11+$T$9)&lt;(Q1399*(1+$O$9+$O$11)),Q1399=0),1,"")),"")</f>
        <v/>
      </c>
      <c r="AB1399" s="93" t="str">
        <f t="shared" si="348"/>
        <v/>
      </c>
      <c r="AC1399" s="56" t="str">
        <f t="shared" si="349"/>
        <v/>
      </c>
      <c r="AD1399" s="94" t="str">
        <f t="shared" si="350"/>
        <v/>
      </c>
      <c r="AE1399" s="56" t="str">
        <f t="shared" si="351"/>
        <v/>
      </c>
      <c r="AF1399" s="78" t="str">
        <f t="shared" si="352"/>
        <v/>
      </c>
    </row>
    <row r="1400" spans="1:32" s="74" customFormat="1" x14ac:dyDescent="0.2">
      <c r="A1400" s="74" t="str">
        <f>IF(EXPORTADO!I1382&lt;&gt;"",EXPORTADO!I1382,"")</f>
        <v>OB</v>
      </c>
      <c r="B1400" s="74" t="str">
        <f t="shared" si="337"/>
        <v/>
      </c>
      <c r="C1400" s="86" t="str">
        <f t="shared" si="338"/>
        <v/>
      </c>
      <c r="D1400" s="86" t="str">
        <f t="shared" si="339"/>
        <v/>
      </c>
      <c r="E1400" s="86" t="str">
        <f t="shared" si="340"/>
        <v/>
      </c>
      <c r="F1400" s="86" t="str">
        <f t="shared" si="341"/>
        <v/>
      </c>
      <c r="G1400" s="86" t="str">
        <f t="shared" si="342"/>
        <v/>
      </c>
      <c r="H1400" s="87" t="str">
        <f>IF(EXPORTADO!B1382&lt;&gt;"",EXPORTADO!B1382,"")</f>
        <v/>
      </c>
      <c r="I1400" s="78" t="str">
        <f t="shared" si="343"/>
        <v/>
      </c>
      <c r="J1400" s="78"/>
      <c r="K1400" s="88" t="str">
        <f>IF(EXPORTADO!A1382&lt;&gt;"",TRIM(EXPORTADO!A1382),"")</f>
        <v/>
      </c>
      <c r="L1400" s="50" t="str">
        <f>IF(K1400&lt;&gt;"",EXPORTADO!D1382,"")</f>
        <v/>
      </c>
      <c r="M1400" s="50"/>
      <c r="N1400" s="78" t="str">
        <f>IF(K1400&lt;&gt;"",EXPORTADO!C1382,"")</f>
        <v/>
      </c>
      <c r="O1400" s="89" t="str">
        <f>IF(G1400&lt;&gt;"",EXPORTADO!E1382,"")</f>
        <v/>
      </c>
      <c r="P1400" s="90" t="str">
        <f>IF(G1400&lt;&gt;"",EXPORTADO!F1382,"")</f>
        <v/>
      </c>
      <c r="Q1400" s="90" t="str">
        <f>IF($G1400&lt;&gt;"",$O1400*P1400,IF(OR($I1400="c",$I1400="css"),SUMIF($G$22:G$2999,$K1400,Q$22:Q$2999),IF($I1400="c1",SUMIF($F$22:F$2999,$K1400,Q$22:Q$2999),IF($I1400="c2",SUMIF($E$22:E$2999,$K1400,Q$22:Q$2999),IF($I1400="c3",SUMIF($D$22:D$2999,$K1400,Q$22:Q$2999),IF($I1400="c4",SUMIF($C$22:C$2999,$K1400,Q$22:Q$2999),""))))))</f>
        <v/>
      </c>
      <c r="S1400" s="90"/>
      <c r="T1400" s="90" t="str">
        <f>IF(G1400&lt;&gt;"",IF(S1400&lt;&gt;"",O1400*S1400,"Celda Vacia"),IF($G1400&lt;&gt;"",$O1400*S1400,IF(OR($I1400="c",$I1400="css"),SUMIF($G$22:G$2999,$K1400,T$22:T$2999),IF($I1400="c1",SUMIF($F$22:F$2999,$K1400,T$22:T$2999),IF($I1400="c2",SUMIF($E$22:E$2999,$K1400,T$22:T$2999),IF($I1400="c3",SUMIF($D$22:D$2999,$K1400,T$22:T$2999),IF($I1400="c4",SUMIF($C$22:C$2999,$K1400,T$22:T$2999),"")))))))</f>
        <v/>
      </c>
      <c r="U1400" s="91" t="str">
        <f t="shared" si="344"/>
        <v/>
      </c>
      <c r="V1400" s="45"/>
      <c r="X1400" s="50" t="str">
        <f t="shared" si="345"/>
        <v/>
      </c>
      <c r="Y1400" s="69" t="str">
        <f t="shared" si="346"/>
        <v/>
      </c>
      <c r="Z1400" s="69" t="str">
        <f t="shared" si="347"/>
        <v/>
      </c>
      <c r="AA1400" s="69" t="str">
        <f>IF(I1400="CSS",IF(RELLENAR!$F$6="PEM",IF(OR(T1400&lt;(Q1400),Q1400=0),1,""),IF(OR(T1400*(1+$T$11+$T$9)&lt;(Q1400*(1+$O$9+$O$11)),Q1400=0),1,"")),"")</f>
        <v/>
      </c>
      <c r="AB1400" s="93" t="str">
        <f t="shared" si="348"/>
        <v/>
      </c>
      <c r="AC1400" s="56" t="str">
        <f t="shared" si="349"/>
        <v/>
      </c>
      <c r="AD1400" s="94" t="str">
        <f t="shared" si="350"/>
        <v/>
      </c>
      <c r="AE1400" s="56" t="str">
        <f t="shared" si="351"/>
        <v/>
      </c>
      <c r="AF1400" s="78" t="str">
        <f t="shared" si="352"/>
        <v/>
      </c>
    </row>
    <row r="1401" spans="1:32" s="74" customFormat="1" x14ac:dyDescent="0.2">
      <c r="A1401" s="74" t="str">
        <f>IF(EXPORTADO!I1383&lt;&gt;"",EXPORTADO!I1383,"")</f>
        <v>OB</v>
      </c>
      <c r="B1401" s="74" t="str">
        <f t="shared" si="337"/>
        <v/>
      </c>
      <c r="C1401" s="86" t="str">
        <f t="shared" si="338"/>
        <v/>
      </c>
      <c r="D1401" s="86" t="str">
        <f t="shared" si="339"/>
        <v/>
      </c>
      <c r="E1401" s="86" t="str">
        <f t="shared" si="340"/>
        <v/>
      </c>
      <c r="F1401" s="86" t="str">
        <f t="shared" si="341"/>
        <v/>
      </c>
      <c r="G1401" s="86" t="str">
        <f t="shared" si="342"/>
        <v/>
      </c>
      <c r="H1401" s="87" t="str">
        <f>IF(EXPORTADO!B1383&lt;&gt;"",EXPORTADO!B1383,"")</f>
        <v/>
      </c>
      <c r="I1401" s="78" t="str">
        <f t="shared" si="343"/>
        <v/>
      </c>
      <c r="J1401" s="78"/>
      <c r="K1401" s="88" t="str">
        <f>IF(EXPORTADO!A1383&lt;&gt;"",TRIM(EXPORTADO!A1383),"")</f>
        <v/>
      </c>
      <c r="L1401" s="50" t="str">
        <f>IF(K1401&lt;&gt;"",EXPORTADO!D1383,"")</f>
        <v/>
      </c>
      <c r="M1401" s="50"/>
      <c r="N1401" s="78" t="str">
        <f>IF(K1401&lt;&gt;"",EXPORTADO!C1383,"")</f>
        <v/>
      </c>
      <c r="O1401" s="89" t="str">
        <f>IF(G1401&lt;&gt;"",EXPORTADO!E1383,"")</f>
        <v/>
      </c>
      <c r="P1401" s="90" t="str">
        <f>IF(G1401&lt;&gt;"",EXPORTADO!F1383,"")</f>
        <v/>
      </c>
      <c r="Q1401" s="90" t="str">
        <f>IF($G1401&lt;&gt;"",$O1401*P1401,IF(OR($I1401="c",$I1401="css"),SUMIF($G$22:G$2999,$K1401,Q$22:Q$2999),IF($I1401="c1",SUMIF($F$22:F$2999,$K1401,Q$22:Q$2999),IF($I1401="c2",SUMIF($E$22:E$2999,$K1401,Q$22:Q$2999),IF($I1401="c3",SUMIF($D$22:D$2999,$K1401,Q$22:Q$2999),IF($I1401="c4",SUMIF($C$22:C$2999,$K1401,Q$22:Q$2999),""))))))</f>
        <v/>
      </c>
      <c r="S1401" s="90"/>
      <c r="T1401" s="90" t="str">
        <f>IF(G1401&lt;&gt;"",IF(S1401&lt;&gt;"",O1401*S1401,"Celda Vacia"),IF($G1401&lt;&gt;"",$O1401*S1401,IF(OR($I1401="c",$I1401="css"),SUMIF($G$22:G$2999,$K1401,T$22:T$2999),IF($I1401="c1",SUMIF($F$22:F$2999,$K1401,T$22:T$2999),IF($I1401="c2",SUMIF($E$22:E$2999,$K1401,T$22:T$2999),IF($I1401="c3",SUMIF($D$22:D$2999,$K1401,T$22:T$2999),IF($I1401="c4",SUMIF($C$22:C$2999,$K1401,T$22:T$2999),"")))))))</f>
        <v/>
      </c>
      <c r="U1401" s="91" t="str">
        <f t="shared" si="344"/>
        <v/>
      </c>
      <c r="V1401" s="45"/>
      <c r="X1401" s="50" t="str">
        <f t="shared" si="345"/>
        <v/>
      </c>
      <c r="Y1401" s="69" t="str">
        <f t="shared" si="346"/>
        <v/>
      </c>
      <c r="Z1401" s="69" t="str">
        <f t="shared" si="347"/>
        <v/>
      </c>
      <c r="AA1401" s="69" t="str">
        <f>IF(I1401="CSS",IF(RELLENAR!$F$6="PEM",IF(OR(T1401&lt;(Q1401),Q1401=0),1,""),IF(OR(T1401*(1+$T$11+$T$9)&lt;(Q1401*(1+$O$9+$O$11)),Q1401=0),1,"")),"")</f>
        <v/>
      </c>
      <c r="AB1401" s="93" t="str">
        <f t="shared" si="348"/>
        <v/>
      </c>
      <c r="AC1401" s="56" t="str">
        <f t="shared" si="349"/>
        <v/>
      </c>
      <c r="AD1401" s="94" t="str">
        <f t="shared" si="350"/>
        <v/>
      </c>
      <c r="AE1401" s="56" t="str">
        <f t="shared" si="351"/>
        <v/>
      </c>
      <c r="AF1401" s="78" t="str">
        <f t="shared" si="352"/>
        <v/>
      </c>
    </row>
    <row r="1402" spans="1:32" s="74" customFormat="1" x14ac:dyDescent="0.2">
      <c r="A1402" s="74" t="str">
        <f>IF(EXPORTADO!I1384&lt;&gt;"",EXPORTADO!I1384,"")</f>
        <v>OB</v>
      </c>
      <c r="B1402" s="74" t="str">
        <f t="shared" si="337"/>
        <v/>
      </c>
      <c r="C1402" s="86" t="str">
        <f t="shared" si="338"/>
        <v/>
      </c>
      <c r="D1402" s="86" t="str">
        <f t="shared" si="339"/>
        <v/>
      </c>
      <c r="E1402" s="86" t="str">
        <f t="shared" si="340"/>
        <v/>
      </c>
      <c r="F1402" s="86" t="str">
        <f t="shared" si="341"/>
        <v/>
      </c>
      <c r="G1402" s="86" t="str">
        <f t="shared" si="342"/>
        <v/>
      </c>
      <c r="H1402" s="87" t="str">
        <f>IF(EXPORTADO!B1384&lt;&gt;"",EXPORTADO!B1384,"")</f>
        <v/>
      </c>
      <c r="I1402" s="78" t="str">
        <f t="shared" si="343"/>
        <v/>
      </c>
      <c r="J1402" s="78"/>
      <c r="K1402" s="88" t="str">
        <f>IF(EXPORTADO!A1384&lt;&gt;"",TRIM(EXPORTADO!A1384),"")</f>
        <v/>
      </c>
      <c r="L1402" s="50" t="str">
        <f>IF(K1402&lt;&gt;"",EXPORTADO!D1384,"")</f>
        <v/>
      </c>
      <c r="M1402" s="50"/>
      <c r="N1402" s="78" t="str">
        <f>IF(K1402&lt;&gt;"",EXPORTADO!C1384,"")</f>
        <v/>
      </c>
      <c r="O1402" s="89" t="str">
        <f>IF(G1402&lt;&gt;"",EXPORTADO!E1384,"")</f>
        <v/>
      </c>
      <c r="P1402" s="90" t="str">
        <f>IF(G1402&lt;&gt;"",EXPORTADO!F1384,"")</f>
        <v/>
      </c>
      <c r="Q1402" s="90" t="str">
        <f>IF($G1402&lt;&gt;"",$O1402*P1402,IF(OR($I1402="c",$I1402="css"),SUMIF($G$22:G$2999,$K1402,Q$22:Q$2999),IF($I1402="c1",SUMIF($F$22:F$2999,$K1402,Q$22:Q$2999),IF($I1402="c2",SUMIF($E$22:E$2999,$K1402,Q$22:Q$2999),IF($I1402="c3",SUMIF($D$22:D$2999,$K1402,Q$22:Q$2999),IF($I1402="c4",SUMIF($C$22:C$2999,$K1402,Q$22:Q$2999),""))))))</f>
        <v/>
      </c>
      <c r="S1402" s="90" t="s">
        <v>17</v>
      </c>
      <c r="T1402" s="90" t="str">
        <f>IF(G1402&lt;&gt;"",IF(S1402&lt;&gt;"",O1402*S1402,"Celda Vacia"),IF($G1402&lt;&gt;"",$O1402*S1402,IF(OR($I1402="c",$I1402="css"),SUMIF($G$22:G$2999,$K1402,T$22:T$2999),IF($I1402="c1",SUMIF($F$22:F$2999,$K1402,T$22:T$2999),IF($I1402="c2",SUMIF($E$22:E$2999,$K1402,T$22:T$2999),IF($I1402="c3",SUMIF($D$22:D$2999,$K1402,T$22:T$2999),IF($I1402="c4",SUMIF($C$22:C$2999,$K1402,T$22:T$2999),"")))))))</f>
        <v/>
      </c>
      <c r="U1402" s="91" t="str">
        <f t="shared" si="344"/>
        <v/>
      </c>
      <c r="V1402" s="45"/>
      <c r="X1402" s="50" t="str">
        <f t="shared" si="345"/>
        <v/>
      </c>
      <c r="Y1402" s="69" t="str">
        <f t="shared" si="346"/>
        <v/>
      </c>
      <c r="Z1402" s="69" t="str">
        <f t="shared" si="347"/>
        <v/>
      </c>
      <c r="AA1402" s="69" t="str">
        <f>IF(I1402="CSS",IF(RELLENAR!$F$6="PEM",IF(OR(T1402&lt;(Q1402),Q1402=0),1,""),IF(OR(T1402*(1+$T$11+$T$9)&lt;(Q1402*(1+$O$9+$O$11)),Q1402=0),1,"")),"")</f>
        <v/>
      </c>
      <c r="AB1402" s="93" t="str">
        <f t="shared" si="348"/>
        <v/>
      </c>
      <c r="AC1402" s="56" t="str">
        <f t="shared" si="349"/>
        <v/>
      </c>
      <c r="AD1402" s="94" t="str">
        <f t="shared" si="350"/>
        <v/>
      </c>
      <c r="AE1402" s="56" t="str">
        <f t="shared" si="351"/>
        <v/>
      </c>
      <c r="AF1402" s="78" t="str">
        <f t="shared" si="352"/>
        <v/>
      </c>
    </row>
    <row r="1403" spans="1:32" s="74" customFormat="1" x14ac:dyDescent="0.2">
      <c r="A1403" s="74" t="str">
        <f>IF(EXPORTADO!I1385&lt;&gt;"",EXPORTADO!I1385,"")</f>
        <v>OB</v>
      </c>
      <c r="B1403" s="74" t="str">
        <f t="shared" si="337"/>
        <v/>
      </c>
      <c r="C1403" s="86" t="str">
        <f t="shared" si="338"/>
        <v/>
      </c>
      <c r="D1403" s="86" t="str">
        <f t="shared" si="339"/>
        <v/>
      </c>
      <c r="E1403" s="86" t="str">
        <f t="shared" si="340"/>
        <v/>
      </c>
      <c r="F1403" s="86" t="str">
        <f t="shared" si="341"/>
        <v/>
      </c>
      <c r="G1403" s="86" t="str">
        <f t="shared" si="342"/>
        <v/>
      </c>
      <c r="H1403" s="87" t="str">
        <f>IF(EXPORTADO!B1385&lt;&gt;"",EXPORTADO!B1385,"")</f>
        <v/>
      </c>
      <c r="I1403" s="78" t="str">
        <f t="shared" si="343"/>
        <v/>
      </c>
      <c r="J1403" s="78"/>
      <c r="K1403" s="88" t="str">
        <f>IF(EXPORTADO!A1385&lt;&gt;"",TRIM(EXPORTADO!A1385),"")</f>
        <v/>
      </c>
      <c r="L1403" s="50" t="str">
        <f>IF(K1403&lt;&gt;"",EXPORTADO!D1385,"")</f>
        <v/>
      </c>
      <c r="M1403" s="50"/>
      <c r="N1403" s="78" t="str">
        <f>IF(K1403&lt;&gt;"",EXPORTADO!C1385,"")</f>
        <v/>
      </c>
      <c r="O1403" s="89" t="str">
        <f>IF(G1403&lt;&gt;"",EXPORTADO!E1385,"")</f>
        <v/>
      </c>
      <c r="P1403" s="90" t="str">
        <f>IF(G1403&lt;&gt;"",EXPORTADO!F1385,"")</f>
        <v/>
      </c>
      <c r="Q1403" s="90" t="str">
        <f>IF($G1403&lt;&gt;"",$O1403*P1403,IF(OR($I1403="c",$I1403="css"),SUMIF($G$22:G$2999,$K1403,Q$22:Q$2999),IF($I1403="c1",SUMIF($F$22:F$2999,$K1403,Q$22:Q$2999),IF($I1403="c2",SUMIF($E$22:E$2999,$K1403,Q$22:Q$2999),IF($I1403="c3",SUMIF($D$22:D$2999,$K1403,Q$22:Q$2999),IF($I1403="c4",SUMIF($C$22:C$2999,$K1403,Q$22:Q$2999),""))))))</f>
        <v/>
      </c>
      <c r="S1403" s="90"/>
      <c r="T1403" s="90" t="str">
        <f>IF(G1403&lt;&gt;"",IF(S1403&lt;&gt;"",O1403*S1403,"Celda Vacia"),IF($G1403&lt;&gt;"",$O1403*S1403,IF(OR($I1403="c",$I1403="css"),SUMIF($G$22:G$2999,$K1403,T$22:T$2999),IF($I1403="c1",SUMIF($F$22:F$2999,$K1403,T$22:T$2999),IF($I1403="c2",SUMIF($E$22:E$2999,$K1403,T$22:T$2999),IF($I1403="c3",SUMIF($D$22:D$2999,$K1403,T$22:T$2999),IF($I1403="c4",SUMIF($C$22:C$2999,$K1403,T$22:T$2999),"")))))))</f>
        <v/>
      </c>
      <c r="U1403" s="91" t="str">
        <f t="shared" si="344"/>
        <v/>
      </c>
      <c r="V1403" s="45"/>
      <c r="X1403" s="50" t="str">
        <f t="shared" si="345"/>
        <v/>
      </c>
      <c r="Y1403" s="69" t="str">
        <f t="shared" si="346"/>
        <v/>
      </c>
      <c r="Z1403" s="69" t="str">
        <f t="shared" si="347"/>
        <v/>
      </c>
      <c r="AA1403" s="69" t="str">
        <f>IF(I1403="CSS",IF(RELLENAR!$F$6="PEM",IF(OR(T1403&lt;(Q1403),Q1403=0),1,""),IF(OR(T1403*(1+$T$11+$T$9)&lt;(Q1403*(1+$O$9+$O$11)),Q1403=0),1,"")),"")</f>
        <v/>
      </c>
      <c r="AB1403" s="93" t="str">
        <f t="shared" si="348"/>
        <v/>
      </c>
      <c r="AC1403" s="56" t="str">
        <f t="shared" si="349"/>
        <v/>
      </c>
      <c r="AD1403" s="94" t="str">
        <f t="shared" si="350"/>
        <v/>
      </c>
      <c r="AE1403" s="56" t="str">
        <f t="shared" si="351"/>
        <v/>
      </c>
      <c r="AF1403" s="78" t="str">
        <f t="shared" si="352"/>
        <v/>
      </c>
    </row>
    <row r="1404" spans="1:32" s="74" customFormat="1" x14ac:dyDescent="0.2">
      <c r="A1404" s="74" t="str">
        <f>IF(EXPORTADO!I1386&lt;&gt;"",EXPORTADO!I1386,"")</f>
        <v>OB</v>
      </c>
      <c r="B1404" s="74" t="str">
        <f t="shared" si="337"/>
        <v/>
      </c>
      <c r="C1404" s="86" t="str">
        <f t="shared" si="338"/>
        <v/>
      </c>
      <c r="D1404" s="86" t="str">
        <f t="shared" si="339"/>
        <v/>
      </c>
      <c r="E1404" s="86" t="str">
        <f t="shared" si="340"/>
        <v/>
      </c>
      <c r="F1404" s="86" t="str">
        <f t="shared" si="341"/>
        <v/>
      </c>
      <c r="G1404" s="86" t="str">
        <f t="shared" si="342"/>
        <v/>
      </c>
      <c r="H1404" s="87" t="str">
        <f>IF(EXPORTADO!B1386&lt;&gt;"",EXPORTADO!B1386,"")</f>
        <v/>
      </c>
      <c r="I1404" s="78" t="str">
        <f t="shared" si="343"/>
        <v/>
      </c>
      <c r="J1404" s="78"/>
      <c r="K1404" s="88" t="str">
        <f>IF(EXPORTADO!A1386&lt;&gt;"",TRIM(EXPORTADO!A1386),"")</f>
        <v/>
      </c>
      <c r="L1404" s="50" t="str">
        <f>IF(K1404&lt;&gt;"",EXPORTADO!D1386,"")</f>
        <v/>
      </c>
      <c r="M1404" s="50"/>
      <c r="N1404" s="78" t="str">
        <f>IF(K1404&lt;&gt;"",EXPORTADO!C1386,"")</f>
        <v/>
      </c>
      <c r="O1404" s="89" t="str">
        <f>IF(G1404&lt;&gt;"",EXPORTADO!E1386,"")</f>
        <v/>
      </c>
      <c r="P1404" s="90" t="str">
        <f>IF(G1404&lt;&gt;"",EXPORTADO!F1386,"")</f>
        <v/>
      </c>
      <c r="Q1404" s="90" t="str">
        <f>IF($G1404&lt;&gt;"",$O1404*P1404,IF(OR($I1404="c",$I1404="css"),SUMIF($G$22:G$2999,$K1404,Q$22:Q$2999),IF($I1404="c1",SUMIF($F$22:F$2999,$K1404,Q$22:Q$2999),IF($I1404="c2",SUMIF($E$22:E$2999,$K1404,Q$22:Q$2999),IF($I1404="c3",SUMIF($D$22:D$2999,$K1404,Q$22:Q$2999),IF($I1404="c4",SUMIF($C$22:C$2999,$K1404,Q$22:Q$2999),""))))))</f>
        <v/>
      </c>
      <c r="S1404" s="90"/>
      <c r="T1404" s="90" t="str">
        <f>IF(G1404&lt;&gt;"",IF(S1404&lt;&gt;"",O1404*S1404,"Celda Vacia"),IF($G1404&lt;&gt;"",$O1404*S1404,IF(OR($I1404="c",$I1404="css"),SUMIF($G$22:G$2999,$K1404,T$22:T$2999),IF($I1404="c1",SUMIF($F$22:F$2999,$K1404,T$22:T$2999),IF($I1404="c2",SUMIF($E$22:E$2999,$K1404,T$22:T$2999),IF($I1404="c3",SUMIF($D$22:D$2999,$K1404,T$22:T$2999),IF($I1404="c4",SUMIF($C$22:C$2999,$K1404,T$22:T$2999),"")))))))</f>
        <v/>
      </c>
      <c r="U1404" s="91" t="str">
        <f t="shared" si="344"/>
        <v/>
      </c>
      <c r="V1404" s="45"/>
      <c r="X1404" s="50" t="str">
        <f t="shared" si="345"/>
        <v/>
      </c>
      <c r="Y1404" s="69" t="str">
        <f t="shared" si="346"/>
        <v/>
      </c>
      <c r="Z1404" s="69" t="str">
        <f t="shared" si="347"/>
        <v/>
      </c>
      <c r="AA1404" s="69" t="str">
        <f>IF(I1404="CSS",IF(RELLENAR!$F$6="PEM",IF(OR(T1404&lt;(Q1404),Q1404=0),1,""),IF(OR(T1404*(1+$T$11+$T$9)&lt;(Q1404*(1+$O$9+$O$11)),Q1404=0),1,"")),"")</f>
        <v/>
      </c>
      <c r="AB1404" s="93" t="str">
        <f t="shared" si="348"/>
        <v/>
      </c>
      <c r="AC1404" s="56" t="str">
        <f t="shared" si="349"/>
        <v/>
      </c>
      <c r="AD1404" s="94" t="str">
        <f t="shared" si="350"/>
        <v/>
      </c>
      <c r="AE1404" s="56" t="str">
        <f t="shared" si="351"/>
        <v/>
      </c>
      <c r="AF1404" s="78" t="str">
        <f t="shared" si="352"/>
        <v/>
      </c>
    </row>
    <row r="1405" spans="1:32" s="74" customFormat="1" x14ac:dyDescent="0.2">
      <c r="A1405" s="74" t="str">
        <f>IF(EXPORTADO!I1387&lt;&gt;"",EXPORTADO!I1387,"")</f>
        <v>OB</v>
      </c>
      <c r="B1405" s="74" t="str">
        <f t="shared" si="337"/>
        <v/>
      </c>
      <c r="C1405" s="86" t="str">
        <f t="shared" si="338"/>
        <v/>
      </c>
      <c r="D1405" s="86" t="str">
        <f t="shared" si="339"/>
        <v/>
      </c>
      <c r="E1405" s="86" t="str">
        <f t="shared" si="340"/>
        <v/>
      </c>
      <c r="F1405" s="86" t="str">
        <f t="shared" si="341"/>
        <v/>
      </c>
      <c r="G1405" s="86" t="str">
        <f t="shared" si="342"/>
        <v/>
      </c>
      <c r="H1405" s="87" t="str">
        <f>IF(EXPORTADO!B1387&lt;&gt;"",EXPORTADO!B1387,"")</f>
        <v/>
      </c>
      <c r="I1405" s="78" t="str">
        <f t="shared" si="343"/>
        <v/>
      </c>
      <c r="J1405" s="78"/>
      <c r="K1405" s="88" t="str">
        <f>IF(EXPORTADO!A1387&lt;&gt;"",TRIM(EXPORTADO!A1387),"")</f>
        <v/>
      </c>
      <c r="L1405" s="50" t="str">
        <f>IF(K1405&lt;&gt;"",EXPORTADO!D1387,"")</f>
        <v/>
      </c>
      <c r="M1405" s="50"/>
      <c r="N1405" s="78" t="str">
        <f>IF(K1405&lt;&gt;"",EXPORTADO!C1387,"")</f>
        <v/>
      </c>
      <c r="O1405" s="89" t="str">
        <f>IF(G1405&lt;&gt;"",EXPORTADO!E1387,"")</f>
        <v/>
      </c>
      <c r="P1405" s="90" t="str">
        <f>IF(G1405&lt;&gt;"",EXPORTADO!F1387,"")</f>
        <v/>
      </c>
      <c r="Q1405" s="90" t="str">
        <f>IF($G1405&lt;&gt;"",$O1405*P1405,IF(OR($I1405="c",$I1405="css"),SUMIF($G$22:G$2999,$K1405,Q$22:Q$2999),IF($I1405="c1",SUMIF($F$22:F$2999,$K1405,Q$22:Q$2999),IF($I1405="c2",SUMIF($E$22:E$2999,$K1405,Q$22:Q$2999),IF($I1405="c3",SUMIF($D$22:D$2999,$K1405,Q$22:Q$2999),IF($I1405="c4",SUMIF($C$22:C$2999,$K1405,Q$22:Q$2999),""))))))</f>
        <v/>
      </c>
      <c r="S1405" s="90" t="s">
        <v>17</v>
      </c>
      <c r="T1405" s="90" t="str">
        <f>IF(G1405&lt;&gt;"",IF(S1405&lt;&gt;"",O1405*S1405,"Celda Vacia"),IF($G1405&lt;&gt;"",$O1405*S1405,IF(OR($I1405="c",$I1405="css"),SUMIF($G$22:G$2999,$K1405,T$22:T$2999),IF($I1405="c1",SUMIF($F$22:F$2999,$K1405,T$22:T$2999),IF($I1405="c2",SUMIF($E$22:E$2999,$K1405,T$22:T$2999),IF($I1405="c3",SUMIF($D$22:D$2999,$K1405,T$22:T$2999),IF($I1405="c4",SUMIF($C$22:C$2999,$K1405,T$22:T$2999),"")))))))</f>
        <v/>
      </c>
      <c r="U1405" s="91" t="str">
        <f t="shared" si="344"/>
        <v/>
      </c>
      <c r="V1405" s="45"/>
      <c r="X1405" s="50" t="str">
        <f t="shared" si="345"/>
        <v/>
      </c>
      <c r="Y1405" s="69" t="str">
        <f t="shared" si="346"/>
        <v/>
      </c>
      <c r="Z1405" s="69" t="str">
        <f t="shared" si="347"/>
        <v/>
      </c>
      <c r="AA1405" s="69" t="str">
        <f>IF(I1405="CSS",IF(RELLENAR!$F$6="PEM",IF(OR(T1405&lt;(Q1405),Q1405=0),1,""),IF(OR(T1405*(1+$T$11+$T$9)&lt;(Q1405*(1+$O$9+$O$11)),Q1405=0),1,"")),"")</f>
        <v/>
      </c>
      <c r="AB1405" s="93" t="str">
        <f t="shared" si="348"/>
        <v/>
      </c>
      <c r="AC1405" s="56" t="str">
        <f t="shared" si="349"/>
        <v/>
      </c>
      <c r="AD1405" s="94" t="str">
        <f t="shared" si="350"/>
        <v/>
      </c>
      <c r="AE1405" s="56" t="str">
        <f t="shared" si="351"/>
        <v/>
      </c>
      <c r="AF1405" s="78" t="str">
        <f t="shared" si="352"/>
        <v/>
      </c>
    </row>
    <row r="1406" spans="1:32" s="74" customFormat="1" x14ac:dyDescent="0.2">
      <c r="A1406" s="74" t="str">
        <f>IF(EXPORTADO!I1388&lt;&gt;"",EXPORTADO!I1388,"")</f>
        <v>OB</v>
      </c>
      <c r="B1406" s="74" t="str">
        <f t="shared" si="337"/>
        <v/>
      </c>
      <c r="C1406" s="86" t="str">
        <f t="shared" si="338"/>
        <v/>
      </c>
      <c r="D1406" s="86" t="str">
        <f t="shared" si="339"/>
        <v/>
      </c>
      <c r="E1406" s="86" t="str">
        <f t="shared" si="340"/>
        <v/>
      </c>
      <c r="F1406" s="86" t="str">
        <f t="shared" si="341"/>
        <v/>
      </c>
      <c r="G1406" s="86" t="str">
        <f t="shared" si="342"/>
        <v/>
      </c>
      <c r="H1406" s="87" t="str">
        <f>IF(EXPORTADO!B1388&lt;&gt;"",EXPORTADO!B1388,"")</f>
        <v/>
      </c>
      <c r="I1406" s="78" t="str">
        <f t="shared" si="343"/>
        <v/>
      </c>
      <c r="J1406" s="78"/>
      <c r="K1406" s="88" t="str">
        <f>IF(EXPORTADO!A1388&lt;&gt;"",TRIM(EXPORTADO!A1388),"")</f>
        <v/>
      </c>
      <c r="L1406" s="50" t="str">
        <f>IF(K1406&lt;&gt;"",EXPORTADO!D1388,"")</f>
        <v/>
      </c>
      <c r="M1406" s="50"/>
      <c r="N1406" s="78" t="str">
        <f>IF(K1406&lt;&gt;"",EXPORTADO!C1388,"")</f>
        <v/>
      </c>
      <c r="O1406" s="89" t="str">
        <f>IF(G1406&lt;&gt;"",EXPORTADO!E1388,"")</f>
        <v/>
      </c>
      <c r="P1406" s="90" t="str">
        <f>IF(G1406&lt;&gt;"",EXPORTADO!F1388,"")</f>
        <v/>
      </c>
      <c r="Q1406" s="90" t="str">
        <f>IF($G1406&lt;&gt;"",$O1406*P1406,IF(OR($I1406="c",$I1406="css"),SUMIF($G$22:G$2999,$K1406,Q$22:Q$2999),IF($I1406="c1",SUMIF($F$22:F$2999,$K1406,Q$22:Q$2999),IF($I1406="c2",SUMIF($E$22:E$2999,$K1406,Q$22:Q$2999),IF($I1406="c3",SUMIF($D$22:D$2999,$K1406,Q$22:Q$2999),IF($I1406="c4",SUMIF($C$22:C$2999,$K1406,Q$22:Q$2999),""))))))</f>
        <v/>
      </c>
      <c r="S1406" s="90"/>
      <c r="T1406" s="90" t="str">
        <f>IF(G1406&lt;&gt;"",IF(S1406&lt;&gt;"",O1406*S1406,"Celda Vacia"),IF($G1406&lt;&gt;"",$O1406*S1406,IF(OR($I1406="c",$I1406="css"),SUMIF($G$22:G$2999,$K1406,T$22:T$2999),IF($I1406="c1",SUMIF($F$22:F$2999,$K1406,T$22:T$2999),IF($I1406="c2",SUMIF($E$22:E$2999,$K1406,T$22:T$2999),IF($I1406="c3",SUMIF($D$22:D$2999,$K1406,T$22:T$2999),IF($I1406="c4",SUMIF($C$22:C$2999,$K1406,T$22:T$2999),"")))))))</f>
        <v/>
      </c>
      <c r="U1406" s="91" t="str">
        <f t="shared" si="344"/>
        <v/>
      </c>
      <c r="V1406" s="45"/>
      <c r="X1406" s="50" t="str">
        <f t="shared" si="345"/>
        <v/>
      </c>
      <c r="Y1406" s="69" t="str">
        <f t="shared" si="346"/>
        <v/>
      </c>
      <c r="Z1406" s="69" t="str">
        <f t="shared" si="347"/>
        <v/>
      </c>
      <c r="AA1406" s="69" t="str">
        <f>IF(I1406="CSS",IF(RELLENAR!$F$6="PEM",IF(OR(T1406&lt;(Q1406),Q1406=0),1,""),IF(OR(T1406*(1+$T$11+$T$9)&lt;(Q1406*(1+$O$9+$O$11)),Q1406=0),1,"")),"")</f>
        <v/>
      </c>
      <c r="AB1406" s="93" t="str">
        <f t="shared" si="348"/>
        <v/>
      </c>
      <c r="AC1406" s="56" t="str">
        <f t="shared" si="349"/>
        <v/>
      </c>
      <c r="AD1406" s="94" t="str">
        <f t="shared" si="350"/>
        <v/>
      </c>
      <c r="AE1406" s="56" t="str">
        <f t="shared" si="351"/>
        <v/>
      </c>
      <c r="AF1406" s="78" t="str">
        <f t="shared" si="352"/>
        <v/>
      </c>
    </row>
    <row r="1407" spans="1:32" s="74" customFormat="1" x14ac:dyDescent="0.2">
      <c r="A1407" s="74" t="str">
        <f>IF(EXPORTADO!I1389&lt;&gt;"",EXPORTADO!I1389,"")</f>
        <v>OB</v>
      </c>
      <c r="B1407" s="74" t="str">
        <f t="shared" si="337"/>
        <v/>
      </c>
      <c r="C1407" s="86" t="str">
        <f t="shared" si="338"/>
        <v/>
      </c>
      <c r="D1407" s="86" t="str">
        <f t="shared" si="339"/>
        <v/>
      </c>
      <c r="E1407" s="86" t="str">
        <f t="shared" si="340"/>
        <v/>
      </c>
      <c r="F1407" s="86" t="str">
        <f t="shared" si="341"/>
        <v/>
      </c>
      <c r="G1407" s="86" t="str">
        <f t="shared" si="342"/>
        <v/>
      </c>
      <c r="H1407" s="87" t="str">
        <f>IF(EXPORTADO!B1389&lt;&gt;"",EXPORTADO!B1389,"")</f>
        <v/>
      </c>
      <c r="I1407" s="78" t="str">
        <f t="shared" si="343"/>
        <v/>
      </c>
      <c r="J1407" s="78"/>
      <c r="K1407" s="88" t="str">
        <f>IF(EXPORTADO!A1389&lt;&gt;"",TRIM(EXPORTADO!A1389),"")</f>
        <v/>
      </c>
      <c r="L1407" s="50" t="str">
        <f>IF(K1407&lt;&gt;"",EXPORTADO!D1389,"")</f>
        <v/>
      </c>
      <c r="M1407" s="50"/>
      <c r="N1407" s="78" t="str">
        <f>IF(K1407&lt;&gt;"",EXPORTADO!C1389,"")</f>
        <v/>
      </c>
      <c r="O1407" s="89" t="str">
        <f>IF(G1407&lt;&gt;"",EXPORTADO!E1389,"")</f>
        <v/>
      </c>
      <c r="P1407" s="90" t="str">
        <f>IF(G1407&lt;&gt;"",EXPORTADO!F1389,"")</f>
        <v/>
      </c>
      <c r="Q1407" s="90" t="str">
        <f>IF($G1407&lt;&gt;"",$O1407*P1407,IF(OR($I1407="c",$I1407="css"),SUMIF($G$22:G$2999,$K1407,Q$22:Q$2999),IF($I1407="c1",SUMIF($F$22:F$2999,$K1407,Q$22:Q$2999),IF($I1407="c2",SUMIF($E$22:E$2999,$K1407,Q$22:Q$2999),IF($I1407="c3",SUMIF($D$22:D$2999,$K1407,Q$22:Q$2999),IF($I1407="c4",SUMIF($C$22:C$2999,$K1407,Q$22:Q$2999),""))))))</f>
        <v/>
      </c>
      <c r="S1407" s="90" t="s">
        <v>17</v>
      </c>
      <c r="T1407" s="90" t="str">
        <f>IF(G1407&lt;&gt;"",IF(S1407&lt;&gt;"",O1407*S1407,"Celda Vacia"),IF($G1407&lt;&gt;"",$O1407*S1407,IF(OR($I1407="c",$I1407="css"),SUMIF($G$22:G$2999,$K1407,T$22:T$2999),IF($I1407="c1",SUMIF($F$22:F$2999,$K1407,T$22:T$2999),IF($I1407="c2",SUMIF($E$22:E$2999,$K1407,T$22:T$2999),IF($I1407="c3",SUMIF($D$22:D$2999,$K1407,T$22:T$2999),IF($I1407="c4",SUMIF($C$22:C$2999,$K1407,T$22:T$2999),"")))))))</f>
        <v/>
      </c>
      <c r="U1407" s="91" t="str">
        <f t="shared" si="344"/>
        <v/>
      </c>
      <c r="V1407" s="45"/>
      <c r="X1407" s="50" t="str">
        <f t="shared" si="345"/>
        <v/>
      </c>
      <c r="Y1407" s="69" t="str">
        <f t="shared" si="346"/>
        <v/>
      </c>
      <c r="Z1407" s="69" t="str">
        <f t="shared" si="347"/>
        <v/>
      </c>
      <c r="AA1407" s="69" t="str">
        <f>IF(I1407="CSS",IF(RELLENAR!$F$6="PEM",IF(OR(T1407&lt;(Q1407),Q1407=0),1,""),IF(OR(T1407*(1+$T$11+$T$9)&lt;(Q1407*(1+$O$9+$O$11)),Q1407=0),1,"")),"")</f>
        <v/>
      </c>
      <c r="AB1407" s="93" t="str">
        <f t="shared" si="348"/>
        <v/>
      </c>
      <c r="AC1407" s="56" t="str">
        <f t="shared" si="349"/>
        <v/>
      </c>
      <c r="AD1407" s="94" t="str">
        <f t="shared" si="350"/>
        <v/>
      </c>
      <c r="AE1407" s="56" t="str">
        <f t="shared" si="351"/>
        <v/>
      </c>
      <c r="AF1407" s="78" t="str">
        <f t="shared" si="352"/>
        <v/>
      </c>
    </row>
    <row r="1408" spans="1:32" s="74" customFormat="1" x14ac:dyDescent="0.2">
      <c r="A1408" s="74" t="str">
        <f>IF(EXPORTADO!I1390&lt;&gt;"",EXPORTADO!I1390,"")</f>
        <v>OB</v>
      </c>
      <c r="B1408" s="74" t="str">
        <f t="shared" si="337"/>
        <v/>
      </c>
      <c r="C1408" s="86" t="str">
        <f t="shared" si="338"/>
        <v/>
      </c>
      <c r="D1408" s="86" t="str">
        <f t="shared" si="339"/>
        <v/>
      </c>
      <c r="E1408" s="86" t="str">
        <f t="shared" si="340"/>
        <v/>
      </c>
      <c r="F1408" s="86" t="str">
        <f t="shared" si="341"/>
        <v/>
      </c>
      <c r="G1408" s="86" t="str">
        <f t="shared" si="342"/>
        <v/>
      </c>
      <c r="H1408" s="87" t="str">
        <f>IF(EXPORTADO!B1390&lt;&gt;"",EXPORTADO!B1390,"")</f>
        <v/>
      </c>
      <c r="I1408" s="78" t="str">
        <f t="shared" si="343"/>
        <v/>
      </c>
      <c r="J1408" s="78"/>
      <c r="K1408" s="88" t="str">
        <f>IF(EXPORTADO!A1390&lt;&gt;"",TRIM(EXPORTADO!A1390),"")</f>
        <v/>
      </c>
      <c r="L1408" s="50" t="str">
        <f>IF(K1408&lt;&gt;"",EXPORTADO!D1390,"")</f>
        <v/>
      </c>
      <c r="M1408" s="50"/>
      <c r="N1408" s="78" t="str">
        <f>IF(K1408&lt;&gt;"",EXPORTADO!C1390,"")</f>
        <v/>
      </c>
      <c r="O1408" s="89" t="str">
        <f>IF(G1408&lt;&gt;"",EXPORTADO!E1390,"")</f>
        <v/>
      </c>
      <c r="P1408" s="90" t="str">
        <f>IF(G1408&lt;&gt;"",EXPORTADO!F1390,"")</f>
        <v/>
      </c>
      <c r="Q1408" s="90" t="str">
        <f>IF($G1408&lt;&gt;"",$O1408*P1408,IF(OR($I1408="c",$I1408="css"),SUMIF($G$22:G$2999,$K1408,Q$22:Q$2999),IF($I1408="c1",SUMIF($F$22:F$2999,$K1408,Q$22:Q$2999),IF($I1408="c2",SUMIF($E$22:E$2999,$K1408,Q$22:Q$2999),IF($I1408="c3",SUMIF($D$22:D$2999,$K1408,Q$22:Q$2999),IF($I1408="c4",SUMIF($C$22:C$2999,$K1408,Q$22:Q$2999),""))))))</f>
        <v/>
      </c>
      <c r="S1408" s="90"/>
      <c r="T1408" s="90" t="str">
        <f>IF(G1408&lt;&gt;"",IF(S1408&lt;&gt;"",O1408*S1408,"Celda Vacia"),IF($G1408&lt;&gt;"",$O1408*S1408,IF(OR($I1408="c",$I1408="css"),SUMIF($G$22:G$2999,$K1408,T$22:T$2999),IF($I1408="c1",SUMIF($F$22:F$2999,$K1408,T$22:T$2999),IF($I1408="c2",SUMIF($E$22:E$2999,$K1408,T$22:T$2999),IF($I1408="c3",SUMIF($D$22:D$2999,$K1408,T$22:T$2999),IF($I1408="c4",SUMIF($C$22:C$2999,$K1408,T$22:T$2999),"")))))))</f>
        <v/>
      </c>
      <c r="U1408" s="91" t="str">
        <f t="shared" si="344"/>
        <v/>
      </c>
      <c r="V1408" s="45"/>
      <c r="X1408" s="50" t="str">
        <f t="shared" si="345"/>
        <v/>
      </c>
      <c r="Y1408" s="69" t="str">
        <f t="shared" si="346"/>
        <v/>
      </c>
      <c r="Z1408" s="69" t="str">
        <f t="shared" si="347"/>
        <v/>
      </c>
      <c r="AA1408" s="69" t="str">
        <f>IF(I1408="CSS",IF(RELLENAR!$F$6="PEM",IF(OR(T1408&lt;(Q1408),Q1408=0),1,""),IF(OR(T1408*(1+$T$11+$T$9)&lt;(Q1408*(1+$O$9+$O$11)),Q1408=0),1,"")),"")</f>
        <v/>
      </c>
      <c r="AB1408" s="93" t="str">
        <f t="shared" si="348"/>
        <v/>
      </c>
      <c r="AC1408" s="56" t="str">
        <f t="shared" si="349"/>
        <v/>
      </c>
      <c r="AD1408" s="94" t="str">
        <f t="shared" si="350"/>
        <v/>
      </c>
      <c r="AE1408" s="56" t="str">
        <f t="shared" si="351"/>
        <v/>
      </c>
      <c r="AF1408" s="78" t="str">
        <f t="shared" si="352"/>
        <v/>
      </c>
    </row>
    <row r="1409" spans="1:32" s="74" customFormat="1" x14ac:dyDescent="0.2">
      <c r="A1409" s="74" t="str">
        <f>IF(EXPORTADO!I1391&lt;&gt;"",EXPORTADO!I1391,"")</f>
        <v>OB</v>
      </c>
      <c r="B1409" s="74" t="str">
        <f t="shared" si="337"/>
        <v/>
      </c>
      <c r="C1409" s="86" t="str">
        <f t="shared" si="338"/>
        <v/>
      </c>
      <c r="D1409" s="86" t="str">
        <f t="shared" si="339"/>
        <v/>
      </c>
      <c r="E1409" s="86" t="str">
        <f t="shared" si="340"/>
        <v/>
      </c>
      <c r="F1409" s="86" t="str">
        <f t="shared" si="341"/>
        <v/>
      </c>
      <c r="G1409" s="86" t="str">
        <f t="shared" si="342"/>
        <v/>
      </c>
      <c r="H1409" s="87" t="str">
        <f>IF(EXPORTADO!B1391&lt;&gt;"",EXPORTADO!B1391,"")</f>
        <v/>
      </c>
      <c r="I1409" s="78" t="str">
        <f t="shared" si="343"/>
        <v/>
      </c>
      <c r="J1409" s="78"/>
      <c r="K1409" s="88" t="str">
        <f>IF(EXPORTADO!A1391&lt;&gt;"",TRIM(EXPORTADO!A1391),"")</f>
        <v/>
      </c>
      <c r="L1409" s="50" t="str">
        <f>IF(K1409&lt;&gt;"",EXPORTADO!D1391,"")</f>
        <v/>
      </c>
      <c r="M1409" s="50"/>
      <c r="N1409" s="78" t="str">
        <f>IF(K1409&lt;&gt;"",EXPORTADO!C1391,"")</f>
        <v/>
      </c>
      <c r="O1409" s="89" t="str">
        <f>IF(G1409&lt;&gt;"",EXPORTADO!E1391,"")</f>
        <v/>
      </c>
      <c r="P1409" s="90" t="str">
        <f>IF(G1409&lt;&gt;"",EXPORTADO!F1391,"")</f>
        <v/>
      </c>
      <c r="Q1409" s="90" t="str">
        <f>IF($G1409&lt;&gt;"",$O1409*P1409,IF(OR($I1409="c",$I1409="css"),SUMIF($G$22:G$2999,$K1409,Q$22:Q$2999),IF($I1409="c1",SUMIF($F$22:F$2999,$K1409,Q$22:Q$2999),IF($I1409="c2",SUMIF($E$22:E$2999,$K1409,Q$22:Q$2999),IF($I1409="c3",SUMIF($D$22:D$2999,$K1409,Q$22:Q$2999),IF($I1409="c4",SUMIF($C$22:C$2999,$K1409,Q$22:Q$2999),""))))))</f>
        <v/>
      </c>
      <c r="S1409" s="90" t="s">
        <v>17</v>
      </c>
      <c r="T1409" s="90" t="str">
        <f>IF(G1409&lt;&gt;"",IF(S1409&lt;&gt;"",O1409*S1409,"Celda Vacia"),IF($G1409&lt;&gt;"",$O1409*S1409,IF(OR($I1409="c",$I1409="css"),SUMIF($G$22:G$2999,$K1409,T$22:T$2999),IF($I1409="c1",SUMIF($F$22:F$2999,$K1409,T$22:T$2999),IF($I1409="c2",SUMIF($E$22:E$2999,$K1409,T$22:T$2999),IF($I1409="c3",SUMIF($D$22:D$2999,$K1409,T$22:T$2999),IF($I1409="c4",SUMIF($C$22:C$2999,$K1409,T$22:T$2999),"")))))))</f>
        <v/>
      </c>
      <c r="U1409" s="91" t="str">
        <f t="shared" si="344"/>
        <v/>
      </c>
      <c r="V1409" s="45"/>
      <c r="X1409" s="50" t="str">
        <f t="shared" si="345"/>
        <v/>
      </c>
      <c r="Y1409" s="69" t="str">
        <f t="shared" si="346"/>
        <v/>
      </c>
      <c r="Z1409" s="69" t="str">
        <f t="shared" si="347"/>
        <v/>
      </c>
      <c r="AA1409" s="69" t="str">
        <f>IF(I1409="CSS",IF(RELLENAR!$F$6="PEM",IF(OR(T1409&lt;(Q1409),Q1409=0),1,""),IF(OR(T1409*(1+$T$11+$T$9)&lt;(Q1409*(1+$O$9+$O$11)),Q1409=0),1,"")),"")</f>
        <v/>
      </c>
      <c r="AB1409" s="93" t="str">
        <f t="shared" si="348"/>
        <v/>
      </c>
      <c r="AC1409" s="56" t="str">
        <f t="shared" si="349"/>
        <v/>
      </c>
      <c r="AD1409" s="94" t="str">
        <f t="shared" si="350"/>
        <v/>
      </c>
      <c r="AE1409" s="56" t="str">
        <f t="shared" si="351"/>
        <v/>
      </c>
      <c r="AF1409" s="78" t="str">
        <f t="shared" si="352"/>
        <v/>
      </c>
    </row>
    <row r="1410" spans="1:32" s="74" customFormat="1" x14ac:dyDescent="0.2">
      <c r="A1410" s="74" t="str">
        <f>IF(EXPORTADO!I1392&lt;&gt;"",EXPORTADO!I1392,"")</f>
        <v>OB</v>
      </c>
      <c r="B1410" s="74" t="str">
        <f t="shared" si="337"/>
        <v/>
      </c>
      <c r="C1410" s="86" t="str">
        <f t="shared" si="338"/>
        <v/>
      </c>
      <c r="D1410" s="86" t="str">
        <f t="shared" si="339"/>
        <v/>
      </c>
      <c r="E1410" s="86" t="str">
        <f t="shared" si="340"/>
        <v/>
      </c>
      <c r="F1410" s="86" t="str">
        <f t="shared" si="341"/>
        <v/>
      </c>
      <c r="G1410" s="86" t="str">
        <f t="shared" si="342"/>
        <v/>
      </c>
      <c r="H1410" s="87" t="str">
        <f>IF(EXPORTADO!B1392&lt;&gt;"",EXPORTADO!B1392,"")</f>
        <v/>
      </c>
      <c r="I1410" s="78" t="str">
        <f t="shared" si="343"/>
        <v/>
      </c>
      <c r="J1410" s="78"/>
      <c r="K1410" s="88" t="str">
        <f>IF(EXPORTADO!A1392&lt;&gt;"",TRIM(EXPORTADO!A1392),"")</f>
        <v/>
      </c>
      <c r="L1410" s="50" t="str">
        <f>IF(K1410&lt;&gt;"",EXPORTADO!D1392,"")</f>
        <v/>
      </c>
      <c r="M1410" s="50"/>
      <c r="N1410" s="78" t="str">
        <f>IF(K1410&lt;&gt;"",EXPORTADO!C1392,"")</f>
        <v/>
      </c>
      <c r="O1410" s="89" t="str">
        <f>IF(G1410&lt;&gt;"",EXPORTADO!E1392,"")</f>
        <v/>
      </c>
      <c r="P1410" s="90" t="str">
        <f>IF(G1410&lt;&gt;"",EXPORTADO!F1392,"")</f>
        <v/>
      </c>
      <c r="Q1410" s="90" t="str">
        <f>IF($G1410&lt;&gt;"",$O1410*P1410,IF(OR($I1410="c",$I1410="css"),SUMIF($G$22:G$2999,$K1410,Q$22:Q$2999),IF($I1410="c1",SUMIF($F$22:F$2999,$K1410,Q$22:Q$2999),IF($I1410="c2",SUMIF($E$22:E$2999,$K1410,Q$22:Q$2999),IF($I1410="c3",SUMIF($D$22:D$2999,$K1410,Q$22:Q$2999),IF($I1410="c4",SUMIF($C$22:C$2999,$K1410,Q$22:Q$2999),""))))))</f>
        <v/>
      </c>
      <c r="S1410" s="90" t="s">
        <v>17</v>
      </c>
      <c r="T1410" s="90" t="str">
        <f>IF(G1410&lt;&gt;"",IF(S1410&lt;&gt;"",O1410*S1410,"Celda Vacia"),IF($G1410&lt;&gt;"",$O1410*S1410,IF(OR($I1410="c",$I1410="css"),SUMIF($G$22:G$2999,$K1410,T$22:T$2999),IF($I1410="c1",SUMIF($F$22:F$2999,$K1410,T$22:T$2999),IF($I1410="c2",SUMIF($E$22:E$2999,$K1410,T$22:T$2999),IF($I1410="c3",SUMIF($D$22:D$2999,$K1410,T$22:T$2999),IF($I1410="c4",SUMIF($C$22:C$2999,$K1410,T$22:T$2999),"")))))))</f>
        <v/>
      </c>
      <c r="U1410" s="91" t="str">
        <f t="shared" si="344"/>
        <v/>
      </c>
      <c r="V1410" s="45"/>
      <c r="X1410" s="50" t="str">
        <f t="shared" si="345"/>
        <v/>
      </c>
      <c r="Y1410" s="69" t="str">
        <f t="shared" si="346"/>
        <v/>
      </c>
      <c r="Z1410" s="69" t="str">
        <f t="shared" si="347"/>
        <v/>
      </c>
      <c r="AA1410" s="69" t="str">
        <f>IF(I1410="CSS",IF(RELLENAR!$F$6="PEM",IF(OR(T1410&lt;(Q1410),Q1410=0),1,""),IF(OR(T1410*(1+$T$11+$T$9)&lt;(Q1410*(1+$O$9+$O$11)),Q1410=0),1,"")),"")</f>
        <v/>
      </c>
      <c r="AB1410" s="93" t="str">
        <f t="shared" si="348"/>
        <v/>
      </c>
      <c r="AC1410" s="56" t="str">
        <f t="shared" si="349"/>
        <v/>
      </c>
      <c r="AD1410" s="94" t="str">
        <f t="shared" si="350"/>
        <v/>
      </c>
      <c r="AE1410" s="56" t="str">
        <f t="shared" si="351"/>
        <v/>
      </c>
      <c r="AF1410" s="78" t="str">
        <f t="shared" si="352"/>
        <v/>
      </c>
    </row>
    <row r="1411" spans="1:32" s="74" customFormat="1" x14ac:dyDescent="0.2">
      <c r="A1411" s="74" t="str">
        <f>IF(EXPORTADO!I1393&lt;&gt;"",EXPORTADO!I1393,"")</f>
        <v>OB</v>
      </c>
      <c r="B1411" s="74" t="str">
        <f t="shared" si="337"/>
        <v/>
      </c>
      <c r="C1411" s="86" t="str">
        <f t="shared" si="338"/>
        <v/>
      </c>
      <c r="D1411" s="86" t="str">
        <f t="shared" si="339"/>
        <v/>
      </c>
      <c r="E1411" s="86" t="str">
        <f t="shared" si="340"/>
        <v/>
      </c>
      <c r="F1411" s="86" t="str">
        <f t="shared" si="341"/>
        <v/>
      </c>
      <c r="G1411" s="86" t="str">
        <f t="shared" si="342"/>
        <v/>
      </c>
      <c r="H1411" s="87" t="str">
        <f>IF(EXPORTADO!B1393&lt;&gt;"",EXPORTADO!B1393,"")</f>
        <v/>
      </c>
      <c r="I1411" s="78" t="str">
        <f t="shared" si="343"/>
        <v/>
      </c>
      <c r="J1411" s="78"/>
      <c r="K1411" s="88" t="str">
        <f>IF(EXPORTADO!A1393&lt;&gt;"",TRIM(EXPORTADO!A1393),"")</f>
        <v/>
      </c>
      <c r="L1411" s="50" t="str">
        <f>IF(K1411&lt;&gt;"",EXPORTADO!D1393,"")</f>
        <v/>
      </c>
      <c r="M1411" s="50"/>
      <c r="N1411" s="78" t="str">
        <f>IF(K1411&lt;&gt;"",EXPORTADO!C1393,"")</f>
        <v/>
      </c>
      <c r="O1411" s="89" t="str">
        <f>IF(G1411&lt;&gt;"",EXPORTADO!E1393,"")</f>
        <v/>
      </c>
      <c r="P1411" s="90" t="str">
        <f>IF(G1411&lt;&gt;"",EXPORTADO!F1393,"")</f>
        <v/>
      </c>
      <c r="Q1411" s="90" t="str">
        <f>IF($G1411&lt;&gt;"",$O1411*P1411,IF(OR($I1411="c",$I1411="css"),SUMIF($G$22:G$2999,$K1411,Q$22:Q$2999),IF($I1411="c1",SUMIF($F$22:F$2999,$K1411,Q$22:Q$2999),IF($I1411="c2",SUMIF($E$22:E$2999,$K1411,Q$22:Q$2999),IF($I1411="c3",SUMIF($D$22:D$2999,$K1411,Q$22:Q$2999),IF($I1411="c4",SUMIF($C$22:C$2999,$K1411,Q$22:Q$2999),""))))))</f>
        <v/>
      </c>
      <c r="S1411" s="90"/>
      <c r="T1411" s="90" t="str">
        <f>IF(G1411&lt;&gt;"",IF(S1411&lt;&gt;"",O1411*S1411,"Celda Vacia"),IF($G1411&lt;&gt;"",$O1411*S1411,IF(OR($I1411="c",$I1411="css"),SUMIF($G$22:G$2999,$K1411,T$22:T$2999),IF($I1411="c1",SUMIF($F$22:F$2999,$K1411,T$22:T$2999),IF($I1411="c2",SUMIF($E$22:E$2999,$K1411,T$22:T$2999),IF($I1411="c3",SUMIF($D$22:D$2999,$K1411,T$22:T$2999),IF($I1411="c4",SUMIF($C$22:C$2999,$K1411,T$22:T$2999),"")))))))</f>
        <v/>
      </c>
      <c r="U1411" s="91" t="str">
        <f t="shared" si="344"/>
        <v/>
      </c>
      <c r="V1411" s="45"/>
      <c r="X1411" s="50" t="str">
        <f t="shared" si="345"/>
        <v/>
      </c>
      <c r="Y1411" s="69" t="str">
        <f t="shared" si="346"/>
        <v/>
      </c>
      <c r="Z1411" s="69" t="str">
        <f t="shared" si="347"/>
        <v/>
      </c>
      <c r="AA1411" s="69" t="str">
        <f>IF(I1411="CSS",IF(RELLENAR!$F$6="PEM",IF(OR(T1411&lt;(Q1411),Q1411=0),1,""),IF(OR(T1411*(1+$T$11+$T$9)&lt;(Q1411*(1+$O$9+$O$11)),Q1411=0),1,"")),"")</f>
        <v/>
      </c>
      <c r="AB1411" s="93" t="str">
        <f t="shared" si="348"/>
        <v/>
      </c>
      <c r="AC1411" s="56" t="str">
        <f t="shared" si="349"/>
        <v/>
      </c>
      <c r="AD1411" s="94" t="str">
        <f t="shared" si="350"/>
        <v/>
      </c>
      <c r="AE1411" s="56" t="str">
        <f t="shared" si="351"/>
        <v/>
      </c>
      <c r="AF1411" s="78" t="str">
        <f t="shared" si="352"/>
        <v/>
      </c>
    </row>
    <row r="1412" spans="1:32" s="74" customFormat="1" x14ac:dyDescent="0.2">
      <c r="A1412" s="74" t="str">
        <f>IF(EXPORTADO!I1394&lt;&gt;"",EXPORTADO!I1394,"")</f>
        <v>OB</v>
      </c>
      <c r="B1412" s="74" t="str">
        <f t="shared" si="337"/>
        <v/>
      </c>
      <c r="C1412" s="86" t="str">
        <f t="shared" si="338"/>
        <v/>
      </c>
      <c r="D1412" s="86" t="str">
        <f t="shared" si="339"/>
        <v/>
      </c>
      <c r="E1412" s="86" t="str">
        <f t="shared" si="340"/>
        <v/>
      </c>
      <c r="F1412" s="86" t="str">
        <f t="shared" si="341"/>
        <v/>
      </c>
      <c r="G1412" s="86" t="str">
        <f t="shared" si="342"/>
        <v/>
      </c>
      <c r="H1412" s="87" t="str">
        <f>IF(EXPORTADO!B1394&lt;&gt;"",EXPORTADO!B1394,"")</f>
        <v/>
      </c>
      <c r="I1412" s="78" t="str">
        <f t="shared" si="343"/>
        <v/>
      </c>
      <c r="J1412" s="78"/>
      <c r="K1412" s="88" t="str">
        <f>IF(EXPORTADO!A1394&lt;&gt;"",TRIM(EXPORTADO!A1394),"")</f>
        <v/>
      </c>
      <c r="L1412" s="50" t="str">
        <f>IF(K1412&lt;&gt;"",EXPORTADO!D1394,"")</f>
        <v/>
      </c>
      <c r="M1412" s="50"/>
      <c r="N1412" s="78" t="str">
        <f>IF(K1412&lt;&gt;"",EXPORTADO!C1394,"")</f>
        <v/>
      </c>
      <c r="O1412" s="89" t="str">
        <f>IF(G1412&lt;&gt;"",EXPORTADO!E1394,"")</f>
        <v/>
      </c>
      <c r="P1412" s="90" t="str">
        <f>IF(G1412&lt;&gt;"",EXPORTADO!F1394,"")</f>
        <v/>
      </c>
      <c r="Q1412" s="90" t="str">
        <f>IF($G1412&lt;&gt;"",$O1412*P1412,IF(OR($I1412="c",$I1412="css"),SUMIF($G$22:G$2999,$K1412,Q$22:Q$2999),IF($I1412="c1",SUMIF($F$22:F$2999,$K1412,Q$22:Q$2999),IF($I1412="c2",SUMIF($E$22:E$2999,$K1412,Q$22:Q$2999),IF($I1412="c3",SUMIF($D$22:D$2999,$K1412,Q$22:Q$2999),IF($I1412="c4",SUMIF($C$22:C$2999,$K1412,Q$22:Q$2999),""))))))</f>
        <v/>
      </c>
      <c r="S1412" s="90"/>
      <c r="T1412" s="90" t="str">
        <f>IF(G1412&lt;&gt;"",IF(S1412&lt;&gt;"",O1412*S1412,"Celda Vacia"),IF($G1412&lt;&gt;"",$O1412*S1412,IF(OR($I1412="c",$I1412="css"),SUMIF($G$22:G$2999,$K1412,T$22:T$2999),IF($I1412="c1",SUMIF($F$22:F$2999,$K1412,T$22:T$2999),IF($I1412="c2",SUMIF($E$22:E$2999,$K1412,T$22:T$2999),IF($I1412="c3",SUMIF($D$22:D$2999,$K1412,T$22:T$2999),IF($I1412="c4",SUMIF($C$22:C$2999,$K1412,T$22:T$2999),"")))))))</f>
        <v/>
      </c>
      <c r="U1412" s="91" t="str">
        <f t="shared" si="344"/>
        <v/>
      </c>
      <c r="V1412" s="45"/>
      <c r="X1412" s="50" t="str">
        <f t="shared" si="345"/>
        <v/>
      </c>
      <c r="Y1412" s="69" t="str">
        <f t="shared" si="346"/>
        <v/>
      </c>
      <c r="Z1412" s="69" t="str">
        <f t="shared" si="347"/>
        <v/>
      </c>
      <c r="AA1412" s="69" t="str">
        <f>IF(I1412="CSS",IF(RELLENAR!$F$6="PEM",IF(OR(T1412&lt;(Q1412),Q1412=0),1,""),IF(OR(T1412*(1+$T$11+$T$9)&lt;(Q1412*(1+$O$9+$O$11)),Q1412=0),1,"")),"")</f>
        <v/>
      </c>
      <c r="AB1412" s="93" t="str">
        <f t="shared" si="348"/>
        <v/>
      </c>
      <c r="AC1412" s="56" t="str">
        <f t="shared" si="349"/>
        <v/>
      </c>
      <c r="AD1412" s="94" t="str">
        <f t="shared" si="350"/>
        <v/>
      </c>
      <c r="AE1412" s="56" t="str">
        <f t="shared" si="351"/>
        <v/>
      </c>
      <c r="AF1412" s="78" t="str">
        <f t="shared" si="352"/>
        <v/>
      </c>
    </row>
    <row r="1413" spans="1:32" s="74" customFormat="1" x14ac:dyDescent="0.2">
      <c r="A1413" s="74" t="str">
        <f>IF(EXPORTADO!I1395&lt;&gt;"",EXPORTADO!I1395,"")</f>
        <v>OB</v>
      </c>
      <c r="B1413" s="74" t="str">
        <f t="shared" si="337"/>
        <v/>
      </c>
      <c r="C1413" s="86" t="str">
        <f t="shared" si="338"/>
        <v/>
      </c>
      <c r="D1413" s="86" t="str">
        <f t="shared" si="339"/>
        <v/>
      </c>
      <c r="E1413" s="86" t="str">
        <f t="shared" si="340"/>
        <v/>
      </c>
      <c r="F1413" s="86" t="str">
        <f t="shared" si="341"/>
        <v/>
      </c>
      <c r="G1413" s="86" t="str">
        <f t="shared" si="342"/>
        <v/>
      </c>
      <c r="H1413" s="87" t="str">
        <f>IF(EXPORTADO!B1395&lt;&gt;"",EXPORTADO!B1395,"")</f>
        <v/>
      </c>
      <c r="I1413" s="78" t="str">
        <f t="shared" si="343"/>
        <v/>
      </c>
      <c r="J1413" s="78"/>
      <c r="K1413" s="88" t="str">
        <f>IF(EXPORTADO!A1395&lt;&gt;"",TRIM(EXPORTADO!A1395),"")</f>
        <v/>
      </c>
      <c r="L1413" s="50" t="str">
        <f>IF(K1413&lt;&gt;"",EXPORTADO!D1395,"")</f>
        <v/>
      </c>
      <c r="M1413" s="50"/>
      <c r="N1413" s="78" t="str">
        <f>IF(K1413&lt;&gt;"",EXPORTADO!C1395,"")</f>
        <v/>
      </c>
      <c r="O1413" s="89" t="str">
        <f>IF(G1413&lt;&gt;"",EXPORTADO!E1395,"")</f>
        <v/>
      </c>
      <c r="P1413" s="90" t="str">
        <f>IF(G1413&lt;&gt;"",EXPORTADO!F1395,"")</f>
        <v/>
      </c>
      <c r="Q1413" s="90" t="str">
        <f>IF($G1413&lt;&gt;"",$O1413*P1413,IF(OR($I1413="c",$I1413="css"),SUMIF($G$22:G$2999,$K1413,Q$22:Q$2999),IF($I1413="c1",SUMIF($F$22:F$2999,$K1413,Q$22:Q$2999),IF($I1413="c2",SUMIF($E$22:E$2999,$K1413,Q$22:Q$2999),IF($I1413="c3",SUMIF($D$22:D$2999,$K1413,Q$22:Q$2999),IF($I1413="c4",SUMIF($C$22:C$2999,$K1413,Q$22:Q$2999),""))))))</f>
        <v/>
      </c>
      <c r="S1413" s="90"/>
      <c r="T1413" s="90" t="str">
        <f>IF(G1413&lt;&gt;"",IF(S1413&lt;&gt;"",O1413*S1413,"Celda Vacia"),IF($G1413&lt;&gt;"",$O1413*S1413,IF(OR($I1413="c",$I1413="css"),SUMIF($G$22:G$2999,$K1413,T$22:T$2999),IF($I1413="c1",SUMIF($F$22:F$2999,$K1413,T$22:T$2999),IF($I1413="c2",SUMIF($E$22:E$2999,$K1413,T$22:T$2999),IF($I1413="c3",SUMIF($D$22:D$2999,$K1413,T$22:T$2999),IF($I1413="c4",SUMIF($C$22:C$2999,$K1413,T$22:T$2999),"")))))))</f>
        <v/>
      </c>
      <c r="U1413" s="91" t="str">
        <f t="shared" si="344"/>
        <v/>
      </c>
      <c r="V1413" s="45"/>
      <c r="X1413" s="50" t="str">
        <f t="shared" si="345"/>
        <v/>
      </c>
      <c r="Y1413" s="69" t="str">
        <f t="shared" si="346"/>
        <v/>
      </c>
      <c r="Z1413" s="69" t="str">
        <f t="shared" si="347"/>
        <v/>
      </c>
      <c r="AA1413" s="69" t="str">
        <f>IF(I1413="CSS",IF(RELLENAR!$F$6="PEM",IF(OR(T1413&lt;(Q1413),Q1413=0),1,""),IF(OR(T1413*(1+$T$11+$T$9)&lt;(Q1413*(1+$O$9+$O$11)),Q1413=0),1,"")),"")</f>
        <v/>
      </c>
      <c r="AB1413" s="93" t="str">
        <f t="shared" si="348"/>
        <v/>
      </c>
      <c r="AC1413" s="56" t="str">
        <f t="shared" si="349"/>
        <v/>
      </c>
      <c r="AD1413" s="94" t="str">
        <f t="shared" si="350"/>
        <v/>
      </c>
      <c r="AE1413" s="56" t="str">
        <f t="shared" si="351"/>
        <v/>
      </c>
      <c r="AF1413" s="78" t="str">
        <f t="shared" si="352"/>
        <v/>
      </c>
    </row>
    <row r="1414" spans="1:32" s="74" customFormat="1" x14ac:dyDescent="0.2">
      <c r="A1414" s="74" t="str">
        <f>IF(EXPORTADO!I1396&lt;&gt;"",EXPORTADO!I1396,"")</f>
        <v>OB</v>
      </c>
      <c r="B1414" s="74" t="str">
        <f t="shared" si="337"/>
        <v/>
      </c>
      <c r="C1414" s="86" t="str">
        <f t="shared" si="338"/>
        <v/>
      </c>
      <c r="D1414" s="86" t="str">
        <f t="shared" si="339"/>
        <v/>
      </c>
      <c r="E1414" s="86" t="str">
        <f t="shared" si="340"/>
        <v/>
      </c>
      <c r="F1414" s="86" t="str">
        <f t="shared" si="341"/>
        <v/>
      </c>
      <c r="G1414" s="86" t="str">
        <f t="shared" si="342"/>
        <v/>
      </c>
      <c r="H1414" s="87" t="str">
        <f>IF(EXPORTADO!B1396&lt;&gt;"",EXPORTADO!B1396,"")</f>
        <v/>
      </c>
      <c r="I1414" s="78" t="str">
        <f t="shared" si="343"/>
        <v/>
      </c>
      <c r="J1414" s="78"/>
      <c r="K1414" s="88" t="str">
        <f>IF(EXPORTADO!A1396&lt;&gt;"",TRIM(EXPORTADO!A1396),"")</f>
        <v/>
      </c>
      <c r="L1414" s="50" t="str">
        <f>IF(K1414&lt;&gt;"",EXPORTADO!D1396,"")</f>
        <v/>
      </c>
      <c r="M1414" s="50"/>
      <c r="N1414" s="78" t="str">
        <f>IF(K1414&lt;&gt;"",EXPORTADO!C1396,"")</f>
        <v/>
      </c>
      <c r="O1414" s="89" t="str">
        <f>IF(G1414&lt;&gt;"",EXPORTADO!E1396,"")</f>
        <v/>
      </c>
      <c r="P1414" s="90" t="str">
        <f>IF(G1414&lt;&gt;"",EXPORTADO!F1396,"")</f>
        <v/>
      </c>
      <c r="Q1414" s="90" t="str">
        <f>IF($G1414&lt;&gt;"",$O1414*P1414,IF(OR($I1414="c",$I1414="css"),SUMIF($G$22:G$2999,$K1414,Q$22:Q$2999),IF($I1414="c1",SUMIF($F$22:F$2999,$K1414,Q$22:Q$2999),IF($I1414="c2",SUMIF($E$22:E$2999,$K1414,Q$22:Q$2999),IF($I1414="c3",SUMIF($D$22:D$2999,$K1414,Q$22:Q$2999),IF($I1414="c4",SUMIF($C$22:C$2999,$K1414,Q$22:Q$2999),""))))))</f>
        <v/>
      </c>
      <c r="S1414" s="90"/>
      <c r="T1414" s="90" t="str">
        <f>IF(G1414&lt;&gt;"",IF(S1414&lt;&gt;"",O1414*S1414,"Celda Vacia"),IF($G1414&lt;&gt;"",$O1414*S1414,IF(OR($I1414="c",$I1414="css"),SUMIF($G$22:G$2999,$K1414,T$22:T$2999),IF($I1414="c1",SUMIF($F$22:F$2999,$K1414,T$22:T$2999),IF($I1414="c2",SUMIF($E$22:E$2999,$K1414,T$22:T$2999),IF($I1414="c3",SUMIF($D$22:D$2999,$K1414,T$22:T$2999),IF($I1414="c4",SUMIF($C$22:C$2999,$K1414,T$22:T$2999),"")))))))</f>
        <v/>
      </c>
      <c r="U1414" s="91" t="str">
        <f t="shared" si="344"/>
        <v/>
      </c>
      <c r="V1414" s="45"/>
      <c r="X1414" s="50" t="str">
        <f t="shared" si="345"/>
        <v/>
      </c>
      <c r="Y1414" s="69" t="str">
        <f t="shared" si="346"/>
        <v/>
      </c>
      <c r="Z1414" s="69" t="str">
        <f t="shared" si="347"/>
        <v/>
      </c>
      <c r="AA1414" s="69" t="str">
        <f>IF(I1414="CSS",IF(RELLENAR!$F$6="PEM",IF(OR(T1414&lt;(Q1414),Q1414=0),1,""),IF(OR(T1414*(1+$T$11+$T$9)&lt;(Q1414*(1+$O$9+$O$11)),Q1414=0),1,"")),"")</f>
        <v/>
      </c>
      <c r="AB1414" s="93" t="str">
        <f t="shared" si="348"/>
        <v/>
      </c>
      <c r="AC1414" s="56" t="str">
        <f t="shared" si="349"/>
        <v/>
      </c>
      <c r="AD1414" s="94" t="str">
        <f t="shared" si="350"/>
        <v/>
      </c>
      <c r="AE1414" s="56" t="str">
        <f t="shared" si="351"/>
        <v/>
      </c>
      <c r="AF1414" s="78" t="str">
        <f t="shared" si="352"/>
        <v/>
      </c>
    </row>
    <row r="1415" spans="1:32" s="74" customFormat="1" x14ac:dyDescent="0.2">
      <c r="A1415" s="74" t="str">
        <f>IF(EXPORTADO!I1397&lt;&gt;"",EXPORTADO!I1397,"")</f>
        <v>OB</v>
      </c>
      <c r="B1415" s="74" t="str">
        <f t="shared" si="337"/>
        <v/>
      </c>
      <c r="C1415" s="86" t="str">
        <f t="shared" si="338"/>
        <v/>
      </c>
      <c r="D1415" s="86" t="str">
        <f t="shared" si="339"/>
        <v/>
      </c>
      <c r="E1415" s="86" t="str">
        <f t="shared" si="340"/>
        <v/>
      </c>
      <c r="F1415" s="86" t="str">
        <f t="shared" si="341"/>
        <v/>
      </c>
      <c r="G1415" s="86" t="str">
        <f t="shared" si="342"/>
        <v/>
      </c>
      <c r="H1415" s="87" t="str">
        <f>IF(EXPORTADO!B1397&lt;&gt;"",EXPORTADO!B1397,"")</f>
        <v/>
      </c>
      <c r="I1415" s="78" t="str">
        <f t="shared" si="343"/>
        <v/>
      </c>
      <c r="J1415" s="78"/>
      <c r="K1415" s="88" t="str">
        <f>IF(EXPORTADO!A1397&lt;&gt;"",TRIM(EXPORTADO!A1397),"")</f>
        <v/>
      </c>
      <c r="L1415" s="50" t="str">
        <f>IF(K1415&lt;&gt;"",EXPORTADO!D1397,"")</f>
        <v/>
      </c>
      <c r="M1415" s="50"/>
      <c r="N1415" s="78" t="str">
        <f>IF(K1415&lt;&gt;"",EXPORTADO!C1397,"")</f>
        <v/>
      </c>
      <c r="O1415" s="89" t="str">
        <f>IF(G1415&lt;&gt;"",EXPORTADO!E1397,"")</f>
        <v/>
      </c>
      <c r="P1415" s="90" t="str">
        <f>IF(G1415&lt;&gt;"",EXPORTADO!F1397,"")</f>
        <v/>
      </c>
      <c r="Q1415" s="90" t="str">
        <f>IF($G1415&lt;&gt;"",$O1415*P1415,IF(OR($I1415="c",$I1415="css"),SUMIF($G$22:G$2999,$K1415,Q$22:Q$2999),IF($I1415="c1",SUMIF($F$22:F$2999,$K1415,Q$22:Q$2999),IF($I1415="c2",SUMIF($E$22:E$2999,$K1415,Q$22:Q$2999),IF($I1415="c3",SUMIF($D$22:D$2999,$K1415,Q$22:Q$2999),IF($I1415="c4",SUMIF($C$22:C$2999,$K1415,Q$22:Q$2999),""))))))</f>
        <v/>
      </c>
      <c r="S1415" s="90" t="s">
        <v>17</v>
      </c>
      <c r="T1415" s="90" t="str">
        <f>IF(G1415&lt;&gt;"",IF(S1415&lt;&gt;"",O1415*S1415,"Celda Vacia"),IF($G1415&lt;&gt;"",$O1415*S1415,IF(OR($I1415="c",$I1415="css"),SUMIF($G$22:G$2999,$K1415,T$22:T$2999),IF($I1415="c1",SUMIF($F$22:F$2999,$K1415,T$22:T$2999),IF($I1415="c2",SUMIF($E$22:E$2999,$K1415,T$22:T$2999),IF($I1415="c3",SUMIF($D$22:D$2999,$K1415,T$22:T$2999),IF($I1415="c4",SUMIF($C$22:C$2999,$K1415,T$22:T$2999),"")))))))</f>
        <v/>
      </c>
      <c r="U1415" s="91" t="str">
        <f t="shared" si="344"/>
        <v/>
      </c>
      <c r="V1415" s="45"/>
      <c r="X1415" s="50" t="str">
        <f t="shared" si="345"/>
        <v/>
      </c>
      <c r="Y1415" s="69" t="str">
        <f t="shared" si="346"/>
        <v/>
      </c>
      <c r="Z1415" s="69" t="str">
        <f t="shared" si="347"/>
        <v/>
      </c>
      <c r="AA1415" s="69" t="str">
        <f>IF(I1415="CSS",IF(RELLENAR!$F$6="PEM",IF(OR(T1415&lt;(Q1415),Q1415=0),1,""),IF(OR(T1415*(1+$T$11+$T$9)&lt;(Q1415*(1+$O$9+$O$11)),Q1415=0),1,"")),"")</f>
        <v/>
      </c>
      <c r="AB1415" s="93" t="str">
        <f t="shared" si="348"/>
        <v/>
      </c>
      <c r="AC1415" s="56" t="str">
        <f t="shared" si="349"/>
        <v/>
      </c>
      <c r="AD1415" s="94" t="str">
        <f t="shared" si="350"/>
        <v/>
      </c>
      <c r="AE1415" s="56" t="str">
        <f t="shared" si="351"/>
        <v/>
      </c>
      <c r="AF1415" s="78" t="str">
        <f t="shared" si="352"/>
        <v/>
      </c>
    </row>
    <row r="1416" spans="1:32" s="74" customFormat="1" x14ac:dyDescent="0.2">
      <c r="A1416" s="74" t="str">
        <f>IF(EXPORTADO!I1398&lt;&gt;"",EXPORTADO!I1398,"")</f>
        <v>OB</v>
      </c>
      <c r="B1416" s="74" t="str">
        <f t="shared" si="337"/>
        <v/>
      </c>
      <c r="C1416" s="86" t="str">
        <f t="shared" si="338"/>
        <v/>
      </c>
      <c r="D1416" s="86" t="str">
        <f t="shared" si="339"/>
        <v/>
      </c>
      <c r="E1416" s="86" t="str">
        <f t="shared" si="340"/>
        <v/>
      </c>
      <c r="F1416" s="86" t="str">
        <f t="shared" si="341"/>
        <v/>
      </c>
      <c r="G1416" s="86" t="str">
        <f t="shared" si="342"/>
        <v/>
      </c>
      <c r="H1416" s="87" t="str">
        <f>IF(EXPORTADO!B1398&lt;&gt;"",EXPORTADO!B1398,"")</f>
        <v/>
      </c>
      <c r="I1416" s="78" t="str">
        <f t="shared" si="343"/>
        <v/>
      </c>
      <c r="J1416" s="78"/>
      <c r="K1416" s="88" t="str">
        <f>IF(EXPORTADO!A1398&lt;&gt;"",TRIM(EXPORTADO!A1398),"")</f>
        <v/>
      </c>
      <c r="L1416" s="50" t="str">
        <f>IF(K1416&lt;&gt;"",EXPORTADO!D1398,"")</f>
        <v/>
      </c>
      <c r="M1416" s="50"/>
      <c r="N1416" s="78" t="str">
        <f>IF(K1416&lt;&gt;"",EXPORTADO!C1398,"")</f>
        <v/>
      </c>
      <c r="O1416" s="89" t="str">
        <f>IF(G1416&lt;&gt;"",EXPORTADO!E1398,"")</f>
        <v/>
      </c>
      <c r="P1416" s="90" t="str">
        <f>IF(G1416&lt;&gt;"",EXPORTADO!F1398,"")</f>
        <v/>
      </c>
      <c r="Q1416" s="90" t="str">
        <f>IF($G1416&lt;&gt;"",$O1416*P1416,IF(OR($I1416="c",$I1416="css"),SUMIF($G$22:G$2999,$K1416,Q$22:Q$2999),IF($I1416="c1",SUMIF($F$22:F$2999,$K1416,Q$22:Q$2999),IF($I1416="c2",SUMIF($E$22:E$2999,$K1416,Q$22:Q$2999),IF($I1416="c3",SUMIF($D$22:D$2999,$K1416,Q$22:Q$2999),IF($I1416="c4",SUMIF($C$22:C$2999,$K1416,Q$22:Q$2999),""))))))</f>
        <v/>
      </c>
      <c r="S1416" s="90"/>
      <c r="T1416" s="90" t="str">
        <f>IF(G1416&lt;&gt;"",IF(S1416&lt;&gt;"",O1416*S1416,"Celda Vacia"),IF($G1416&lt;&gt;"",$O1416*S1416,IF(OR($I1416="c",$I1416="css"),SUMIF($G$22:G$2999,$K1416,T$22:T$2999),IF($I1416="c1",SUMIF($F$22:F$2999,$K1416,T$22:T$2999),IF($I1416="c2",SUMIF($E$22:E$2999,$K1416,T$22:T$2999),IF($I1416="c3",SUMIF($D$22:D$2999,$K1416,T$22:T$2999),IF($I1416="c4",SUMIF($C$22:C$2999,$K1416,T$22:T$2999),"")))))))</f>
        <v/>
      </c>
      <c r="U1416" s="91" t="str">
        <f t="shared" si="344"/>
        <v/>
      </c>
      <c r="V1416" s="45"/>
      <c r="X1416" s="50" t="str">
        <f t="shared" si="345"/>
        <v/>
      </c>
      <c r="Y1416" s="69" t="str">
        <f t="shared" si="346"/>
        <v/>
      </c>
      <c r="Z1416" s="69" t="str">
        <f t="shared" si="347"/>
        <v/>
      </c>
      <c r="AA1416" s="69" t="str">
        <f>IF(I1416="CSS",IF(RELLENAR!$F$6="PEM",IF(OR(T1416&lt;(Q1416),Q1416=0),1,""),IF(OR(T1416*(1+$T$11+$T$9)&lt;(Q1416*(1+$O$9+$O$11)),Q1416=0),1,"")),"")</f>
        <v/>
      </c>
      <c r="AB1416" s="93" t="str">
        <f t="shared" si="348"/>
        <v/>
      </c>
      <c r="AC1416" s="56" t="str">
        <f t="shared" si="349"/>
        <v/>
      </c>
      <c r="AD1416" s="94" t="str">
        <f t="shared" si="350"/>
        <v/>
      </c>
      <c r="AE1416" s="56" t="str">
        <f t="shared" si="351"/>
        <v/>
      </c>
      <c r="AF1416" s="78" t="str">
        <f t="shared" si="352"/>
        <v/>
      </c>
    </row>
    <row r="1417" spans="1:32" s="74" customFormat="1" x14ac:dyDescent="0.2">
      <c r="A1417" s="74" t="str">
        <f>IF(EXPORTADO!I1399&lt;&gt;"",EXPORTADO!I1399,"")</f>
        <v>OB</v>
      </c>
      <c r="B1417" s="74" t="str">
        <f t="shared" si="337"/>
        <v/>
      </c>
      <c r="C1417" s="86" t="str">
        <f t="shared" si="338"/>
        <v/>
      </c>
      <c r="D1417" s="86" t="str">
        <f t="shared" si="339"/>
        <v/>
      </c>
      <c r="E1417" s="86" t="str">
        <f t="shared" si="340"/>
        <v/>
      </c>
      <c r="F1417" s="86" t="str">
        <f t="shared" si="341"/>
        <v/>
      </c>
      <c r="G1417" s="86" t="str">
        <f t="shared" si="342"/>
        <v/>
      </c>
      <c r="H1417" s="87" t="str">
        <f>IF(EXPORTADO!B1399&lt;&gt;"",EXPORTADO!B1399,"")</f>
        <v/>
      </c>
      <c r="I1417" s="78" t="str">
        <f t="shared" si="343"/>
        <v/>
      </c>
      <c r="J1417" s="78"/>
      <c r="K1417" s="88" t="str">
        <f>IF(EXPORTADO!A1399&lt;&gt;"",TRIM(EXPORTADO!A1399),"")</f>
        <v/>
      </c>
      <c r="L1417" s="50" t="str">
        <f>IF(K1417&lt;&gt;"",EXPORTADO!D1399,"")</f>
        <v/>
      </c>
      <c r="M1417" s="50"/>
      <c r="N1417" s="78" t="str">
        <f>IF(K1417&lt;&gt;"",EXPORTADO!C1399,"")</f>
        <v/>
      </c>
      <c r="O1417" s="89" t="str">
        <f>IF(G1417&lt;&gt;"",EXPORTADO!E1399,"")</f>
        <v/>
      </c>
      <c r="P1417" s="90" t="str">
        <f>IF(G1417&lt;&gt;"",EXPORTADO!F1399,"")</f>
        <v/>
      </c>
      <c r="Q1417" s="90" t="str">
        <f>IF($G1417&lt;&gt;"",$O1417*P1417,IF(OR($I1417="c",$I1417="css"),SUMIF($G$22:G$2999,$K1417,Q$22:Q$2999),IF($I1417="c1",SUMIF($F$22:F$2999,$K1417,Q$22:Q$2999),IF($I1417="c2",SUMIF($E$22:E$2999,$K1417,Q$22:Q$2999),IF($I1417="c3",SUMIF($D$22:D$2999,$K1417,Q$22:Q$2999),IF($I1417="c4",SUMIF($C$22:C$2999,$K1417,Q$22:Q$2999),""))))))</f>
        <v/>
      </c>
      <c r="S1417" s="90"/>
      <c r="T1417" s="90" t="str">
        <f>IF(G1417&lt;&gt;"",IF(S1417&lt;&gt;"",O1417*S1417,"Celda Vacia"),IF($G1417&lt;&gt;"",$O1417*S1417,IF(OR($I1417="c",$I1417="css"),SUMIF($G$22:G$2999,$K1417,T$22:T$2999),IF($I1417="c1",SUMIF($F$22:F$2999,$K1417,T$22:T$2999),IF($I1417="c2",SUMIF($E$22:E$2999,$K1417,T$22:T$2999),IF($I1417="c3",SUMIF($D$22:D$2999,$K1417,T$22:T$2999),IF($I1417="c4",SUMIF($C$22:C$2999,$K1417,T$22:T$2999),"")))))))</f>
        <v/>
      </c>
      <c r="U1417" s="91" t="str">
        <f t="shared" si="344"/>
        <v/>
      </c>
      <c r="V1417" s="45"/>
      <c r="X1417" s="50" t="str">
        <f t="shared" si="345"/>
        <v/>
      </c>
      <c r="Y1417" s="69" t="str">
        <f t="shared" si="346"/>
        <v/>
      </c>
      <c r="Z1417" s="69" t="str">
        <f t="shared" si="347"/>
        <v/>
      </c>
      <c r="AA1417" s="69" t="str">
        <f>IF(I1417="CSS",IF(RELLENAR!$F$6="PEM",IF(OR(T1417&lt;(Q1417),Q1417=0),1,""),IF(OR(T1417*(1+$T$11+$T$9)&lt;(Q1417*(1+$O$9+$O$11)),Q1417=0),1,"")),"")</f>
        <v/>
      </c>
      <c r="AB1417" s="93" t="str">
        <f t="shared" si="348"/>
        <v/>
      </c>
      <c r="AC1417" s="56" t="str">
        <f t="shared" si="349"/>
        <v/>
      </c>
      <c r="AD1417" s="94" t="str">
        <f t="shared" si="350"/>
        <v/>
      </c>
      <c r="AE1417" s="56" t="str">
        <f t="shared" si="351"/>
        <v/>
      </c>
      <c r="AF1417" s="78" t="str">
        <f t="shared" si="352"/>
        <v/>
      </c>
    </row>
    <row r="1418" spans="1:32" s="74" customFormat="1" x14ac:dyDescent="0.2">
      <c r="A1418" s="74" t="str">
        <f>IF(EXPORTADO!I1400&lt;&gt;"",EXPORTADO!I1400,"")</f>
        <v>OB</v>
      </c>
      <c r="B1418" s="74" t="str">
        <f t="shared" si="337"/>
        <v/>
      </c>
      <c r="C1418" s="86" t="str">
        <f t="shared" si="338"/>
        <v/>
      </c>
      <c r="D1418" s="86" t="str">
        <f t="shared" si="339"/>
        <v/>
      </c>
      <c r="E1418" s="86" t="str">
        <f t="shared" si="340"/>
        <v/>
      </c>
      <c r="F1418" s="86" t="str">
        <f t="shared" si="341"/>
        <v/>
      </c>
      <c r="G1418" s="86" t="str">
        <f t="shared" si="342"/>
        <v/>
      </c>
      <c r="H1418" s="87" t="str">
        <f>IF(EXPORTADO!B1400&lt;&gt;"",EXPORTADO!B1400,"")</f>
        <v/>
      </c>
      <c r="I1418" s="78" t="str">
        <f t="shared" si="343"/>
        <v/>
      </c>
      <c r="J1418" s="78"/>
      <c r="K1418" s="88" t="str">
        <f>IF(EXPORTADO!A1400&lt;&gt;"",TRIM(EXPORTADO!A1400),"")</f>
        <v/>
      </c>
      <c r="L1418" s="50" t="str">
        <f>IF(K1418&lt;&gt;"",EXPORTADO!D1400,"")</f>
        <v/>
      </c>
      <c r="M1418" s="50"/>
      <c r="N1418" s="78" t="str">
        <f>IF(K1418&lt;&gt;"",EXPORTADO!C1400,"")</f>
        <v/>
      </c>
      <c r="O1418" s="89" t="str">
        <f>IF(G1418&lt;&gt;"",EXPORTADO!E1400,"")</f>
        <v/>
      </c>
      <c r="P1418" s="90" t="str">
        <f>IF(G1418&lt;&gt;"",EXPORTADO!F1400,"")</f>
        <v/>
      </c>
      <c r="Q1418" s="90" t="str">
        <f>IF($G1418&lt;&gt;"",$O1418*P1418,IF(OR($I1418="c",$I1418="css"),SUMIF($G$22:G$2999,$K1418,Q$22:Q$2999),IF($I1418="c1",SUMIF($F$22:F$2999,$K1418,Q$22:Q$2999),IF($I1418="c2",SUMIF($E$22:E$2999,$K1418,Q$22:Q$2999),IF($I1418="c3",SUMIF($D$22:D$2999,$K1418,Q$22:Q$2999),IF($I1418="c4",SUMIF($C$22:C$2999,$K1418,Q$22:Q$2999),""))))))</f>
        <v/>
      </c>
      <c r="S1418" s="90" t="s">
        <v>17</v>
      </c>
      <c r="T1418" s="90" t="str">
        <f>IF(G1418&lt;&gt;"",IF(S1418&lt;&gt;"",O1418*S1418,"Celda Vacia"),IF($G1418&lt;&gt;"",$O1418*S1418,IF(OR($I1418="c",$I1418="css"),SUMIF($G$22:G$2999,$K1418,T$22:T$2999),IF($I1418="c1",SUMIF($F$22:F$2999,$K1418,T$22:T$2999),IF($I1418="c2",SUMIF($E$22:E$2999,$K1418,T$22:T$2999),IF($I1418="c3",SUMIF($D$22:D$2999,$K1418,T$22:T$2999),IF($I1418="c4",SUMIF($C$22:C$2999,$K1418,T$22:T$2999),"")))))))</f>
        <v/>
      </c>
      <c r="U1418" s="91" t="str">
        <f t="shared" si="344"/>
        <v/>
      </c>
      <c r="V1418" s="45"/>
      <c r="X1418" s="50" t="str">
        <f t="shared" si="345"/>
        <v/>
      </c>
      <c r="Y1418" s="69" t="str">
        <f t="shared" si="346"/>
        <v/>
      </c>
      <c r="Z1418" s="69" t="str">
        <f t="shared" si="347"/>
        <v/>
      </c>
      <c r="AA1418" s="69" t="str">
        <f>IF(I1418="CSS",IF(RELLENAR!$F$6="PEM",IF(OR(T1418&lt;(Q1418),Q1418=0),1,""),IF(OR(T1418*(1+$T$11+$T$9)&lt;(Q1418*(1+$O$9+$O$11)),Q1418=0),1,"")),"")</f>
        <v/>
      </c>
      <c r="AB1418" s="93" t="str">
        <f t="shared" si="348"/>
        <v/>
      </c>
      <c r="AC1418" s="56" t="str">
        <f t="shared" si="349"/>
        <v/>
      </c>
      <c r="AD1418" s="94" t="str">
        <f t="shared" si="350"/>
        <v/>
      </c>
      <c r="AE1418" s="56" t="str">
        <f t="shared" si="351"/>
        <v/>
      </c>
      <c r="AF1418" s="78" t="str">
        <f t="shared" si="352"/>
        <v/>
      </c>
    </row>
    <row r="1419" spans="1:32" s="74" customFormat="1" x14ac:dyDescent="0.2">
      <c r="A1419" s="74" t="str">
        <f>IF(EXPORTADO!I1401&lt;&gt;"",EXPORTADO!I1401,"")</f>
        <v>OB</v>
      </c>
      <c r="B1419" s="74" t="str">
        <f t="shared" si="337"/>
        <v/>
      </c>
      <c r="C1419" s="86" t="str">
        <f t="shared" si="338"/>
        <v/>
      </c>
      <c r="D1419" s="86" t="str">
        <f t="shared" si="339"/>
        <v/>
      </c>
      <c r="E1419" s="86" t="str">
        <f t="shared" si="340"/>
        <v/>
      </c>
      <c r="F1419" s="86" t="str">
        <f t="shared" si="341"/>
        <v/>
      </c>
      <c r="G1419" s="86" t="str">
        <f t="shared" si="342"/>
        <v/>
      </c>
      <c r="H1419" s="87" t="str">
        <f>IF(EXPORTADO!B1401&lt;&gt;"",EXPORTADO!B1401,"")</f>
        <v/>
      </c>
      <c r="I1419" s="78" t="str">
        <f t="shared" si="343"/>
        <v/>
      </c>
      <c r="J1419" s="78"/>
      <c r="K1419" s="88" t="str">
        <f>IF(EXPORTADO!A1401&lt;&gt;"",TRIM(EXPORTADO!A1401),"")</f>
        <v/>
      </c>
      <c r="L1419" s="50" t="str">
        <f>IF(K1419&lt;&gt;"",EXPORTADO!D1401,"")</f>
        <v/>
      </c>
      <c r="M1419" s="50"/>
      <c r="N1419" s="78" t="str">
        <f>IF(K1419&lt;&gt;"",EXPORTADO!C1401,"")</f>
        <v/>
      </c>
      <c r="O1419" s="89" t="str">
        <f>IF(G1419&lt;&gt;"",EXPORTADO!E1401,"")</f>
        <v/>
      </c>
      <c r="P1419" s="90" t="str">
        <f>IF(G1419&lt;&gt;"",EXPORTADO!F1401,"")</f>
        <v/>
      </c>
      <c r="Q1419" s="90" t="str">
        <f>IF($G1419&lt;&gt;"",$O1419*P1419,IF(OR($I1419="c",$I1419="css"),SUMIF($G$22:G$2999,$K1419,Q$22:Q$2999),IF($I1419="c1",SUMIF($F$22:F$2999,$K1419,Q$22:Q$2999),IF($I1419="c2",SUMIF($E$22:E$2999,$K1419,Q$22:Q$2999),IF($I1419="c3",SUMIF($D$22:D$2999,$K1419,Q$22:Q$2999),IF($I1419="c4",SUMIF($C$22:C$2999,$K1419,Q$22:Q$2999),""))))))</f>
        <v/>
      </c>
      <c r="S1419" s="90"/>
      <c r="T1419" s="90" t="str">
        <f>IF(G1419&lt;&gt;"",IF(S1419&lt;&gt;"",O1419*S1419,"Celda Vacia"),IF($G1419&lt;&gt;"",$O1419*S1419,IF(OR($I1419="c",$I1419="css"),SUMIF($G$22:G$2999,$K1419,T$22:T$2999),IF($I1419="c1",SUMIF($F$22:F$2999,$K1419,T$22:T$2999),IF($I1419="c2",SUMIF($E$22:E$2999,$K1419,T$22:T$2999),IF($I1419="c3",SUMIF($D$22:D$2999,$K1419,T$22:T$2999),IF($I1419="c4",SUMIF($C$22:C$2999,$K1419,T$22:T$2999),"")))))))</f>
        <v/>
      </c>
      <c r="U1419" s="91" t="str">
        <f t="shared" si="344"/>
        <v/>
      </c>
      <c r="V1419" s="45"/>
      <c r="X1419" s="50" t="str">
        <f t="shared" si="345"/>
        <v/>
      </c>
      <c r="Y1419" s="69" t="str">
        <f t="shared" si="346"/>
        <v/>
      </c>
      <c r="Z1419" s="69" t="str">
        <f t="shared" si="347"/>
        <v/>
      </c>
      <c r="AA1419" s="69" t="str">
        <f>IF(I1419="CSS",IF(RELLENAR!$F$6="PEM",IF(OR(T1419&lt;(Q1419),Q1419=0),1,""),IF(OR(T1419*(1+$T$11+$T$9)&lt;(Q1419*(1+$O$9+$O$11)),Q1419=0),1,"")),"")</f>
        <v/>
      </c>
      <c r="AB1419" s="93" t="str">
        <f t="shared" si="348"/>
        <v/>
      </c>
      <c r="AC1419" s="56" t="str">
        <f t="shared" si="349"/>
        <v/>
      </c>
      <c r="AD1419" s="94" t="str">
        <f t="shared" si="350"/>
        <v/>
      </c>
      <c r="AE1419" s="56" t="str">
        <f t="shared" si="351"/>
        <v/>
      </c>
      <c r="AF1419" s="78" t="str">
        <f t="shared" si="352"/>
        <v/>
      </c>
    </row>
    <row r="1420" spans="1:32" s="74" customFormat="1" x14ac:dyDescent="0.2">
      <c r="A1420" s="74" t="str">
        <f>IF(EXPORTADO!I1402&lt;&gt;"",EXPORTADO!I1402,"")</f>
        <v>OB</v>
      </c>
      <c r="B1420" s="74" t="str">
        <f t="shared" si="337"/>
        <v/>
      </c>
      <c r="C1420" s="86" t="str">
        <f t="shared" si="338"/>
        <v/>
      </c>
      <c r="D1420" s="86" t="str">
        <f t="shared" si="339"/>
        <v/>
      </c>
      <c r="E1420" s="86" t="str">
        <f t="shared" si="340"/>
        <v/>
      </c>
      <c r="F1420" s="86" t="str">
        <f t="shared" si="341"/>
        <v/>
      </c>
      <c r="G1420" s="86" t="str">
        <f t="shared" si="342"/>
        <v/>
      </c>
      <c r="H1420" s="87" t="str">
        <f>IF(EXPORTADO!B1402&lt;&gt;"",EXPORTADO!B1402,"")</f>
        <v/>
      </c>
      <c r="I1420" s="78" t="str">
        <f t="shared" si="343"/>
        <v/>
      </c>
      <c r="J1420" s="78"/>
      <c r="K1420" s="88" t="str">
        <f>IF(EXPORTADO!A1402&lt;&gt;"",TRIM(EXPORTADO!A1402),"")</f>
        <v/>
      </c>
      <c r="L1420" s="50" t="str">
        <f>IF(K1420&lt;&gt;"",EXPORTADO!D1402,"")</f>
        <v/>
      </c>
      <c r="M1420" s="50"/>
      <c r="N1420" s="78" t="str">
        <f>IF(K1420&lt;&gt;"",EXPORTADO!C1402,"")</f>
        <v/>
      </c>
      <c r="O1420" s="89" t="str">
        <f>IF(G1420&lt;&gt;"",EXPORTADO!E1402,"")</f>
        <v/>
      </c>
      <c r="P1420" s="90" t="str">
        <f>IF(G1420&lt;&gt;"",EXPORTADO!F1402,"")</f>
        <v/>
      </c>
      <c r="Q1420" s="90" t="str">
        <f>IF($G1420&lt;&gt;"",$O1420*P1420,IF(OR($I1420="c",$I1420="css"),SUMIF($G$22:G$2999,$K1420,Q$22:Q$2999),IF($I1420="c1",SUMIF($F$22:F$2999,$K1420,Q$22:Q$2999),IF($I1420="c2",SUMIF($E$22:E$2999,$K1420,Q$22:Q$2999),IF($I1420="c3",SUMIF($D$22:D$2999,$K1420,Q$22:Q$2999),IF($I1420="c4",SUMIF($C$22:C$2999,$K1420,Q$22:Q$2999),""))))))</f>
        <v/>
      </c>
      <c r="S1420" s="90"/>
      <c r="T1420" s="90" t="str">
        <f>IF(G1420&lt;&gt;"",IF(S1420&lt;&gt;"",O1420*S1420,"Celda Vacia"),IF($G1420&lt;&gt;"",$O1420*S1420,IF(OR($I1420="c",$I1420="css"),SUMIF($G$22:G$2999,$K1420,T$22:T$2999),IF($I1420="c1",SUMIF($F$22:F$2999,$K1420,T$22:T$2999),IF($I1420="c2",SUMIF($E$22:E$2999,$K1420,T$22:T$2999),IF($I1420="c3",SUMIF($D$22:D$2999,$K1420,T$22:T$2999),IF($I1420="c4",SUMIF($C$22:C$2999,$K1420,T$22:T$2999),"")))))))</f>
        <v/>
      </c>
      <c r="U1420" s="91" t="str">
        <f t="shared" si="344"/>
        <v/>
      </c>
      <c r="V1420" s="45"/>
      <c r="X1420" s="50" t="str">
        <f t="shared" si="345"/>
        <v/>
      </c>
      <c r="Y1420" s="69" t="str">
        <f t="shared" si="346"/>
        <v/>
      </c>
      <c r="Z1420" s="69" t="str">
        <f t="shared" si="347"/>
        <v/>
      </c>
      <c r="AA1420" s="69" t="str">
        <f>IF(I1420="CSS",IF(RELLENAR!$F$6="PEM",IF(OR(T1420&lt;(Q1420),Q1420=0),1,""),IF(OR(T1420*(1+$T$11+$T$9)&lt;(Q1420*(1+$O$9+$O$11)),Q1420=0),1,"")),"")</f>
        <v/>
      </c>
      <c r="AB1420" s="93" t="str">
        <f t="shared" si="348"/>
        <v/>
      </c>
      <c r="AC1420" s="56" t="str">
        <f t="shared" si="349"/>
        <v/>
      </c>
      <c r="AD1420" s="94" t="str">
        <f t="shared" si="350"/>
        <v/>
      </c>
      <c r="AE1420" s="56" t="str">
        <f t="shared" si="351"/>
        <v/>
      </c>
      <c r="AF1420" s="78" t="str">
        <f t="shared" si="352"/>
        <v/>
      </c>
    </row>
    <row r="1421" spans="1:32" s="74" customFormat="1" x14ac:dyDescent="0.2">
      <c r="A1421" s="74" t="str">
        <f>IF(EXPORTADO!I1403&lt;&gt;"",EXPORTADO!I1403,"")</f>
        <v>OB</v>
      </c>
      <c r="B1421" s="74" t="str">
        <f t="shared" si="337"/>
        <v/>
      </c>
      <c r="C1421" s="86" t="str">
        <f t="shared" si="338"/>
        <v/>
      </c>
      <c r="D1421" s="86" t="str">
        <f t="shared" si="339"/>
        <v/>
      </c>
      <c r="E1421" s="86" t="str">
        <f t="shared" si="340"/>
        <v/>
      </c>
      <c r="F1421" s="86" t="str">
        <f t="shared" si="341"/>
        <v/>
      </c>
      <c r="G1421" s="86" t="str">
        <f t="shared" si="342"/>
        <v/>
      </c>
      <c r="H1421" s="87" t="str">
        <f>IF(EXPORTADO!B1403&lt;&gt;"",EXPORTADO!B1403,"")</f>
        <v/>
      </c>
      <c r="I1421" s="78" t="str">
        <f t="shared" si="343"/>
        <v/>
      </c>
      <c r="J1421" s="78"/>
      <c r="K1421" s="88" t="str">
        <f>IF(EXPORTADO!A1403&lt;&gt;"",TRIM(EXPORTADO!A1403),"")</f>
        <v/>
      </c>
      <c r="L1421" s="50" t="str">
        <f>IF(K1421&lt;&gt;"",EXPORTADO!D1403,"")</f>
        <v/>
      </c>
      <c r="M1421" s="50"/>
      <c r="N1421" s="78" t="str">
        <f>IF(K1421&lt;&gt;"",EXPORTADO!C1403,"")</f>
        <v/>
      </c>
      <c r="O1421" s="89" t="str">
        <f>IF(G1421&lt;&gt;"",EXPORTADO!E1403,"")</f>
        <v/>
      </c>
      <c r="P1421" s="90" t="str">
        <f>IF(G1421&lt;&gt;"",EXPORTADO!F1403,"")</f>
        <v/>
      </c>
      <c r="Q1421" s="90" t="str">
        <f>IF($G1421&lt;&gt;"",$O1421*P1421,IF(OR($I1421="c",$I1421="css"),SUMIF($G$22:G$2999,$K1421,Q$22:Q$2999),IF($I1421="c1",SUMIF($F$22:F$2999,$K1421,Q$22:Q$2999),IF($I1421="c2",SUMIF($E$22:E$2999,$K1421,Q$22:Q$2999),IF($I1421="c3",SUMIF($D$22:D$2999,$K1421,Q$22:Q$2999),IF($I1421="c4",SUMIF($C$22:C$2999,$K1421,Q$22:Q$2999),""))))))</f>
        <v/>
      </c>
      <c r="S1421" s="90" t="s">
        <v>17</v>
      </c>
      <c r="T1421" s="90" t="str">
        <f>IF(G1421&lt;&gt;"",IF(S1421&lt;&gt;"",O1421*S1421,"Celda Vacia"),IF($G1421&lt;&gt;"",$O1421*S1421,IF(OR($I1421="c",$I1421="css"),SUMIF($G$22:G$2999,$K1421,T$22:T$2999),IF($I1421="c1",SUMIF($F$22:F$2999,$K1421,T$22:T$2999),IF($I1421="c2",SUMIF($E$22:E$2999,$K1421,T$22:T$2999),IF($I1421="c3",SUMIF($D$22:D$2999,$K1421,T$22:T$2999),IF($I1421="c4",SUMIF($C$22:C$2999,$K1421,T$22:T$2999),"")))))))</f>
        <v/>
      </c>
      <c r="U1421" s="91" t="str">
        <f t="shared" si="344"/>
        <v/>
      </c>
      <c r="V1421" s="45"/>
      <c r="X1421" s="50" t="str">
        <f t="shared" si="345"/>
        <v/>
      </c>
      <c r="Y1421" s="69" t="str">
        <f t="shared" si="346"/>
        <v/>
      </c>
      <c r="Z1421" s="69" t="str">
        <f t="shared" si="347"/>
        <v/>
      </c>
      <c r="AA1421" s="69" t="str">
        <f>IF(I1421="CSS",IF(RELLENAR!$F$6="PEM",IF(OR(T1421&lt;(Q1421),Q1421=0),1,""),IF(OR(T1421*(1+$T$11+$T$9)&lt;(Q1421*(1+$O$9+$O$11)),Q1421=0),1,"")),"")</f>
        <v/>
      </c>
      <c r="AB1421" s="93" t="str">
        <f t="shared" si="348"/>
        <v/>
      </c>
      <c r="AC1421" s="56" t="str">
        <f t="shared" si="349"/>
        <v/>
      </c>
      <c r="AD1421" s="94" t="str">
        <f t="shared" si="350"/>
        <v/>
      </c>
      <c r="AE1421" s="56" t="str">
        <f t="shared" si="351"/>
        <v/>
      </c>
      <c r="AF1421" s="78" t="str">
        <f t="shared" si="352"/>
        <v/>
      </c>
    </row>
    <row r="1422" spans="1:32" s="74" customFormat="1" x14ac:dyDescent="0.2">
      <c r="A1422" s="74" t="str">
        <f>IF(EXPORTADO!I1404&lt;&gt;"",EXPORTADO!I1404,"")</f>
        <v>OB</v>
      </c>
      <c r="B1422" s="74" t="str">
        <f t="shared" si="337"/>
        <v/>
      </c>
      <c r="C1422" s="86" t="str">
        <f t="shared" si="338"/>
        <v/>
      </c>
      <c r="D1422" s="86" t="str">
        <f t="shared" si="339"/>
        <v/>
      </c>
      <c r="E1422" s="86" t="str">
        <f t="shared" si="340"/>
        <v/>
      </c>
      <c r="F1422" s="86" t="str">
        <f t="shared" si="341"/>
        <v/>
      </c>
      <c r="G1422" s="86" t="str">
        <f t="shared" si="342"/>
        <v/>
      </c>
      <c r="H1422" s="87" t="str">
        <f>IF(EXPORTADO!B1404&lt;&gt;"",EXPORTADO!B1404,"")</f>
        <v/>
      </c>
      <c r="I1422" s="78" t="str">
        <f t="shared" si="343"/>
        <v/>
      </c>
      <c r="J1422" s="78"/>
      <c r="K1422" s="88" t="str">
        <f>IF(EXPORTADO!A1404&lt;&gt;"",TRIM(EXPORTADO!A1404),"")</f>
        <v/>
      </c>
      <c r="L1422" s="50" t="str">
        <f>IF(K1422&lt;&gt;"",EXPORTADO!D1404,"")</f>
        <v/>
      </c>
      <c r="M1422" s="50"/>
      <c r="N1422" s="78" t="str">
        <f>IF(K1422&lt;&gt;"",EXPORTADO!C1404,"")</f>
        <v/>
      </c>
      <c r="O1422" s="89" t="str">
        <f>IF(G1422&lt;&gt;"",EXPORTADO!E1404,"")</f>
        <v/>
      </c>
      <c r="P1422" s="90" t="str">
        <f>IF(G1422&lt;&gt;"",EXPORTADO!F1404,"")</f>
        <v/>
      </c>
      <c r="Q1422" s="90" t="str">
        <f>IF($G1422&lt;&gt;"",$O1422*P1422,IF(OR($I1422="c",$I1422="css"),SUMIF($G$22:G$2999,$K1422,Q$22:Q$2999),IF($I1422="c1",SUMIF($F$22:F$2999,$K1422,Q$22:Q$2999),IF($I1422="c2",SUMIF($E$22:E$2999,$K1422,Q$22:Q$2999),IF($I1422="c3",SUMIF($D$22:D$2999,$K1422,Q$22:Q$2999),IF($I1422="c4",SUMIF($C$22:C$2999,$K1422,Q$22:Q$2999),""))))))</f>
        <v/>
      </c>
      <c r="S1422" s="90"/>
      <c r="T1422" s="90" t="str">
        <f>IF(G1422&lt;&gt;"",IF(S1422&lt;&gt;"",O1422*S1422,"Celda Vacia"),IF($G1422&lt;&gt;"",$O1422*S1422,IF(OR($I1422="c",$I1422="css"),SUMIF($G$22:G$2999,$K1422,T$22:T$2999),IF($I1422="c1",SUMIF($F$22:F$2999,$K1422,T$22:T$2999),IF($I1422="c2",SUMIF($E$22:E$2999,$K1422,T$22:T$2999),IF($I1422="c3",SUMIF($D$22:D$2999,$K1422,T$22:T$2999),IF($I1422="c4",SUMIF($C$22:C$2999,$K1422,T$22:T$2999),"")))))))</f>
        <v/>
      </c>
      <c r="U1422" s="91" t="str">
        <f t="shared" si="344"/>
        <v/>
      </c>
      <c r="V1422" s="45"/>
      <c r="X1422" s="50" t="str">
        <f t="shared" si="345"/>
        <v/>
      </c>
      <c r="Y1422" s="69" t="str">
        <f t="shared" si="346"/>
        <v/>
      </c>
      <c r="Z1422" s="69" t="str">
        <f t="shared" si="347"/>
        <v/>
      </c>
      <c r="AA1422" s="69" t="str">
        <f>IF(I1422="CSS",IF(RELLENAR!$F$6="PEM",IF(OR(T1422&lt;(Q1422),Q1422=0),1,""),IF(OR(T1422*(1+$T$11+$T$9)&lt;(Q1422*(1+$O$9+$O$11)),Q1422=0),1,"")),"")</f>
        <v/>
      </c>
      <c r="AB1422" s="93" t="str">
        <f t="shared" si="348"/>
        <v/>
      </c>
      <c r="AC1422" s="56" t="str">
        <f t="shared" si="349"/>
        <v/>
      </c>
      <c r="AD1422" s="94" t="str">
        <f t="shared" si="350"/>
        <v/>
      </c>
      <c r="AE1422" s="56" t="str">
        <f t="shared" si="351"/>
        <v/>
      </c>
      <c r="AF1422" s="78" t="str">
        <f t="shared" si="352"/>
        <v/>
      </c>
    </row>
    <row r="1423" spans="1:32" s="74" customFormat="1" x14ac:dyDescent="0.2">
      <c r="A1423" s="74" t="str">
        <f>IF(EXPORTADO!I1405&lt;&gt;"",EXPORTADO!I1405,"")</f>
        <v>OB</v>
      </c>
      <c r="B1423" s="74" t="str">
        <f t="shared" si="337"/>
        <v/>
      </c>
      <c r="C1423" s="86" t="str">
        <f t="shared" si="338"/>
        <v/>
      </c>
      <c r="D1423" s="86" t="str">
        <f t="shared" si="339"/>
        <v/>
      </c>
      <c r="E1423" s="86" t="str">
        <f t="shared" si="340"/>
        <v/>
      </c>
      <c r="F1423" s="86" t="str">
        <f t="shared" si="341"/>
        <v/>
      </c>
      <c r="G1423" s="86" t="str">
        <f t="shared" si="342"/>
        <v/>
      </c>
      <c r="H1423" s="87" t="str">
        <f>IF(EXPORTADO!B1405&lt;&gt;"",EXPORTADO!B1405,"")</f>
        <v/>
      </c>
      <c r="I1423" s="78" t="str">
        <f t="shared" si="343"/>
        <v/>
      </c>
      <c r="J1423" s="78"/>
      <c r="K1423" s="88" t="str">
        <f>IF(EXPORTADO!A1405&lt;&gt;"",TRIM(EXPORTADO!A1405),"")</f>
        <v/>
      </c>
      <c r="L1423" s="50" t="str">
        <f>IF(K1423&lt;&gt;"",EXPORTADO!D1405,"")</f>
        <v/>
      </c>
      <c r="M1423" s="50"/>
      <c r="N1423" s="78" t="str">
        <f>IF(K1423&lt;&gt;"",EXPORTADO!C1405,"")</f>
        <v/>
      </c>
      <c r="O1423" s="89" t="str">
        <f>IF(G1423&lt;&gt;"",EXPORTADO!E1405,"")</f>
        <v/>
      </c>
      <c r="P1423" s="90" t="str">
        <f>IF(G1423&lt;&gt;"",EXPORTADO!F1405,"")</f>
        <v/>
      </c>
      <c r="Q1423" s="90" t="str">
        <f>IF($G1423&lt;&gt;"",$O1423*P1423,IF(OR($I1423="c",$I1423="css"),SUMIF($G$22:G$2999,$K1423,Q$22:Q$2999),IF($I1423="c1",SUMIF($F$22:F$2999,$K1423,Q$22:Q$2999),IF($I1423="c2",SUMIF($E$22:E$2999,$K1423,Q$22:Q$2999),IF($I1423="c3",SUMIF($D$22:D$2999,$K1423,Q$22:Q$2999),IF($I1423="c4",SUMIF($C$22:C$2999,$K1423,Q$22:Q$2999),""))))))</f>
        <v/>
      </c>
      <c r="S1423" s="90" t="s">
        <v>17</v>
      </c>
      <c r="T1423" s="90" t="str">
        <f>IF(G1423&lt;&gt;"",IF(S1423&lt;&gt;"",O1423*S1423,"Celda Vacia"),IF($G1423&lt;&gt;"",$O1423*S1423,IF(OR($I1423="c",$I1423="css"),SUMIF($G$22:G$2999,$K1423,T$22:T$2999),IF($I1423="c1",SUMIF($F$22:F$2999,$K1423,T$22:T$2999),IF($I1423="c2",SUMIF($E$22:E$2999,$K1423,T$22:T$2999),IF($I1423="c3",SUMIF($D$22:D$2999,$K1423,T$22:T$2999),IF($I1423="c4",SUMIF($C$22:C$2999,$K1423,T$22:T$2999),"")))))))</f>
        <v/>
      </c>
      <c r="U1423" s="91" t="str">
        <f t="shared" si="344"/>
        <v/>
      </c>
      <c r="V1423" s="45"/>
      <c r="X1423" s="50" t="str">
        <f t="shared" si="345"/>
        <v/>
      </c>
      <c r="Y1423" s="69" t="str">
        <f t="shared" si="346"/>
        <v/>
      </c>
      <c r="Z1423" s="69" t="str">
        <f t="shared" si="347"/>
        <v/>
      </c>
      <c r="AA1423" s="69" t="str">
        <f>IF(I1423="CSS",IF(RELLENAR!$F$6="PEM",IF(OR(T1423&lt;(Q1423),Q1423=0),1,""),IF(OR(T1423*(1+$T$11+$T$9)&lt;(Q1423*(1+$O$9+$O$11)),Q1423=0),1,"")),"")</f>
        <v/>
      </c>
      <c r="AB1423" s="93" t="str">
        <f t="shared" si="348"/>
        <v/>
      </c>
      <c r="AC1423" s="56" t="str">
        <f t="shared" si="349"/>
        <v/>
      </c>
      <c r="AD1423" s="94" t="str">
        <f t="shared" si="350"/>
        <v/>
      </c>
      <c r="AE1423" s="56" t="str">
        <f t="shared" si="351"/>
        <v/>
      </c>
      <c r="AF1423" s="78" t="str">
        <f t="shared" si="352"/>
        <v/>
      </c>
    </row>
    <row r="1424" spans="1:32" s="74" customFormat="1" x14ac:dyDescent="0.2">
      <c r="A1424" s="74" t="str">
        <f>IF(EXPORTADO!I1406&lt;&gt;"",EXPORTADO!I1406,"")</f>
        <v>OB</v>
      </c>
      <c r="B1424" s="74" t="str">
        <f t="shared" si="337"/>
        <v/>
      </c>
      <c r="C1424" s="86" t="str">
        <f t="shared" si="338"/>
        <v/>
      </c>
      <c r="D1424" s="86" t="str">
        <f t="shared" si="339"/>
        <v/>
      </c>
      <c r="E1424" s="86" t="str">
        <f t="shared" si="340"/>
        <v/>
      </c>
      <c r="F1424" s="86" t="str">
        <f t="shared" si="341"/>
        <v/>
      </c>
      <c r="G1424" s="86" t="str">
        <f t="shared" si="342"/>
        <v/>
      </c>
      <c r="H1424" s="87" t="str">
        <f>IF(EXPORTADO!B1406&lt;&gt;"",EXPORTADO!B1406,"")</f>
        <v/>
      </c>
      <c r="I1424" s="78" t="str">
        <f t="shared" si="343"/>
        <v/>
      </c>
      <c r="J1424" s="78"/>
      <c r="K1424" s="88" t="str">
        <f>IF(EXPORTADO!A1406&lt;&gt;"",TRIM(EXPORTADO!A1406),"")</f>
        <v/>
      </c>
      <c r="L1424" s="50" t="str">
        <f>IF(K1424&lt;&gt;"",EXPORTADO!D1406,"")</f>
        <v/>
      </c>
      <c r="M1424" s="50"/>
      <c r="N1424" s="78" t="str">
        <f>IF(K1424&lt;&gt;"",EXPORTADO!C1406,"")</f>
        <v/>
      </c>
      <c r="O1424" s="89" t="str">
        <f>IF(G1424&lt;&gt;"",EXPORTADO!E1406,"")</f>
        <v/>
      </c>
      <c r="P1424" s="90" t="str">
        <f>IF(G1424&lt;&gt;"",EXPORTADO!F1406,"")</f>
        <v/>
      </c>
      <c r="Q1424" s="90" t="str">
        <f>IF($G1424&lt;&gt;"",$O1424*P1424,IF(OR($I1424="c",$I1424="css"),SUMIF($G$22:G$2999,$K1424,Q$22:Q$2999),IF($I1424="c1",SUMIF($F$22:F$2999,$K1424,Q$22:Q$2999),IF($I1424="c2",SUMIF($E$22:E$2999,$K1424,Q$22:Q$2999),IF($I1424="c3",SUMIF($D$22:D$2999,$K1424,Q$22:Q$2999),IF($I1424="c4",SUMIF($C$22:C$2999,$K1424,Q$22:Q$2999),""))))))</f>
        <v/>
      </c>
      <c r="S1424" s="90"/>
      <c r="T1424" s="90" t="str">
        <f>IF(G1424&lt;&gt;"",IF(S1424&lt;&gt;"",O1424*S1424,"Celda Vacia"),IF($G1424&lt;&gt;"",$O1424*S1424,IF(OR($I1424="c",$I1424="css"),SUMIF($G$22:G$2999,$K1424,T$22:T$2999),IF($I1424="c1",SUMIF($F$22:F$2999,$K1424,T$22:T$2999),IF($I1424="c2",SUMIF($E$22:E$2999,$K1424,T$22:T$2999),IF($I1424="c3",SUMIF($D$22:D$2999,$K1424,T$22:T$2999),IF($I1424="c4",SUMIF($C$22:C$2999,$K1424,T$22:T$2999),"")))))))</f>
        <v/>
      </c>
      <c r="U1424" s="91" t="str">
        <f t="shared" si="344"/>
        <v/>
      </c>
      <c r="V1424" s="45"/>
      <c r="X1424" s="50" t="str">
        <f>IF(Y1424&lt;&gt;"",$X$7,IF(Z1424&lt;&gt;"",$X$9,IF(AND(AA1424&lt;&gt;"",AA1424&lt;&gt;0),$X$11,IF(AND(AE1424&lt;&gt;"",AE1424&lt;&gt;0),$X$13,""))))</f>
        <v/>
      </c>
      <c r="Y1424" s="69" t="str">
        <f t="shared" si="346"/>
        <v/>
      </c>
      <c r="Z1424" s="69" t="str">
        <f t="shared" si="347"/>
        <v/>
      </c>
      <c r="AA1424" s="69" t="str">
        <f>IF(I1424="CSS",IF(RELLENAR!$F$6="PEM",IF(OR(T1424&lt;(Q1424),Q1424=0),1,""),IF(OR(T1424*(1+$T$11+$T$9)&lt;(Q1424*(1+$O$9+$O$11)),Q1424=0),1,"")),"")</f>
        <v/>
      </c>
      <c r="AB1424" s="93" t="str">
        <f t="shared" si="348"/>
        <v/>
      </c>
      <c r="AC1424" s="56" t="str">
        <f t="shared" si="349"/>
        <v/>
      </c>
      <c r="AD1424" s="94" t="str">
        <f t="shared" si="350"/>
        <v/>
      </c>
      <c r="AE1424" s="56" t="str">
        <f t="shared" si="351"/>
        <v/>
      </c>
      <c r="AF1424" s="78" t="str">
        <f t="shared" si="352"/>
        <v/>
      </c>
    </row>
    <row r="1425" spans="1:32" s="74" customFormat="1" x14ac:dyDescent="0.2">
      <c r="A1425" s="74" t="str">
        <f>IF(EXPORTADO!I1407&lt;&gt;"",EXPORTADO!I1407,"")</f>
        <v/>
      </c>
      <c r="B1425" s="74" t="str">
        <f t="shared" si="337"/>
        <v/>
      </c>
      <c r="C1425" s="86" t="str">
        <f t="shared" si="338"/>
        <v/>
      </c>
      <c r="D1425" s="86" t="str">
        <f t="shared" si="339"/>
        <v/>
      </c>
      <c r="E1425" s="86" t="str">
        <f t="shared" si="340"/>
        <v/>
      </c>
      <c r="F1425" s="86" t="str">
        <f t="shared" si="341"/>
        <v/>
      </c>
      <c r="G1425" s="86" t="str">
        <f t="shared" si="342"/>
        <v/>
      </c>
      <c r="H1425" s="87" t="str">
        <f>IF(EXPORTADO!B1407&lt;&gt;"",EXPORTADO!B1407,"")</f>
        <v/>
      </c>
      <c r="I1425" s="78" t="str">
        <f t="shared" si="343"/>
        <v/>
      </c>
      <c r="J1425" s="78"/>
      <c r="K1425" s="88" t="str">
        <f>IF(EXPORTADO!A1407&lt;&gt;"",TRIM(EXPORTADO!A1407),"")</f>
        <v/>
      </c>
      <c r="L1425" s="50" t="str">
        <f>IF(K1425&lt;&gt;"",EXPORTADO!D1407,"")</f>
        <v/>
      </c>
      <c r="M1425" s="50"/>
      <c r="N1425" s="78" t="str">
        <f>IF(K1425&lt;&gt;"",EXPORTADO!C1407,"")</f>
        <v/>
      </c>
      <c r="O1425" s="89" t="str">
        <f>IF(G1425&lt;&gt;"",EXPORTADO!E1407,"")</f>
        <v/>
      </c>
      <c r="P1425" s="90" t="str">
        <f>IF(G1425&lt;&gt;"",EXPORTADO!F1407,"")</f>
        <v/>
      </c>
      <c r="Q1425" s="90" t="str">
        <f>IF($G1425&lt;&gt;"",$O1425*P1425,IF(OR($I1425="c",$I1425="css"),SUMIF($G$22:G$2999,$K1425,Q$22:Q$2999),IF($I1425="c1",SUMIF($F$22:F$2999,$K1425,Q$22:Q$2999),IF($I1425="c2",SUMIF($E$22:E$2999,$K1425,Q$22:Q$2999),IF($I1425="c3",SUMIF($D$22:D$2999,$K1425,Q$22:Q$2999),IF($I1425="c4",SUMIF($C$22:C$2999,$K1425,Q$22:Q$2999),""))))))</f>
        <v/>
      </c>
      <c r="S1425" s="90" t="s">
        <v>17</v>
      </c>
      <c r="T1425" s="90" t="str">
        <f>IF(G1425&lt;&gt;"",IF(S1425&lt;&gt;"",O1425*S1425,"Celda Vacia"),IF($G1425&lt;&gt;"",$O1425*S1425,IF(OR($I1425="c",$I1425="css"),SUMIF($G$22:G$2999,$K1425,T$22:T$2999),IF($I1425="c1",SUMIF($F$22:F$2999,$K1425,T$22:T$2999),IF($I1425="c2",SUMIF($E$22:E$2999,$K1425,T$22:T$2999),IF($I1425="c3",SUMIF($D$22:D$2999,$K1425,T$22:T$2999),IF($I1425="c4",SUMIF($C$22:C$2999,$K1425,T$22:T$2999),"")))))))</f>
        <v/>
      </c>
      <c r="U1425" s="91" t="str">
        <f t="shared" si="344"/>
        <v/>
      </c>
      <c r="V1425" s="45"/>
      <c r="X1425" s="50" t="str">
        <f t="shared" si="345"/>
        <v/>
      </c>
      <c r="Y1425" s="69" t="str">
        <f t="shared" si="346"/>
        <v/>
      </c>
      <c r="Z1425" s="69" t="str">
        <f t="shared" si="347"/>
        <v/>
      </c>
      <c r="AA1425" s="69" t="str">
        <f>IF(I1425="CSS",IF(RELLENAR!$F$6="PEM",IF(OR(T1425&lt;(Q1425),Q1425=0),1,""),IF(OR(T1425*(1+$T$11+$T$9)&lt;(Q1425*(1+$O$9+$O$11)),Q1425=0),1,"")),"")</f>
        <v/>
      </c>
      <c r="AB1425" s="93" t="str">
        <f t="shared" si="348"/>
        <v/>
      </c>
      <c r="AC1425" s="56" t="str">
        <f t="shared" si="349"/>
        <v/>
      </c>
      <c r="AD1425" s="94" t="str">
        <f t="shared" si="350"/>
        <v/>
      </c>
      <c r="AE1425" s="56" t="str">
        <f t="shared" si="351"/>
        <v/>
      </c>
      <c r="AF1425" s="78" t="str">
        <f t="shared" si="352"/>
        <v/>
      </c>
    </row>
    <row r="1426" spans="1:32" s="74" customFormat="1" x14ac:dyDescent="0.2">
      <c r="A1426" s="74" t="str">
        <f>IF(EXPORTADO!I1408&lt;&gt;"",EXPORTADO!I1408,"")</f>
        <v/>
      </c>
      <c r="B1426" s="74" t="str">
        <f t="shared" si="337"/>
        <v/>
      </c>
      <c r="C1426" s="86" t="str">
        <f t="shared" si="338"/>
        <v/>
      </c>
      <c r="D1426" s="86" t="str">
        <f t="shared" si="339"/>
        <v/>
      </c>
      <c r="E1426" s="86" t="str">
        <f t="shared" si="340"/>
        <v/>
      </c>
      <c r="F1426" s="86" t="str">
        <f t="shared" si="341"/>
        <v/>
      </c>
      <c r="G1426" s="86" t="str">
        <f t="shared" si="342"/>
        <v/>
      </c>
      <c r="H1426" s="87" t="str">
        <f>IF(EXPORTADO!B1408&lt;&gt;"",EXPORTADO!B1408,"")</f>
        <v/>
      </c>
      <c r="I1426" s="78" t="str">
        <f t="shared" si="343"/>
        <v/>
      </c>
      <c r="J1426" s="78"/>
      <c r="K1426" s="88" t="str">
        <f>IF(EXPORTADO!A1408&lt;&gt;"",TRIM(EXPORTADO!A1408),"")</f>
        <v/>
      </c>
      <c r="L1426" s="50" t="str">
        <f>IF(K1426&lt;&gt;"",EXPORTADO!D1408,"")</f>
        <v/>
      </c>
      <c r="M1426" s="50"/>
      <c r="N1426" s="78" t="str">
        <f>IF(K1426&lt;&gt;"",EXPORTADO!C1408,"")</f>
        <v/>
      </c>
      <c r="O1426" s="89" t="str">
        <f>IF(G1426&lt;&gt;"",EXPORTADO!E1408,"")</f>
        <v/>
      </c>
      <c r="P1426" s="90" t="str">
        <f>IF(G1426&lt;&gt;"",EXPORTADO!F1408,"")</f>
        <v/>
      </c>
      <c r="Q1426" s="90" t="str">
        <f>IF($G1426&lt;&gt;"",$O1426*P1426,IF(OR($I1426="c",$I1426="css"),SUMIF($G$22:G$2999,$K1426,Q$22:Q$2999),IF($I1426="c1",SUMIF($F$22:F$2999,$K1426,Q$22:Q$2999),IF($I1426="c2",SUMIF($E$22:E$2999,$K1426,Q$22:Q$2999),IF($I1426="c3",SUMIF($D$22:D$2999,$K1426,Q$22:Q$2999),IF($I1426="c4",SUMIF($C$22:C$2999,$K1426,Q$22:Q$2999),""))))))</f>
        <v/>
      </c>
      <c r="S1426" s="90" t="s">
        <v>17</v>
      </c>
      <c r="T1426" s="90" t="str">
        <f>IF(G1426&lt;&gt;"",IF(S1426&lt;&gt;"",O1426*S1426,"Celda Vacia"),IF($G1426&lt;&gt;"",$O1426*S1426,IF(OR($I1426="c",$I1426="css"),SUMIF($G$22:G$2999,$K1426,T$22:T$2999),IF($I1426="c1",SUMIF($F$22:F$2999,$K1426,T$22:T$2999),IF($I1426="c2",SUMIF($E$22:E$2999,$K1426,T$22:T$2999),IF($I1426="c3",SUMIF($D$22:D$2999,$K1426,T$22:T$2999),IF($I1426="c4",SUMIF($C$22:C$2999,$K1426,T$22:T$2999),"")))))))</f>
        <v/>
      </c>
      <c r="U1426" s="91" t="str">
        <f t="shared" si="344"/>
        <v/>
      </c>
      <c r="V1426" s="45"/>
      <c r="X1426" s="50" t="str">
        <f t="shared" si="345"/>
        <v/>
      </c>
      <c r="Y1426" s="69" t="str">
        <f t="shared" si="346"/>
        <v/>
      </c>
      <c r="Z1426" s="69" t="str">
        <f t="shared" si="347"/>
        <v/>
      </c>
      <c r="AA1426" s="69" t="str">
        <f>IF(I1426="CSS",IF(RELLENAR!$F$6="PEM",IF(OR(T1426&lt;(Q1426),Q1426=0),1,""),IF(OR(T1426*(1+$T$11+$T$9)&lt;(Q1426*(1+$O$9+$O$11)),Q1426=0),1,"")),"")</f>
        <v/>
      </c>
      <c r="AB1426" s="93" t="str">
        <f t="shared" si="348"/>
        <v/>
      </c>
      <c r="AC1426" s="56" t="str">
        <f t="shared" si="349"/>
        <v/>
      </c>
      <c r="AD1426" s="94" t="str">
        <f t="shared" si="350"/>
        <v/>
      </c>
      <c r="AE1426" s="56" t="str">
        <f t="shared" si="351"/>
        <v/>
      </c>
      <c r="AF1426" s="78" t="str">
        <f t="shared" si="352"/>
        <v/>
      </c>
    </row>
    <row r="1427" spans="1:32" s="74" customFormat="1" x14ac:dyDescent="0.2">
      <c r="A1427" s="74" t="str">
        <f>IF(EXPORTADO!I1409&lt;&gt;"",EXPORTADO!I1409,"")</f>
        <v/>
      </c>
      <c r="B1427" s="74" t="str">
        <f t="shared" si="337"/>
        <v/>
      </c>
      <c r="C1427" s="86" t="str">
        <f t="shared" si="338"/>
        <v/>
      </c>
      <c r="D1427" s="86" t="str">
        <f t="shared" si="339"/>
        <v/>
      </c>
      <c r="E1427" s="86" t="str">
        <f t="shared" si="340"/>
        <v/>
      </c>
      <c r="F1427" s="86" t="str">
        <f t="shared" si="341"/>
        <v/>
      </c>
      <c r="G1427" s="86" t="str">
        <f t="shared" si="342"/>
        <v/>
      </c>
      <c r="H1427" s="87" t="str">
        <f>IF(EXPORTADO!B1409&lt;&gt;"",EXPORTADO!B1409,"")</f>
        <v/>
      </c>
      <c r="I1427" s="78" t="str">
        <f t="shared" si="343"/>
        <v/>
      </c>
      <c r="J1427" s="78"/>
      <c r="K1427" s="88" t="str">
        <f>IF(EXPORTADO!A1409&lt;&gt;"",TRIM(EXPORTADO!A1409),"")</f>
        <v/>
      </c>
      <c r="L1427" s="50" t="str">
        <f>IF(K1427&lt;&gt;"",EXPORTADO!D1409,"")</f>
        <v/>
      </c>
      <c r="M1427" s="50"/>
      <c r="N1427" s="78" t="str">
        <f>IF(K1427&lt;&gt;"",EXPORTADO!C1409,"")</f>
        <v/>
      </c>
      <c r="O1427" s="89" t="str">
        <f>IF(G1427&lt;&gt;"",EXPORTADO!E1409,"")</f>
        <v/>
      </c>
      <c r="P1427" s="90" t="str">
        <f>IF(G1427&lt;&gt;"",EXPORTADO!F1409,"")</f>
        <v/>
      </c>
      <c r="Q1427" s="90" t="str">
        <f>IF($G1427&lt;&gt;"",$O1427*P1427,IF(OR($I1427="c",$I1427="css"),SUMIF($G$22:G$2999,$K1427,Q$22:Q$2999),IF($I1427="c1",SUMIF($F$22:F$2999,$K1427,Q$22:Q$2999),IF($I1427="c2",SUMIF($E$22:E$2999,$K1427,Q$22:Q$2999),IF($I1427="c3",SUMIF($D$22:D$2999,$K1427,Q$22:Q$2999),IF($I1427="c4",SUMIF($C$22:C$2999,$K1427,Q$22:Q$2999),""))))))</f>
        <v/>
      </c>
      <c r="S1427" s="90"/>
      <c r="T1427" s="90" t="str">
        <f>IF(G1427&lt;&gt;"",IF(S1427&lt;&gt;"",O1427*S1427,"Celda Vacia"),IF($G1427&lt;&gt;"",$O1427*S1427,IF(OR($I1427="c",$I1427="css"),SUMIF($G$22:G$2999,$K1427,T$22:T$2999),IF($I1427="c1",SUMIF($F$22:F$2999,$K1427,T$22:T$2999),IF($I1427="c2",SUMIF($E$22:E$2999,$K1427,T$22:T$2999),IF($I1427="c3",SUMIF($D$22:D$2999,$K1427,T$22:T$2999),IF($I1427="c4",SUMIF($C$22:C$2999,$K1427,T$22:T$2999),"")))))))</f>
        <v/>
      </c>
      <c r="U1427" s="91" t="str">
        <f t="shared" si="344"/>
        <v/>
      </c>
      <c r="V1427" s="45"/>
      <c r="X1427" s="50" t="str">
        <f t="shared" si="345"/>
        <v/>
      </c>
      <c r="Y1427" s="69" t="str">
        <f t="shared" si="346"/>
        <v/>
      </c>
      <c r="Z1427" s="69" t="str">
        <f t="shared" si="347"/>
        <v/>
      </c>
      <c r="AA1427" s="69" t="str">
        <f>IF(I1427="CSS",IF(RELLENAR!$F$6="PEM",IF(OR(T1427&lt;(Q1427),Q1427=0),1,""),IF(OR(T1427*(1+$T$11+$T$9)&lt;(Q1427*(1+$O$9+$O$11)),Q1427=0),1,"")),"")</f>
        <v/>
      </c>
      <c r="AB1427" s="93" t="str">
        <f t="shared" si="348"/>
        <v/>
      </c>
      <c r="AC1427" s="56" t="str">
        <f t="shared" si="349"/>
        <v/>
      </c>
      <c r="AD1427" s="94" t="str">
        <f t="shared" si="350"/>
        <v/>
      </c>
      <c r="AE1427" s="56" t="str">
        <f t="shared" si="351"/>
        <v/>
      </c>
      <c r="AF1427" s="78" t="str">
        <f t="shared" si="352"/>
        <v/>
      </c>
    </row>
    <row r="1428" spans="1:32" s="74" customFormat="1" x14ac:dyDescent="0.2">
      <c r="A1428" s="74" t="str">
        <f>IF(EXPORTADO!I1410&lt;&gt;"",EXPORTADO!I1410,"")</f>
        <v/>
      </c>
      <c r="B1428" s="74" t="str">
        <f t="shared" si="337"/>
        <v/>
      </c>
      <c r="C1428" s="86" t="str">
        <f t="shared" si="338"/>
        <v/>
      </c>
      <c r="D1428" s="86" t="str">
        <f t="shared" si="339"/>
        <v/>
      </c>
      <c r="E1428" s="86" t="str">
        <f t="shared" si="340"/>
        <v/>
      </c>
      <c r="F1428" s="86" t="str">
        <f t="shared" si="341"/>
        <v/>
      </c>
      <c r="G1428" s="86" t="str">
        <f t="shared" si="342"/>
        <v/>
      </c>
      <c r="H1428" s="87" t="str">
        <f>IF(EXPORTADO!B1410&lt;&gt;"",EXPORTADO!B1410,"")</f>
        <v/>
      </c>
      <c r="I1428" s="78" t="str">
        <f t="shared" si="343"/>
        <v/>
      </c>
      <c r="J1428" s="78"/>
      <c r="K1428" s="88" t="str">
        <f>IF(EXPORTADO!A1410&lt;&gt;"",TRIM(EXPORTADO!A1410),"")</f>
        <v/>
      </c>
      <c r="L1428" s="50" t="str">
        <f>IF(K1428&lt;&gt;"",EXPORTADO!D1410,"")</f>
        <v/>
      </c>
      <c r="M1428" s="50"/>
      <c r="N1428" s="78" t="str">
        <f>IF(K1428&lt;&gt;"",EXPORTADO!C1410,"")</f>
        <v/>
      </c>
      <c r="O1428" s="89" t="str">
        <f>IF(G1428&lt;&gt;"",EXPORTADO!E1410,"")</f>
        <v/>
      </c>
      <c r="P1428" s="90" t="str">
        <f>IF(G1428&lt;&gt;"",EXPORTADO!F1410,"")</f>
        <v/>
      </c>
      <c r="Q1428" s="90" t="str">
        <f>IF($G1428&lt;&gt;"",$O1428*P1428,IF(OR($I1428="c",$I1428="css"),SUMIF($G$22:G$2999,$K1428,Q$22:Q$2999),IF($I1428="c1",SUMIF($F$22:F$2999,$K1428,Q$22:Q$2999),IF($I1428="c2",SUMIF($E$22:E$2999,$K1428,Q$22:Q$2999),IF($I1428="c3",SUMIF($D$22:D$2999,$K1428,Q$22:Q$2999),IF($I1428="c4",SUMIF($C$22:C$2999,$K1428,Q$22:Q$2999),""))))))</f>
        <v/>
      </c>
      <c r="S1428" s="90"/>
      <c r="T1428" s="90" t="str">
        <f>IF(G1428&lt;&gt;"",IF(S1428&lt;&gt;"",O1428*S1428,"Celda Vacia"),IF($G1428&lt;&gt;"",$O1428*S1428,IF(OR($I1428="c",$I1428="css"),SUMIF($G$22:G$2999,$K1428,T$22:T$2999),IF($I1428="c1",SUMIF($F$22:F$2999,$K1428,T$22:T$2999),IF($I1428="c2",SUMIF($E$22:E$2999,$K1428,T$22:T$2999),IF($I1428="c3",SUMIF($D$22:D$2999,$K1428,T$22:T$2999),IF($I1428="c4",SUMIF($C$22:C$2999,$K1428,T$22:T$2999),"")))))))</f>
        <v/>
      </c>
      <c r="U1428" s="91" t="str">
        <f t="shared" si="344"/>
        <v/>
      </c>
      <c r="V1428" s="45"/>
      <c r="X1428" s="50" t="str">
        <f t="shared" si="345"/>
        <v/>
      </c>
      <c r="Y1428" s="69" t="str">
        <f t="shared" si="346"/>
        <v/>
      </c>
      <c r="Z1428" s="69" t="str">
        <f t="shared" si="347"/>
        <v/>
      </c>
      <c r="AA1428" s="69" t="str">
        <f>IF(I1428="CSS",IF(RELLENAR!$F$6="PEM",IF(OR(T1428&lt;(Q1428),Q1428=0),1,""),IF(OR(T1428*(1+$T$11+$T$9)&lt;(Q1428*(1+$O$9+$O$11)),Q1428=0),1,"")),"")</f>
        <v/>
      </c>
      <c r="AB1428" s="93" t="str">
        <f t="shared" si="348"/>
        <v/>
      </c>
      <c r="AC1428" s="56" t="str">
        <f t="shared" si="349"/>
        <v/>
      </c>
      <c r="AD1428" s="94" t="str">
        <f t="shared" si="350"/>
        <v/>
      </c>
      <c r="AE1428" s="56" t="str">
        <f t="shared" si="351"/>
        <v/>
      </c>
      <c r="AF1428" s="78" t="str">
        <f t="shared" si="352"/>
        <v/>
      </c>
    </row>
    <row r="1429" spans="1:32" s="74" customFormat="1" x14ac:dyDescent="0.2">
      <c r="A1429" s="74" t="str">
        <f>IF(EXPORTADO!I1411&lt;&gt;"",EXPORTADO!I1411,"")</f>
        <v/>
      </c>
      <c r="B1429" s="74" t="str">
        <f t="shared" si="337"/>
        <v/>
      </c>
      <c r="C1429" s="86" t="str">
        <f t="shared" si="338"/>
        <v/>
      </c>
      <c r="D1429" s="86" t="str">
        <f t="shared" si="339"/>
        <v/>
      </c>
      <c r="E1429" s="86" t="str">
        <f t="shared" si="340"/>
        <v/>
      </c>
      <c r="F1429" s="86" t="str">
        <f t="shared" si="341"/>
        <v/>
      </c>
      <c r="G1429" s="86" t="str">
        <f t="shared" si="342"/>
        <v/>
      </c>
      <c r="H1429" s="87" t="str">
        <f>IF(EXPORTADO!B1411&lt;&gt;"",EXPORTADO!B1411,"")</f>
        <v/>
      </c>
      <c r="I1429" s="78" t="str">
        <f t="shared" si="343"/>
        <v/>
      </c>
      <c r="J1429" s="78"/>
      <c r="K1429" s="88" t="str">
        <f>IF(EXPORTADO!A1411&lt;&gt;"",TRIM(EXPORTADO!A1411),"")</f>
        <v/>
      </c>
      <c r="L1429" s="50" t="str">
        <f>IF(K1429&lt;&gt;"",EXPORTADO!D1411,"")</f>
        <v/>
      </c>
      <c r="M1429" s="50"/>
      <c r="N1429" s="78" t="str">
        <f>IF(K1429&lt;&gt;"",EXPORTADO!C1411,"")</f>
        <v/>
      </c>
      <c r="O1429" s="89" t="str">
        <f>IF(G1429&lt;&gt;"",EXPORTADO!E1411,"")</f>
        <v/>
      </c>
      <c r="P1429" s="90" t="str">
        <f>IF(G1429&lt;&gt;"",EXPORTADO!F1411,"")</f>
        <v/>
      </c>
      <c r="Q1429" s="90" t="str">
        <f>IF($G1429&lt;&gt;"",$O1429*P1429,IF(OR($I1429="c",$I1429="css"),SUMIF($G$22:G$2999,$K1429,Q$22:Q$2999),IF($I1429="c1",SUMIF($F$22:F$2999,$K1429,Q$22:Q$2999),IF($I1429="c2",SUMIF($E$22:E$2999,$K1429,Q$22:Q$2999),IF($I1429="c3",SUMIF($D$22:D$2999,$K1429,Q$22:Q$2999),IF($I1429="c4",SUMIF($C$22:C$2999,$K1429,Q$22:Q$2999),""))))))</f>
        <v/>
      </c>
      <c r="S1429" s="90"/>
      <c r="T1429" s="90" t="str">
        <f>IF(G1429&lt;&gt;"",IF(S1429&lt;&gt;"",O1429*S1429,"Celda Vacia"),IF($G1429&lt;&gt;"",$O1429*S1429,IF(OR($I1429="c",$I1429="css"),SUMIF($G$22:G$2999,$K1429,T$22:T$2999),IF($I1429="c1",SUMIF($F$22:F$2999,$K1429,T$22:T$2999),IF($I1429="c2",SUMIF($E$22:E$2999,$K1429,T$22:T$2999),IF($I1429="c3",SUMIF($D$22:D$2999,$K1429,T$22:T$2999),IF($I1429="c4",SUMIF($C$22:C$2999,$K1429,T$22:T$2999),"")))))))</f>
        <v/>
      </c>
      <c r="U1429" s="91" t="str">
        <f t="shared" si="344"/>
        <v/>
      </c>
      <c r="V1429" s="45"/>
      <c r="X1429" s="50" t="str">
        <f t="shared" si="345"/>
        <v/>
      </c>
      <c r="Y1429" s="69" t="str">
        <f t="shared" si="346"/>
        <v/>
      </c>
      <c r="Z1429" s="69" t="str">
        <f t="shared" si="347"/>
        <v/>
      </c>
      <c r="AA1429" s="69" t="str">
        <f>IF(I1429="CSS",IF(RELLENAR!$F$6="PEM",IF(OR(T1429&lt;(Q1429),Q1429=0),1,""),IF(OR(T1429*(1+$T$11+$T$9)&lt;(Q1429*(1+$O$9+$O$11)),Q1429=0),1,"")),"")</f>
        <v/>
      </c>
      <c r="AB1429" s="93" t="str">
        <f t="shared" si="348"/>
        <v/>
      </c>
      <c r="AC1429" s="56" t="str">
        <f t="shared" si="349"/>
        <v/>
      </c>
      <c r="AD1429" s="94" t="str">
        <f t="shared" si="350"/>
        <v/>
      </c>
      <c r="AE1429" s="56" t="str">
        <f t="shared" si="351"/>
        <v/>
      </c>
      <c r="AF1429" s="78" t="str">
        <f t="shared" si="352"/>
        <v/>
      </c>
    </row>
    <row r="1430" spans="1:32" s="74" customFormat="1" x14ac:dyDescent="0.2">
      <c r="A1430" s="74" t="str">
        <f>IF(EXPORTADO!I1412&lt;&gt;"",EXPORTADO!I1412,"")</f>
        <v/>
      </c>
      <c r="B1430" s="74" t="str">
        <f t="shared" ref="B1430:B1493" si="353">IF(K1430&lt;&gt;"",LEN(K1430),"")</f>
        <v/>
      </c>
      <c r="C1430" s="86" t="str">
        <f t="shared" ref="C1430:C1493" si="354">IF($I1430="P5",MID($K1430,1,14),"")</f>
        <v/>
      </c>
      <c r="D1430" s="86" t="str">
        <f t="shared" ref="D1430:D1493" si="355">IF(OR($I1430="P4",$I1430="P5",$I1430="P5"),MID($K1430,1,11),"")</f>
        <v/>
      </c>
      <c r="E1430" s="86" t="str">
        <f t="shared" ref="E1430:E1493" si="356">IF(OR($I1430="P3",$I1430="P4",$I1430="P5"),MID($K1430,1,8),"")</f>
        <v/>
      </c>
      <c r="F1430" s="86" t="str">
        <f t="shared" ref="F1430:F1493" si="357">IF(OR($I1430="P2",$I1430="P3",$I1430="P4",$I1430="P5"),MID($K1430,1,5),"")</f>
        <v/>
      </c>
      <c r="G1430" s="86" t="str">
        <f t="shared" ref="G1430:G1493" si="358">IF(OR($I1430="P1",$I1430="P2",$I1430="P3",$I1430="P4",$I1430="P5"),MID($K1430,1,2),"")</f>
        <v/>
      </c>
      <c r="H1430" s="87" t="str">
        <f>IF(EXPORTADO!B1412&lt;&gt;"",EXPORTADO!B1412,"")</f>
        <v/>
      </c>
      <c r="I1430" s="78" t="str">
        <f t="shared" ref="I1430:I1493" si="359">IF(K1430&lt;&gt;"",IF(OR(K1430=CSS.1,K1430=CSS.2,K1430=CSS.3),"CSS",IF(B1430=17,IF(H1430="capítulo","c5","p5"),IF(B1430=14,IF(H1430="capítulo","c4","p4"),IF(B1430=11,IF(H1430="capítulo","c3","p3"),IF(B1430=8,IF(H1430="capítulo","c2","p2"),IF(B1430=5,IF(H1430="capítulo","c1","p1"),IF(B1430=2,"c"))))))),"")</f>
        <v/>
      </c>
      <c r="J1430" s="78"/>
      <c r="K1430" s="88" t="str">
        <f>IF(EXPORTADO!A1412&lt;&gt;"",TRIM(EXPORTADO!A1412),"")</f>
        <v/>
      </c>
      <c r="L1430" s="50" t="str">
        <f>IF(K1430&lt;&gt;"",EXPORTADO!D1412,"")</f>
        <v/>
      </c>
      <c r="M1430" s="50"/>
      <c r="N1430" s="78" t="str">
        <f>IF(K1430&lt;&gt;"",EXPORTADO!C1412,"")</f>
        <v/>
      </c>
      <c r="O1430" s="89" t="str">
        <f>IF(G1430&lt;&gt;"",EXPORTADO!E1412,"")</f>
        <v/>
      </c>
      <c r="P1430" s="90" t="str">
        <f>IF(G1430&lt;&gt;"",EXPORTADO!F1412,"")</f>
        <v/>
      </c>
      <c r="Q1430" s="90" t="str">
        <f>IF($G1430&lt;&gt;"",$O1430*P1430,IF(OR($I1430="c",$I1430="css"),SUMIF($G$22:G$2999,$K1430,Q$22:Q$2999),IF($I1430="c1",SUMIF($F$22:F$2999,$K1430,Q$22:Q$2999),IF($I1430="c2",SUMIF($E$22:E$2999,$K1430,Q$22:Q$2999),IF($I1430="c3",SUMIF($D$22:D$2999,$K1430,Q$22:Q$2999),IF($I1430="c4",SUMIF($C$22:C$2999,$K1430,Q$22:Q$2999),""))))))</f>
        <v/>
      </c>
      <c r="S1430" s="90"/>
      <c r="T1430" s="90" t="str">
        <f>IF(G1430&lt;&gt;"",IF(S1430&lt;&gt;"",O1430*S1430,"Celda Vacia"),IF($G1430&lt;&gt;"",$O1430*S1430,IF(OR($I1430="c",$I1430="css"),SUMIF($G$22:G$2999,$K1430,T$22:T$2999),IF($I1430="c1",SUMIF($F$22:F$2999,$K1430,T$22:T$2999),IF($I1430="c2",SUMIF($E$22:E$2999,$K1430,T$22:T$2999),IF($I1430="c3",SUMIF($D$22:D$2999,$K1430,T$22:T$2999),IF($I1430="c4",SUMIF($C$22:C$2999,$K1430,T$22:T$2999),"")))))))</f>
        <v/>
      </c>
      <c r="U1430" s="91" t="str">
        <f t="shared" ref="U1430:U1493" si="360">IF(T1430&lt;&gt;"Celda Vacia",IF($T$7&lt;&gt;0,IF(AND(T1430&lt;&gt;0,T1430&lt;&gt;"",Q1430&lt;&gt;0,Q1430&lt;&gt;""),-(1-(T1430*($Z$3+1))/(Q1430*($Z$2+1))),IF(AND(S1430&lt;&gt;"",S1430&lt;&gt;0,P1430&lt;&gt;"",P1430&lt;&gt;0),-(1-(S1430/P1430)),"")),""),"")</f>
        <v/>
      </c>
      <c r="V1430" s="45"/>
      <c r="X1430" s="50" t="str">
        <f t="shared" ref="X1430:X1493" si="361">IF(Y1430&lt;&gt;"",$X$7,IF(Z1430&lt;&gt;"",$X$9,IF(AND(AA1430&lt;&gt;"",AA1430&lt;&gt;0),$X$11,IF(AND(AE1430&lt;&gt;"",AE1430&lt;&gt;0),$X$13,""))))</f>
        <v/>
      </c>
      <c r="Y1430" s="69" t="str">
        <f t="shared" ref="Y1430:Y1493" si="362">IF(G1430&lt;&gt;"",IF(S1430="",1,""),"")</f>
        <v/>
      </c>
      <c r="Z1430" s="69" t="str">
        <f t="shared" ref="Z1430:Z1493" si="363">IF(G1430&lt;&gt;"",IF(S1430&lt;&gt;"",IF(S1430=0,1,""),""),"")</f>
        <v/>
      </c>
      <c r="AA1430" s="69" t="str">
        <f>IF(I1430="CSS",IF(RELLENAR!$F$6="PEM",IF(OR(T1430&lt;(Q1430),Q1430=0),1,""),IF(OR(T1430*(1+$T$11+$T$9)&lt;(Q1430*(1+$O$9+$O$11)),Q1430=0),1,"")),"")</f>
        <v/>
      </c>
      <c r="AB1430" s="93" t="str">
        <f t="shared" ref="AB1430:AB1493" si="364">IF(G1430&lt;&gt;"",IF(U1430&lt;&gt;"",U1430,""),"")</f>
        <v/>
      </c>
      <c r="AC1430" s="56" t="str">
        <f t="shared" ref="AC1430:AC1493" si="365">IF(G1430&lt;&gt;"",IF(AB1430&lt;&gt;"",COUNTIF($AB$22:$AB$2999,AB1430),""),"")</f>
        <v/>
      </c>
      <c r="AD1430" s="94" t="str">
        <f t="shared" ref="AD1430:AD1493" si="366">IF(AND(I1430="C",T1430&lt;&gt;0),-(1-(T1430*($T$11+$T$9)+T1430)/(Q1430*($O$9+$O$11)+Q1430)),"")</f>
        <v/>
      </c>
      <c r="AE1430" s="56" t="str">
        <f t="shared" ref="AE1430:AE1493" si="367">IF(AD1430&lt;&gt;"",IF(A1430="OB",IF(ABS(AD1430)&gt;PD.OC,1,""),IF(A1430="VEC",IF(ABS(AD1430)&gt;PD.VEC,1,""),IF(A1430="CI",IF(ABS(AD1430)&gt;PD.IC,1,""),IF(A1430="EIM",IF(ABS(AD1430)&gt;PD.EIM,1,""),"")))),"")</f>
        <v/>
      </c>
      <c r="AF1430" s="78" t="str">
        <f t="shared" ref="AF1430:AF1493" si="368">IF(T1430="celda vacia",1,"")</f>
        <v/>
      </c>
    </row>
    <row r="1431" spans="1:32" s="74" customFormat="1" x14ac:dyDescent="0.2">
      <c r="A1431" s="74" t="str">
        <f>IF(EXPORTADO!I1413&lt;&gt;"",EXPORTADO!I1413,"")</f>
        <v/>
      </c>
      <c r="B1431" s="74" t="str">
        <f t="shared" si="353"/>
        <v/>
      </c>
      <c r="C1431" s="86" t="str">
        <f t="shared" si="354"/>
        <v/>
      </c>
      <c r="D1431" s="86" t="str">
        <f t="shared" si="355"/>
        <v/>
      </c>
      <c r="E1431" s="86" t="str">
        <f t="shared" si="356"/>
        <v/>
      </c>
      <c r="F1431" s="86" t="str">
        <f t="shared" si="357"/>
        <v/>
      </c>
      <c r="G1431" s="86" t="str">
        <f t="shared" si="358"/>
        <v/>
      </c>
      <c r="H1431" s="87" t="str">
        <f>IF(EXPORTADO!B1413&lt;&gt;"",EXPORTADO!B1413,"")</f>
        <v/>
      </c>
      <c r="I1431" s="78" t="str">
        <f t="shared" si="359"/>
        <v/>
      </c>
      <c r="J1431" s="78"/>
      <c r="K1431" s="88" t="str">
        <f>IF(EXPORTADO!A1413&lt;&gt;"",TRIM(EXPORTADO!A1413),"")</f>
        <v/>
      </c>
      <c r="L1431" s="50" t="str">
        <f>IF(K1431&lt;&gt;"",EXPORTADO!D1413,"")</f>
        <v/>
      </c>
      <c r="M1431" s="50"/>
      <c r="N1431" s="78" t="str">
        <f>IF(K1431&lt;&gt;"",EXPORTADO!C1413,"")</f>
        <v/>
      </c>
      <c r="O1431" s="89" t="str">
        <f>IF(G1431&lt;&gt;"",EXPORTADO!E1413,"")</f>
        <v/>
      </c>
      <c r="P1431" s="90" t="str">
        <f>IF(G1431&lt;&gt;"",EXPORTADO!F1413,"")</f>
        <v/>
      </c>
      <c r="Q1431" s="90" t="str">
        <f>IF($G1431&lt;&gt;"",$O1431*P1431,IF(OR($I1431="c",$I1431="css"),SUMIF($G$22:G$2999,$K1431,Q$22:Q$2999),IF($I1431="c1",SUMIF($F$22:F$2999,$K1431,Q$22:Q$2999),IF($I1431="c2",SUMIF($E$22:E$2999,$K1431,Q$22:Q$2999),IF($I1431="c3",SUMIF($D$22:D$2999,$K1431,Q$22:Q$2999),IF($I1431="c4",SUMIF($C$22:C$2999,$K1431,Q$22:Q$2999),""))))))</f>
        <v/>
      </c>
      <c r="S1431" s="90"/>
      <c r="T1431" s="90" t="str">
        <f>IF(G1431&lt;&gt;"",IF(S1431&lt;&gt;"",O1431*S1431,"Celda Vacia"),IF($G1431&lt;&gt;"",$O1431*S1431,IF(OR($I1431="c",$I1431="css"),SUMIF($G$22:G$2999,$K1431,T$22:T$2999),IF($I1431="c1",SUMIF($F$22:F$2999,$K1431,T$22:T$2999),IF($I1431="c2",SUMIF($E$22:E$2999,$K1431,T$22:T$2999),IF($I1431="c3",SUMIF($D$22:D$2999,$K1431,T$22:T$2999),IF($I1431="c4",SUMIF($C$22:C$2999,$K1431,T$22:T$2999),"")))))))</f>
        <v/>
      </c>
      <c r="U1431" s="91" t="str">
        <f t="shared" si="360"/>
        <v/>
      </c>
      <c r="V1431" s="45"/>
      <c r="X1431" s="50" t="str">
        <f t="shared" si="361"/>
        <v/>
      </c>
      <c r="Y1431" s="69" t="str">
        <f t="shared" si="362"/>
        <v/>
      </c>
      <c r="Z1431" s="69" t="str">
        <f t="shared" si="363"/>
        <v/>
      </c>
      <c r="AA1431" s="69" t="str">
        <f>IF(I1431="CSS",IF(RELLENAR!$F$6="PEM",IF(OR(T1431&lt;(Q1431),Q1431=0),1,""),IF(OR(T1431*(1+$T$11+$T$9)&lt;(Q1431*(1+$O$9+$O$11)),Q1431=0),1,"")),"")</f>
        <v/>
      </c>
      <c r="AB1431" s="93" t="str">
        <f t="shared" si="364"/>
        <v/>
      </c>
      <c r="AC1431" s="56" t="str">
        <f t="shared" si="365"/>
        <v/>
      </c>
      <c r="AD1431" s="94" t="str">
        <f t="shared" si="366"/>
        <v/>
      </c>
      <c r="AE1431" s="56" t="str">
        <f t="shared" si="367"/>
        <v/>
      </c>
      <c r="AF1431" s="78" t="str">
        <f t="shared" si="368"/>
        <v/>
      </c>
    </row>
    <row r="1432" spans="1:32" s="74" customFormat="1" x14ac:dyDescent="0.2">
      <c r="A1432" s="74" t="str">
        <f>IF(EXPORTADO!I1414&lt;&gt;"",EXPORTADO!I1414,"")</f>
        <v/>
      </c>
      <c r="B1432" s="74" t="str">
        <f t="shared" si="353"/>
        <v/>
      </c>
      <c r="C1432" s="86" t="str">
        <f t="shared" si="354"/>
        <v/>
      </c>
      <c r="D1432" s="86" t="str">
        <f t="shared" si="355"/>
        <v/>
      </c>
      <c r="E1432" s="86" t="str">
        <f t="shared" si="356"/>
        <v/>
      </c>
      <c r="F1432" s="86" t="str">
        <f t="shared" si="357"/>
        <v/>
      </c>
      <c r="G1432" s="86" t="str">
        <f t="shared" si="358"/>
        <v/>
      </c>
      <c r="H1432" s="87" t="str">
        <f>IF(EXPORTADO!B1414&lt;&gt;"",EXPORTADO!B1414,"")</f>
        <v/>
      </c>
      <c r="I1432" s="78" t="str">
        <f t="shared" si="359"/>
        <v/>
      </c>
      <c r="J1432" s="78"/>
      <c r="K1432" s="88" t="str">
        <f>IF(EXPORTADO!A1414&lt;&gt;"",TRIM(EXPORTADO!A1414),"")</f>
        <v/>
      </c>
      <c r="L1432" s="50" t="str">
        <f>IF(K1432&lt;&gt;"",EXPORTADO!D1414,"")</f>
        <v/>
      </c>
      <c r="M1432" s="50"/>
      <c r="N1432" s="78" t="str">
        <f>IF(K1432&lt;&gt;"",EXPORTADO!C1414,"")</f>
        <v/>
      </c>
      <c r="O1432" s="89" t="str">
        <f>IF(G1432&lt;&gt;"",EXPORTADO!E1414,"")</f>
        <v/>
      </c>
      <c r="P1432" s="90" t="str">
        <f>IF(G1432&lt;&gt;"",EXPORTADO!F1414,"")</f>
        <v/>
      </c>
      <c r="Q1432" s="90" t="str">
        <f>IF($G1432&lt;&gt;"",$O1432*P1432,IF(OR($I1432="c",$I1432="css"),SUMIF($G$22:G$2999,$K1432,Q$22:Q$2999),IF($I1432="c1",SUMIF($F$22:F$2999,$K1432,Q$22:Q$2999),IF($I1432="c2",SUMIF($E$22:E$2999,$K1432,Q$22:Q$2999),IF($I1432="c3",SUMIF($D$22:D$2999,$K1432,Q$22:Q$2999),IF($I1432="c4",SUMIF($C$22:C$2999,$K1432,Q$22:Q$2999),""))))))</f>
        <v/>
      </c>
      <c r="S1432" s="90"/>
      <c r="T1432" s="90" t="str">
        <f>IF(G1432&lt;&gt;"",IF(S1432&lt;&gt;"",O1432*S1432,"Celda Vacia"),IF($G1432&lt;&gt;"",$O1432*S1432,IF(OR($I1432="c",$I1432="css"),SUMIF($G$22:G$2999,$K1432,T$22:T$2999),IF($I1432="c1",SUMIF($F$22:F$2999,$K1432,T$22:T$2999),IF($I1432="c2",SUMIF($E$22:E$2999,$K1432,T$22:T$2999),IF($I1432="c3",SUMIF($D$22:D$2999,$K1432,T$22:T$2999),IF($I1432="c4",SUMIF($C$22:C$2999,$K1432,T$22:T$2999),"")))))))</f>
        <v/>
      </c>
      <c r="U1432" s="91" t="str">
        <f t="shared" si="360"/>
        <v/>
      </c>
      <c r="V1432" s="45"/>
      <c r="X1432" s="50" t="str">
        <f t="shared" si="361"/>
        <v/>
      </c>
      <c r="Y1432" s="69" t="str">
        <f t="shared" si="362"/>
        <v/>
      </c>
      <c r="Z1432" s="69" t="str">
        <f t="shared" si="363"/>
        <v/>
      </c>
      <c r="AA1432" s="69" t="str">
        <f>IF(I1432="CSS",IF(RELLENAR!$F$6="PEM",IF(OR(T1432&lt;(Q1432),Q1432=0),1,""),IF(OR(T1432*(1+$T$11+$T$9)&lt;(Q1432*(1+$O$9+$O$11)),Q1432=0),1,"")),"")</f>
        <v/>
      </c>
      <c r="AB1432" s="93" t="str">
        <f t="shared" si="364"/>
        <v/>
      </c>
      <c r="AC1432" s="56" t="str">
        <f t="shared" si="365"/>
        <v/>
      </c>
      <c r="AD1432" s="94" t="str">
        <f t="shared" si="366"/>
        <v/>
      </c>
      <c r="AE1432" s="56" t="str">
        <f t="shared" si="367"/>
        <v/>
      </c>
      <c r="AF1432" s="78" t="str">
        <f t="shared" si="368"/>
        <v/>
      </c>
    </row>
    <row r="1433" spans="1:32" s="74" customFormat="1" x14ac:dyDescent="0.2">
      <c r="A1433" s="74" t="str">
        <f>IF(EXPORTADO!I1415&lt;&gt;"",EXPORTADO!I1415,"")</f>
        <v/>
      </c>
      <c r="B1433" s="74" t="str">
        <f t="shared" si="353"/>
        <v/>
      </c>
      <c r="C1433" s="86" t="str">
        <f t="shared" si="354"/>
        <v/>
      </c>
      <c r="D1433" s="86" t="str">
        <f t="shared" si="355"/>
        <v/>
      </c>
      <c r="E1433" s="86" t="str">
        <f t="shared" si="356"/>
        <v/>
      </c>
      <c r="F1433" s="86" t="str">
        <f t="shared" si="357"/>
        <v/>
      </c>
      <c r="G1433" s="86" t="str">
        <f t="shared" si="358"/>
        <v/>
      </c>
      <c r="H1433" s="87" t="str">
        <f>IF(EXPORTADO!B1415&lt;&gt;"",EXPORTADO!B1415,"")</f>
        <v/>
      </c>
      <c r="I1433" s="78" t="str">
        <f t="shared" si="359"/>
        <v/>
      </c>
      <c r="J1433" s="78"/>
      <c r="K1433" s="88" t="str">
        <f>IF(EXPORTADO!A1415&lt;&gt;"",TRIM(EXPORTADO!A1415),"")</f>
        <v/>
      </c>
      <c r="L1433" s="50" t="str">
        <f>IF(K1433&lt;&gt;"",EXPORTADO!D1415,"")</f>
        <v/>
      </c>
      <c r="M1433" s="50"/>
      <c r="N1433" s="78" t="str">
        <f>IF(K1433&lt;&gt;"",EXPORTADO!C1415,"")</f>
        <v/>
      </c>
      <c r="O1433" s="89" t="str">
        <f>IF(G1433&lt;&gt;"",EXPORTADO!E1415,"")</f>
        <v/>
      </c>
      <c r="P1433" s="90" t="str">
        <f>IF(G1433&lt;&gt;"",EXPORTADO!F1415,"")</f>
        <v/>
      </c>
      <c r="Q1433" s="90" t="str">
        <f>IF($G1433&lt;&gt;"",$O1433*P1433,IF(OR($I1433="c",$I1433="css"),SUMIF($G$22:G$2999,$K1433,Q$22:Q$2999),IF($I1433="c1",SUMIF($F$22:F$2999,$K1433,Q$22:Q$2999),IF($I1433="c2",SUMIF($E$22:E$2999,$K1433,Q$22:Q$2999),IF($I1433="c3",SUMIF($D$22:D$2999,$K1433,Q$22:Q$2999),IF($I1433="c4",SUMIF($C$22:C$2999,$K1433,Q$22:Q$2999),""))))))</f>
        <v/>
      </c>
      <c r="S1433" s="90"/>
      <c r="T1433" s="90" t="str">
        <f>IF(G1433&lt;&gt;"",IF(S1433&lt;&gt;"",O1433*S1433,"Celda Vacia"),IF($G1433&lt;&gt;"",$O1433*S1433,IF(OR($I1433="c",$I1433="css"),SUMIF($G$22:G$2999,$K1433,T$22:T$2999),IF($I1433="c1",SUMIF($F$22:F$2999,$K1433,T$22:T$2999),IF($I1433="c2",SUMIF($E$22:E$2999,$K1433,T$22:T$2999),IF($I1433="c3",SUMIF($D$22:D$2999,$K1433,T$22:T$2999),IF($I1433="c4",SUMIF($C$22:C$2999,$K1433,T$22:T$2999),"")))))))</f>
        <v/>
      </c>
      <c r="U1433" s="91" t="str">
        <f t="shared" si="360"/>
        <v/>
      </c>
      <c r="V1433" s="45"/>
      <c r="X1433" s="50" t="str">
        <f t="shared" si="361"/>
        <v/>
      </c>
      <c r="Y1433" s="69" t="str">
        <f t="shared" si="362"/>
        <v/>
      </c>
      <c r="Z1433" s="69" t="str">
        <f t="shared" si="363"/>
        <v/>
      </c>
      <c r="AA1433" s="69" t="str">
        <f>IF(I1433="CSS",IF(RELLENAR!$F$6="PEM",IF(OR(T1433&lt;(Q1433),Q1433=0),1,""),IF(OR(T1433*(1+$T$11+$T$9)&lt;(Q1433*(1+$O$9+$O$11)),Q1433=0),1,"")),"")</f>
        <v/>
      </c>
      <c r="AB1433" s="93" t="str">
        <f t="shared" si="364"/>
        <v/>
      </c>
      <c r="AC1433" s="56" t="str">
        <f t="shared" si="365"/>
        <v/>
      </c>
      <c r="AD1433" s="94" t="str">
        <f t="shared" si="366"/>
        <v/>
      </c>
      <c r="AE1433" s="56" t="str">
        <f t="shared" si="367"/>
        <v/>
      </c>
      <c r="AF1433" s="78" t="str">
        <f t="shared" si="368"/>
        <v/>
      </c>
    </row>
    <row r="1434" spans="1:32" s="74" customFormat="1" x14ac:dyDescent="0.2">
      <c r="A1434" s="74" t="str">
        <f>IF(EXPORTADO!I1416&lt;&gt;"",EXPORTADO!I1416,"")</f>
        <v/>
      </c>
      <c r="B1434" s="74" t="str">
        <f t="shared" si="353"/>
        <v/>
      </c>
      <c r="C1434" s="86" t="str">
        <f t="shared" si="354"/>
        <v/>
      </c>
      <c r="D1434" s="86" t="str">
        <f t="shared" si="355"/>
        <v/>
      </c>
      <c r="E1434" s="86" t="str">
        <f t="shared" si="356"/>
        <v/>
      </c>
      <c r="F1434" s="86" t="str">
        <f t="shared" si="357"/>
        <v/>
      </c>
      <c r="G1434" s="86" t="str">
        <f t="shared" si="358"/>
        <v/>
      </c>
      <c r="H1434" s="87" t="str">
        <f>IF(EXPORTADO!B1416&lt;&gt;"",EXPORTADO!B1416,"")</f>
        <v/>
      </c>
      <c r="I1434" s="78" t="str">
        <f t="shared" si="359"/>
        <v/>
      </c>
      <c r="J1434" s="78"/>
      <c r="K1434" s="88" t="str">
        <f>IF(EXPORTADO!A1416&lt;&gt;"",TRIM(EXPORTADO!A1416),"")</f>
        <v/>
      </c>
      <c r="L1434" s="50" t="str">
        <f>IF(K1434&lt;&gt;"",EXPORTADO!D1416,"")</f>
        <v/>
      </c>
      <c r="M1434" s="50"/>
      <c r="N1434" s="78" t="str">
        <f>IF(K1434&lt;&gt;"",EXPORTADO!C1416,"")</f>
        <v/>
      </c>
      <c r="O1434" s="89" t="str">
        <f>IF(G1434&lt;&gt;"",EXPORTADO!E1416,"")</f>
        <v/>
      </c>
      <c r="P1434" s="90" t="str">
        <f>IF(G1434&lt;&gt;"",EXPORTADO!F1416,"")</f>
        <v/>
      </c>
      <c r="Q1434" s="90" t="str">
        <f>IF($G1434&lt;&gt;"",$O1434*P1434,IF(OR($I1434="c",$I1434="css"),SUMIF($G$22:G$2999,$K1434,Q$22:Q$2999),IF($I1434="c1",SUMIF($F$22:F$2999,$K1434,Q$22:Q$2999),IF($I1434="c2",SUMIF($E$22:E$2999,$K1434,Q$22:Q$2999),IF($I1434="c3",SUMIF($D$22:D$2999,$K1434,Q$22:Q$2999),IF($I1434="c4",SUMIF($C$22:C$2999,$K1434,Q$22:Q$2999),""))))))</f>
        <v/>
      </c>
      <c r="S1434" s="90"/>
      <c r="T1434" s="90" t="str">
        <f>IF(G1434&lt;&gt;"",IF(S1434&lt;&gt;"",O1434*S1434,"Celda Vacia"),IF($G1434&lt;&gt;"",$O1434*S1434,IF(OR($I1434="c",$I1434="css"),SUMIF($G$22:G$2999,$K1434,T$22:T$2999),IF($I1434="c1",SUMIF($F$22:F$2999,$K1434,T$22:T$2999),IF($I1434="c2",SUMIF($E$22:E$2999,$K1434,T$22:T$2999),IF($I1434="c3",SUMIF($D$22:D$2999,$K1434,T$22:T$2999),IF($I1434="c4",SUMIF($C$22:C$2999,$K1434,T$22:T$2999),"")))))))</f>
        <v/>
      </c>
      <c r="U1434" s="91" t="str">
        <f t="shared" si="360"/>
        <v/>
      </c>
      <c r="V1434" s="45"/>
      <c r="X1434" s="50" t="str">
        <f t="shared" si="361"/>
        <v/>
      </c>
      <c r="Y1434" s="69" t="str">
        <f t="shared" si="362"/>
        <v/>
      </c>
      <c r="Z1434" s="69" t="str">
        <f t="shared" si="363"/>
        <v/>
      </c>
      <c r="AA1434" s="69" t="str">
        <f>IF(I1434="CSS",IF(RELLENAR!$F$6="PEM",IF(OR(T1434&lt;(Q1434),Q1434=0),1,""),IF(OR(T1434*(1+$T$11+$T$9)&lt;(Q1434*(1+$O$9+$O$11)),Q1434=0),1,"")),"")</f>
        <v/>
      </c>
      <c r="AB1434" s="93" t="str">
        <f t="shared" si="364"/>
        <v/>
      </c>
      <c r="AC1434" s="56" t="str">
        <f t="shared" si="365"/>
        <v/>
      </c>
      <c r="AD1434" s="94" t="str">
        <f t="shared" si="366"/>
        <v/>
      </c>
      <c r="AE1434" s="56" t="str">
        <f t="shared" si="367"/>
        <v/>
      </c>
      <c r="AF1434" s="78" t="str">
        <f t="shared" si="368"/>
        <v/>
      </c>
    </row>
    <row r="1435" spans="1:32" s="74" customFormat="1" x14ac:dyDescent="0.2">
      <c r="A1435" s="74" t="str">
        <f>IF(EXPORTADO!I1417&lt;&gt;"",EXPORTADO!I1417,"")</f>
        <v/>
      </c>
      <c r="B1435" s="74" t="str">
        <f t="shared" si="353"/>
        <v/>
      </c>
      <c r="C1435" s="86" t="str">
        <f t="shared" si="354"/>
        <v/>
      </c>
      <c r="D1435" s="86" t="str">
        <f t="shared" si="355"/>
        <v/>
      </c>
      <c r="E1435" s="86" t="str">
        <f t="shared" si="356"/>
        <v/>
      </c>
      <c r="F1435" s="86" t="str">
        <f t="shared" si="357"/>
        <v/>
      </c>
      <c r="G1435" s="86" t="str">
        <f t="shared" si="358"/>
        <v/>
      </c>
      <c r="H1435" s="87" t="str">
        <f>IF(EXPORTADO!B1417&lt;&gt;"",EXPORTADO!B1417,"")</f>
        <v/>
      </c>
      <c r="I1435" s="78" t="str">
        <f t="shared" si="359"/>
        <v/>
      </c>
      <c r="J1435" s="78"/>
      <c r="K1435" s="88" t="str">
        <f>IF(EXPORTADO!A1417&lt;&gt;"",TRIM(EXPORTADO!A1417),"")</f>
        <v/>
      </c>
      <c r="L1435" s="50" t="str">
        <f>IF(K1435&lt;&gt;"",EXPORTADO!D1417,"")</f>
        <v/>
      </c>
      <c r="M1435" s="50"/>
      <c r="N1435" s="78" t="str">
        <f>IF(K1435&lt;&gt;"",EXPORTADO!C1417,"")</f>
        <v/>
      </c>
      <c r="O1435" s="89" t="str">
        <f>IF(G1435&lt;&gt;"",EXPORTADO!E1417,"")</f>
        <v/>
      </c>
      <c r="P1435" s="90" t="str">
        <f>IF(G1435&lt;&gt;"",EXPORTADO!F1417,"")</f>
        <v/>
      </c>
      <c r="Q1435" s="90" t="str">
        <f>IF($G1435&lt;&gt;"",$O1435*P1435,IF(OR($I1435="c",$I1435="css"),SUMIF($G$22:G$2999,$K1435,Q$22:Q$2999),IF($I1435="c1",SUMIF($F$22:F$2999,$K1435,Q$22:Q$2999),IF($I1435="c2",SUMIF($E$22:E$2999,$K1435,Q$22:Q$2999),IF($I1435="c3",SUMIF($D$22:D$2999,$K1435,Q$22:Q$2999),IF($I1435="c4",SUMIF($C$22:C$2999,$K1435,Q$22:Q$2999),""))))))</f>
        <v/>
      </c>
      <c r="S1435" s="90"/>
      <c r="T1435" s="90" t="str">
        <f>IF(G1435&lt;&gt;"",IF(S1435&lt;&gt;"",O1435*S1435,"Celda Vacia"),IF($G1435&lt;&gt;"",$O1435*S1435,IF(OR($I1435="c",$I1435="css"),SUMIF($G$22:G$2999,$K1435,T$22:T$2999),IF($I1435="c1",SUMIF($F$22:F$2999,$K1435,T$22:T$2999),IF($I1435="c2",SUMIF($E$22:E$2999,$K1435,T$22:T$2999),IF($I1435="c3",SUMIF($D$22:D$2999,$K1435,T$22:T$2999),IF($I1435="c4",SUMIF($C$22:C$2999,$K1435,T$22:T$2999),"")))))))</f>
        <v/>
      </c>
      <c r="U1435" s="91" t="str">
        <f t="shared" si="360"/>
        <v/>
      </c>
      <c r="V1435" s="45"/>
      <c r="X1435" s="50" t="str">
        <f t="shared" si="361"/>
        <v/>
      </c>
      <c r="Y1435" s="69" t="str">
        <f t="shared" si="362"/>
        <v/>
      </c>
      <c r="Z1435" s="69" t="str">
        <f t="shared" si="363"/>
        <v/>
      </c>
      <c r="AA1435" s="69" t="str">
        <f>IF(I1435="CSS",IF(RELLENAR!$F$6="PEM",IF(OR(T1435&lt;(Q1435),Q1435=0),1,""),IF(OR(T1435*(1+$T$11+$T$9)&lt;(Q1435*(1+$O$9+$O$11)),Q1435=0),1,"")),"")</f>
        <v/>
      </c>
      <c r="AB1435" s="93" t="str">
        <f t="shared" si="364"/>
        <v/>
      </c>
      <c r="AC1435" s="56" t="str">
        <f t="shared" si="365"/>
        <v/>
      </c>
      <c r="AD1435" s="94" t="str">
        <f t="shared" si="366"/>
        <v/>
      </c>
      <c r="AE1435" s="56" t="str">
        <f t="shared" si="367"/>
        <v/>
      </c>
      <c r="AF1435" s="78" t="str">
        <f t="shared" si="368"/>
        <v/>
      </c>
    </row>
    <row r="1436" spans="1:32" s="74" customFormat="1" x14ac:dyDescent="0.2">
      <c r="A1436" s="74" t="str">
        <f>IF(EXPORTADO!I1418&lt;&gt;"",EXPORTADO!I1418,"")</f>
        <v/>
      </c>
      <c r="B1436" s="74" t="str">
        <f t="shared" si="353"/>
        <v/>
      </c>
      <c r="C1436" s="86" t="str">
        <f t="shared" si="354"/>
        <v/>
      </c>
      <c r="D1436" s="86" t="str">
        <f t="shared" si="355"/>
        <v/>
      </c>
      <c r="E1436" s="86" t="str">
        <f t="shared" si="356"/>
        <v/>
      </c>
      <c r="F1436" s="86" t="str">
        <f t="shared" si="357"/>
        <v/>
      </c>
      <c r="G1436" s="86" t="str">
        <f t="shared" si="358"/>
        <v/>
      </c>
      <c r="H1436" s="87" t="str">
        <f>IF(EXPORTADO!B1418&lt;&gt;"",EXPORTADO!B1418,"")</f>
        <v/>
      </c>
      <c r="I1436" s="78" t="str">
        <f t="shared" si="359"/>
        <v/>
      </c>
      <c r="J1436" s="78"/>
      <c r="K1436" s="88" t="str">
        <f>IF(EXPORTADO!A1418&lt;&gt;"",TRIM(EXPORTADO!A1418),"")</f>
        <v/>
      </c>
      <c r="L1436" s="50" t="str">
        <f>IF(K1436&lt;&gt;"",EXPORTADO!D1418,"")</f>
        <v/>
      </c>
      <c r="M1436" s="50"/>
      <c r="N1436" s="78" t="str">
        <f>IF(K1436&lt;&gt;"",EXPORTADO!C1418,"")</f>
        <v/>
      </c>
      <c r="O1436" s="89" t="str">
        <f>IF(G1436&lt;&gt;"",EXPORTADO!E1418,"")</f>
        <v/>
      </c>
      <c r="P1436" s="90" t="str">
        <f>IF(G1436&lt;&gt;"",EXPORTADO!F1418,"")</f>
        <v/>
      </c>
      <c r="Q1436" s="90" t="str">
        <f>IF($G1436&lt;&gt;"",$O1436*P1436,IF(OR($I1436="c",$I1436="css"),SUMIF($G$22:G$2999,$K1436,Q$22:Q$2999),IF($I1436="c1",SUMIF($F$22:F$2999,$K1436,Q$22:Q$2999),IF($I1436="c2",SUMIF($E$22:E$2999,$K1436,Q$22:Q$2999),IF($I1436="c3",SUMIF($D$22:D$2999,$K1436,Q$22:Q$2999),IF($I1436="c4",SUMIF($C$22:C$2999,$K1436,Q$22:Q$2999),""))))))</f>
        <v/>
      </c>
      <c r="S1436" s="90"/>
      <c r="T1436" s="90" t="str">
        <f>IF(G1436&lt;&gt;"",IF(S1436&lt;&gt;"",O1436*S1436,"Celda Vacia"),IF($G1436&lt;&gt;"",$O1436*S1436,IF(OR($I1436="c",$I1436="css"),SUMIF($G$22:G$2999,$K1436,T$22:T$2999),IF($I1436="c1",SUMIF($F$22:F$2999,$K1436,T$22:T$2999),IF($I1436="c2",SUMIF($E$22:E$2999,$K1436,T$22:T$2999),IF($I1436="c3",SUMIF($D$22:D$2999,$K1436,T$22:T$2999),IF($I1436="c4",SUMIF($C$22:C$2999,$K1436,T$22:T$2999),"")))))))</f>
        <v/>
      </c>
      <c r="U1436" s="91" t="str">
        <f t="shared" si="360"/>
        <v/>
      </c>
      <c r="V1436" s="45"/>
      <c r="X1436" s="50" t="str">
        <f t="shared" si="361"/>
        <v/>
      </c>
      <c r="Y1436" s="69" t="str">
        <f t="shared" si="362"/>
        <v/>
      </c>
      <c r="Z1436" s="69" t="str">
        <f t="shared" si="363"/>
        <v/>
      </c>
      <c r="AA1436" s="69" t="str">
        <f>IF(I1436="CSS",IF(RELLENAR!$F$6="PEM",IF(OR(T1436&lt;(Q1436),Q1436=0),1,""),IF(OR(T1436*(1+$T$11+$T$9)&lt;(Q1436*(1+$O$9+$O$11)),Q1436=0),1,"")),"")</f>
        <v/>
      </c>
      <c r="AB1436" s="93" t="str">
        <f t="shared" si="364"/>
        <v/>
      </c>
      <c r="AC1436" s="56" t="str">
        <f t="shared" si="365"/>
        <v/>
      </c>
      <c r="AD1436" s="94" t="str">
        <f t="shared" si="366"/>
        <v/>
      </c>
      <c r="AE1436" s="56" t="str">
        <f t="shared" si="367"/>
        <v/>
      </c>
      <c r="AF1436" s="78" t="str">
        <f t="shared" si="368"/>
        <v/>
      </c>
    </row>
    <row r="1437" spans="1:32" s="74" customFormat="1" x14ac:dyDescent="0.2">
      <c r="A1437" s="74" t="str">
        <f>IF(EXPORTADO!I1419&lt;&gt;"",EXPORTADO!I1419,"")</f>
        <v/>
      </c>
      <c r="B1437" s="74" t="str">
        <f t="shared" si="353"/>
        <v/>
      </c>
      <c r="C1437" s="86" t="str">
        <f t="shared" si="354"/>
        <v/>
      </c>
      <c r="D1437" s="86" t="str">
        <f t="shared" si="355"/>
        <v/>
      </c>
      <c r="E1437" s="86" t="str">
        <f t="shared" si="356"/>
        <v/>
      </c>
      <c r="F1437" s="86" t="str">
        <f t="shared" si="357"/>
        <v/>
      </c>
      <c r="G1437" s="86" t="str">
        <f t="shared" si="358"/>
        <v/>
      </c>
      <c r="H1437" s="87" t="str">
        <f>IF(EXPORTADO!B1419&lt;&gt;"",EXPORTADO!B1419,"")</f>
        <v/>
      </c>
      <c r="I1437" s="78" t="str">
        <f t="shared" si="359"/>
        <v/>
      </c>
      <c r="J1437" s="78"/>
      <c r="K1437" s="88" t="str">
        <f>IF(EXPORTADO!A1419&lt;&gt;"",TRIM(EXPORTADO!A1419),"")</f>
        <v/>
      </c>
      <c r="L1437" s="50" t="str">
        <f>IF(K1437&lt;&gt;"",EXPORTADO!D1419,"")</f>
        <v/>
      </c>
      <c r="M1437" s="50"/>
      <c r="N1437" s="78" t="str">
        <f>IF(K1437&lt;&gt;"",EXPORTADO!C1419,"")</f>
        <v/>
      </c>
      <c r="O1437" s="89" t="str">
        <f>IF(G1437&lt;&gt;"",EXPORTADO!E1419,"")</f>
        <v/>
      </c>
      <c r="P1437" s="90" t="str">
        <f>IF(G1437&lt;&gt;"",EXPORTADO!F1419,"")</f>
        <v/>
      </c>
      <c r="Q1437" s="90" t="str">
        <f>IF($G1437&lt;&gt;"",$O1437*P1437,IF(OR($I1437="c",$I1437="css"),SUMIF($G$22:G$2999,$K1437,Q$22:Q$2999),IF($I1437="c1",SUMIF($F$22:F$2999,$K1437,Q$22:Q$2999),IF($I1437="c2",SUMIF($E$22:E$2999,$K1437,Q$22:Q$2999),IF($I1437="c3",SUMIF($D$22:D$2999,$K1437,Q$22:Q$2999),IF($I1437="c4",SUMIF($C$22:C$2999,$K1437,Q$22:Q$2999),""))))))</f>
        <v/>
      </c>
      <c r="S1437" s="90"/>
      <c r="T1437" s="90" t="str">
        <f>IF(G1437&lt;&gt;"",IF(S1437&lt;&gt;"",O1437*S1437,"Celda Vacia"),IF($G1437&lt;&gt;"",$O1437*S1437,IF(OR($I1437="c",$I1437="css"),SUMIF($G$22:G$2999,$K1437,T$22:T$2999),IF($I1437="c1",SUMIF($F$22:F$2999,$K1437,T$22:T$2999),IF($I1437="c2",SUMIF($E$22:E$2999,$K1437,T$22:T$2999),IF($I1437="c3",SUMIF($D$22:D$2999,$K1437,T$22:T$2999),IF($I1437="c4",SUMIF($C$22:C$2999,$K1437,T$22:T$2999),"")))))))</f>
        <v/>
      </c>
      <c r="U1437" s="91" t="str">
        <f t="shared" si="360"/>
        <v/>
      </c>
      <c r="V1437" s="45"/>
      <c r="X1437" s="50" t="str">
        <f t="shared" si="361"/>
        <v/>
      </c>
      <c r="Y1437" s="69" t="str">
        <f t="shared" si="362"/>
        <v/>
      </c>
      <c r="Z1437" s="69" t="str">
        <f t="shared" si="363"/>
        <v/>
      </c>
      <c r="AA1437" s="69" t="str">
        <f>IF(I1437="CSS",IF(RELLENAR!$F$6="PEM",IF(OR(T1437&lt;(Q1437),Q1437=0),1,""),IF(OR(T1437*(1+$T$11+$T$9)&lt;(Q1437*(1+$O$9+$O$11)),Q1437=0),1,"")),"")</f>
        <v/>
      </c>
      <c r="AB1437" s="93" t="str">
        <f t="shared" si="364"/>
        <v/>
      </c>
      <c r="AC1437" s="56" t="str">
        <f t="shared" si="365"/>
        <v/>
      </c>
      <c r="AD1437" s="94" t="str">
        <f t="shared" si="366"/>
        <v/>
      </c>
      <c r="AE1437" s="56" t="str">
        <f t="shared" si="367"/>
        <v/>
      </c>
      <c r="AF1437" s="78" t="str">
        <f t="shared" si="368"/>
        <v/>
      </c>
    </row>
    <row r="1438" spans="1:32" s="74" customFormat="1" x14ac:dyDescent="0.2">
      <c r="A1438" s="74" t="str">
        <f>IF(EXPORTADO!I1420&lt;&gt;"",EXPORTADO!I1420,"")</f>
        <v/>
      </c>
      <c r="B1438" s="74" t="str">
        <f t="shared" si="353"/>
        <v/>
      </c>
      <c r="C1438" s="86" t="str">
        <f t="shared" si="354"/>
        <v/>
      </c>
      <c r="D1438" s="86" t="str">
        <f t="shared" si="355"/>
        <v/>
      </c>
      <c r="E1438" s="86" t="str">
        <f t="shared" si="356"/>
        <v/>
      </c>
      <c r="F1438" s="86" t="str">
        <f t="shared" si="357"/>
        <v/>
      </c>
      <c r="G1438" s="86" t="str">
        <f t="shared" si="358"/>
        <v/>
      </c>
      <c r="H1438" s="87" t="str">
        <f>IF(EXPORTADO!B1420&lt;&gt;"",EXPORTADO!B1420,"")</f>
        <v/>
      </c>
      <c r="I1438" s="78" t="str">
        <f t="shared" si="359"/>
        <v/>
      </c>
      <c r="J1438" s="78"/>
      <c r="K1438" s="88" t="str">
        <f>IF(EXPORTADO!A1420&lt;&gt;"",TRIM(EXPORTADO!A1420),"")</f>
        <v/>
      </c>
      <c r="L1438" s="50" t="str">
        <f>IF(K1438&lt;&gt;"",EXPORTADO!D1420,"")</f>
        <v/>
      </c>
      <c r="M1438" s="50"/>
      <c r="N1438" s="78" t="str">
        <f>IF(K1438&lt;&gt;"",EXPORTADO!C1420,"")</f>
        <v/>
      </c>
      <c r="O1438" s="89" t="str">
        <f>IF(G1438&lt;&gt;"",EXPORTADO!E1420,"")</f>
        <v/>
      </c>
      <c r="P1438" s="90" t="str">
        <f>IF(G1438&lt;&gt;"",EXPORTADO!F1420,"")</f>
        <v/>
      </c>
      <c r="Q1438" s="90" t="str">
        <f>IF($G1438&lt;&gt;"",$O1438*P1438,IF(OR($I1438="c",$I1438="css"),SUMIF($G$22:G$2999,$K1438,Q$22:Q$2999),IF($I1438="c1",SUMIF($F$22:F$2999,$K1438,Q$22:Q$2999),IF($I1438="c2",SUMIF($E$22:E$2999,$K1438,Q$22:Q$2999),IF($I1438="c3",SUMIF($D$22:D$2999,$K1438,Q$22:Q$2999),IF($I1438="c4",SUMIF($C$22:C$2999,$K1438,Q$22:Q$2999),""))))))</f>
        <v/>
      </c>
      <c r="S1438" s="90"/>
      <c r="T1438" s="90" t="str">
        <f>IF(G1438&lt;&gt;"",IF(S1438&lt;&gt;"",O1438*S1438,"Celda Vacia"),IF($G1438&lt;&gt;"",$O1438*S1438,IF(OR($I1438="c",$I1438="css"),SUMIF($G$22:G$2999,$K1438,T$22:T$2999),IF($I1438="c1",SUMIF($F$22:F$2999,$K1438,T$22:T$2999),IF($I1438="c2",SUMIF($E$22:E$2999,$K1438,T$22:T$2999),IF($I1438="c3",SUMIF($D$22:D$2999,$K1438,T$22:T$2999),IF($I1438="c4",SUMIF($C$22:C$2999,$K1438,T$22:T$2999),"")))))))</f>
        <v/>
      </c>
      <c r="U1438" s="91" t="str">
        <f t="shared" si="360"/>
        <v/>
      </c>
      <c r="V1438" s="45"/>
      <c r="X1438" s="50" t="str">
        <f t="shared" si="361"/>
        <v/>
      </c>
      <c r="Y1438" s="69" t="str">
        <f t="shared" si="362"/>
        <v/>
      </c>
      <c r="Z1438" s="69" t="str">
        <f t="shared" si="363"/>
        <v/>
      </c>
      <c r="AA1438" s="69" t="str">
        <f>IF(I1438="CSS",IF(RELLENAR!$F$6="PEM",IF(OR(T1438&lt;(Q1438),Q1438=0),1,""),IF(OR(T1438*(1+$T$11+$T$9)&lt;(Q1438*(1+$O$9+$O$11)),Q1438=0),1,"")),"")</f>
        <v/>
      </c>
      <c r="AB1438" s="93" t="str">
        <f t="shared" si="364"/>
        <v/>
      </c>
      <c r="AC1438" s="56" t="str">
        <f t="shared" si="365"/>
        <v/>
      </c>
      <c r="AD1438" s="94" t="str">
        <f t="shared" si="366"/>
        <v/>
      </c>
      <c r="AE1438" s="56" t="str">
        <f t="shared" si="367"/>
        <v/>
      </c>
      <c r="AF1438" s="78" t="str">
        <f t="shared" si="368"/>
        <v/>
      </c>
    </row>
    <row r="1439" spans="1:32" s="74" customFormat="1" x14ac:dyDescent="0.2">
      <c r="A1439" s="74" t="str">
        <f>IF(EXPORTADO!I1421&lt;&gt;"",EXPORTADO!I1421,"")</f>
        <v/>
      </c>
      <c r="B1439" s="74" t="str">
        <f t="shared" si="353"/>
        <v/>
      </c>
      <c r="C1439" s="86" t="str">
        <f t="shared" si="354"/>
        <v/>
      </c>
      <c r="D1439" s="86" t="str">
        <f t="shared" si="355"/>
        <v/>
      </c>
      <c r="E1439" s="86" t="str">
        <f t="shared" si="356"/>
        <v/>
      </c>
      <c r="F1439" s="86" t="str">
        <f t="shared" si="357"/>
        <v/>
      </c>
      <c r="G1439" s="86" t="str">
        <f t="shared" si="358"/>
        <v/>
      </c>
      <c r="H1439" s="87" t="str">
        <f>IF(EXPORTADO!B1421&lt;&gt;"",EXPORTADO!B1421,"")</f>
        <v/>
      </c>
      <c r="I1439" s="78" t="str">
        <f t="shared" si="359"/>
        <v/>
      </c>
      <c r="J1439" s="78"/>
      <c r="K1439" s="88" t="str">
        <f>IF(EXPORTADO!A1421&lt;&gt;"",TRIM(EXPORTADO!A1421),"")</f>
        <v/>
      </c>
      <c r="L1439" s="50" t="str">
        <f>IF(K1439&lt;&gt;"",EXPORTADO!D1421,"")</f>
        <v/>
      </c>
      <c r="M1439" s="50"/>
      <c r="N1439" s="78" t="str">
        <f>IF(K1439&lt;&gt;"",EXPORTADO!C1421,"")</f>
        <v/>
      </c>
      <c r="O1439" s="89" t="str">
        <f>IF(G1439&lt;&gt;"",EXPORTADO!E1421,"")</f>
        <v/>
      </c>
      <c r="P1439" s="90" t="str">
        <f>IF(G1439&lt;&gt;"",EXPORTADO!F1421,"")</f>
        <v/>
      </c>
      <c r="Q1439" s="90" t="str">
        <f>IF($G1439&lt;&gt;"",$O1439*P1439,IF(OR($I1439="c",$I1439="css"),SUMIF($G$22:G$2999,$K1439,Q$22:Q$2999),IF($I1439="c1",SUMIF($F$22:F$2999,$K1439,Q$22:Q$2999),IF($I1439="c2",SUMIF($E$22:E$2999,$K1439,Q$22:Q$2999),IF($I1439="c3",SUMIF($D$22:D$2999,$K1439,Q$22:Q$2999),IF($I1439="c4",SUMIF($C$22:C$2999,$K1439,Q$22:Q$2999),""))))))</f>
        <v/>
      </c>
      <c r="S1439" s="90"/>
      <c r="T1439" s="90" t="str">
        <f>IF(G1439&lt;&gt;"",IF(S1439&lt;&gt;"",O1439*S1439,"Celda Vacia"),IF($G1439&lt;&gt;"",$O1439*S1439,IF(OR($I1439="c",$I1439="css"),SUMIF($G$22:G$2999,$K1439,T$22:T$2999),IF($I1439="c1",SUMIF($F$22:F$2999,$K1439,T$22:T$2999),IF($I1439="c2",SUMIF($E$22:E$2999,$K1439,T$22:T$2999),IF($I1439="c3",SUMIF($D$22:D$2999,$K1439,T$22:T$2999),IF($I1439="c4",SUMIF($C$22:C$2999,$K1439,T$22:T$2999),"")))))))</f>
        <v/>
      </c>
      <c r="U1439" s="91" t="str">
        <f t="shared" si="360"/>
        <v/>
      </c>
      <c r="V1439" s="45"/>
      <c r="X1439" s="50" t="str">
        <f t="shared" si="361"/>
        <v/>
      </c>
      <c r="Y1439" s="69" t="str">
        <f t="shared" si="362"/>
        <v/>
      </c>
      <c r="Z1439" s="69" t="str">
        <f t="shared" si="363"/>
        <v/>
      </c>
      <c r="AA1439" s="69" t="str">
        <f>IF(I1439="CSS",IF(RELLENAR!$F$6="PEM",IF(OR(T1439&lt;(Q1439),Q1439=0),1,""),IF(OR(T1439*(1+$T$11+$T$9)&lt;(Q1439*(1+$O$9+$O$11)),Q1439=0),1,"")),"")</f>
        <v/>
      </c>
      <c r="AB1439" s="93" t="str">
        <f t="shared" si="364"/>
        <v/>
      </c>
      <c r="AC1439" s="56" t="str">
        <f t="shared" si="365"/>
        <v/>
      </c>
      <c r="AD1439" s="94" t="str">
        <f t="shared" si="366"/>
        <v/>
      </c>
      <c r="AE1439" s="56" t="str">
        <f t="shared" si="367"/>
        <v/>
      </c>
      <c r="AF1439" s="78" t="str">
        <f t="shared" si="368"/>
        <v/>
      </c>
    </row>
    <row r="1440" spans="1:32" s="74" customFormat="1" x14ac:dyDescent="0.2">
      <c r="A1440" s="74" t="str">
        <f>IF(EXPORTADO!I1422&lt;&gt;"",EXPORTADO!I1422,"")</f>
        <v/>
      </c>
      <c r="B1440" s="74" t="str">
        <f t="shared" si="353"/>
        <v/>
      </c>
      <c r="C1440" s="86" t="str">
        <f t="shared" si="354"/>
        <v/>
      </c>
      <c r="D1440" s="86" t="str">
        <f t="shared" si="355"/>
        <v/>
      </c>
      <c r="E1440" s="86" t="str">
        <f t="shared" si="356"/>
        <v/>
      </c>
      <c r="F1440" s="86" t="str">
        <f t="shared" si="357"/>
        <v/>
      </c>
      <c r="G1440" s="86" t="str">
        <f t="shared" si="358"/>
        <v/>
      </c>
      <c r="H1440" s="87" t="str">
        <f>IF(EXPORTADO!B1422&lt;&gt;"",EXPORTADO!B1422,"")</f>
        <v/>
      </c>
      <c r="I1440" s="78" t="str">
        <f t="shared" si="359"/>
        <v/>
      </c>
      <c r="J1440" s="78"/>
      <c r="K1440" s="88" t="str">
        <f>IF(EXPORTADO!A1422&lt;&gt;"",TRIM(EXPORTADO!A1422),"")</f>
        <v/>
      </c>
      <c r="L1440" s="50" t="str">
        <f>IF(K1440&lt;&gt;"",EXPORTADO!D1422,"")</f>
        <v/>
      </c>
      <c r="M1440" s="50"/>
      <c r="N1440" s="78" t="str">
        <f>IF(K1440&lt;&gt;"",EXPORTADO!C1422,"")</f>
        <v/>
      </c>
      <c r="O1440" s="89" t="str">
        <f>IF(G1440&lt;&gt;"",EXPORTADO!E1422,"")</f>
        <v/>
      </c>
      <c r="P1440" s="90" t="str">
        <f>IF(G1440&lt;&gt;"",EXPORTADO!F1422,"")</f>
        <v/>
      </c>
      <c r="Q1440" s="90" t="str">
        <f>IF($G1440&lt;&gt;"",$O1440*P1440,IF(OR($I1440="c",$I1440="css"),SUMIF($G$22:G$2999,$K1440,Q$22:Q$2999),IF($I1440="c1",SUMIF($F$22:F$2999,$K1440,Q$22:Q$2999),IF($I1440="c2",SUMIF($E$22:E$2999,$K1440,Q$22:Q$2999),IF($I1440="c3",SUMIF($D$22:D$2999,$K1440,Q$22:Q$2999),IF($I1440="c4",SUMIF($C$22:C$2999,$K1440,Q$22:Q$2999),""))))))</f>
        <v/>
      </c>
      <c r="S1440" s="90" t="s">
        <v>17</v>
      </c>
      <c r="T1440" s="90" t="str">
        <f>IF(G1440&lt;&gt;"",IF(S1440&lt;&gt;"",O1440*S1440,"Celda Vacia"),IF($G1440&lt;&gt;"",$O1440*S1440,IF(OR($I1440="c",$I1440="css"),SUMIF($G$22:G$2999,$K1440,T$22:T$2999),IF($I1440="c1",SUMIF($F$22:F$2999,$K1440,T$22:T$2999),IF($I1440="c2",SUMIF($E$22:E$2999,$K1440,T$22:T$2999),IF($I1440="c3",SUMIF($D$22:D$2999,$K1440,T$22:T$2999),IF($I1440="c4",SUMIF($C$22:C$2999,$K1440,T$22:T$2999),"")))))))</f>
        <v/>
      </c>
      <c r="U1440" s="91" t="str">
        <f t="shared" si="360"/>
        <v/>
      </c>
      <c r="V1440" s="45"/>
      <c r="X1440" s="50" t="str">
        <f t="shared" si="361"/>
        <v/>
      </c>
      <c r="Y1440" s="69" t="str">
        <f t="shared" si="362"/>
        <v/>
      </c>
      <c r="Z1440" s="69" t="str">
        <f t="shared" si="363"/>
        <v/>
      </c>
      <c r="AA1440" s="69" t="str">
        <f>IF(I1440="CSS",IF(RELLENAR!$F$6="PEM",IF(OR(T1440&lt;(Q1440),Q1440=0),1,""),IF(OR(T1440*(1+$T$11+$T$9)&lt;(Q1440*(1+$O$9+$O$11)),Q1440=0),1,"")),"")</f>
        <v/>
      </c>
      <c r="AB1440" s="93" t="str">
        <f t="shared" si="364"/>
        <v/>
      </c>
      <c r="AC1440" s="56" t="str">
        <f t="shared" si="365"/>
        <v/>
      </c>
      <c r="AD1440" s="94" t="str">
        <f t="shared" si="366"/>
        <v/>
      </c>
      <c r="AE1440" s="56" t="str">
        <f t="shared" si="367"/>
        <v/>
      </c>
      <c r="AF1440" s="78" t="str">
        <f t="shared" si="368"/>
        <v/>
      </c>
    </row>
    <row r="1441" spans="1:32" s="74" customFormat="1" x14ac:dyDescent="0.2">
      <c r="A1441" s="74" t="str">
        <f>IF(EXPORTADO!I1423&lt;&gt;"",EXPORTADO!I1423,"")</f>
        <v/>
      </c>
      <c r="B1441" s="74" t="str">
        <f t="shared" si="353"/>
        <v/>
      </c>
      <c r="C1441" s="86" t="str">
        <f t="shared" si="354"/>
        <v/>
      </c>
      <c r="D1441" s="86" t="str">
        <f t="shared" si="355"/>
        <v/>
      </c>
      <c r="E1441" s="86" t="str">
        <f t="shared" si="356"/>
        <v/>
      </c>
      <c r="F1441" s="86" t="str">
        <f t="shared" si="357"/>
        <v/>
      </c>
      <c r="G1441" s="86" t="str">
        <f t="shared" si="358"/>
        <v/>
      </c>
      <c r="H1441" s="87" t="str">
        <f>IF(EXPORTADO!B1423&lt;&gt;"",EXPORTADO!B1423,"")</f>
        <v/>
      </c>
      <c r="I1441" s="78" t="str">
        <f t="shared" si="359"/>
        <v/>
      </c>
      <c r="J1441" s="78"/>
      <c r="K1441" s="88" t="str">
        <f>IF(EXPORTADO!A1423&lt;&gt;"",TRIM(EXPORTADO!A1423),"")</f>
        <v/>
      </c>
      <c r="L1441" s="50" t="str">
        <f>IF(K1441&lt;&gt;"",EXPORTADO!D1423,"")</f>
        <v/>
      </c>
      <c r="M1441" s="50"/>
      <c r="N1441" s="78" t="str">
        <f>IF(K1441&lt;&gt;"",EXPORTADO!C1423,"")</f>
        <v/>
      </c>
      <c r="O1441" s="89" t="str">
        <f>IF(G1441&lt;&gt;"",EXPORTADO!E1423,"")</f>
        <v/>
      </c>
      <c r="P1441" s="90" t="str">
        <f>IF(G1441&lt;&gt;"",EXPORTADO!F1423,"")</f>
        <v/>
      </c>
      <c r="Q1441" s="90" t="str">
        <f>IF($G1441&lt;&gt;"",$O1441*P1441,IF(OR($I1441="c",$I1441="css"),SUMIF($G$22:G$2999,$K1441,Q$22:Q$2999),IF($I1441="c1",SUMIF($F$22:F$2999,$K1441,Q$22:Q$2999),IF($I1441="c2",SUMIF($E$22:E$2999,$K1441,Q$22:Q$2999),IF($I1441="c3",SUMIF($D$22:D$2999,$K1441,Q$22:Q$2999),IF($I1441="c4",SUMIF($C$22:C$2999,$K1441,Q$22:Q$2999),""))))))</f>
        <v/>
      </c>
      <c r="S1441" s="90"/>
      <c r="T1441" s="90" t="str">
        <f>IF(G1441&lt;&gt;"",IF(S1441&lt;&gt;"",O1441*S1441,"Celda Vacia"),IF($G1441&lt;&gt;"",$O1441*S1441,IF(OR($I1441="c",$I1441="css"),SUMIF($G$22:G$2999,$K1441,T$22:T$2999),IF($I1441="c1",SUMIF($F$22:F$2999,$K1441,T$22:T$2999),IF($I1441="c2",SUMIF($E$22:E$2999,$K1441,T$22:T$2999),IF($I1441="c3",SUMIF($D$22:D$2999,$K1441,T$22:T$2999),IF($I1441="c4",SUMIF($C$22:C$2999,$K1441,T$22:T$2999),"")))))))</f>
        <v/>
      </c>
      <c r="U1441" s="91" t="str">
        <f t="shared" si="360"/>
        <v/>
      </c>
      <c r="V1441" s="45"/>
      <c r="X1441" s="50" t="str">
        <f t="shared" si="361"/>
        <v/>
      </c>
      <c r="Y1441" s="69" t="str">
        <f t="shared" si="362"/>
        <v/>
      </c>
      <c r="Z1441" s="69" t="str">
        <f t="shared" si="363"/>
        <v/>
      </c>
      <c r="AA1441" s="69" t="str">
        <f>IF(I1441="CSS",IF(RELLENAR!$F$6="PEM",IF(OR(T1441&lt;(Q1441),Q1441=0),1,""),IF(OR(T1441*(1+$T$11+$T$9)&lt;(Q1441*(1+$O$9+$O$11)),Q1441=0),1,"")),"")</f>
        <v/>
      </c>
      <c r="AB1441" s="93" t="str">
        <f t="shared" si="364"/>
        <v/>
      </c>
      <c r="AC1441" s="56" t="str">
        <f t="shared" si="365"/>
        <v/>
      </c>
      <c r="AD1441" s="94" t="str">
        <f t="shared" si="366"/>
        <v/>
      </c>
      <c r="AE1441" s="56" t="str">
        <f t="shared" si="367"/>
        <v/>
      </c>
      <c r="AF1441" s="78" t="str">
        <f t="shared" si="368"/>
        <v/>
      </c>
    </row>
    <row r="1442" spans="1:32" s="74" customFormat="1" x14ac:dyDescent="0.2">
      <c r="A1442" s="74" t="str">
        <f>IF(EXPORTADO!I1424&lt;&gt;"",EXPORTADO!I1424,"")</f>
        <v/>
      </c>
      <c r="B1442" s="74" t="str">
        <f t="shared" si="353"/>
        <v/>
      </c>
      <c r="C1442" s="86" t="str">
        <f t="shared" si="354"/>
        <v/>
      </c>
      <c r="D1442" s="86" t="str">
        <f t="shared" si="355"/>
        <v/>
      </c>
      <c r="E1442" s="86" t="str">
        <f t="shared" si="356"/>
        <v/>
      </c>
      <c r="F1442" s="86" t="str">
        <f t="shared" si="357"/>
        <v/>
      </c>
      <c r="G1442" s="86" t="str">
        <f t="shared" si="358"/>
        <v/>
      </c>
      <c r="H1442" s="87" t="str">
        <f>IF(EXPORTADO!B1424&lt;&gt;"",EXPORTADO!B1424,"")</f>
        <v/>
      </c>
      <c r="I1442" s="78" t="str">
        <f t="shared" si="359"/>
        <v/>
      </c>
      <c r="J1442" s="78"/>
      <c r="K1442" s="88" t="str">
        <f>IF(EXPORTADO!A1424&lt;&gt;"",TRIM(EXPORTADO!A1424),"")</f>
        <v/>
      </c>
      <c r="L1442" s="50" t="str">
        <f>IF(K1442&lt;&gt;"",EXPORTADO!D1424,"")</f>
        <v/>
      </c>
      <c r="M1442" s="50"/>
      <c r="N1442" s="78" t="str">
        <f>IF(K1442&lt;&gt;"",EXPORTADO!C1424,"")</f>
        <v/>
      </c>
      <c r="O1442" s="89" t="str">
        <f>IF(G1442&lt;&gt;"",EXPORTADO!E1424,"")</f>
        <v/>
      </c>
      <c r="P1442" s="90" t="str">
        <f>IF(G1442&lt;&gt;"",EXPORTADO!F1424,"")</f>
        <v/>
      </c>
      <c r="Q1442" s="90" t="str">
        <f>IF($G1442&lt;&gt;"",$O1442*P1442,IF(OR($I1442="c",$I1442="css"),SUMIF($G$22:G$2999,$K1442,Q$22:Q$2999),IF($I1442="c1",SUMIF($F$22:F$2999,$K1442,Q$22:Q$2999),IF($I1442="c2",SUMIF($E$22:E$2999,$K1442,Q$22:Q$2999),IF($I1442="c3",SUMIF($D$22:D$2999,$K1442,Q$22:Q$2999),IF($I1442="c4",SUMIF($C$22:C$2999,$K1442,Q$22:Q$2999),""))))))</f>
        <v/>
      </c>
      <c r="S1442" s="90"/>
      <c r="T1442" s="90" t="str">
        <f>IF(G1442&lt;&gt;"",IF(S1442&lt;&gt;"",O1442*S1442,"Celda Vacia"),IF($G1442&lt;&gt;"",$O1442*S1442,IF(OR($I1442="c",$I1442="css"),SUMIF($G$22:G$2999,$K1442,T$22:T$2999),IF($I1442="c1",SUMIF($F$22:F$2999,$K1442,T$22:T$2999),IF($I1442="c2",SUMIF($E$22:E$2999,$K1442,T$22:T$2999),IF($I1442="c3",SUMIF($D$22:D$2999,$K1442,T$22:T$2999),IF($I1442="c4",SUMIF($C$22:C$2999,$K1442,T$22:T$2999),"")))))))</f>
        <v/>
      </c>
      <c r="U1442" s="91" t="str">
        <f t="shared" si="360"/>
        <v/>
      </c>
      <c r="V1442" s="45"/>
      <c r="X1442" s="50" t="str">
        <f t="shared" si="361"/>
        <v/>
      </c>
      <c r="Y1442" s="69" t="str">
        <f t="shared" si="362"/>
        <v/>
      </c>
      <c r="Z1442" s="69" t="str">
        <f t="shared" si="363"/>
        <v/>
      </c>
      <c r="AA1442" s="69" t="str">
        <f>IF(I1442="CSS",IF(RELLENAR!$F$6="PEM",IF(OR(T1442&lt;(Q1442),Q1442=0),1,""),IF(OR(T1442*(1+$T$11+$T$9)&lt;(Q1442*(1+$O$9+$O$11)),Q1442=0),1,"")),"")</f>
        <v/>
      </c>
      <c r="AB1442" s="93" t="str">
        <f t="shared" si="364"/>
        <v/>
      </c>
      <c r="AC1442" s="56" t="str">
        <f t="shared" si="365"/>
        <v/>
      </c>
      <c r="AD1442" s="94" t="str">
        <f t="shared" si="366"/>
        <v/>
      </c>
      <c r="AE1442" s="56" t="str">
        <f t="shared" si="367"/>
        <v/>
      </c>
      <c r="AF1442" s="78" t="str">
        <f t="shared" si="368"/>
        <v/>
      </c>
    </row>
    <row r="1443" spans="1:32" s="74" customFormat="1" x14ac:dyDescent="0.2">
      <c r="A1443" s="74" t="str">
        <f>IF(EXPORTADO!I1425&lt;&gt;"",EXPORTADO!I1425,"")</f>
        <v/>
      </c>
      <c r="B1443" s="74" t="str">
        <f t="shared" si="353"/>
        <v/>
      </c>
      <c r="C1443" s="86" t="str">
        <f t="shared" si="354"/>
        <v/>
      </c>
      <c r="D1443" s="86" t="str">
        <f t="shared" si="355"/>
        <v/>
      </c>
      <c r="E1443" s="86" t="str">
        <f t="shared" si="356"/>
        <v/>
      </c>
      <c r="F1443" s="86" t="str">
        <f t="shared" si="357"/>
        <v/>
      </c>
      <c r="G1443" s="86" t="str">
        <f t="shared" si="358"/>
        <v/>
      </c>
      <c r="H1443" s="87" t="str">
        <f>IF(EXPORTADO!B1425&lt;&gt;"",EXPORTADO!B1425,"")</f>
        <v/>
      </c>
      <c r="I1443" s="78" t="str">
        <f t="shared" si="359"/>
        <v/>
      </c>
      <c r="J1443" s="78"/>
      <c r="K1443" s="88" t="str">
        <f>IF(EXPORTADO!A1425&lt;&gt;"",TRIM(EXPORTADO!A1425),"")</f>
        <v/>
      </c>
      <c r="L1443" s="50" t="str">
        <f>IF(K1443&lt;&gt;"",EXPORTADO!D1425,"")</f>
        <v/>
      </c>
      <c r="M1443" s="50"/>
      <c r="N1443" s="78" t="str">
        <f>IF(K1443&lt;&gt;"",EXPORTADO!C1425,"")</f>
        <v/>
      </c>
      <c r="O1443" s="89" t="str">
        <f>IF(G1443&lt;&gt;"",EXPORTADO!E1425,"")</f>
        <v/>
      </c>
      <c r="P1443" s="90" t="str">
        <f>IF(G1443&lt;&gt;"",EXPORTADO!F1425,"")</f>
        <v/>
      </c>
      <c r="Q1443" s="90" t="str">
        <f>IF($G1443&lt;&gt;"",$O1443*P1443,IF(OR($I1443="c",$I1443="css"),SUMIF($G$22:G$2999,$K1443,Q$22:Q$2999),IF($I1443="c1",SUMIF($F$22:F$2999,$K1443,Q$22:Q$2999),IF($I1443="c2",SUMIF($E$22:E$2999,$K1443,Q$22:Q$2999),IF($I1443="c3",SUMIF($D$22:D$2999,$K1443,Q$22:Q$2999),IF($I1443="c4",SUMIF($C$22:C$2999,$K1443,Q$22:Q$2999),""))))))</f>
        <v/>
      </c>
      <c r="S1443" s="90"/>
      <c r="T1443" s="90" t="str">
        <f>IF(G1443&lt;&gt;"",IF(S1443&lt;&gt;"",O1443*S1443,"Celda Vacia"),IF($G1443&lt;&gt;"",$O1443*S1443,IF(OR($I1443="c",$I1443="css"),SUMIF($G$22:G$2999,$K1443,T$22:T$2999),IF($I1443="c1",SUMIF($F$22:F$2999,$K1443,T$22:T$2999),IF($I1443="c2",SUMIF($E$22:E$2999,$K1443,T$22:T$2999),IF($I1443="c3",SUMIF($D$22:D$2999,$K1443,T$22:T$2999),IF($I1443="c4",SUMIF($C$22:C$2999,$K1443,T$22:T$2999),"")))))))</f>
        <v/>
      </c>
      <c r="U1443" s="91" t="str">
        <f t="shared" si="360"/>
        <v/>
      </c>
      <c r="V1443" s="45"/>
      <c r="X1443" s="50" t="str">
        <f t="shared" si="361"/>
        <v/>
      </c>
      <c r="Y1443" s="69" t="str">
        <f t="shared" si="362"/>
        <v/>
      </c>
      <c r="Z1443" s="69" t="str">
        <f t="shared" si="363"/>
        <v/>
      </c>
      <c r="AA1443" s="69" t="str">
        <f>IF(I1443="CSS",IF(RELLENAR!$F$6="PEM",IF(OR(T1443&lt;(Q1443),Q1443=0),1,""),IF(OR(T1443*(1+$T$11+$T$9)&lt;(Q1443*(1+$O$9+$O$11)),Q1443=0),1,"")),"")</f>
        <v/>
      </c>
      <c r="AB1443" s="93" t="str">
        <f t="shared" si="364"/>
        <v/>
      </c>
      <c r="AC1443" s="56" t="str">
        <f t="shared" si="365"/>
        <v/>
      </c>
      <c r="AD1443" s="94" t="str">
        <f t="shared" si="366"/>
        <v/>
      </c>
      <c r="AE1443" s="56" t="str">
        <f t="shared" si="367"/>
        <v/>
      </c>
      <c r="AF1443" s="78" t="str">
        <f t="shared" si="368"/>
        <v/>
      </c>
    </row>
    <row r="1444" spans="1:32" s="74" customFormat="1" x14ac:dyDescent="0.2">
      <c r="A1444" s="74" t="str">
        <f>IF(EXPORTADO!I1426&lt;&gt;"",EXPORTADO!I1426,"")</f>
        <v/>
      </c>
      <c r="B1444" s="74" t="str">
        <f t="shared" si="353"/>
        <v/>
      </c>
      <c r="C1444" s="86" t="str">
        <f t="shared" si="354"/>
        <v/>
      </c>
      <c r="D1444" s="86" t="str">
        <f t="shared" si="355"/>
        <v/>
      </c>
      <c r="E1444" s="86" t="str">
        <f t="shared" si="356"/>
        <v/>
      </c>
      <c r="F1444" s="86" t="str">
        <f t="shared" si="357"/>
        <v/>
      </c>
      <c r="G1444" s="86" t="str">
        <f t="shared" si="358"/>
        <v/>
      </c>
      <c r="H1444" s="87" t="str">
        <f>IF(EXPORTADO!B1426&lt;&gt;"",EXPORTADO!B1426,"")</f>
        <v/>
      </c>
      <c r="I1444" s="78" t="str">
        <f t="shared" si="359"/>
        <v/>
      </c>
      <c r="J1444" s="78"/>
      <c r="K1444" s="88" t="str">
        <f>IF(EXPORTADO!A1426&lt;&gt;"",TRIM(EXPORTADO!A1426),"")</f>
        <v/>
      </c>
      <c r="L1444" s="50" t="str">
        <f>IF(K1444&lt;&gt;"",EXPORTADO!D1426,"")</f>
        <v/>
      </c>
      <c r="M1444" s="50"/>
      <c r="N1444" s="78" t="str">
        <f>IF(K1444&lt;&gt;"",EXPORTADO!C1426,"")</f>
        <v/>
      </c>
      <c r="O1444" s="89" t="str">
        <f>IF(G1444&lt;&gt;"",EXPORTADO!E1426,"")</f>
        <v/>
      </c>
      <c r="P1444" s="90" t="str">
        <f>IF(G1444&lt;&gt;"",EXPORTADO!F1426,"")</f>
        <v/>
      </c>
      <c r="Q1444" s="90" t="str">
        <f>IF($G1444&lt;&gt;"",$O1444*P1444,IF(OR($I1444="c",$I1444="css"),SUMIF($G$22:G$2999,$K1444,Q$22:Q$2999),IF($I1444="c1",SUMIF($F$22:F$2999,$K1444,Q$22:Q$2999),IF($I1444="c2",SUMIF($E$22:E$2999,$K1444,Q$22:Q$2999),IF($I1444="c3",SUMIF($D$22:D$2999,$K1444,Q$22:Q$2999),IF($I1444="c4",SUMIF($C$22:C$2999,$K1444,Q$22:Q$2999),""))))))</f>
        <v/>
      </c>
      <c r="S1444" s="90"/>
      <c r="T1444" s="90" t="str">
        <f>IF(G1444&lt;&gt;"",IF(S1444&lt;&gt;"",O1444*S1444,"Celda Vacia"),IF($G1444&lt;&gt;"",$O1444*S1444,IF(OR($I1444="c",$I1444="css"),SUMIF($G$22:G$2999,$K1444,T$22:T$2999),IF($I1444="c1",SUMIF($F$22:F$2999,$K1444,T$22:T$2999),IF($I1444="c2",SUMIF($E$22:E$2999,$K1444,T$22:T$2999),IF($I1444="c3",SUMIF($D$22:D$2999,$K1444,T$22:T$2999),IF($I1444="c4",SUMIF($C$22:C$2999,$K1444,T$22:T$2999),"")))))))</f>
        <v/>
      </c>
      <c r="U1444" s="91" t="str">
        <f t="shared" si="360"/>
        <v/>
      </c>
      <c r="V1444" s="45"/>
      <c r="X1444" s="50" t="str">
        <f t="shared" si="361"/>
        <v/>
      </c>
      <c r="Y1444" s="69" t="str">
        <f t="shared" si="362"/>
        <v/>
      </c>
      <c r="Z1444" s="69" t="str">
        <f t="shared" si="363"/>
        <v/>
      </c>
      <c r="AA1444" s="69" t="str">
        <f>IF(I1444="CSS",IF(RELLENAR!$F$6="PEM",IF(OR(T1444&lt;(Q1444),Q1444=0),1,""),IF(OR(T1444*(1+$T$11+$T$9)&lt;(Q1444*(1+$O$9+$O$11)),Q1444=0),1,"")),"")</f>
        <v/>
      </c>
      <c r="AB1444" s="93" t="str">
        <f t="shared" si="364"/>
        <v/>
      </c>
      <c r="AC1444" s="56" t="str">
        <f t="shared" si="365"/>
        <v/>
      </c>
      <c r="AD1444" s="94" t="str">
        <f t="shared" si="366"/>
        <v/>
      </c>
      <c r="AE1444" s="56" t="str">
        <f t="shared" si="367"/>
        <v/>
      </c>
      <c r="AF1444" s="78" t="str">
        <f t="shared" si="368"/>
        <v/>
      </c>
    </row>
    <row r="1445" spans="1:32" s="74" customFormat="1" x14ac:dyDescent="0.2">
      <c r="A1445" s="74" t="str">
        <f>IF(EXPORTADO!I1427&lt;&gt;"",EXPORTADO!I1427,"")</f>
        <v/>
      </c>
      <c r="B1445" s="74" t="str">
        <f t="shared" si="353"/>
        <v/>
      </c>
      <c r="C1445" s="86" t="str">
        <f t="shared" si="354"/>
        <v/>
      </c>
      <c r="D1445" s="86" t="str">
        <f t="shared" si="355"/>
        <v/>
      </c>
      <c r="E1445" s="86" t="str">
        <f t="shared" si="356"/>
        <v/>
      </c>
      <c r="F1445" s="86" t="str">
        <f t="shared" si="357"/>
        <v/>
      </c>
      <c r="G1445" s="86" t="str">
        <f t="shared" si="358"/>
        <v/>
      </c>
      <c r="H1445" s="87" t="str">
        <f>IF(EXPORTADO!B1427&lt;&gt;"",EXPORTADO!B1427,"")</f>
        <v/>
      </c>
      <c r="I1445" s="78" t="str">
        <f t="shared" si="359"/>
        <v/>
      </c>
      <c r="J1445" s="78"/>
      <c r="K1445" s="88" t="str">
        <f>IF(EXPORTADO!A1427&lt;&gt;"",TRIM(EXPORTADO!A1427),"")</f>
        <v/>
      </c>
      <c r="L1445" s="50" t="str">
        <f>IF(K1445&lt;&gt;"",EXPORTADO!D1427,"")</f>
        <v/>
      </c>
      <c r="M1445" s="50"/>
      <c r="N1445" s="78" t="str">
        <f>IF(K1445&lt;&gt;"",EXPORTADO!C1427,"")</f>
        <v/>
      </c>
      <c r="O1445" s="89" t="str">
        <f>IF(G1445&lt;&gt;"",EXPORTADO!E1427,"")</f>
        <v/>
      </c>
      <c r="P1445" s="90" t="str">
        <f>IF(G1445&lt;&gt;"",EXPORTADO!F1427,"")</f>
        <v/>
      </c>
      <c r="Q1445" s="90" t="str">
        <f>IF($G1445&lt;&gt;"",$O1445*P1445,IF(OR($I1445="c",$I1445="css"),SUMIF($G$22:G$2999,$K1445,Q$22:Q$2999),IF($I1445="c1",SUMIF($F$22:F$2999,$K1445,Q$22:Q$2999),IF($I1445="c2",SUMIF($E$22:E$2999,$K1445,Q$22:Q$2999),IF($I1445="c3",SUMIF($D$22:D$2999,$K1445,Q$22:Q$2999),IF($I1445="c4",SUMIF($C$22:C$2999,$K1445,Q$22:Q$2999),""))))))</f>
        <v/>
      </c>
      <c r="S1445" s="90"/>
      <c r="T1445" s="90" t="str">
        <f>IF(G1445&lt;&gt;"",IF(S1445&lt;&gt;"",O1445*S1445,"Celda Vacia"),IF($G1445&lt;&gt;"",$O1445*S1445,IF(OR($I1445="c",$I1445="css"),SUMIF($G$22:G$2999,$K1445,T$22:T$2999),IF($I1445="c1",SUMIF($F$22:F$2999,$K1445,T$22:T$2999),IF($I1445="c2",SUMIF($E$22:E$2999,$K1445,T$22:T$2999),IF($I1445="c3",SUMIF($D$22:D$2999,$K1445,T$22:T$2999),IF($I1445="c4",SUMIF($C$22:C$2999,$K1445,T$22:T$2999),"")))))))</f>
        <v/>
      </c>
      <c r="U1445" s="91" t="str">
        <f t="shared" si="360"/>
        <v/>
      </c>
      <c r="V1445" s="45"/>
      <c r="X1445" s="50" t="str">
        <f t="shared" si="361"/>
        <v/>
      </c>
      <c r="Y1445" s="69" t="str">
        <f t="shared" si="362"/>
        <v/>
      </c>
      <c r="Z1445" s="69" t="str">
        <f t="shared" si="363"/>
        <v/>
      </c>
      <c r="AA1445" s="69" t="str">
        <f>IF(I1445="CSS",IF(RELLENAR!$F$6="PEM",IF(OR(T1445&lt;(Q1445),Q1445=0),1,""),IF(OR(T1445*(1+$T$11+$T$9)&lt;(Q1445*(1+$O$9+$O$11)),Q1445=0),1,"")),"")</f>
        <v/>
      </c>
      <c r="AB1445" s="93" t="str">
        <f t="shared" si="364"/>
        <v/>
      </c>
      <c r="AC1445" s="56" t="str">
        <f t="shared" si="365"/>
        <v/>
      </c>
      <c r="AD1445" s="94" t="str">
        <f t="shared" si="366"/>
        <v/>
      </c>
      <c r="AE1445" s="56" t="str">
        <f t="shared" si="367"/>
        <v/>
      </c>
      <c r="AF1445" s="78" t="str">
        <f t="shared" si="368"/>
        <v/>
      </c>
    </row>
    <row r="1446" spans="1:32" s="74" customFormat="1" x14ac:dyDescent="0.2">
      <c r="A1446" s="74" t="str">
        <f>IF(EXPORTADO!I1428&lt;&gt;"",EXPORTADO!I1428,"")</f>
        <v/>
      </c>
      <c r="B1446" s="74" t="str">
        <f t="shared" si="353"/>
        <v/>
      </c>
      <c r="C1446" s="86" t="str">
        <f t="shared" si="354"/>
        <v/>
      </c>
      <c r="D1446" s="86" t="str">
        <f t="shared" si="355"/>
        <v/>
      </c>
      <c r="E1446" s="86" t="str">
        <f t="shared" si="356"/>
        <v/>
      </c>
      <c r="F1446" s="86" t="str">
        <f t="shared" si="357"/>
        <v/>
      </c>
      <c r="G1446" s="86" t="str">
        <f t="shared" si="358"/>
        <v/>
      </c>
      <c r="H1446" s="87" t="str">
        <f>IF(EXPORTADO!B1428&lt;&gt;"",EXPORTADO!B1428,"")</f>
        <v/>
      </c>
      <c r="I1446" s="78" t="str">
        <f t="shared" si="359"/>
        <v/>
      </c>
      <c r="J1446" s="78"/>
      <c r="K1446" s="88" t="str">
        <f>IF(EXPORTADO!A1428&lt;&gt;"",TRIM(EXPORTADO!A1428),"")</f>
        <v/>
      </c>
      <c r="L1446" s="50" t="str">
        <f>IF(K1446&lt;&gt;"",EXPORTADO!D1428,"")</f>
        <v/>
      </c>
      <c r="M1446" s="50"/>
      <c r="N1446" s="78" t="str">
        <f>IF(K1446&lt;&gt;"",EXPORTADO!C1428,"")</f>
        <v/>
      </c>
      <c r="O1446" s="89" t="str">
        <f>IF(G1446&lt;&gt;"",EXPORTADO!E1428,"")</f>
        <v/>
      </c>
      <c r="P1446" s="90" t="str">
        <f>IF(G1446&lt;&gt;"",EXPORTADO!F1428,"")</f>
        <v/>
      </c>
      <c r="Q1446" s="90" t="str">
        <f>IF($G1446&lt;&gt;"",$O1446*P1446,IF(OR($I1446="c",$I1446="css"),SUMIF($G$22:G$2999,$K1446,Q$22:Q$2999),IF($I1446="c1",SUMIF($F$22:F$2999,$K1446,Q$22:Q$2999),IF($I1446="c2",SUMIF($E$22:E$2999,$K1446,Q$22:Q$2999),IF($I1446="c3",SUMIF($D$22:D$2999,$K1446,Q$22:Q$2999),IF($I1446="c4",SUMIF($C$22:C$2999,$K1446,Q$22:Q$2999),""))))))</f>
        <v/>
      </c>
      <c r="S1446" s="90"/>
      <c r="T1446" s="90" t="str">
        <f>IF(G1446&lt;&gt;"",IF(S1446&lt;&gt;"",O1446*S1446,"Celda Vacia"),IF($G1446&lt;&gt;"",$O1446*S1446,IF(OR($I1446="c",$I1446="css"),SUMIF($G$22:G$2999,$K1446,T$22:T$2999),IF($I1446="c1",SUMIF($F$22:F$2999,$K1446,T$22:T$2999),IF($I1446="c2",SUMIF($E$22:E$2999,$K1446,T$22:T$2999),IF($I1446="c3",SUMIF($D$22:D$2999,$K1446,T$22:T$2999),IF($I1446="c4",SUMIF($C$22:C$2999,$K1446,T$22:T$2999),"")))))))</f>
        <v/>
      </c>
      <c r="U1446" s="91" t="str">
        <f t="shared" si="360"/>
        <v/>
      </c>
      <c r="V1446" s="45"/>
      <c r="X1446" s="50" t="str">
        <f t="shared" si="361"/>
        <v/>
      </c>
      <c r="Y1446" s="69" t="str">
        <f t="shared" si="362"/>
        <v/>
      </c>
      <c r="Z1446" s="69" t="str">
        <f t="shared" si="363"/>
        <v/>
      </c>
      <c r="AA1446" s="69" t="str">
        <f>IF(I1446="CSS",IF(RELLENAR!$F$6="PEM",IF(OR(T1446&lt;(Q1446),Q1446=0),1,""),IF(OR(T1446*(1+$T$11+$T$9)&lt;(Q1446*(1+$O$9+$O$11)),Q1446=0),1,"")),"")</f>
        <v/>
      </c>
      <c r="AB1446" s="93" t="str">
        <f t="shared" si="364"/>
        <v/>
      </c>
      <c r="AC1446" s="56" t="str">
        <f t="shared" si="365"/>
        <v/>
      </c>
      <c r="AD1446" s="94" t="str">
        <f t="shared" si="366"/>
        <v/>
      </c>
      <c r="AE1446" s="56" t="str">
        <f t="shared" si="367"/>
        <v/>
      </c>
      <c r="AF1446" s="78" t="str">
        <f t="shared" si="368"/>
        <v/>
      </c>
    </row>
    <row r="1447" spans="1:32" s="74" customFormat="1" x14ac:dyDescent="0.2">
      <c r="A1447" s="74" t="str">
        <f>IF(EXPORTADO!I1429&lt;&gt;"",EXPORTADO!I1429,"")</f>
        <v/>
      </c>
      <c r="B1447" s="74" t="str">
        <f t="shared" si="353"/>
        <v/>
      </c>
      <c r="C1447" s="86" t="str">
        <f t="shared" si="354"/>
        <v/>
      </c>
      <c r="D1447" s="86" t="str">
        <f t="shared" si="355"/>
        <v/>
      </c>
      <c r="E1447" s="86" t="str">
        <f t="shared" si="356"/>
        <v/>
      </c>
      <c r="F1447" s="86" t="str">
        <f t="shared" si="357"/>
        <v/>
      </c>
      <c r="G1447" s="86" t="str">
        <f t="shared" si="358"/>
        <v/>
      </c>
      <c r="H1447" s="87" t="str">
        <f>IF(EXPORTADO!B1429&lt;&gt;"",EXPORTADO!B1429,"")</f>
        <v/>
      </c>
      <c r="I1447" s="78" t="str">
        <f t="shared" si="359"/>
        <v/>
      </c>
      <c r="J1447" s="78"/>
      <c r="K1447" s="88" t="str">
        <f>IF(EXPORTADO!A1429&lt;&gt;"",TRIM(EXPORTADO!A1429),"")</f>
        <v/>
      </c>
      <c r="L1447" s="50" t="str">
        <f>IF(K1447&lt;&gt;"",EXPORTADO!D1429,"")</f>
        <v/>
      </c>
      <c r="M1447" s="50"/>
      <c r="N1447" s="78" t="str">
        <f>IF(K1447&lt;&gt;"",EXPORTADO!C1429,"")</f>
        <v/>
      </c>
      <c r="O1447" s="89" t="str">
        <f>IF(G1447&lt;&gt;"",EXPORTADO!E1429,"")</f>
        <v/>
      </c>
      <c r="P1447" s="90" t="str">
        <f>IF(G1447&lt;&gt;"",EXPORTADO!F1429,"")</f>
        <v/>
      </c>
      <c r="Q1447" s="90" t="str">
        <f>IF($G1447&lt;&gt;"",$O1447*P1447,IF(OR($I1447="c",$I1447="css"),SUMIF($G$22:G$2999,$K1447,Q$22:Q$2999),IF($I1447="c1",SUMIF($F$22:F$2999,$K1447,Q$22:Q$2999),IF($I1447="c2",SUMIF($E$22:E$2999,$K1447,Q$22:Q$2999),IF($I1447="c3",SUMIF($D$22:D$2999,$K1447,Q$22:Q$2999),IF($I1447="c4",SUMIF($C$22:C$2999,$K1447,Q$22:Q$2999),""))))))</f>
        <v/>
      </c>
      <c r="S1447" s="90"/>
      <c r="T1447" s="90" t="str">
        <f>IF(G1447&lt;&gt;"",IF(S1447&lt;&gt;"",O1447*S1447,"Celda Vacia"),IF($G1447&lt;&gt;"",$O1447*S1447,IF(OR($I1447="c",$I1447="css"),SUMIF($G$22:G$2999,$K1447,T$22:T$2999),IF($I1447="c1",SUMIF($F$22:F$2999,$K1447,T$22:T$2999),IF($I1447="c2",SUMIF($E$22:E$2999,$K1447,T$22:T$2999),IF($I1447="c3",SUMIF($D$22:D$2999,$K1447,T$22:T$2999),IF($I1447="c4",SUMIF($C$22:C$2999,$K1447,T$22:T$2999),"")))))))</f>
        <v/>
      </c>
      <c r="U1447" s="91" t="str">
        <f t="shared" si="360"/>
        <v/>
      </c>
      <c r="V1447" s="45"/>
      <c r="X1447" s="50" t="str">
        <f t="shared" si="361"/>
        <v/>
      </c>
      <c r="Y1447" s="69" t="str">
        <f t="shared" si="362"/>
        <v/>
      </c>
      <c r="Z1447" s="69" t="str">
        <f t="shared" si="363"/>
        <v/>
      </c>
      <c r="AA1447" s="69" t="str">
        <f>IF(I1447="CSS",IF(RELLENAR!$F$6="PEM",IF(OR(T1447&lt;(Q1447),Q1447=0),1,""),IF(OR(T1447*(1+$T$11+$T$9)&lt;(Q1447*(1+$O$9+$O$11)),Q1447=0),1,"")),"")</f>
        <v/>
      </c>
      <c r="AB1447" s="93" t="str">
        <f t="shared" si="364"/>
        <v/>
      </c>
      <c r="AC1447" s="56" t="str">
        <f t="shared" si="365"/>
        <v/>
      </c>
      <c r="AD1447" s="94" t="str">
        <f t="shared" si="366"/>
        <v/>
      </c>
      <c r="AE1447" s="56" t="str">
        <f t="shared" si="367"/>
        <v/>
      </c>
      <c r="AF1447" s="78" t="str">
        <f t="shared" si="368"/>
        <v/>
      </c>
    </row>
    <row r="1448" spans="1:32" s="74" customFormat="1" x14ac:dyDescent="0.2">
      <c r="A1448" s="74" t="str">
        <f>IF(EXPORTADO!I1430&lt;&gt;"",EXPORTADO!I1430,"")</f>
        <v/>
      </c>
      <c r="B1448" s="74" t="str">
        <f t="shared" si="353"/>
        <v/>
      </c>
      <c r="C1448" s="86" t="str">
        <f t="shared" si="354"/>
        <v/>
      </c>
      <c r="D1448" s="86" t="str">
        <f t="shared" si="355"/>
        <v/>
      </c>
      <c r="E1448" s="86" t="str">
        <f t="shared" si="356"/>
        <v/>
      </c>
      <c r="F1448" s="86" t="str">
        <f t="shared" si="357"/>
        <v/>
      </c>
      <c r="G1448" s="86" t="str">
        <f t="shared" si="358"/>
        <v/>
      </c>
      <c r="H1448" s="87" t="str">
        <f>IF(EXPORTADO!B1430&lt;&gt;"",EXPORTADO!B1430,"")</f>
        <v/>
      </c>
      <c r="I1448" s="78" t="str">
        <f t="shared" si="359"/>
        <v/>
      </c>
      <c r="J1448" s="78"/>
      <c r="K1448" s="88" t="str">
        <f>IF(EXPORTADO!A1430&lt;&gt;"",TRIM(EXPORTADO!A1430),"")</f>
        <v/>
      </c>
      <c r="L1448" s="50" t="str">
        <f>IF(K1448&lt;&gt;"",EXPORTADO!D1430,"")</f>
        <v/>
      </c>
      <c r="M1448" s="50"/>
      <c r="N1448" s="78" t="str">
        <f>IF(K1448&lt;&gt;"",EXPORTADO!C1430,"")</f>
        <v/>
      </c>
      <c r="O1448" s="89" t="str">
        <f>IF(G1448&lt;&gt;"",EXPORTADO!E1430,"")</f>
        <v/>
      </c>
      <c r="P1448" s="90" t="str">
        <f>IF(G1448&lt;&gt;"",EXPORTADO!F1430,"")</f>
        <v/>
      </c>
      <c r="Q1448" s="90" t="str">
        <f>IF($G1448&lt;&gt;"",$O1448*P1448,IF(OR($I1448="c",$I1448="css"),SUMIF($G$22:G$2999,$K1448,Q$22:Q$2999),IF($I1448="c1",SUMIF($F$22:F$2999,$K1448,Q$22:Q$2999),IF($I1448="c2",SUMIF($E$22:E$2999,$K1448,Q$22:Q$2999),IF($I1448="c3",SUMIF($D$22:D$2999,$K1448,Q$22:Q$2999),IF($I1448="c4",SUMIF($C$22:C$2999,$K1448,Q$22:Q$2999),""))))))</f>
        <v/>
      </c>
      <c r="S1448" s="90"/>
      <c r="T1448" s="90" t="str">
        <f>IF(G1448&lt;&gt;"",IF(S1448&lt;&gt;"",O1448*S1448,"Celda Vacia"),IF($G1448&lt;&gt;"",$O1448*S1448,IF(OR($I1448="c",$I1448="css"),SUMIF($G$22:G$2999,$K1448,T$22:T$2999),IF($I1448="c1",SUMIF($F$22:F$2999,$K1448,T$22:T$2999),IF($I1448="c2",SUMIF($E$22:E$2999,$K1448,T$22:T$2999),IF($I1448="c3",SUMIF($D$22:D$2999,$K1448,T$22:T$2999),IF($I1448="c4",SUMIF($C$22:C$2999,$K1448,T$22:T$2999),"")))))))</f>
        <v/>
      </c>
      <c r="U1448" s="91" t="str">
        <f t="shared" si="360"/>
        <v/>
      </c>
      <c r="V1448" s="45"/>
      <c r="X1448" s="50" t="str">
        <f t="shared" si="361"/>
        <v/>
      </c>
      <c r="Y1448" s="69" t="str">
        <f t="shared" si="362"/>
        <v/>
      </c>
      <c r="Z1448" s="69" t="str">
        <f t="shared" si="363"/>
        <v/>
      </c>
      <c r="AA1448" s="69" t="str">
        <f>IF(I1448="CSS",IF(RELLENAR!$F$6="PEM",IF(OR(T1448&lt;(Q1448),Q1448=0),1,""),IF(OR(T1448*(1+$T$11+$T$9)&lt;(Q1448*(1+$O$9+$O$11)),Q1448=0),1,"")),"")</f>
        <v/>
      </c>
      <c r="AB1448" s="93" t="str">
        <f t="shared" si="364"/>
        <v/>
      </c>
      <c r="AC1448" s="56" t="str">
        <f t="shared" si="365"/>
        <v/>
      </c>
      <c r="AD1448" s="94" t="str">
        <f t="shared" si="366"/>
        <v/>
      </c>
      <c r="AE1448" s="56" t="str">
        <f t="shared" si="367"/>
        <v/>
      </c>
      <c r="AF1448" s="78" t="str">
        <f t="shared" si="368"/>
        <v/>
      </c>
    </row>
    <row r="1449" spans="1:32" s="74" customFormat="1" x14ac:dyDescent="0.2">
      <c r="A1449" s="74" t="str">
        <f>IF(EXPORTADO!I1431&lt;&gt;"",EXPORTADO!I1431,"")</f>
        <v/>
      </c>
      <c r="B1449" s="74" t="str">
        <f t="shared" si="353"/>
        <v/>
      </c>
      <c r="C1449" s="86" t="str">
        <f t="shared" si="354"/>
        <v/>
      </c>
      <c r="D1449" s="86" t="str">
        <f t="shared" si="355"/>
        <v/>
      </c>
      <c r="E1449" s="86" t="str">
        <f t="shared" si="356"/>
        <v/>
      </c>
      <c r="F1449" s="86" t="str">
        <f t="shared" si="357"/>
        <v/>
      </c>
      <c r="G1449" s="86" t="str">
        <f t="shared" si="358"/>
        <v/>
      </c>
      <c r="H1449" s="87" t="str">
        <f>IF(EXPORTADO!B1431&lt;&gt;"",EXPORTADO!B1431,"")</f>
        <v/>
      </c>
      <c r="I1449" s="78" t="str">
        <f t="shared" si="359"/>
        <v/>
      </c>
      <c r="J1449" s="78"/>
      <c r="K1449" s="88" t="str">
        <f>IF(EXPORTADO!A1431&lt;&gt;"",TRIM(EXPORTADO!A1431),"")</f>
        <v/>
      </c>
      <c r="L1449" s="50" t="str">
        <f>IF(K1449&lt;&gt;"",EXPORTADO!D1431,"")</f>
        <v/>
      </c>
      <c r="M1449" s="50"/>
      <c r="N1449" s="78" t="str">
        <f>IF(K1449&lt;&gt;"",EXPORTADO!C1431,"")</f>
        <v/>
      </c>
      <c r="O1449" s="89" t="str">
        <f>IF(G1449&lt;&gt;"",EXPORTADO!E1431,"")</f>
        <v/>
      </c>
      <c r="P1449" s="90" t="str">
        <f>IF(G1449&lt;&gt;"",EXPORTADO!F1431,"")</f>
        <v/>
      </c>
      <c r="Q1449" s="90" t="str">
        <f>IF($G1449&lt;&gt;"",$O1449*P1449,IF(OR($I1449="c",$I1449="css"),SUMIF($G$22:G$2999,$K1449,Q$22:Q$2999),IF($I1449="c1",SUMIF($F$22:F$2999,$K1449,Q$22:Q$2999),IF($I1449="c2",SUMIF($E$22:E$2999,$K1449,Q$22:Q$2999),IF($I1449="c3",SUMIF($D$22:D$2999,$K1449,Q$22:Q$2999),IF($I1449="c4",SUMIF($C$22:C$2999,$K1449,Q$22:Q$2999),""))))))</f>
        <v/>
      </c>
      <c r="S1449" s="90" t="s">
        <v>17</v>
      </c>
      <c r="T1449" s="90" t="str">
        <f>IF(G1449&lt;&gt;"",IF(S1449&lt;&gt;"",O1449*S1449,"Celda Vacia"),IF($G1449&lt;&gt;"",$O1449*S1449,IF(OR($I1449="c",$I1449="css"),SUMIF($G$22:G$2999,$K1449,T$22:T$2999),IF($I1449="c1",SUMIF($F$22:F$2999,$K1449,T$22:T$2999),IF($I1449="c2",SUMIF($E$22:E$2999,$K1449,T$22:T$2999),IF($I1449="c3",SUMIF($D$22:D$2999,$K1449,T$22:T$2999),IF($I1449="c4",SUMIF($C$22:C$2999,$K1449,T$22:T$2999),"")))))))</f>
        <v/>
      </c>
      <c r="U1449" s="91" t="str">
        <f t="shared" si="360"/>
        <v/>
      </c>
      <c r="V1449" s="45"/>
      <c r="X1449" s="50" t="str">
        <f t="shared" si="361"/>
        <v/>
      </c>
      <c r="Y1449" s="69" t="str">
        <f t="shared" si="362"/>
        <v/>
      </c>
      <c r="Z1449" s="69" t="str">
        <f t="shared" si="363"/>
        <v/>
      </c>
      <c r="AA1449" s="69" t="str">
        <f>IF(I1449="CSS",IF(RELLENAR!$F$6="PEM",IF(OR(T1449&lt;(Q1449),Q1449=0),1,""),IF(OR(T1449*(1+$T$11+$T$9)&lt;(Q1449*(1+$O$9+$O$11)),Q1449=0),1,"")),"")</f>
        <v/>
      </c>
      <c r="AB1449" s="93" t="str">
        <f t="shared" si="364"/>
        <v/>
      </c>
      <c r="AC1449" s="56" t="str">
        <f t="shared" si="365"/>
        <v/>
      </c>
      <c r="AD1449" s="94" t="str">
        <f t="shared" si="366"/>
        <v/>
      </c>
      <c r="AE1449" s="56" t="str">
        <f t="shared" si="367"/>
        <v/>
      </c>
      <c r="AF1449" s="78" t="str">
        <f t="shared" si="368"/>
        <v/>
      </c>
    </row>
    <row r="1450" spans="1:32" s="74" customFormat="1" x14ac:dyDescent="0.2">
      <c r="A1450" s="74" t="str">
        <f>IF(EXPORTADO!I1432&lt;&gt;"",EXPORTADO!I1432,"")</f>
        <v/>
      </c>
      <c r="B1450" s="74" t="str">
        <f t="shared" si="353"/>
        <v/>
      </c>
      <c r="C1450" s="86" t="str">
        <f t="shared" si="354"/>
        <v/>
      </c>
      <c r="D1450" s="86" t="str">
        <f t="shared" si="355"/>
        <v/>
      </c>
      <c r="E1450" s="86" t="str">
        <f t="shared" si="356"/>
        <v/>
      </c>
      <c r="F1450" s="86" t="str">
        <f t="shared" si="357"/>
        <v/>
      </c>
      <c r="G1450" s="86" t="str">
        <f t="shared" si="358"/>
        <v/>
      </c>
      <c r="H1450" s="87" t="str">
        <f>IF(EXPORTADO!B1432&lt;&gt;"",EXPORTADO!B1432,"")</f>
        <v/>
      </c>
      <c r="I1450" s="78" t="str">
        <f t="shared" si="359"/>
        <v/>
      </c>
      <c r="J1450" s="78"/>
      <c r="K1450" s="88" t="str">
        <f>IF(EXPORTADO!A1432&lt;&gt;"",TRIM(EXPORTADO!A1432),"")</f>
        <v/>
      </c>
      <c r="L1450" s="50" t="str">
        <f>IF(K1450&lt;&gt;"",EXPORTADO!D1432,"")</f>
        <v/>
      </c>
      <c r="M1450" s="50"/>
      <c r="N1450" s="78" t="str">
        <f>IF(K1450&lt;&gt;"",EXPORTADO!C1432,"")</f>
        <v/>
      </c>
      <c r="O1450" s="89" t="str">
        <f>IF(G1450&lt;&gt;"",EXPORTADO!E1432,"")</f>
        <v/>
      </c>
      <c r="P1450" s="90" t="str">
        <f>IF(G1450&lt;&gt;"",EXPORTADO!F1432,"")</f>
        <v/>
      </c>
      <c r="Q1450" s="90" t="str">
        <f>IF($G1450&lt;&gt;"",$O1450*P1450,IF(OR($I1450="c",$I1450="css"),SUMIF($G$22:G$2999,$K1450,Q$22:Q$2999),IF($I1450="c1",SUMIF($F$22:F$2999,$K1450,Q$22:Q$2999),IF($I1450="c2",SUMIF($E$22:E$2999,$K1450,Q$22:Q$2999),IF($I1450="c3",SUMIF($D$22:D$2999,$K1450,Q$22:Q$2999),IF($I1450="c4",SUMIF($C$22:C$2999,$K1450,Q$22:Q$2999),""))))))</f>
        <v/>
      </c>
      <c r="S1450" s="90"/>
      <c r="T1450" s="90" t="str">
        <f>IF(G1450&lt;&gt;"",IF(S1450&lt;&gt;"",O1450*S1450,"Celda Vacia"),IF($G1450&lt;&gt;"",$O1450*S1450,IF(OR($I1450="c",$I1450="css"),SUMIF($G$22:G$2999,$K1450,T$22:T$2999),IF($I1450="c1",SUMIF($F$22:F$2999,$K1450,T$22:T$2999),IF($I1450="c2",SUMIF($E$22:E$2999,$K1450,T$22:T$2999),IF($I1450="c3",SUMIF($D$22:D$2999,$K1450,T$22:T$2999),IF($I1450="c4",SUMIF($C$22:C$2999,$K1450,T$22:T$2999),"")))))))</f>
        <v/>
      </c>
      <c r="U1450" s="91" t="str">
        <f t="shared" si="360"/>
        <v/>
      </c>
      <c r="V1450" s="45"/>
      <c r="X1450" s="50" t="str">
        <f t="shared" si="361"/>
        <v/>
      </c>
      <c r="Y1450" s="69" t="str">
        <f t="shared" si="362"/>
        <v/>
      </c>
      <c r="Z1450" s="69" t="str">
        <f t="shared" si="363"/>
        <v/>
      </c>
      <c r="AA1450" s="69" t="str">
        <f>IF(I1450="CSS",IF(RELLENAR!$F$6="PEM",IF(OR(T1450&lt;(Q1450),Q1450=0),1,""),IF(OR(T1450*(1+$T$11+$T$9)&lt;(Q1450*(1+$O$9+$O$11)),Q1450=0),1,"")),"")</f>
        <v/>
      </c>
      <c r="AB1450" s="93" t="str">
        <f t="shared" si="364"/>
        <v/>
      </c>
      <c r="AC1450" s="56" t="str">
        <f t="shared" si="365"/>
        <v/>
      </c>
      <c r="AD1450" s="94" t="str">
        <f t="shared" si="366"/>
        <v/>
      </c>
      <c r="AE1450" s="56" t="str">
        <f t="shared" si="367"/>
        <v/>
      </c>
      <c r="AF1450" s="78" t="str">
        <f t="shared" si="368"/>
        <v/>
      </c>
    </row>
    <row r="1451" spans="1:32" s="74" customFormat="1" x14ac:dyDescent="0.2">
      <c r="A1451" s="74" t="str">
        <f>IF(EXPORTADO!I1433&lt;&gt;"",EXPORTADO!I1433,"")</f>
        <v/>
      </c>
      <c r="B1451" s="74" t="str">
        <f t="shared" si="353"/>
        <v/>
      </c>
      <c r="C1451" s="86" t="str">
        <f t="shared" si="354"/>
        <v/>
      </c>
      <c r="D1451" s="86" t="str">
        <f t="shared" si="355"/>
        <v/>
      </c>
      <c r="E1451" s="86" t="str">
        <f t="shared" si="356"/>
        <v/>
      </c>
      <c r="F1451" s="86" t="str">
        <f t="shared" si="357"/>
        <v/>
      </c>
      <c r="G1451" s="86" t="str">
        <f t="shared" si="358"/>
        <v/>
      </c>
      <c r="H1451" s="87" t="str">
        <f>IF(EXPORTADO!B1433&lt;&gt;"",EXPORTADO!B1433,"")</f>
        <v/>
      </c>
      <c r="I1451" s="78" t="str">
        <f t="shared" si="359"/>
        <v/>
      </c>
      <c r="J1451" s="78"/>
      <c r="K1451" s="88" t="str">
        <f>IF(EXPORTADO!A1433&lt;&gt;"",TRIM(EXPORTADO!A1433),"")</f>
        <v/>
      </c>
      <c r="L1451" s="50" t="str">
        <f>IF(K1451&lt;&gt;"",EXPORTADO!D1433,"")</f>
        <v/>
      </c>
      <c r="M1451" s="50"/>
      <c r="N1451" s="78" t="str">
        <f>IF(K1451&lt;&gt;"",EXPORTADO!C1433,"")</f>
        <v/>
      </c>
      <c r="O1451" s="89" t="str">
        <f>IF(G1451&lt;&gt;"",EXPORTADO!E1433,"")</f>
        <v/>
      </c>
      <c r="P1451" s="90" t="str">
        <f>IF(G1451&lt;&gt;"",EXPORTADO!F1433,"")</f>
        <v/>
      </c>
      <c r="Q1451" s="90" t="str">
        <f>IF($G1451&lt;&gt;"",$O1451*P1451,IF(OR($I1451="c",$I1451="css"),SUMIF($G$22:G$2999,$K1451,Q$22:Q$2999),IF($I1451="c1",SUMIF($F$22:F$2999,$K1451,Q$22:Q$2999),IF($I1451="c2",SUMIF($E$22:E$2999,$K1451,Q$22:Q$2999),IF($I1451="c3",SUMIF($D$22:D$2999,$K1451,Q$22:Q$2999),IF($I1451="c4",SUMIF($C$22:C$2999,$K1451,Q$22:Q$2999),""))))))</f>
        <v/>
      </c>
      <c r="S1451" s="90"/>
      <c r="T1451" s="90" t="str">
        <f>IF(G1451&lt;&gt;"",IF(S1451&lt;&gt;"",O1451*S1451,"Celda Vacia"),IF($G1451&lt;&gt;"",$O1451*S1451,IF(OR($I1451="c",$I1451="css"),SUMIF($G$22:G$2999,$K1451,T$22:T$2999),IF($I1451="c1",SUMIF($F$22:F$2999,$K1451,T$22:T$2999),IF($I1451="c2",SUMIF($E$22:E$2999,$K1451,T$22:T$2999),IF($I1451="c3",SUMIF($D$22:D$2999,$K1451,T$22:T$2999),IF($I1451="c4",SUMIF($C$22:C$2999,$K1451,T$22:T$2999),"")))))))</f>
        <v/>
      </c>
      <c r="U1451" s="91" t="str">
        <f t="shared" si="360"/>
        <v/>
      </c>
      <c r="V1451" s="45"/>
      <c r="X1451" s="50" t="str">
        <f t="shared" si="361"/>
        <v/>
      </c>
      <c r="Y1451" s="69" t="str">
        <f t="shared" si="362"/>
        <v/>
      </c>
      <c r="Z1451" s="69" t="str">
        <f t="shared" si="363"/>
        <v/>
      </c>
      <c r="AA1451" s="69" t="str">
        <f>IF(I1451="CSS",IF(RELLENAR!$F$6="PEM",IF(OR(T1451&lt;(Q1451),Q1451=0),1,""),IF(OR(T1451*(1+$T$11+$T$9)&lt;(Q1451*(1+$O$9+$O$11)),Q1451=0),1,"")),"")</f>
        <v/>
      </c>
      <c r="AB1451" s="93" t="str">
        <f t="shared" si="364"/>
        <v/>
      </c>
      <c r="AC1451" s="56" t="str">
        <f t="shared" si="365"/>
        <v/>
      </c>
      <c r="AD1451" s="94" t="str">
        <f t="shared" si="366"/>
        <v/>
      </c>
      <c r="AE1451" s="56" t="str">
        <f t="shared" si="367"/>
        <v/>
      </c>
      <c r="AF1451" s="78" t="str">
        <f t="shared" si="368"/>
        <v/>
      </c>
    </row>
    <row r="1452" spans="1:32" s="74" customFormat="1" x14ac:dyDescent="0.2">
      <c r="A1452" s="74" t="str">
        <f>IF(EXPORTADO!I1434&lt;&gt;"",EXPORTADO!I1434,"")</f>
        <v/>
      </c>
      <c r="B1452" s="74" t="str">
        <f t="shared" si="353"/>
        <v/>
      </c>
      <c r="C1452" s="86" t="str">
        <f t="shared" si="354"/>
        <v/>
      </c>
      <c r="D1452" s="86" t="str">
        <f t="shared" si="355"/>
        <v/>
      </c>
      <c r="E1452" s="86" t="str">
        <f t="shared" si="356"/>
        <v/>
      </c>
      <c r="F1452" s="86" t="str">
        <f t="shared" si="357"/>
        <v/>
      </c>
      <c r="G1452" s="86" t="str">
        <f t="shared" si="358"/>
        <v/>
      </c>
      <c r="H1452" s="87" t="str">
        <f>IF(EXPORTADO!B1434&lt;&gt;"",EXPORTADO!B1434,"")</f>
        <v/>
      </c>
      <c r="I1452" s="78" t="str">
        <f t="shared" si="359"/>
        <v/>
      </c>
      <c r="J1452" s="78"/>
      <c r="K1452" s="88" t="str">
        <f>IF(EXPORTADO!A1434&lt;&gt;"",TRIM(EXPORTADO!A1434),"")</f>
        <v/>
      </c>
      <c r="L1452" s="50" t="str">
        <f>IF(K1452&lt;&gt;"",EXPORTADO!D1434,"")</f>
        <v/>
      </c>
      <c r="M1452" s="50"/>
      <c r="N1452" s="78" t="str">
        <f>IF(K1452&lt;&gt;"",EXPORTADO!C1434,"")</f>
        <v/>
      </c>
      <c r="O1452" s="89" t="str">
        <f>IF(G1452&lt;&gt;"",EXPORTADO!E1434,"")</f>
        <v/>
      </c>
      <c r="P1452" s="90" t="str">
        <f>IF(G1452&lt;&gt;"",EXPORTADO!F1434,"")</f>
        <v/>
      </c>
      <c r="Q1452" s="90" t="str">
        <f>IF($G1452&lt;&gt;"",$O1452*P1452,IF(OR($I1452="c",$I1452="css"),SUMIF($G$22:G$2999,$K1452,Q$22:Q$2999),IF($I1452="c1",SUMIF($F$22:F$2999,$K1452,Q$22:Q$2999),IF($I1452="c2",SUMIF($E$22:E$2999,$K1452,Q$22:Q$2999),IF($I1452="c3",SUMIF($D$22:D$2999,$K1452,Q$22:Q$2999),IF($I1452="c4",SUMIF($C$22:C$2999,$K1452,Q$22:Q$2999),""))))))</f>
        <v/>
      </c>
      <c r="S1452" s="90" t="s">
        <v>17</v>
      </c>
      <c r="T1452" s="90" t="str">
        <f>IF(G1452&lt;&gt;"",IF(S1452&lt;&gt;"",O1452*S1452,"Celda Vacia"),IF($G1452&lt;&gt;"",$O1452*S1452,IF(OR($I1452="c",$I1452="css"),SUMIF($G$22:G$2999,$K1452,T$22:T$2999),IF($I1452="c1",SUMIF($F$22:F$2999,$K1452,T$22:T$2999),IF($I1452="c2",SUMIF($E$22:E$2999,$K1452,T$22:T$2999),IF($I1452="c3",SUMIF($D$22:D$2999,$K1452,T$22:T$2999),IF($I1452="c4",SUMIF($C$22:C$2999,$K1452,T$22:T$2999),"")))))))</f>
        <v/>
      </c>
      <c r="U1452" s="91" t="str">
        <f t="shared" si="360"/>
        <v/>
      </c>
      <c r="V1452" s="45"/>
      <c r="X1452" s="50" t="str">
        <f t="shared" si="361"/>
        <v/>
      </c>
      <c r="Y1452" s="69" t="str">
        <f t="shared" si="362"/>
        <v/>
      </c>
      <c r="Z1452" s="69" t="str">
        <f t="shared" si="363"/>
        <v/>
      </c>
      <c r="AA1452" s="69" t="str">
        <f>IF(I1452="CSS",IF(RELLENAR!$F$6="PEM",IF(OR(T1452&lt;(Q1452),Q1452=0),1,""),IF(OR(T1452*(1+$T$11+$T$9)&lt;(Q1452*(1+$O$9+$O$11)),Q1452=0),1,"")),"")</f>
        <v/>
      </c>
      <c r="AB1452" s="93" t="str">
        <f t="shared" si="364"/>
        <v/>
      </c>
      <c r="AC1452" s="56" t="str">
        <f t="shared" si="365"/>
        <v/>
      </c>
      <c r="AD1452" s="94" t="str">
        <f t="shared" si="366"/>
        <v/>
      </c>
      <c r="AE1452" s="56" t="str">
        <f t="shared" si="367"/>
        <v/>
      </c>
      <c r="AF1452" s="78" t="str">
        <f t="shared" si="368"/>
        <v/>
      </c>
    </row>
    <row r="1453" spans="1:32" s="74" customFormat="1" x14ac:dyDescent="0.2">
      <c r="A1453" s="74" t="str">
        <f>IF(EXPORTADO!I1435&lt;&gt;"",EXPORTADO!I1435,"")</f>
        <v/>
      </c>
      <c r="B1453" s="74" t="str">
        <f t="shared" si="353"/>
        <v/>
      </c>
      <c r="C1453" s="86" t="str">
        <f t="shared" si="354"/>
        <v/>
      </c>
      <c r="D1453" s="86" t="str">
        <f t="shared" si="355"/>
        <v/>
      </c>
      <c r="E1453" s="86" t="str">
        <f t="shared" si="356"/>
        <v/>
      </c>
      <c r="F1453" s="86" t="str">
        <f t="shared" si="357"/>
        <v/>
      </c>
      <c r="G1453" s="86" t="str">
        <f t="shared" si="358"/>
        <v/>
      </c>
      <c r="H1453" s="87" t="str">
        <f>IF(EXPORTADO!B1435&lt;&gt;"",EXPORTADO!B1435,"")</f>
        <v/>
      </c>
      <c r="I1453" s="78" t="str">
        <f t="shared" si="359"/>
        <v/>
      </c>
      <c r="J1453" s="78"/>
      <c r="K1453" s="88" t="str">
        <f>IF(EXPORTADO!A1435&lt;&gt;"",TRIM(EXPORTADO!A1435),"")</f>
        <v/>
      </c>
      <c r="L1453" s="50" t="str">
        <f>IF(K1453&lt;&gt;"",EXPORTADO!D1435,"")</f>
        <v/>
      </c>
      <c r="M1453" s="50"/>
      <c r="N1453" s="78" t="str">
        <f>IF(K1453&lt;&gt;"",EXPORTADO!C1435,"")</f>
        <v/>
      </c>
      <c r="O1453" s="89" t="str">
        <f>IF(G1453&lt;&gt;"",EXPORTADO!E1435,"")</f>
        <v/>
      </c>
      <c r="P1453" s="90" t="str">
        <f>IF(G1453&lt;&gt;"",EXPORTADO!F1435,"")</f>
        <v/>
      </c>
      <c r="Q1453" s="90" t="str">
        <f>IF($G1453&lt;&gt;"",$O1453*P1453,IF(OR($I1453="c",$I1453="css"),SUMIF($G$22:G$2999,$K1453,Q$22:Q$2999),IF($I1453="c1",SUMIF($F$22:F$2999,$K1453,Q$22:Q$2999),IF($I1453="c2",SUMIF($E$22:E$2999,$K1453,Q$22:Q$2999),IF($I1453="c3",SUMIF($D$22:D$2999,$K1453,Q$22:Q$2999),IF($I1453="c4",SUMIF($C$22:C$2999,$K1453,Q$22:Q$2999),""))))))</f>
        <v/>
      </c>
      <c r="S1453" s="90"/>
      <c r="T1453" s="90" t="str">
        <f>IF(G1453&lt;&gt;"",IF(S1453&lt;&gt;"",O1453*S1453,"Celda Vacia"),IF($G1453&lt;&gt;"",$O1453*S1453,IF(OR($I1453="c",$I1453="css"),SUMIF($G$22:G$2999,$K1453,T$22:T$2999),IF($I1453="c1",SUMIF($F$22:F$2999,$K1453,T$22:T$2999),IF($I1453="c2",SUMIF($E$22:E$2999,$K1453,T$22:T$2999),IF($I1453="c3",SUMIF($D$22:D$2999,$K1453,T$22:T$2999),IF($I1453="c4",SUMIF($C$22:C$2999,$K1453,T$22:T$2999),"")))))))</f>
        <v/>
      </c>
      <c r="U1453" s="91" t="str">
        <f t="shared" si="360"/>
        <v/>
      </c>
      <c r="V1453" s="45"/>
      <c r="X1453" s="50" t="str">
        <f t="shared" si="361"/>
        <v/>
      </c>
      <c r="Y1453" s="69" t="str">
        <f t="shared" si="362"/>
        <v/>
      </c>
      <c r="Z1453" s="69" t="str">
        <f t="shared" si="363"/>
        <v/>
      </c>
      <c r="AA1453" s="69" t="str">
        <f>IF(I1453="CSS",IF(RELLENAR!$F$6="PEM",IF(OR(T1453&lt;(Q1453),Q1453=0),1,""),IF(OR(T1453*(1+$T$11+$T$9)&lt;(Q1453*(1+$O$9+$O$11)),Q1453=0),1,"")),"")</f>
        <v/>
      </c>
      <c r="AB1453" s="93" t="str">
        <f t="shared" si="364"/>
        <v/>
      </c>
      <c r="AC1453" s="56" t="str">
        <f t="shared" si="365"/>
        <v/>
      </c>
      <c r="AD1453" s="94" t="str">
        <f t="shared" si="366"/>
        <v/>
      </c>
      <c r="AE1453" s="56" t="str">
        <f t="shared" si="367"/>
        <v/>
      </c>
      <c r="AF1453" s="78" t="str">
        <f t="shared" si="368"/>
        <v/>
      </c>
    </row>
    <row r="1454" spans="1:32" s="74" customFormat="1" x14ac:dyDescent="0.2">
      <c r="A1454" s="74" t="str">
        <f>IF(EXPORTADO!I1436&lt;&gt;"",EXPORTADO!I1436,"")</f>
        <v/>
      </c>
      <c r="B1454" s="74" t="str">
        <f t="shared" si="353"/>
        <v/>
      </c>
      <c r="C1454" s="86" t="str">
        <f t="shared" si="354"/>
        <v/>
      </c>
      <c r="D1454" s="86" t="str">
        <f t="shared" si="355"/>
        <v/>
      </c>
      <c r="E1454" s="86" t="str">
        <f t="shared" si="356"/>
        <v/>
      </c>
      <c r="F1454" s="86" t="str">
        <f t="shared" si="357"/>
        <v/>
      </c>
      <c r="G1454" s="86" t="str">
        <f t="shared" si="358"/>
        <v/>
      </c>
      <c r="H1454" s="87" t="str">
        <f>IF(EXPORTADO!B1436&lt;&gt;"",EXPORTADO!B1436,"")</f>
        <v/>
      </c>
      <c r="I1454" s="78" t="str">
        <f t="shared" si="359"/>
        <v/>
      </c>
      <c r="J1454" s="78"/>
      <c r="K1454" s="88" t="str">
        <f>IF(EXPORTADO!A1436&lt;&gt;"",TRIM(EXPORTADO!A1436),"")</f>
        <v/>
      </c>
      <c r="L1454" s="50" t="str">
        <f>IF(K1454&lt;&gt;"",EXPORTADO!D1436,"")</f>
        <v/>
      </c>
      <c r="M1454" s="50"/>
      <c r="N1454" s="78" t="str">
        <f>IF(K1454&lt;&gt;"",EXPORTADO!C1436,"")</f>
        <v/>
      </c>
      <c r="O1454" s="89" t="str">
        <f>IF(G1454&lt;&gt;"",EXPORTADO!E1436,"")</f>
        <v/>
      </c>
      <c r="P1454" s="90" t="str">
        <f>IF(G1454&lt;&gt;"",EXPORTADO!F1436,"")</f>
        <v/>
      </c>
      <c r="Q1454" s="90" t="str">
        <f>IF($G1454&lt;&gt;"",$O1454*P1454,IF(OR($I1454="c",$I1454="css"),SUMIF($G$22:G$2999,$K1454,Q$22:Q$2999),IF($I1454="c1",SUMIF($F$22:F$2999,$K1454,Q$22:Q$2999),IF($I1454="c2",SUMIF($E$22:E$2999,$K1454,Q$22:Q$2999),IF($I1454="c3",SUMIF($D$22:D$2999,$K1454,Q$22:Q$2999),IF($I1454="c4",SUMIF($C$22:C$2999,$K1454,Q$22:Q$2999),""))))))</f>
        <v/>
      </c>
      <c r="S1454" s="90"/>
      <c r="T1454" s="90" t="str">
        <f>IF(G1454&lt;&gt;"",IF(S1454&lt;&gt;"",O1454*S1454,"Celda Vacia"),IF($G1454&lt;&gt;"",$O1454*S1454,IF(OR($I1454="c",$I1454="css"),SUMIF($G$22:G$2999,$K1454,T$22:T$2999),IF($I1454="c1",SUMIF($F$22:F$2999,$K1454,T$22:T$2999),IF($I1454="c2",SUMIF($E$22:E$2999,$K1454,T$22:T$2999),IF($I1454="c3",SUMIF($D$22:D$2999,$K1454,T$22:T$2999),IF($I1454="c4",SUMIF($C$22:C$2999,$K1454,T$22:T$2999),"")))))))</f>
        <v/>
      </c>
      <c r="U1454" s="91" t="str">
        <f t="shared" si="360"/>
        <v/>
      </c>
      <c r="V1454" s="45"/>
      <c r="X1454" s="50" t="str">
        <f t="shared" si="361"/>
        <v/>
      </c>
      <c r="Y1454" s="69" t="str">
        <f t="shared" si="362"/>
        <v/>
      </c>
      <c r="Z1454" s="69" t="str">
        <f t="shared" si="363"/>
        <v/>
      </c>
      <c r="AA1454" s="69" t="str">
        <f>IF(I1454="CSS",IF(RELLENAR!$F$6="PEM",IF(OR(T1454&lt;(Q1454),Q1454=0),1,""),IF(OR(T1454*(1+$T$11+$T$9)&lt;(Q1454*(1+$O$9+$O$11)),Q1454=0),1,"")),"")</f>
        <v/>
      </c>
      <c r="AB1454" s="93" t="str">
        <f t="shared" si="364"/>
        <v/>
      </c>
      <c r="AC1454" s="56" t="str">
        <f t="shared" si="365"/>
        <v/>
      </c>
      <c r="AD1454" s="94" t="str">
        <f t="shared" si="366"/>
        <v/>
      </c>
      <c r="AE1454" s="56" t="str">
        <f t="shared" si="367"/>
        <v/>
      </c>
      <c r="AF1454" s="78" t="str">
        <f t="shared" si="368"/>
        <v/>
      </c>
    </row>
    <row r="1455" spans="1:32" s="74" customFormat="1" x14ac:dyDescent="0.2">
      <c r="A1455" s="74" t="str">
        <f>IF(EXPORTADO!I1437&lt;&gt;"",EXPORTADO!I1437,"")</f>
        <v/>
      </c>
      <c r="B1455" s="74" t="str">
        <f t="shared" si="353"/>
        <v/>
      </c>
      <c r="C1455" s="86" t="str">
        <f t="shared" si="354"/>
        <v/>
      </c>
      <c r="D1455" s="86" t="str">
        <f t="shared" si="355"/>
        <v/>
      </c>
      <c r="E1455" s="86" t="str">
        <f t="shared" si="356"/>
        <v/>
      </c>
      <c r="F1455" s="86" t="str">
        <f t="shared" si="357"/>
        <v/>
      </c>
      <c r="G1455" s="86" t="str">
        <f t="shared" si="358"/>
        <v/>
      </c>
      <c r="H1455" s="87" t="str">
        <f>IF(EXPORTADO!B1437&lt;&gt;"",EXPORTADO!B1437,"")</f>
        <v/>
      </c>
      <c r="I1455" s="78" t="str">
        <f t="shared" si="359"/>
        <v/>
      </c>
      <c r="J1455" s="78"/>
      <c r="K1455" s="88" t="str">
        <f>IF(EXPORTADO!A1437&lt;&gt;"",TRIM(EXPORTADO!A1437),"")</f>
        <v/>
      </c>
      <c r="L1455" s="50" t="str">
        <f>IF(K1455&lt;&gt;"",EXPORTADO!D1437,"")</f>
        <v/>
      </c>
      <c r="M1455" s="50"/>
      <c r="N1455" s="78" t="str">
        <f>IF(K1455&lt;&gt;"",EXPORTADO!C1437,"")</f>
        <v/>
      </c>
      <c r="O1455" s="89" t="str">
        <f>IF(G1455&lt;&gt;"",EXPORTADO!E1437,"")</f>
        <v/>
      </c>
      <c r="P1455" s="90" t="str">
        <f>IF(G1455&lt;&gt;"",EXPORTADO!F1437,"")</f>
        <v/>
      </c>
      <c r="Q1455" s="90" t="str">
        <f>IF($G1455&lt;&gt;"",$O1455*P1455,IF(OR($I1455="c",$I1455="css"),SUMIF($G$22:G$2999,$K1455,Q$22:Q$2999),IF($I1455="c1",SUMIF($F$22:F$2999,$K1455,Q$22:Q$2999),IF($I1455="c2",SUMIF($E$22:E$2999,$K1455,Q$22:Q$2999),IF($I1455="c3",SUMIF($D$22:D$2999,$K1455,Q$22:Q$2999),IF($I1455="c4",SUMIF($C$22:C$2999,$K1455,Q$22:Q$2999),""))))))</f>
        <v/>
      </c>
      <c r="S1455" s="90"/>
      <c r="T1455" s="90" t="str">
        <f>IF(G1455&lt;&gt;"",IF(S1455&lt;&gt;"",O1455*S1455,"Celda Vacia"),IF($G1455&lt;&gt;"",$O1455*S1455,IF(OR($I1455="c",$I1455="css"),SUMIF($G$22:G$2999,$K1455,T$22:T$2999),IF($I1455="c1",SUMIF($F$22:F$2999,$K1455,T$22:T$2999),IF($I1455="c2",SUMIF($E$22:E$2999,$K1455,T$22:T$2999),IF($I1455="c3",SUMIF($D$22:D$2999,$K1455,T$22:T$2999),IF($I1455="c4",SUMIF($C$22:C$2999,$K1455,T$22:T$2999),"")))))))</f>
        <v/>
      </c>
      <c r="U1455" s="91" t="str">
        <f t="shared" si="360"/>
        <v/>
      </c>
      <c r="V1455" s="45"/>
      <c r="X1455" s="50" t="str">
        <f t="shared" si="361"/>
        <v/>
      </c>
      <c r="Y1455" s="69" t="str">
        <f t="shared" si="362"/>
        <v/>
      </c>
      <c r="Z1455" s="69" t="str">
        <f t="shared" si="363"/>
        <v/>
      </c>
      <c r="AA1455" s="69" t="str">
        <f>IF(I1455="CSS",IF(RELLENAR!$F$6="PEM",IF(OR(T1455&lt;(Q1455),Q1455=0),1,""),IF(OR(T1455*(1+$T$11+$T$9)&lt;(Q1455*(1+$O$9+$O$11)),Q1455=0),1,"")),"")</f>
        <v/>
      </c>
      <c r="AB1455" s="93" t="str">
        <f t="shared" si="364"/>
        <v/>
      </c>
      <c r="AC1455" s="56" t="str">
        <f t="shared" si="365"/>
        <v/>
      </c>
      <c r="AD1455" s="94" t="str">
        <f t="shared" si="366"/>
        <v/>
      </c>
      <c r="AE1455" s="56" t="str">
        <f t="shared" si="367"/>
        <v/>
      </c>
      <c r="AF1455" s="78" t="str">
        <f t="shared" si="368"/>
        <v/>
      </c>
    </row>
    <row r="1456" spans="1:32" s="74" customFormat="1" x14ac:dyDescent="0.2">
      <c r="A1456" s="74" t="str">
        <f>IF(EXPORTADO!I1438&lt;&gt;"",EXPORTADO!I1438,"")</f>
        <v/>
      </c>
      <c r="B1456" s="74" t="str">
        <f t="shared" si="353"/>
        <v/>
      </c>
      <c r="C1456" s="86" t="str">
        <f t="shared" si="354"/>
        <v/>
      </c>
      <c r="D1456" s="86" t="str">
        <f t="shared" si="355"/>
        <v/>
      </c>
      <c r="E1456" s="86" t="str">
        <f t="shared" si="356"/>
        <v/>
      </c>
      <c r="F1456" s="86" t="str">
        <f t="shared" si="357"/>
        <v/>
      </c>
      <c r="G1456" s="86" t="str">
        <f t="shared" si="358"/>
        <v/>
      </c>
      <c r="H1456" s="87" t="str">
        <f>IF(EXPORTADO!B1438&lt;&gt;"",EXPORTADO!B1438,"")</f>
        <v/>
      </c>
      <c r="I1456" s="78" t="str">
        <f t="shared" si="359"/>
        <v/>
      </c>
      <c r="J1456" s="78"/>
      <c r="K1456" s="88" t="str">
        <f>IF(EXPORTADO!A1438&lt;&gt;"",TRIM(EXPORTADO!A1438),"")</f>
        <v/>
      </c>
      <c r="L1456" s="50" t="str">
        <f>IF(K1456&lt;&gt;"",EXPORTADO!D1438,"")</f>
        <v/>
      </c>
      <c r="M1456" s="50"/>
      <c r="N1456" s="78" t="str">
        <f>IF(K1456&lt;&gt;"",EXPORTADO!C1438,"")</f>
        <v/>
      </c>
      <c r="O1456" s="89" t="str">
        <f>IF(G1456&lt;&gt;"",EXPORTADO!E1438,"")</f>
        <v/>
      </c>
      <c r="P1456" s="90" t="str">
        <f>IF(G1456&lt;&gt;"",EXPORTADO!F1438,"")</f>
        <v/>
      </c>
      <c r="Q1456" s="90" t="str">
        <f>IF($G1456&lt;&gt;"",$O1456*P1456,IF(OR($I1456="c",$I1456="css"),SUMIF($G$22:G$2999,$K1456,Q$22:Q$2999),IF($I1456="c1",SUMIF($F$22:F$2999,$K1456,Q$22:Q$2999),IF($I1456="c2",SUMIF($E$22:E$2999,$K1456,Q$22:Q$2999),IF($I1456="c3",SUMIF($D$22:D$2999,$K1456,Q$22:Q$2999),IF($I1456="c4",SUMIF($C$22:C$2999,$K1456,Q$22:Q$2999),""))))))</f>
        <v/>
      </c>
      <c r="S1456" s="90"/>
      <c r="T1456" s="90" t="str">
        <f>IF(G1456&lt;&gt;"",IF(S1456&lt;&gt;"",O1456*S1456,"Celda Vacia"),IF($G1456&lt;&gt;"",$O1456*S1456,IF(OR($I1456="c",$I1456="css"),SUMIF($G$22:G$2999,$K1456,T$22:T$2999),IF($I1456="c1",SUMIF($F$22:F$2999,$K1456,T$22:T$2999),IF($I1456="c2",SUMIF($E$22:E$2999,$K1456,T$22:T$2999),IF($I1456="c3",SUMIF($D$22:D$2999,$K1456,T$22:T$2999),IF($I1456="c4",SUMIF($C$22:C$2999,$K1456,T$22:T$2999),"")))))))</f>
        <v/>
      </c>
      <c r="U1456" s="91" t="str">
        <f t="shared" si="360"/>
        <v/>
      </c>
      <c r="V1456" s="45"/>
      <c r="X1456" s="50" t="str">
        <f t="shared" si="361"/>
        <v/>
      </c>
      <c r="Y1456" s="69" t="str">
        <f t="shared" si="362"/>
        <v/>
      </c>
      <c r="Z1456" s="69" t="str">
        <f t="shared" si="363"/>
        <v/>
      </c>
      <c r="AA1456" s="69" t="str">
        <f>IF(I1456="CSS",IF(RELLENAR!$F$6="PEM",IF(OR(T1456&lt;(Q1456),Q1456=0),1,""),IF(OR(T1456*(1+$T$11+$T$9)&lt;(Q1456*(1+$O$9+$O$11)),Q1456=0),1,"")),"")</f>
        <v/>
      </c>
      <c r="AB1456" s="93" t="str">
        <f t="shared" si="364"/>
        <v/>
      </c>
      <c r="AC1456" s="56" t="str">
        <f t="shared" si="365"/>
        <v/>
      </c>
      <c r="AD1456" s="94" t="str">
        <f t="shared" si="366"/>
        <v/>
      </c>
      <c r="AE1456" s="56" t="str">
        <f t="shared" si="367"/>
        <v/>
      </c>
      <c r="AF1456" s="78" t="str">
        <f t="shared" si="368"/>
        <v/>
      </c>
    </row>
    <row r="1457" spans="1:32" s="74" customFormat="1" x14ac:dyDescent="0.2">
      <c r="A1457" s="74" t="str">
        <f>IF(EXPORTADO!I1439&lt;&gt;"",EXPORTADO!I1439,"")</f>
        <v/>
      </c>
      <c r="B1457" s="74" t="str">
        <f t="shared" si="353"/>
        <v/>
      </c>
      <c r="C1457" s="86" t="str">
        <f t="shared" si="354"/>
        <v/>
      </c>
      <c r="D1457" s="86" t="str">
        <f t="shared" si="355"/>
        <v/>
      </c>
      <c r="E1457" s="86" t="str">
        <f t="shared" si="356"/>
        <v/>
      </c>
      <c r="F1457" s="86" t="str">
        <f t="shared" si="357"/>
        <v/>
      </c>
      <c r="G1457" s="86" t="str">
        <f t="shared" si="358"/>
        <v/>
      </c>
      <c r="H1457" s="87" t="str">
        <f>IF(EXPORTADO!B1439&lt;&gt;"",EXPORTADO!B1439,"")</f>
        <v/>
      </c>
      <c r="I1457" s="78" t="str">
        <f t="shared" si="359"/>
        <v/>
      </c>
      <c r="J1457" s="78"/>
      <c r="K1457" s="88" t="str">
        <f>IF(EXPORTADO!A1439&lt;&gt;"",TRIM(EXPORTADO!A1439),"")</f>
        <v/>
      </c>
      <c r="L1457" s="50" t="str">
        <f>IF(K1457&lt;&gt;"",EXPORTADO!D1439,"")</f>
        <v/>
      </c>
      <c r="M1457" s="50"/>
      <c r="N1457" s="78" t="str">
        <f>IF(K1457&lt;&gt;"",EXPORTADO!C1439,"")</f>
        <v/>
      </c>
      <c r="O1457" s="89" t="str">
        <f>IF(G1457&lt;&gt;"",EXPORTADO!E1439,"")</f>
        <v/>
      </c>
      <c r="P1457" s="90" t="str">
        <f>IF(G1457&lt;&gt;"",EXPORTADO!F1439,"")</f>
        <v/>
      </c>
      <c r="Q1457" s="90" t="str">
        <f>IF($G1457&lt;&gt;"",$O1457*P1457,IF(OR($I1457="c",$I1457="css"),SUMIF($G$22:G$2999,$K1457,Q$22:Q$2999),IF($I1457="c1",SUMIF($F$22:F$2999,$K1457,Q$22:Q$2999),IF($I1457="c2",SUMIF($E$22:E$2999,$K1457,Q$22:Q$2999),IF($I1457="c3",SUMIF($D$22:D$2999,$K1457,Q$22:Q$2999),IF($I1457="c4",SUMIF($C$22:C$2999,$K1457,Q$22:Q$2999),""))))))</f>
        <v/>
      </c>
      <c r="S1457" s="90"/>
      <c r="T1457" s="90" t="str">
        <f>IF(G1457&lt;&gt;"",IF(S1457&lt;&gt;"",O1457*S1457,"Celda Vacia"),IF($G1457&lt;&gt;"",$O1457*S1457,IF(OR($I1457="c",$I1457="css"),SUMIF($G$22:G$2999,$K1457,T$22:T$2999),IF($I1457="c1",SUMIF($F$22:F$2999,$K1457,T$22:T$2999),IF($I1457="c2",SUMIF($E$22:E$2999,$K1457,T$22:T$2999),IF($I1457="c3",SUMIF($D$22:D$2999,$K1457,T$22:T$2999),IF($I1457="c4",SUMIF($C$22:C$2999,$K1457,T$22:T$2999),"")))))))</f>
        <v/>
      </c>
      <c r="U1457" s="91" t="str">
        <f t="shared" si="360"/>
        <v/>
      </c>
      <c r="V1457" s="45"/>
      <c r="X1457" s="50" t="str">
        <f t="shared" si="361"/>
        <v/>
      </c>
      <c r="Y1457" s="69" t="str">
        <f t="shared" si="362"/>
        <v/>
      </c>
      <c r="Z1457" s="69" t="str">
        <f t="shared" si="363"/>
        <v/>
      </c>
      <c r="AA1457" s="69" t="str">
        <f>IF(I1457="CSS",IF(RELLENAR!$F$6="PEM",IF(OR(T1457&lt;(Q1457),Q1457=0),1,""),IF(OR(T1457*(1+$T$11+$T$9)&lt;(Q1457*(1+$O$9+$O$11)),Q1457=0),1,"")),"")</f>
        <v/>
      </c>
      <c r="AB1457" s="93" t="str">
        <f t="shared" si="364"/>
        <v/>
      </c>
      <c r="AC1457" s="56" t="str">
        <f t="shared" si="365"/>
        <v/>
      </c>
      <c r="AD1457" s="94" t="str">
        <f t="shared" si="366"/>
        <v/>
      </c>
      <c r="AE1457" s="56" t="str">
        <f t="shared" si="367"/>
        <v/>
      </c>
      <c r="AF1457" s="78" t="str">
        <f t="shared" si="368"/>
        <v/>
      </c>
    </row>
    <row r="1458" spans="1:32" s="74" customFormat="1" x14ac:dyDescent="0.2">
      <c r="A1458" s="74" t="str">
        <f>IF(EXPORTADO!I1440&lt;&gt;"",EXPORTADO!I1440,"")</f>
        <v/>
      </c>
      <c r="B1458" s="74" t="str">
        <f t="shared" si="353"/>
        <v/>
      </c>
      <c r="C1458" s="86" t="str">
        <f t="shared" si="354"/>
        <v/>
      </c>
      <c r="D1458" s="86" t="str">
        <f t="shared" si="355"/>
        <v/>
      </c>
      <c r="E1458" s="86" t="str">
        <f t="shared" si="356"/>
        <v/>
      </c>
      <c r="F1458" s="86" t="str">
        <f t="shared" si="357"/>
        <v/>
      </c>
      <c r="G1458" s="86" t="str">
        <f t="shared" si="358"/>
        <v/>
      </c>
      <c r="H1458" s="87" t="str">
        <f>IF(EXPORTADO!B1440&lt;&gt;"",EXPORTADO!B1440,"")</f>
        <v/>
      </c>
      <c r="I1458" s="78" t="str">
        <f t="shared" si="359"/>
        <v/>
      </c>
      <c r="J1458" s="78"/>
      <c r="K1458" s="88" t="str">
        <f>IF(EXPORTADO!A1440&lt;&gt;"",TRIM(EXPORTADO!A1440),"")</f>
        <v/>
      </c>
      <c r="L1458" s="50" t="str">
        <f>IF(K1458&lt;&gt;"",EXPORTADO!D1440,"")</f>
        <v/>
      </c>
      <c r="M1458" s="50"/>
      <c r="N1458" s="78" t="str">
        <f>IF(K1458&lt;&gt;"",EXPORTADO!C1440,"")</f>
        <v/>
      </c>
      <c r="O1458" s="89" t="str">
        <f>IF(G1458&lt;&gt;"",EXPORTADO!E1440,"")</f>
        <v/>
      </c>
      <c r="P1458" s="90" t="str">
        <f>IF(G1458&lt;&gt;"",EXPORTADO!F1440,"")</f>
        <v/>
      </c>
      <c r="Q1458" s="90" t="str">
        <f>IF($G1458&lt;&gt;"",$O1458*P1458,IF(OR($I1458="c",$I1458="css"),SUMIF($G$22:G$2999,$K1458,Q$22:Q$2999),IF($I1458="c1",SUMIF($F$22:F$2999,$K1458,Q$22:Q$2999),IF($I1458="c2",SUMIF($E$22:E$2999,$K1458,Q$22:Q$2999),IF($I1458="c3",SUMIF($D$22:D$2999,$K1458,Q$22:Q$2999),IF($I1458="c4",SUMIF($C$22:C$2999,$K1458,Q$22:Q$2999),""))))))</f>
        <v/>
      </c>
      <c r="S1458" s="90"/>
      <c r="T1458" s="90" t="str">
        <f>IF(G1458&lt;&gt;"",IF(S1458&lt;&gt;"",O1458*S1458,"Celda Vacia"),IF($G1458&lt;&gt;"",$O1458*S1458,IF(OR($I1458="c",$I1458="css"),SUMIF($G$22:G$2999,$K1458,T$22:T$2999),IF($I1458="c1",SUMIF($F$22:F$2999,$K1458,T$22:T$2999),IF($I1458="c2",SUMIF($E$22:E$2999,$K1458,T$22:T$2999),IF($I1458="c3",SUMIF($D$22:D$2999,$K1458,T$22:T$2999),IF($I1458="c4",SUMIF($C$22:C$2999,$K1458,T$22:T$2999),"")))))))</f>
        <v/>
      </c>
      <c r="U1458" s="91" t="str">
        <f t="shared" si="360"/>
        <v/>
      </c>
      <c r="V1458" s="45"/>
      <c r="X1458" s="50" t="str">
        <f t="shared" si="361"/>
        <v/>
      </c>
      <c r="Y1458" s="69" t="str">
        <f t="shared" si="362"/>
        <v/>
      </c>
      <c r="Z1458" s="69" t="str">
        <f t="shared" si="363"/>
        <v/>
      </c>
      <c r="AA1458" s="69" t="str">
        <f>IF(I1458="CSS",IF(RELLENAR!$F$6="PEM",IF(OR(T1458&lt;(Q1458),Q1458=0),1,""),IF(OR(T1458*(1+$T$11+$T$9)&lt;(Q1458*(1+$O$9+$O$11)),Q1458=0),1,"")),"")</f>
        <v/>
      </c>
      <c r="AB1458" s="93" t="str">
        <f t="shared" si="364"/>
        <v/>
      </c>
      <c r="AC1458" s="56" t="str">
        <f t="shared" si="365"/>
        <v/>
      </c>
      <c r="AD1458" s="94" t="str">
        <f t="shared" si="366"/>
        <v/>
      </c>
      <c r="AE1458" s="56" t="str">
        <f t="shared" si="367"/>
        <v/>
      </c>
      <c r="AF1458" s="78" t="str">
        <f t="shared" si="368"/>
        <v/>
      </c>
    </row>
    <row r="1459" spans="1:32" s="74" customFormat="1" x14ac:dyDescent="0.2">
      <c r="A1459" s="74" t="str">
        <f>IF(EXPORTADO!I1441&lt;&gt;"",EXPORTADO!I1441,"")</f>
        <v/>
      </c>
      <c r="B1459" s="74" t="str">
        <f t="shared" si="353"/>
        <v/>
      </c>
      <c r="C1459" s="86" t="str">
        <f t="shared" si="354"/>
        <v/>
      </c>
      <c r="D1459" s="86" t="str">
        <f t="shared" si="355"/>
        <v/>
      </c>
      <c r="E1459" s="86" t="str">
        <f t="shared" si="356"/>
        <v/>
      </c>
      <c r="F1459" s="86" t="str">
        <f t="shared" si="357"/>
        <v/>
      </c>
      <c r="G1459" s="86" t="str">
        <f t="shared" si="358"/>
        <v/>
      </c>
      <c r="H1459" s="87" t="str">
        <f>IF(EXPORTADO!B1441&lt;&gt;"",EXPORTADO!B1441,"")</f>
        <v/>
      </c>
      <c r="I1459" s="78" t="str">
        <f t="shared" si="359"/>
        <v/>
      </c>
      <c r="J1459" s="78"/>
      <c r="K1459" s="88" t="str">
        <f>IF(EXPORTADO!A1441&lt;&gt;"",TRIM(EXPORTADO!A1441),"")</f>
        <v/>
      </c>
      <c r="L1459" s="50" t="str">
        <f>IF(K1459&lt;&gt;"",EXPORTADO!D1441,"")</f>
        <v/>
      </c>
      <c r="M1459" s="50"/>
      <c r="N1459" s="78" t="str">
        <f>IF(K1459&lt;&gt;"",EXPORTADO!C1441,"")</f>
        <v/>
      </c>
      <c r="O1459" s="89" t="str">
        <f>IF(G1459&lt;&gt;"",EXPORTADO!E1441,"")</f>
        <v/>
      </c>
      <c r="P1459" s="90" t="str">
        <f>IF(G1459&lt;&gt;"",EXPORTADO!F1441,"")</f>
        <v/>
      </c>
      <c r="Q1459" s="90" t="str">
        <f>IF($G1459&lt;&gt;"",$O1459*P1459,IF(OR($I1459="c",$I1459="css"),SUMIF($G$22:G$2999,$K1459,Q$22:Q$2999),IF($I1459="c1",SUMIF($F$22:F$2999,$K1459,Q$22:Q$2999),IF($I1459="c2",SUMIF($E$22:E$2999,$K1459,Q$22:Q$2999),IF($I1459="c3",SUMIF($D$22:D$2999,$K1459,Q$22:Q$2999),IF($I1459="c4",SUMIF($C$22:C$2999,$K1459,Q$22:Q$2999),""))))))</f>
        <v/>
      </c>
      <c r="S1459" s="90"/>
      <c r="T1459" s="90" t="str">
        <f>IF(G1459&lt;&gt;"",IF(S1459&lt;&gt;"",O1459*S1459,"Celda Vacia"),IF($G1459&lt;&gt;"",$O1459*S1459,IF(OR($I1459="c",$I1459="css"),SUMIF($G$22:G$2999,$K1459,T$22:T$2999),IF($I1459="c1",SUMIF($F$22:F$2999,$K1459,T$22:T$2999),IF($I1459="c2",SUMIF($E$22:E$2999,$K1459,T$22:T$2999),IF($I1459="c3",SUMIF($D$22:D$2999,$K1459,T$22:T$2999),IF($I1459="c4",SUMIF($C$22:C$2999,$K1459,T$22:T$2999),"")))))))</f>
        <v/>
      </c>
      <c r="U1459" s="91" t="str">
        <f t="shared" si="360"/>
        <v/>
      </c>
      <c r="V1459" s="45"/>
      <c r="X1459" s="50" t="str">
        <f t="shared" si="361"/>
        <v/>
      </c>
      <c r="Y1459" s="69" t="str">
        <f t="shared" si="362"/>
        <v/>
      </c>
      <c r="Z1459" s="69" t="str">
        <f t="shared" si="363"/>
        <v/>
      </c>
      <c r="AA1459" s="69" t="str">
        <f>IF(I1459="CSS",IF(RELLENAR!$F$6="PEM",IF(OR(T1459&lt;(Q1459),Q1459=0),1,""),IF(OR(T1459*(1+$T$11+$T$9)&lt;(Q1459*(1+$O$9+$O$11)),Q1459=0),1,"")),"")</f>
        <v/>
      </c>
      <c r="AB1459" s="93" t="str">
        <f t="shared" si="364"/>
        <v/>
      </c>
      <c r="AC1459" s="56" t="str">
        <f t="shared" si="365"/>
        <v/>
      </c>
      <c r="AD1459" s="94" t="str">
        <f t="shared" si="366"/>
        <v/>
      </c>
      <c r="AE1459" s="56" t="str">
        <f t="shared" si="367"/>
        <v/>
      </c>
      <c r="AF1459" s="78" t="str">
        <f t="shared" si="368"/>
        <v/>
      </c>
    </row>
    <row r="1460" spans="1:32" s="74" customFormat="1" x14ac:dyDescent="0.2">
      <c r="A1460" s="74" t="str">
        <f>IF(EXPORTADO!I1442&lt;&gt;"",EXPORTADO!I1442,"")</f>
        <v/>
      </c>
      <c r="B1460" s="74" t="str">
        <f t="shared" si="353"/>
        <v/>
      </c>
      <c r="C1460" s="86" t="str">
        <f t="shared" si="354"/>
        <v/>
      </c>
      <c r="D1460" s="86" t="str">
        <f t="shared" si="355"/>
        <v/>
      </c>
      <c r="E1460" s="86" t="str">
        <f t="shared" si="356"/>
        <v/>
      </c>
      <c r="F1460" s="86" t="str">
        <f t="shared" si="357"/>
        <v/>
      </c>
      <c r="G1460" s="86" t="str">
        <f t="shared" si="358"/>
        <v/>
      </c>
      <c r="H1460" s="87" t="str">
        <f>IF(EXPORTADO!B1442&lt;&gt;"",EXPORTADO!B1442,"")</f>
        <v/>
      </c>
      <c r="I1460" s="78" t="str">
        <f t="shared" si="359"/>
        <v/>
      </c>
      <c r="J1460" s="78"/>
      <c r="K1460" s="88" t="str">
        <f>IF(EXPORTADO!A1442&lt;&gt;"",TRIM(EXPORTADO!A1442),"")</f>
        <v/>
      </c>
      <c r="L1460" s="50" t="str">
        <f>IF(K1460&lt;&gt;"",EXPORTADO!D1442,"")</f>
        <v/>
      </c>
      <c r="M1460" s="50"/>
      <c r="N1460" s="78" t="str">
        <f>IF(K1460&lt;&gt;"",EXPORTADO!C1442,"")</f>
        <v/>
      </c>
      <c r="O1460" s="89" t="str">
        <f>IF(G1460&lt;&gt;"",EXPORTADO!E1442,"")</f>
        <v/>
      </c>
      <c r="P1460" s="90" t="str">
        <f>IF(G1460&lt;&gt;"",EXPORTADO!F1442,"")</f>
        <v/>
      </c>
      <c r="Q1460" s="90" t="str">
        <f>IF($G1460&lt;&gt;"",$O1460*P1460,IF(OR($I1460="c",$I1460="css"),SUMIF($G$22:G$2999,$K1460,Q$22:Q$2999),IF($I1460="c1",SUMIF($F$22:F$2999,$K1460,Q$22:Q$2999),IF($I1460="c2",SUMIF($E$22:E$2999,$K1460,Q$22:Q$2999),IF($I1460="c3",SUMIF($D$22:D$2999,$K1460,Q$22:Q$2999),IF($I1460="c4",SUMIF($C$22:C$2999,$K1460,Q$22:Q$2999),""))))))</f>
        <v/>
      </c>
      <c r="S1460" s="90"/>
      <c r="T1460" s="90" t="str">
        <f>IF(G1460&lt;&gt;"",IF(S1460&lt;&gt;"",O1460*S1460,"Celda Vacia"),IF($G1460&lt;&gt;"",$O1460*S1460,IF(OR($I1460="c",$I1460="css"),SUMIF($G$22:G$2999,$K1460,T$22:T$2999),IF($I1460="c1",SUMIF($F$22:F$2999,$K1460,T$22:T$2999),IF($I1460="c2",SUMIF($E$22:E$2999,$K1460,T$22:T$2999),IF($I1460="c3",SUMIF($D$22:D$2999,$K1460,T$22:T$2999),IF($I1460="c4",SUMIF($C$22:C$2999,$K1460,T$22:T$2999),"")))))))</f>
        <v/>
      </c>
      <c r="U1460" s="91" t="str">
        <f t="shared" si="360"/>
        <v/>
      </c>
      <c r="V1460" s="45"/>
      <c r="X1460" s="50" t="str">
        <f t="shared" si="361"/>
        <v/>
      </c>
      <c r="Y1460" s="69" t="str">
        <f t="shared" si="362"/>
        <v/>
      </c>
      <c r="Z1460" s="69" t="str">
        <f t="shared" si="363"/>
        <v/>
      </c>
      <c r="AA1460" s="69" t="str">
        <f>IF(I1460="CSS",IF(RELLENAR!$F$6="PEM",IF(OR(T1460&lt;(Q1460),Q1460=0),1,""),IF(OR(T1460*(1+$T$11+$T$9)&lt;(Q1460*(1+$O$9+$O$11)),Q1460=0),1,"")),"")</f>
        <v/>
      </c>
      <c r="AB1460" s="93" t="str">
        <f t="shared" si="364"/>
        <v/>
      </c>
      <c r="AC1460" s="56" t="str">
        <f t="shared" si="365"/>
        <v/>
      </c>
      <c r="AD1460" s="94" t="str">
        <f t="shared" si="366"/>
        <v/>
      </c>
      <c r="AE1460" s="56" t="str">
        <f t="shared" si="367"/>
        <v/>
      </c>
      <c r="AF1460" s="78" t="str">
        <f t="shared" si="368"/>
        <v/>
      </c>
    </row>
    <row r="1461" spans="1:32" s="74" customFormat="1" x14ac:dyDescent="0.2">
      <c r="A1461" s="74" t="str">
        <f>IF(EXPORTADO!I1443&lt;&gt;"",EXPORTADO!I1443,"")</f>
        <v/>
      </c>
      <c r="B1461" s="74" t="str">
        <f t="shared" si="353"/>
        <v/>
      </c>
      <c r="C1461" s="86" t="str">
        <f t="shared" si="354"/>
        <v/>
      </c>
      <c r="D1461" s="86" t="str">
        <f t="shared" si="355"/>
        <v/>
      </c>
      <c r="E1461" s="86" t="str">
        <f t="shared" si="356"/>
        <v/>
      </c>
      <c r="F1461" s="86" t="str">
        <f t="shared" si="357"/>
        <v/>
      </c>
      <c r="G1461" s="86" t="str">
        <f t="shared" si="358"/>
        <v/>
      </c>
      <c r="H1461" s="87" t="str">
        <f>IF(EXPORTADO!B1443&lt;&gt;"",EXPORTADO!B1443,"")</f>
        <v/>
      </c>
      <c r="I1461" s="78" t="str">
        <f t="shared" si="359"/>
        <v/>
      </c>
      <c r="J1461" s="78"/>
      <c r="K1461" s="88" t="str">
        <f>IF(EXPORTADO!A1443&lt;&gt;"",TRIM(EXPORTADO!A1443),"")</f>
        <v/>
      </c>
      <c r="L1461" s="50" t="str">
        <f>IF(K1461&lt;&gt;"",EXPORTADO!D1443,"")</f>
        <v/>
      </c>
      <c r="M1461" s="50"/>
      <c r="N1461" s="78" t="str">
        <f>IF(K1461&lt;&gt;"",EXPORTADO!C1443,"")</f>
        <v/>
      </c>
      <c r="O1461" s="89" t="str">
        <f>IF(G1461&lt;&gt;"",EXPORTADO!E1443,"")</f>
        <v/>
      </c>
      <c r="P1461" s="90" t="str">
        <f>IF(G1461&lt;&gt;"",EXPORTADO!F1443,"")</f>
        <v/>
      </c>
      <c r="Q1461" s="90" t="str">
        <f>IF($G1461&lt;&gt;"",$O1461*P1461,IF(OR($I1461="c",$I1461="css"),SUMIF($G$22:G$2999,$K1461,Q$22:Q$2999),IF($I1461="c1",SUMIF($F$22:F$2999,$K1461,Q$22:Q$2999),IF($I1461="c2",SUMIF($E$22:E$2999,$K1461,Q$22:Q$2999),IF($I1461="c3",SUMIF($D$22:D$2999,$K1461,Q$22:Q$2999),IF($I1461="c4",SUMIF($C$22:C$2999,$K1461,Q$22:Q$2999),""))))))</f>
        <v/>
      </c>
      <c r="S1461" s="90"/>
      <c r="T1461" s="90" t="str">
        <f>IF(G1461&lt;&gt;"",IF(S1461&lt;&gt;"",O1461*S1461,"Celda Vacia"),IF($G1461&lt;&gt;"",$O1461*S1461,IF(OR($I1461="c",$I1461="css"),SUMIF($G$22:G$2999,$K1461,T$22:T$2999),IF($I1461="c1",SUMIF($F$22:F$2999,$K1461,T$22:T$2999),IF($I1461="c2",SUMIF($E$22:E$2999,$K1461,T$22:T$2999),IF($I1461="c3",SUMIF($D$22:D$2999,$K1461,T$22:T$2999),IF($I1461="c4",SUMIF($C$22:C$2999,$K1461,T$22:T$2999),"")))))))</f>
        <v/>
      </c>
      <c r="U1461" s="91" t="str">
        <f t="shared" si="360"/>
        <v/>
      </c>
      <c r="V1461" s="45"/>
      <c r="X1461" s="50" t="str">
        <f t="shared" si="361"/>
        <v/>
      </c>
      <c r="Y1461" s="69" t="str">
        <f t="shared" si="362"/>
        <v/>
      </c>
      <c r="Z1461" s="69" t="str">
        <f t="shared" si="363"/>
        <v/>
      </c>
      <c r="AA1461" s="69" t="str">
        <f>IF(I1461="CSS",IF(RELLENAR!$F$6="PEM",IF(OR(T1461&lt;(Q1461),Q1461=0),1,""),IF(OR(T1461*(1+$T$11+$T$9)&lt;(Q1461*(1+$O$9+$O$11)),Q1461=0),1,"")),"")</f>
        <v/>
      </c>
      <c r="AB1461" s="93" t="str">
        <f t="shared" si="364"/>
        <v/>
      </c>
      <c r="AC1461" s="56" t="str">
        <f t="shared" si="365"/>
        <v/>
      </c>
      <c r="AD1461" s="94" t="str">
        <f t="shared" si="366"/>
        <v/>
      </c>
      <c r="AE1461" s="56" t="str">
        <f t="shared" si="367"/>
        <v/>
      </c>
      <c r="AF1461" s="78" t="str">
        <f t="shared" si="368"/>
        <v/>
      </c>
    </row>
    <row r="1462" spans="1:32" s="74" customFormat="1" x14ac:dyDescent="0.2">
      <c r="A1462" s="74" t="str">
        <f>IF(EXPORTADO!I1444&lt;&gt;"",EXPORTADO!I1444,"")</f>
        <v/>
      </c>
      <c r="B1462" s="74" t="str">
        <f t="shared" si="353"/>
        <v/>
      </c>
      <c r="C1462" s="86" t="str">
        <f t="shared" si="354"/>
        <v/>
      </c>
      <c r="D1462" s="86" t="str">
        <f t="shared" si="355"/>
        <v/>
      </c>
      <c r="E1462" s="86" t="str">
        <f t="shared" si="356"/>
        <v/>
      </c>
      <c r="F1462" s="86" t="str">
        <f t="shared" si="357"/>
        <v/>
      </c>
      <c r="G1462" s="86" t="str">
        <f t="shared" si="358"/>
        <v/>
      </c>
      <c r="H1462" s="87" t="str">
        <f>IF(EXPORTADO!B1444&lt;&gt;"",EXPORTADO!B1444,"")</f>
        <v/>
      </c>
      <c r="I1462" s="78" t="str">
        <f t="shared" si="359"/>
        <v/>
      </c>
      <c r="J1462" s="78"/>
      <c r="K1462" s="88" t="str">
        <f>IF(EXPORTADO!A1444&lt;&gt;"",TRIM(EXPORTADO!A1444),"")</f>
        <v/>
      </c>
      <c r="L1462" s="50" t="str">
        <f>IF(K1462&lt;&gt;"",EXPORTADO!D1444,"")</f>
        <v/>
      </c>
      <c r="M1462" s="50"/>
      <c r="N1462" s="78" t="str">
        <f>IF(K1462&lt;&gt;"",EXPORTADO!C1444,"")</f>
        <v/>
      </c>
      <c r="O1462" s="89" t="str">
        <f>IF(G1462&lt;&gt;"",EXPORTADO!E1444,"")</f>
        <v/>
      </c>
      <c r="P1462" s="90" t="str">
        <f>IF(G1462&lt;&gt;"",EXPORTADO!F1444,"")</f>
        <v/>
      </c>
      <c r="Q1462" s="90" t="str">
        <f>IF($G1462&lt;&gt;"",$O1462*P1462,IF(OR($I1462="c",$I1462="css"),SUMIF($G$22:G$2999,$K1462,Q$22:Q$2999),IF($I1462="c1",SUMIF($F$22:F$2999,$K1462,Q$22:Q$2999),IF($I1462="c2",SUMIF($E$22:E$2999,$K1462,Q$22:Q$2999),IF($I1462="c3",SUMIF($D$22:D$2999,$K1462,Q$22:Q$2999),IF($I1462="c4",SUMIF($C$22:C$2999,$K1462,Q$22:Q$2999),""))))))</f>
        <v/>
      </c>
      <c r="S1462" s="90"/>
      <c r="T1462" s="90" t="str">
        <f>IF(G1462&lt;&gt;"",IF(S1462&lt;&gt;"",O1462*S1462,"Celda Vacia"),IF($G1462&lt;&gt;"",$O1462*S1462,IF(OR($I1462="c",$I1462="css"),SUMIF($G$22:G$2999,$K1462,T$22:T$2999),IF($I1462="c1",SUMIF($F$22:F$2999,$K1462,T$22:T$2999),IF($I1462="c2",SUMIF($E$22:E$2999,$K1462,T$22:T$2999),IF($I1462="c3",SUMIF($D$22:D$2999,$K1462,T$22:T$2999),IF($I1462="c4",SUMIF($C$22:C$2999,$K1462,T$22:T$2999),"")))))))</f>
        <v/>
      </c>
      <c r="U1462" s="91" t="str">
        <f t="shared" si="360"/>
        <v/>
      </c>
      <c r="V1462" s="45"/>
      <c r="X1462" s="50" t="str">
        <f t="shared" si="361"/>
        <v/>
      </c>
      <c r="Y1462" s="69" t="str">
        <f t="shared" si="362"/>
        <v/>
      </c>
      <c r="Z1462" s="69" t="str">
        <f t="shared" si="363"/>
        <v/>
      </c>
      <c r="AA1462" s="69" t="str">
        <f>IF(I1462="CSS",IF(RELLENAR!$F$6="PEM",IF(OR(T1462&lt;(Q1462),Q1462=0),1,""),IF(OR(T1462*(1+$T$11+$T$9)&lt;(Q1462*(1+$O$9+$O$11)),Q1462=0),1,"")),"")</f>
        <v/>
      </c>
      <c r="AB1462" s="93" t="str">
        <f t="shared" si="364"/>
        <v/>
      </c>
      <c r="AC1462" s="56" t="str">
        <f t="shared" si="365"/>
        <v/>
      </c>
      <c r="AD1462" s="94" t="str">
        <f t="shared" si="366"/>
        <v/>
      </c>
      <c r="AE1462" s="56" t="str">
        <f t="shared" si="367"/>
        <v/>
      </c>
      <c r="AF1462" s="78" t="str">
        <f t="shared" si="368"/>
        <v/>
      </c>
    </row>
    <row r="1463" spans="1:32" s="74" customFormat="1" x14ac:dyDescent="0.2">
      <c r="A1463" s="74" t="str">
        <f>IF(EXPORTADO!I1445&lt;&gt;"",EXPORTADO!I1445,"")</f>
        <v/>
      </c>
      <c r="B1463" s="74" t="str">
        <f t="shared" si="353"/>
        <v/>
      </c>
      <c r="C1463" s="86" t="str">
        <f t="shared" si="354"/>
        <v/>
      </c>
      <c r="D1463" s="86" t="str">
        <f t="shared" si="355"/>
        <v/>
      </c>
      <c r="E1463" s="86" t="str">
        <f t="shared" si="356"/>
        <v/>
      </c>
      <c r="F1463" s="86" t="str">
        <f t="shared" si="357"/>
        <v/>
      </c>
      <c r="G1463" s="86" t="str">
        <f t="shared" si="358"/>
        <v/>
      </c>
      <c r="H1463" s="87" t="str">
        <f>IF(EXPORTADO!B1445&lt;&gt;"",EXPORTADO!B1445,"")</f>
        <v/>
      </c>
      <c r="I1463" s="78" t="str">
        <f t="shared" si="359"/>
        <v/>
      </c>
      <c r="J1463" s="78"/>
      <c r="K1463" s="88" t="str">
        <f>IF(EXPORTADO!A1445&lt;&gt;"",TRIM(EXPORTADO!A1445),"")</f>
        <v/>
      </c>
      <c r="L1463" s="50" t="str">
        <f>IF(K1463&lt;&gt;"",EXPORTADO!D1445,"")</f>
        <v/>
      </c>
      <c r="M1463" s="50"/>
      <c r="N1463" s="78" t="str">
        <f>IF(K1463&lt;&gt;"",EXPORTADO!C1445,"")</f>
        <v/>
      </c>
      <c r="O1463" s="89" t="str">
        <f>IF(G1463&lt;&gt;"",EXPORTADO!E1445,"")</f>
        <v/>
      </c>
      <c r="P1463" s="90" t="str">
        <f>IF(G1463&lt;&gt;"",EXPORTADO!F1445,"")</f>
        <v/>
      </c>
      <c r="Q1463" s="90" t="str">
        <f>IF($G1463&lt;&gt;"",$O1463*P1463,IF(OR($I1463="c",$I1463="css"),SUMIF($G$22:G$2999,$K1463,Q$22:Q$2999),IF($I1463="c1",SUMIF($F$22:F$2999,$K1463,Q$22:Q$2999),IF($I1463="c2",SUMIF($E$22:E$2999,$K1463,Q$22:Q$2999),IF($I1463="c3",SUMIF($D$22:D$2999,$K1463,Q$22:Q$2999),IF($I1463="c4",SUMIF($C$22:C$2999,$K1463,Q$22:Q$2999),""))))))</f>
        <v/>
      </c>
      <c r="S1463" s="90"/>
      <c r="T1463" s="90" t="str">
        <f>IF(G1463&lt;&gt;"",IF(S1463&lt;&gt;"",O1463*S1463,"Celda Vacia"),IF($G1463&lt;&gt;"",$O1463*S1463,IF(OR($I1463="c",$I1463="css"),SUMIF($G$22:G$2999,$K1463,T$22:T$2999),IF($I1463="c1",SUMIF($F$22:F$2999,$K1463,T$22:T$2999),IF($I1463="c2",SUMIF($E$22:E$2999,$K1463,T$22:T$2999),IF($I1463="c3",SUMIF($D$22:D$2999,$K1463,T$22:T$2999),IF($I1463="c4",SUMIF($C$22:C$2999,$K1463,T$22:T$2999),"")))))))</f>
        <v/>
      </c>
      <c r="U1463" s="91" t="str">
        <f t="shared" si="360"/>
        <v/>
      </c>
      <c r="V1463" s="45"/>
      <c r="X1463" s="50" t="str">
        <f t="shared" si="361"/>
        <v/>
      </c>
      <c r="Y1463" s="69" t="str">
        <f t="shared" si="362"/>
        <v/>
      </c>
      <c r="Z1463" s="69" t="str">
        <f t="shared" si="363"/>
        <v/>
      </c>
      <c r="AA1463" s="69" t="str">
        <f>IF(I1463="CSS",IF(RELLENAR!$F$6="PEM",IF(OR(T1463&lt;(Q1463),Q1463=0),1,""),IF(OR(T1463*(1+$T$11+$T$9)&lt;(Q1463*(1+$O$9+$O$11)),Q1463=0),1,"")),"")</f>
        <v/>
      </c>
      <c r="AB1463" s="93" t="str">
        <f t="shared" si="364"/>
        <v/>
      </c>
      <c r="AC1463" s="56" t="str">
        <f t="shared" si="365"/>
        <v/>
      </c>
      <c r="AD1463" s="94" t="str">
        <f t="shared" si="366"/>
        <v/>
      </c>
      <c r="AE1463" s="56" t="str">
        <f t="shared" si="367"/>
        <v/>
      </c>
      <c r="AF1463" s="78" t="str">
        <f t="shared" si="368"/>
        <v/>
      </c>
    </row>
    <row r="1464" spans="1:32" s="74" customFormat="1" x14ac:dyDescent="0.2">
      <c r="A1464" s="74" t="str">
        <f>IF(EXPORTADO!I1446&lt;&gt;"",EXPORTADO!I1446,"")</f>
        <v/>
      </c>
      <c r="B1464" s="74" t="str">
        <f t="shared" si="353"/>
        <v/>
      </c>
      <c r="C1464" s="86" t="str">
        <f t="shared" si="354"/>
        <v/>
      </c>
      <c r="D1464" s="86" t="str">
        <f t="shared" si="355"/>
        <v/>
      </c>
      <c r="E1464" s="86" t="str">
        <f t="shared" si="356"/>
        <v/>
      </c>
      <c r="F1464" s="86" t="str">
        <f t="shared" si="357"/>
        <v/>
      </c>
      <c r="G1464" s="86" t="str">
        <f t="shared" si="358"/>
        <v/>
      </c>
      <c r="H1464" s="87" t="str">
        <f>IF(EXPORTADO!B1446&lt;&gt;"",EXPORTADO!B1446,"")</f>
        <v/>
      </c>
      <c r="I1464" s="78" t="str">
        <f t="shared" si="359"/>
        <v/>
      </c>
      <c r="J1464" s="78"/>
      <c r="K1464" s="88" t="str">
        <f>IF(EXPORTADO!A1446&lt;&gt;"",TRIM(EXPORTADO!A1446),"")</f>
        <v/>
      </c>
      <c r="L1464" s="50" t="str">
        <f>IF(K1464&lt;&gt;"",EXPORTADO!D1446,"")</f>
        <v/>
      </c>
      <c r="M1464" s="50"/>
      <c r="N1464" s="78" t="str">
        <f>IF(K1464&lt;&gt;"",EXPORTADO!C1446,"")</f>
        <v/>
      </c>
      <c r="O1464" s="89" t="str">
        <f>IF(G1464&lt;&gt;"",EXPORTADO!E1446,"")</f>
        <v/>
      </c>
      <c r="P1464" s="90" t="str">
        <f>IF(G1464&lt;&gt;"",EXPORTADO!F1446,"")</f>
        <v/>
      </c>
      <c r="Q1464" s="90" t="str">
        <f>IF($G1464&lt;&gt;"",$O1464*P1464,IF(OR($I1464="c",$I1464="css"),SUMIF($G$22:G$2999,$K1464,Q$22:Q$2999),IF($I1464="c1",SUMIF($F$22:F$2999,$K1464,Q$22:Q$2999),IF($I1464="c2",SUMIF($E$22:E$2999,$K1464,Q$22:Q$2999),IF($I1464="c3",SUMIF($D$22:D$2999,$K1464,Q$22:Q$2999),IF($I1464="c4",SUMIF($C$22:C$2999,$K1464,Q$22:Q$2999),""))))))</f>
        <v/>
      </c>
      <c r="S1464" s="90" t="s">
        <v>17</v>
      </c>
      <c r="T1464" s="90" t="str">
        <f>IF(G1464&lt;&gt;"",IF(S1464&lt;&gt;"",O1464*S1464,"Celda Vacia"),IF($G1464&lt;&gt;"",$O1464*S1464,IF(OR($I1464="c",$I1464="css"),SUMIF($G$22:G$2999,$K1464,T$22:T$2999),IF($I1464="c1",SUMIF($F$22:F$2999,$K1464,T$22:T$2999),IF($I1464="c2",SUMIF($E$22:E$2999,$K1464,T$22:T$2999),IF($I1464="c3",SUMIF($D$22:D$2999,$K1464,T$22:T$2999),IF($I1464="c4",SUMIF($C$22:C$2999,$K1464,T$22:T$2999),"")))))))</f>
        <v/>
      </c>
      <c r="U1464" s="91" t="str">
        <f t="shared" si="360"/>
        <v/>
      </c>
      <c r="V1464" s="45"/>
      <c r="X1464" s="50" t="str">
        <f t="shared" si="361"/>
        <v/>
      </c>
      <c r="Y1464" s="69" t="str">
        <f t="shared" si="362"/>
        <v/>
      </c>
      <c r="Z1464" s="69" t="str">
        <f t="shared" si="363"/>
        <v/>
      </c>
      <c r="AA1464" s="69" t="str">
        <f>IF(I1464="CSS",IF(RELLENAR!$F$6="PEM",IF(OR(T1464&lt;(Q1464),Q1464=0),1,""),IF(OR(T1464*(1+$T$11+$T$9)&lt;(Q1464*(1+$O$9+$O$11)),Q1464=0),1,"")),"")</f>
        <v/>
      </c>
      <c r="AB1464" s="93" t="str">
        <f t="shared" si="364"/>
        <v/>
      </c>
      <c r="AC1464" s="56" t="str">
        <f t="shared" si="365"/>
        <v/>
      </c>
      <c r="AD1464" s="94" t="str">
        <f t="shared" si="366"/>
        <v/>
      </c>
      <c r="AE1464" s="56" t="str">
        <f t="shared" si="367"/>
        <v/>
      </c>
      <c r="AF1464" s="78" t="str">
        <f t="shared" si="368"/>
        <v/>
      </c>
    </row>
    <row r="1465" spans="1:32" s="74" customFormat="1" x14ac:dyDescent="0.2">
      <c r="A1465" s="74" t="str">
        <f>IF(EXPORTADO!I1447&lt;&gt;"",EXPORTADO!I1447,"")</f>
        <v/>
      </c>
      <c r="B1465" s="74" t="str">
        <f t="shared" si="353"/>
        <v/>
      </c>
      <c r="C1465" s="86" t="str">
        <f t="shared" si="354"/>
        <v/>
      </c>
      <c r="D1465" s="86" t="str">
        <f t="shared" si="355"/>
        <v/>
      </c>
      <c r="E1465" s="86" t="str">
        <f t="shared" si="356"/>
        <v/>
      </c>
      <c r="F1465" s="86" t="str">
        <f t="shared" si="357"/>
        <v/>
      </c>
      <c r="G1465" s="86" t="str">
        <f t="shared" si="358"/>
        <v/>
      </c>
      <c r="H1465" s="87" t="str">
        <f>IF(EXPORTADO!B1447&lt;&gt;"",EXPORTADO!B1447,"")</f>
        <v/>
      </c>
      <c r="I1465" s="78" t="str">
        <f t="shared" si="359"/>
        <v/>
      </c>
      <c r="J1465" s="78"/>
      <c r="K1465" s="88" t="str">
        <f>IF(EXPORTADO!A1447&lt;&gt;"",TRIM(EXPORTADO!A1447),"")</f>
        <v/>
      </c>
      <c r="L1465" s="50" t="str">
        <f>IF(K1465&lt;&gt;"",EXPORTADO!D1447,"")</f>
        <v/>
      </c>
      <c r="M1465" s="50"/>
      <c r="N1465" s="78" t="str">
        <f>IF(K1465&lt;&gt;"",EXPORTADO!C1447,"")</f>
        <v/>
      </c>
      <c r="O1465" s="89" t="str">
        <f>IF(G1465&lt;&gt;"",EXPORTADO!E1447,"")</f>
        <v/>
      </c>
      <c r="P1465" s="90" t="str">
        <f>IF(G1465&lt;&gt;"",EXPORTADO!F1447,"")</f>
        <v/>
      </c>
      <c r="Q1465" s="90" t="str">
        <f>IF($G1465&lt;&gt;"",$O1465*P1465,IF(OR($I1465="c",$I1465="css"),SUMIF($G$22:G$2999,$K1465,Q$22:Q$2999),IF($I1465="c1",SUMIF($F$22:F$2999,$K1465,Q$22:Q$2999),IF($I1465="c2",SUMIF($E$22:E$2999,$K1465,Q$22:Q$2999),IF($I1465="c3",SUMIF($D$22:D$2999,$K1465,Q$22:Q$2999),IF($I1465="c4",SUMIF($C$22:C$2999,$K1465,Q$22:Q$2999),""))))))</f>
        <v/>
      </c>
      <c r="S1465" s="90"/>
      <c r="T1465" s="90" t="str">
        <f>IF(G1465&lt;&gt;"",IF(S1465&lt;&gt;"",O1465*S1465,"Celda Vacia"),IF($G1465&lt;&gt;"",$O1465*S1465,IF(OR($I1465="c",$I1465="css"),SUMIF($G$22:G$2999,$K1465,T$22:T$2999),IF($I1465="c1",SUMIF($F$22:F$2999,$K1465,T$22:T$2999),IF($I1465="c2",SUMIF($E$22:E$2999,$K1465,T$22:T$2999),IF($I1465="c3",SUMIF($D$22:D$2999,$K1465,T$22:T$2999),IF($I1465="c4",SUMIF($C$22:C$2999,$K1465,T$22:T$2999),"")))))))</f>
        <v/>
      </c>
      <c r="U1465" s="91" t="str">
        <f t="shared" si="360"/>
        <v/>
      </c>
      <c r="V1465" s="45"/>
      <c r="X1465" s="50" t="str">
        <f t="shared" si="361"/>
        <v/>
      </c>
      <c r="Y1465" s="69" t="str">
        <f t="shared" si="362"/>
        <v/>
      </c>
      <c r="Z1465" s="69" t="str">
        <f t="shared" si="363"/>
        <v/>
      </c>
      <c r="AA1465" s="69" t="str">
        <f>IF(I1465="CSS",IF(RELLENAR!$F$6="PEM",IF(OR(T1465&lt;(Q1465),Q1465=0),1,""),IF(OR(T1465*(1+$T$11+$T$9)&lt;(Q1465*(1+$O$9+$O$11)),Q1465=0),1,"")),"")</f>
        <v/>
      </c>
      <c r="AB1465" s="93" t="str">
        <f t="shared" si="364"/>
        <v/>
      </c>
      <c r="AC1465" s="56" t="str">
        <f t="shared" si="365"/>
        <v/>
      </c>
      <c r="AD1465" s="94" t="str">
        <f t="shared" si="366"/>
        <v/>
      </c>
      <c r="AE1465" s="56" t="str">
        <f t="shared" si="367"/>
        <v/>
      </c>
      <c r="AF1465" s="78" t="str">
        <f t="shared" si="368"/>
        <v/>
      </c>
    </row>
    <row r="1466" spans="1:32" s="74" customFormat="1" x14ac:dyDescent="0.2">
      <c r="A1466" s="74" t="str">
        <f>IF(EXPORTADO!I1448&lt;&gt;"",EXPORTADO!I1448,"")</f>
        <v/>
      </c>
      <c r="B1466" s="74" t="str">
        <f t="shared" si="353"/>
        <v/>
      </c>
      <c r="C1466" s="86" t="str">
        <f t="shared" si="354"/>
        <v/>
      </c>
      <c r="D1466" s="86" t="str">
        <f t="shared" si="355"/>
        <v/>
      </c>
      <c r="E1466" s="86" t="str">
        <f t="shared" si="356"/>
        <v/>
      </c>
      <c r="F1466" s="86" t="str">
        <f t="shared" si="357"/>
        <v/>
      </c>
      <c r="G1466" s="86" t="str">
        <f t="shared" si="358"/>
        <v/>
      </c>
      <c r="H1466" s="87" t="str">
        <f>IF(EXPORTADO!B1448&lt;&gt;"",EXPORTADO!B1448,"")</f>
        <v/>
      </c>
      <c r="I1466" s="78" t="str">
        <f t="shared" si="359"/>
        <v/>
      </c>
      <c r="J1466" s="78"/>
      <c r="K1466" s="88" t="str">
        <f>IF(EXPORTADO!A1448&lt;&gt;"",TRIM(EXPORTADO!A1448),"")</f>
        <v/>
      </c>
      <c r="L1466" s="50" t="str">
        <f>IF(K1466&lt;&gt;"",EXPORTADO!D1448,"")</f>
        <v/>
      </c>
      <c r="M1466" s="50"/>
      <c r="N1466" s="78" t="str">
        <f>IF(K1466&lt;&gt;"",EXPORTADO!C1448,"")</f>
        <v/>
      </c>
      <c r="O1466" s="89" t="str">
        <f>IF(G1466&lt;&gt;"",EXPORTADO!E1448,"")</f>
        <v/>
      </c>
      <c r="P1466" s="90" t="str">
        <f>IF(G1466&lt;&gt;"",EXPORTADO!F1448,"")</f>
        <v/>
      </c>
      <c r="Q1466" s="90" t="str">
        <f>IF($G1466&lt;&gt;"",$O1466*P1466,IF(OR($I1466="c",$I1466="css"),SUMIF($G$22:G$2999,$K1466,Q$22:Q$2999),IF($I1466="c1",SUMIF($F$22:F$2999,$K1466,Q$22:Q$2999),IF($I1466="c2",SUMIF($E$22:E$2999,$K1466,Q$22:Q$2999),IF($I1466="c3",SUMIF($D$22:D$2999,$K1466,Q$22:Q$2999),IF($I1466="c4",SUMIF($C$22:C$2999,$K1466,Q$22:Q$2999),""))))))</f>
        <v/>
      </c>
      <c r="S1466" s="90"/>
      <c r="T1466" s="90" t="str">
        <f>IF(G1466&lt;&gt;"",IF(S1466&lt;&gt;"",O1466*S1466,"Celda Vacia"),IF($G1466&lt;&gt;"",$O1466*S1466,IF(OR($I1466="c",$I1466="css"),SUMIF($G$22:G$2999,$K1466,T$22:T$2999),IF($I1466="c1",SUMIF($F$22:F$2999,$K1466,T$22:T$2999),IF($I1466="c2",SUMIF($E$22:E$2999,$K1466,T$22:T$2999),IF($I1466="c3",SUMIF($D$22:D$2999,$K1466,T$22:T$2999),IF($I1466="c4",SUMIF($C$22:C$2999,$K1466,T$22:T$2999),"")))))))</f>
        <v/>
      </c>
      <c r="U1466" s="91" t="str">
        <f t="shared" si="360"/>
        <v/>
      </c>
      <c r="V1466" s="45"/>
      <c r="X1466" s="50" t="str">
        <f t="shared" si="361"/>
        <v/>
      </c>
      <c r="Y1466" s="69" t="str">
        <f t="shared" si="362"/>
        <v/>
      </c>
      <c r="Z1466" s="69" t="str">
        <f t="shared" si="363"/>
        <v/>
      </c>
      <c r="AA1466" s="69" t="str">
        <f>IF(I1466="CSS",IF(RELLENAR!$F$6="PEM",IF(OR(T1466&lt;(Q1466),Q1466=0),1,""),IF(OR(T1466*(1+$T$11+$T$9)&lt;(Q1466*(1+$O$9+$O$11)),Q1466=0),1,"")),"")</f>
        <v/>
      </c>
      <c r="AB1466" s="93" t="str">
        <f t="shared" si="364"/>
        <v/>
      </c>
      <c r="AC1466" s="56" t="str">
        <f t="shared" si="365"/>
        <v/>
      </c>
      <c r="AD1466" s="94" t="str">
        <f t="shared" si="366"/>
        <v/>
      </c>
      <c r="AE1466" s="56" t="str">
        <f t="shared" si="367"/>
        <v/>
      </c>
      <c r="AF1466" s="78" t="str">
        <f t="shared" si="368"/>
        <v/>
      </c>
    </row>
    <row r="1467" spans="1:32" s="74" customFormat="1" x14ac:dyDescent="0.2">
      <c r="A1467" s="74" t="str">
        <f>IF(EXPORTADO!I1449&lt;&gt;"",EXPORTADO!I1449,"")</f>
        <v/>
      </c>
      <c r="B1467" s="74" t="str">
        <f t="shared" si="353"/>
        <v/>
      </c>
      <c r="C1467" s="86" t="str">
        <f t="shared" si="354"/>
        <v/>
      </c>
      <c r="D1467" s="86" t="str">
        <f t="shared" si="355"/>
        <v/>
      </c>
      <c r="E1467" s="86" t="str">
        <f t="shared" si="356"/>
        <v/>
      </c>
      <c r="F1467" s="86" t="str">
        <f t="shared" si="357"/>
        <v/>
      </c>
      <c r="G1467" s="86" t="str">
        <f t="shared" si="358"/>
        <v/>
      </c>
      <c r="H1467" s="87" t="str">
        <f>IF(EXPORTADO!B1449&lt;&gt;"",EXPORTADO!B1449,"")</f>
        <v/>
      </c>
      <c r="I1467" s="78" t="str">
        <f t="shared" si="359"/>
        <v/>
      </c>
      <c r="J1467" s="78"/>
      <c r="K1467" s="88" t="str">
        <f>IF(EXPORTADO!A1449&lt;&gt;"",TRIM(EXPORTADO!A1449),"")</f>
        <v/>
      </c>
      <c r="L1467" s="50" t="str">
        <f>IF(K1467&lt;&gt;"",EXPORTADO!D1449,"")</f>
        <v/>
      </c>
      <c r="M1467" s="50"/>
      <c r="N1467" s="78" t="str">
        <f>IF(K1467&lt;&gt;"",EXPORTADO!C1449,"")</f>
        <v/>
      </c>
      <c r="O1467" s="89" t="str">
        <f>IF(G1467&lt;&gt;"",EXPORTADO!E1449,"")</f>
        <v/>
      </c>
      <c r="P1467" s="90" t="str">
        <f>IF(G1467&lt;&gt;"",EXPORTADO!F1449,"")</f>
        <v/>
      </c>
      <c r="Q1467" s="90" t="str">
        <f>IF($G1467&lt;&gt;"",$O1467*P1467,IF(OR($I1467="c",$I1467="css"),SUMIF($G$22:G$2999,$K1467,Q$22:Q$2999),IF($I1467="c1",SUMIF($F$22:F$2999,$K1467,Q$22:Q$2999),IF($I1467="c2",SUMIF($E$22:E$2999,$K1467,Q$22:Q$2999),IF($I1467="c3",SUMIF($D$22:D$2999,$K1467,Q$22:Q$2999),IF($I1467="c4",SUMIF($C$22:C$2999,$K1467,Q$22:Q$2999),""))))))</f>
        <v/>
      </c>
      <c r="S1467" s="90"/>
      <c r="T1467" s="90" t="str">
        <f>IF(G1467&lt;&gt;"",IF(S1467&lt;&gt;"",O1467*S1467,"Celda Vacia"),IF($G1467&lt;&gt;"",$O1467*S1467,IF(OR($I1467="c",$I1467="css"),SUMIF($G$22:G$2999,$K1467,T$22:T$2999),IF($I1467="c1",SUMIF($F$22:F$2999,$K1467,T$22:T$2999),IF($I1467="c2",SUMIF($E$22:E$2999,$K1467,T$22:T$2999),IF($I1467="c3",SUMIF($D$22:D$2999,$K1467,T$22:T$2999),IF($I1467="c4",SUMIF($C$22:C$2999,$K1467,T$22:T$2999),"")))))))</f>
        <v/>
      </c>
      <c r="U1467" s="91" t="str">
        <f t="shared" si="360"/>
        <v/>
      </c>
      <c r="V1467" s="45"/>
      <c r="X1467" s="50" t="str">
        <f t="shared" si="361"/>
        <v/>
      </c>
      <c r="Y1467" s="69" t="str">
        <f t="shared" si="362"/>
        <v/>
      </c>
      <c r="Z1467" s="69" t="str">
        <f t="shared" si="363"/>
        <v/>
      </c>
      <c r="AA1467" s="69" t="str">
        <f>IF(I1467="CSS",IF(RELLENAR!$F$6="PEM",IF(OR(T1467&lt;(Q1467),Q1467=0),1,""),IF(OR(T1467*(1+$T$11+$T$9)&lt;(Q1467*(1+$O$9+$O$11)),Q1467=0),1,"")),"")</f>
        <v/>
      </c>
      <c r="AB1467" s="93" t="str">
        <f t="shared" si="364"/>
        <v/>
      </c>
      <c r="AC1467" s="56" t="str">
        <f t="shared" si="365"/>
        <v/>
      </c>
      <c r="AD1467" s="94" t="str">
        <f t="shared" si="366"/>
        <v/>
      </c>
      <c r="AE1467" s="56" t="str">
        <f t="shared" si="367"/>
        <v/>
      </c>
      <c r="AF1467" s="78" t="str">
        <f t="shared" si="368"/>
        <v/>
      </c>
    </row>
    <row r="1468" spans="1:32" s="74" customFormat="1" x14ac:dyDescent="0.2">
      <c r="A1468" s="74" t="str">
        <f>IF(EXPORTADO!I1450&lt;&gt;"",EXPORTADO!I1450,"")</f>
        <v/>
      </c>
      <c r="B1468" s="74" t="str">
        <f t="shared" si="353"/>
        <v/>
      </c>
      <c r="C1468" s="86" t="str">
        <f t="shared" si="354"/>
        <v/>
      </c>
      <c r="D1468" s="86" t="str">
        <f t="shared" si="355"/>
        <v/>
      </c>
      <c r="E1468" s="86" t="str">
        <f t="shared" si="356"/>
        <v/>
      </c>
      <c r="F1468" s="86" t="str">
        <f t="shared" si="357"/>
        <v/>
      </c>
      <c r="G1468" s="86" t="str">
        <f t="shared" si="358"/>
        <v/>
      </c>
      <c r="H1468" s="87" t="str">
        <f>IF(EXPORTADO!B1450&lt;&gt;"",EXPORTADO!B1450,"")</f>
        <v/>
      </c>
      <c r="I1468" s="78" t="str">
        <f t="shared" si="359"/>
        <v/>
      </c>
      <c r="J1468" s="78"/>
      <c r="K1468" s="88" t="str">
        <f>IF(EXPORTADO!A1450&lt;&gt;"",TRIM(EXPORTADO!A1450),"")</f>
        <v/>
      </c>
      <c r="L1468" s="50" t="str">
        <f>IF(K1468&lt;&gt;"",EXPORTADO!D1450,"")</f>
        <v/>
      </c>
      <c r="M1468" s="50"/>
      <c r="N1468" s="78" t="str">
        <f>IF(K1468&lt;&gt;"",EXPORTADO!C1450,"")</f>
        <v/>
      </c>
      <c r="O1468" s="89" t="str">
        <f>IF(G1468&lt;&gt;"",EXPORTADO!E1450,"")</f>
        <v/>
      </c>
      <c r="P1468" s="90" t="str">
        <f>IF(G1468&lt;&gt;"",EXPORTADO!F1450,"")</f>
        <v/>
      </c>
      <c r="Q1468" s="90" t="str">
        <f>IF($G1468&lt;&gt;"",$O1468*P1468,IF(OR($I1468="c",$I1468="css"),SUMIF($G$22:G$2999,$K1468,Q$22:Q$2999),IF($I1468="c1",SUMIF($F$22:F$2999,$K1468,Q$22:Q$2999),IF($I1468="c2",SUMIF($E$22:E$2999,$K1468,Q$22:Q$2999),IF($I1468="c3",SUMIF($D$22:D$2999,$K1468,Q$22:Q$2999),IF($I1468="c4",SUMIF($C$22:C$2999,$K1468,Q$22:Q$2999),""))))))</f>
        <v/>
      </c>
      <c r="S1468" s="90"/>
      <c r="T1468" s="90" t="str">
        <f>IF(G1468&lt;&gt;"",IF(S1468&lt;&gt;"",O1468*S1468,"Celda Vacia"),IF($G1468&lt;&gt;"",$O1468*S1468,IF(OR($I1468="c",$I1468="css"),SUMIF($G$22:G$2999,$K1468,T$22:T$2999),IF($I1468="c1",SUMIF($F$22:F$2999,$K1468,T$22:T$2999),IF($I1468="c2",SUMIF($E$22:E$2999,$K1468,T$22:T$2999),IF($I1468="c3",SUMIF($D$22:D$2999,$K1468,T$22:T$2999),IF($I1468="c4",SUMIF($C$22:C$2999,$K1468,T$22:T$2999),"")))))))</f>
        <v/>
      </c>
      <c r="U1468" s="91" t="str">
        <f t="shared" si="360"/>
        <v/>
      </c>
      <c r="V1468" s="45"/>
      <c r="X1468" s="50" t="str">
        <f t="shared" si="361"/>
        <v/>
      </c>
      <c r="Y1468" s="69" t="str">
        <f t="shared" si="362"/>
        <v/>
      </c>
      <c r="Z1468" s="69" t="str">
        <f t="shared" si="363"/>
        <v/>
      </c>
      <c r="AA1468" s="69" t="str">
        <f>IF(I1468="CSS",IF(RELLENAR!$F$6="PEM",IF(OR(T1468&lt;(Q1468),Q1468=0),1,""),IF(OR(T1468*(1+$T$11+$T$9)&lt;(Q1468*(1+$O$9+$O$11)),Q1468=0),1,"")),"")</f>
        <v/>
      </c>
      <c r="AB1468" s="93" t="str">
        <f t="shared" si="364"/>
        <v/>
      </c>
      <c r="AC1468" s="56" t="str">
        <f t="shared" si="365"/>
        <v/>
      </c>
      <c r="AD1468" s="94" t="str">
        <f t="shared" si="366"/>
        <v/>
      </c>
      <c r="AE1468" s="56" t="str">
        <f t="shared" si="367"/>
        <v/>
      </c>
      <c r="AF1468" s="78" t="str">
        <f t="shared" si="368"/>
        <v/>
      </c>
    </row>
    <row r="1469" spans="1:32" s="74" customFormat="1" x14ac:dyDescent="0.2">
      <c r="A1469" s="74" t="str">
        <f>IF(EXPORTADO!I1451&lt;&gt;"",EXPORTADO!I1451,"")</f>
        <v/>
      </c>
      <c r="B1469" s="74" t="str">
        <f t="shared" si="353"/>
        <v/>
      </c>
      <c r="C1469" s="86" t="str">
        <f t="shared" si="354"/>
        <v/>
      </c>
      <c r="D1469" s="86" t="str">
        <f t="shared" si="355"/>
        <v/>
      </c>
      <c r="E1469" s="86" t="str">
        <f t="shared" si="356"/>
        <v/>
      </c>
      <c r="F1469" s="86" t="str">
        <f t="shared" si="357"/>
        <v/>
      </c>
      <c r="G1469" s="86" t="str">
        <f t="shared" si="358"/>
        <v/>
      </c>
      <c r="H1469" s="87" t="str">
        <f>IF(EXPORTADO!B1451&lt;&gt;"",EXPORTADO!B1451,"")</f>
        <v/>
      </c>
      <c r="I1469" s="78" t="str">
        <f t="shared" si="359"/>
        <v/>
      </c>
      <c r="J1469" s="78"/>
      <c r="K1469" s="88" t="str">
        <f>IF(EXPORTADO!A1451&lt;&gt;"",TRIM(EXPORTADO!A1451),"")</f>
        <v/>
      </c>
      <c r="L1469" s="50" t="str">
        <f>IF(K1469&lt;&gt;"",EXPORTADO!D1451,"")</f>
        <v/>
      </c>
      <c r="M1469" s="50"/>
      <c r="N1469" s="78" t="str">
        <f>IF(K1469&lt;&gt;"",EXPORTADO!C1451,"")</f>
        <v/>
      </c>
      <c r="O1469" s="89" t="str">
        <f>IF(G1469&lt;&gt;"",EXPORTADO!E1451,"")</f>
        <v/>
      </c>
      <c r="P1469" s="90" t="str">
        <f>IF(G1469&lt;&gt;"",EXPORTADO!F1451,"")</f>
        <v/>
      </c>
      <c r="Q1469" s="90" t="str">
        <f>IF($G1469&lt;&gt;"",$O1469*P1469,IF(OR($I1469="c",$I1469="css"),SUMIF($G$22:G$2999,$K1469,Q$22:Q$2999),IF($I1469="c1",SUMIF($F$22:F$2999,$K1469,Q$22:Q$2999),IF($I1469="c2",SUMIF($E$22:E$2999,$K1469,Q$22:Q$2999),IF($I1469="c3",SUMIF($D$22:D$2999,$K1469,Q$22:Q$2999),IF($I1469="c4",SUMIF($C$22:C$2999,$K1469,Q$22:Q$2999),""))))))</f>
        <v/>
      </c>
      <c r="S1469" s="90"/>
      <c r="T1469" s="90" t="str">
        <f>IF(G1469&lt;&gt;"",IF(S1469&lt;&gt;"",O1469*S1469,"Celda Vacia"),IF($G1469&lt;&gt;"",$O1469*S1469,IF(OR($I1469="c",$I1469="css"),SUMIF($G$22:G$2999,$K1469,T$22:T$2999),IF($I1469="c1",SUMIF($F$22:F$2999,$K1469,T$22:T$2999),IF($I1469="c2",SUMIF($E$22:E$2999,$K1469,T$22:T$2999),IF($I1469="c3",SUMIF($D$22:D$2999,$K1469,T$22:T$2999),IF($I1469="c4",SUMIF($C$22:C$2999,$K1469,T$22:T$2999),"")))))))</f>
        <v/>
      </c>
      <c r="U1469" s="91" t="str">
        <f t="shared" si="360"/>
        <v/>
      </c>
      <c r="V1469" s="45"/>
      <c r="X1469" s="50" t="str">
        <f t="shared" si="361"/>
        <v/>
      </c>
      <c r="Y1469" s="69" t="str">
        <f t="shared" si="362"/>
        <v/>
      </c>
      <c r="Z1469" s="69" t="str">
        <f t="shared" si="363"/>
        <v/>
      </c>
      <c r="AA1469" s="69" t="str">
        <f>IF(I1469="CSS",IF(RELLENAR!$F$6="PEM",IF(OR(T1469&lt;(Q1469),Q1469=0),1,""),IF(OR(T1469*(1+$T$11+$T$9)&lt;(Q1469*(1+$O$9+$O$11)),Q1469=0),1,"")),"")</f>
        <v/>
      </c>
      <c r="AB1469" s="93" t="str">
        <f t="shared" si="364"/>
        <v/>
      </c>
      <c r="AC1469" s="56" t="str">
        <f t="shared" si="365"/>
        <v/>
      </c>
      <c r="AD1469" s="94" t="str">
        <f t="shared" si="366"/>
        <v/>
      </c>
      <c r="AE1469" s="56" t="str">
        <f t="shared" si="367"/>
        <v/>
      </c>
      <c r="AF1469" s="78" t="str">
        <f t="shared" si="368"/>
        <v/>
      </c>
    </row>
    <row r="1470" spans="1:32" s="74" customFormat="1" x14ac:dyDescent="0.2">
      <c r="A1470" s="74" t="str">
        <f>IF(EXPORTADO!I1452&lt;&gt;"",EXPORTADO!I1452,"")</f>
        <v/>
      </c>
      <c r="B1470" s="74" t="str">
        <f t="shared" si="353"/>
        <v/>
      </c>
      <c r="C1470" s="86" t="str">
        <f t="shared" si="354"/>
        <v/>
      </c>
      <c r="D1470" s="86" t="str">
        <f t="shared" si="355"/>
        <v/>
      </c>
      <c r="E1470" s="86" t="str">
        <f t="shared" si="356"/>
        <v/>
      </c>
      <c r="F1470" s="86" t="str">
        <f t="shared" si="357"/>
        <v/>
      </c>
      <c r="G1470" s="86" t="str">
        <f t="shared" si="358"/>
        <v/>
      </c>
      <c r="H1470" s="87" t="str">
        <f>IF(EXPORTADO!B1452&lt;&gt;"",EXPORTADO!B1452,"")</f>
        <v/>
      </c>
      <c r="I1470" s="78" t="str">
        <f t="shared" si="359"/>
        <v/>
      </c>
      <c r="J1470" s="78"/>
      <c r="K1470" s="88" t="str">
        <f>IF(EXPORTADO!A1452&lt;&gt;"",TRIM(EXPORTADO!A1452),"")</f>
        <v/>
      </c>
      <c r="L1470" s="50" t="str">
        <f>IF(K1470&lt;&gt;"",EXPORTADO!D1452,"")</f>
        <v/>
      </c>
      <c r="M1470" s="50"/>
      <c r="N1470" s="78" t="str">
        <f>IF(K1470&lt;&gt;"",EXPORTADO!C1452,"")</f>
        <v/>
      </c>
      <c r="O1470" s="89" t="str">
        <f>IF(G1470&lt;&gt;"",EXPORTADO!E1452,"")</f>
        <v/>
      </c>
      <c r="P1470" s="90" t="str">
        <f>IF(G1470&lt;&gt;"",EXPORTADO!F1452,"")</f>
        <v/>
      </c>
      <c r="Q1470" s="90" t="str">
        <f>IF($G1470&lt;&gt;"",$O1470*P1470,IF(OR($I1470="c",$I1470="css"),SUMIF($G$22:G$2999,$K1470,Q$22:Q$2999),IF($I1470="c1",SUMIF($F$22:F$2999,$K1470,Q$22:Q$2999),IF($I1470="c2",SUMIF($E$22:E$2999,$K1470,Q$22:Q$2999),IF($I1470="c3",SUMIF($D$22:D$2999,$K1470,Q$22:Q$2999),IF($I1470="c4",SUMIF($C$22:C$2999,$K1470,Q$22:Q$2999),""))))))</f>
        <v/>
      </c>
      <c r="S1470" s="90"/>
      <c r="T1470" s="90" t="str">
        <f>IF(G1470&lt;&gt;"",IF(S1470&lt;&gt;"",O1470*S1470,"Celda Vacia"),IF($G1470&lt;&gt;"",$O1470*S1470,IF(OR($I1470="c",$I1470="css"),SUMIF($G$22:G$2999,$K1470,T$22:T$2999),IF($I1470="c1",SUMIF($F$22:F$2999,$K1470,T$22:T$2999),IF($I1470="c2",SUMIF($E$22:E$2999,$K1470,T$22:T$2999),IF($I1470="c3",SUMIF($D$22:D$2999,$K1470,T$22:T$2999),IF($I1470="c4",SUMIF($C$22:C$2999,$K1470,T$22:T$2999),"")))))))</f>
        <v/>
      </c>
      <c r="U1470" s="91" t="str">
        <f t="shared" si="360"/>
        <v/>
      </c>
      <c r="V1470" s="45"/>
      <c r="X1470" s="50" t="str">
        <f t="shared" si="361"/>
        <v/>
      </c>
      <c r="Y1470" s="69" t="str">
        <f t="shared" si="362"/>
        <v/>
      </c>
      <c r="Z1470" s="69" t="str">
        <f t="shared" si="363"/>
        <v/>
      </c>
      <c r="AA1470" s="69" t="str">
        <f>IF(I1470="CSS",IF(RELLENAR!$F$6="PEM",IF(OR(T1470&lt;(Q1470),Q1470=0),1,""),IF(OR(T1470*(1+$T$11+$T$9)&lt;(Q1470*(1+$O$9+$O$11)),Q1470=0),1,"")),"")</f>
        <v/>
      </c>
      <c r="AB1470" s="93" t="str">
        <f t="shared" si="364"/>
        <v/>
      </c>
      <c r="AC1470" s="56" t="str">
        <f t="shared" si="365"/>
        <v/>
      </c>
      <c r="AD1470" s="94" t="str">
        <f t="shared" si="366"/>
        <v/>
      </c>
      <c r="AE1470" s="56" t="str">
        <f t="shared" si="367"/>
        <v/>
      </c>
      <c r="AF1470" s="78" t="str">
        <f t="shared" si="368"/>
        <v/>
      </c>
    </row>
    <row r="1471" spans="1:32" s="74" customFormat="1" x14ac:dyDescent="0.2">
      <c r="A1471" s="74" t="str">
        <f>IF(EXPORTADO!I1453&lt;&gt;"",EXPORTADO!I1453,"")</f>
        <v/>
      </c>
      <c r="B1471" s="74" t="str">
        <f t="shared" si="353"/>
        <v/>
      </c>
      <c r="C1471" s="86" t="str">
        <f t="shared" si="354"/>
        <v/>
      </c>
      <c r="D1471" s="86" t="str">
        <f t="shared" si="355"/>
        <v/>
      </c>
      <c r="E1471" s="86" t="str">
        <f t="shared" si="356"/>
        <v/>
      </c>
      <c r="F1471" s="86" t="str">
        <f t="shared" si="357"/>
        <v/>
      </c>
      <c r="G1471" s="86" t="str">
        <f t="shared" si="358"/>
        <v/>
      </c>
      <c r="H1471" s="87" t="str">
        <f>IF(EXPORTADO!B1453&lt;&gt;"",EXPORTADO!B1453,"")</f>
        <v/>
      </c>
      <c r="I1471" s="78" t="str">
        <f t="shared" si="359"/>
        <v/>
      </c>
      <c r="J1471" s="78"/>
      <c r="K1471" s="88" t="str">
        <f>IF(EXPORTADO!A1453&lt;&gt;"",TRIM(EXPORTADO!A1453),"")</f>
        <v/>
      </c>
      <c r="L1471" s="50" t="str">
        <f>IF(K1471&lt;&gt;"",EXPORTADO!D1453,"")</f>
        <v/>
      </c>
      <c r="M1471" s="50"/>
      <c r="N1471" s="78" t="str">
        <f>IF(K1471&lt;&gt;"",EXPORTADO!C1453,"")</f>
        <v/>
      </c>
      <c r="O1471" s="89" t="str">
        <f>IF(G1471&lt;&gt;"",EXPORTADO!E1453,"")</f>
        <v/>
      </c>
      <c r="P1471" s="90" t="str">
        <f>IF(G1471&lt;&gt;"",EXPORTADO!F1453,"")</f>
        <v/>
      </c>
      <c r="Q1471" s="90" t="str">
        <f>IF($G1471&lt;&gt;"",$O1471*P1471,IF(OR($I1471="c",$I1471="css"),SUMIF($G$22:G$2999,$K1471,Q$22:Q$2999),IF($I1471="c1",SUMIF($F$22:F$2999,$K1471,Q$22:Q$2999),IF($I1471="c2",SUMIF($E$22:E$2999,$K1471,Q$22:Q$2999),IF($I1471="c3",SUMIF($D$22:D$2999,$K1471,Q$22:Q$2999),IF($I1471="c4",SUMIF($C$22:C$2999,$K1471,Q$22:Q$2999),""))))))</f>
        <v/>
      </c>
      <c r="S1471" s="90"/>
      <c r="T1471" s="90" t="str">
        <f>IF(G1471&lt;&gt;"",IF(S1471&lt;&gt;"",O1471*S1471,"Celda Vacia"),IF($G1471&lt;&gt;"",$O1471*S1471,IF(OR($I1471="c",$I1471="css"),SUMIF($G$22:G$2999,$K1471,T$22:T$2999),IF($I1471="c1",SUMIF($F$22:F$2999,$K1471,T$22:T$2999),IF($I1471="c2",SUMIF($E$22:E$2999,$K1471,T$22:T$2999),IF($I1471="c3",SUMIF($D$22:D$2999,$K1471,T$22:T$2999),IF($I1471="c4",SUMIF($C$22:C$2999,$K1471,T$22:T$2999),"")))))))</f>
        <v/>
      </c>
      <c r="U1471" s="91" t="str">
        <f t="shared" si="360"/>
        <v/>
      </c>
      <c r="V1471" s="45"/>
      <c r="X1471" s="50" t="str">
        <f t="shared" si="361"/>
        <v/>
      </c>
      <c r="Y1471" s="69" t="str">
        <f t="shared" si="362"/>
        <v/>
      </c>
      <c r="Z1471" s="69" t="str">
        <f t="shared" si="363"/>
        <v/>
      </c>
      <c r="AA1471" s="69" t="str">
        <f>IF(I1471="CSS",IF(RELLENAR!$F$6="PEM",IF(OR(T1471&lt;(Q1471),Q1471=0),1,""),IF(OR(T1471*(1+$T$11+$T$9)&lt;(Q1471*(1+$O$9+$O$11)),Q1471=0),1,"")),"")</f>
        <v/>
      </c>
      <c r="AB1471" s="93" t="str">
        <f t="shared" si="364"/>
        <v/>
      </c>
      <c r="AC1471" s="56" t="str">
        <f t="shared" si="365"/>
        <v/>
      </c>
      <c r="AD1471" s="94" t="str">
        <f t="shared" si="366"/>
        <v/>
      </c>
      <c r="AE1471" s="56" t="str">
        <f t="shared" si="367"/>
        <v/>
      </c>
      <c r="AF1471" s="78" t="str">
        <f t="shared" si="368"/>
        <v/>
      </c>
    </row>
    <row r="1472" spans="1:32" s="74" customFormat="1" x14ac:dyDescent="0.2">
      <c r="A1472" s="74" t="str">
        <f>IF(EXPORTADO!I1454&lt;&gt;"",EXPORTADO!I1454,"")</f>
        <v/>
      </c>
      <c r="B1472" s="74" t="str">
        <f t="shared" si="353"/>
        <v/>
      </c>
      <c r="C1472" s="86" t="str">
        <f t="shared" si="354"/>
        <v/>
      </c>
      <c r="D1472" s="86" t="str">
        <f t="shared" si="355"/>
        <v/>
      </c>
      <c r="E1472" s="86" t="str">
        <f t="shared" si="356"/>
        <v/>
      </c>
      <c r="F1472" s="86" t="str">
        <f t="shared" si="357"/>
        <v/>
      </c>
      <c r="G1472" s="86" t="str">
        <f t="shared" si="358"/>
        <v/>
      </c>
      <c r="H1472" s="87" t="str">
        <f>IF(EXPORTADO!B1454&lt;&gt;"",EXPORTADO!B1454,"")</f>
        <v/>
      </c>
      <c r="I1472" s="78" t="str">
        <f t="shared" si="359"/>
        <v/>
      </c>
      <c r="J1472" s="78"/>
      <c r="K1472" s="88" t="str">
        <f>IF(EXPORTADO!A1454&lt;&gt;"",TRIM(EXPORTADO!A1454),"")</f>
        <v/>
      </c>
      <c r="L1472" s="50" t="str">
        <f>IF(K1472&lt;&gt;"",EXPORTADO!D1454,"")</f>
        <v/>
      </c>
      <c r="M1472" s="50"/>
      <c r="N1472" s="78" t="str">
        <f>IF(K1472&lt;&gt;"",EXPORTADO!C1454,"")</f>
        <v/>
      </c>
      <c r="O1472" s="89" t="str">
        <f>IF(G1472&lt;&gt;"",EXPORTADO!E1454,"")</f>
        <v/>
      </c>
      <c r="P1472" s="90" t="str">
        <f>IF(G1472&lt;&gt;"",EXPORTADO!F1454,"")</f>
        <v/>
      </c>
      <c r="Q1472" s="90" t="str">
        <f>IF($G1472&lt;&gt;"",$O1472*P1472,IF(OR($I1472="c",$I1472="css"),SUMIF($G$22:G$2999,$K1472,Q$22:Q$2999),IF($I1472="c1",SUMIF($F$22:F$2999,$K1472,Q$22:Q$2999),IF($I1472="c2",SUMIF($E$22:E$2999,$K1472,Q$22:Q$2999),IF($I1472="c3",SUMIF($D$22:D$2999,$K1472,Q$22:Q$2999),IF($I1472="c4",SUMIF($C$22:C$2999,$K1472,Q$22:Q$2999),""))))))</f>
        <v/>
      </c>
      <c r="S1472" s="90"/>
      <c r="T1472" s="90" t="str">
        <f>IF(G1472&lt;&gt;"",IF(S1472&lt;&gt;"",O1472*S1472,"Celda Vacia"),IF($G1472&lt;&gt;"",$O1472*S1472,IF(OR($I1472="c",$I1472="css"),SUMIF($G$22:G$2999,$K1472,T$22:T$2999),IF($I1472="c1",SUMIF($F$22:F$2999,$K1472,T$22:T$2999),IF($I1472="c2",SUMIF($E$22:E$2999,$K1472,T$22:T$2999),IF($I1472="c3",SUMIF($D$22:D$2999,$K1472,T$22:T$2999),IF($I1472="c4",SUMIF($C$22:C$2999,$K1472,T$22:T$2999),"")))))))</f>
        <v/>
      </c>
      <c r="U1472" s="91" t="str">
        <f t="shared" si="360"/>
        <v/>
      </c>
      <c r="V1472" s="45"/>
      <c r="X1472" s="50" t="str">
        <f t="shared" si="361"/>
        <v/>
      </c>
      <c r="Y1472" s="69" t="str">
        <f t="shared" si="362"/>
        <v/>
      </c>
      <c r="Z1472" s="69" t="str">
        <f t="shared" si="363"/>
        <v/>
      </c>
      <c r="AA1472" s="69" t="str">
        <f>IF(I1472="CSS",IF(RELLENAR!$F$6="PEM",IF(OR(T1472&lt;(Q1472),Q1472=0),1,""),IF(OR(T1472*(1+$T$11+$T$9)&lt;(Q1472*(1+$O$9+$O$11)),Q1472=0),1,"")),"")</f>
        <v/>
      </c>
      <c r="AB1472" s="93" t="str">
        <f t="shared" si="364"/>
        <v/>
      </c>
      <c r="AC1472" s="56" t="str">
        <f t="shared" si="365"/>
        <v/>
      </c>
      <c r="AD1472" s="94" t="str">
        <f t="shared" si="366"/>
        <v/>
      </c>
      <c r="AE1472" s="56" t="str">
        <f t="shared" si="367"/>
        <v/>
      </c>
      <c r="AF1472" s="78" t="str">
        <f t="shared" si="368"/>
        <v/>
      </c>
    </row>
    <row r="1473" spans="1:32" s="74" customFormat="1" x14ac:dyDescent="0.2">
      <c r="A1473" s="74" t="str">
        <f>IF(EXPORTADO!I1455&lt;&gt;"",EXPORTADO!I1455,"")</f>
        <v/>
      </c>
      <c r="B1473" s="74" t="str">
        <f t="shared" si="353"/>
        <v/>
      </c>
      <c r="C1473" s="86" t="str">
        <f t="shared" si="354"/>
        <v/>
      </c>
      <c r="D1473" s="86" t="str">
        <f t="shared" si="355"/>
        <v/>
      </c>
      <c r="E1473" s="86" t="str">
        <f t="shared" si="356"/>
        <v/>
      </c>
      <c r="F1473" s="86" t="str">
        <f t="shared" si="357"/>
        <v/>
      </c>
      <c r="G1473" s="86" t="str">
        <f t="shared" si="358"/>
        <v/>
      </c>
      <c r="H1473" s="87" t="str">
        <f>IF(EXPORTADO!B1455&lt;&gt;"",EXPORTADO!B1455,"")</f>
        <v/>
      </c>
      <c r="I1473" s="78" t="str">
        <f t="shared" si="359"/>
        <v/>
      </c>
      <c r="J1473" s="78"/>
      <c r="K1473" s="88" t="str">
        <f>IF(EXPORTADO!A1455&lt;&gt;"",TRIM(EXPORTADO!A1455),"")</f>
        <v/>
      </c>
      <c r="L1473" s="50" t="str">
        <f>IF(K1473&lt;&gt;"",EXPORTADO!D1455,"")</f>
        <v/>
      </c>
      <c r="M1473" s="50"/>
      <c r="N1473" s="78" t="str">
        <f>IF(K1473&lt;&gt;"",EXPORTADO!C1455,"")</f>
        <v/>
      </c>
      <c r="O1473" s="89" t="str">
        <f>IF(G1473&lt;&gt;"",EXPORTADO!E1455,"")</f>
        <v/>
      </c>
      <c r="P1473" s="90" t="str">
        <f>IF(G1473&lt;&gt;"",EXPORTADO!F1455,"")</f>
        <v/>
      </c>
      <c r="Q1473" s="90" t="str">
        <f>IF($G1473&lt;&gt;"",$O1473*P1473,IF(OR($I1473="c",$I1473="css"),SUMIF($G$22:G$2999,$K1473,Q$22:Q$2999),IF($I1473="c1",SUMIF($F$22:F$2999,$K1473,Q$22:Q$2999),IF($I1473="c2",SUMIF($E$22:E$2999,$K1473,Q$22:Q$2999),IF($I1473="c3",SUMIF($D$22:D$2999,$K1473,Q$22:Q$2999),IF($I1473="c4",SUMIF($C$22:C$2999,$K1473,Q$22:Q$2999),""))))))</f>
        <v/>
      </c>
      <c r="S1473" s="90"/>
      <c r="T1473" s="90" t="str">
        <f>IF(G1473&lt;&gt;"",IF(S1473&lt;&gt;"",O1473*S1473,"Celda Vacia"),IF($G1473&lt;&gt;"",$O1473*S1473,IF(OR($I1473="c",$I1473="css"),SUMIF($G$22:G$2999,$K1473,T$22:T$2999),IF($I1473="c1",SUMIF($F$22:F$2999,$K1473,T$22:T$2999),IF($I1473="c2",SUMIF($E$22:E$2999,$K1473,T$22:T$2999),IF($I1473="c3",SUMIF($D$22:D$2999,$K1473,T$22:T$2999),IF($I1473="c4",SUMIF($C$22:C$2999,$K1473,T$22:T$2999),"")))))))</f>
        <v/>
      </c>
      <c r="U1473" s="91" t="str">
        <f t="shared" si="360"/>
        <v/>
      </c>
      <c r="V1473" s="45"/>
      <c r="X1473" s="50" t="str">
        <f t="shared" si="361"/>
        <v/>
      </c>
      <c r="Y1473" s="69" t="str">
        <f t="shared" si="362"/>
        <v/>
      </c>
      <c r="Z1473" s="69" t="str">
        <f t="shared" si="363"/>
        <v/>
      </c>
      <c r="AA1473" s="69" t="str">
        <f>IF(I1473="CSS",IF(RELLENAR!$F$6="PEM",IF(OR(T1473&lt;(Q1473),Q1473=0),1,""),IF(OR(T1473*(1+$T$11+$T$9)&lt;(Q1473*(1+$O$9+$O$11)),Q1473=0),1,"")),"")</f>
        <v/>
      </c>
      <c r="AB1473" s="93" t="str">
        <f t="shared" si="364"/>
        <v/>
      </c>
      <c r="AC1473" s="56" t="str">
        <f t="shared" si="365"/>
        <v/>
      </c>
      <c r="AD1473" s="94" t="str">
        <f t="shared" si="366"/>
        <v/>
      </c>
      <c r="AE1473" s="56" t="str">
        <f t="shared" si="367"/>
        <v/>
      </c>
      <c r="AF1473" s="78" t="str">
        <f t="shared" si="368"/>
        <v/>
      </c>
    </row>
    <row r="1474" spans="1:32" s="74" customFormat="1" x14ac:dyDescent="0.2">
      <c r="A1474" s="74" t="str">
        <f>IF(EXPORTADO!I1456&lt;&gt;"",EXPORTADO!I1456,"")</f>
        <v/>
      </c>
      <c r="B1474" s="74" t="str">
        <f t="shared" si="353"/>
        <v/>
      </c>
      <c r="C1474" s="86" t="str">
        <f t="shared" si="354"/>
        <v/>
      </c>
      <c r="D1474" s="86" t="str">
        <f t="shared" si="355"/>
        <v/>
      </c>
      <c r="E1474" s="86" t="str">
        <f t="shared" si="356"/>
        <v/>
      </c>
      <c r="F1474" s="86" t="str">
        <f t="shared" si="357"/>
        <v/>
      </c>
      <c r="G1474" s="86" t="str">
        <f t="shared" si="358"/>
        <v/>
      </c>
      <c r="H1474" s="87" t="str">
        <f>IF(EXPORTADO!B1456&lt;&gt;"",EXPORTADO!B1456,"")</f>
        <v/>
      </c>
      <c r="I1474" s="78" t="str">
        <f t="shared" si="359"/>
        <v/>
      </c>
      <c r="J1474" s="78"/>
      <c r="K1474" s="88" t="str">
        <f>IF(EXPORTADO!A1456&lt;&gt;"",TRIM(EXPORTADO!A1456),"")</f>
        <v/>
      </c>
      <c r="L1474" s="50" t="str">
        <f>IF(K1474&lt;&gt;"",EXPORTADO!D1456,"")</f>
        <v/>
      </c>
      <c r="M1474" s="50"/>
      <c r="N1474" s="78" t="str">
        <f>IF(K1474&lt;&gt;"",EXPORTADO!C1456,"")</f>
        <v/>
      </c>
      <c r="O1474" s="89" t="str">
        <f>IF(G1474&lt;&gt;"",EXPORTADO!E1456,"")</f>
        <v/>
      </c>
      <c r="P1474" s="90" t="str">
        <f>IF(G1474&lt;&gt;"",EXPORTADO!F1456,"")</f>
        <v/>
      </c>
      <c r="Q1474" s="90" t="str">
        <f>IF($G1474&lt;&gt;"",$O1474*P1474,IF(OR($I1474="c",$I1474="css"),SUMIF($G$22:G$2999,$K1474,Q$22:Q$2999),IF($I1474="c1",SUMIF($F$22:F$2999,$K1474,Q$22:Q$2999),IF($I1474="c2",SUMIF($E$22:E$2999,$K1474,Q$22:Q$2999),IF($I1474="c3",SUMIF($D$22:D$2999,$K1474,Q$22:Q$2999),IF($I1474="c4",SUMIF($C$22:C$2999,$K1474,Q$22:Q$2999),""))))))</f>
        <v/>
      </c>
      <c r="S1474" s="90"/>
      <c r="T1474" s="90" t="str">
        <f>IF(G1474&lt;&gt;"",IF(S1474&lt;&gt;"",O1474*S1474,"Celda Vacia"),IF($G1474&lt;&gt;"",$O1474*S1474,IF(OR($I1474="c",$I1474="css"),SUMIF($G$22:G$2999,$K1474,T$22:T$2999),IF($I1474="c1",SUMIF($F$22:F$2999,$K1474,T$22:T$2999),IF($I1474="c2",SUMIF($E$22:E$2999,$K1474,T$22:T$2999),IF($I1474="c3",SUMIF($D$22:D$2999,$K1474,T$22:T$2999),IF($I1474="c4",SUMIF($C$22:C$2999,$K1474,T$22:T$2999),"")))))))</f>
        <v/>
      </c>
      <c r="U1474" s="91" t="str">
        <f t="shared" si="360"/>
        <v/>
      </c>
      <c r="V1474" s="45"/>
      <c r="X1474" s="50" t="str">
        <f t="shared" si="361"/>
        <v/>
      </c>
      <c r="Y1474" s="69" t="str">
        <f t="shared" si="362"/>
        <v/>
      </c>
      <c r="Z1474" s="69" t="str">
        <f t="shared" si="363"/>
        <v/>
      </c>
      <c r="AA1474" s="69" t="str">
        <f>IF(I1474="CSS",IF(RELLENAR!$F$6="PEM",IF(OR(T1474&lt;(Q1474),Q1474=0),1,""),IF(OR(T1474*(1+$T$11+$T$9)&lt;(Q1474*(1+$O$9+$O$11)),Q1474=0),1,"")),"")</f>
        <v/>
      </c>
      <c r="AB1474" s="93" t="str">
        <f t="shared" si="364"/>
        <v/>
      </c>
      <c r="AC1474" s="56" t="str">
        <f t="shared" si="365"/>
        <v/>
      </c>
      <c r="AD1474" s="94" t="str">
        <f t="shared" si="366"/>
        <v/>
      </c>
      <c r="AE1474" s="56" t="str">
        <f t="shared" si="367"/>
        <v/>
      </c>
      <c r="AF1474" s="78" t="str">
        <f t="shared" si="368"/>
        <v/>
      </c>
    </row>
    <row r="1475" spans="1:32" s="74" customFormat="1" x14ac:dyDescent="0.2">
      <c r="A1475" s="74" t="str">
        <f>IF(EXPORTADO!I1457&lt;&gt;"",EXPORTADO!I1457,"")</f>
        <v/>
      </c>
      <c r="B1475" s="74" t="str">
        <f t="shared" si="353"/>
        <v/>
      </c>
      <c r="C1475" s="86" t="str">
        <f t="shared" si="354"/>
        <v/>
      </c>
      <c r="D1475" s="86" t="str">
        <f t="shared" si="355"/>
        <v/>
      </c>
      <c r="E1475" s="86" t="str">
        <f t="shared" si="356"/>
        <v/>
      </c>
      <c r="F1475" s="86" t="str">
        <f t="shared" si="357"/>
        <v/>
      </c>
      <c r="G1475" s="86" t="str">
        <f t="shared" si="358"/>
        <v/>
      </c>
      <c r="H1475" s="87" t="str">
        <f>IF(EXPORTADO!B1457&lt;&gt;"",EXPORTADO!B1457,"")</f>
        <v/>
      </c>
      <c r="I1475" s="78" t="str">
        <f t="shared" si="359"/>
        <v/>
      </c>
      <c r="J1475" s="78"/>
      <c r="K1475" s="88" t="str">
        <f>IF(EXPORTADO!A1457&lt;&gt;"",TRIM(EXPORTADO!A1457),"")</f>
        <v/>
      </c>
      <c r="L1475" s="50" t="str">
        <f>IF(K1475&lt;&gt;"",EXPORTADO!D1457,"")</f>
        <v/>
      </c>
      <c r="M1475" s="50"/>
      <c r="N1475" s="78" t="str">
        <f>IF(K1475&lt;&gt;"",EXPORTADO!C1457,"")</f>
        <v/>
      </c>
      <c r="O1475" s="89" t="str">
        <f>IF(G1475&lt;&gt;"",EXPORTADO!E1457,"")</f>
        <v/>
      </c>
      <c r="P1475" s="90" t="str">
        <f>IF(G1475&lt;&gt;"",EXPORTADO!F1457,"")</f>
        <v/>
      </c>
      <c r="Q1475" s="90" t="str">
        <f>IF($G1475&lt;&gt;"",$O1475*P1475,IF(OR($I1475="c",$I1475="css"),SUMIF($G$22:G$2999,$K1475,Q$22:Q$2999),IF($I1475="c1",SUMIF($F$22:F$2999,$K1475,Q$22:Q$2999),IF($I1475="c2",SUMIF($E$22:E$2999,$K1475,Q$22:Q$2999),IF($I1475="c3",SUMIF($D$22:D$2999,$K1475,Q$22:Q$2999),IF($I1475="c4",SUMIF($C$22:C$2999,$K1475,Q$22:Q$2999),""))))))</f>
        <v/>
      </c>
      <c r="S1475" s="90"/>
      <c r="T1475" s="90" t="str">
        <f>IF(G1475&lt;&gt;"",IF(S1475&lt;&gt;"",O1475*S1475,"Celda Vacia"),IF($G1475&lt;&gt;"",$O1475*S1475,IF(OR($I1475="c",$I1475="css"),SUMIF($G$22:G$2999,$K1475,T$22:T$2999),IF($I1475="c1",SUMIF($F$22:F$2999,$K1475,T$22:T$2999),IF($I1475="c2",SUMIF($E$22:E$2999,$K1475,T$22:T$2999),IF($I1475="c3",SUMIF($D$22:D$2999,$K1475,T$22:T$2999),IF($I1475="c4",SUMIF($C$22:C$2999,$K1475,T$22:T$2999),"")))))))</f>
        <v/>
      </c>
      <c r="U1475" s="91" t="str">
        <f t="shared" si="360"/>
        <v/>
      </c>
      <c r="V1475" s="45"/>
      <c r="X1475" s="50" t="str">
        <f t="shared" si="361"/>
        <v/>
      </c>
      <c r="Y1475" s="69" t="str">
        <f t="shared" si="362"/>
        <v/>
      </c>
      <c r="Z1475" s="69" t="str">
        <f t="shared" si="363"/>
        <v/>
      </c>
      <c r="AA1475" s="69" t="str">
        <f>IF(I1475="CSS",IF(RELLENAR!$F$6="PEM",IF(OR(T1475&lt;(Q1475),Q1475=0),1,""),IF(OR(T1475*(1+$T$11+$T$9)&lt;(Q1475*(1+$O$9+$O$11)),Q1475=0),1,"")),"")</f>
        <v/>
      </c>
      <c r="AB1475" s="93" t="str">
        <f t="shared" si="364"/>
        <v/>
      </c>
      <c r="AC1475" s="56" t="str">
        <f t="shared" si="365"/>
        <v/>
      </c>
      <c r="AD1475" s="94" t="str">
        <f t="shared" si="366"/>
        <v/>
      </c>
      <c r="AE1475" s="56" t="str">
        <f t="shared" si="367"/>
        <v/>
      </c>
      <c r="AF1475" s="78" t="str">
        <f t="shared" si="368"/>
        <v/>
      </c>
    </row>
    <row r="1476" spans="1:32" s="74" customFormat="1" x14ac:dyDescent="0.2">
      <c r="A1476" s="74" t="str">
        <f>IF(EXPORTADO!I1458&lt;&gt;"",EXPORTADO!I1458,"")</f>
        <v/>
      </c>
      <c r="B1476" s="74" t="str">
        <f t="shared" si="353"/>
        <v/>
      </c>
      <c r="C1476" s="86" t="str">
        <f t="shared" si="354"/>
        <v/>
      </c>
      <c r="D1476" s="86" t="str">
        <f t="shared" si="355"/>
        <v/>
      </c>
      <c r="E1476" s="86" t="str">
        <f t="shared" si="356"/>
        <v/>
      </c>
      <c r="F1476" s="86" t="str">
        <f t="shared" si="357"/>
        <v/>
      </c>
      <c r="G1476" s="86" t="str">
        <f t="shared" si="358"/>
        <v/>
      </c>
      <c r="H1476" s="87" t="str">
        <f>IF(EXPORTADO!B1458&lt;&gt;"",EXPORTADO!B1458,"")</f>
        <v/>
      </c>
      <c r="I1476" s="78" t="str">
        <f t="shared" si="359"/>
        <v/>
      </c>
      <c r="J1476" s="78"/>
      <c r="K1476" s="88" t="str">
        <f>IF(EXPORTADO!A1458&lt;&gt;"",TRIM(EXPORTADO!A1458),"")</f>
        <v/>
      </c>
      <c r="L1476" s="50" t="str">
        <f>IF(K1476&lt;&gt;"",EXPORTADO!D1458,"")</f>
        <v/>
      </c>
      <c r="M1476" s="50"/>
      <c r="N1476" s="78" t="str">
        <f>IF(K1476&lt;&gt;"",EXPORTADO!C1458,"")</f>
        <v/>
      </c>
      <c r="O1476" s="89" t="str">
        <f>IF(G1476&lt;&gt;"",EXPORTADO!E1458,"")</f>
        <v/>
      </c>
      <c r="P1476" s="90" t="str">
        <f>IF(G1476&lt;&gt;"",EXPORTADO!F1458,"")</f>
        <v/>
      </c>
      <c r="Q1476" s="90" t="str">
        <f>IF($G1476&lt;&gt;"",$O1476*P1476,IF(OR($I1476="c",$I1476="css"),SUMIF($G$22:G$2999,$K1476,Q$22:Q$2999),IF($I1476="c1",SUMIF($F$22:F$2999,$K1476,Q$22:Q$2999),IF($I1476="c2",SUMIF($E$22:E$2999,$K1476,Q$22:Q$2999),IF($I1476="c3",SUMIF($D$22:D$2999,$K1476,Q$22:Q$2999),IF($I1476="c4",SUMIF($C$22:C$2999,$K1476,Q$22:Q$2999),""))))))</f>
        <v/>
      </c>
      <c r="S1476" s="90"/>
      <c r="T1476" s="90" t="str">
        <f>IF(G1476&lt;&gt;"",IF(S1476&lt;&gt;"",O1476*S1476,"Celda Vacia"),IF($G1476&lt;&gt;"",$O1476*S1476,IF(OR($I1476="c",$I1476="css"),SUMIF($G$22:G$2999,$K1476,T$22:T$2999),IF($I1476="c1",SUMIF($F$22:F$2999,$K1476,T$22:T$2999),IF($I1476="c2",SUMIF($E$22:E$2999,$K1476,T$22:T$2999),IF($I1476="c3",SUMIF($D$22:D$2999,$K1476,T$22:T$2999),IF($I1476="c4",SUMIF($C$22:C$2999,$K1476,T$22:T$2999),"")))))))</f>
        <v/>
      </c>
      <c r="U1476" s="91" t="str">
        <f t="shared" si="360"/>
        <v/>
      </c>
      <c r="V1476" s="45"/>
      <c r="X1476" s="50" t="str">
        <f t="shared" si="361"/>
        <v/>
      </c>
      <c r="Y1476" s="69" t="str">
        <f t="shared" si="362"/>
        <v/>
      </c>
      <c r="Z1476" s="69" t="str">
        <f t="shared" si="363"/>
        <v/>
      </c>
      <c r="AA1476" s="69" t="str">
        <f>IF(I1476="CSS",IF(RELLENAR!$F$6="PEM",IF(OR(T1476&lt;(Q1476),Q1476=0),1,""),IF(OR(T1476*(1+$T$11+$T$9)&lt;(Q1476*(1+$O$9+$O$11)),Q1476=0),1,"")),"")</f>
        <v/>
      </c>
      <c r="AB1476" s="93" t="str">
        <f t="shared" si="364"/>
        <v/>
      </c>
      <c r="AC1476" s="56" t="str">
        <f t="shared" si="365"/>
        <v/>
      </c>
      <c r="AD1476" s="94" t="str">
        <f t="shared" si="366"/>
        <v/>
      </c>
      <c r="AE1476" s="56" t="str">
        <f t="shared" si="367"/>
        <v/>
      </c>
      <c r="AF1476" s="78" t="str">
        <f t="shared" si="368"/>
        <v/>
      </c>
    </row>
    <row r="1477" spans="1:32" s="74" customFormat="1" x14ac:dyDescent="0.2">
      <c r="A1477" s="74" t="str">
        <f>IF(EXPORTADO!I1459&lt;&gt;"",EXPORTADO!I1459,"")</f>
        <v/>
      </c>
      <c r="B1477" s="74" t="str">
        <f t="shared" si="353"/>
        <v/>
      </c>
      <c r="C1477" s="86" t="str">
        <f t="shared" si="354"/>
        <v/>
      </c>
      <c r="D1477" s="86" t="str">
        <f t="shared" si="355"/>
        <v/>
      </c>
      <c r="E1477" s="86" t="str">
        <f t="shared" si="356"/>
        <v/>
      </c>
      <c r="F1477" s="86" t="str">
        <f t="shared" si="357"/>
        <v/>
      </c>
      <c r="G1477" s="86" t="str">
        <f t="shared" si="358"/>
        <v/>
      </c>
      <c r="H1477" s="87" t="str">
        <f>IF(EXPORTADO!B1459&lt;&gt;"",EXPORTADO!B1459,"")</f>
        <v/>
      </c>
      <c r="I1477" s="78" t="str">
        <f t="shared" si="359"/>
        <v/>
      </c>
      <c r="J1477" s="78"/>
      <c r="K1477" s="88" t="str">
        <f>IF(EXPORTADO!A1459&lt;&gt;"",TRIM(EXPORTADO!A1459),"")</f>
        <v/>
      </c>
      <c r="L1477" s="50" t="str">
        <f>IF(K1477&lt;&gt;"",EXPORTADO!D1459,"")</f>
        <v/>
      </c>
      <c r="M1477" s="50"/>
      <c r="N1477" s="78" t="str">
        <f>IF(K1477&lt;&gt;"",EXPORTADO!C1459,"")</f>
        <v/>
      </c>
      <c r="O1477" s="89" t="str">
        <f>IF(G1477&lt;&gt;"",EXPORTADO!E1459,"")</f>
        <v/>
      </c>
      <c r="P1477" s="90" t="str">
        <f>IF(G1477&lt;&gt;"",EXPORTADO!F1459,"")</f>
        <v/>
      </c>
      <c r="Q1477" s="90" t="str">
        <f>IF($G1477&lt;&gt;"",$O1477*P1477,IF(OR($I1477="c",$I1477="css"),SUMIF($G$22:G$2999,$K1477,Q$22:Q$2999),IF($I1477="c1",SUMIF($F$22:F$2999,$K1477,Q$22:Q$2999),IF($I1477="c2",SUMIF($E$22:E$2999,$K1477,Q$22:Q$2999),IF($I1477="c3",SUMIF($D$22:D$2999,$K1477,Q$22:Q$2999),IF($I1477="c4",SUMIF($C$22:C$2999,$K1477,Q$22:Q$2999),""))))))</f>
        <v/>
      </c>
      <c r="S1477" s="90"/>
      <c r="T1477" s="90" t="str">
        <f>IF(G1477&lt;&gt;"",IF(S1477&lt;&gt;"",O1477*S1477,"Celda Vacia"),IF($G1477&lt;&gt;"",$O1477*S1477,IF(OR($I1477="c",$I1477="css"),SUMIF($G$22:G$2999,$K1477,T$22:T$2999),IF($I1477="c1",SUMIF($F$22:F$2999,$K1477,T$22:T$2999),IF($I1477="c2",SUMIF($E$22:E$2999,$K1477,T$22:T$2999),IF($I1477="c3",SUMIF($D$22:D$2999,$K1477,T$22:T$2999),IF($I1477="c4",SUMIF($C$22:C$2999,$K1477,T$22:T$2999),"")))))))</f>
        <v/>
      </c>
      <c r="U1477" s="91" t="str">
        <f t="shared" si="360"/>
        <v/>
      </c>
      <c r="V1477" s="45"/>
      <c r="X1477" s="50" t="str">
        <f t="shared" si="361"/>
        <v/>
      </c>
      <c r="Y1477" s="69" t="str">
        <f t="shared" si="362"/>
        <v/>
      </c>
      <c r="Z1477" s="69" t="str">
        <f t="shared" si="363"/>
        <v/>
      </c>
      <c r="AA1477" s="69" t="str">
        <f>IF(I1477="CSS",IF(RELLENAR!$F$6="PEM",IF(OR(T1477&lt;(Q1477),Q1477=0),1,""),IF(OR(T1477*(1+$T$11+$T$9)&lt;(Q1477*(1+$O$9+$O$11)),Q1477=0),1,"")),"")</f>
        <v/>
      </c>
      <c r="AB1477" s="93" t="str">
        <f t="shared" si="364"/>
        <v/>
      </c>
      <c r="AC1477" s="56" t="str">
        <f t="shared" si="365"/>
        <v/>
      </c>
      <c r="AD1477" s="94" t="str">
        <f t="shared" si="366"/>
        <v/>
      </c>
      <c r="AE1477" s="56" t="str">
        <f t="shared" si="367"/>
        <v/>
      </c>
      <c r="AF1477" s="78" t="str">
        <f t="shared" si="368"/>
        <v/>
      </c>
    </row>
    <row r="1478" spans="1:32" s="74" customFormat="1" x14ac:dyDescent="0.2">
      <c r="A1478" s="74" t="str">
        <f>IF(EXPORTADO!I1460&lt;&gt;"",EXPORTADO!I1460,"")</f>
        <v/>
      </c>
      <c r="B1478" s="74" t="str">
        <f t="shared" si="353"/>
        <v/>
      </c>
      <c r="C1478" s="86" t="str">
        <f t="shared" si="354"/>
        <v/>
      </c>
      <c r="D1478" s="86" t="str">
        <f t="shared" si="355"/>
        <v/>
      </c>
      <c r="E1478" s="86" t="str">
        <f t="shared" si="356"/>
        <v/>
      </c>
      <c r="F1478" s="86" t="str">
        <f t="shared" si="357"/>
        <v/>
      </c>
      <c r="G1478" s="86" t="str">
        <f t="shared" si="358"/>
        <v/>
      </c>
      <c r="H1478" s="87" t="str">
        <f>IF(EXPORTADO!B1460&lt;&gt;"",EXPORTADO!B1460,"")</f>
        <v/>
      </c>
      <c r="I1478" s="78" t="str">
        <f t="shared" si="359"/>
        <v/>
      </c>
      <c r="J1478" s="78"/>
      <c r="K1478" s="88" t="str">
        <f>IF(EXPORTADO!A1460&lt;&gt;"",TRIM(EXPORTADO!A1460),"")</f>
        <v/>
      </c>
      <c r="L1478" s="50" t="str">
        <f>IF(K1478&lt;&gt;"",EXPORTADO!D1460,"")</f>
        <v/>
      </c>
      <c r="M1478" s="50"/>
      <c r="N1478" s="78" t="str">
        <f>IF(K1478&lt;&gt;"",EXPORTADO!C1460,"")</f>
        <v/>
      </c>
      <c r="O1478" s="89" t="str">
        <f>IF(G1478&lt;&gt;"",EXPORTADO!E1460,"")</f>
        <v/>
      </c>
      <c r="P1478" s="90" t="str">
        <f>IF(G1478&lt;&gt;"",EXPORTADO!F1460,"")</f>
        <v/>
      </c>
      <c r="Q1478" s="90" t="str">
        <f>IF($G1478&lt;&gt;"",$O1478*P1478,IF(OR($I1478="c",$I1478="css"),SUMIF($G$22:G$2999,$K1478,Q$22:Q$2999),IF($I1478="c1",SUMIF($F$22:F$2999,$K1478,Q$22:Q$2999),IF($I1478="c2",SUMIF($E$22:E$2999,$K1478,Q$22:Q$2999),IF($I1478="c3",SUMIF($D$22:D$2999,$K1478,Q$22:Q$2999),IF($I1478="c4",SUMIF($C$22:C$2999,$K1478,Q$22:Q$2999),""))))))</f>
        <v/>
      </c>
      <c r="S1478" s="90"/>
      <c r="T1478" s="90" t="str">
        <f>IF(G1478&lt;&gt;"",IF(S1478&lt;&gt;"",O1478*S1478,"Celda Vacia"),IF($G1478&lt;&gt;"",$O1478*S1478,IF(OR($I1478="c",$I1478="css"),SUMIF($G$22:G$2999,$K1478,T$22:T$2999),IF($I1478="c1",SUMIF($F$22:F$2999,$K1478,T$22:T$2999),IF($I1478="c2",SUMIF($E$22:E$2999,$K1478,T$22:T$2999),IF($I1478="c3",SUMIF($D$22:D$2999,$K1478,T$22:T$2999),IF($I1478="c4",SUMIF($C$22:C$2999,$K1478,T$22:T$2999),"")))))))</f>
        <v/>
      </c>
      <c r="U1478" s="91" t="str">
        <f t="shared" si="360"/>
        <v/>
      </c>
      <c r="V1478" s="45"/>
      <c r="X1478" s="50" t="str">
        <f t="shared" si="361"/>
        <v/>
      </c>
      <c r="Y1478" s="69" t="str">
        <f t="shared" si="362"/>
        <v/>
      </c>
      <c r="Z1478" s="69" t="str">
        <f t="shared" si="363"/>
        <v/>
      </c>
      <c r="AA1478" s="69" t="str">
        <f>IF(I1478="CSS",IF(RELLENAR!$F$6="PEM",IF(OR(T1478&lt;(Q1478),Q1478=0),1,""),IF(OR(T1478*(1+$T$11+$T$9)&lt;(Q1478*(1+$O$9+$O$11)),Q1478=0),1,"")),"")</f>
        <v/>
      </c>
      <c r="AB1478" s="93" t="str">
        <f t="shared" si="364"/>
        <v/>
      </c>
      <c r="AC1478" s="56" t="str">
        <f t="shared" si="365"/>
        <v/>
      </c>
      <c r="AD1478" s="94" t="str">
        <f t="shared" si="366"/>
        <v/>
      </c>
      <c r="AE1478" s="56" t="str">
        <f t="shared" si="367"/>
        <v/>
      </c>
      <c r="AF1478" s="78" t="str">
        <f t="shared" si="368"/>
        <v/>
      </c>
    </row>
    <row r="1479" spans="1:32" s="74" customFormat="1" x14ac:dyDescent="0.2">
      <c r="A1479" s="74" t="str">
        <f>IF(EXPORTADO!I1461&lt;&gt;"",EXPORTADO!I1461,"")</f>
        <v/>
      </c>
      <c r="B1479" s="74" t="str">
        <f t="shared" si="353"/>
        <v/>
      </c>
      <c r="C1479" s="86" t="str">
        <f t="shared" si="354"/>
        <v/>
      </c>
      <c r="D1479" s="86" t="str">
        <f t="shared" si="355"/>
        <v/>
      </c>
      <c r="E1479" s="86" t="str">
        <f t="shared" si="356"/>
        <v/>
      </c>
      <c r="F1479" s="86" t="str">
        <f t="shared" si="357"/>
        <v/>
      </c>
      <c r="G1479" s="86" t="str">
        <f t="shared" si="358"/>
        <v/>
      </c>
      <c r="H1479" s="87" t="str">
        <f>IF(EXPORTADO!B1461&lt;&gt;"",EXPORTADO!B1461,"")</f>
        <v/>
      </c>
      <c r="I1479" s="78" t="str">
        <f t="shared" si="359"/>
        <v/>
      </c>
      <c r="J1479" s="78"/>
      <c r="K1479" s="88" t="str">
        <f>IF(EXPORTADO!A1461&lt;&gt;"",TRIM(EXPORTADO!A1461),"")</f>
        <v/>
      </c>
      <c r="L1479" s="50" t="str">
        <f>IF(K1479&lt;&gt;"",EXPORTADO!D1461,"")</f>
        <v/>
      </c>
      <c r="M1479" s="50"/>
      <c r="N1479" s="78" t="str">
        <f>IF(K1479&lt;&gt;"",EXPORTADO!C1461,"")</f>
        <v/>
      </c>
      <c r="O1479" s="89" t="str">
        <f>IF(G1479&lt;&gt;"",EXPORTADO!E1461,"")</f>
        <v/>
      </c>
      <c r="P1479" s="90" t="str">
        <f>IF(G1479&lt;&gt;"",EXPORTADO!F1461,"")</f>
        <v/>
      </c>
      <c r="Q1479" s="90" t="str">
        <f>IF($G1479&lt;&gt;"",$O1479*P1479,IF(OR($I1479="c",$I1479="css"),SUMIF($G$22:G$2999,$K1479,Q$22:Q$2999),IF($I1479="c1",SUMIF($F$22:F$2999,$K1479,Q$22:Q$2999),IF($I1479="c2",SUMIF($E$22:E$2999,$K1479,Q$22:Q$2999),IF($I1479="c3",SUMIF($D$22:D$2999,$K1479,Q$22:Q$2999),IF($I1479="c4",SUMIF($C$22:C$2999,$K1479,Q$22:Q$2999),""))))))</f>
        <v/>
      </c>
      <c r="S1479" s="90"/>
      <c r="T1479" s="90" t="str">
        <f>IF(G1479&lt;&gt;"",IF(S1479&lt;&gt;"",O1479*S1479,"Celda Vacia"),IF($G1479&lt;&gt;"",$O1479*S1479,IF(OR($I1479="c",$I1479="css"),SUMIF($G$22:G$2999,$K1479,T$22:T$2999),IF($I1479="c1",SUMIF($F$22:F$2999,$K1479,T$22:T$2999),IF($I1479="c2",SUMIF($E$22:E$2999,$K1479,T$22:T$2999),IF($I1479="c3",SUMIF($D$22:D$2999,$K1479,T$22:T$2999),IF($I1479="c4",SUMIF($C$22:C$2999,$K1479,T$22:T$2999),"")))))))</f>
        <v/>
      </c>
      <c r="U1479" s="91" t="str">
        <f t="shared" si="360"/>
        <v/>
      </c>
      <c r="V1479" s="45"/>
      <c r="X1479" s="50" t="str">
        <f t="shared" si="361"/>
        <v/>
      </c>
      <c r="Y1479" s="69" t="str">
        <f t="shared" si="362"/>
        <v/>
      </c>
      <c r="Z1479" s="69" t="str">
        <f t="shared" si="363"/>
        <v/>
      </c>
      <c r="AA1479" s="69" t="str">
        <f>IF(I1479="CSS",IF(RELLENAR!$F$6="PEM",IF(OR(T1479&lt;(Q1479),Q1479=0),1,""),IF(OR(T1479*(1+$T$11+$T$9)&lt;(Q1479*(1+$O$9+$O$11)),Q1479=0),1,"")),"")</f>
        <v/>
      </c>
      <c r="AB1479" s="93" t="str">
        <f t="shared" si="364"/>
        <v/>
      </c>
      <c r="AC1479" s="56" t="str">
        <f t="shared" si="365"/>
        <v/>
      </c>
      <c r="AD1479" s="94" t="str">
        <f t="shared" si="366"/>
        <v/>
      </c>
      <c r="AE1479" s="56" t="str">
        <f t="shared" si="367"/>
        <v/>
      </c>
      <c r="AF1479" s="78" t="str">
        <f t="shared" si="368"/>
        <v/>
      </c>
    </row>
    <row r="1480" spans="1:32" s="74" customFormat="1" x14ac:dyDescent="0.2">
      <c r="A1480" s="74" t="str">
        <f>IF(EXPORTADO!I1462&lt;&gt;"",EXPORTADO!I1462,"")</f>
        <v/>
      </c>
      <c r="B1480" s="74" t="str">
        <f t="shared" si="353"/>
        <v/>
      </c>
      <c r="C1480" s="86" t="str">
        <f t="shared" si="354"/>
        <v/>
      </c>
      <c r="D1480" s="86" t="str">
        <f t="shared" si="355"/>
        <v/>
      </c>
      <c r="E1480" s="86" t="str">
        <f t="shared" si="356"/>
        <v/>
      </c>
      <c r="F1480" s="86" t="str">
        <f t="shared" si="357"/>
        <v/>
      </c>
      <c r="G1480" s="86" t="str">
        <f t="shared" si="358"/>
        <v/>
      </c>
      <c r="H1480" s="87" t="str">
        <f>IF(EXPORTADO!B1462&lt;&gt;"",EXPORTADO!B1462,"")</f>
        <v/>
      </c>
      <c r="I1480" s="78" t="str">
        <f t="shared" si="359"/>
        <v/>
      </c>
      <c r="J1480" s="78"/>
      <c r="K1480" s="88" t="str">
        <f>IF(EXPORTADO!A1462&lt;&gt;"",TRIM(EXPORTADO!A1462),"")</f>
        <v/>
      </c>
      <c r="L1480" s="50" t="str">
        <f>IF(K1480&lt;&gt;"",EXPORTADO!D1462,"")</f>
        <v/>
      </c>
      <c r="M1480" s="50"/>
      <c r="N1480" s="78" t="str">
        <f>IF(K1480&lt;&gt;"",EXPORTADO!C1462,"")</f>
        <v/>
      </c>
      <c r="O1480" s="89" t="str">
        <f>IF(G1480&lt;&gt;"",EXPORTADO!E1462,"")</f>
        <v/>
      </c>
      <c r="P1480" s="90" t="str">
        <f>IF(G1480&lt;&gt;"",EXPORTADO!F1462,"")</f>
        <v/>
      </c>
      <c r="Q1480" s="90" t="str">
        <f>IF($G1480&lt;&gt;"",$O1480*P1480,IF(OR($I1480="c",$I1480="css"),SUMIF($G$22:G$2999,$K1480,Q$22:Q$2999),IF($I1480="c1",SUMIF($F$22:F$2999,$K1480,Q$22:Q$2999),IF($I1480="c2",SUMIF($E$22:E$2999,$K1480,Q$22:Q$2999),IF($I1480="c3",SUMIF($D$22:D$2999,$K1480,Q$22:Q$2999),IF($I1480="c4",SUMIF($C$22:C$2999,$K1480,Q$22:Q$2999),""))))))</f>
        <v/>
      </c>
      <c r="S1480" s="90"/>
      <c r="T1480" s="90" t="str">
        <f>IF(G1480&lt;&gt;"",IF(S1480&lt;&gt;"",O1480*S1480,"Celda Vacia"),IF($G1480&lt;&gt;"",$O1480*S1480,IF(OR($I1480="c",$I1480="css"),SUMIF($G$22:G$2999,$K1480,T$22:T$2999),IF($I1480="c1",SUMIF($F$22:F$2999,$K1480,T$22:T$2999),IF($I1480="c2",SUMIF($E$22:E$2999,$K1480,T$22:T$2999),IF($I1480="c3",SUMIF($D$22:D$2999,$K1480,T$22:T$2999),IF($I1480="c4",SUMIF($C$22:C$2999,$K1480,T$22:T$2999),"")))))))</f>
        <v/>
      </c>
      <c r="U1480" s="91" t="str">
        <f t="shared" si="360"/>
        <v/>
      </c>
      <c r="V1480" s="45"/>
      <c r="X1480" s="50" t="str">
        <f t="shared" si="361"/>
        <v/>
      </c>
      <c r="Y1480" s="69" t="str">
        <f t="shared" si="362"/>
        <v/>
      </c>
      <c r="Z1480" s="69" t="str">
        <f t="shared" si="363"/>
        <v/>
      </c>
      <c r="AA1480" s="69" t="str">
        <f>IF(I1480="CSS",IF(RELLENAR!$F$6="PEM",IF(OR(T1480&lt;(Q1480),Q1480=0),1,""),IF(OR(T1480*(1+$T$11+$T$9)&lt;(Q1480*(1+$O$9+$O$11)),Q1480=0),1,"")),"")</f>
        <v/>
      </c>
      <c r="AB1480" s="93" t="str">
        <f t="shared" si="364"/>
        <v/>
      </c>
      <c r="AC1480" s="56" t="str">
        <f t="shared" si="365"/>
        <v/>
      </c>
      <c r="AD1480" s="94" t="str">
        <f t="shared" si="366"/>
        <v/>
      </c>
      <c r="AE1480" s="56" t="str">
        <f t="shared" si="367"/>
        <v/>
      </c>
      <c r="AF1480" s="78" t="str">
        <f t="shared" si="368"/>
        <v/>
      </c>
    </row>
    <row r="1481" spans="1:32" s="74" customFormat="1" x14ac:dyDescent="0.2">
      <c r="A1481" s="74" t="str">
        <f>IF(EXPORTADO!I1463&lt;&gt;"",EXPORTADO!I1463,"")</f>
        <v/>
      </c>
      <c r="B1481" s="74" t="str">
        <f t="shared" si="353"/>
        <v/>
      </c>
      <c r="C1481" s="86" t="str">
        <f t="shared" si="354"/>
        <v/>
      </c>
      <c r="D1481" s="86" t="str">
        <f t="shared" si="355"/>
        <v/>
      </c>
      <c r="E1481" s="86" t="str">
        <f t="shared" si="356"/>
        <v/>
      </c>
      <c r="F1481" s="86" t="str">
        <f t="shared" si="357"/>
        <v/>
      </c>
      <c r="G1481" s="86" t="str">
        <f t="shared" si="358"/>
        <v/>
      </c>
      <c r="H1481" s="87" t="str">
        <f>IF(EXPORTADO!B1463&lt;&gt;"",EXPORTADO!B1463,"")</f>
        <v/>
      </c>
      <c r="I1481" s="78" t="str">
        <f t="shared" si="359"/>
        <v/>
      </c>
      <c r="J1481" s="78"/>
      <c r="K1481" s="88" t="str">
        <f>IF(EXPORTADO!A1463&lt;&gt;"",TRIM(EXPORTADO!A1463),"")</f>
        <v/>
      </c>
      <c r="L1481" s="50" t="str">
        <f>IF(K1481&lt;&gt;"",EXPORTADO!D1463,"")</f>
        <v/>
      </c>
      <c r="M1481" s="50"/>
      <c r="N1481" s="78" t="str">
        <f>IF(K1481&lt;&gt;"",EXPORTADO!C1463,"")</f>
        <v/>
      </c>
      <c r="O1481" s="89" t="str">
        <f>IF(G1481&lt;&gt;"",EXPORTADO!E1463,"")</f>
        <v/>
      </c>
      <c r="P1481" s="90" t="str">
        <f>IF(G1481&lt;&gt;"",EXPORTADO!F1463,"")</f>
        <v/>
      </c>
      <c r="Q1481" s="90" t="str">
        <f>IF($G1481&lt;&gt;"",$O1481*P1481,IF(OR($I1481="c",$I1481="css"),SUMIF($G$22:G$2999,$K1481,Q$22:Q$2999),IF($I1481="c1",SUMIF($F$22:F$2999,$K1481,Q$22:Q$2999),IF($I1481="c2",SUMIF($E$22:E$2999,$K1481,Q$22:Q$2999),IF($I1481="c3",SUMIF($D$22:D$2999,$K1481,Q$22:Q$2999),IF($I1481="c4",SUMIF($C$22:C$2999,$K1481,Q$22:Q$2999),""))))))</f>
        <v/>
      </c>
      <c r="S1481" s="90"/>
      <c r="T1481" s="90" t="str">
        <f>IF(G1481&lt;&gt;"",IF(S1481&lt;&gt;"",O1481*S1481,"Celda Vacia"),IF($G1481&lt;&gt;"",$O1481*S1481,IF(OR($I1481="c",$I1481="css"),SUMIF($G$22:G$2999,$K1481,T$22:T$2999),IF($I1481="c1",SUMIF($F$22:F$2999,$K1481,T$22:T$2999),IF($I1481="c2",SUMIF($E$22:E$2999,$K1481,T$22:T$2999),IF($I1481="c3",SUMIF($D$22:D$2999,$K1481,T$22:T$2999),IF($I1481="c4",SUMIF($C$22:C$2999,$K1481,T$22:T$2999),"")))))))</f>
        <v/>
      </c>
      <c r="U1481" s="91" t="str">
        <f t="shared" si="360"/>
        <v/>
      </c>
      <c r="V1481" s="45"/>
      <c r="X1481" s="50" t="str">
        <f t="shared" si="361"/>
        <v/>
      </c>
      <c r="Y1481" s="69" t="str">
        <f t="shared" si="362"/>
        <v/>
      </c>
      <c r="Z1481" s="69" t="str">
        <f t="shared" si="363"/>
        <v/>
      </c>
      <c r="AA1481" s="69" t="str">
        <f>IF(I1481="CSS",IF(RELLENAR!$F$6="PEM",IF(OR(T1481&lt;(Q1481),Q1481=0),1,""),IF(OR(T1481*(1+$T$11+$T$9)&lt;(Q1481*(1+$O$9+$O$11)),Q1481=0),1,"")),"")</f>
        <v/>
      </c>
      <c r="AB1481" s="93" t="str">
        <f t="shared" si="364"/>
        <v/>
      </c>
      <c r="AC1481" s="56" t="str">
        <f t="shared" si="365"/>
        <v/>
      </c>
      <c r="AD1481" s="94" t="str">
        <f t="shared" si="366"/>
        <v/>
      </c>
      <c r="AE1481" s="56" t="str">
        <f t="shared" si="367"/>
        <v/>
      </c>
      <c r="AF1481" s="78" t="str">
        <f t="shared" si="368"/>
        <v/>
      </c>
    </row>
    <row r="1482" spans="1:32" s="74" customFormat="1" x14ac:dyDescent="0.2">
      <c r="A1482" s="74" t="str">
        <f>IF(EXPORTADO!I1464&lt;&gt;"",EXPORTADO!I1464,"")</f>
        <v/>
      </c>
      <c r="B1482" s="74" t="str">
        <f t="shared" si="353"/>
        <v/>
      </c>
      <c r="C1482" s="86" t="str">
        <f t="shared" si="354"/>
        <v/>
      </c>
      <c r="D1482" s="86" t="str">
        <f t="shared" si="355"/>
        <v/>
      </c>
      <c r="E1482" s="86" t="str">
        <f t="shared" si="356"/>
        <v/>
      </c>
      <c r="F1482" s="86" t="str">
        <f t="shared" si="357"/>
        <v/>
      </c>
      <c r="G1482" s="86" t="str">
        <f t="shared" si="358"/>
        <v/>
      </c>
      <c r="H1482" s="87" t="str">
        <f>IF(EXPORTADO!B1464&lt;&gt;"",EXPORTADO!B1464,"")</f>
        <v/>
      </c>
      <c r="I1482" s="78" t="str">
        <f t="shared" si="359"/>
        <v/>
      </c>
      <c r="J1482" s="78"/>
      <c r="K1482" s="88" t="str">
        <f>IF(EXPORTADO!A1464&lt;&gt;"",TRIM(EXPORTADO!A1464),"")</f>
        <v/>
      </c>
      <c r="L1482" s="50" t="str">
        <f>IF(K1482&lt;&gt;"",EXPORTADO!D1464,"")</f>
        <v/>
      </c>
      <c r="M1482" s="50"/>
      <c r="N1482" s="78" t="str">
        <f>IF(K1482&lt;&gt;"",EXPORTADO!C1464,"")</f>
        <v/>
      </c>
      <c r="O1482" s="89" t="str">
        <f>IF(G1482&lt;&gt;"",EXPORTADO!E1464,"")</f>
        <v/>
      </c>
      <c r="P1482" s="90" t="str">
        <f>IF(G1482&lt;&gt;"",EXPORTADO!F1464,"")</f>
        <v/>
      </c>
      <c r="Q1482" s="90" t="str">
        <f>IF($G1482&lt;&gt;"",$O1482*P1482,IF(OR($I1482="c",$I1482="css"),SUMIF($G$22:G$2999,$K1482,Q$22:Q$2999),IF($I1482="c1",SUMIF($F$22:F$2999,$K1482,Q$22:Q$2999),IF($I1482="c2",SUMIF($E$22:E$2999,$K1482,Q$22:Q$2999),IF($I1482="c3",SUMIF($D$22:D$2999,$K1482,Q$22:Q$2999),IF($I1482="c4",SUMIF($C$22:C$2999,$K1482,Q$22:Q$2999),""))))))</f>
        <v/>
      </c>
      <c r="S1482" s="90"/>
      <c r="T1482" s="90" t="str">
        <f>IF(G1482&lt;&gt;"",IF(S1482&lt;&gt;"",O1482*S1482,"Celda Vacia"),IF($G1482&lt;&gt;"",$O1482*S1482,IF(OR($I1482="c",$I1482="css"),SUMIF($G$22:G$2999,$K1482,T$22:T$2999),IF($I1482="c1",SUMIF($F$22:F$2999,$K1482,T$22:T$2999),IF($I1482="c2",SUMIF($E$22:E$2999,$K1482,T$22:T$2999),IF($I1482="c3",SUMIF($D$22:D$2999,$K1482,T$22:T$2999),IF($I1482="c4",SUMIF($C$22:C$2999,$K1482,T$22:T$2999),"")))))))</f>
        <v/>
      </c>
      <c r="U1482" s="91" t="str">
        <f t="shared" si="360"/>
        <v/>
      </c>
      <c r="V1482" s="45"/>
      <c r="X1482" s="50" t="str">
        <f t="shared" si="361"/>
        <v/>
      </c>
      <c r="Y1482" s="69" t="str">
        <f t="shared" si="362"/>
        <v/>
      </c>
      <c r="Z1482" s="69" t="str">
        <f t="shared" si="363"/>
        <v/>
      </c>
      <c r="AA1482" s="69" t="str">
        <f>IF(I1482="CSS",IF(RELLENAR!$F$6="PEM",IF(OR(T1482&lt;(Q1482),Q1482=0),1,""),IF(OR(T1482*(1+$T$11+$T$9)&lt;(Q1482*(1+$O$9+$O$11)),Q1482=0),1,"")),"")</f>
        <v/>
      </c>
      <c r="AB1482" s="93" t="str">
        <f t="shared" si="364"/>
        <v/>
      </c>
      <c r="AC1482" s="56" t="str">
        <f t="shared" si="365"/>
        <v/>
      </c>
      <c r="AD1482" s="94" t="str">
        <f t="shared" si="366"/>
        <v/>
      </c>
      <c r="AE1482" s="56" t="str">
        <f t="shared" si="367"/>
        <v/>
      </c>
      <c r="AF1482" s="78" t="str">
        <f t="shared" si="368"/>
        <v/>
      </c>
    </row>
    <row r="1483" spans="1:32" s="74" customFormat="1" x14ac:dyDescent="0.2">
      <c r="A1483" s="74" t="str">
        <f>IF(EXPORTADO!I1465&lt;&gt;"",EXPORTADO!I1465,"")</f>
        <v/>
      </c>
      <c r="B1483" s="74" t="str">
        <f t="shared" si="353"/>
        <v/>
      </c>
      <c r="C1483" s="86" t="str">
        <f t="shared" si="354"/>
        <v/>
      </c>
      <c r="D1483" s="86" t="str">
        <f t="shared" si="355"/>
        <v/>
      </c>
      <c r="E1483" s="86" t="str">
        <f t="shared" si="356"/>
        <v/>
      </c>
      <c r="F1483" s="86" t="str">
        <f t="shared" si="357"/>
        <v/>
      </c>
      <c r="G1483" s="86" t="str">
        <f t="shared" si="358"/>
        <v/>
      </c>
      <c r="H1483" s="87" t="str">
        <f>IF(EXPORTADO!B1465&lt;&gt;"",EXPORTADO!B1465,"")</f>
        <v/>
      </c>
      <c r="I1483" s="78" t="str">
        <f t="shared" si="359"/>
        <v/>
      </c>
      <c r="J1483" s="78"/>
      <c r="K1483" s="88" t="str">
        <f>IF(EXPORTADO!A1465&lt;&gt;"",TRIM(EXPORTADO!A1465),"")</f>
        <v/>
      </c>
      <c r="L1483" s="50" t="str">
        <f>IF(K1483&lt;&gt;"",EXPORTADO!D1465,"")</f>
        <v/>
      </c>
      <c r="M1483" s="50"/>
      <c r="N1483" s="78" t="str">
        <f>IF(K1483&lt;&gt;"",EXPORTADO!C1465,"")</f>
        <v/>
      </c>
      <c r="O1483" s="89" t="str">
        <f>IF(G1483&lt;&gt;"",EXPORTADO!E1465,"")</f>
        <v/>
      </c>
      <c r="P1483" s="90" t="str">
        <f>IF(G1483&lt;&gt;"",EXPORTADO!F1465,"")</f>
        <v/>
      </c>
      <c r="Q1483" s="90" t="str">
        <f>IF($G1483&lt;&gt;"",$O1483*P1483,IF(OR($I1483="c",$I1483="css"),SUMIF($G$22:G$2999,$K1483,Q$22:Q$2999),IF($I1483="c1",SUMIF($F$22:F$2999,$K1483,Q$22:Q$2999),IF($I1483="c2",SUMIF($E$22:E$2999,$K1483,Q$22:Q$2999),IF($I1483="c3",SUMIF($D$22:D$2999,$K1483,Q$22:Q$2999),IF($I1483="c4",SUMIF($C$22:C$2999,$K1483,Q$22:Q$2999),""))))))</f>
        <v/>
      </c>
      <c r="S1483" s="90"/>
      <c r="T1483" s="90" t="str">
        <f>IF(G1483&lt;&gt;"",IF(S1483&lt;&gt;"",O1483*S1483,"Celda Vacia"),IF($G1483&lt;&gt;"",$O1483*S1483,IF(OR($I1483="c",$I1483="css"),SUMIF($G$22:G$2999,$K1483,T$22:T$2999),IF($I1483="c1",SUMIF($F$22:F$2999,$K1483,T$22:T$2999),IF($I1483="c2",SUMIF($E$22:E$2999,$K1483,T$22:T$2999),IF($I1483="c3",SUMIF($D$22:D$2999,$K1483,T$22:T$2999),IF($I1483="c4",SUMIF($C$22:C$2999,$K1483,T$22:T$2999),"")))))))</f>
        <v/>
      </c>
      <c r="U1483" s="91" t="str">
        <f t="shared" si="360"/>
        <v/>
      </c>
      <c r="V1483" s="45"/>
      <c r="X1483" s="50" t="str">
        <f t="shared" si="361"/>
        <v/>
      </c>
      <c r="Y1483" s="69" t="str">
        <f t="shared" si="362"/>
        <v/>
      </c>
      <c r="Z1483" s="69" t="str">
        <f t="shared" si="363"/>
        <v/>
      </c>
      <c r="AA1483" s="69" t="str">
        <f>IF(I1483="CSS",IF(RELLENAR!$F$6="PEM",IF(OR(T1483&lt;(Q1483),Q1483=0),1,""),IF(OR(T1483*(1+$T$11+$T$9)&lt;(Q1483*(1+$O$9+$O$11)),Q1483=0),1,"")),"")</f>
        <v/>
      </c>
      <c r="AB1483" s="93" t="str">
        <f t="shared" si="364"/>
        <v/>
      </c>
      <c r="AC1483" s="56" t="str">
        <f t="shared" si="365"/>
        <v/>
      </c>
      <c r="AD1483" s="94" t="str">
        <f t="shared" si="366"/>
        <v/>
      </c>
      <c r="AE1483" s="56" t="str">
        <f t="shared" si="367"/>
        <v/>
      </c>
      <c r="AF1483" s="78" t="str">
        <f t="shared" si="368"/>
        <v/>
      </c>
    </row>
    <row r="1484" spans="1:32" s="74" customFormat="1" x14ac:dyDescent="0.2">
      <c r="A1484" s="74" t="str">
        <f>IF(EXPORTADO!I1466&lt;&gt;"",EXPORTADO!I1466,"")</f>
        <v/>
      </c>
      <c r="B1484" s="74" t="str">
        <f t="shared" si="353"/>
        <v/>
      </c>
      <c r="C1484" s="86" t="str">
        <f t="shared" si="354"/>
        <v/>
      </c>
      <c r="D1484" s="86" t="str">
        <f t="shared" si="355"/>
        <v/>
      </c>
      <c r="E1484" s="86" t="str">
        <f t="shared" si="356"/>
        <v/>
      </c>
      <c r="F1484" s="86" t="str">
        <f t="shared" si="357"/>
        <v/>
      </c>
      <c r="G1484" s="86" t="str">
        <f t="shared" si="358"/>
        <v/>
      </c>
      <c r="H1484" s="87" t="str">
        <f>IF(EXPORTADO!B1466&lt;&gt;"",EXPORTADO!B1466,"")</f>
        <v/>
      </c>
      <c r="I1484" s="78" t="str">
        <f t="shared" si="359"/>
        <v/>
      </c>
      <c r="J1484" s="78"/>
      <c r="K1484" s="88" t="str">
        <f>IF(EXPORTADO!A1466&lt;&gt;"",TRIM(EXPORTADO!A1466),"")</f>
        <v/>
      </c>
      <c r="L1484" s="50" t="str">
        <f>IF(K1484&lt;&gt;"",EXPORTADO!D1466,"")</f>
        <v/>
      </c>
      <c r="M1484" s="50"/>
      <c r="N1484" s="78" t="str">
        <f>IF(K1484&lt;&gt;"",EXPORTADO!C1466,"")</f>
        <v/>
      </c>
      <c r="O1484" s="89" t="str">
        <f>IF(G1484&lt;&gt;"",EXPORTADO!E1466,"")</f>
        <v/>
      </c>
      <c r="P1484" s="90" t="str">
        <f>IF(G1484&lt;&gt;"",EXPORTADO!F1466,"")</f>
        <v/>
      </c>
      <c r="Q1484" s="90" t="str">
        <f>IF($G1484&lt;&gt;"",$O1484*P1484,IF(OR($I1484="c",$I1484="css"),SUMIF($G$22:G$2999,$K1484,Q$22:Q$2999),IF($I1484="c1",SUMIF($F$22:F$2999,$K1484,Q$22:Q$2999),IF($I1484="c2",SUMIF($E$22:E$2999,$K1484,Q$22:Q$2999),IF($I1484="c3",SUMIF($D$22:D$2999,$K1484,Q$22:Q$2999),IF($I1484="c4",SUMIF($C$22:C$2999,$K1484,Q$22:Q$2999),""))))))</f>
        <v/>
      </c>
      <c r="S1484" s="90"/>
      <c r="T1484" s="90" t="str">
        <f>IF(G1484&lt;&gt;"",IF(S1484&lt;&gt;"",O1484*S1484,"Celda Vacia"),IF($G1484&lt;&gt;"",$O1484*S1484,IF(OR($I1484="c",$I1484="css"),SUMIF($G$22:G$2999,$K1484,T$22:T$2999),IF($I1484="c1",SUMIF($F$22:F$2999,$K1484,T$22:T$2999),IF($I1484="c2",SUMIF($E$22:E$2999,$K1484,T$22:T$2999),IF($I1484="c3",SUMIF($D$22:D$2999,$K1484,T$22:T$2999),IF($I1484="c4",SUMIF($C$22:C$2999,$K1484,T$22:T$2999),"")))))))</f>
        <v/>
      </c>
      <c r="U1484" s="91" t="str">
        <f t="shared" si="360"/>
        <v/>
      </c>
      <c r="V1484" s="45"/>
      <c r="X1484" s="50" t="str">
        <f t="shared" si="361"/>
        <v/>
      </c>
      <c r="Y1484" s="69" t="str">
        <f t="shared" si="362"/>
        <v/>
      </c>
      <c r="Z1484" s="69" t="str">
        <f t="shared" si="363"/>
        <v/>
      </c>
      <c r="AA1484" s="69" t="str">
        <f>IF(I1484="CSS",IF(RELLENAR!$F$6="PEM",IF(OR(T1484&lt;(Q1484),Q1484=0),1,""),IF(OR(T1484*(1+$T$11+$T$9)&lt;(Q1484*(1+$O$9+$O$11)),Q1484=0),1,"")),"")</f>
        <v/>
      </c>
      <c r="AB1484" s="93" t="str">
        <f t="shared" si="364"/>
        <v/>
      </c>
      <c r="AC1484" s="56" t="str">
        <f t="shared" si="365"/>
        <v/>
      </c>
      <c r="AD1484" s="94" t="str">
        <f t="shared" si="366"/>
        <v/>
      </c>
      <c r="AE1484" s="56" t="str">
        <f t="shared" si="367"/>
        <v/>
      </c>
      <c r="AF1484" s="78" t="str">
        <f t="shared" si="368"/>
        <v/>
      </c>
    </row>
    <row r="1485" spans="1:32" s="74" customFormat="1" x14ac:dyDescent="0.2">
      <c r="A1485" s="74" t="str">
        <f>IF(EXPORTADO!I1467&lt;&gt;"",EXPORTADO!I1467,"")</f>
        <v/>
      </c>
      <c r="B1485" s="74" t="str">
        <f t="shared" si="353"/>
        <v/>
      </c>
      <c r="C1485" s="86" t="str">
        <f t="shared" si="354"/>
        <v/>
      </c>
      <c r="D1485" s="86" t="str">
        <f t="shared" si="355"/>
        <v/>
      </c>
      <c r="E1485" s="86" t="str">
        <f t="shared" si="356"/>
        <v/>
      </c>
      <c r="F1485" s="86" t="str">
        <f t="shared" si="357"/>
        <v/>
      </c>
      <c r="G1485" s="86" t="str">
        <f t="shared" si="358"/>
        <v/>
      </c>
      <c r="H1485" s="87" t="str">
        <f>IF(EXPORTADO!B1467&lt;&gt;"",EXPORTADO!B1467,"")</f>
        <v/>
      </c>
      <c r="I1485" s="78" t="str">
        <f t="shared" si="359"/>
        <v/>
      </c>
      <c r="J1485" s="78"/>
      <c r="K1485" s="88" t="str">
        <f>IF(EXPORTADO!A1467&lt;&gt;"",TRIM(EXPORTADO!A1467),"")</f>
        <v/>
      </c>
      <c r="L1485" s="50" t="str">
        <f>IF(K1485&lt;&gt;"",EXPORTADO!D1467,"")</f>
        <v/>
      </c>
      <c r="M1485" s="50"/>
      <c r="N1485" s="78" t="str">
        <f>IF(K1485&lt;&gt;"",EXPORTADO!C1467,"")</f>
        <v/>
      </c>
      <c r="O1485" s="89" t="str">
        <f>IF(G1485&lt;&gt;"",EXPORTADO!E1467,"")</f>
        <v/>
      </c>
      <c r="P1485" s="90" t="str">
        <f>IF(G1485&lt;&gt;"",EXPORTADO!F1467,"")</f>
        <v/>
      </c>
      <c r="Q1485" s="90" t="str">
        <f>IF($G1485&lt;&gt;"",$O1485*P1485,IF(OR($I1485="c",$I1485="css"),SUMIF($G$22:G$2999,$K1485,Q$22:Q$2999),IF($I1485="c1",SUMIF($F$22:F$2999,$K1485,Q$22:Q$2999),IF($I1485="c2",SUMIF($E$22:E$2999,$K1485,Q$22:Q$2999),IF($I1485="c3",SUMIF($D$22:D$2999,$K1485,Q$22:Q$2999),IF($I1485="c4",SUMIF($C$22:C$2999,$K1485,Q$22:Q$2999),""))))))</f>
        <v/>
      </c>
      <c r="S1485" s="90"/>
      <c r="T1485" s="90" t="str">
        <f>IF(G1485&lt;&gt;"",IF(S1485&lt;&gt;"",O1485*S1485,"Celda Vacia"),IF($G1485&lt;&gt;"",$O1485*S1485,IF(OR($I1485="c",$I1485="css"),SUMIF($G$22:G$2999,$K1485,T$22:T$2999),IF($I1485="c1",SUMIF($F$22:F$2999,$K1485,T$22:T$2999),IF($I1485="c2",SUMIF($E$22:E$2999,$K1485,T$22:T$2999),IF($I1485="c3",SUMIF($D$22:D$2999,$K1485,T$22:T$2999),IF($I1485="c4",SUMIF($C$22:C$2999,$K1485,T$22:T$2999),"")))))))</f>
        <v/>
      </c>
      <c r="U1485" s="91" t="str">
        <f t="shared" si="360"/>
        <v/>
      </c>
      <c r="V1485" s="45"/>
      <c r="X1485" s="50" t="str">
        <f t="shared" si="361"/>
        <v/>
      </c>
      <c r="Y1485" s="69" t="str">
        <f t="shared" si="362"/>
        <v/>
      </c>
      <c r="Z1485" s="69" t="str">
        <f t="shared" si="363"/>
        <v/>
      </c>
      <c r="AA1485" s="69" t="str">
        <f>IF(I1485="CSS",IF(RELLENAR!$F$6="PEM",IF(OR(T1485&lt;(Q1485),Q1485=0),1,""),IF(OR(T1485*(1+$T$11+$T$9)&lt;(Q1485*(1+$O$9+$O$11)),Q1485=0),1,"")),"")</f>
        <v/>
      </c>
      <c r="AB1485" s="93" t="str">
        <f t="shared" si="364"/>
        <v/>
      </c>
      <c r="AC1485" s="56" t="str">
        <f t="shared" si="365"/>
        <v/>
      </c>
      <c r="AD1485" s="94" t="str">
        <f t="shared" si="366"/>
        <v/>
      </c>
      <c r="AE1485" s="56" t="str">
        <f t="shared" si="367"/>
        <v/>
      </c>
      <c r="AF1485" s="78" t="str">
        <f t="shared" si="368"/>
        <v/>
      </c>
    </row>
    <row r="1486" spans="1:32" s="74" customFormat="1" x14ac:dyDescent="0.2">
      <c r="A1486" s="74" t="str">
        <f>IF(EXPORTADO!I1468&lt;&gt;"",EXPORTADO!I1468,"")</f>
        <v/>
      </c>
      <c r="B1486" s="74" t="str">
        <f t="shared" si="353"/>
        <v/>
      </c>
      <c r="C1486" s="86" t="str">
        <f t="shared" si="354"/>
        <v/>
      </c>
      <c r="D1486" s="86" t="str">
        <f t="shared" si="355"/>
        <v/>
      </c>
      <c r="E1486" s="86" t="str">
        <f t="shared" si="356"/>
        <v/>
      </c>
      <c r="F1486" s="86" t="str">
        <f t="shared" si="357"/>
        <v/>
      </c>
      <c r="G1486" s="86" t="str">
        <f t="shared" si="358"/>
        <v/>
      </c>
      <c r="H1486" s="87" t="str">
        <f>IF(EXPORTADO!B1468&lt;&gt;"",EXPORTADO!B1468,"")</f>
        <v/>
      </c>
      <c r="I1486" s="78" t="str">
        <f t="shared" si="359"/>
        <v/>
      </c>
      <c r="J1486" s="78"/>
      <c r="K1486" s="88" t="str">
        <f>IF(EXPORTADO!A1468&lt;&gt;"",TRIM(EXPORTADO!A1468),"")</f>
        <v/>
      </c>
      <c r="L1486" s="50" t="str">
        <f>IF(K1486&lt;&gt;"",EXPORTADO!D1468,"")</f>
        <v/>
      </c>
      <c r="M1486" s="50"/>
      <c r="N1486" s="78" t="str">
        <f>IF(K1486&lt;&gt;"",EXPORTADO!C1468,"")</f>
        <v/>
      </c>
      <c r="O1486" s="89" t="str">
        <f>IF(G1486&lt;&gt;"",EXPORTADO!E1468,"")</f>
        <v/>
      </c>
      <c r="P1486" s="90" t="str">
        <f>IF(G1486&lt;&gt;"",EXPORTADO!F1468,"")</f>
        <v/>
      </c>
      <c r="Q1486" s="90" t="str">
        <f>IF($G1486&lt;&gt;"",$O1486*P1486,IF(OR($I1486="c",$I1486="css"),SUMIF($G$22:G$2999,$K1486,Q$22:Q$2999),IF($I1486="c1",SUMIF($F$22:F$2999,$K1486,Q$22:Q$2999),IF($I1486="c2",SUMIF($E$22:E$2999,$K1486,Q$22:Q$2999),IF($I1486="c3",SUMIF($D$22:D$2999,$K1486,Q$22:Q$2999),IF($I1486="c4",SUMIF($C$22:C$2999,$K1486,Q$22:Q$2999),""))))))</f>
        <v/>
      </c>
      <c r="S1486" s="90"/>
      <c r="T1486" s="90" t="str">
        <f>IF(G1486&lt;&gt;"",IF(S1486&lt;&gt;"",O1486*S1486,"Celda Vacia"),IF($G1486&lt;&gt;"",$O1486*S1486,IF(OR($I1486="c",$I1486="css"),SUMIF($G$22:G$2999,$K1486,T$22:T$2999),IF($I1486="c1",SUMIF($F$22:F$2999,$K1486,T$22:T$2999),IF($I1486="c2",SUMIF($E$22:E$2999,$K1486,T$22:T$2999),IF($I1486="c3",SUMIF($D$22:D$2999,$K1486,T$22:T$2999),IF($I1486="c4",SUMIF($C$22:C$2999,$K1486,T$22:T$2999),"")))))))</f>
        <v/>
      </c>
      <c r="U1486" s="91" t="str">
        <f t="shared" si="360"/>
        <v/>
      </c>
      <c r="V1486" s="45"/>
      <c r="X1486" s="50" t="str">
        <f t="shared" si="361"/>
        <v/>
      </c>
      <c r="Y1486" s="69" t="str">
        <f t="shared" si="362"/>
        <v/>
      </c>
      <c r="Z1486" s="69" t="str">
        <f t="shared" si="363"/>
        <v/>
      </c>
      <c r="AA1486" s="69" t="str">
        <f>IF(I1486="CSS",IF(RELLENAR!$F$6="PEM",IF(OR(T1486&lt;(Q1486),Q1486=0),1,""),IF(OR(T1486*(1+$T$11+$T$9)&lt;(Q1486*(1+$O$9+$O$11)),Q1486=0),1,"")),"")</f>
        <v/>
      </c>
      <c r="AB1486" s="93" t="str">
        <f t="shared" si="364"/>
        <v/>
      </c>
      <c r="AC1486" s="56" t="str">
        <f t="shared" si="365"/>
        <v/>
      </c>
      <c r="AD1486" s="94" t="str">
        <f t="shared" si="366"/>
        <v/>
      </c>
      <c r="AE1486" s="56" t="str">
        <f t="shared" si="367"/>
        <v/>
      </c>
      <c r="AF1486" s="78" t="str">
        <f t="shared" si="368"/>
        <v/>
      </c>
    </row>
    <row r="1487" spans="1:32" s="74" customFormat="1" x14ac:dyDescent="0.2">
      <c r="A1487" s="74" t="str">
        <f>IF(EXPORTADO!I1469&lt;&gt;"",EXPORTADO!I1469,"")</f>
        <v/>
      </c>
      <c r="B1487" s="74" t="str">
        <f t="shared" si="353"/>
        <v/>
      </c>
      <c r="C1487" s="86" t="str">
        <f t="shared" si="354"/>
        <v/>
      </c>
      <c r="D1487" s="86" t="str">
        <f t="shared" si="355"/>
        <v/>
      </c>
      <c r="E1487" s="86" t="str">
        <f t="shared" si="356"/>
        <v/>
      </c>
      <c r="F1487" s="86" t="str">
        <f t="shared" si="357"/>
        <v/>
      </c>
      <c r="G1487" s="86" t="str">
        <f t="shared" si="358"/>
        <v/>
      </c>
      <c r="H1487" s="87" t="str">
        <f>IF(EXPORTADO!B1469&lt;&gt;"",EXPORTADO!B1469,"")</f>
        <v/>
      </c>
      <c r="I1487" s="78" t="str">
        <f t="shared" si="359"/>
        <v/>
      </c>
      <c r="J1487" s="78"/>
      <c r="K1487" s="88" t="str">
        <f>IF(EXPORTADO!A1469&lt;&gt;"",TRIM(EXPORTADO!A1469),"")</f>
        <v/>
      </c>
      <c r="L1487" s="50" t="str">
        <f>IF(K1487&lt;&gt;"",EXPORTADO!D1469,"")</f>
        <v/>
      </c>
      <c r="M1487" s="50"/>
      <c r="N1487" s="78" t="str">
        <f>IF(K1487&lt;&gt;"",EXPORTADO!C1469,"")</f>
        <v/>
      </c>
      <c r="O1487" s="89" t="str">
        <f>IF(G1487&lt;&gt;"",EXPORTADO!E1469,"")</f>
        <v/>
      </c>
      <c r="P1487" s="90" t="str">
        <f>IF(G1487&lt;&gt;"",EXPORTADO!F1469,"")</f>
        <v/>
      </c>
      <c r="Q1487" s="90" t="str">
        <f>IF($G1487&lt;&gt;"",$O1487*P1487,IF(OR($I1487="c",$I1487="css"),SUMIF($G$22:G$2999,$K1487,Q$22:Q$2999),IF($I1487="c1",SUMIF($F$22:F$2999,$K1487,Q$22:Q$2999),IF($I1487="c2",SUMIF($E$22:E$2999,$K1487,Q$22:Q$2999),IF($I1487="c3",SUMIF($D$22:D$2999,$K1487,Q$22:Q$2999),IF($I1487="c4",SUMIF($C$22:C$2999,$K1487,Q$22:Q$2999),""))))))</f>
        <v/>
      </c>
      <c r="S1487" s="90"/>
      <c r="T1487" s="90" t="str">
        <f>IF(G1487&lt;&gt;"",IF(S1487&lt;&gt;"",O1487*S1487,"Celda Vacia"),IF($G1487&lt;&gt;"",$O1487*S1487,IF(OR($I1487="c",$I1487="css"),SUMIF($G$22:G$2999,$K1487,T$22:T$2999),IF($I1487="c1",SUMIF($F$22:F$2999,$K1487,T$22:T$2999),IF($I1487="c2",SUMIF($E$22:E$2999,$K1487,T$22:T$2999),IF($I1487="c3",SUMIF($D$22:D$2999,$K1487,T$22:T$2999),IF($I1487="c4",SUMIF($C$22:C$2999,$K1487,T$22:T$2999),"")))))))</f>
        <v/>
      </c>
      <c r="U1487" s="91" t="str">
        <f t="shared" si="360"/>
        <v/>
      </c>
      <c r="V1487" s="45"/>
      <c r="X1487" s="50" t="str">
        <f t="shared" si="361"/>
        <v/>
      </c>
      <c r="Y1487" s="69" t="str">
        <f t="shared" si="362"/>
        <v/>
      </c>
      <c r="Z1487" s="69" t="str">
        <f t="shared" si="363"/>
        <v/>
      </c>
      <c r="AA1487" s="69" t="str">
        <f>IF(I1487="CSS",IF(RELLENAR!$F$6="PEM",IF(OR(T1487&lt;(Q1487),Q1487=0),1,""),IF(OR(T1487*(1+$T$11+$T$9)&lt;(Q1487*(1+$O$9+$O$11)),Q1487=0),1,"")),"")</f>
        <v/>
      </c>
      <c r="AB1487" s="93" t="str">
        <f t="shared" si="364"/>
        <v/>
      </c>
      <c r="AC1487" s="56" t="str">
        <f t="shared" si="365"/>
        <v/>
      </c>
      <c r="AD1487" s="94" t="str">
        <f t="shared" si="366"/>
        <v/>
      </c>
      <c r="AE1487" s="56" t="str">
        <f t="shared" si="367"/>
        <v/>
      </c>
      <c r="AF1487" s="78" t="str">
        <f t="shared" si="368"/>
        <v/>
      </c>
    </row>
    <row r="1488" spans="1:32" s="74" customFormat="1" x14ac:dyDescent="0.2">
      <c r="A1488" s="74" t="str">
        <f>IF(EXPORTADO!I1470&lt;&gt;"",EXPORTADO!I1470,"")</f>
        <v/>
      </c>
      <c r="B1488" s="74" t="str">
        <f t="shared" si="353"/>
        <v/>
      </c>
      <c r="C1488" s="86" t="str">
        <f t="shared" si="354"/>
        <v/>
      </c>
      <c r="D1488" s="86" t="str">
        <f t="shared" si="355"/>
        <v/>
      </c>
      <c r="E1488" s="86" t="str">
        <f t="shared" si="356"/>
        <v/>
      </c>
      <c r="F1488" s="86" t="str">
        <f t="shared" si="357"/>
        <v/>
      </c>
      <c r="G1488" s="86" t="str">
        <f t="shared" si="358"/>
        <v/>
      </c>
      <c r="H1488" s="87" t="str">
        <f>IF(EXPORTADO!B1470&lt;&gt;"",EXPORTADO!B1470,"")</f>
        <v/>
      </c>
      <c r="I1488" s="78" t="str">
        <f t="shared" si="359"/>
        <v/>
      </c>
      <c r="J1488" s="78"/>
      <c r="K1488" s="88" t="str">
        <f>IF(EXPORTADO!A1470&lt;&gt;"",TRIM(EXPORTADO!A1470),"")</f>
        <v/>
      </c>
      <c r="L1488" s="50" t="str">
        <f>IF(K1488&lt;&gt;"",EXPORTADO!D1470,"")</f>
        <v/>
      </c>
      <c r="M1488" s="50"/>
      <c r="N1488" s="78" t="str">
        <f>IF(K1488&lt;&gt;"",EXPORTADO!C1470,"")</f>
        <v/>
      </c>
      <c r="O1488" s="89" t="str">
        <f>IF(G1488&lt;&gt;"",EXPORTADO!E1470,"")</f>
        <v/>
      </c>
      <c r="P1488" s="90" t="str">
        <f>IF(G1488&lt;&gt;"",EXPORTADO!F1470,"")</f>
        <v/>
      </c>
      <c r="Q1488" s="90" t="str">
        <f>IF($G1488&lt;&gt;"",$O1488*P1488,IF(OR($I1488="c",$I1488="css"),SUMIF($G$22:G$2999,$K1488,Q$22:Q$2999),IF($I1488="c1",SUMIF($F$22:F$2999,$K1488,Q$22:Q$2999),IF($I1488="c2",SUMIF($E$22:E$2999,$K1488,Q$22:Q$2999),IF($I1488="c3",SUMIF($D$22:D$2999,$K1488,Q$22:Q$2999),IF($I1488="c4",SUMIF($C$22:C$2999,$K1488,Q$22:Q$2999),""))))))</f>
        <v/>
      </c>
      <c r="S1488" s="90"/>
      <c r="T1488" s="90" t="str">
        <f>IF(G1488&lt;&gt;"",IF(S1488&lt;&gt;"",O1488*S1488,"Celda Vacia"),IF($G1488&lt;&gt;"",$O1488*S1488,IF(OR($I1488="c",$I1488="css"),SUMIF($G$22:G$2999,$K1488,T$22:T$2999),IF($I1488="c1",SUMIF($F$22:F$2999,$K1488,T$22:T$2999),IF($I1488="c2",SUMIF($E$22:E$2999,$K1488,T$22:T$2999),IF($I1488="c3",SUMIF($D$22:D$2999,$K1488,T$22:T$2999),IF($I1488="c4",SUMIF($C$22:C$2999,$K1488,T$22:T$2999),"")))))))</f>
        <v/>
      </c>
      <c r="U1488" s="91" t="str">
        <f t="shared" si="360"/>
        <v/>
      </c>
      <c r="V1488" s="45"/>
      <c r="X1488" s="50" t="str">
        <f t="shared" si="361"/>
        <v/>
      </c>
      <c r="Y1488" s="69" t="str">
        <f t="shared" si="362"/>
        <v/>
      </c>
      <c r="Z1488" s="69" t="str">
        <f t="shared" si="363"/>
        <v/>
      </c>
      <c r="AA1488" s="69" t="str">
        <f>IF(I1488="CSS",IF(RELLENAR!$F$6="PEM",IF(OR(T1488&lt;(Q1488),Q1488=0),1,""),IF(OR(T1488*(1+$T$11+$T$9)&lt;(Q1488*(1+$O$9+$O$11)),Q1488=0),1,"")),"")</f>
        <v/>
      </c>
      <c r="AB1488" s="93" t="str">
        <f t="shared" si="364"/>
        <v/>
      </c>
      <c r="AC1488" s="56" t="str">
        <f t="shared" si="365"/>
        <v/>
      </c>
      <c r="AD1488" s="94" t="str">
        <f t="shared" si="366"/>
        <v/>
      </c>
      <c r="AE1488" s="56" t="str">
        <f t="shared" si="367"/>
        <v/>
      </c>
      <c r="AF1488" s="78" t="str">
        <f t="shared" si="368"/>
        <v/>
      </c>
    </row>
    <row r="1489" spans="1:32" s="74" customFormat="1" x14ac:dyDescent="0.2">
      <c r="A1489" s="74" t="str">
        <f>IF(EXPORTADO!I1471&lt;&gt;"",EXPORTADO!I1471,"")</f>
        <v/>
      </c>
      <c r="B1489" s="74" t="str">
        <f t="shared" si="353"/>
        <v/>
      </c>
      <c r="C1489" s="86" t="str">
        <f t="shared" si="354"/>
        <v/>
      </c>
      <c r="D1489" s="86" t="str">
        <f t="shared" si="355"/>
        <v/>
      </c>
      <c r="E1489" s="86" t="str">
        <f t="shared" si="356"/>
        <v/>
      </c>
      <c r="F1489" s="86" t="str">
        <f t="shared" si="357"/>
        <v/>
      </c>
      <c r="G1489" s="86" t="str">
        <f t="shared" si="358"/>
        <v/>
      </c>
      <c r="H1489" s="87" t="str">
        <f>IF(EXPORTADO!B1471&lt;&gt;"",EXPORTADO!B1471,"")</f>
        <v/>
      </c>
      <c r="I1489" s="78" t="str">
        <f t="shared" si="359"/>
        <v/>
      </c>
      <c r="J1489" s="78"/>
      <c r="K1489" s="88" t="str">
        <f>IF(EXPORTADO!A1471&lt;&gt;"",TRIM(EXPORTADO!A1471),"")</f>
        <v/>
      </c>
      <c r="L1489" s="50" t="str">
        <f>IF(K1489&lt;&gt;"",EXPORTADO!D1471,"")</f>
        <v/>
      </c>
      <c r="M1489" s="50"/>
      <c r="N1489" s="78" t="str">
        <f>IF(K1489&lt;&gt;"",EXPORTADO!C1471,"")</f>
        <v/>
      </c>
      <c r="O1489" s="89" t="str">
        <f>IF(G1489&lt;&gt;"",EXPORTADO!E1471,"")</f>
        <v/>
      </c>
      <c r="P1489" s="90" t="str">
        <f>IF(G1489&lt;&gt;"",EXPORTADO!F1471,"")</f>
        <v/>
      </c>
      <c r="Q1489" s="90" t="str">
        <f>IF($G1489&lt;&gt;"",$O1489*P1489,IF(OR($I1489="c",$I1489="css"),SUMIF($G$22:G$2999,$K1489,Q$22:Q$2999),IF($I1489="c1",SUMIF($F$22:F$2999,$K1489,Q$22:Q$2999),IF($I1489="c2",SUMIF($E$22:E$2999,$K1489,Q$22:Q$2999),IF($I1489="c3",SUMIF($D$22:D$2999,$K1489,Q$22:Q$2999),IF($I1489="c4",SUMIF($C$22:C$2999,$K1489,Q$22:Q$2999),""))))))</f>
        <v/>
      </c>
      <c r="S1489" s="90"/>
      <c r="T1489" s="90" t="str">
        <f>IF(G1489&lt;&gt;"",IF(S1489&lt;&gt;"",O1489*S1489,"Celda Vacia"),IF($G1489&lt;&gt;"",$O1489*S1489,IF(OR($I1489="c",$I1489="css"),SUMIF($G$22:G$2999,$K1489,T$22:T$2999),IF($I1489="c1",SUMIF($F$22:F$2999,$K1489,T$22:T$2999),IF($I1489="c2",SUMIF($E$22:E$2999,$K1489,T$22:T$2999),IF($I1489="c3",SUMIF($D$22:D$2999,$K1489,T$22:T$2999),IF($I1489="c4",SUMIF($C$22:C$2999,$K1489,T$22:T$2999),"")))))))</f>
        <v/>
      </c>
      <c r="U1489" s="91" t="str">
        <f t="shared" si="360"/>
        <v/>
      </c>
      <c r="V1489" s="45"/>
      <c r="X1489" s="50" t="str">
        <f t="shared" si="361"/>
        <v/>
      </c>
      <c r="Y1489" s="69" t="str">
        <f t="shared" si="362"/>
        <v/>
      </c>
      <c r="Z1489" s="69" t="str">
        <f t="shared" si="363"/>
        <v/>
      </c>
      <c r="AA1489" s="69" t="str">
        <f>IF(I1489="CSS",IF(RELLENAR!$F$6="PEM",IF(OR(T1489&lt;(Q1489),Q1489=0),1,""),IF(OR(T1489*(1+$T$11+$T$9)&lt;(Q1489*(1+$O$9+$O$11)),Q1489=0),1,"")),"")</f>
        <v/>
      </c>
      <c r="AB1489" s="93" t="str">
        <f t="shared" si="364"/>
        <v/>
      </c>
      <c r="AC1489" s="56" t="str">
        <f t="shared" si="365"/>
        <v/>
      </c>
      <c r="AD1489" s="94" t="str">
        <f t="shared" si="366"/>
        <v/>
      </c>
      <c r="AE1489" s="56" t="str">
        <f t="shared" si="367"/>
        <v/>
      </c>
      <c r="AF1489" s="78" t="str">
        <f t="shared" si="368"/>
        <v/>
      </c>
    </row>
    <row r="1490" spans="1:32" s="74" customFormat="1" x14ac:dyDescent="0.2">
      <c r="A1490" s="74" t="str">
        <f>IF(EXPORTADO!I1472&lt;&gt;"",EXPORTADO!I1472,"")</f>
        <v/>
      </c>
      <c r="B1490" s="74" t="str">
        <f t="shared" si="353"/>
        <v/>
      </c>
      <c r="C1490" s="86" t="str">
        <f t="shared" si="354"/>
        <v/>
      </c>
      <c r="D1490" s="86" t="str">
        <f t="shared" si="355"/>
        <v/>
      </c>
      <c r="E1490" s="86" t="str">
        <f t="shared" si="356"/>
        <v/>
      </c>
      <c r="F1490" s="86" t="str">
        <f t="shared" si="357"/>
        <v/>
      </c>
      <c r="G1490" s="86" t="str">
        <f t="shared" si="358"/>
        <v/>
      </c>
      <c r="H1490" s="87" t="str">
        <f>IF(EXPORTADO!B1472&lt;&gt;"",EXPORTADO!B1472,"")</f>
        <v/>
      </c>
      <c r="I1490" s="78" t="str">
        <f t="shared" si="359"/>
        <v/>
      </c>
      <c r="J1490" s="78"/>
      <c r="K1490" s="88" t="str">
        <f>IF(EXPORTADO!A1472&lt;&gt;"",TRIM(EXPORTADO!A1472),"")</f>
        <v/>
      </c>
      <c r="L1490" s="50" t="str">
        <f>IF(K1490&lt;&gt;"",EXPORTADO!D1472,"")</f>
        <v/>
      </c>
      <c r="M1490" s="50"/>
      <c r="N1490" s="78" t="str">
        <f>IF(K1490&lt;&gt;"",EXPORTADO!C1472,"")</f>
        <v/>
      </c>
      <c r="O1490" s="89" t="str">
        <f>IF(G1490&lt;&gt;"",EXPORTADO!E1472,"")</f>
        <v/>
      </c>
      <c r="P1490" s="90" t="str">
        <f>IF(G1490&lt;&gt;"",EXPORTADO!F1472,"")</f>
        <v/>
      </c>
      <c r="Q1490" s="90" t="str">
        <f>IF($G1490&lt;&gt;"",$O1490*P1490,IF(OR($I1490="c",$I1490="css"),SUMIF($G$22:G$2999,$K1490,Q$22:Q$2999),IF($I1490="c1",SUMIF($F$22:F$2999,$K1490,Q$22:Q$2999),IF($I1490="c2",SUMIF($E$22:E$2999,$K1490,Q$22:Q$2999),IF($I1490="c3",SUMIF($D$22:D$2999,$K1490,Q$22:Q$2999),IF($I1490="c4",SUMIF($C$22:C$2999,$K1490,Q$22:Q$2999),""))))))</f>
        <v/>
      </c>
      <c r="S1490" s="90"/>
      <c r="T1490" s="90" t="str">
        <f>IF(G1490&lt;&gt;"",IF(S1490&lt;&gt;"",O1490*S1490,"Celda Vacia"),IF($G1490&lt;&gt;"",$O1490*S1490,IF(OR($I1490="c",$I1490="css"),SUMIF($G$22:G$2999,$K1490,T$22:T$2999),IF($I1490="c1",SUMIF($F$22:F$2999,$K1490,T$22:T$2999),IF($I1490="c2",SUMIF($E$22:E$2999,$K1490,T$22:T$2999),IF($I1490="c3",SUMIF($D$22:D$2999,$K1490,T$22:T$2999),IF($I1490="c4",SUMIF($C$22:C$2999,$K1490,T$22:T$2999),"")))))))</f>
        <v/>
      </c>
      <c r="U1490" s="91" t="str">
        <f t="shared" si="360"/>
        <v/>
      </c>
      <c r="V1490" s="45"/>
      <c r="X1490" s="50" t="str">
        <f t="shared" si="361"/>
        <v/>
      </c>
      <c r="Y1490" s="69" t="str">
        <f t="shared" si="362"/>
        <v/>
      </c>
      <c r="Z1490" s="69" t="str">
        <f t="shared" si="363"/>
        <v/>
      </c>
      <c r="AA1490" s="69" t="str">
        <f>IF(I1490="CSS",IF(RELLENAR!$F$6="PEM",IF(OR(T1490&lt;(Q1490),Q1490=0),1,""),IF(OR(T1490*(1+$T$11+$T$9)&lt;(Q1490*(1+$O$9+$O$11)),Q1490=0),1,"")),"")</f>
        <v/>
      </c>
      <c r="AB1490" s="93" t="str">
        <f t="shared" si="364"/>
        <v/>
      </c>
      <c r="AC1490" s="56" t="str">
        <f t="shared" si="365"/>
        <v/>
      </c>
      <c r="AD1490" s="94" t="str">
        <f t="shared" si="366"/>
        <v/>
      </c>
      <c r="AE1490" s="56" t="str">
        <f t="shared" si="367"/>
        <v/>
      </c>
      <c r="AF1490" s="78" t="str">
        <f t="shared" si="368"/>
        <v/>
      </c>
    </row>
    <row r="1491" spans="1:32" s="74" customFormat="1" x14ac:dyDescent="0.2">
      <c r="A1491" s="74" t="str">
        <f>IF(EXPORTADO!I1473&lt;&gt;"",EXPORTADO!I1473,"")</f>
        <v/>
      </c>
      <c r="B1491" s="74" t="str">
        <f t="shared" si="353"/>
        <v/>
      </c>
      <c r="C1491" s="86" t="str">
        <f t="shared" si="354"/>
        <v/>
      </c>
      <c r="D1491" s="86" t="str">
        <f t="shared" si="355"/>
        <v/>
      </c>
      <c r="E1491" s="86" t="str">
        <f t="shared" si="356"/>
        <v/>
      </c>
      <c r="F1491" s="86" t="str">
        <f t="shared" si="357"/>
        <v/>
      </c>
      <c r="G1491" s="86" t="str">
        <f t="shared" si="358"/>
        <v/>
      </c>
      <c r="H1491" s="87" t="str">
        <f>IF(EXPORTADO!B1473&lt;&gt;"",EXPORTADO!B1473,"")</f>
        <v/>
      </c>
      <c r="I1491" s="78" t="str">
        <f t="shared" si="359"/>
        <v/>
      </c>
      <c r="J1491" s="78"/>
      <c r="K1491" s="88" t="str">
        <f>IF(EXPORTADO!A1473&lt;&gt;"",TRIM(EXPORTADO!A1473),"")</f>
        <v/>
      </c>
      <c r="L1491" s="50" t="str">
        <f>IF(K1491&lt;&gt;"",EXPORTADO!D1473,"")</f>
        <v/>
      </c>
      <c r="M1491" s="50"/>
      <c r="N1491" s="78" t="str">
        <f>IF(K1491&lt;&gt;"",EXPORTADO!C1473,"")</f>
        <v/>
      </c>
      <c r="O1491" s="89" t="str">
        <f>IF(G1491&lt;&gt;"",EXPORTADO!E1473,"")</f>
        <v/>
      </c>
      <c r="P1491" s="90" t="str">
        <f>IF(G1491&lt;&gt;"",EXPORTADO!F1473,"")</f>
        <v/>
      </c>
      <c r="Q1491" s="90" t="str">
        <f>IF($G1491&lt;&gt;"",$O1491*P1491,IF(OR($I1491="c",$I1491="css"),SUMIF($G$22:G$2999,$K1491,Q$22:Q$2999),IF($I1491="c1",SUMIF($F$22:F$2999,$K1491,Q$22:Q$2999),IF($I1491="c2",SUMIF($E$22:E$2999,$K1491,Q$22:Q$2999),IF($I1491="c3",SUMIF($D$22:D$2999,$K1491,Q$22:Q$2999),IF($I1491="c4",SUMIF($C$22:C$2999,$K1491,Q$22:Q$2999),""))))))</f>
        <v/>
      </c>
      <c r="S1491" s="90"/>
      <c r="T1491" s="90" t="str">
        <f>IF(G1491&lt;&gt;"",IF(S1491&lt;&gt;"",O1491*S1491,"Celda Vacia"),IF($G1491&lt;&gt;"",$O1491*S1491,IF(OR($I1491="c",$I1491="css"),SUMIF($G$22:G$2999,$K1491,T$22:T$2999),IF($I1491="c1",SUMIF($F$22:F$2999,$K1491,T$22:T$2999),IF($I1491="c2",SUMIF($E$22:E$2999,$K1491,T$22:T$2999),IF($I1491="c3",SUMIF($D$22:D$2999,$K1491,T$22:T$2999),IF($I1491="c4",SUMIF($C$22:C$2999,$K1491,T$22:T$2999),"")))))))</f>
        <v/>
      </c>
      <c r="U1491" s="91" t="str">
        <f t="shared" si="360"/>
        <v/>
      </c>
      <c r="V1491" s="45"/>
      <c r="X1491" s="50" t="str">
        <f t="shared" si="361"/>
        <v/>
      </c>
      <c r="Y1491" s="69" t="str">
        <f t="shared" si="362"/>
        <v/>
      </c>
      <c r="Z1491" s="69" t="str">
        <f t="shared" si="363"/>
        <v/>
      </c>
      <c r="AA1491" s="69" t="str">
        <f>IF(I1491="CSS",IF(RELLENAR!$F$6="PEM",IF(OR(T1491&lt;(Q1491),Q1491=0),1,""),IF(OR(T1491*(1+$T$11+$T$9)&lt;(Q1491*(1+$O$9+$O$11)),Q1491=0),1,"")),"")</f>
        <v/>
      </c>
      <c r="AB1491" s="93" t="str">
        <f t="shared" si="364"/>
        <v/>
      </c>
      <c r="AC1491" s="56" t="str">
        <f t="shared" si="365"/>
        <v/>
      </c>
      <c r="AD1491" s="94" t="str">
        <f t="shared" si="366"/>
        <v/>
      </c>
      <c r="AE1491" s="56" t="str">
        <f t="shared" si="367"/>
        <v/>
      </c>
      <c r="AF1491" s="78" t="str">
        <f t="shared" si="368"/>
        <v/>
      </c>
    </row>
    <row r="1492" spans="1:32" s="74" customFormat="1" x14ac:dyDescent="0.2">
      <c r="A1492" s="74" t="str">
        <f>IF(EXPORTADO!I1474&lt;&gt;"",EXPORTADO!I1474,"")</f>
        <v/>
      </c>
      <c r="B1492" s="74" t="str">
        <f t="shared" si="353"/>
        <v/>
      </c>
      <c r="C1492" s="86" t="str">
        <f t="shared" si="354"/>
        <v/>
      </c>
      <c r="D1492" s="86" t="str">
        <f t="shared" si="355"/>
        <v/>
      </c>
      <c r="E1492" s="86" t="str">
        <f t="shared" si="356"/>
        <v/>
      </c>
      <c r="F1492" s="86" t="str">
        <f t="shared" si="357"/>
        <v/>
      </c>
      <c r="G1492" s="86" t="str">
        <f t="shared" si="358"/>
        <v/>
      </c>
      <c r="H1492" s="87" t="str">
        <f>IF(EXPORTADO!B1474&lt;&gt;"",EXPORTADO!B1474,"")</f>
        <v/>
      </c>
      <c r="I1492" s="78" t="str">
        <f t="shared" si="359"/>
        <v/>
      </c>
      <c r="J1492" s="78"/>
      <c r="K1492" s="88" t="str">
        <f>IF(EXPORTADO!A1474&lt;&gt;"",TRIM(EXPORTADO!A1474),"")</f>
        <v/>
      </c>
      <c r="L1492" s="50" t="str">
        <f>IF(K1492&lt;&gt;"",EXPORTADO!D1474,"")</f>
        <v/>
      </c>
      <c r="M1492" s="50"/>
      <c r="N1492" s="78" t="str">
        <f>IF(K1492&lt;&gt;"",EXPORTADO!C1474,"")</f>
        <v/>
      </c>
      <c r="O1492" s="89" t="str">
        <f>IF(G1492&lt;&gt;"",EXPORTADO!E1474,"")</f>
        <v/>
      </c>
      <c r="P1492" s="90" t="str">
        <f>IF(G1492&lt;&gt;"",EXPORTADO!F1474,"")</f>
        <v/>
      </c>
      <c r="Q1492" s="90" t="str">
        <f>IF($G1492&lt;&gt;"",$O1492*P1492,IF(OR($I1492="c",$I1492="css"),SUMIF($G$22:G$2999,$K1492,Q$22:Q$2999),IF($I1492="c1",SUMIF($F$22:F$2999,$K1492,Q$22:Q$2999),IF($I1492="c2",SUMIF($E$22:E$2999,$K1492,Q$22:Q$2999),IF($I1492="c3",SUMIF($D$22:D$2999,$K1492,Q$22:Q$2999),IF($I1492="c4",SUMIF($C$22:C$2999,$K1492,Q$22:Q$2999),""))))))</f>
        <v/>
      </c>
      <c r="S1492" s="90"/>
      <c r="T1492" s="90" t="str">
        <f>IF(G1492&lt;&gt;"",IF(S1492&lt;&gt;"",O1492*S1492,"Celda Vacia"),IF($G1492&lt;&gt;"",$O1492*S1492,IF(OR($I1492="c",$I1492="css"),SUMIF($G$22:G$2999,$K1492,T$22:T$2999),IF($I1492="c1",SUMIF($F$22:F$2999,$K1492,T$22:T$2999),IF($I1492="c2",SUMIF($E$22:E$2999,$K1492,T$22:T$2999),IF($I1492="c3",SUMIF($D$22:D$2999,$K1492,T$22:T$2999),IF($I1492="c4",SUMIF($C$22:C$2999,$K1492,T$22:T$2999),"")))))))</f>
        <v/>
      </c>
      <c r="U1492" s="91" t="str">
        <f t="shared" si="360"/>
        <v/>
      </c>
      <c r="V1492" s="45"/>
      <c r="X1492" s="50" t="str">
        <f t="shared" si="361"/>
        <v/>
      </c>
      <c r="Y1492" s="69" t="str">
        <f t="shared" si="362"/>
        <v/>
      </c>
      <c r="Z1492" s="69" t="str">
        <f t="shared" si="363"/>
        <v/>
      </c>
      <c r="AA1492" s="69" t="str">
        <f>IF(I1492="CSS",IF(RELLENAR!$F$6="PEM",IF(OR(T1492&lt;(Q1492),Q1492=0),1,""),IF(OR(T1492*(1+$T$11+$T$9)&lt;(Q1492*(1+$O$9+$O$11)),Q1492=0),1,"")),"")</f>
        <v/>
      </c>
      <c r="AB1492" s="93" t="str">
        <f t="shared" si="364"/>
        <v/>
      </c>
      <c r="AC1492" s="56" t="str">
        <f t="shared" si="365"/>
        <v/>
      </c>
      <c r="AD1492" s="94" t="str">
        <f t="shared" si="366"/>
        <v/>
      </c>
      <c r="AE1492" s="56" t="str">
        <f t="shared" si="367"/>
        <v/>
      </c>
      <c r="AF1492" s="78" t="str">
        <f t="shared" si="368"/>
        <v/>
      </c>
    </row>
    <row r="1493" spans="1:32" s="74" customFormat="1" x14ac:dyDescent="0.2">
      <c r="A1493" s="74" t="str">
        <f>IF(EXPORTADO!I1475&lt;&gt;"",EXPORTADO!I1475,"")</f>
        <v/>
      </c>
      <c r="B1493" s="74" t="str">
        <f t="shared" si="353"/>
        <v/>
      </c>
      <c r="C1493" s="86" t="str">
        <f t="shared" si="354"/>
        <v/>
      </c>
      <c r="D1493" s="86" t="str">
        <f t="shared" si="355"/>
        <v/>
      </c>
      <c r="E1493" s="86" t="str">
        <f t="shared" si="356"/>
        <v/>
      </c>
      <c r="F1493" s="86" t="str">
        <f t="shared" si="357"/>
        <v/>
      </c>
      <c r="G1493" s="86" t="str">
        <f t="shared" si="358"/>
        <v/>
      </c>
      <c r="H1493" s="87" t="str">
        <f>IF(EXPORTADO!B1475&lt;&gt;"",EXPORTADO!B1475,"")</f>
        <v/>
      </c>
      <c r="I1493" s="78" t="str">
        <f t="shared" si="359"/>
        <v/>
      </c>
      <c r="J1493" s="78"/>
      <c r="K1493" s="88" t="str">
        <f>IF(EXPORTADO!A1475&lt;&gt;"",TRIM(EXPORTADO!A1475),"")</f>
        <v/>
      </c>
      <c r="L1493" s="50" t="str">
        <f>IF(K1493&lt;&gt;"",EXPORTADO!D1475,"")</f>
        <v/>
      </c>
      <c r="M1493" s="50"/>
      <c r="N1493" s="78" t="str">
        <f>IF(K1493&lt;&gt;"",EXPORTADO!C1475,"")</f>
        <v/>
      </c>
      <c r="O1493" s="89" t="str">
        <f>IF(G1493&lt;&gt;"",EXPORTADO!E1475,"")</f>
        <v/>
      </c>
      <c r="P1493" s="90" t="str">
        <f>IF(G1493&lt;&gt;"",EXPORTADO!F1475,"")</f>
        <v/>
      </c>
      <c r="Q1493" s="90" t="str">
        <f>IF($G1493&lt;&gt;"",$O1493*P1493,IF(OR($I1493="c",$I1493="css"),SUMIF($G$22:G$2999,$K1493,Q$22:Q$2999),IF($I1493="c1",SUMIF($F$22:F$2999,$K1493,Q$22:Q$2999),IF($I1493="c2",SUMIF($E$22:E$2999,$K1493,Q$22:Q$2999),IF($I1493="c3",SUMIF($D$22:D$2999,$K1493,Q$22:Q$2999),IF($I1493="c4",SUMIF($C$22:C$2999,$K1493,Q$22:Q$2999),""))))))</f>
        <v/>
      </c>
      <c r="S1493" s="90"/>
      <c r="T1493" s="90" t="str">
        <f>IF(G1493&lt;&gt;"",IF(S1493&lt;&gt;"",O1493*S1493,"Celda Vacia"),IF($G1493&lt;&gt;"",$O1493*S1493,IF(OR($I1493="c",$I1493="css"),SUMIF($G$22:G$2999,$K1493,T$22:T$2999),IF($I1493="c1",SUMIF($F$22:F$2999,$K1493,T$22:T$2999),IF($I1493="c2",SUMIF($E$22:E$2999,$K1493,T$22:T$2999),IF($I1493="c3",SUMIF($D$22:D$2999,$K1493,T$22:T$2999),IF($I1493="c4",SUMIF($C$22:C$2999,$K1493,T$22:T$2999),"")))))))</f>
        <v/>
      </c>
      <c r="U1493" s="91" t="str">
        <f t="shared" si="360"/>
        <v/>
      </c>
      <c r="V1493" s="45"/>
      <c r="X1493" s="50" t="str">
        <f t="shared" si="361"/>
        <v/>
      </c>
      <c r="Y1493" s="69" t="str">
        <f t="shared" si="362"/>
        <v/>
      </c>
      <c r="Z1493" s="69" t="str">
        <f t="shared" si="363"/>
        <v/>
      </c>
      <c r="AA1493" s="69" t="str">
        <f>IF(I1493="CSS",IF(RELLENAR!$F$6="PEM",IF(OR(T1493&lt;(Q1493),Q1493=0),1,""),IF(OR(T1493*(1+$T$11+$T$9)&lt;(Q1493*(1+$O$9+$O$11)),Q1493=0),1,"")),"")</f>
        <v/>
      </c>
      <c r="AB1493" s="93" t="str">
        <f t="shared" si="364"/>
        <v/>
      </c>
      <c r="AC1493" s="56" t="str">
        <f t="shared" si="365"/>
        <v/>
      </c>
      <c r="AD1493" s="94" t="str">
        <f t="shared" si="366"/>
        <v/>
      </c>
      <c r="AE1493" s="56" t="str">
        <f t="shared" si="367"/>
        <v/>
      </c>
      <c r="AF1493" s="78" t="str">
        <f t="shared" si="368"/>
        <v/>
      </c>
    </row>
    <row r="1494" spans="1:32" s="74" customFormat="1" x14ac:dyDescent="0.2">
      <c r="A1494" s="74" t="str">
        <f>IF(EXPORTADO!I1476&lt;&gt;"",EXPORTADO!I1476,"")</f>
        <v/>
      </c>
      <c r="B1494" s="74" t="str">
        <f t="shared" ref="B1494:B1557" si="369">IF(K1494&lt;&gt;"",LEN(K1494),"")</f>
        <v/>
      </c>
      <c r="C1494" s="86" t="str">
        <f t="shared" ref="C1494:C1557" si="370">IF($I1494="P5",MID($K1494,1,14),"")</f>
        <v/>
      </c>
      <c r="D1494" s="86" t="str">
        <f t="shared" ref="D1494:D1557" si="371">IF(OR($I1494="P4",$I1494="P5",$I1494="P5"),MID($K1494,1,11),"")</f>
        <v/>
      </c>
      <c r="E1494" s="86" t="str">
        <f t="shared" ref="E1494:E1557" si="372">IF(OR($I1494="P3",$I1494="P4",$I1494="P5"),MID($K1494,1,8),"")</f>
        <v/>
      </c>
      <c r="F1494" s="86" t="str">
        <f t="shared" ref="F1494:F1557" si="373">IF(OR($I1494="P2",$I1494="P3",$I1494="P4",$I1494="P5"),MID($K1494,1,5),"")</f>
        <v/>
      </c>
      <c r="G1494" s="86" t="str">
        <f t="shared" ref="G1494:G1557" si="374">IF(OR($I1494="P1",$I1494="P2",$I1494="P3",$I1494="P4",$I1494="P5"),MID($K1494,1,2),"")</f>
        <v/>
      </c>
      <c r="H1494" s="87" t="str">
        <f>IF(EXPORTADO!B1476&lt;&gt;"",EXPORTADO!B1476,"")</f>
        <v/>
      </c>
      <c r="I1494" s="78" t="str">
        <f t="shared" ref="I1494:I1557" si="375">IF(K1494&lt;&gt;"",IF(OR(K1494=CSS.1,K1494=CSS.2,K1494=CSS.3),"CSS",IF(B1494=17,IF(H1494="capítulo","c5","p5"),IF(B1494=14,IF(H1494="capítulo","c4","p4"),IF(B1494=11,IF(H1494="capítulo","c3","p3"),IF(B1494=8,IF(H1494="capítulo","c2","p2"),IF(B1494=5,IF(H1494="capítulo","c1","p1"),IF(B1494=2,"c"))))))),"")</f>
        <v/>
      </c>
      <c r="J1494" s="78"/>
      <c r="K1494" s="88" t="str">
        <f>IF(EXPORTADO!A1476&lt;&gt;"",TRIM(EXPORTADO!A1476),"")</f>
        <v/>
      </c>
      <c r="L1494" s="50" t="str">
        <f>IF(K1494&lt;&gt;"",EXPORTADO!D1476,"")</f>
        <v/>
      </c>
      <c r="M1494" s="50"/>
      <c r="N1494" s="78" t="str">
        <f>IF(K1494&lt;&gt;"",EXPORTADO!C1476,"")</f>
        <v/>
      </c>
      <c r="O1494" s="89" t="str">
        <f>IF(G1494&lt;&gt;"",EXPORTADO!E1476,"")</f>
        <v/>
      </c>
      <c r="P1494" s="90" t="str">
        <f>IF(G1494&lt;&gt;"",EXPORTADO!F1476,"")</f>
        <v/>
      </c>
      <c r="Q1494" s="90" t="str">
        <f>IF($G1494&lt;&gt;"",$O1494*P1494,IF(OR($I1494="c",$I1494="css"),SUMIF($G$22:G$2999,$K1494,Q$22:Q$2999),IF($I1494="c1",SUMIF($F$22:F$2999,$K1494,Q$22:Q$2999),IF($I1494="c2",SUMIF($E$22:E$2999,$K1494,Q$22:Q$2999),IF($I1494="c3",SUMIF($D$22:D$2999,$K1494,Q$22:Q$2999),IF($I1494="c4",SUMIF($C$22:C$2999,$K1494,Q$22:Q$2999),""))))))</f>
        <v/>
      </c>
      <c r="S1494" s="90"/>
      <c r="T1494" s="90" t="str">
        <f>IF(G1494&lt;&gt;"",IF(S1494&lt;&gt;"",O1494*S1494,"Celda Vacia"),IF($G1494&lt;&gt;"",$O1494*S1494,IF(OR($I1494="c",$I1494="css"),SUMIF($G$22:G$2999,$K1494,T$22:T$2999),IF($I1494="c1",SUMIF($F$22:F$2999,$K1494,T$22:T$2999),IF($I1494="c2",SUMIF($E$22:E$2999,$K1494,T$22:T$2999),IF($I1494="c3",SUMIF($D$22:D$2999,$K1494,T$22:T$2999),IF($I1494="c4",SUMIF($C$22:C$2999,$K1494,T$22:T$2999),"")))))))</f>
        <v/>
      </c>
      <c r="U1494" s="91" t="str">
        <f t="shared" ref="U1494:U1557" si="376">IF(T1494&lt;&gt;"Celda Vacia",IF($T$7&lt;&gt;0,IF(AND(T1494&lt;&gt;0,T1494&lt;&gt;"",Q1494&lt;&gt;0,Q1494&lt;&gt;""),-(1-(T1494*($Z$3+1))/(Q1494*($Z$2+1))),IF(AND(S1494&lt;&gt;"",S1494&lt;&gt;0,P1494&lt;&gt;"",P1494&lt;&gt;0),-(1-(S1494/P1494)),"")),""),"")</f>
        <v/>
      </c>
      <c r="V1494" s="45"/>
      <c r="X1494" s="50" t="str">
        <f t="shared" ref="X1494:X1557" si="377">IF(Y1494&lt;&gt;"",$X$7,IF(Z1494&lt;&gt;"",$X$9,IF(AND(AA1494&lt;&gt;"",AA1494&lt;&gt;0),$X$11,IF(AND(AE1494&lt;&gt;"",AE1494&lt;&gt;0),$X$13,""))))</f>
        <v/>
      </c>
      <c r="Y1494" s="69" t="str">
        <f t="shared" ref="Y1494:Y1557" si="378">IF(G1494&lt;&gt;"",IF(S1494="",1,""),"")</f>
        <v/>
      </c>
      <c r="Z1494" s="69" t="str">
        <f t="shared" ref="Z1494:Z1557" si="379">IF(G1494&lt;&gt;"",IF(S1494&lt;&gt;"",IF(S1494=0,1,""),""),"")</f>
        <v/>
      </c>
      <c r="AA1494" s="69" t="str">
        <f>IF(I1494="CSS",IF(RELLENAR!$F$6="PEM",IF(OR(T1494&lt;(Q1494),Q1494=0),1,""),IF(OR(T1494*(1+$T$11+$T$9)&lt;(Q1494*(1+$O$9+$O$11)),Q1494=0),1,"")),"")</f>
        <v/>
      </c>
      <c r="AB1494" s="93" t="str">
        <f t="shared" ref="AB1494:AB1557" si="380">IF(G1494&lt;&gt;"",IF(U1494&lt;&gt;"",U1494,""),"")</f>
        <v/>
      </c>
      <c r="AC1494" s="56" t="str">
        <f t="shared" ref="AC1494:AC1557" si="381">IF(G1494&lt;&gt;"",IF(AB1494&lt;&gt;"",COUNTIF($AB$22:$AB$2999,AB1494),""),"")</f>
        <v/>
      </c>
      <c r="AD1494" s="94" t="str">
        <f t="shared" ref="AD1494:AD1557" si="382">IF(AND(I1494="C",T1494&lt;&gt;0),-(1-(T1494*($T$11+$T$9)+T1494)/(Q1494*($O$9+$O$11)+Q1494)),"")</f>
        <v/>
      </c>
      <c r="AE1494" s="56" t="str">
        <f t="shared" ref="AE1494:AE1557" si="383">IF(AD1494&lt;&gt;"",IF(A1494="OB",IF(ABS(AD1494)&gt;PD.OC,1,""),IF(A1494="VEC",IF(ABS(AD1494)&gt;PD.VEC,1,""),IF(A1494="CI",IF(ABS(AD1494)&gt;PD.IC,1,""),IF(A1494="EIM",IF(ABS(AD1494)&gt;PD.EIM,1,""),"")))),"")</f>
        <v/>
      </c>
      <c r="AF1494" s="78" t="str">
        <f t="shared" ref="AF1494:AF1557" si="384">IF(T1494="celda vacia",1,"")</f>
        <v/>
      </c>
    </row>
    <row r="1495" spans="1:32" s="74" customFormat="1" x14ac:dyDescent="0.2">
      <c r="A1495" s="74" t="str">
        <f>IF(EXPORTADO!I1477&lt;&gt;"",EXPORTADO!I1477,"")</f>
        <v/>
      </c>
      <c r="B1495" s="74" t="str">
        <f t="shared" si="369"/>
        <v/>
      </c>
      <c r="C1495" s="86" t="str">
        <f t="shared" si="370"/>
        <v/>
      </c>
      <c r="D1495" s="86" t="str">
        <f t="shared" si="371"/>
        <v/>
      </c>
      <c r="E1495" s="86" t="str">
        <f t="shared" si="372"/>
        <v/>
      </c>
      <c r="F1495" s="86" t="str">
        <f t="shared" si="373"/>
        <v/>
      </c>
      <c r="G1495" s="86" t="str">
        <f t="shared" si="374"/>
        <v/>
      </c>
      <c r="H1495" s="87" t="str">
        <f>IF(EXPORTADO!B1477&lt;&gt;"",EXPORTADO!B1477,"")</f>
        <v/>
      </c>
      <c r="I1495" s="78" t="str">
        <f t="shared" si="375"/>
        <v/>
      </c>
      <c r="J1495" s="78"/>
      <c r="K1495" s="88" t="str">
        <f>IF(EXPORTADO!A1477&lt;&gt;"",TRIM(EXPORTADO!A1477),"")</f>
        <v/>
      </c>
      <c r="L1495" s="50" t="str">
        <f>IF(K1495&lt;&gt;"",EXPORTADO!D1477,"")</f>
        <v/>
      </c>
      <c r="M1495" s="50"/>
      <c r="N1495" s="78" t="str">
        <f>IF(K1495&lt;&gt;"",EXPORTADO!C1477,"")</f>
        <v/>
      </c>
      <c r="O1495" s="89" t="str">
        <f>IF(G1495&lt;&gt;"",EXPORTADO!E1477,"")</f>
        <v/>
      </c>
      <c r="P1495" s="90" t="str">
        <f>IF(G1495&lt;&gt;"",EXPORTADO!F1477,"")</f>
        <v/>
      </c>
      <c r="Q1495" s="90" t="str">
        <f>IF($G1495&lt;&gt;"",$O1495*P1495,IF(OR($I1495="c",$I1495="css"),SUMIF($G$22:G$2999,$K1495,Q$22:Q$2999),IF($I1495="c1",SUMIF($F$22:F$2999,$K1495,Q$22:Q$2999),IF($I1495="c2",SUMIF($E$22:E$2999,$K1495,Q$22:Q$2999),IF($I1495="c3",SUMIF($D$22:D$2999,$K1495,Q$22:Q$2999),IF($I1495="c4",SUMIF($C$22:C$2999,$K1495,Q$22:Q$2999),""))))))</f>
        <v/>
      </c>
      <c r="S1495" s="90"/>
      <c r="T1495" s="90" t="str">
        <f>IF(G1495&lt;&gt;"",IF(S1495&lt;&gt;"",O1495*S1495,"Celda Vacia"),IF($G1495&lt;&gt;"",$O1495*S1495,IF(OR($I1495="c",$I1495="css"),SUMIF($G$22:G$2999,$K1495,T$22:T$2999),IF($I1495="c1",SUMIF($F$22:F$2999,$K1495,T$22:T$2999),IF($I1495="c2",SUMIF($E$22:E$2999,$K1495,T$22:T$2999),IF($I1495="c3",SUMIF($D$22:D$2999,$K1495,T$22:T$2999),IF($I1495="c4",SUMIF($C$22:C$2999,$K1495,T$22:T$2999),"")))))))</f>
        <v/>
      </c>
      <c r="U1495" s="91" t="str">
        <f t="shared" si="376"/>
        <v/>
      </c>
      <c r="V1495" s="45"/>
      <c r="X1495" s="50" t="str">
        <f t="shared" si="377"/>
        <v/>
      </c>
      <c r="Y1495" s="69" t="str">
        <f t="shared" si="378"/>
        <v/>
      </c>
      <c r="Z1495" s="69" t="str">
        <f t="shared" si="379"/>
        <v/>
      </c>
      <c r="AA1495" s="69" t="str">
        <f>IF(I1495="CSS",IF(RELLENAR!$F$6="PEM",IF(OR(T1495&lt;(Q1495),Q1495=0),1,""),IF(OR(T1495*(1+$T$11+$T$9)&lt;(Q1495*(1+$O$9+$O$11)),Q1495=0),1,"")),"")</f>
        <v/>
      </c>
      <c r="AB1495" s="93" t="str">
        <f t="shared" si="380"/>
        <v/>
      </c>
      <c r="AC1495" s="56" t="str">
        <f t="shared" si="381"/>
        <v/>
      </c>
      <c r="AD1495" s="94" t="str">
        <f t="shared" si="382"/>
        <v/>
      </c>
      <c r="AE1495" s="56" t="str">
        <f t="shared" si="383"/>
        <v/>
      </c>
      <c r="AF1495" s="78" t="str">
        <f t="shared" si="384"/>
        <v/>
      </c>
    </row>
    <row r="1496" spans="1:32" s="74" customFormat="1" x14ac:dyDescent="0.2">
      <c r="A1496" s="74" t="str">
        <f>IF(EXPORTADO!I1478&lt;&gt;"",EXPORTADO!I1478,"")</f>
        <v/>
      </c>
      <c r="B1496" s="74" t="str">
        <f t="shared" si="369"/>
        <v/>
      </c>
      <c r="C1496" s="86" t="str">
        <f t="shared" si="370"/>
        <v/>
      </c>
      <c r="D1496" s="86" t="str">
        <f t="shared" si="371"/>
        <v/>
      </c>
      <c r="E1496" s="86" t="str">
        <f t="shared" si="372"/>
        <v/>
      </c>
      <c r="F1496" s="86" t="str">
        <f t="shared" si="373"/>
        <v/>
      </c>
      <c r="G1496" s="86" t="str">
        <f t="shared" si="374"/>
        <v/>
      </c>
      <c r="H1496" s="87" t="str">
        <f>IF(EXPORTADO!B1478&lt;&gt;"",EXPORTADO!B1478,"")</f>
        <v/>
      </c>
      <c r="I1496" s="78" t="str">
        <f t="shared" si="375"/>
        <v/>
      </c>
      <c r="J1496" s="78"/>
      <c r="K1496" s="88" t="str">
        <f>IF(EXPORTADO!A1478&lt;&gt;"",TRIM(EXPORTADO!A1478),"")</f>
        <v/>
      </c>
      <c r="L1496" s="50" t="str">
        <f>IF(K1496&lt;&gt;"",EXPORTADO!D1478,"")</f>
        <v/>
      </c>
      <c r="M1496" s="50"/>
      <c r="N1496" s="78" t="str">
        <f>IF(K1496&lt;&gt;"",EXPORTADO!C1478,"")</f>
        <v/>
      </c>
      <c r="O1496" s="89" t="str">
        <f>IF(G1496&lt;&gt;"",EXPORTADO!E1478,"")</f>
        <v/>
      </c>
      <c r="P1496" s="90" t="str">
        <f>IF(G1496&lt;&gt;"",EXPORTADO!F1478,"")</f>
        <v/>
      </c>
      <c r="Q1496" s="90" t="str">
        <f>IF($G1496&lt;&gt;"",$O1496*P1496,IF(OR($I1496="c",$I1496="css"),SUMIF($G$22:G$2999,$K1496,Q$22:Q$2999),IF($I1496="c1",SUMIF($F$22:F$2999,$K1496,Q$22:Q$2999),IF($I1496="c2",SUMIF($E$22:E$2999,$K1496,Q$22:Q$2999),IF($I1496="c3",SUMIF($D$22:D$2999,$K1496,Q$22:Q$2999),IF($I1496="c4",SUMIF($C$22:C$2999,$K1496,Q$22:Q$2999),""))))))</f>
        <v/>
      </c>
      <c r="S1496" s="90"/>
      <c r="T1496" s="90" t="str">
        <f>IF(G1496&lt;&gt;"",IF(S1496&lt;&gt;"",O1496*S1496,"Celda Vacia"),IF($G1496&lt;&gt;"",$O1496*S1496,IF(OR($I1496="c",$I1496="css"),SUMIF($G$22:G$2999,$K1496,T$22:T$2999),IF($I1496="c1",SUMIF($F$22:F$2999,$K1496,T$22:T$2999),IF($I1496="c2",SUMIF($E$22:E$2999,$K1496,T$22:T$2999),IF($I1496="c3",SUMIF($D$22:D$2999,$K1496,T$22:T$2999),IF($I1496="c4",SUMIF($C$22:C$2999,$K1496,T$22:T$2999),"")))))))</f>
        <v/>
      </c>
      <c r="U1496" s="91" t="str">
        <f t="shared" si="376"/>
        <v/>
      </c>
      <c r="V1496" s="45"/>
      <c r="X1496" s="50" t="str">
        <f t="shared" si="377"/>
        <v/>
      </c>
      <c r="Y1496" s="69" t="str">
        <f t="shared" si="378"/>
        <v/>
      </c>
      <c r="Z1496" s="69" t="str">
        <f t="shared" si="379"/>
        <v/>
      </c>
      <c r="AA1496" s="69" t="str">
        <f>IF(I1496="CSS",IF(RELLENAR!$F$6="PEM",IF(OR(T1496&lt;(Q1496),Q1496=0),1,""),IF(OR(T1496*(1+$T$11+$T$9)&lt;(Q1496*(1+$O$9+$O$11)),Q1496=0),1,"")),"")</f>
        <v/>
      </c>
      <c r="AB1496" s="93" t="str">
        <f t="shared" si="380"/>
        <v/>
      </c>
      <c r="AC1496" s="56" t="str">
        <f t="shared" si="381"/>
        <v/>
      </c>
      <c r="AD1496" s="94" t="str">
        <f t="shared" si="382"/>
        <v/>
      </c>
      <c r="AE1496" s="56" t="str">
        <f t="shared" si="383"/>
        <v/>
      </c>
      <c r="AF1496" s="78" t="str">
        <f t="shared" si="384"/>
        <v/>
      </c>
    </row>
    <row r="1497" spans="1:32" s="74" customFormat="1" x14ac:dyDescent="0.2">
      <c r="A1497" s="74" t="str">
        <f>IF(EXPORTADO!I1479&lt;&gt;"",EXPORTADO!I1479,"")</f>
        <v/>
      </c>
      <c r="B1497" s="74" t="str">
        <f t="shared" si="369"/>
        <v/>
      </c>
      <c r="C1497" s="86" t="str">
        <f t="shared" si="370"/>
        <v/>
      </c>
      <c r="D1497" s="86" t="str">
        <f t="shared" si="371"/>
        <v/>
      </c>
      <c r="E1497" s="86" t="str">
        <f t="shared" si="372"/>
        <v/>
      </c>
      <c r="F1497" s="86" t="str">
        <f t="shared" si="373"/>
        <v/>
      </c>
      <c r="G1497" s="86" t="str">
        <f t="shared" si="374"/>
        <v/>
      </c>
      <c r="H1497" s="87" t="str">
        <f>IF(EXPORTADO!B1479&lt;&gt;"",EXPORTADO!B1479,"")</f>
        <v/>
      </c>
      <c r="I1497" s="78" t="str">
        <f t="shared" si="375"/>
        <v/>
      </c>
      <c r="J1497" s="78"/>
      <c r="K1497" s="88" t="str">
        <f>IF(EXPORTADO!A1479&lt;&gt;"",TRIM(EXPORTADO!A1479),"")</f>
        <v/>
      </c>
      <c r="L1497" s="50" t="str">
        <f>IF(K1497&lt;&gt;"",EXPORTADO!D1479,"")</f>
        <v/>
      </c>
      <c r="M1497" s="50"/>
      <c r="N1497" s="78" t="str">
        <f>IF(K1497&lt;&gt;"",EXPORTADO!C1479,"")</f>
        <v/>
      </c>
      <c r="O1497" s="89" t="str">
        <f>IF(G1497&lt;&gt;"",EXPORTADO!E1479,"")</f>
        <v/>
      </c>
      <c r="P1497" s="90" t="str">
        <f>IF(G1497&lt;&gt;"",EXPORTADO!F1479,"")</f>
        <v/>
      </c>
      <c r="Q1497" s="90" t="str">
        <f>IF($G1497&lt;&gt;"",$O1497*P1497,IF(OR($I1497="c",$I1497="css"),SUMIF($G$22:G$2999,$K1497,Q$22:Q$2999),IF($I1497="c1",SUMIF($F$22:F$2999,$K1497,Q$22:Q$2999),IF($I1497="c2",SUMIF($E$22:E$2999,$K1497,Q$22:Q$2999),IF($I1497="c3",SUMIF($D$22:D$2999,$K1497,Q$22:Q$2999),IF($I1497="c4",SUMIF($C$22:C$2999,$K1497,Q$22:Q$2999),""))))))</f>
        <v/>
      </c>
      <c r="S1497" s="90"/>
      <c r="T1497" s="90" t="str">
        <f>IF(G1497&lt;&gt;"",IF(S1497&lt;&gt;"",O1497*S1497,"Celda Vacia"),IF($G1497&lt;&gt;"",$O1497*S1497,IF(OR($I1497="c",$I1497="css"),SUMIF($G$22:G$2999,$K1497,T$22:T$2999),IF($I1497="c1",SUMIF($F$22:F$2999,$K1497,T$22:T$2999),IF($I1497="c2",SUMIF($E$22:E$2999,$K1497,T$22:T$2999),IF($I1497="c3",SUMIF($D$22:D$2999,$K1497,T$22:T$2999),IF($I1497="c4",SUMIF($C$22:C$2999,$K1497,T$22:T$2999),"")))))))</f>
        <v/>
      </c>
      <c r="U1497" s="91" t="str">
        <f t="shared" si="376"/>
        <v/>
      </c>
      <c r="V1497" s="45"/>
      <c r="X1497" s="50" t="str">
        <f t="shared" si="377"/>
        <v/>
      </c>
      <c r="Y1497" s="69" t="str">
        <f t="shared" si="378"/>
        <v/>
      </c>
      <c r="Z1497" s="69" t="str">
        <f t="shared" si="379"/>
        <v/>
      </c>
      <c r="AA1497" s="69" t="str">
        <f>IF(I1497="CSS",IF(RELLENAR!$F$6="PEM",IF(OR(T1497&lt;(Q1497),Q1497=0),1,""),IF(OR(T1497*(1+$T$11+$T$9)&lt;(Q1497*(1+$O$9+$O$11)),Q1497=0),1,"")),"")</f>
        <v/>
      </c>
      <c r="AB1497" s="93" t="str">
        <f t="shared" si="380"/>
        <v/>
      </c>
      <c r="AC1497" s="56" t="str">
        <f t="shared" si="381"/>
        <v/>
      </c>
      <c r="AD1497" s="94" t="str">
        <f t="shared" si="382"/>
        <v/>
      </c>
      <c r="AE1497" s="56" t="str">
        <f t="shared" si="383"/>
        <v/>
      </c>
      <c r="AF1497" s="78" t="str">
        <f t="shared" si="384"/>
        <v/>
      </c>
    </row>
    <row r="1498" spans="1:32" s="74" customFormat="1" x14ac:dyDescent="0.2">
      <c r="A1498" s="74" t="str">
        <f>IF(EXPORTADO!I1480&lt;&gt;"",EXPORTADO!I1480,"")</f>
        <v/>
      </c>
      <c r="B1498" s="74" t="str">
        <f t="shared" si="369"/>
        <v/>
      </c>
      <c r="C1498" s="86" t="str">
        <f t="shared" si="370"/>
        <v/>
      </c>
      <c r="D1498" s="86" t="str">
        <f t="shared" si="371"/>
        <v/>
      </c>
      <c r="E1498" s="86" t="str">
        <f t="shared" si="372"/>
        <v/>
      </c>
      <c r="F1498" s="86" t="str">
        <f t="shared" si="373"/>
        <v/>
      </c>
      <c r="G1498" s="86" t="str">
        <f t="shared" si="374"/>
        <v/>
      </c>
      <c r="H1498" s="87" t="str">
        <f>IF(EXPORTADO!B1480&lt;&gt;"",EXPORTADO!B1480,"")</f>
        <v/>
      </c>
      <c r="I1498" s="78" t="str">
        <f t="shared" si="375"/>
        <v/>
      </c>
      <c r="J1498" s="78"/>
      <c r="K1498" s="88" t="str">
        <f>IF(EXPORTADO!A1480&lt;&gt;"",TRIM(EXPORTADO!A1480),"")</f>
        <v/>
      </c>
      <c r="L1498" s="50" t="str">
        <f>IF(K1498&lt;&gt;"",EXPORTADO!D1480,"")</f>
        <v/>
      </c>
      <c r="M1498" s="50"/>
      <c r="N1498" s="78" t="str">
        <f>IF(K1498&lt;&gt;"",EXPORTADO!C1480,"")</f>
        <v/>
      </c>
      <c r="O1498" s="89" t="str">
        <f>IF(G1498&lt;&gt;"",EXPORTADO!E1480,"")</f>
        <v/>
      </c>
      <c r="P1498" s="90" t="str">
        <f>IF(G1498&lt;&gt;"",EXPORTADO!F1480,"")</f>
        <v/>
      </c>
      <c r="Q1498" s="90" t="str">
        <f>IF($G1498&lt;&gt;"",$O1498*P1498,IF(OR($I1498="c",$I1498="css"),SUMIF($G$22:G$2999,$K1498,Q$22:Q$2999),IF($I1498="c1",SUMIF($F$22:F$2999,$K1498,Q$22:Q$2999),IF($I1498="c2",SUMIF($E$22:E$2999,$K1498,Q$22:Q$2999),IF($I1498="c3",SUMIF($D$22:D$2999,$K1498,Q$22:Q$2999),IF($I1498="c4",SUMIF($C$22:C$2999,$K1498,Q$22:Q$2999),""))))))</f>
        <v/>
      </c>
      <c r="S1498" s="90"/>
      <c r="T1498" s="90" t="str">
        <f>IF(G1498&lt;&gt;"",IF(S1498&lt;&gt;"",O1498*S1498,"Celda Vacia"),IF($G1498&lt;&gt;"",$O1498*S1498,IF(OR($I1498="c",$I1498="css"),SUMIF($G$22:G$2999,$K1498,T$22:T$2999),IF($I1498="c1",SUMIF($F$22:F$2999,$K1498,T$22:T$2999),IF($I1498="c2",SUMIF($E$22:E$2999,$K1498,T$22:T$2999),IF($I1498="c3",SUMIF($D$22:D$2999,$K1498,T$22:T$2999),IF($I1498="c4",SUMIF($C$22:C$2999,$K1498,T$22:T$2999),"")))))))</f>
        <v/>
      </c>
      <c r="U1498" s="91" t="str">
        <f t="shared" si="376"/>
        <v/>
      </c>
      <c r="V1498" s="45"/>
      <c r="X1498" s="50" t="str">
        <f t="shared" si="377"/>
        <v/>
      </c>
      <c r="Y1498" s="69" t="str">
        <f t="shared" si="378"/>
        <v/>
      </c>
      <c r="Z1498" s="69" t="str">
        <f t="shared" si="379"/>
        <v/>
      </c>
      <c r="AA1498" s="69" t="str">
        <f>IF(I1498="CSS",IF(RELLENAR!$F$6="PEM",IF(OR(T1498&lt;(Q1498),Q1498=0),1,""),IF(OR(T1498*(1+$T$11+$T$9)&lt;(Q1498*(1+$O$9+$O$11)),Q1498=0),1,"")),"")</f>
        <v/>
      </c>
      <c r="AB1498" s="93" t="str">
        <f t="shared" si="380"/>
        <v/>
      </c>
      <c r="AC1498" s="56" t="str">
        <f t="shared" si="381"/>
        <v/>
      </c>
      <c r="AD1498" s="94" t="str">
        <f t="shared" si="382"/>
        <v/>
      </c>
      <c r="AE1498" s="56" t="str">
        <f t="shared" si="383"/>
        <v/>
      </c>
      <c r="AF1498" s="78" t="str">
        <f t="shared" si="384"/>
        <v/>
      </c>
    </row>
    <row r="1499" spans="1:32" s="74" customFormat="1" x14ac:dyDescent="0.2">
      <c r="A1499" s="74" t="str">
        <f>IF(EXPORTADO!I1481&lt;&gt;"",EXPORTADO!I1481,"")</f>
        <v/>
      </c>
      <c r="B1499" s="74" t="str">
        <f t="shared" si="369"/>
        <v/>
      </c>
      <c r="C1499" s="86" t="str">
        <f t="shared" si="370"/>
        <v/>
      </c>
      <c r="D1499" s="86" t="str">
        <f t="shared" si="371"/>
        <v/>
      </c>
      <c r="E1499" s="86" t="str">
        <f t="shared" si="372"/>
        <v/>
      </c>
      <c r="F1499" s="86" t="str">
        <f t="shared" si="373"/>
        <v/>
      </c>
      <c r="G1499" s="86" t="str">
        <f t="shared" si="374"/>
        <v/>
      </c>
      <c r="H1499" s="87" t="str">
        <f>IF(EXPORTADO!B1481&lt;&gt;"",EXPORTADO!B1481,"")</f>
        <v/>
      </c>
      <c r="I1499" s="78" t="str">
        <f t="shared" si="375"/>
        <v/>
      </c>
      <c r="J1499" s="78"/>
      <c r="K1499" s="88" t="str">
        <f>IF(EXPORTADO!A1481&lt;&gt;"",TRIM(EXPORTADO!A1481),"")</f>
        <v/>
      </c>
      <c r="L1499" s="50" t="str">
        <f>IF(K1499&lt;&gt;"",EXPORTADO!D1481,"")</f>
        <v/>
      </c>
      <c r="M1499" s="50"/>
      <c r="N1499" s="78" t="str">
        <f>IF(K1499&lt;&gt;"",EXPORTADO!C1481,"")</f>
        <v/>
      </c>
      <c r="O1499" s="89" t="str">
        <f>IF(G1499&lt;&gt;"",EXPORTADO!E1481,"")</f>
        <v/>
      </c>
      <c r="P1499" s="90" t="str">
        <f>IF(G1499&lt;&gt;"",EXPORTADO!F1481,"")</f>
        <v/>
      </c>
      <c r="Q1499" s="90" t="str">
        <f>IF($G1499&lt;&gt;"",$O1499*P1499,IF(OR($I1499="c",$I1499="css"),SUMIF($G$22:G$2999,$K1499,Q$22:Q$2999),IF($I1499="c1",SUMIF($F$22:F$2999,$K1499,Q$22:Q$2999),IF($I1499="c2",SUMIF($E$22:E$2999,$K1499,Q$22:Q$2999),IF($I1499="c3",SUMIF($D$22:D$2999,$K1499,Q$22:Q$2999),IF($I1499="c4",SUMIF($C$22:C$2999,$K1499,Q$22:Q$2999),""))))))</f>
        <v/>
      </c>
      <c r="S1499" s="90"/>
      <c r="T1499" s="90" t="str">
        <f>IF(G1499&lt;&gt;"",IF(S1499&lt;&gt;"",O1499*S1499,"Celda Vacia"),IF($G1499&lt;&gt;"",$O1499*S1499,IF(OR($I1499="c",$I1499="css"),SUMIF($G$22:G$2999,$K1499,T$22:T$2999),IF($I1499="c1",SUMIF($F$22:F$2999,$K1499,T$22:T$2999),IF($I1499="c2",SUMIF($E$22:E$2999,$K1499,T$22:T$2999),IF($I1499="c3",SUMIF($D$22:D$2999,$K1499,T$22:T$2999),IF($I1499="c4",SUMIF($C$22:C$2999,$K1499,T$22:T$2999),"")))))))</f>
        <v/>
      </c>
      <c r="U1499" s="91" t="str">
        <f t="shared" si="376"/>
        <v/>
      </c>
      <c r="V1499" s="45"/>
      <c r="X1499" s="50" t="str">
        <f t="shared" si="377"/>
        <v/>
      </c>
      <c r="Y1499" s="69" t="str">
        <f t="shared" si="378"/>
        <v/>
      </c>
      <c r="Z1499" s="69" t="str">
        <f t="shared" si="379"/>
        <v/>
      </c>
      <c r="AA1499" s="69" t="str">
        <f>IF(I1499="CSS",IF(RELLENAR!$F$6="PEM",IF(OR(T1499&lt;(Q1499),Q1499=0),1,""),IF(OR(T1499*(1+$T$11+$T$9)&lt;(Q1499*(1+$O$9+$O$11)),Q1499=0),1,"")),"")</f>
        <v/>
      </c>
      <c r="AB1499" s="93" t="str">
        <f t="shared" si="380"/>
        <v/>
      </c>
      <c r="AC1499" s="56" t="str">
        <f t="shared" si="381"/>
        <v/>
      </c>
      <c r="AD1499" s="94" t="str">
        <f t="shared" si="382"/>
        <v/>
      </c>
      <c r="AE1499" s="56" t="str">
        <f t="shared" si="383"/>
        <v/>
      </c>
      <c r="AF1499" s="78" t="str">
        <f t="shared" si="384"/>
        <v/>
      </c>
    </row>
    <row r="1500" spans="1:32" s="74" customFormat="1" x14ac:dyDescent="0.2">
      <c r="A1500" s="74" t="str">
        <f>IF(EXPORTADO!I1482&lt;&gt;"",EXPORTADO!I1482,"")</f>
        <v/>
      </c>
      <c r="B1500" s="74" t="str">
        <f t="shared" si="369"/>
        <v/>
      </c>
      <c r="C1500" s="86" t="str">
        <f t="shared" si="370"/>
        <v/>
      </c>
      <c r="D1500" s="86" t="str">
        <f t="shared" si="371"/>
        <v/>
      </c>
      <c r="E1500" s="86" t="str">
        <f t="shared" si="372"/>
        <v/>
      </c>
      <c r="F1500" s="86" t="str">
        <f t="shared" si="373"/>
        <v/>
      </c>
      <c r="G1500" s="86" t="str">
        <f t="shared" si="374"/>
        <v/>
      </c>
      <c r="H1500" s="87" t="str">
        <f>IF(EXPORTADO!B1482&lt;&gt;"",EXPORTADO!B1482,"")</f>
        <v/>
      </c>
      <c r="I1500" s="78" t="str">
        <f t="shared" si="375"/>
        <v/>
      </c>
      <c r="J1500" s="78"/>
      <c r="K1500" s="88" t="str">
        <f>IF(EXPORTADO!A1482&lt;&gt;"",TRIM(EXPORTADO!A1482),"")</f>
        <v/>
      </c>
      <c r="L1500" s="50" t="str">
        <f>IF(K1500&lt;&gt;"",EXPORTADO!D1482,"")</f>
        <v/>
      </c>
      <c r="M1500" s="50"/>
      <c r="N1500" s="78" t="str">
        <f>IF(K1500&lt;&gt;"",EXPORTADO!C1482,"")</f>
        <v/>
      </c>
      <c r="O1500" s="89" t="str">
        <f>IF(G1500&lt;&gt;"",EXPORTADO!E1482,"")</f>
        <v/>
      </c>
      <c r="P1500" s="90" t="str">
        <f>IF(G1500&lt;&gt;"",EXPORTADO!F1482,"")</f>
        <v/>
      </c>
      <c r="Q1500" s="90" t="str">
        <f>IF($G1500&lt;&gt;"",$O1500*P1500,IF(OR($I1500="c",$I1500="css"),SUMIF($G$22:G$2999,$K1500,Q$22:Q$2999),IF($I1500="c1",SUMIF($F$22:F$2999,$K1500,Q$22:Q$2999),IF($I1500="c2",SUMIF($E$22:E$2999,$K1500,Q$22:Q$2999),IF($I1500="c3",SUMIF($D$22:D$2999,$K1500,Q$22:Q$2999),IF($I1500="c4",SUMIF($C$22:C$2999,$K1500,Q$22:Q$2999),""))))))</f>
        <v/>
      </c>
      <c r="S1500" s="90"/>
      <c r="T1500" s="90" t="str">
        <f>IF(G1500&lt;&gt;"",IF(S1500&lt;&gt;"",O1500*S1500,"Celda Vacia"),IF($G1500&lt;&gt;"",$O1500*S1500,IF(OR($I1500="c",$I1500="css"),SUMIF($G$22:G$2999,$K1500,T$22:T$2999),IF($I1500="c1",SUMIF($F$22:F$2999,$K1500,T$22:T$2999),IF($I1500="c2",SUMIF($E$22:E$2999,$K1500,T$22:T$2999),IF($I1500="c3",SUMIF($D$22:D$2999,$K1500,T$22:T$2999),IF($I1500="c4",SUMIF($C$22:C$2999,$K1500,T$22:T$2999),"")))))))</f>
        <v/>
      </c>
      <c r="U1500" s="91" t="str">
        <f t="shared" si="376"/>
        <v/>
      </c>
      <c r="V1500" s="45"/>
      <c r="X1500" s="50" t="str">
        <f t="shared" si="377"/>
        <v/>
      </c>
      <c r="Y1500" s="69" t="str">
        <f t="shared" si="378"/>
        <v/>
      </c>
      <c r="Z1500" s="69" t="str">
        <f t="shared" si="379"/>
        <v/>
      </c>
      <c r="AA1500" s="69" t="str">
        <f>IF(I1500="CSS",IF(RELLENAR!$F$6="PEM",IF(OR(T1500&lt;(Q1500),Q1500=0),1,""),IF(OR(T1500*(1+$T$11+$T$9)&lt;(Q1500*(1+$O$9+$O$11)),Q1500=0),1,"")),"")</f>
        <v/>
      </c>
      <c r="AB1500" s="93" t="str">
        <f t="shared" si="380"/>
        <v/>
      </c>
      <c r="AC1500" s="56" t="str">
        <f t="shared" si="381"/>
        <v/>
      </c>
      <c r="AD1500" s="94" t="str">
        <f t="shared" si="382"/>
        <v/>
      </c>
      <c r="AE1500" s="56" t="str">
        <f t="shared" si="383"/>
        <v/>
      </c>
      <c r="AF1500" s="78" t="str">
        <f t="shared" si="384"/>
        <v/>
      </c>
    </row>
    <row r="1501" spans="1:32" s="74" customFormat="1" x14ac:dyDescent="0.2">
      <c r="A1501" s="74" t="str">
        <f>IF(EXPORTADO!I1483&lt;&gt;"",EXPORTADO!I1483,"")</f>
        <v/>
      </c>
      <c r="B1501" s="74" t="str">
        <f t="shared" si="369"/>
        <v/>
      </c>
      <c r="C1501" s="86" t="str">
        <f t="shared" si="370"/>
        <v/>
      </c>
      <c r="D1501" s="86" t="str">
        <f t="shared" si="371"/>
        <v/>
      </c>
      <c r="E1501" s="86" t="str">
        <f t="shared" si="372"/>
        <v/>
      </c>
      <c r="F1501" s="86" t="str">
        <f t="shared" si="373"/>
        <v/>
      </c>
      <c r="G1501" s="86" t="str">
        <f t="shared" si="374"/>
        <v/>
      </c>
      <c r="H1501" s="87" t="str">
        <f>IF(EXPORTADO!B1483&lt;&gt;"",EXPORTADO!B1483,"")</f>
        <v/>
      </c>
      <c r="I1501" s="78" t="str">
        <f t="shared" si="375"/>
        <v/>
      </c>
      <c r="J1501" s="78"/>
      <c r="K1501" s="88" t="str">
        <f>IF(EXPORTADO!A1483&lt;&gt;"",TRIM(EXPORTADO!A1483),"")</f>
        <v/>
      </c>
      <c r="L1501" s="50" t="str">
        <f>IF(K1501&lt;&gt;"",EXPORTADO!D1483,"")</f>
        <v/>
      </c>
      <c r="M1501" s="50"/>
      <c r="N1501" s="78" t="str">
        <f>IF(K1501&lt;&gt;"",EXPORTADO!C1483,"")</f>
        <v/>
      </c>
      <c r="O1501" s="89" t="str">
        <f>IF(G1501&lt;&gt;"",EXPORTADO!E1483,"")</f>
        <v/>
      </c>
      <c r="P1501" s="90" t="str">
        <f>IF(G1501&lt;&gt;"",EXPORTADO!F1483,"")</f>
        <v/>
      </c>
      <c r="Q1501" s="90" t="str">
        <f>IF($G1501&lt;&gt;"",$O1501*P1501,IF(OR($I1501="c",$I1501="css"),SUMIF($G$22:G$2999,$K1501,Q$22:Q$2999),IF($I1501="c1",SUMIF($F$22:F$2999,$K1501,Q$22:Q$2999),IF($I1501="c2",SUMIF($E$22:E$2999,$K1501,Q$22:Q$2999),IF($I1501="c3",SUMIF($D$22:D$2999,$K1501,Q$22:Q$2999),IF($I1501="c4",SUMIF($C$22:C$2999,$K1501,Q$22:Q$2999),""))))))</f>
        <v/>
      </c>
      <c r="S1501" s="90"/>
      <c r="T1501" s="90" t="str">
        <f>IF(G1501&lt;&gt;"",IF(S1501&lt;&gt;"",O1501*S1501,"Celda Vacia"),IF($G1501&lt;&gt;"",$O1501*S1501,IF(OR($I1501="c",$I1501="css"),SUMIF($G$22:G$2999,$K1501,T$22:T$2999),IF($I1501="c1",SUMIF($F$22:F$2999,$K1501,T$22:T$2999),IF($I1501="c2",SUMIF($E$22:E$2999,$K1501,T$22:T$2999),IF($I1501="c3",SUMIF($D$22:D$2999,$K1501,T$22:T$2999),IF($I1501="c4",SUMIF($C$22:C$2999,$K1501,T$22:T$2999),"")))))))</f>
        <v/>
      </c>
      <c r="U1501" s="91" t="str">
        <f t="shared" si="376"/>
        <v/>
      </c>
      <c r="V1501" s="45"/>
      <c r="X1501" s="50" t="str">
        <f t="shared" si="377"/>
        <v/>
      </c>
      <c r="Y1501" s="69" t="str">
        <f t="shared" si="378"/>
        <v/>
      </c>
      <c r="Z1501" s="69" t="str">
        <f t="shared" si="379"/>
        <v/>
      </c>
      <c r="AA1501" s="69" t="str">
        <f>IF(I1501="CSS",IF(RELLENAR!$F$6="PEM",IF(OR(T1501&lt;(Q1501),Q1501=0),1,""),IF(OR(T1501*(1+$T$11+$T$9)&lt;(Q1501*(1+$O$9+$O$11)),Q1501=0),1,"")),"")</f>
        <v/>
      </c>
      <c r="AB1501" s="93" t="str">
        <f t="shared" si="380"/>
        <v/>
      </c>
      <c r="AC1501" s="56" t="str">
        <f t="shared" si="381"/>
        <v/>
      </c>
      <c r="AD1501" s="94" t="str">
        <f t="shared" si="382"/>
        <v/>
      </c>
      <c r="AE1501" s="56" t="str">
        <f t="shared" si="383"/>
        <v/>
      </c>
      <c r="AF1501" s="78" t="str">
        <f t="shared" si="384"/>
        <v/>
      </c>
    </row>
    <row r="1502" spans="1:32" s="74" customFormat="1" x14ac:dyDescent="0.2">
      <c r="A1502" s="74" t="str">
        <f>IF(EXPORTADO!I1484&lt;&gt;"",EXPORTADO!I1484,"")</f>
        <v/>
      </c>
      <c r="B1502" s="74" t="str">
        <f t="shared" si="369"/>
        <v/>
      </c>
      <c r="C1502" s="86" t="str">
        <f t="shared" si="370"/>
        <v/>
      </c>
      <c r="D1502" s="86" t="str">
        <f t="shared" si="371"/>
        <v/>
      </c>
      <c r="E1502" s="86" t="str">
        <f t="shared" si="372"/>
        <v/>
      </c>
      <c r="F1502" s="86" t="str">
        <f t="shared" si="373"/>
        <v/>
      </c>
      <c r="G1502" s="86" t="str">
        <f t="shared" si="374"/>
        <v/>
      </c>
      <c r="H1502" s="87" t="str">
        <f>IF(EXPORTADO!B1484&lt;&gt;"",EXPORTADO!B1484,"")</f>
        <v/>
      </c>
      <c r="I1502" s="78" t="str">
        <f t="shared" si="375"/>
        <v/>
      </c>
      <c r="J1502" s="78"/>
      <c r="K1502" s="88" t="str">
        <f>IF(EXPORTADO!A1484&lt;&gt;"",TRIM(EXPORTADO!A1484),"")</f>
        <v/>
      </c>
      <c r="L1502" s="50" t="str">
        <f>IF(K1502&lt;&gt;"",EXPORTADO!D1484,"")</f>
        <v/>
      </c>
      <c r="M1502" s="50"/>
      <c r="N1502" s="78" t="str">
        <f>IF(K1502&lt;&gt;"",EXPORTADO!C1484,"")</f>
        <v/>
      </c>
      <c r="O1502" s="89" t="str">
        <f>IF(G1502&lt;&gt;"",EXPORTADO!E1484,"")</f>
        <v/>
      </c>
      <c r="P1502" s="90" t="str">
        <f>IF(G1502&lt;&gt;"",EXPORTADO!F1484,"")</f>
        <v/>
      </c>
      <c r="Q1502" s="90" t="str">
        <f>IF($G1502&lt;&gt;"",$O1502*P1502,IF(OR($I1502="c",$I1502="css"),SUMIF($G$22:G$2999,$K1502,Q$22:Q$2999),IF($I1502="c1",SUMIF($F$22:F$2999,$K1502,Q$22:Q$2999),IF($I1502="c2",SUMIF($E$22:E$2999,$K1502,Q$22:Q$2999),IF($I1502="c3",SUMIF($D$22:D$2999,$K1502,Q$22:Q$2999),IF($I1502="c4",SUMIF($C$22:C$2999,$K1502,Q$22:Q$2999),""))))))</f>
        <v/>
      </c>
      <c r="S1502" s="90"/>
      <c r="T1502" s="90" t="str">
        <f>IF(G1502&lt;&gt;"",IF(S1502&lt;&gt;"",O1502*S1502,"Celda Vacia"),IF($G1502&lt;&gt;"",$O1502*S1502,IF(OR($I1502="c",$I1502="css"),SUMIF($G$22:G$2999,$K1502,T$22:T$2999),IF($I1502="c1",SUMIF($F$22:F$2999,$K1502,T$22:T$2999),IF($I1502="c2",SUMIF($E$22:E$2999,$K1502,T$22:T$2999),IF($I1502="c3",SUMIF($D$22:D$2999,$K1502,T$22:T$2999),IF($I1502="c4",SUMIF($C$22:C$2999,$K1502,T$22:T$2999),"")))))))</f>
        <v/>
      </c>
      <c r="U1502" s="91" t="str">
        <f t="shared" si="376"/>
        <v/>
      </c>
      <c r="V1502" s="45"/>
      <c r="X1502" s="50" t="str">
        <f t="shared" si="377"/>
        <v/>
      </c>
      <c r="Y1502" s="69" t="str">
        <f t="shared" si="378"/>
        <v/>
      </c>
      <c r="Z1502" s="69" t="str">
        <f t="shared" si="379"/>
        <v/>
      </c>
      <c r="AA1502" s="69" t="str">
        <f>IF(I1502="CSS",IF(RELLENAR!$F$6="PEM",IF(OR(T1502&lt;(Q1502),Q1502=0),1,""),IF(OR(T1502*(1+$T$11+$T$9)&lt;(Q1502*(1+$O$9+$O$11)),Q1502=0),1,"")),"")</f>
        <v/>
      </c>
      <c r="AB1502" s="93" t="str">
        <f t="shared" si="380"/>
        <v/>
      </c>
      <c r="AC1502" s="56" t="str">
        <f t="shared" si="381"/>
        <v/>
      </c>
      <c r="AD1502" s="94" t="str">
        <f t="shared" si="382"/>
        <v/>
      </c>
      <c r="AE1502" s="56" t="str">
        <f t="shared" si="383"/>
        <v/>
      </c>
      <c r="AF1502" s="78" t="str">
        <f t="shared" si="384"/>
        <v/>
      </c>
    </row>
    <row r="1503" spans="1:32" s="74" customFormat="1" x14ac:dyDescent="0.2">
      <c r="A1503" s="74" t="str">
        <f>IF(EXPORTADO!I1485&lt;&gt;"",EXPORTADO!I1485,"")</f>
        <v/>
      </c>
      <c r="B1503" s="74" t="str">
        <f t="shared" si="369"/>
        <v/>
      </c>
      <c r="C1503" s="86" t="str">
        <f t="shared" si="370"/>
        <v/>
      </c>
      <c r="D1503" s="86" t="str">
        <f t="shared" si="371"/>
        <v/>
      </c>
      <c r="E1503" s="86" t="str">
        <f t="shared" si="372"/>
        <v/>
      </c>
      <c r="F1503" s="86" t="str">
        <f t="shared" si="373"/>
        <v/>
      </c>
      <c r="G1503" s="86" t="str">
        <f t="shared" si="374"/>
        <v/>
      </c>
      <c r="H1503" s="87" t="str">
        <f>IF(EXPORTADO!B1485&lt;&gt;"",EXPORTADO!B1485,"")</f>
        <v/>
      </c>
      <c r="I1503" s="78" t="str">
        <f t="shared" si="375"/>
        <v/>
      </c>
      <c r="J1503" s="78"/>
      <c r="K1503" s="88" t="str">
        <f>IF(EXPORTADO!A1485&lt;&gt;"",TRIM(EXPORTADO!A1485),"")</f>
        <v/>
      </c>
      <c r="L1503" s="50" t="str">
        <f>IF(K1503&lt;&gt;"",EXPORTADO!D1485,"")</f>
        <v/>
      </c>
      <c r="M1503" s="50"/>
      <c r="N1503" s="78" t="str">
        <f>IF(K1503&lt;&gt;"",EXPORTADO!C1485,"")</f>
        <v/>
      </c>
      <c r="O1503" s="89" t="str">
        <f>IF(G1503&lt;&gt;"",EXPORTADO!E1485,"")</f>
        <v/>
      </c>
      <c r="P1503" s="90" t="str">
        <f>IF(G1503&lt;&gt;"",EXPORTADO!F1485,"")</f>
        <v/>
      </c>
      <c r="Q1503" s="90" t="str">
        <f>IF($G1503&lt;&gt;"",$O1503*P1503,IF(OR($I1503="c",$I1503="css"),SUMIF($G$22:G$2999,$K1503,Q$22:Q$2999),IF($I1503="c1",SUMIF($F$22:F$2999,$K1503,Q$22:Q$2999),IF($I1503="c2",SUMIF($E$22:E$2999,$K1503,Q$22:Q$2999),IF($I1503="c3",SUMIF($D$22:D$2999,$K1503,Q$22:Q$2999),IF($I1503="c4",SUMIF($C$22:C$2999,$K1503,Q$22:Q$2999),""))))))</f>
        <v/>
      </c>
      <c r="S1503" s="90"/>
      <c r="T1503" s="90" t="str">
        <f>IF(G1503&lt;&gt;"",IF(S1503&lt;&gt;"",O1503*S1503,"Celda Vacia"),IF($G1503&lt;&gt;"",$O1503*S1503,IF(OR($I1503="c",$I1503="css"),SUMIF($G$22:G$2999,$K1503,T$22:T$2999),IF($I1503="c1",SUMIF($F$22:F$2999,$K1503,T$22:T$2999),IF($I1503="c2",SUMIF($E$22:E$2999,$K1503,T$22:T$2999),IF($I1503="c3",SUMIF($D$22:D$2999,$K1503,T$22:T$2999),IF($I1503="c4",SUMIF($C$22:C$2999,$K1503,T$22:T$2999),"")))))))</f>
        <v/>
      </c>
      <c r="U1503" s="91" t="str">
        <f t="shared" si="376"/>
        <v/>
      </c>
      <c r="V1503" s="45"/>
      <c r="X1503" s="50" t="str">
        <f t="shared" si="377"/>
        <v/>
      </c>
      <c r="Y1503" s="69" t="str">
        <f t="shared" si="378"/>
        <v/>
      </c>
      <c r="Z1503" s="69" t="str">
        <f t="shared" si="379"/>
        <v/>
      </c>
      <c r="AA1503" s="69" t="str">
        <f>IF(I1503="CSS",IF(RELLENAR!$F$6="PEM",IF(OR(T1503&lt;(Q1503),Q1503=0),1,""),IF(OR(T1503*(1+$T$11+$T$9)&lt;(Q1503*(1+$O$9+$O$11)),Q1503=0),1,"")),"")</f>
        <v/>
      </c>
      <c r="AB1503" s="93" t="str">
        <f t="shared" si="380"/>
        <v/>
      </c>
      <c r="AC1503" s="56" t="str">
        <f t="shared" si="381"/>
        <v/>
      </c>
      <c r="AD1503" s="94" t="str">
        <f t="shared" si="382"/>
        <v/>
      </c>
      <c r="AE1503" s="56" t="str">
        <f t="shared" si="383"/>
        <v/>
      </c>
      <c r="AF1503" s="78" t="str">
        <f t="shared" si="384"/>
        <v/>
      </c>
    </row>
    <row r="1504" spans="1:32" s="74" customFormat="1" x14ac:dyDescent="0.2">
      <c r="A1504" s="74" t="str">
        <f>IF(EXPORTADO!I1486&lt;&gt;"",EXPORTADO!I1486,"")</f>
        <v/>
      </c>
      <c r="B1504" s="74" t="str">
        <f t="shared" si="369"/>
        <v/>
      </c>
      <c r="C1504" s="86" t="str">
        <f t="shared" si="370"/>
        <v/>
      </c>
      <c r="D1504" s="86" t="str">
        <f t="shared" si="371"/>
        <v/>
      </c>
      <c r="E1504" s="86" t="str">
        <f t="shared" si="372"/>
        <v/>
      </c>
      <c r="F1504" s="86" t="str">
        <f t="shared" si="373"/>
        <v/>
      </c>
      <c r="G1504" s="86" t="str">
        <f t="shared" si="374"/>
        <v/>
      </c>
      <c r="H1504" s="87" t="str">
        <f>IF(EXPORTADO!B1486&lt;&gt;"",EXPORTADO!B1486,"")</f>
        <v/>
      </c>
      <c r="I1504" s="78" t="str">
        <f t="shared" si="375"/>
        <v/>
      </c>
      <c r="J1504" s="78"/>
      <c r="K1504" s="88" t="str">
        <f>IF(EXPORTADO!A1486&lt;&gt;"",TRIM(EXPORTADO!A1486),"")</f>
        <v/>
      </c>
      <c r="L1504" s="50" t="str">
        <f>IF(K1504&lt;&gt;"",EXPORTADO!D1486,"")</f>
        <v/>
      </c>
      <c r="M1504" s="50"/>
      <c r="N1504" s="78" t="str">
        <f>IF(K1504&lt;&gt;"",EXPORTADO!C1486,"")</f>
        <v/>
      </c>
      <c r="O1504" s="89" t="str">
        <f>IF(G1504&lt;&gt;"",EXPORTADO!E1486,"")</f>
        <v/>
      </c>
      <c r="P1504" s="90" t="str">
        <f>IF(G1504&lt;&gt;"",EXPORTADO!F1486,"")</f>
        <v/>
      </c>
      <c r="Q1504" s="90" t="str">
        <f>IF($G1504&lt;&gt;"",$O1504*P1504,IF(OR($I1504="c",$I1504="css"),SUMIF($G$22:G$2999,$K1504,Q$22:Q$2999),IF($I1504="c1",SUMIF($F$22:F$2999,$K1504,Q$22:Q$2999),IF($I1504="c2",SUMIF($E$22:E$2999,$K1504,Q$22:Q$2999),IF($I1504="c3",SUMIF($D$22:D$2999,$K1504,Q$22:Q$2999),IF($I1504="c4",SUMIF($C$22:C$2999,$K1504,Q$22:Q$2999),""))))))</f>
        <v/>
      </c>
      <c r="S1504" s="90"/>
      <c r="T1504" s="90" t="str">
        <f>IF(G1504&lt;&gt;"",IF(S1504&lt;&gt;"",O1504*S1504,"Celda Vacia"),IF($G1504&lt;&gt;"",$O1504*S1504,IF(OR($I1504="c",$I1504="css"),SUMIF($G$22:G$2999,$K1504,T$22:T$2999),IF($I1504="c1",SUMIF($F$22:F$2999,$K1504,T$22:T$2999),IF($I1504="c2",SUMIF($E$22:E$2999,$K1504,T$22:T$2999),IF($I1504="c3",SUMIF($D$22:D$2999,$K1504,T$22:T$2999),IF($I1504="c4",SUMIF($C$22:C$2999,$K1504,T$22:T$2999),"")))))))</f>
        <v/>
      </c>
      <c r="U1504" s="91" t="str">
        <f t="shared" si="376"/>
        <v/>
      </c>
      <c r="V1504" s="45"/>
      <c r="X1504" s="50" t="str">
        <f t="shared" si="377"/>
        <v/>
      </c>
      <c r="Y1504" s="69" t="str">
        <f t="shared" si="378"/>
        <v/>
      </c>
      <c r="Z1504" s="69" t="str">
        <f t="shared" si="379"/>
        <v/>
      </c>
      <c r="AA1504" s="69" t="str">
        <f>IF(I1504="CSS",IF(RELLENAR!$F$6="PEM",IF(OR(T1504&lt;(Q1504),Q1504=0),1,""),IF(OR(T1504*(1+$T$11+$T$9)&lt;(Q1504*(1+$O$9+$O$11)),Q1504=0),1,"")),"")</f>
        <v/>
      </c>
      <c r="AB1504" s="93" t="str">
        <f t="shared" si="380"/>
        <v/>
      </c>
      <c r="AC1504" s="56" t="str">
        <f t="shared" si="381"/>
        <v/>
      </c>
      <c r="AD1504" s="94" t="str">
        <f t="shared" si="382"/>
        <v/>
      </c>
      <c r="AE1504" s="56" t="str">
        <f t="shared" si="383"/>
        <v/>
      </c>
      <c r="AF1504" s="78" t="str">
        <f t="shared" si="384"/>
        <v/>
      </c>
    </row>
    <row r="1505" spans="1:32" s="74" customFormat="1" x14ac:dyDescent="0.2">
      <c r="A1505" s="74" t="str">
        <f>IF(EXPORTADO!I1487&lt;&gt;"",EXPORTADO!I1487,"")</f>
        <v/>
      </c>
      <c r="B1505" s="74" t="str">
        <f t="shared" si="369"/>
        <v/>
      </c>
      <c r="C1505" s="86" t="str">
        <f t="shared" si="370"/>
        <v/>
      </c>
      <c r="D1505" s="86" t="str">
        <f t="shared" si="371"/>
        <v/>
      </c>
      <c r="E1505" s="86" t="str">
        <f t="shared" si="372"/>
        <v/>
      </c>
      <c r="F1505" s="86" t="str">
        <f t="shared" si="373"/>
        <v/>
      </c>
      <c r="G1505" s="86" t="str">
        <f t="shared" si="374"/>
        <v/>
      </c>
      <c r="H1505" s="87" t="str">
        <f>IF(EXPORTADO!B1487&lt;&gt;"",EXPORTADO!B1487,"")</f>
        <v/>
      </c>
      <c r="I1505" s="78" t="str">
        <f t="shared" si="375"/>
        <v/>
      </c>
      <c r="J1505" s="78"/>
      <c r="K1505" s="88" t="str">
        <f>IF(EXPORTADO!A1487&lt;&gt;"",TRIM(EXPORTADO!A1487),"")</f>
        <v/>
      </c>
      <c r="L1505" s="50" t="str">
        <f>IF(K1505&lt;&gt;"",EXPORTADO!D1487,"")</f>
        <v/>
      </c>
      <c r="M1505" s="50"/>
      <c r="N1505" s="78" t="str">
        <f>IF(K1505&lt;&gt;"",EXPORTADO!C1487,"")</f>
        <v/>
      </c>
      <c r="O1505" s="89" t="str">
        <f>IF(G1505&lt;&gt;"",EXPORTADO!E1487,"")</f>
        <v/>
      </c>
      <c r="P1505" s="90" t="str">
        <f>IF(G1505&lt;&gt;"",EXPORTADO!F1487,"")</f>
        <v/>
      </c>
      <c r="Q1505" s="90" t="str">
        <f>IF($G1505&lt;&gt;"",$O1505*P1505,IF(OR($I1505="c",$I1505="css"),SUMIF($G$22:G$2999,$K1505,Q$22:Q$2999),IF($I1505="c1",SUMIF($F$22:F$2999,$K1505,Q$22:Q$2999),IF($I1505="c2",SUMIF($E$22:E$2999,$K1505,Q$22:Q$2999),IF($I1505="c3",SUMIF($D$22:D$2999,$K1505,Q$22:Q$2999),IF($I1505="c4",SUMIF($C$22:C$2999,$K1505,Q$22:Q$2999),""))))))</f>
        <v/>
      </c>
      <c r="S1505" s="90"/>
      <c r="T1505" s="90" t="str">
        <f>IF(G1505&lt;&gt;"",IF(S1505&lt;&gt;"",O1505*S1505,"Celda Vacia"),IF($G1505&lt;&gt;"",$O1505*S1505,IF(OR($I1505="c",$I1505="css"),SUMIF($G$22:G$2999,$K1505,T$22:T$2999),IF($I1505="c1",SUMIF($F$22:F$2999,$K1505,T$22:T$2999),IF($I1505="c2",SUMIF($E$22:E$2999,$K1505,T$22:T$2999),IF($I1505="c3",SUMIF($D$22:D$2999,$K1505,T$22:T$2999),IF($I1505="c4",SUMIF($C$22:C$2999,$K1505,T$22:T$2999),"")))))))</f>
        <v/>
      </c>
      <c r="U1505" s="91" t="str">
        <f t="shared" si="376"/>
        <v/>
      </c>
      <c r="V1505" s="45"/>
      <c r="X1505" s="50" t="str">
        <f t="shared" si="377"/>
        <v/>
      </c>
      <c r="Y1505" s="69" t="str">
        <f t="shared" si="378"/>
        <v/>
      </c>
      <c r="Z1505" s="69" t="str">
        <f t="shared" si="379"/>
        <v/>
      </c>
      <c r="AA1505" s="69" t="str">
        <f>IF(I1505="CSS",IF(RELLENAR!$F$6="PEM",IF(OR(T1505&lt;(Q1505),Q1505=0),1,""),IF(OR(T1505*(1+$T$11+$T$9)&lt;(Q1505*(1+$O$9+$O$11)),Q1505=0),1,"")),"")</f>
        <v/>
      </c>
      <c r="AB1505" s="93" t="str">
        <f t="shared" si="380"/>
        <v/>
      </c>
      <c r="AC1505" s="56" t="str">
        <f t="shared" si="381"/>
        <v/>
      </c>
      <c r="AD1505" s="94" t="str">
        <f t="shared" si="382"/>
        <v/>
      </c>
      <c r="AE1505" s="56" t="str">
        <f t="shared" si="383"/>
        <v/>
      </c>
      <c r="AF1505" s="78" t="str">
        <f t="shared" si="384"/>
        <v/>
      </c>
    </row>
    <row r="1506" spans="1:32" s="74" customFormat="1" x14ac:dyDescent="0.2">
      <c r="A1506" s="74" t="str">
        <f>IF(EXPORTADO!I1488&lt;&gt;"",EXPORTADO!I1488,"")</f>
        <v/>
      </c>
      <c r="B1506" s="74" t="str">
        <f t="shared" si="369"/>
        <v/>
      </c>
      <c r="C1506" s="86" t="str">
        <f t="shared" si="370"/>
        <v/>
      </c>
      <c r="D1506" s="86" t="str">
        <f t="shared" si="371"/>
        <v/>
      </c>
      <c r="E1506" s="86" t="str">
        <f t="shared" si="372"/>
        <v/>
      </c>
      <c r="F1506" s="86" t="str">
        <f t="shared" si="373"/>
        <v/>
      </c>
      <c r="G1506" s="86" t="str">
        <f t="shared" si="374"/>
        <v/>
      </c>
      <c r="H1506" s="87" t="str">
        <f>IF(EXPORTADO!B1488&lt;&gt;"",EXPORTADO!B1488,"")</f>
        <v/>
      </c>
      <c r="I1506" s="78" t="str">
        <f t="shared" si="375"/>
        <v/>
      </c>
      <c r="J1506" s="78"/>
      <c r="K1506" s="88" t="str">
        <f>IF(EXPORTADO!A1488&lt;&gt;"",TRIM(EXPORTADO!A1488),"")</f>
        <v/>
      </c>
      <c r="L1506" s="50" t="str">
        <f>IF(K1506&lt;&gt;"",EXPORTADO!D1488,"")</f>
        <v/>
      </c>
      <c r="M1506" s="50"/>
      <c r="N1506" s="78" t="str">
        <f>IF(K1506&lt;&gt;"",EXPORTADO!C1488,"")</f>
        <v/>
      </c>
      <c r="O1506" s="89" t="str">
        <f>IF(G1506&lt;&gt;"",EXPORTADO!E1488,"")</f>
        <v/>
      </c>
      <c r="P1506" s="90" t="str">
        <f>IF(G1506&lt;&gt;"",EXPORTADO!F1488,"")</f>
        <v/>
      </c>
      <c r="Q1506" s="90" t="str">
        <f>IF($G1506&lt;&gt;"",$O1506*P1506,IF(OR($I1506="c",$I1506="css"),SUMIF($G$22:G$2999,$K1506,Q$22:Q$2999),IF($I1506="c1",SUMIF($F$22:F$2999,$K1506,Q$22:Q$2999),IF($I1506="c2",SUMIF($E$22:E$2999,$K1506,Q$22:Q$2999),IF($I1506="c3",SUMIF($D$22:D$2999,$K1506,Q$22:Q$2999),IF($I1506="c4",SUMIF($C$22:C$2999,$K1506,Q$22:Q$2999),""))))))</f>
        <v/>
      </c>
      <c r="S1506" s="90"/>
      <c r="T1506" s="90" t="str">
        <f>IF(G1506&lt;&gt;"",IF(S1506&lt;&gt;"",O1506*S1506,"Celda Vacia"),IF($G1506&lt;&gt;"",$O1506*S1506,IF(OR($I1506="c",$I1506="css"),SUMIF($G$22:G$2999,$K1506,T$22:T$2999),IF($I1506="c1",SUMIF($F$22:F$2999,$K1506,T$22:T$2999),IF($I1506="c2",SUMIF($E$22:E$2999,$K1506,T$22:T$2999),IF($I1506="c3",SUMIF($D$22:D$2999,$K1506,T$22:T$2999),IF($I1506="c4",SUMIF($C$22:C$2999,$K1506,T$22:T$2999),"")))))))</f>
        <v/>
      </c>
      <c r="U1506" s="91" t="str">
        <f t="shared" si="376"/>
        <v/>
      </c>
      <c r="V1506" s="45"/>
      <c r="X1506" s="50" t="str">
        <f t="shared" si="377"/>
        <v/>
      </c>
      <c r="Y1506" s="69" t="str">
        <f t="shared" si="378"/>
        <v/>
      </c>
      <c r="Z1506" s="69" t="str">
        <f t="shared" si="379"/>
        <v/>
      </c>
      <c r="AA1506" s="69" t="str">
        <f>IF(I1506="CSS",IF(RELLENAR!$F$6="PEM",IF(OR(T1506&lt;(Q1506),Q1506=0),1,""),IF(OR(T1506*(1+$T$11+$T$9)&lt;(Q1506*(1+$O$9+$O$11)),Q1506=0),1,"")),"")</f>
        <v/>
      </c>
      <c r="AB1506" s="93" t="str">
        <f t="shared" si="380"/>
        <v/>
      </c>
      <c r="AC1506" s="56" t="str">
        <f t="shared" si="381"/>
        <v/>
      </c>
      <c r="AD1506" s="94" t="str">
        <f t="shared" si="382"/>
        <v/>
      </c>
      <c r="AE1506" s="56" t="str">
        <f t="shared" si="383"/>
        <v/>
      </c>
      <c r="AF1506" s="78" t="str">
        <f t="shared" si="384"/>
        <v/>
      </c>
    </row>
    <row r="1507" spans="1:32" s="74" customFormat="1" x14ac:dyDescent="0.2">
      <c r="A1507" s="74" t="str">
        <f>IF(EXPORTADO!I1489&lt;&gt;"",EXPORTADO!I1489,"")</f>
        <v/>
      </c>
      <c r="B1507" s="74" t="str">
        <f t="shared" si="369"/>
        <v/>
      </c>
      <c r="C1507" s="86" t="str">
        <f t="shared" si="370"/>
        <v/>
      </c>
      <c r="D1507" s="86" t="str">
        <f t="shared" si="371"/>
        <v/>
      </c>
      <c r="E1507" s="86" t="str">
        <f t="shared" si="372"/>
        <v/>
      </c>
      <c r="F1507" s="86" t="str">
        <f t="shared" si="373"/>
        <v/>
      </c>
      <c r="G1507" s="86" t="str">
        <f t="shared" si="374"/>
        <v/>
      </c>
      <c r="H1507" s="87" t="str">
        <f>IF(EXPORTADO!B1489&lt;&gt;"",EXPORTADO!B1489,"")</f>
        <v/>
      </c>
      <c r="I1507" s="78" t="str">
        <f t="shared" si="375"/>
        <v/>
      </c>
      <c r="J1507" s="78"/>
      <c r="K1507" s="88" t="str">
        <f>IF(EXPORTADO!A1489&lt;&gt;"",TRIM(EXPORTADO!A1489),"")</f>
        <v/>
      </c>
      <c r="L1507" s="50" t="str">
        <f>IF(K1507&lt;&gt;"",EXPORTADO!D1489,"")</f>
        <v/>
      </c>
      <c r="M1507" s="50"/>
      <c r="N1507" s="78" t="str">
        <f>IF(K1507&lt;&gt;"",EXPORTADO!C1489,"")</f>
        <v/>
      </c>
      <c r="O1507" s="89" t="str">
        <f>IF(G1507&lt;&gt;"",EXPORTADO!E1489,"")</f>
        <v/>
      </c>
      <c r="P1507" s="90" t="str">
        <f>IF(G1507&lt;&gt;"",EXPORTADO!F1489,"")</f>
        <v/>
      </c>
      <c r="Q1507" s="90" t="str">
        <f>IF($G1507&lt;&gt;"",$O1507*P1507,IF(OR($I1507="c",$I1507="css"),SUMIF($G$22:G$2999,$K1507,Q$22:Q$2999),IF($I1507="c1",SUMIF($F$22:F$2999,$K1507,Q$22:Q$2999),IF($I1507="c2",SUMIF($E$22:E$2999,$K1507,Q$22:Q$2999),IF($I1507="c3",SUMIF($D$22:D$2999,$K1507,Q$22:Q$2999),IF($I1507="c4",SUMIF($C$22:C$2999,$K1507,Q$22:Q$2999),""))))))</f>
        <v/>
      </c>
      <c r="S1507" s="90"/>
      <c r="T1507" s="90" t="str">
        <f>IF(G1507&lt;&gt;"",IF(S1507&lt;&gt;"",O1507*S1507,"Celda Vacia"),IF($G1507&lt;&gt;"",$O1507*S1507,IF(OR($I1507="c",$I1507="css"),SUMIF($G$22:G$2999,$K1507,T$22:T$2999),IF($I1507="c1",SUMIF($F$22:F$2999,$K1507,T$22:T$2999),IF($I1507="c2",SUMIF($E$22:E$2999,$K1507,T$22:T$2999),IF($I1507="c3",SUMIF($D$22:D$2999,$K1507,T$22:T$2999),IF($I1507="c4",SUMIF($C$22:C$2999,$K1507,T$22:T$2999),"")))))))</f>
        <v/>
      </c>
      <c r="U1507" s="91" t="str">
        <f t="shared" si="376"/>
        <v/>
      </c>
      <c r="V1507" s="45"/>
      <c r="X1507" s="50" t="str">
        <f t="shared" si="377"/>
        <v/>
      </c>
      <c r="Y1507" s="69" t="str">
        <f t="shared" si="378"/>
        <v/>
      </c>
      <c r="Z1507" s="69" t="str">
        <f t="shared" si="379"/>
        <v/>
      </c>
      <c r="AA1507" s="69" t="str">
        <f>IF(I1507="CSS",IF(RELLENAR!$F$6="PEM",IF(OR(T1507&lt;(Q1507),Q1507=0),1,""),IF(OR(T1507*(1+$T$11+$T$9)&lt;(Q1507*(1+$O$9+$O$11)),Q1507=0),1,"")),"")</f>
        <v/>
      </c>
      <c r="AB1507" s="93" t="str">
        <f t="shared" si="380"/>
        <v/>
      </c>
      <c r="AC1507" s="56" t="str">
        <f t="shared" si="381"/>
        <v/>
      </c>
      <c r="AD1507" s="94" t="str">
        <f t="shared" si="382"/>
        <v/>
      </c>
      <c r="AE1507" s="56" t="str">
        <f t="shared" si="383"/>
        <v/>
      </c>
      <c r="AF1507" s="78" t="str">
        <f t="shared" si="384"/>
        <v/>
      </c>
    </row>
    <row r="1508" spans="1:32" s="74" customFormat="1" x14ac:dyDescent="0.2">
      <c r="A1508" s="74" t="str">
        <f>IF(EXPORTADO!I1490&lt;&gt;"",EXPORTADO!I1490,"")</f>
        <v/>
      </c>
      <c r="B1508" s="74" t="str">
        <f t="shared" si="369"/>
        <v/>
      </c>
      <c r="C1508" s="86" t="str">
        <f t="shared" si="370"/>
        <v/>
      </c>
      <c r="D1508" s="86" t="str">
        <f t="shared" si="371"/>
        <v/>
      </c>
      <c r="E1508" s="86" t="str">
        <f t="shared" si="372"/>
        <v/>
      </c>
      <c r="F1508" s="86" t="str">
        <f t="shared" si="373"/>
        <v/>
      </c>
      <c r="G1508" s="86" t="str">
        <f t="shared" si="374"/>
        <v/>
      </c>
      <c r="H1508" s="87" t="str">
        <f>IF(EXPORTADO!B1490&lt;&gt;"",EXPORTADO!B1490,"")</f>
        <v/>
      </c>
      <c r="I1508" s="78" t="str">
        <f t="shared" si="375"/>
        <v/>
      </c>
      <c r="J1508" s="78"/>
      <c r="K1508" s="88" t="str">
        <f>IF(EXPORTADO!A1490&lt;&gt;"",TRIM(EXPORTADO!A1490),"")</f>
        <v/>
      </c>
      <c r="L1508" s="50" t="str">
        <f>IF(K1508&lt;&gt;"",EXPORTADO!D1490,"")</f>
        <v/>
      </c>
      <c r="M1508" s="50"/>
      <c r="N1508" s="78" t="str">
        <f>IF(K1508&lt;&gt;"",EXPORTADO!C1490,"")</f>
        <v/>
      </c>
      <c r="O1508" s="89" t="str">
        <f>IF(G1508&lt;&gt;"",EXPORTADO!E1490,"")</f>
        <v/>
      </c>
      <c r="P1508" s="90" t="str">
        <f>IF(G1508&lt;&gt;"",EXPORTADO!F1490,"")</f>
        <v/>
      </c>
      <c r="Q1508" s="90" t="str">
        <f>IF($G1508&lt;&gt;"",$O1508*P1508,IF(OR($I1508="c",$I1508="css"),SUMIF($G$22:G$2999,$K1508,Q$22:Q$2999),IF($I1508="c1",SUMIF($F$22:F$2999,$K1508,Q$22:Q$2999),IF($I1508="c2",SUMIF($E$22:E$2999,$K1508,Q$22:Q$2999),IF($I1508="c3",SUMIF($D$22:D$2999,$K1508,Q$22:Q$2999),IF($I1508="c4",SUMIF($C$22:C$2999,$K1508,Q$22:Q$2999),""))))))</f>
        <v/>
      </c>
      <c r="S1508" s="90"/>
      <c r="T1508" s="90" t="str">
        <f>IF(G1508&lt;&gt;"",IF(S1508&lt;&gt;"",O1508*S1508,"Celda Vacia"),IF($G1508&lt;&gt;"",$O1508*S1508,IF(OR($I1508="c",$I1508="css"),SUMIF($G$22:G$2999,$K1508,T$22:T$2999),IF($I1508="c1",SUMIF($F$22:F$2999,$K1508,T$22:T$2999),IF($I1508="c2",SUMIF($E$22:E$2999,$K1508,T$22:T$2999),IF($I1508="c3",SUMIF($D$22:D$2999,$K1508,T$22:T$2999),IF($I1508="c4",SUMIF($C$22:C$2999,$K1508,T$22:T$2999),"")))))))</f>
        <v/>
      </c>
      <c r="U1508" s="91" t="str">
        <f t="shared" si="376"/>
        <v/>
      </c>
      <c r="V1508" s="45"/>
      <c r="X1508" s="50" t="str">
        <f t="shared" si="377"/>
        <v/>
      </c>
      <c r="Y1508" s="69" t="str">
        <f t="shared" si="378"/>
        <v/>
      </c>
      <c r="Z1508" s="69" t="str">
        <f t="shared" si="379"/>
        <v/>
      </c>
      <c r="AA1508" s="69" t="str">
        <f>IF(I1508="CSS",IF(RELLENAR!$F$6="PEM",IF(OR(T1508&lt;(Q1508),Q1508=0),1,""),IF(OR(T1508*(1+$T$11+$T$9)&lt;(Q1508*(1+$O$9+$O$11)),Q1508=0),1,"")),"")</f>
        <v/>
      </c>
      <c r="AB1508" s="93" t="str">
        <f t="shared" si="380"/>
        <v/>
      </c>
      <c r="AC1508" s="56" t="str">
        <f t="shared" si="381"/>
        <v/>
      </c>
      <c r="AD1508" s="94" t="str">
        <f t="shared" si="382"/>
        <v/>
      </c>
      <c r="AE1508" s="56" t="str">
        <f t="shared" si="383"/>
        <v/>
      </c>
      <c r="AF1508" s="78" t="str">
        <f t="shared" si="384"/>
        <v/>
      </c>
    </row>
    <row r="1509" spans="1:32" s="74" customFormat="1" x14ac:dyDescent="0.2">
      <c r="A1509" s="74" t="str">
        <f>IF(EXPORTADO!I1491&lt;&gt;"",EXPORTADO!I1491,"")</f>
        <v/>
      </c>
      <c r="B1509" s="74" t="str">
        <f t="shared" si="369"/>
        <v/>
      </c>
      <c r="C1509" s="86" t="str">
        <f t="shared" si="370"/>
        <v/>
      </c>
      <c r="D1509" s="86" t="str">
        <f t="shared" si="371"/>
        <v/>
      </c>
      <c r="E1509" s="86" t="str">
        <f t="shared" si="372"/>
        <v/>
      </c>
      <c r="F1509" s="86" t="str">
        <f t="shared" si="373"/>
        <v/>
      </c>
      <c r="G1509" s="86" t="str">
        <f t="shared" si="374"/>
        <v/>
      </c>
      <c r="H1509" s="87" t="str">
        <f>IF(EXPORTADO!B1491&lt;&gt;"",EXPORTADO!B1491,"")</f>
        <v/>
      </c>
      <c r="I1509" s="78" t="str">
        <f t="shared" si="375"/>
        <v/>
      </c>
      <c r="J1509" s="78"/>
      <c r="K1509" s="88" t="str">
        <f>IF(EXPORTADO!A1491&lt;&gt;"",TRIM(EXPORTADO!A1491),"")</f>
        <v/>
      </c>
      <c r="L1509" s="50" t="str">
        <f>IF(K1509&lt;&gt;"",EXPORTADO!D1491,"")</f>
        <v/>
      </c>
      <c r="M1509" s="50"/>
      <c r="N1509" s="78" t="str">
        <f>IF(K1509&lt;&gt;"",EXPORTADO!C1491,"")</f>
        <v/>
      </c>
      <c r="O1509" s="89" t="str">
        <f>IF(G1509&lt;&gt;"",EXPORTADO!E1491,"")</f>
        <v/>
      </c>
      <c r="P1509" s="90" t="str">
        <f>IF(G1509&lt;&gt;"",EXPORTADO!F1491,"")</f>
        <v/>
      </c>
      <c r="Q1509" s="90" t="str">
        <f>IF($G1509&lt;&gt;"",$O1509*P1509,IF(OR($I1509="c",$I1509="css"),SUMIF($G$22:G$2999,$K1509,Q$22:Q$2999),IF($I1509="c1",SUMIF($F$22:F$2999,$K1509,Q$22:Q$2999),IF($I1509="c2",SUMIF($E$22:E$2999,$K1509,Q$22:Q$2999),IF($I1509="c3",SUMIF($D$22:D$2999,$K1509,Q$22:Q$2999),IF($I1509="c4",SUMIF($C$22:C$2999,$K1509,Q$22:Q$2999),""))))))</f>
        <v/>
      </c>
      <c r="S1509" s="90"/>
      <c r="T1509" s="90" t="str">
        <f>IF(G1509&lt;&gt;"",IF(S1509&lt;&gt;"",O1509*S1509,"Celda Vacia"),IF($G1509&lt;&gt;"",$O1509*S1509,IF(OR($I1509="c",$I1509="css"),SUMIF($G$22:G$2999,$K1509,T$22:T$2999),IF($I1509="c1",SUMIF($F$22:F$2999,$K1509,T$22:T$2999),IF($I1509="c2",SUMIF($E$22:E$2999,$K1509,T$22:T$2999),IF($I1509="c3",SUMIF($D$22:D$2999,$K1509,T$22:T$2999),IF($I1509="c4",SUMIF($C$22:C$2999,$K1509,T$22:T$2999),"")))))))</f>
        <v/>
      </c>
      <c r="U1509" s="91" t="str">
        <f t="shared" si="376"/>
        <v/>
      </c>
      <c r="V1509" s="45"/>
      <c r="X1509" s="50" t="str">
        <f t="shared" si="377"/>
        <v/>
      </c>
      <c r="Y1509" s="69" t="str">
        <f t="shared" si="378"/>
        <v/>
      </c>
      <c r="Z1509" s="69" t="str">
        <f t="shared" si="379"/>
        <v/>
      </c>
      <c r="AA1509" s="69" t="str">
        <f>IF(I1509="CSS",IF(RELLENAR!$F$6="PEM",IF(OR(T1509&lt;(Q1509),Q1509=0),1,""),IF(OR(T1509*(1+$T$11+$T$9)&lt;(Q1509*(1+$O$9+$O$11)),Q1509=0),1,"")),"")</f>
        <v/>
      </c>
      <c r="AB1509" s="93" t="str">
        <f t="shared" si="380"/>
        <v/>
      </c>
      <c r="AC1509" s="56" t="str">
        <f t="shared" si="381"/>
        <v/>
      </c>
      <c r="AD1509" s="94" t="str">
        <f t="shared" si="382"/>
        <v/>
      </c>
      <c r="AE1509" s="56" t="str">
        <f t="shared" si="383"/>
        <v/>
      </c>
      <c r="AF1509" s="78" t="str">
        <f t="shared" si="384"/>
        <v/>
      </c>
    </row>
    <row r="1510" spans="1:32" s="74" customFormat="1" x14ac:dyDescent="0.2">
      <c r="A1510" s="74" t="str">
        <f>IF(EXPORTADO!I1492&lt;&gt;"",EXPORTADO!I1492,"")</f>
        <v/>
      </c>
      <c r="B1510" s="74" t="str">
        <f t="shared" si="369"/>
        <v/>
      </c>
      <c r="C1510" s="86" t="str">
        <f t="shared" si="370"/>
        <v/>
      </c>
      <c r="D1510" s="86" t="str">
        <f t="shared" si="371"/>
        <v/>
      </c>
      <c r="E1510" s="86" t="str">
        <f t="shared" si="372"/>
        <v/>
      </c>
      <c r="F1510" s="86" t="str">
        <f t="shared" si="373"/>
        <v/>
      </c>
      <c r="G1510" s="86" t="str">
        <f t="shared" si="374"/>
        <v/>
      </c>
      <c r="H1510" s="87" t="str">
        <f>IF(EXPORTADO!B1492&lt;&gt;"",EXPORTADO!B1492,"")</f>
        <v/>
      </c>
      <c r="I1510" s="78" t="str">
        <f t="shared" si="375"/>
        <v/>
      </c>
      <c r="J1510" s="78"/>
      <c r="K1510" s="88" t="str">
        <f>IF(EXPORTADO!A1492&lt;&gt;"",TRIM(EXPORTADO!A1492),"")</f>
        <v/>
      </c>
      <c r="L1510" s="50" t="str">
        <f>IF(K1510&lt;&gt;"",EXPORTADO!D1492,"")</f>
        <v/>
      </c>
      <c r="M1510" s="50"/>
      <c r="N1510" s="78" t="str">
        <f>IF(K1510&lt;&gt;"",EXPORTADO!C1492,"")</f>
        <v/>
      </c>
      <c r="O1510" s="89" t="str">
        <f>IF(G1510&lt;&gt;"",EXPORTADO!E1492,"")</f>
        <v/>
      </c>
      <c r="P1510" s="90" t="str">
        <f>IF(G1510&lt;&gt;"",EXPORTADO!F1492,"")</f>
        <v/>
      </c>
      <c r="Q1510" s="90" t="str">
        <f>IF($G1510&lt;&gt;"",$O1510*P1510,IF(OR($I1510="c",$I1510="css"),SUMIF($G$22:G$2999,$K1510,Q$22:Q$2999),IF($I1510="c1",SUMIF($F$22:F$2999,$K1510,Q$22:Q$2999),IF($I1510="c2",SUMIF($E$22:E$2999,$K1510,Q$22:Q$2999),IF($I1510="c3",SUMIF($D$22:D$2999,$K1510,Q$22:Q$2999),IF($I1510="c4",SUMIF($C$22:C$2999,$K1510,Q$22:Q$2999),""))))))</f>
        <v/>
      </c>
      <c r="S1510" s="90"/>
      <c r="T1510" s="90" t="str">
        <f>IF(G1510&lt;&gt;"",IF(S1510&lt;&gt;"",O1510*S1510,"Celda Vacia"),IF($G1510&lt;&gt;"",$O1510*S1510,IF(OR($I1510="c",$I1510="css"),SUMIF($G$22:G$2999,$K1510,T$22:T$2999),IF($I1510="c1",SUMIF($F$22:F$2999,$K1510,T$22:T$2999),IF($I1510="c2",SUMIF($E$22:E$2999,$K1510,T$22:T$2999),IF($I1510="c3",SUMIF($D$22:D$2999,$K1510,T$22:T$2999),IF($I1510="c4",SUMIF($C$22:C$2999,$K1510,T$22:T$2999),"")))))))</f>
        <v/>
      </c>
      <c r="U1510" s="91" t="str">
        <f t="shared" si="376"/>
        <v/>
      </c>
      <c r="V1510" s="45"/>
      <c r="X1510" s="50" t="str">
        <f t="shared" si="377"/>
        <v/>
      </c>
      <c r="Y1510" s="69" t="str">
        <f t="shared" si="378"/>
        <v/>
      </c>
      <c r="Z1510" s="69" t="str">
        <f t="shared" si="379"/>
        <v/>
      </c>
      <c r="AA1510" s="69" t="str">
        <f>IF(I1510="CSS",IF(RELLENAR!$F$6="PEM",IF(OR(T1510&lt;(Q1510),Q1510=0),1,""),IF(OR(T1510*(1+$T$11+$T$9)&lt;(Q1510*(1+$O$9+$O$11)),Q1510=0),1,"")),"")</f>
        <v/>
      </c>
      <c r="AB1510" s="93" t="str">
        <f t="shared" si="380"/>
        <v/>
      </c>
      <c r="AC1510" s="56" t="str">
        <f t="shared" si="381"/>
        <v/>
      </c>
      <c r="AD1510" s="94" t="str">
        <f t="shared" si="382"/>
        <v/>
      </c>
      <c r="AE1510" s="56" t="str">
        <f t="shared" si="383"/>
        <v/>
      </c>
      <c r="AF1510" s="78" t="str">
        <f t="shared" si="384"/>
        <v/>
      </c>
    </row>
    <row r="1511" spans="1:32" s="74" customFormat="1" x14ac:dyDescent="0.2">
      <c r="A1511" s="74" t="str">
        <f>IF(EXPORTADO!I1493&lt;&gt;"",EXPORTADO!I1493,"")</f>
        <v/>
      </c>
      <c r="B1511" s="74" t="str">
        <f t="shared" si="369"/>
        <v/>
      </c>
      <c r="C1511" s="86" t="str">
        <f t="shared" si="370"/>
        <v/>
      </c>
      <c r="D1511" s="86" t="str">
        <f t="shared" si="371"/>
        <v/>
      </c>
      <c r="E1511" s="86" t="str">
        <f t="shared" si="372"/>
        <v/>
      </c>
      <c r="F1511" s="86" t="str">
        <f t="shared" si="373"/>
        <v/>
      </c>
      <c r="G1511" s="86" t="str">
        <f t="shared" si="374"/>
        <v/>
      </c>
      <c r="H1511" s="87" t="str">
        <f>IF(EXPORTADO!B1493&lt;&gt;"",EXPORTADO!B1493,"")</f>
        <v/>
      </c>
      <c r="I1511" s="78" t="str">
        <f t="shared" si="375"/>
        <v/>
      </c>
      <c r="J1511" s="78"/>
      <c r="K1511" s="88" t="str">
        <f>IF(EXPORTADO!A1493&lt;&gt;"",TRIM(EXPORTADO!A1493),"")</f>
        <v/>
      </c>
      <c r="L1511" s="50" t="str">
        <f>IF(K1511&lt;&gt;"",EXPORTADO!D1493,"")</f>
        <v/>
      </c>
      <c r="M1511" s="50"/>
      <c r="N1511" s="78" t="str">
        <f>IF(K1511&lt;&gt;"",EXPORTADO!C1493,"")</f>
        <v/>
      </c>
      <c r="O1511" s="89" t="str">
        <f>IF(G1511&lt;&gt;"",EXPORTADO!E1493,"")</f>
        <v/>
      </c>
      <c r="P1511" s="90" t="str">
        <f>IF(G1511&lt;&gt;"",EXPORTADO!F1493,"")</f>
        <v/>
      </c>
      <c r="Q1511" s="90" t="str">
        <f>IF($G1511&lt;&gt;"",$O1511*P1511,IF(OR($I1511="c",$I1511="css"),SUMIF($G$22:G$2999,$K1511,Q$22:Q$2999),IF($I1511="c1",SUMIF($F$22:F$2999,$K1511,Q$22:Q$2999),IF($I1511="c2",SUMIF($E$22:E$2999,$K1511,Q$22:Q$2999),IF($I1511="c3",SUMIF($D$22:D$2999,$K1511,Q$22:Q$2999),IF($I1511="c4",SUMIF($C$22:C$2999,$K1511,Q$22:Q$2999),""))))))</f>
        <v/>
      </c>
      <c r="S1511" s="90"/>
      <c r="T1511" s="90" t="str">
        <f>IF(G1511&lt;&gt;"",IF(S1511&lt;&gt;"",O1511*S1511,"Celda Vacia"),IF($G1511&lt;&gt;"",$O1511*S1511,IF(OR($I1511="c",$I1511="css"),SUMIF($G$22:G$2999,$K1511,T$22:T$2999),IF($I1511="c1",SUMIF($F$22:F$2999,$K1511,T$22:T$2999),IF($I1511="c2",SUMIF($E$22:E$2999,$K1511,T$22:T$2999),IF($I1511="c3",SUMIF($D$22:D$2999,$K1511,T$22:T$2999),IF($I1511="c4",SUMIF($C$22:C$2999,$K1511,T$22:T$2999),"")))))))</f>
        <v/>
      </c>
      <c r="U1511" s="91" t="str">
        <f t="shared" si="376"/>
        <v/>
      </c>
      <c r="V1511" s="45"/>
      <c r="X1511" s="50" t="str">
        <f t="shared" si="377"/>
        <v/>
      </c>
      <c r="Y1511" s="69" t="str">
        <f t="shared" si="378"/>
        <v/>
      </c>
      <c r="Z1511" s="69" t="str">
        <f t="shared" si="379"/>
        <v/>
      </c>
      <c r="AA1511" s="69" t="str">
        <f>IF(I1511="CSS",IF(RELLENAR!$F$6="PEM",IF(OR(T1511&lt;(Q1511),Q1511=0),1,""),IF(OR(T1511*(1+$T$11+$T$9)&lt;(Q1511*(1+$O$9+$O$11)),Q1511=0),1,"")),"")</f>
        <v/>
      </c>
      <c r="AB1511" s="93" t="str">
        <f t="shared" si="380"/>
        <v/>
      </c>
      <c r="AC1511" s="56" t="str">
        <f t="shared" si="381"/>
        <v/>
      </c>
      <c r="AD1511" s="94" t="str">
        <f t="shared" si="382"/>
        <v/>
      </c>
      <c r="AE1511" s="56" t="str">
        <f t="shared" si="383"/>
        <v/>
      </c>
      <c r="AF1511" s="78" t="str">
        <f t="shared" si="384"/>
        <v/>
      </c>
    </row>
    <row r="1512" spans="1:32" s="74" customFormat="1" x14ac:dyDescent="0.2">
      <c r="A1512" s="74" t="str">
        <f>IF(EXPORTADO!I1494&lt;&gt;"",EXPORTADO!I1494,"")</f>
        <v/>
      </c>
      <c r="B1512" s="74" t="str">
        <f t="shared" si="369"/>
        <v/>
      </c>
      <c r="C1512" s="86" t="str">
        <f t="shared" si="370"/>
        <v/>
      </c>
      <c r="D1512" s="86" t="str">
        <f t="shared" si="371"/>
        <v/>
      </c>
      <c r="E1512" s="86" t="str">
        <f t="shared" si="372"/>
        <v/>
      </c>
      <c r="F1512" s="86" t="str">
        <f t="shared" si="373"/>
        <v/>
      </c>
      <c r="G1512" s="86" t="str">
        <f t="shared" si="374"/>
        <v/>
      </c>
      <c r="H1512" s="87" t="str">
        <f>IF(EXPORTADO!B1494&lt;&gt;"",EXPORTADO!B1494,"")</f>
        <v/>
      </c>
      <c r="I1512" s="78" t="str">
        <f t="shared" si="375"/>
        <v/>
      </c>
      <c r="J1512" s="78"/>
      <c r="K1512" s="88" t="str">
        <f>IF(EXPORTADO!A1494&lt;&gt;"",TRIM(EXPORTADO!A1494),"")</f>
        <v/>
      </c>
      <c r="L1512" s="50" t="str">
        <f>IF(K1512&lt;&gt;"",EXPORTADO!D1494,"")</f>
        <v/>
      </c>
      <c r="M1512" s="50"/>
      <c r="N1512" s="78" t="str">
        <f>IF(K1512&lt;&gt;"",EXPORTADO!C1494,"")</f>
        <v/>
      </c>
      <c r="O1512" s="89" t="str">
        <f>IF(G1512&lt;&gt;"",EXPORTADO!E1494,"")</f>
        <v/>
      </c>
      <c r="P1512" s="90" t="str">
        <f>IF(G1512&lt;&gt;"",EXPORTADO!F1494,"")</f>
        <v/>
      </c>
      <c r="Q1512" s="90" t="str">
        <f>IF($G1512&lt;&gt;"",$O1512*P1512,IF(OR($I1512="c",$I1512="css"),SUMIF($G$22:G$2999,$K1512,Q$22:Q$2999),IF($I1512="c1",SUMIF($F$22:F$2999,$K1512,Q$22:Q$2999),IF($I1512="c2",SUMIF($E$22:E$2999,$K1512,Q$22:Q$2999),IF($I1512="c3",SUMIF($D$22:D$2999,$K1512,Q$22:Q$2999),IF($I1512="c4",SUMIF($C$22:C$2999,$K1512,Q$22:Q$2999),""))))))</f>
        <v/>
      </c>
      <c r="S1512" s="90"/>
      <c r="T1512" s="90" t="str">
        <f>IF(G1512&lt;&gt;"",IF(S1512&lt;&gt;"",O1512*S1512,"Celda Vacia"),IF($G1512&lt;&gt;"",$O1512*S1512,IF(OR($I1512="c",$I1512="css"),SUMIF($G$22:G$2999,$K1512,T$22:T$2999),IF($I1512="c1",SUMIF($F$22:F$2999,$K1512,T$22:T$2999),IF($I1512="c2",SUMIF($E$22:E$2999,$K1512,T$22:T$2999),IF($I1512="c3",SUMIF($D$22:D$2999,$K1512,T$22:T$2999),IF($I1512="c4",SUMIF($C$22:C$2999,$K1512,T$22:T$2999),"")))))))</f>
        <v/>
      </c>
      <c r="U1512" s="91" t="str">
        <f t="shared" si="376"/>
        <v/>
      </c>
      <c r="V1512" s="45"/>
      <c r="X1512" s="50" t="str">
        <f t="shared" si="377"/>
        <v/>
      </c>
      <c r="Y1512" s="69" t="str">
        <f t="shared" si="378"/>
        <v/>
      </c>
      <c r="Z1512" s="69" t="str">
        <f t="shared" si="379"/>
        <v/>
      </c>
      <c r="AA1512" s="69" t="str">
        <f>IF(I1512="CSS",IF(RELLENAR!$F$6="PEM",IF(OR(T1512&lt;(Q1512),Q1512=0),1,""),IF(OR(T1512*(1+$T$11+$T$9)&lt;(Q1512*(1+$O$9+$O$11)),Q1512=0),1,"")),"")</f>
        <v/>
      </c>
      <c r="AB1512" s="93" t="str">
        <f t="shared" si="380"/>
        <v/>
      </c>
      <c r="AC1512" s="56" t="str">
        <f t="shared" si="381"/>
        <v/>
      </c>
      <c r="AD1512" s="94" t="str">
        <f t="shared" si="382"/>
        <v/>
      </c>
      <c r="AE1512" s="56" t="str">
        <f t="shared" si="383"/>
        <v/>
      </c>
      <c r="AF1512" s="78" t="str">
        <f t="shared" si="384"/>
        <v/>
      </c>
    </row>
    <row r="1513" spans="1:32" s="74" customFormat="1" x14ac:dyDescent="0.2">
      <c r="A1513" s="74" t="str">
        <f>IF(EXPORTADO!I1495&lt;&gt;"",EXPORTADO!I1495,"")</f>
        <v/>
      </c>
      <c r="B1513" s="74" t="str">
        <f t="shared" si="369"/>
        <v/>
      </c>
      <c r="C1513" s="86" t="str">
        <f t="shared" si="370"/>
        <v/>
      </c>
      <c r="D1513" s="86" t="str">
        <f t="shared" si="371"/>
        <v/>
      </c>
      <c r="E1513" s="86" t="str">
        <f t="shared" si="372"/>
        <v/>
      </c>
      <c r="F1513" s="86" t="str">
        <f t="shared" si="373"/>
        <v/>
      </c>
      <c r="G1513" s="86" t="str">
        <f t="shared" si="374"/>
        <v/>
      </c>
      <c r="H1513" s="87" t="str">
        <f>IF(EXPORTADO!B1495&lt;&gt;"",EXPORTADO!B1495,"")</f>
        <v/>
      </c>
      <c r="I1513" s="78" t="str">
        <f t="shared" si="375"/>
        <v/>
      </c>
      <c r="J1513" s="78"/>
      <c r="K1513" s="88" t="str">
        <f>IF(EXPORTADO!A1495&lt;&gt;"",TRIM(EXPORTADO!A1495),"")</f>
        <v/>
      </c>
      <c r="L1513" s="50" t="str">
        <f>IF(K1513&lt;&gt;"",EXPORTADO!D1495,"")</f>
        <v/>
      </c>
      <c r="M1513" s="50"/>
      <c r="N1513" s="78" t="str">
        <f>IF(K1513&lt;&gt;"",EXPORTADO!C1495,"")</f>
        <v/>
      </c>
      <c r="O1513" s="89" t="str">
        <f>IF(G1513&lt;&gt;"",EXPORTADO!E1495,"")</f>
        <v/>
      </c>
      <c r="P1513" s="90" t="str">
        <f>IF(G1513&lt;&gt;"",EXPORTADO!F1495,"")</f>
        <v/>
      </c>
      <c r="Q1513" s="90" t="str">
        <f>IF($G1513&lt;&gt;"",$O1513*P1513,IF(OR($I1513="c",$I1513="css"),SUMIF($G$22:G$2999,$K1513,Q$22:Q$2999),IF($I1513="c1",SUMIF($F$22:F$2999,$K1513,Q$22:Q$2999),IF($I1513="c2",SUMIF($E$22:E$2999,$K1513,Q$22:Q$2999),IF($I1513="c3",SUMIF($D$22:D$2999,$K1513,Q$22:Q$2999),IF($I1513="c4",SUMIF($C$22:C$2999,$K1513,Q$22:Q$2999),""))))))</f>
        <v/>
      </c>
      <c r="S1513" s="90"/>
      <c r="T1513" s="90" t="str">
        <f>IF(G1513&lt;&gt;"",IF(S1513&lt;&gt;"",O1513*S1513,"Celda Vacia"),IF($G1513&lt;&gt;"",$O1513*S1513,IF(OR($I1513="c",$I1513="css"),SUMIF($G$22:G$2999,$K1513,T$22:T$2999),IF($I1513="c1",SUMIF($F$22:F$2999,$K1513,T$22:T$2999),IF($I1513="c2",SUMIF($E$22:E$2999,$K1513,T$22:T$2999),IF($I1513="c3",SUMIF($D$22:D$2999,$K1513,T$22:T$2999),IF($I1513="c4",SUMIF($C$22:C$2999,$K1513,T$22:T$2999),"")))))))</f>
        <v/>
      </c>
      <c r="U1513" s="91" t="str">
        <f t="shared" si="376"/>
        <v/>
      </c>
      <c r="V1513" s="45"/>
      <c r="X1513" s="50" t="str">
        <f t="shared" si="377"/>
        <v/>
      </c>
      <c r="Y1513" s="69" t="str">
        <f t="shared" si="378"/>
        <v/>
      </c>
      <c r="Z1513" s="69" t="str">
        <f t="shared" si="379"/>
        <v/>
      </c>
      <c r="AA1513" s="69" t="str">
        <f>IF(I1513="CSS",IF(RELLENAR!$F$6="PEM",IF(OR(T1513&lt;(Q1513),Q1513=0),1,""),IF(OR(T1513*(1+$T$11+$T$9)&lt;(Q1513*(1+$O$9+$O$11)),Q1513=0),1,"")),"")</f>
        <v/>
      </c>
      <c r="AB1513" s="93" t="str">
        <f t="shared" si="380"/>
        <v/>
      </c>
      <c r="AC1513" s="56" t="str">
        <f t="shared" si="381"/>
        <v/>
      </c>
      <c r="AD1513" s="94" t="str">
        <f t="shared" si="382"/>
        <v/>
      </c>
      <c r="AE1513" s="56" t="str">
        <f t="shared" si="383"/>
        <v/>
      </c>
      <c r="AF1513" s="78" t="str">
        <f t="shared" si="384"/>
        <v/>
      </c>
    </row>
    <row r="1514" spans="1:32" s="74" customFormat="1" x14ac:dyDescent="0.2">
      <c r="A1514" s="74" t="str">
        <f>IF(EXPORTADO!I1496&lt;&gt;"",EXPORTADO!I1496,"")</f>
        <v/>
      </c>
      <c r="B1514" s="74" t="str">
        <f t="shared" si="369"/>
        <v/>
      </c>
      <c r="C1514" s="86" t="str">
        <f t="shared" si="370"/>
        <v/>
      </c>
      <c r="D1514" s="86" t="str">
        <f t="shared" si="371"/>
        <v/>
      </c>
      <c r="E1514" s="86" t="str">
        <f t="shared" si="372"/>
        <v/>
      </c>
      <c r="F1514" s="86" t="str">
        <f t="shared" si="373"/>
        <v/>
      </c>
      <c r="G1514" s="86" t="str">
        <f t="shared" si="374"/>
        <v/>
      </c>
      <c r="H1514" s="87" t="str">
        <f>IF(EXPORTADO!B1496&lt;&gt;"",EXPORTADO!B1496,"")</f>
        <v/>
      </c>
      <c r="I1514" s="78" t="str">
        <f t="shared" si="375"/>
        <v/>
      </c>
      <c r="J1514" s="78"/>
      <c r="K1514" s="88" t="str">
        <f>IF(EXPORTADO!A1496&lt;&gt;"",TRIM(EXPORTADO!A1496),"")</f>
        <v/>
      </c>
      <c r="L1514" s="50" t="str">
        <f>IF(K1514&lt;&gt;"",EXPORTADO!D1496,"")</f>
        <v/>
      </c>
      <c r="M1514" s="50"/>
      <c r="N1514" s="78" t="str">
        <f>IF(K1514&lt;&gt;"",EXPORTADO!C1496,"")</f>
        <v/>
      </c>
      <c r="O1514" s="89" t="str">
        <f>IF(G1514&lt;&gt;"",EXPORTADO!E1496,"")</f>
        <v/>
      </c>
      <c r="P1514" s="90" t="str">
        <f>IF(G1514&lt;&gt;"",EXPORTADO!F1496,"")</f>
        <v/>
      </c>
      <c r="Q1514" s="90" t="str">
        <f>IF($G1514&lt;&gt;"",$O1514*P1514,IF(OR($I1514="c",$I1514="css"),SUMIF($G$22:G$2999,$K1514,Q$22:Q$2999),IF($I1514="c1",SUMIF($F$22:F$2999,$K1514,Q$22:Q$2999),IF($I1514="c2",SUMIF($E$22:E$2999,$K1514,Q$22:Q$2999),IF($I1514="c3",SUMIF($D$22:D$2999,$K1514,Q$22:Q$2999),IF($I1514="c4",SUMIF($C$22:C$2999,$K1514,Q$22:Q$2999),""))))))</f>
        <v/>
      </c>
      <c r="S1514" s="90"/>
      <c r="T1514" s="90" t="str">
        <f>IF(G1514&lt;&gt;"",IF(S1514&lt;&gt;"",O1514*S1514,"Celda Vacia"),IF($G1514&lt;&gt;"",$O1514*S1514,IF(OR($I1514="c",$I1514="css"),SUMIF($G$22:G$2999,$K1514,T$22:T$2999),IF($I1514="c1",SUMIF($F$22:F$2999,$K1514,T$22:T$2999),IF($I1514="c2",SUMIF($E$22:E$2999,$K1514,T$22:T$2999),IF($I1514="c3",SUMIF($D$22:D$2999,$K1514,T$22:T$2999),IF($I1514="c4",SUMIF($C$22:C$2999,$K1514,T$22:T$2999),"")))))))</f>
        <v/>
      </c>
      <c r="U1514" s="91" t="str">
        <f t="shared" si="376"/>
        <v/>
      </c>
      <c r="V1514" s="45"/>
      <c r="X1514" s="50" t="str">
        <f t="shared" si="377"/>
        <v/>
      </c>
      <c r="Y1514" s="69" t="str">
        <f t="shared" si="378"/>
        <v/>
      </c>
      <c r="Z1514" s="69" t="str">
        <f t="shared" si="379"/>
        <v/>
      </c>
      <c r="AA1514" s="69" t="str">
        <f>IF(I1514="CSS",IF(RELLENAR!$F$6="PEM",IF(OR(T1514&lt;(Q1514),Q1514=0),1,""),IF(OR(T1514*(1+$T$11+$T$9)&lt;(Q1514*(1+$O$9+$O$11)),Q1514=0),1,"")),"")</f>
        <v/>
      </c>
      <c r="AB1514" s="93" t="str">
        <f t="shared" si="380"/>
        <v/>
      </c>
      <c r="AC1514" s="56" t="str">
        <f t="shared" si="381"/>
        <v/>
      </c>
      <c r="AD1514" s="94" t="str">
        <f t="shared" si="382"/>
        <v/>
      </c>
      <c r="AE1514" s="56" t="str">
        <f t="shared" si="383"/>
        <v/>
      </c>
      <c r="AF1514" s="78" t="str">
        <f t="shared" si="384"/>
        <v/>
      </c>
    </row>
    <row r="1515" spans="1:32" s="74" customFormat="1" x14ac:dyDescent="0.2">
      <c r="A1515" s="74" t="str">
        <f>IF(EXPORTADO!I1497&lt;&gt;"",EXPORTADO!I1497,"")</f>
        <v/>
      </c>
      <c r="B1515" s="74" t="str">
        <f t="shared" si="369"/>
        <v/>
      </c>
      <c r="C1515" s="86" t="str">
        <f t="shared" si="370"/>
        <v/>
      </c>
      <c r="D1515" s="86" t="str">
        <f t="shared" si="371"/>
        <v/>
      </c>
      <c r="E1515" s="86" t="str">
        <f t="shared" si="372"/>
        <v/>
      </c>
      <c r="F1515" s="86" t="str">
        <f t="shared" si="373"/>
        <v/>
      </c>
      <c r="G1515" s="86" t="str">
        <f t="shared" si="374"/>
        <v/>
      </c>
      <c r="H1515" s="87" t="str">
        <f>IF(EXPORTADO!B1497&lt;&gt;"",EXPORTADO!B1497,"")</f>
        <v/>
      </c>
      <c r="I1515" s="78" t="str">
        <f t="shared" si="375"/>
        <v/>
      </c>
      <c r="J1515" s="78"/>
      <c r="K1515" s="88" t="str">
        <f>IF(EXPORTADO!A1497&lt;&gt;"",TRIM(EXPORTADO!A1497),"")</f>
        <v/>
      </c>
      <c r="L1515" s="50" t="str">
        <f>IF(K1515&lt;&gt;"",EXPORTADO!D1497,"")</f>
        <v/>
      </c>
      <c r="M1515" s="50"/>
      <c r="N1515" s="78" t="str">
        <f>IF(K1515&lt;&gt;"",EXPORTADO!C1497,"")</f>
        <v/>
      </c>
      <c r="O1515" s="89" t="str">
        <f>IF(G1515&lt;&gt;"",EXPORTADO!E1497,"")</f>
        <v/>
      </c>
      <c r="P1515" s="90" t="str">
        <f>IF(G1515&lt;&gt;"",EXPORTADO!F1497,"")</f>
        <v/>
      </c>
      <c r="Q1515" s="90" t="str">
        <f>IF($G1515&lt;&gt;"",$O1515*P1515,IF(OR($I1515="c",$I1515="css"),SUMIF($G$22:G$2999,$K1515,Q$22:Q$2999),IF($I1515="c1",SUMIF($F$22:F$2999,$K1515,Q$22:Q$2999),IF($I1515="c2",SUMIF($E$22:E$2999,$K1515,Q$22:Q$2999),IF($I1515="c3",SUMIF($D$22:D$2999,$K1515,Q$22:Q$2999),IF($I1515="c4",SUMIF($C$22:C$2999,$K1515,Q$22:Q$2999),""))))))</f>
        <v/>
      </c>
      <c r="S1515" s="90"/>
      <c r="T1515" s="90" t="str">
        <f>IF(G1515&lt;&gt;"",IF(S1515&lt;&gt;"",O1515*S1515,"Celda Vacia"),IF($G1515&lt;&gt;"",$O1515*S1515,IF(OR($I1515="c",$I1515="css"),SUMIF($G$22:G$2999,$K1515,T$22:T$2999),IF($I1515="c1",SUMIF($F$22:F$2999,$K1515,T$22:T$2999),IF($I1515="c2",SUMIF($E$22:E$2999,$K1515,T$22:T$2999),IF($I1515="c3",SUMIF($D$22:D$2999,$K1515,T$22:T$2999),IF($I1515="c4",SUMIF($C$22:C$2999,$K1515,T$22:T$2999),"")))))))</f>
        <v/>
      </c>
      <c r="U1515" s="91" t="str">
        <f t="shared" si="376"/>
        <v/>
      </c>
      <c r="V1515" s="45"/>
      <c r="X1515" s="50" t="str">
        <f t="shared" si="377"/>
        <v/>
      </c>
      <c r="Y1515" s="69" t="str">
        <f t="shared" si="378"/>
        <v/>
      </c>
      <c r="Z1515" s="69" t="str">
        <f t="shared" si="379"/>
        <v/>
      </c>
      <c r="AA1515" s="69" t="str">
        <f>IF(I1515="CSS",IF(RELLENAR!$F$6="PEM",IF(OR(T1515&lt;(Q1515),Q1515=0),1,""),IF(OR(T1515*(1+$T$11+$T$9)&lt;(Q1515*(1+$O$9+$O$11)),Q1515=0),1,"")),"")</f>
        <v/>
      </c>
      <c r="AB1515" s="93" t="str">
        <f t="shared" si="380"/>
        <v/>
      </c>
      <c r="AC1515" s="56" t="str">
        <f t="shared" si="381"/>
        <v/>
      </c>
      <c r="AD1515" s="94" t="str">
        <f t="shared" si="382"/>
        <v/>
      </c>
      <c r="AE1515" s="56" t="str">
        <f t="shared" si="383"/>
        <v/>
      </c>
      <c r="AF1515" s="78" t="str">
        <f t="shared" si="384"/>
        <v/>
      </c>
    </row>
    <row r="1516" spans="1:32" s="74" customFormat="1" x14ac:dyDescent="0.2">
      <c r="A1516" s="74" t="str">
        <f>IF(EXPORTADO!I1498&lt;&gt;"",EXPORTADO!I1498,"")</f>
        <v/>
      </c>
      <c r="B1516" s="74" t="str">
        <f t="shared" si="369"/>
        <v/>
      </c>
      <c r="C1516" s="86" t="str">
        <f t="shared" si="370"/>
        <v/>
      </c>
      <c r="D1516" s="86" t="str">
        <f t="shared" si="371"/>
        <v/>
      </c>
      <c r="E1516" s="86" t="str">
        <f t="shared" si="372"/>
        <v/>
      </c>
      <c r="F1516" s="86" t="str">
        <f t="shared" si="373"/>
        <v/>
      </c>
      <c r="G1516" s="86" t="str">
        <f t="shared" si="374"/>
        <v/>
      </c>
      <c r="H1516" s="87" t="str">
        <f>IF(EXPORTADO!B1498&lt;&gt;"",EXPORTADO!B1498,"")</f>
        <v/>
      </c>
      <c r="I1516" s="78" t="str">
        <f t="shared" si="375"/>
        <v/>
      </c>
      <c r="J1516" s="78"/>
      <c r="K1516" s="88" t="str">
        <f>IF(EXPORTADO!A1498&lt;&gt;"",TRIM(EXPORTADO!A1498),"")</f>
        <v/>
      </c>
      <c r="L1516" s="50" t="str">
        <f>IF(K1516&lt;&gt;"",EXPORTADO!D1498,"")</f>
        <v/>
      </c>
      <c r="M1516" s="50"/>
      <c r="N1516" s="78" t="str">
        <f>IF(K1516&lt;&gt;"",EXPORTADO!C1498,"")</f>
        <v/>
      </c>
      <c r="O1516" s="89" t="str">
        <f>IF(G1516&lt;&gt;"",EXPORTADO!E1498,"")</f>
        <v/>
      </c>
      <c r="P1516" s="90" t="str">
        <f>IF(G1516&lt;&gt;"",EXPORTADO!F1498,"")</f>
        <v/>
      </c>
      <c r="Q1516" s="90" t="str">
        <f>IF($G1516&lt;&gt;"",$O1516*P1516,IF(OR($I1516="c",$I1516="css"),SUMIF($G$22:G$2999,$K1516,Q$22:Q$2999),IF($I1516="c1",SUMIF($F$22:F$2999,$K1516,Q$22:Q$2999),IF($I1516="c2",SUMIF($E$22:E$2999,$K1516,Q$22:Q$2999),IF($I1516="c3",SUMIF($D$22:D$2999,$K1516,Q$22:Q$2999),IF($I1516="c4",SUMIF($C$22:C$2999,$K1516,Q$22:Q$2999),""))))))</f>
        <v/>
      </c>
      <c r="S1516" s="90"/>
      <c r="T1516" s="90" t="str">
        <f>IF(G1516&lt;&gt;"",IF(S1516&lt;&gt;"",O1516*S1516,"Celda Vacia"),IF($G1516&lt;&gt;"",$O1516*S1516,IF(OR($I1516="c",$I1516="css"),SUMIF($G$22:G$2999,$K1516,T$22:T$2999),IF($I1516="c1",SUMIF($F$22:F$2999,$K1516,T$22:T$2999),IF($I1516="c2",SUMIF($E$22:E$2999,$K1516,T$22:T$2999),IF($I1516="c3",SUMIF($D$22:D$2999,$K1516,T$22:T$2999),IF($I1516="c4",SUMIF($C$22:C$2999,$K1516,T$22:T$2999),"")))))))</f>
        <v/>
      </c>
      <c r="U1516" s="91" t="str">
        <f t="shared" si="376"/>
        <v/>
      </c>
      <c r="V1516" s="45"/>
      <c r="X1516" s="50" t="str">
        <f t="shared" si="377"/>
        <v/>
      </c>
      <c r="Y1516" s="69" t="str">
        <f t="shared" si="378"/>
        <v/>
      </c>
      <c r="Z1516" s="69" t="str">
        <f t="shared" si="379"/>
        <v/>
      </c>
      <c r="AA1516" s="69" t="str">
        <f>IF(I1516="CSS",IF(RELLENAR!$F$6="PEM",IF(OR(T1516&lt;(Q1516),Q1516=0),1,""),IF(OR(T1516*(1+$T$11+$T$9)&lt;(Q1516*(1+$O$9+$O$11)),Q1516=0),1,"")),"")</f>
        <v/>
      </c>
      <c r="AB1516" s="93" t="str">
        <f t="shared" si="380"/>
        <v/>
      </c>
      <c r="AC1516" s="56" t="str">
        <f t="shared" si="381"/>
        <v/>
      </c>
      <c r="AD1516" s="94" t="str">
        <f t="shared" si="382"/>
        <v/>
      </c>
      <c r="AE1516" s="56" t="str">
        <f t="shared" si="383"/>
        <v/>
      </c>
      <c r="AF1516" s="78" t="str">
        <f t="shared" si="384"/>
        <v/>
      </c>
    </row>
    <row r="1517" spans="1:32" s="74" customFormat="1" x14ac:dyDescent="0.2">
      <c r="A1517" s="74" t="str">
        <f>IF(EXPORTADO!I1499&lt;&gt;"",EXPORTADO!I1499,"")</f>
        <v/>
      </c>
      <c r="B1517" s="74" t="str">
        <f t="shared" si="369"/>
        <v/>
      </c>
      <c r="C1517" s="86" t="str">
        <f t="shared" si="370"/>
        <v/>
      </c>
      <c r="D1517" s="86" t="str">
        <f t="shared" si="371"/>
        <v/>
      </c>
      <c r="E1517" s="86" t="str">
        <f t="shared" si="372"/>
        <v/>
      </c>
      <c r="F1517" s="86" t="str">
        <f t="shared" si="373"/>
        <v/>
      </c>
      <c r="G1517" s="86" t="str">
        <f t="shared" si="374"/>
        <v/>
      </c>
      <c r="H1517" s="87" t="str">
        <f>IF(EXPORTADO!B1499&lt;&gt;"",EXPORTADO!B1499,"")</f>
        <v/>
      </c>
      <c r="I1517" s="78" t="str">
        <f t="shared" si="375"/>
        <v/>
      </c>
      <c r="J1517" s="78"/>
      <c r="K1517" s="88" t="str">
        <f>IF(EXPORTADO!A1499&lt;&gt;"",TRIM(EXPORTADO!A1499),"")</f>
        <v/>
      </c>
      <c r="L1517" s="50" t="str">
        <f>IF(K1517&lt;&gt;"",EXPORTADO!D1499,"")</f>
        <v/>
      </c>
      <c r="M1517" s="50"/>
      <c r="N1517" s="78" t="str">
        <f>IF(K1517&lt;&gt;"",EXPORTADO!C1499,"")</f>
        <v/>
      </c>
      <c r="O1517" s="89" t="str">
        <f>IF(G1517&lt;&gt;"",EXPORTADO!E1499,"")</f>
        <v/>
      </c>
      <c r="P1517" s="90" t="str">
        <f>IF(G1517&lt;&gt;"",EXPORTADO!F1499,"")</f>
        <v/>
      </c>
      <c r="Q1517" s="90" t="str">
        <f>IF($G1517&lt;&gt;"",$O1517*P1517,IF(OR($I1517="c",$I1517="css"),SUMIF($G$22:G$2999,$K1517,Q$22:Q$2999),IF($I1517="c1",SUMIF($F$22:F$2999,$K1517,Q$22:Q$2999),IF($I1517="c2",SUMIF($E$22:E$2999,$K1517,Q$22:Q$2999),IF($I1517="c3",SUMIF($D$22:D$2999,$K1517,Q$22:Q$2999),IF($I1517="c4",SUMIF($C$22:C$2999,$K1517,Q$22:Q$2999),""))))))</f>
        <v/>
      </c>
      <c r="S1517" s="90"/>
      <c r="T1517" s="90" t="str">
        <f>IF(G1517&lt;&gt;"",IF(S1517&lt;&gt;"",O1517*S1517,"Celda Vacia"),IF($G1517&lt;&gt;"",$O1517*S1517,IF(OR($I1517="c",$I1517="css"),SUMIF($G$22:G$2999,$K1517,T$22:T$2999),IF($I1517="c1",SUMIF($F$22:F$2999,$K1517,T$22:T$2999),IF($I1517="c2",SUMIF($E$22:E$2999,$K1517,T$22:T$2999),IF($I1517="c3",SUMIF($D$22:D$2999,$K1517,T$22:T$2999),IF($I1517="c4",SUMIF($C$22:C$2999,$K1517,T$22:T$2999),"")))))))</f>
        <v/>
      </c>
      <c r="U1517" s="91" t="str">
        <f t="shared" si="376"/>
        <v/>
      </c>
      <c r="V1517" s="45"/>
      <c r="X1517" s="50" t="str">
        <f t="shared" si="377"/>
        <v/>
      </c>
      <c r="Y1517" s="69" t="str">
        <f t="shared" si="378"/>
        <v/>
      </c>
      <c r="Z1517" s="69" t="str">
        <f t="shared" si="379"/>
        <v/>
      </c>
      <c r="AA1517" s="69" t="str">
        <f>IF(I1517="CSS",IF(RELLENAR!$F$6="PEM",IF(OR(T1517&lt;(Q1517),Q1517=0),1,""),IF(OR(T1517*(1+$T$11+$T$9)&lt;(Q1517*(1+$O$9+$O$11)),Q1517=0),1,"")),"")</f>
        <v/>
      </c>
      <c r="AB1517" s="93" t="str">
        <f t="shared" si="380"/>
        <v/>
      </c>
      <c r="AC1517" s="56" t="str">
        <f t="shared" si="381"/>
        <v/>
      </c>
      <c r="AD1517" s="94" t="str">
        <f t="shared" si="382"/>
        <v/>
      </c>
      <c r="AE1517" s="56" t="str">
        <f t="shared" si="383"/>
        <v/>
      </c>
      <c r="AF1517" s="78" t="str">
        <f t="shared" si="384"/>
        <v/>
      </c>
    </row>
    <row r="1518" spans="1:32" s="74" customFormat="1" x14ac:dyDescent="0.2">
      <c r="A1518" s="74" t="str">
        <f>IF(EXPORTADO!I1500&lt;&gt;"",EXPORTADO!I1500,"")</f>
        <v/>
      </c>
      <c r="B1518" s="74" t="str">
        <f t="shared" si="369"/>
        <v/>
      </c>
      <c r="C1518" s="86" t="str">
        <f t="shared" si="370"/>
        <v/>
      </c>
      <c r="D1518" s="86" t="str">
        <f t="shared" si="371"/>
        <v/>
      </c>
      <c r="E1518" s="86" t="str">
        <f t="shared" si="372"/>
        <v/>
      </c>
      <c r="F1518" s="86" t="str">
        <f t="shared" si="373"/>
        <v/>
      </c>
      <c r="G1518" s="86" t="str">
        <f t="shared" si="374"/>
        <v/>
      </c>
      <c r="H1518" s="87" t="str">
        <f>IF(EXPORTADO!B1500&lt;&gt;"",EXPORTADO!B1500,"")</f>
        <v/>
      </c>
      <c r="I1518" s="78" t="str">
        <f t="shared" si="375"/>
        <v/>
      </c>
      <c r="J1518" s="78"/>
      <c r="K1518" s="88" t="str">
        <f>IF(EXPORTADO!A1500&lt;&gt;"",TRIM(EXPORTADO!A1500),"")</f>
        <v/>
      </c>
      <c r="L1518" s="50" t="str">
        <f>IF(K1518&lt;&gt;"",EXPORTADO!D1500,"")</f>
        <v/>
      </c>
      <c r="M1518" s="50"/>
      <c r="N1518" s="78" t="str">
        <f>IF(K1518&lt;&gt;"",EXPORTADO!C1500,"")</f>
        <v/>
      </c>
      <c r="O1518" s="89" t="str">
        <f>IF(G1518&lt;&gt;"",EXPORTADO!E1500,"")</f>
        <v/>
      </c>
      <c r="P1518" s="90" t="str">
        <f>IF(G1518&lt;&gt;"",EXPORTADO!F1500,"")</f>
        <v/>
      </c>
      <c r="Q1518" s="90" t="str">
        <f>IF($G1518&lt;&gt;"",$O1518*P1518,IF(OR($I1518="c",$I1518="css"),SUMIF($G$22:G$2999,$K1518,Q$22:Q$2999),IF($I1518="c1",SUMIF($F$22:F$2999,$K1518,Q$22:Q$2999),IF($I1518="c2",SUMIF($E$22:E$2999,$K1518,Q$22:Q$2999),IF($I1518="c3",SUMIF($D$22:D$2999,$K1518,Q$22:Q$2999),IF($I1518="c4",SUMIF($C$22:C$2999,$K1518,Q$22:Q$2999),""))))))</f>
        <v/>
      </c>
      <c r="S1518" s="90"/>
      <c r="T1518" s="90" t="str">
        <f>IF(G1518&lt;&gt;"",IF(S1518&lt;&gt;"",O1518*S1518,"Celda Vacia"),IF($G1518&lt;&gt;"",$O1518*S1518,IF(OR($I1518="c",$I1518="css"),SUMIF($G$22:G$2999,$K1518,T$22:T$2999),IF($I1518="c1",SUMIF($F$22:F$2999,$K1518,T$22:T$2999),IF($I1518="c2",SUMIF($E$22:E$2999,$K1518,T$22:T$2999),IF($I1518="c3",SUMIF($D$22:D$2999,$K1518,T$22:T$2999),IF($I1518="c4",SUMIF($C$22:C$2999,$K1518,T$22:T$2999),"")))))))</f>
        <v/>
      </c>
      <c r="U1518" s="91" t="str">
        <f t="shared" si="376"/>
        <v/>
      </c>
      <c r="V1518" s="45"/>
      <c r="X1518" s="50" t="str">
        <f t="shared" si="377"/>
        <v/>
      </c>
      <c r="Y1518" s="69" t="str">
        <f t="shared" si="378"/>
        <v/>
      </c>
      <c r="Z1518" s="69" t="str">
        <f t="shared" si="379"/>
        <v/>
      </c>
      <c r="AA1518" s="69" t="str">
        <f>IF(I1518="CSS",IF(RELLENAR!$F$6="PEM",IF(OR(T1518&lt;(Q1518),Q1518=0),1,""),IF(OR(T1518*(1+$T$11+$T$9)&lt;(Q1518*(1+$O$9+$O$11)),Q1518=0),1,"")),"")</f>
        <v/>
      </c>
      <c r="AB1518" s="93" t="str">
        <f t="shared" si="380"/>
        <v/>
      </c>
      <c r="AC1518" s="56" t="str">
        <f t="shared" si="381"/>
        <v/>
      </c>
      <c r="AD1518" s="94" t="str">
        <f t="shared" si="382"/>
        <v/>
      </c>
      <c r="AE1518" s="56" t="str">
        <f t="shared" si="383"/>
        <v/>
      </c>
      <c r="AF1518" s="78" t="str">
        <f t="shared" si="384"/>
        <v/>
      </c>
    </row>
    <row r="1519" spans="1:32" s="74" customFormat="1" x14ac:dyDescent="0.2">
      <c r="A1519" s="74" t="str">
        <f>IF(EXPORTADO!I1501&lt;&gt;"",EXPORTADO!I1501,"")</f>
        <v/>
      </c>
      <c r="B1519" s="74" t="str">
        <f t="shared" si="369"/>
        <v/>
      </c>
      <c r="C1519" s="86" t="str">
        <f t="shared" si="370"/>
        <v/>
      </c>
      <c r="D1519" s="86" t="str">
        <f t="shared" si="371"/>
        <v/>
      </c>
      <c r="E1519" s="86" t="str">
        <f t="shared" si="372"/>
        <v/>
      </c>
      <c r="F1519" s="86" t="str">
        <f t="shared" si="373"/>
        <v/>
      </c>
      <c r="G1519" s="86" t="str">
        <f t="shared" si="374"/>
        <v/>
      </c>
      <c r="H1519" s="87" t="str">
        <f>IF(EXPORTADO!B1501&lt;&gt;"",EXPORTADO!B1501,"")</f>
        <v/>
      </c>
      <c r="I1519" s="78" t="str">
        <f t="shared" si="375"/>
        <v/>
      </c>
      <c r="J1519" s="78"/>
      <c r="K1519" s="88" t="str">
        <f>IF(EXPORTADO!A1501&lt;&gt;"",TRIM(EXPORTADO!A1501),"")</f>
        <v/>
      </c>
      <c r="L1519" s="50" t="str">
        <f>IF(K1519&lt;&gt;"",EXPORTADO!D1501,"")</f>
        <v/>
      </c>
      <c r="M1519" s="50"/>
      <c r="N1519" s="78" t="str">
        <f>IF(K1519&lt;&gt;"",EXPORTADO!C1501,"")</f>
        <v/>
      </c>
      <c r="O1519" s="89" t="str">
        <f>IF(G1519&lt;&gt;"",EXPORTADO!E1501,"")</f>
        <v/>
      </c>
      <c r="P1519" s="90" t="str">
        <f>IF(G1519&lt;&gt;"",EXPORTADO!F1501,"")</f>
        <v/>
      </c>
      <c r="Q1519" s="90" t="str">
        <f>IF($G1519&lt;&gt;"",$O1519*P1519,IF(OR($I1519="c",$I1519="css"),SUMIF($G$22:G$2999,$K1519,Q$22:Q$2999),IF($I1519="c1",SUMIF($F$22:F$2999,$K1519,Q$22:Q$2999),IF($I1519="c2",SUMIF($E$22:E$2999,$K1519,Q$22:Q$2999),IF($I1519="c3",SUMIF($D$22:D$2999,$K1519,Q$22:Q$2999),IF($I1519="c4",SUMIF($C$22:C$2999,$K1519,Q$22:Q$2999),""))))))</f>
        <v/>
      </c>
      <c r="S1519" s="90"/>
      <c r="T1519" s="90" t="str">
        <f>IF(G1519&lt;&gt;"",IF(S1519&lt;&gt;"",O1519*S1519,"Celda Vacia"),IF($G1519&lt;&gt;"",$O1519*S1519,IF(OR($I1519="c",$I1519="css"),SUMIF($G$22:G$2999,$K1519,T$22:T$2999),IF($I1519="c1",SUMIF($F$22:F$2999,$K1519,T$22:T$2999),IF($I1519="c2",SUMIF($E$22:E$2999,$K1519,T$22:T$2999),IF($I1519="c3",SUMIF($D$22:D$2999,$K1519,T$22:T$2999),IF($I1519="c4",SUMIF($C$22:C$2999,$K1519,T$22:T$2999),"")))))))</f>
        <v/>
      </c>
      <c r="U1519" s="91" t="str">
        <f t="shared" si="376"/>
        <v/>
      </c>
      <c r="V1519" s="45"/>
      <c r="X1519" s="50" t="str">
        <f t="shared" si="377"/>
        <v/>
      </c>
      <c r="Y1519" s="69" t="str">
        <f t="shared" si="378"/>
        <v/>
      </c>
      <c r="Z1519" s="69" t="str">
        <f t="shared" si="379"/>
        <v/>
      </c>
      <c r="AA1519" s="69" t="str">
        <f>IF(I1519="CSS",IF(RELLENAR!$F$6="PEM",IF(OR(T1519&lt;(Q1519),Q1519=0),1,""),IF(OR(T1519*(1+$T$11+$T$9)&lt;(Q1519*(1+$O$9+$O$11)),Q1519=0),1,"")),"")</f>
        <v/>
      </c>
      <c r="AB1519" s="93" t="str">
        <f t="shared" si="380"/>
        <v/>
      </c>
      <c r="AC1519" s="56" t="str">
        <f t="shared" si="381"/>
        <v/>
      </c>
      <c r="AD1519" s="94" t="str">
        <f t="shared" si="382"/>
        <v/>
      </c>
      <c r="AE1519" s="56" t="str">
        <f t="shared" si="383"/>
        <v/>
      </c>
      <c r="AF1519" s="78" t="str">
        <f t="shared" si="384"/>
        <v/>
      </c>
    </row>
    <row r="1520" spans="1:32" s="74" customFormat="1" x14ac:dyDescent="0.2">
      <c r="A1520" s="74" t="str">
        <f>IF(EXPORTADO!I1502&lt;&gt;"",EXPORTADO!I1502,"")</f>
        <v/>
      </c>
      <c r="B1520" s="74" t="str">
        <f t="shared" si="369"/>
        <v/>
      </c>
      <c r="C1520" s="86" t="str">
        <f t="shared" si="370"/>
        <v/>
      </c>
      <c r="D1520" s="86" t="str">
        <f t="shared" si="371"/>
        <v/>
      </c>
      <c r="E1520" s="86" t="str">
        <f t="shared" si="372"/>
        <v/>
      </c>
      <c r="F1520" s="86" t="str">
        <f t="shared" si="373"/>
        <v/>
      </c>
      <c r="G1520" s="86" t="str">
        <f t="shared" si="374"/>
        <v/>
      </c>
      <c r="H1520" s="87" t="str">
        <f>IF(EXPORTADO!B1502&lt;&gt;"",EXPORTADO!B1502,"")</f>
        <v/>
      </c>
      <c r="I1520" s="78" t="str">
        <f t="shared" si="375"/>
        <v/>
      </c>
      <c r="J1520" s="78"/>
      <c r="K1520" s="88" t="str">
        <f>IF(EXPORTADO!A1502&lt;&gt;"",TRIM(EXPORTADO!A1502),"")</f>
        <v/>
      </c>
      <c r="L1520" s="50" t="str">
        <f>IF(K1520&lt;&gt;"",EXPORTADO!D1502,"")</f>
        <v/>
      </c>
      <c r="M1520" s="50"/>
      <c r="N1520" s="78" t="str">
        <f>IF(K1520&lt;&gt;"",EXPORTADO!C1502,"")</f>
        <v/>
      </c>
      <c r="O1520" s="89" t="str">
        <f>IF(G1520&lt;&gt;"",EXPORTADO!E1502,"")</f>
        <v/>
      </c>
      <c r="P1520" s="90" t="str">
        <f>IF(G1520&lt;&gt;"",EXPORTADO!F1502,"")</f>
        <v/>
      </c>
      <c r="Q1520" s="90" t="str">
        <f>IF($G1520&lt;&gt;"",$O1520*P1520,IF(OR($I1520="c",$I1520="css"),SUMIF($G$22:G$2999,$K1520,Q$22:Q$2999),IF($I1520="c1",SUMIF($F$22:F$2999,$K1520,Q$22:Q$2999),IF($I1520="c2",SUMIF($E$22:E$2999,$K1520,Q$22:Q$2999),IF($I1520="c3",SUMIF($D$22:D$2999,$K1520,Q$22:Q$2999),IF($I1520="c4",SUMIF($C$22:C$2999,$K1520,Q$22:Q$2999),""))))))</f>
        <v/>
      </c>
      <c r="S1520" s="90"/>
      <c r="T1520" s="90" t="str">
        <f>IF(G1520&lt;&gt;"",IF(S1520&lt;&gt;"",O1520*S1520,"Celda Vacia"),IF($G1520&lt;&gt;"",$O1520*S1520,IF(OR($I1520="c",$I1520="css"),SUMIF($G$22:G$2999,$K1520,T$22:T$2999),IF($I1520="c1",SUMIF($F$22:F$2999,$K1520,T$22:T$2999),IF($I1520="c2",SUMIF($E$22:E$2999,$K1520,T$22:T$2999),IF($I1520="c3",SUMIF($D$22:D$2999,$K1520,T$22:T$2999),IF($I1520="c4",SUMIF($C$22:C$2999,$K1520,T$22:T$2999),"")))))))</f>
        <v/>
      </c>
      <c r="U1520" s="91" t="str">
        <f t="shared" si="376"/>
        <v/>
      </c>
      <c r="V1520" s="45"/>
      <c r="X1520" s="50" t="str">
        <f t="shared" si="377"/>
        <v/>
      </c>
      <c r="Y1520" s="69" t="str">
        <f t="shared" si="378"/>
        <v/>
      </c>
      <c r="Z1520" s="69" t="str">
        <f t="shared" si="379"/>
        <v/>
      </c>
      <c r="AA1520" s="69" t="str">
        <f>IF(I1520="CSS",IF(RELLENAR!$F$6="PEM",IF(OR(T1520&lt;(Q1520),Q1520=0),1,""),IF(OR(T1520*(1+$T$11+$T$9)&lt;(Q1520*(1+$O$9+$O$11)),Q1520=0),1,"")),"")</f>
        <v/>
      </c>
      <c r="AB1520" s="93" t="str">
        <f t="shared" si="380"/>
        <v/>
      </c>
      <c r="AC1520" s="56" t="str">
        <f t="shared" si="381"/>
        <v/>
      </c>
      <c r="AD1520" s="94" t="str">
        <f t="shared" si="382"/>
        <v/>
      </c>
      <c r="AE1520" s="56" t="str">
        <f t="shared" si="383"/>
        <v/>
      </c>
      <c r="AF1520" s="78" t="str">
        <f t="shared" si="384"/>
        <v/>
      </c>
    </row>
    <row r="1521" spans="1:32" s="74" customFormat="1" x14ac:dyDescent="0.2">
      <c r="A1521" s="74" t="str">
        <f>IF(EXPORTADO!I1503&lt;&gt;"",EXPORTADO!I1503,"")</f>
        <v/>
      </c>
      <c r="B1521" s="74" t="str">
        <f t="shared" si="369"/>
        <v/>
      </c>
      <c r="C1521" s="86" t="str">
        <f t="shared" si="370"/>
        <v/>
      </c>
      <c r="D1521" s="86" t="str">
        <f t="shared" si="371"/>
        <v/>
      </c>
      <c r="E1521" s="86" t="str">
        <f t="shared" si="372"/>
        <v/>
      </c>
      <c r="F1521" s="86" t="str">
        <f t="shared" si="373"/>
        <v/>
      </c>
      <c r="G1521" s="86" t="str">
        <f t="shared" si="374"/>
        <v/>
      </c>
      <c r="H1521" s="87" t="str">
        <f>IF(EXPORTADO!B1503&lt;&gt;"",EXPORTADO!B1503,"")</f>
        <v/>
      </c>
      <c r="I1521" s="78" t="str">
        <f t="shared" si="375"/>
        <v/>
      </c>
      <c r="J1521" s="78"/>
      <c r="K1521" s="88" t="str">
        <f>IF(EXPORTADO!A1503&lt;&gt;"",TRIM(EXPORTADO!A1503),"")</f>
        <v/>
      </c>
      <c r="L1521" s="50" t="str">
        <f>IF(K1521&lt;&gt;"",EXPORTADO!D1503,"")</f>
        <v/>
      </c>
      <c r="M1521" s="50"/>
      <c r="N1521" s="78" t="str">
        <f>IF(K1521&lt;&gt;"",EXPORTADO!C1503,"")</f>
        <v/>
      </c>
      <c r="O1521" s="89" t="str">
        <f>IF(G1521&lt;&gt;"",EXPORTADO!E1503,"")</f>
        <v/>
      </c>
      <c r="P1521" s="90" t="str">
        <f>IF(G1521&lt;&gt;"",EXPORTADO!F1503,"")</f>
        <v/>
      </c>
      <c r="Q1521" s="90" t="str">
        <f>IF($G1521&lt;&gt;"",$O1521*P1521,IF(OR($I1521="c",$I1521="css"),SUMIF($G$22:G$2999,$K1521,Q$22:Q$2999),IF($I1521="c1",SUMIF($F$22:F$2999,$K1521,Q$22:Q$2999),IF($I1521="c2",SUMIF($E$22:E$2999,$K1521,Q$22:Q$2999),IF($I1521="c3",SUMIF($D$22:D$2999,$K1521,Q$22:Q$2999),IF($I1521="c4",SUMIF($C$22:C$2999,$K1521,Q$22:Q$2999),""))))))</f>
        <v/>
      </c>
      <c r="S1521" s="90"/>
      <c r="T1521" s="90" t="str">
        <f>IF(G1521&lt;&gt;"",IF(S1521&lt;&gt;"",O1521*S1521,"Celda Vacia"),IF($G1521&lt;&gt;"",$O1521*S1521,IF(OR($I1521="c",$I1521="css"),SUMIF($G$22:G$2999,$K1521,T$22:T$2999),IF($I1521="c1",SUMIF($F$22:F$2999,$K1521,T$22:T$2999),IF($I1521="c2",SUMIF($E$22:E$2999,$K1521,T$22:T$2999),IF($I1521="c3",SUMIF($D$22:D$2999,$K1521,T$22:T$2999),IF($I1521="c4",SUMIF($C$22:C$2999,$K1521,T$22:T$2999),"")))))))</f>
        <v/>
      </c>
      <c r="U1521" s="91" t="str">
        <f t="shared" si="376"/>
        <v/>
      </c>
      <c r="V1521" s="45"/>
      <c r="X1521" s="50" t="str">
        <f t="shared" si="377"/>
        <v/>
      </c>
      <c r="Y1521" s="69" t="str">
        <f t="shared" si="378"/>
        <v/>
      </c>
      <c r="Z1521" s="69" t="str">
        <f t="shared" si="379"/>
        <v/>
      </c>
      <c r="AA1521" s="69" t="str">
        <f>IF(I1521="CSS",IF(RELLENAR!$F$6="PEM",IF(OR(T1521&lt;(Q1521),Q1521=0),1,""),IF(OR(T1521*(1+$T$11+$T$9)&lt;(Q1521*(1+$O$9+$O$11)),Q1521=0),1,"")),"")</f>
        <v/>
      </c>
      <c r="AB1521" s="93" t="str">
        <f t="shared" si="380"/>
        <v/>
      </c>
      <c r="AC1521" s="56" t="str">
        <f t="shared" si="381"/>
        <v/>
      </c>
      <c r="AD1521" s="94" t="str">
        <f t="shared" si="382"/>
        <v/>
      </c>
      <c r="AE1521" s="56" t="str">
        <f t="shared" si="383"/>
        <v/>
      </c>
      <c r="AF1521" s="78" t="str">
        <f t="shared" si="384"/>
        <v/>
      </c>
    </row>
    <row r="1522" spans="1:32" s="74" customFormat="1" x14ac:dyDescent="0.2">
      <c r="A1522" s="74" t="str">
        <f>IF(EXPORTADO!I1504&lt;&gt;"",EXPORTADO!I1504,"")</f>
        <v/>
      </c>
      <c r="B1522" s="74" t="str">
        <f t="shared" si="369"/>
        <v/>
      </c>
      <c r="C1522" s="86" t="str">
        <f t="shared" si="370"/>
        <v/>
      </c>
      <c r="D1522" s="86" t="str">
        <f t="shared" si="371"/>
        <v/>
      </c>
      <c r="E1522" s="86" t="str">
        <f t="shared" si="372"/>
        <v/>
      </c>
      <c r="F1522" s="86" t="str">
        <f t="shared" si="373"/>
        <v/>
      </c>
      <c r="G1522" s="86" t="str">
        <f t="shared" si="374"/>
        <v/>
      </c>
      <c r="H1522" s="87" t="str">
        <f>IF(EXPORTADO!B1504&lt;&gt;"",EXPORTADO!B1504,"")</f>
        <v/>
      </c>
      <c r="I1522" s="78" t="str">
        <f t="shared" si="375"/>
        <v/>
      </c>
      <c r="J1522" s="78"/>
      <c r="K1522" s="88" t="str">
        <f>IF(EXPORTADO!A1504&lt;&gt;"",TRIM(EXPORTADO!A1504),"")</f>
        <v/>
      </c>
      <c r="L1522" s="50" t="str">
        <f>IF(K1522&lt;&gt;"",EXPORTADO!D1504,"")</f>
        <v/>
      </c>
      <c r="M1522" s="50"/>
      <c r="N1522" s="78" t="str">
        <f>IF(K1522&lt;&gt;"",EXPORTADO!C1504,"")</f>
        <v/>
      </c>
      <c r="O1522" s="89" t="str">
        <f>IF(G1522&lt;&gt;"",EXPORTADO!E1504,"")</f>
        <v/>
      </c>
      <c r="P1522" s="90" t="str">
        <f>IF(G1522&lt;&gt;"",EXPORTADO!F1504,"")</f>
        <v/>
      </c>
      <c r="Q1522" s="90" t="str">
        <f>IF($G1522&lt;&gt;"",$O1522*P1522,IF(OR($I1522="c",$I1522="css"),SUMIF($G$22:G$2999,$K1522,Q$22:Q$2999),IF($I1522="c1",SUMIF($F$22:F$2999,$K1522,Q$22:Q$2999),IF($I1522="c2",SUMIF($E$22:E$2999,$K1522,Q$22:Q$2999),IF($I1522="c3",SUMIF($D$22:D$2999,$K1522,Q$22:Q$2999),IF($I1522="c4",SUMIF($C$22:C$2999,$K1522,Q$22:Q$2999),""))))))</f>
        <v/>
      </c>
      <c r="S1522" s="90"/>
      <c r="T1522" s="90" t="str">
        <f>IF(G1522&lt;&gt;"",IF(S1522&lt;&gt;"",O1522*S1522,"Celda Vacia"),IF($G1522&lt;&gt;"",$O1522*S1522,IF(OR($I1522="c",$I1522="css"),SUMIF($G$22:G$2999,$K1522,T$22:T$2999),IF($I1522="c1",SUMIF($F$22:F$2999,$K1522,T$22:T$2999),IF($I1522="c2",SUMIF($E$22:E$2999,$K1522,T$22:T$2999),IF($I1522="c3",SUMIF($D$22:D$2999,$K1522,T$22:T$2999),IF($I1522="c4",SUMIF($C$22:C$2999,$K1522,T$22:T$2999),"")))))))</f>
        <v/>
      </c>
      <c r="U1522" s="91" t="str">
        <f t="shared" si="376"/>
        <v/>
      </c>
      <c r="V1522" s="45"/>
      <c r="X1522" s="50" t="str">
        <f t="shared" si="377"/>
        <v/>
      </c>
      <c r="Y1522" s="69" t="str">
        <f t="shared" si="378"/>
        <v/>
      </c>
      <c r="Z1522" s="69" t="str">
        <f t="shared" si="379"/>
        <v/>
      </c>
      <c r="AA1522" s="69" t="str">
        <f>IF(I1522="CSS",IF(RELLENAR!$F$6="PEM",IF(OR(T1522&lt;(Q1522),Q1522=0),1,""),IF(OR(T1522*(1+$T$11+$T$9)&lt;(Q1522*(1+$O$9+$O$11)),Q1522=0),1,"")),"")</f>
        <v/>
      </c>
      <c r="AB1522" s="93" t="str">
        <f t="shared" si="380"/>
        <v/>
      </c>
      <c r="AC1522" s="56" t="str">
        <f t="shared" si="381"/>
        <v/>
      </c>
      <c r="AD1522" s="94" t="str">
        <f t="shared" si="382"/>
        <v/>
      </c>
      <c r="AE1522" s="56" t="str">
        <f t="shared" si="383"/>
        <v/>
      </c>
      <c r="AF1522" s="78" t="str">
        <f t="shared" si="384"/>
        <v/>
      </c>
    </row>
    <row r="1523" spans="1:32" s="74" customFormat="1" x14ac:dyDescent="0.2">
      <c r="A1523" s="74" t="str">
        <f>IF(EXPORTADO!I1505&lt;&gt;"",EXPORTADO!I1505,"")</f>
        <v/>
      </c>
      <c r="B1523" s="74" t="str">
        <f t="shared" si="369"/>
        <v/>
      </c>
      <c r="C1523" s="86" t="str">
        <f t="shared" si="370"/>
        <v/>
      </c>
      <c r="D1523" s="86" t="str">
        <f t="shared" si="371"/>
        <v/>
      </c>
      <c r="E1523" s="86" t="str">
        <f t="shared" si="372"/>
        <v/>
      </c>
      <c r="F1523" s="86" t="str">
        <f t="shared" si="373"/>
        <v/>
      </c>
      <c r="G1523" s="86" t="str">
        <f t="shared" si="374"/>
        <v/>
      </c>
      <c r="H1523" s="87" t="str">
        <f>IF(EXPORTADO!B1505&lt;&gt;"",EXPORTADO!B1505,"")</f>
        <v/>
      </c>
      <c r="I1523" s="78" t="str">
        <f t="shared" si="375"/>
        <v/>
      </c>
      <c r="J1523" s="78"/>
      <c r="K1523" s="88" t="str">
        <f>IF(EXPORTADO!A1505&lt;&gt;"",TRIM(EXPORTADO!A1505),"")</f>
        <v/>
      </c>
      <c r="L1523" s="50" t="str">
        <f>IF(K1523&lt;&gt;"",EXPORTADO!D1505,"")</f>
        <v/>
      </c>
      <c r="M1523" s="50"/>
      <c r="N1523" s="78" t="str">
        <f>IF(K1523&lt;&gt;"",EXPORTADO!C1505,"")</f>
        <v/>
      </c>
      <c r="O1523" s="89" t="str">
        <f>IF(G1523&lt;&gt;"",EXPORTADO!E1505,"")</f>
        <v/>
      </c>
      <c r="P1523" s="90" t="str">
        <f>IF(G1523&lt;&gt;"",EXPORTADO!F1505,"")</f>
        <v/>
      </c>
      <c r="Q1523" s="90" t="str">
        <f>IF($G1523&lt;&gt;"",$O1523*P1523,IF(OR($I1523="c",$I1523="css"),SUMIF($G$22:G$2999,$K1523,Q$22:Q$2999),IF($I1523="c1",SUMIF($F$22:F$2999,$K1523,Q$22:Q$2999),IF($I1523="c2",SUMIF($E$22:E$2999,$K1523,Q$22:Q$2999),IF($I1523="c3",SUMIF($D$22:D$2999,$K1523,Q$22:Q$2999),IF($I1523="c4",SUMIF($C$22:C$2999,$K1523,Q$22:Q$2999),""))))))</f>
        <v/>
      </c>
      <c r="S1523" s="90"/>
      <c r="T1523" s="90" t="str">
        <f>IF(G1523&lt;&gt;"",IF(S1523&lt;&gt;"",O1523*S1523,"Celda Vacia"),IF($G1523&lt;&gt;"",$O1523*S1523,IF(OR($I1523="c",$I1523="css"),SUMIF($G$22:G$2999,$K1523,T$22:T$2999),IF($I1523="c1",SUMIF($F$22:F$2999,$K1523,T$22:T$2999),IF($I1523="c2",SUMIF($E$22:E$2999,$K1523,T$22:T$2999),IF($I1523="c3",SUMIF($D$22:D$2999,$K1523,T$22:T$2999),IF($I1523="c4",SUMIF($C$22:C$2999,$K1523,T$22:T$2999),"")))))))</f>
        <v/>
      </c>
      <c r="U1523" s="91" t="str">
        <f t="shared" si="376"/>
        <v/>
      </c>
      <c r="V1523" s="45"/>
      <c r="X1523" s="50" t="str">
        <f t="shared" si="377"/>
        <v/>
      </c>
      <c r="Y1523" s="69" t="str">
        <f t="shared" si="378"/>
        <v/>
      </c>
      <c r="Z1523" s="69" t="str">
        <f t="shared" si="379"/>
        <v/>
      </c>
      <c r="AA1523" s="69" t="str">
        <f>IF(I1523="CSS",IF(RELLENAR!$F$6="PEM",IF(OR(T1523&lt;(Q1523),Q1523=0),1,""),IF(OR(T1523*(1+$T$11+$T$9)&lt;(Q1523*(1+$O$9+$O$11)),Q1523=0),1,"")),"")</f>
        <v/>
      </c>
      <c r="AB1523" s="93" t="str">
        <f t="shared" si="380"/>
        <v/>
      </c>
      <c r="AC1523" s="56" t="str">
        <f t="shared" si="381"/>
        <v/>
      </c>
      <c r="AD1523" s="94" t="str">
        <f t="shared" si="382"/>
        <v/>
      </c>
      <c r="AE1523" s="56" t="str">
        <f t="shared" si="383"/>
        <v/>
      </c>
      <c r="AF1523" s="78" t="str">
        <f t="shared" si="384"/>
        <v/>
      </c>
    </row>
    <row r="1524" spans="1:32" s="74" customFormat="1" x14ac:dyDescent="0.2">
      <c r="A1524" s="74" t="str">
        <f>IF(EXPORTADO!I1506&lt;&gt;"",EXPORTADO!I1506,"")</f>
        <v/>
      </c>
      <c r="B1524" s="74" t="str">
        <f t="shared" si="369"/>
        <v/>
      </c>
      <c r="C1524" s="86" t="str">
        <f t="shared" si="370"/>
        <v/>
      </c>
      <c r="D1524" s="86" t="str">
        <f t="shared" si="371"/>
        <v/>
      </c>
      <c r="E1524" s="86" t="str">
        <f t="shared" si="372"/>
        <v/>
      </c>
      <c r="F1524" s="86" t="str">
        <f t="shared" si="373"/>
        <v/>
      </c>
      <c r="G1524" s="86" t="str">
        <f t="shared" si="374"/>
        <v/>
      </c>
      <c r="H1524" s="87" t="str">
        <f>IF(EXPORTADO!B1506&lt;&gt;"",EXPORTADO!B1506,"")</f>
        <v/>
      </c>
      <c r="I1524" s="78" t="str">
        <f t="shared" si="375"/>
        <v/>
      </c>
      <c r="J1524" s="78"/>
      <c r="K1524" s="88" t="str">
        <f>IF(EXPORTADO!A1506&lt;&gt;"",TRIM(EXPORTADO!A1506),"")</f>
        <v/>
      </c>
      <c r="L1524" s="50" t="str">
        <f>IF(K1524&lt;&gt;"",EXPORTADO!D1506,"")</f>
        <v/>
      </c>
      <c r="M1524" s="50"/>
      <c r="N1524" s="78" t="str">
        <f>IF(K1524&lt;&gt;"",EXPORTADO!C1506,"")</f>
        <v/>
      </c>
      <c r="O1524" s="89" t="str">
        <f>IF(G1524&lt;&gt;"",EXPORTADO!E1506,"")</f>
        <v/>
      </c>
      <c r="P1524" s="90" t="str">
        <f>IF(G1524&lt;&gt;"",EXPORTADO!F1506,"")</f>
        <v/>
      </c>
      <c r="Q1524" s="90" t="str">
        <f>IF($G1524&lt;&gt;"",$O1524*P1524,IF(OR($I1524="c",$I1524="css"),SUMIF($G$22:G$2999,$K1524,Q$22:Q$2999),IF($I1524="c1",SUMIF($F$22:F$2999,$K1524,Q$22:Q$2999),IF($I1524="c2",SUMIF($E$22:E$2999,$K1524,Q$22:Q$2999),IF($I1524="c3",SUMIF($D$22:D$2999,$K1524,Q$22:Q$2999),IF($I1524="c4",SUMIF($C$22:C$2999,$K1524,Q$22:Q$2999),""))))))</f>
        <v/>
      </c>
      <c r="S1524" s="90"/>
      <c r="T1524" s="90" t="str">
        <f>IF(G1524&lt;&gt;"",IF(S1524&lt;&gt;"",O1524*S1524,"Celda Vacia"),IF($G1524&lt;&gt;"",$O1524*S1524,IF(OR($I1524="c",$I1524="css"),SUMIF($G$22:G$2999,$K1524,T$22:T$2999),IF($I1524="c1",SUMIF($F$22:F$2999,$K1524,T$22:T$2999),IF($I1524="c2",SUMIF($E$22:E$2999,$K1524,T$22:T$2999),IF($I1524="c3",SUMIF($D$22:D$2999,$K1524,T$22:T$2999),IF($I1524="c4",SUMIF($C$22:C$2999,$K1524,T$22:T$2999),"")))))))</f>
        <v/>
      </c>
      <c r="U1524" s="91" t="str">
        <f t="shared" si="376"/>
        <v/>
      </c>
      <c r="V1524" s="45"/>
      <c r="X1524" s="50" t="str">
        <f t="shared" si="377"/>
        <v/>
      </c>
      <c r="Y1524" s="69" t="str">
        <f t="shared" si="378"/>
        <v/>
      </c>
      <c r="Z1524" s="69" t="str">
        <f t="shared" si="379"/>
        <v/>
      </c>
      <c r="AA1524" s="69" t="str">
        <f>IF(I1524="CSS",IF(RELLENAR!$F$6="PEM",IF(OR(T1524&lt;(Q1524),Q1524=0),1,""),IF(OR(T1524*(1+$T$11+$T$9)&lt;(Q1524*(1+$O$9+$O$11)),Q1524=0),1,"")),"")</f>
        <v/>
      </c>
      <c r="AB1524" s="93" t="str">
        <f t="shared" si="380"/>
        <v/>
      </c>
      <c r="AC1524" s="56" t="str">
        <f t="shared" si="381"/>
        <v/>
      </c>
      <c r="AD1524" s="94" t="str">
        <f t="shared" si="382"/>
        <v/>
      </c>
      <c r="AE1524" s="56" t="str">
        <f t="shared" si="383"/>
        <v/>
      </c>
      <c r="AF1524" s="78" t="str">
        <f t="shared" si="384"/>
        <v/>
      </c>
    </row>
    <row r="1525" spans="1:32" s="74" customFormat="1" x14ac:dyDescent="0.2">
      <c r="A1525" s="74" t="str">
        <f>IF(EXPORTADO!I1507&lt;&gt;"",EXPORTADO!I1507,"")</f>
        <v/>
      </c>
      <c r="B1525" s="74" t="str">
        <f t="shared" si="369"/>
        <v/>
      </c>
      <c r="C1525" s="86" t="str">
        <f t="shared" si="370"/>
        <v/>
      </c>
      <c r="D1525" s="86" t="str">
        <f t="shared" si="371"/>
        <v/>
      </c>
      <c r="E1525" s="86" t="str">
        <f t="shared" si="372"/>
        <v/>
      </c>
      <c r="F1525" s="86" t="str">
        <f t="shared" si="373"/>
        <v/>
      </c>
      <c r="G1525" s="86" t="str">
        <f t="shared" si="374"/>
        <v/>
      </c>
      <c r="H1525" s="87" t="str">
        <f>IF(EXPORTADO!B1507&lt;&gt;"",EXPORTADO!B1507,"")</f>
        <v/>
      </c>
      <c r="I1525" s="78" t="str">
        <f t="shared" si="375"/>
        <v/>
      </c>
      <c r="J1525" s="78"/>
      <c r="K1525" s="88" t="str">
        <f>IF(EXPORTADO!A1507&lt;&gt;"",TRIM(EXPORTADO!A1507),"")</f>
        <v/>
      </c>
      <c r="L1525" s="50" t="str">
        <f>IF(K1525&lt;&gt;"",EXPORTADO!D1507,"")</f>
        <v/>
      </c>
      <c r="M1525" s="50"/>
      <c r="N1525" s="78" t="str">
        <f>IF(K1525&lt;&gt;"",EXPORTADO!C1507,"")</f>
        <v/>
      </c>
      <c r="O1525" s="89" t="str">
        <f>IF(G1525&lt;&gt;"",EXPORTADO!E1507,"")</f>
        <v/>
      </c>
      <c r="P1525" s="90" t="str">
        <f>IF(G1525&lt;&gt;"",EXPORTADO!F1507,"")</f>
        <v/>
      </c>
      <c r="Q1525" s="90" t="str">
        <f>IF($G1525&lt;&gt;"",$O1525*P1525,IF(OR($I1525="c",$I1525="css"),SUMIF($G$22:G$2999,$K1525,Q$22:Q$2999),IF($I1525="c1",SUMIF($F$22:F$2999,$K1525,Q$22:Q$2999),IF($I1525="c2",SUMIF($E$22:E$2999,$K1525,Q$22:Q$2999),IF($I1525="c3",SUMIF($D$22:D$2999,$K1525,Q$22:Q$2999),IF($I1525="c4",SUMIF($C$22:C$2999,$K1525,Q$22:Q$2999),""))))))</f>
        <v/>
      </c>
      <c r="S1525" s="90"/>
      <c r="T1525" s="90" t="str">
        <f>IF(G1525&lt;&gt;"",IF(S1525&lt;&gt;"",O1525*S1525,"Celda Vacia"),IF($G1525&lt;&gt;"",$O1525*S1525,IF(OR($I1525="c",$I1525="css"),SUMIF($G$22:G$2999,$K1525,T$22:T$2999),IF($I1525="c1",SUMIF($F$22:F$2999,$K1525,T$22:T$2999),IF($I1525="c2",SUMIF($E$22:E$2999,$K1525,T$22:T$2999),IF($I1525="c3",SUMIF($D$22:D$2999,$K1525,T$22:T$2999),IF($I1525="c4",SUMIF($C$22:C$2999,$K1525,T$22:T$2999),"")))))))</f>
        <v/>
      </c>
      <c r="U1525" s="91" t="str">
        <f t="shared" si="376"/>
        <v/>
      </c>
      <c r="V1525" s="45"/>
      <c r="X1525" s="50" t="str">
        <f t="shared" si="377"/>
        <v/>
      </c>
      <c r="Y1525" s="69" t="str">
        <f t="shared" si="378"/>
        <v/>
      </c>
      <c r="Z1525" s="69" t="str">
        <f t="shared" si="379"/>
        <v/>
      </c>
      <c r="AA1525" s="69" t="str">
        <f>IF(I1525="CSS",IF(RELLENAR!$F$6="PEM",IF(OR(T1525&lt;(Q1525),Q1525=0),1,""),IF(OR(T1525*(1+$T$11+$T$9)&lt;(Q1525*(1+$O$9+$O$11)),Q1525=0),1,"")),"")</f>
        <v/>
      </c>
      <c r="AB1525" s="93" t="str">
        <f t="shared" si="380"/>
        <v/>
      </c>
      <c r="AC1525" s="56" t="str">
        <f t="shared" si="381"/>
        <v/>
      </c>
      <c r="AD1525" s="94" t="str">
        <f t="shared" si="382"/>
        <v/>
      </c>
      <c r="AE1525" s="56" t="str">
        <f t="shared" si="383"/>
        <v/>
      </c>
      <c r="AF1525" s="78" t="str">
        <f t="shared" si="384"/>
        <v/>
      </c>
    </row>
    <row r="1526" spans="1:32" s="74" customFormat="1" x14ac:dyDescent="0.2">
      <c r="A1526" s="74" t="str">
        <f>IF(EXPORTADO!I1508&lt;&gt;"",EXPORTADO!I1508,"")</f>
        <v/>
      </c>
      <c r="B1526" s="74" t="str">
        <f t="shared" si="369"/>
        <v/>
      </c>
      <c r="C1526" s="86" t="str">
        <f t="shared" si="370"/>
        <v/>
      </c>
      <c r="D1526" s="86" t="str">
        <f t="shared" si="371"/>
        <v/>
      </c>
      <c r="E1526" s="86" t="str">
        <f t="shared" si="372"/>
        <v/>
      </c>
      <c r="F1526" s="86" t="str">
        <f t="shared" si="373"/>
        <v/>
      </c>
      <c r="G1526" s="86" t="str">
        <f t="shared" si="374"/>
        <v/>
      </c>
      <c r="H1526" s="87" t="str">
        <f>IF(EXPORTADO!B1508&lt;&gt;"",EXPORTADO!B1508,"")</f>
        <v/>
      </c>
      <c r="I1526" s="78" t="str">
        <f t="shared" si="375"/>
        <v/>
      </c>
      <c r="J1526" s="78"/>
      <c r="K1526" s="88" t="str">
        <f>IF(EXPORTADO!A1508&lt;&gt;"",TRIM(EXPORTADO!A1508),"")</f>
        <v/>
      </c>
      <c r="L1526" s="50" t="str">
        <f>IF(K1526&lt;&gt;"",EXPORTADO!D1508,"")</f>
        <v/>
      </c>
      <c r="M1526" s="50"/>
      <c r="N1526" s="78" t="str">
        <f>IF(K1526&lt;&gt;"",EXPORTADO!C1508,"")</f>
        <v/>
      </c>
      <c r="O1526" s="89" t="str">
        <f>IF(G1526&lt;&gt;"",EXPORTADO!E1508,"")</f>
        <v/>
      </c>
      <c r="P1526" s="90" t="str">
        <f>IF(G1526&lt;&gt;"",EXPORTADO!F1508,"")</f>
        <v/>
      </c>
      <c r="Q1526" s="90" t="str">
        <f>IF($G1526&lt;&gt;"",$O1526*P1526,IF(OR($I1526="c",$I1526="css"),SUMIF($G$22:G$2999,$K1526,Q$22:Q$2999),IF($I1526="c1",SUMIF($F$22:F$2999,$K1526,Q$22:Q$2999),IF($I1526="c2",SUMIF($E$22:E$2999,$K1526,Q$22:Q$2999),IF($I1526="c3",SUMIF($D$22:D$2999,$K1526,Q$22:Q$2999),IF($I1526="c4",SUMIF($C$22:C$2999,$K1526,Q$22:Q$2999),""))))))</f>
        <v/>
      </c>
      <c r="S1526" s="90"/>
      <c r="T1526" s="90" t="str">
        <f>IF(G1526&lt;&gt;"",IF(S1526&lt;&gt;"",O1526*S1526,"Celda Vacia"),IF($G1526&lt;&gt;"",$O1526*S1526,IF(OR($I1526="c",$I1526="css"),SUMIF($G$22:G$2999,$K1526,T$22:T$2999),IF($I1526="c1",SUMIF($F$22:F$2999,$K1526,T$22:T$2999),IF($I1526="c2",SUMIF($E$22:E$2999,$K1526,T$22:T$2999),IF($I1526="c3",SUMIF($D$22:D$2999,$K1526,T$22:T$2999),IF($I1526="c4",SUMIF($C$22:C$2999,$K1526,T$22:T$2999),"")))))))</f>
        <v/>
      </c>
      <c r="U1526" s="91" t="str">
        <f t="shared" si="376"/>
        <v/>
      </c>
      <c r="V1526" s="45"/>
      <c r="X1526" s="50" t="str">
        <f t="shared" si="377"/>
        <v/>
      </c>
      <c r="Y1526" s="69" t="str">
        <f t="shared" si="378"/>
        <v/>
      </c>
      <c r="Z1526" s="69" t="str">
        <f t="shared" si="379"/>
        <v/>
      </c>
      <c r="AA1526" s="69" t="str">
        <f>IF(I1526="CSS",IF(RELLENAR!$F$6="PEM",IF(OR(T1526&lt;(Q1526),Q1526=0),1,""),IF(OR(T1526*(1+$T$11+$T$9)&lt;(Q1526*(1+$O$9+$O$11)),Q1526=0),1,"")),"")</f>
        <v/>
      </c>
      <c r="AB1526" s="93" t="str">
        <f t="shared" si="380"/>
        <v/>
      </c>
      <c r="AC1526" s="56" t="str">
        <f t="shared" si="381"/>
        <v/>
      </c>
      <c r="AD1526" s="94" t="str">
        <f t="shared" si="382"/>
        <v/>
      </c>
      <c r="AE1526" s="56" t="str">
        <f t="shared" si="383"/>
        <v/>
      </c>
      <c r="AF1526" s="78" t="str">
        <f t="shared" si="384"/>
        <v/>
      </c>
    </row>
    <row r="1527" spans="1:32" s="74" customFormat="1" x14ac:dyDescent="0.2">
      <c r="A1527" s="74" t="str">
        <f>IF(EXPORTADO!I1509&lt;&gt;"",EXPORTADO!I1509,"")</f>
        <v/>
      </c>
      <c r="B1527" s="74" t="str">
        <f t="shared" si="369"/>
        <v/>
      </c>
      <c r="C1527" s="86" t="str">
        <f t="shared" si="370"/>
        <v/>
      </c>
      <c r="D1527" s="86" t="str">
        <f t="shared" si="371"/>
        <v/>
      </c>
      <c r="E1527" s="86" t="str">
        <f t="shared" si="372"/>
        <v/>
      </c>
      <c r="F1527" s="86" t="str">
        <f t="shared" si="373"/>
        <v/>
      </c>
      <c r="G1527" s="86" t="str">
        <f t="shared" si="374"/>
        <v/>
      </c>
      <c r="H1527" s="87" t="str">
        <f>IF(EXPORTADO!B1509&lt;&gt;"",EXPORTADO!B1509,"")</f>
        <v/>
      </c>
      <c r="I1527" s="78" t="str">
        <f t="shared" si="375"/>
        <v/>
      </c>
      <c r="J1527" s="78"/>
      <c r="K1527" s="88" t="str">
        <f>IF(EXPORTADO!A1509&lt;&gt;"",TRIM(EXPORTADO!A1509),"")</f>
        <v/>
      </c>
      <c r="L1527" s="50" t="str">
        <f>IF(K1527&lt;&gt;"",EXPORTADO!D1509,"")</f>
        <v/>
      </c>
      <c r="M1527" s="50"/>
      <c r="N1527" s="78" t="str">
        <f>IF(K1527&lt;&gt;"",EXPORTADO!C1509,"")</f>
        <v/>
      </c>
      <c r="O1527" s="89" t="str">
        <f>IF(G1527&lt;&gt;"",EXPORTADO!E1509,"")</f>
        <v/>
      </c>
      <c r="P1527" s="90" t="str">
        <f>IF(G1527&lt;&gt;"",EXPORTADO!F1509,"")</f>
        <v/>
      </c>
      <c r="Q1527" s="90" t="str">
        <f>IF($G1527&lt;&gt;"",$O1527*P1527,IF(OR($I1527="c",$I1527="css"),SUMIF($G$22:G$2999,$K1527,Q$22:Q$2999),IF($I1527="c1",SUMIF($F$22:F$2999,$K1527,Q$22:Q$2999),IF($I1527="c2",SUMIF($E$22:E$2999,$K1527,Q$22:Q$2999),IF($I1527="c3",SUMIF($D$22:D$2999,$K1527,Q$22:Q$2999),IF($I1527="c4",SUMIF($C$22:C$2999,$K1527,Q$22:Q$2999),""))))))</f>
        <v/>
      </c>
      <c r="S1527" s="90"/>
      <c r="T1527" s="90" t="str">
        <f>IF(G1527&lt;&gt;"",IF(S1527&lt;&gt;"",O1527*S1527,"Celda Vacia"),IF($G1527&lt;&gt;"",$O1527*S1527,IF(OR($I1527="c",$I1527="css"),SUMIF($G$22:G$2999,$K1527,T$22:T$2999),IF($I1527="c1",SUMIF($F$22:F$2999,$K1527,T$22:T$2999),IF($I1527="c2",SUMIF($E$22:E$2999,$K1527,T$22:T$2999),IF($I1527="c3",SUMIF($D$22:D$2999,$K1527,T$22:T$2999),IF($I1527="c4",SUMIF($C$22:C$2999,$K1527,T$22:T$2999),"")))))))</f>
        <v/>
      </c>
      <c r="U1527" s="91" t="str">
        <f t="shared" si="376"/>
        <v/>
      </c>
      <c r="V1527" s="45"/>
      <c r="X1527" s="50" t="str">
        <f t="shared" si="377"/>
        <v/>
      </c>
      <c r="Y1527" s="69" t="str">
        <f t="shared" si="378"/>
        <v/>
      </c>
      <c r="Z1527" s="69" t="str">
        <f t="shared" si="379"/>
        <v/>
      </c>
      <c r="AA1527" s="69" t="str">
        <f>IF(I1527="CSS",IF(RELLENAR!$F$6="PEM",IF(OR(T1527&lt;(Q1527),Q1527=0),1,""),IF(OR(T1527*(1+$T$11+$T$9)&lt;(Q1527*(1+$O$9+$O$11)),Q1527=0),1,"")),"")</f>
        <v/>
      </c>
      <c r="AB1527" s="93" t="str">
        <f t="shared" si="380"/>
        <v/>
      </c>
      <c r="AC1527" s="56" t="str">
        <f t="shared" si="381"/>
        <v/>
      </c>
      <c r="AD1527" s="94" t="str">
        <f t="shared" si="382"/>
        <v/>
      </c>
      <c r="AE1527" s="56" t="str">
        <f t="shared" si="383"/>
        <v/>
      </c>
      <c r="AF1527" s="78" t="str">
        <f t="shared" si="384"/>
        <v/>
      </c>
    </row>
    <row r="1528" spans="1:32" s="74" customFormat="1" x14ac:dyDescent="0.2">
      <c r="A1528" s="74" t="str">
        <f>IF(EXPORTADO!I1510&lt;&gt;"",EXPORTADO!I1510,"")</f>
        <v/>
      </c>
      <c r="B1528" s="74" t="str">
        <f t="shared" si="369"/>
        <v/>
      </c>
      <c r="C1528" s="86" t="str">
        <f t="shared" si="370"/>
        <v/>
      </c>
      <c r="D1528" s="86" t="str">
        <f t="shared" si="371"/>
        <v/>
      </c>
      <c r="E1528" s="86" t="str">
        <f t="shared" si="372"/>
        <v/>
      </c>
      <c r="F1528" s="86" t="str">
        <f t="shared" si="373"/>
        <v/>
      </c>
      <c r="G1528" s="86" t="str">
        <f t="shared" si="374"/>
        <v/>
      </c>
      <c r="H1528" s="87" t="str">
        <f>IF(EXPORTADO!B1510&lt;&gt;"",EXPORTADO!B1510,"")</f>
        <v/>
      </c>
      <c r="I1528" s="78" t="str">
        <f t="shared" si="375"/>
        <v/>
      </c>
      <c r="J1528" s="78"/>
      <c r="K1528" s="88" t="str">
        <f>IF(EXPORTADO!A1510&lt;&gt;"",TRIM(EXPORTADO!A1510),"")</f>
        <v/>
      </c>
      <c r="L1528" s="50" t="str">
        <f>IF(K1528&lt;&gt;"",EXPORTADO!D1510,"")</f>
        <v/>
      </c>
      <c r="M1528" s="50"/>
      <c r="N1528" s="78" t="str">
        <f>IF(K1528&lt;&gt;"",EXPORTADO!C1510,"")</f>
        <v/>
      </c>
      <c r="O1528" s="89" t="str">
        <f>IF(G1528&lt;&gt;"",EXPORTADO!E1510,"")</f>
        <v/>
      </c>
      <c r="P1528" s="90" t="str">
        <f>IF(G1528&lt;&gt;"",EXPORTADO!F1510,"")</f>
        <v/>
      </c>
      <c r="Q1528" s="90" t="str">
        <f>IF($G1528&lt;&gt;"",$O1528*P1528,IF(OR($I1528="c",$I1528="css"),SUMIF($G$22:G$2999,$K1528,Q$22:Q$2999),IF($I1528="c1",SUMIF($F$22:F$2999,$K1528,Q$22:Q$2999),IF($I1528="c2",SUMIF($E$22:E$2999,$K1528,Q$22:Q$2999),IF($I1528="c3",SUMIF($D$22:D$2999,$K1528,Q$22:Q$2999),IF($I1528="c4",SUMIF($C$22:C$2999,$K1528,Q$22:Q$2999),""))))))</f>
        <v/>
      </c>
      <c r="S1528" s="90"/>
      <c r="T1528" s="90" t="str">
        <f>IF(G1528&lt;&gt;"",IF(S1528&lt;&gt;"",O1528*S1528,"Celda Vacia"),IF($G1528&lt;&gt;"",$O1528*S1528,IF(OR($I1528="c",$I1528="css"),SUMIF($G$22:G$2999,$K1528,T$22:T$2999),IF($I1528="c1",SUMIF($F$22:F$2999,$K1528,T$22:T$2999),IF($I1528="c2",SUMIF($E$22:E$2999,$K1528,T$22:T$2999),IF($I1528="c3",SUMIF($D$22:D$2999,$K1528,T$22:T$2999),IF($I1528="c4",SUMIF($C$22:C$2999,$K1528,T$22:T$2999),"")))))))</f>
        <v/>
      </c>
      <c r="U1528" s="91" t="str">
        <f t="shared" si="376"/>
        <v/>
      </c>
      <c r="V1528" s="45"/>
      <c r="X1528" s="50" t="str">
        <f t="shared" si="377"/>
        <v/>
      </c>
      <c r="Y1528" s="69" t="str">
        <f t="shared" si="378"/>
        <v/>
      </c>
      <c r="Z1528" s="69" t="str">
        <f t="shared" si="379"/>
        <v/>
      </c>
      <c r="AA1528" s="69" t="str">
        <f>IF(I1528="CSS",IF(RELLENAR!$F$6="PEM",IF(OR(T1528&lt;(Q1528),Q1528=0),1,""),IF(OR(T1528*(1+$T$11+$T$9)&lt;(Q1528*(1+$O$9+$O$11)),Q1528=0),1,"")),"")</f>
        <v/>
      </c>
      <c r="AB1528" s="93" t="str">
        <f t="shared" si="380"/>
        <v/>
      </c>
      <c r="AC1528" s="56" t="str">
        <f t="shared" si="381"/>
        <v/>
      </c>
      <c r="AD1528" s="94" t="str">
        <f t="shared" si="382"/>
        <v/>
      </c>
      <c r="AE1528" s="56" t="str">
        <f t="shared" si="383"/>
        <v/>
      </c>
      <c r="AF1528" s="78" t="str">
        <f t="shared" si="384"/>
        <v/>
      </c>
    </row>
    <row r="1529" spans="1:32" s="74" customFormat="1" x14ac:dyDescent="0.2">
      <c r="A1529" s="74" t="str">
        <f>IF(EXPORTADO!I1511&lt;&gt;"",EXPORTADO!I1511,"")</f>
        <v/>
      </c>
      <c r="B1529" s="74" t="str">
        <f t="shared" si="369"/>
        <v/>
      </c>
      <c r="C1529" s="86" t="str">
        <f t="shared" si="370"/>
        <v/>
      </c>
      <c r="D1529" s="86" t="str">
        <f t="shared" si="371"/>
        <v/>
      </c>
      <c r="E1529" s="86" t="str">
        <f t="shared" si="372"/>
        <v/>
      </c>
      <c r="F1529" s="86" t="str">
        <f t="shared" si="373"/>
        <v/>
      </c>
      <c r="G1529" s="86" t="str">
        <f t="shared" si="374"/>
        <v/>
      </c>
      <c r="H1529" s="87" t="str">
        <f>IF(EXPORTADO!B1511&lt;&gt;"",EXPORTADO!B1511,"")</f>
        <v/>
      </c>
      <c r="I1529" s="78" t="str">
        <f t="shared" si="375"/>
        <v/>
      </c>
      <c r="J1529" s="78"/>
      <c r="K1529" s="88" t="str">
        <f>IF(EXPORTADO!A1511&lt;&gt;"",TRIM(EXPORTADO!A1511),"")</f>
        <v/>
      </c>
      <c r="L1529" s="50" t="str">
        <f>IF(K1529&lt;&gt;"",EXPORTADO!D1511,"")</f>
        <v/>
      </c>
      <c r="M1529" s="50"/>
      <c r="N1529" s="78" t="str">
        <f>IF(K1529&lt;&gt;"",EXPORTADO!C1511,"")</f>
        <v/>
      </c>
      <c r="O1529" s="89" t="str">
        <f>IF(G1529&lt;&gt;"",EXPORTADO!E1511,"")</f>
        <v/>
      </c>
      <c r="P1529" s="90" t="str">
        <f>IF(G1529&lt;&gt;"",EXPORTADO!F1511,"")</f>
        <v/>
      </c>
      <c r="Q1529" s="90" t="str">
        <f>IF($G1529&lt;&gt;"",$O1529*P1529,IF(OR($I1529="c",$I1529="css"),SUMIF($G$22:G$2999,$K1529,Q$22:Q$2999),IF($I1529="c1",SUMIF($F$22:F$2999,$K1529,Q$22:Q$2999),IF($I1529="c2",SUMIF($E$22:E$2999,$K1529,Q$22:Q$2999),IF($I1529="c3",SUMIF($D$22:D$2999,$K1529,Q$22:Q$2999),IF($I1529="c4",SUMIF($C$22:C$2999,$K1529,Q$22:Q$2999),""))))))</f>
        <v/>
      </c>
      <c r="S1529" s="90"/>
      <c r="T1529" s="90" t="str">
        <f>IF(G1529&lt;&gt;"",IF(S1529&lt;&gt;"",O1529*S1529,"Celda Vacia"),IF($G1529&lt;&gt;"",$O1529*S1529,IF(OR($I1529="c",$I1529="css"),SUMIF($G$22:G$2999,$K1529,T$22:T$2999),IF($I1529="c1",SUMIF($F$22:F$2999,$K1529,T$22:T$2999),IF($I1529="c2",SUMIF($E$22:E$2999,$K1529,T$22:T$2999),IF($I1529="c3",SUMIF($D$22:D$2999,$K1529,T$22:T$2999),IF($I1529="c4",SUMIF($C$22:C$2999,$K1529,T$22:T$2999),"")))))))</f>
        <v/>
      </c>
      <c r="U1529" s="91" t="str">
        <f t="shared" si="376"/>
        <v/>
      </c>
      <c r="V1529" s="45"/>
      <c r="X1529" s="50" t="str">
        <f t="shared" si="377"/>
        <v/>
      </c>
      <c r="Y1529" s="69" t="str">
        <f t="shared" si="378"/>
        <v/>
      </c>
      <c r="Z1529" s="69" t="str">
        <f t="shared" si="379"/>
        <v/>
      </c>
      <c r="AA1529" s="69" t="str">
        <f>IF(I1529="CSS",IF(RELLENAR!$F$6="PEM",IF(OR(T1529&lt;(Q1529),Q1529=0),1,""),IF(OR(T1529*(1+$T$11+$T$9)&lt;(Q1529*(1+$O$9+$O$11)),Q1529=0),1,"")),"")</f>
        <v/>
      </c>
      <c r="AB1529" s="93" t="str">
        <f t="shared" si="380"/>
        <v/>
      </c>
      <c r="AC1529" s="56" t="str">
        <f t="shared" si="381"/>
        <v/>
      </c>
      <c r="AD1529" s="94" t="str">
        <f t="shared" si="382"/>
        <v/>
      </c>
      <c r="AE1529" s="56" t="str">
        <f t="shared" si="383"/>
        <v/>
      </c>
      <c r="AF1529" s="78" t="str">
        <f t="shared" si="384"/>
        <v/>
      </c>
    </row>
    <row r="1530" spans="1:32" s="74" customFormat="1" x14ac:dyDescent="0.2">
      <c r="A1530" s="74" t="str">
        <f>IF(EXPORTADO!I1512&lt;&gt;"",EXPORTADO!I1512,"")</f>
        <v/>
      </c>
      <c r="B1530" s="74" t="str">
        <f t="shared" si="369"/>
        <v/>
      </c>
      <c r="C1530" s="86" t="str">
        <f t="shared" si="370"/>
        <v/>
      </c>
      <c r="D1530" s="86" t="str">
        <f t="shared" si="371"/>
        <v/>
      </c>
      <c r="E1530" s="86" t="str">
        <f t="shared" si="372"/>
        <v/>
      </c>
      <c r="F1530" s="86" t="str">
        <f t="shared" si="373"/>
        <v/>
      </c>
      <c r="G1530" s="86" t="str">
        <f t="shared" si="374"/>
        <v/>
      </c>
      <c r="H1530" s="87" t="str">
        <f>IF(EXPORTADO!B1512&lt;&gt;"",EXPORTADO!B1512,"")</f>
        <v/>
      </c>
      <c r="I1530" s="78" t="str">
        <f t="shared" si="375"/>
        <v/>
      </c>
      <c r="J1530" s="78"/>
      <c r="K1530" s="88" t="str">
        <f>IF(EXPORTADO!A1512&lt;&gt;"",TRIM(EXPORTADO!A1512),"")</f>
        <v/>
      </c>
      <c r="L1530" s="50" t="str">
        <f>IF(K1530&lt;&gt;"",EXPORTADO!D1512,"")</f>
        <v/>
      </c>
      <c r="M1530" s="50"/>
      <c r="N1530" s="78" t="str">
        <f>IF(K1530&lt;&gt;"",EXPORTADO!C1512,"")</f>
        <v/>
      </c>
      <c r="O1530" s="89" t="str">
        <f>IF(G1530&lt;&gt;"",EXPORTADO!E1512,"")</f>
        <v/>
      </c>
      <c r="P1530" s="90" t="str">
        <f>IF(G1530&lt;&gt;"",EXPORTADO!F1512,"")</f>
        <v/>
      </c>
      <c r="Q1530" s="90" t="str">
        <f>IF($G1530&lt;&gt;"",$O1530*P1530,IF(OR($I1530="c",$I1530="css"),SUMIF($G$22:G$2999,$K1530,Q$22:Q$2999),IF($I1530="c1",SUMIF($F$22:F$2999,$K1530,Q$22:Q$2999),IF($I1530="c2",SUMIF($E$22:E$2999,$K1530,Q$22:Q$2999),IF($I1530="c3",SUMIF($D$22:D$2999,$K1530,Q$22:Q$2999),IF($I1530="c4",SUMIF($C$22:C$2999,$K1530,Q$22:Q$2999),""))))))</f>
        <v/>
      </c>
      <c r="S1530" s="90"/>
      <c r="T1530" s="90" t="str">
        <f>IF(G1530&lt;&gt;"",IF(S1530&lt;&gt;"",O1530*S1530,"Celda Vacia"),IF($G1530&lt;&gt;"",$O1530*S1530,IF(OR($I1530="c",$I1530="css"),SUMIF($G$22:G$2999,$K1530,T$22:T$2999),IF($I1530="c1",SUMIF($F$22:F$2999,$K1530,T$22:T$2999),IF($I1530="c2",SUMIF($E$22:E$2999,$K1530,T$22:T$2999),IF($I1530="c3",SUMIF($D$22:D$2999,$K1530,T$22:T$2999),IF($I1530="c4",SUMIF($C$22:C$2999,$K1530,T$22:T$2999),"")))))))</f>
        <v/>
      </c>
      <c r="U1530" s="91" t="str">
        <f t="shared" si="376"/>
        <v/>
      </c>
      <c r="V1530" s="45"/>
      <c r="X1530" s="50" t="str">
        <f t="shared" si="377"/>
        <v/>
      </c>
      <c r="Y1530" s="69" t="str">
        <f t="shared" si="378"/>
        <v/>
      </c>
      <c r="Z1530" s="69" t="str">
        <f t="shared" si="379"/>
        <v/>
      </c>
      <c r="AA1530" s="69" t="str">
        <f>IF(I1530="CSS",IF(RELLENAR!$F$6="PEM",IF(OR(T1530&lt;(Q1530),Q1530=0),1,""),IF(OR(T1530*(1+$T$11+$T$9)&lt;(Q1530*(1+$O$9+$O$11)),Q1530=0),1,"")),"")</f>
        <v/>
      </c>
      <c r="AB1530" s="93" t="str">
        <f t="shared" si="380"/>
        <v/>
      </c>
      <c r="AC1530" s="56" t="str">
        <f t="shared" si="381"/>
        <v/>
      </c>
      <c r="AD1530" s="94" t="str">
        <f t="shared" si="382"/>
        <v/>
      </c>
      <c r="AE1530" s="56" t="str">
        <f t="shared" si="383"/>
        <v/>
      </c>
      <c r="AF1530" s="78" t="str">
        <f t="shared" si="384"/>
        <v/>
      </c>
    </row>
    <row r="1531" spans="1:32" s="74" customFormat="1" x14ac:dyDescent="0.2">
      <c r="A1531" s="74" t="str">
        <f>IF(EXPORTADO!I1513&lt;&gt;"",EXPORTADO!I1513,"")</f>
        <v/>
      </c>
      <c r="B1531" s="74" t="str">
        <f t="shared" si="369"/>
        <v/>
      </c>
      <c r="C1531" s="86" t="str">
        <f t="shared" si="370"/>
        <v/>
      </c>
      <c r="D1531" s="86" t="str">
        <f t="shared" si="371"/>
        <v/>
      </c>
      <c r="E1531" s="86" t="str">
        <f t="shared" si="372"/>
        <v/>
      </c>
      <c r="F1531" s="86" t="str">
        <f t="shared" si="373"/>
        <v/>
      </c>
      <c r="G1531" s="86" t="str">
        <f t="shared" si="374"/>
        <v/>
      </c>
      <c r="H1531" s="87" t="str">
        <f>IF(EXPORTADO!B1513&lt;&gt;"",EXPORTADO!B1513,"")</f>
        <v/>
      </c>
      <c r="I1531" s="78" t="str">
        <f t="shared" si="375"/>
        <v/>
      </c>
      <c r="J1531" s="78"/>
      <c r="K1531" s="88" t="str">
        <f>IF(EXPORTADO!A1513&lt;&gt;"",TRIM(EXPORTADO!A1513),"")</f>
        <v/>
      </c>
      <c r="L1531" s="50" t="str">
        <f>IF(K1531&lt;&gt;"",EXPORTADO!D1513,"")</f>
        <v/>
      </c>
      <c r="M1531" s="50"/>
      <c r="N1531" s="78" t="str">
        <f>IF(K1531&lt;&gt;"",EXPORTADO!C1513,"")</f>
        <v/>
      </c>
      <c r="O1531" s="89" t="str">
        <f>IF(G1531&lt;&gt;"",EXPORTADO!E1513,"")</f>
        <v/>
      </c>
      <c r="P1531" s="90" t="str">
        <f>IF(G1531&lt;&gt;"",EXPORTADO!F1513,"")</f>
        <v/>
      </c>
      <c r="Q1531" s="90" t="str">
        <f>IF($G1531&lt;&gt;"",$O1531*P1531,IF(OR($I1531="c",$I1531="css"),SUMIF($G$22:G$2999,$K1531,Q$22:Q$2999),IF($I1531="c1",SUMIF($F$22:F$2999,$K1531,Q$22:Q$2999),IF($I1531="c2",SUMIF($E$22:E$2999,$K1531,Q$22:Q$2999),IF($I1531="c3",SUMIF($D$22:D$2999,$K1531,Q$22:Q$2999),IF($I1531="c4",SUMIF($C$22:C$2999,$K1531,Q$22:Q$2999),""))))))</f>
        <v/>
      </c>
      <c r="S1531" s="90"/>
      <c r="T1531" s="90" t="str">
        <f>IF(G1531&lt;&gt;"",IF(S1531&lt;&gt;"",O1531*S1531,"Celda Vacia"),IF($G1531&lt;&gt;"",$O1531*S1531,IF(OR($I1531="c",$I1531="css"),SUMIF($G$22:G$2999,$K1531,T$22:T$2999),IF($I1531="c1",SUMIF($F$22:F$2999,$K1531,T$22:T$2999),IF($I1531="c2",SUMIF($E$22:E$2999,$K1531,T$22:T$2999),IF($I1531="c3",SUMIF($D$22:D$2999,$K1531,T$22:T$2999),IF($I1531="c4",SUMIF($C$22:C$2999,$K1531,T$22:T$2999),"")))))))</f>
        <v/>
      </c>
      <c r="U1531" s="91" t="str">
        <f t="shared" si="376"/>
        <v/>
      </c>
      <c r="V1531" s="45"/>
      <c r="X1531" s="50" t="str">
        <f t="shared" si="377"/>
        <v/>
      </c>
      <c r="Y1531" s="69" t="str">
        <f t="shared" si="378"/>
        <v/>
      </c>
      <c r="Z1531" s="69" t="str">
        <f t="shared" si="379"/>
        <v/>
      </c>
      <c r="AA1531" s="69" t="str">
        <f>IF(I1531="CSS",IF(RELLENAR!$F$6="PEM",IF(OR(T1531&lt;(Q1531),Q1531=0),1,""),IF(OR(T1531*(1+$T$11+$T$9)&lt;(Q1531*(1+$O$9+$O$11)),Q1531=0),1,"")),"")</f>
        <v/>
      </c>
      <c r="AB1531" s="93" t="str">
        <f t="shared" si="380"/>
        <v/>
      </c>
      <c r="AC1531" s="56" t="str">
        <f t="shared" si="381"/>
        <v/>
      </c>
      <c r="AD1531" s="94" t="str">
        <f t="shared" si="382"/>
        <v/>
      </c>
      <c r="AE1531" s="56" t="str">
        <f t="shared" si="383"/>
        <v/>
      </c>
      <c r="AF1531" s="78" t="str">
        <f t="shared" si="384"/>
        <v/>
      </c>
    </row>
    <row r="1532" spans="1:32" s="74" customFormat="1" x14ac:dyDescent="0.2">
      <c r="A1532" s="74" t="str">
        <f>IF(EXPORTADO!I1514&lt;&gt;"",EXPORTADO!I1514,"")</f>
        <v/>
      </c>
      <c r="B1532" s="74" t="str">
        <f t="shared" si="369"/>
        <v/>
      </c>
      <c r="C1532" s="86" t="str">
        <f t="shared" si="370"/>
        <v/>
      </c>
      <c r="D1532" s="86" t="str">
        <f t="shared" si="371"/>
        <v/>
      </c>
      <c r="E1532" s="86" t="str">
        <f t="shared" si="372"/>
        <v/>
      </c>
      <c r="F1532" s="86" t="str">
        <f t="shared" si="373"/>
        <v/>
      </c>
      <c r="G1532" s="86" t="str">
        <f t="shared" si="374"/>
        <v/>
      </c>
      <c r="H1532" s="87" t="str">
        <f>IF(EXPORTADO!B1514&lt;&gt;"",EXPORTADO!B1514,"")</f>
        <v/>
      </c>
      <c r="I1532" s="78" t="str">
        <f t="shared" si="375"/>
        <v/>
      </c>
      <c r="J1532" s="78"/>
      <c r="K1532" s="88" t="str">
        <f>IF(EXPORTADO!A1514&lt;&gt;"",TRIM(EXPORTADO!A1514),"")</f>
        <v/>
      </c>
      <c r="L1532" s="50" t="str">
        <f>IF(K1532&lt;&gt;"",EXPORTADO!D1514,"")</f>
        <v/>
      </c>
      <c r="M1532" s="50"/>
      <c r="N1532" s="78" t="str">
        <f>IF(K1532&lt;&gt;"",EXPORTADO!C1514,"")</f>
        <v/>
      </c>
      <c r="O1532" s="89" t="str">
        <f>IF(G1532&lt;&gt;"",EXPORTADO!E1514,"")</f>
        <v/>
      </c>
      <c r="P1532" s="90" t="str">
        <f>IF(G1532&lt;&gt;"",EXPORTADO!F1514,"")</f>
        <v/>
      </c>
      <c r="Q1532" s="90" t="str">
        <f>IF($G1532&lt;&gt;"",$O1532*P1532,IF(OR($I1532="c",$I1532="css"),SUMIF($G$22:G$2999,$K1532,Q$22:Q$2999),IF($I1532="c1",SUMIF($F$22:F$2999,$K1532,Q$22:Q$2999),IF($I1532="c2",SUMIF($E$22:E$2999,$K1532,Q$22:Q$2999),IF($I1532="c3",SUMIF($D$22:D$2999,$K1532,Q$22:Q$2999),IF($I1532="c4",SUMIF($C$22:C$2999,$K1532,Q$22:Q$2999),""))))))</f>
        <v/>
      </c>
      <c r="S1532" s="90"/>
      <c r="T1532" s="90" t="str">
        <f>IF(G1532&lt;&gt;"",IF(S1532&lt;&gt;"",O1532*S1532,"Celda Vacia"),IF($G1532&lt;&gt;"",$O1532*S1532,IF(OR($I1532="c",$I1532="css"),SUMIF($G$22:G$2999,$K1532,T$22:T$2999),IF($I1532="c1",SUMIF($F$22:F$2999,$K1532,T$22:T$2999),IF($I1532="c2",SUMIF($E$22:E$2999,$K1532,T$22:T$2999),IF($I1532="c3",SUMIF($D$22:D$2999,$K1532,T$22:T$2999),IF($I1532="c4",SUMIF($C$22:C$2999,$K1532,T$22:T$2999),"")))))))</f>
        <v/>
      </c>
      <c r="U1532" s="91" t="str">
        <f t="shared" si="376"/>
        <v/>
      </c>
      <c r="V1532" s="45"/>
      <c r="X1532" s="50" t="str">
        <f t="shared" si="377"/>
        <v/>
      </c>
      <c r="Y1532" s="69" t="str">
        <f t="shared" si="378"/>
        <v/>
      </c>
      <c r="Z1532" s="69" t="str">
        <f t="shared" si="379"/>
        <v/>
      </c>
      <c r="AA1532" s="69" t="str">
        <f>IF(I1532="CSS",IF(RELLENAR!$F$6="PEM",IF(OR(T1532&lt;(Q1532),Q1532=0),1,""),IF(OR(T1532*(1+$T$11+$T$9)&lt;(Q1532*(1+$O$9+$O$11)),Q1532=0),1,"")),"")</f>
        <v/>
      </c>
      <c r="AB1532" s="93" t="str">
        <f t="shared" si="380"/>
        <v/>
      </c>
      <c r="AC1532" s="56" t="str">
        <f t="shared" si="381"/>
        <v/>
      </c>
      <c r="AD1532" s="94" t="str">
        <f t="shared" si="382"/>
        <v/>
      </c>
      <c r="AE1532" s="56" t="str">
        <f t="shared" si="383"/>
        <v/>
      </c>
      <c r="AF1532" s="78" t="str">
        <f t="shared" si="384"/>
        <v/>
      </c>
    </row>
    <row r="1533" spans="1:32" s="74" customFormat="1" x14ac:dyDescent="0.2">
      <c r="A1533" s="74" t="str">
        <f>IF(EXPORTADO!I1515&lt;&gt;"",EXPORTADO!I1515,"")</f>
        <v/>
      </c>
      <c r="B1533" s="74" t="str">
        <f t="shared" si="369"/>
        <v/>
      </c>
      <c r="C1533" s="86" t="str">
        <f t="shared" si="370"/>
        <v/>
      </c>
      <c r="D1533" s="86" t="str">
        <f t="shared" si="371"/>
        <v/>
      </c>
      <c r="E1533" s="86" t="str">
        <f t="shared" si="372"/>
        <v/>
      </c>
      <c r="F1533" s="86" t="str">
        <f t="shared" si="373"/>
        <v/>
      </c>
      <c r="G1533" s="86" t="str">
        <f t="shared" si="374"/>
        <v/>
      </c>
      <c r="H1533" s="87" t="str">
        <f>IF(EXPORTADO!B1515&lt;&gt;"",EXPORTADO!B1515,"")</f>
        <v/>
      </c>
      <c r="I1533" s="78" t="str">
        <f t="shared" si="375"/>
        <v/>
      </c>
      <c r="J1533" s="78"/>
      <c r="K1533" s="88" t="str">
        <f>IF(EXPORTADO!A1515&lt;&gt;"",TRIM(EXPORTADO!A1515),"")</f>
        <v/>
      </c>
      <c r="L1533" s="50" t="str">
        <f>IF(K1533&lt;&gt;"",EXPORTADO!D1515,"")</f>
        <v/>
      </c>
      <c r="M1533" s="50"/>
      <c r="N1533" s="78" t="str">
        <f>IF(K1533&lt;&gt;"",EXPORTADO!C1515,"")</f>
        <v/>
      </c>
      <c r="O1533" s="89" t="str">
        <f>IF(G1533&lt;&gt;"",EXPORTADO!E1515,"")</f>
        <v/>
      </c>
      <c r="P1533" s="90" t="str">
        <f>IF(G1533&lt;&gt;"",EXPORTADO!F1515,"")</f>
        <v/>
      </c>
      <c r="Q1533" s="90" t="str">
        <f>IF($G1533&lt;&gt;"",$O1533*P1533,IF(OR($I1533="c",$I1533="css"),SUMIF($G$22:G$2999,$K1533,Q$22:Q$2999),IF($I1533="c1",SUMIF($F$22:F$2999,$K1533,Q$22:Q$2999),IF($I1533="c2",SUMIF($E$22:E$2999,$K1533,Q$22:Q$2999),IF($I1533="c3",SUMIF($D$22:D$2999,$K1533,Q$22:Q$2999),IF($I1533="c4",SUMIF($C$22:C$2999,$K1533,Q$22:Q$2999),""))))))</f>
        <v/>
      </c>
      <c r="S1533" s="90"/>
      <c r="T1533" s="90" t="str">
        <f>IF(G1533&lt;&gt;"",IF(S1533&lt;&gt;"",O1533*S1533,"Celda Vacia"),IF($G1533&lt;&gt;"",$O1533*S1533,IF(OR($I1533="c",$I1533="css"),SUMIF($G$22:G$2999,$K1533,T$22:T$2999),IF($I1533="c1",SUMIF($F$22:F$2999,$K1533,T$22:T$2999),IF($I1533="c2",SUMIF($E$22:E$2999,$K1533,T$22:T$2999),IF($I1533="c3",SUMIF($D$22:D$2999,$K1533,T$22:T$2999),IF($I1533="c4",SUMIF($C$22:C$2999,$K1533,T$22:T$2999),"")))))))</f>
        <v/>
      </c>
      <c r="U1533" s="91" t="str">
        <f t="shared" si="376"/>
        <v/>
      </c>
      <c r="V1533" s="45"/>
      <c r="X1533" s="50" t="str">
        <f t="shared" si="377"/>
        <v/>
      </c>
      <c r="Y1533" s="69" t="str">
        <f t="shared" si="378"/>
        <v/>
      </c>
      <c r="Z1533" s="69" t="str">
        <f t="shared" si="379"/>
        <v/>
      </c>
      <c r="AA1533" s="69" t="str">
        <f>IF(I1533="CSS",IF(RELLENAR!$F$6="PEM",IF(OR(T1533&lt;(Q1533),Q1533=0),1,""),IF(OR(T1533*(1+$T$11+$T$9)&lt;(Q1533*(1+$O$9+$O$11)),Q1533=0),1,"")),"")</f>
        <v/>
      </c>
      <c r="AB1533" s="93" t="str">
        <f t="shared" si="380"/>
        <v/>
      </c>
      <c r="AC1533" s="56" t="str">
        <f t="shared" si="381"/>
        <v/>
      </c>
      <c r="AD1533" s="94" t="str">
        <f t="shared" si="382"/>
        <v/>
      </c>
      <c r="AE1533" s="56" t="str">
        <f t="shared" si="383"/>
        <v/>
      </c>
      <c r="AF1533" s="78" t="str">
        <f t="shared" si="384"/>
        <v/>
      </c>
    </row>
    <row r="1534" spans="1:32" s="74" customFormat="1" x14ac:dyDescent="0.2">
      <c r="A1534" s="74" t="str">
        <f>IF(EXPORTADO!I1516&lt;&gt;"",EXPORTADO!I1516,"")</f>
        <v/>
      </c>
      <c r="B1534" s="74" t="str">
        <f t="shared" si="369"/>
        <v/>
      </c>
      <c r="C1534" s="86" t="str">
        <f t="shared" si="370"/>
        <v/>
      </c>
      <c r="D1534" s="86" t="str">
        <f t="shared" si="371"/>
        <v/>
      </c>
      <c r="E1534" s="86" t="str">
        <f t="shared" si="372"/>
        <v/>
      </c>
      <c r="F1534" s="86" t="str">
        <f t="shared" si="373"/>
        <v/>
      </c>
      <c r="G1534" s="86" t="str">
        <f t="shared" si="374"/>
        <v/>
      </c>
      <c r="H1534" s="87" t="str">
        <f>IF(EXPORTADO!B1516&lt;&gt;"",EXPORTADO!B1516,"")</f>
        <v/>
      </c>
      <c r="I1534" s="78" t="str">
        <f t="shared" si="375"/>
        <v/>
      </c>
      <c r="J1534" s="78"/>
      <c r="K1534" s="88" t="str">
        <f>IF(EXPORTADO!A1516&lt;&gt;"",TRIM(EXPORTADO!A1516),"")</f>
        <v/>
      </c>
      <c r="L1534" s="50" t="str">
        <f>IF(K1534&lt;&gt;"",EXPORTADO!D1516,"")</f>
        <v/>
      </c>
      <c r="M1534" s="50"/>
      <c r="N1534" s="78" t="str">
        <f>IF(K1534&lt;&gt;"",EXPORTADO!C1516,"")</f>
        <v/>
      </c>
      <c r="O1534" s="89" t="str">
        <f>IF(G1534&lt;&gt;"",EXPORTADO!E1516,"")</f>
        <v/>
      </c>
      <c r="P1534" s="90" t="str">
        <f>IF(G1534&lt;&gt;"",EXPORTADO!F1516,"")</f>
        <v/>
      </c>
      <c r="Q1534" s="90" t="str">
        <f>IF($G1534&lt;&gt;"",$O1534*P1534,IF(OR($I1534="c",$I1534="css"),SUMIF($G$22:G$2999,$K1534,Q$22:Q$2999),IF($I1534="c1",SUMIF($F$22:F$2999,$K1534,Q$22:Q$2999),IF($I1534="c2",SUMIF($E$22:E$2999,$K1534,Q$22:Q$2999),IF($I1534="c3",SUMIF($D$22:D$2999,$K1534,Q$22:Q$2999),IF($I1534="c4",SUMIF($C$22:C$2999,$K1534,Q$22:Q$2999),""))))))</f>
        <v/>
      </c>
      <c r="S1534" s="90"/>
      <c r="T1534" s="90" t="str">
        <f>IF(G1534&lt;&gt;"",IF(S1534&lt;&gt;"",O1534*S1534,"Celda Vacia"),IF($G1534&lt;&gt;"",$O1534*S1534,IF(OR($I1534="c",$I1534="css"),SUMIF($G$22:G$2999,$K1534,T$22:T$2999),IF($I1534="c1",SUMIF($F$22:F$2999,$K1534,T$22:T$2999),IF($I1534="c2",SUMIF($E$22:E$2999,$K1534,T$22:T$2999),IF($I1534="c3",SUMIF($D$22:D$2999,$K1534,T$22:T$2999),IF($I1534="c4",SUMIF($C$22:C$2999,$K1534,T$22:T$2999),"")))))))</f>
        <v/>
      </c>
      <c r="U1534" s="91" t="str">
        <f t="shared" si="376"/>
        <v/>
      </c>
      <c r="V1534" s="45"/>
      <c r="X1534" s="50" t="str">
        <f t="shared" si="377"/>
        <v/>
      </c>
      <c r="Y1534" s="69" t="str">
        <f t="shared" si="378"/>
        <v/>
      </c>
      <c r="Z1534" s="69" t="str">
        <f t="shared" si="379"/>
        <v/>
      </c>
      <c r="AA1534" s="69" t="str">
        <f>IF(I1534="CSS",IF(RELLENAR!$F$6="PEM",IF(OR(T1534&lt;(Q1534),Q1534=0),1,""),IF(OR(T1534*(1+$T$11+$T$9)&lt;(Q1534*(1+$O$9+$O$11)),Q1534=0),1,"")),"")</f>
        <v/>
      </c>
      <c r="AB1534" s="93" t="str">
        <f t="shared" si="380"/>
        <v/>
      </c>
      <c r="AC1534" s="56" t="str">
        <f t="shared" si="381"/>
        <v/>
      </c>
      <c r="AD1534" s="94" t="str">
        <f t="shared" si="382"/>
        <v/>
      </c>
      <c r="AE1534" s="56" t="str">
        <f t="shared" si="383"/>
        <v/>
      </c>
      <c r="AF1534" s="78" t="str">
        <f t="shared" si="384"/>
        <v/>
      </c>
    </row>
    <row r="1535" spans="1:32" s="74" customFormat="1" x14ac:dyDescent="0.2">
      <c r="A1535" s="74" t="str">
        <f>IF(EXPORTADO!I1517&lt;&gt;"",EXPORTADO!I1517,"")</f>
        <v/>
      </c>
      <c r="B1535" s="74" t="str">
        <f t="shared" si="369"/>
        <v/>
      </c>
      <c r="C1535" s="86" t="str">
        <f t="shared" si="370"/>
        <v/>
      </c>
      <c r="D1535" s="86" t="str">
        <f t="shared" si="371"/>
        <v/>
      </c>
      <c r="E1535" s="86" t="str">
        <f t="shared" si="372"/>
        <v/>
      </c>
      <c r="F1535" s="86" t="str">
        <f t="shared" si="373"/>
        <v/>
      </c>
      <c r="G1535" s="86" t="str">
        <f t="shared" si="374"/>
        <v/>
      </c>
      <c r="H1535" s="87" t="str">
        <f>IF(EXPORTADO!B1517&lt;&gt;"",EXPORTADO!B1517,"")</f>
        <v/>
      </c>
      <c r="I1535" s="78" t="str">
        <f t="shared" si="375"/>
        <v/>
      </c>
      <c r="J1535" s="78"/>
      <c r="K1535" s="88" t="str">
        <f>IF(EXPORTADO!A1517&lt;&gt;"",TRIM(EXPORTADO!A1517),"")</f>
        <v/>
      </c>
      <c r="L1535" s="50" t="str">
        <f>IF(K1535&lt;&gt;"",EXPORTADO!D1517,"")</f>
        <v/>
      </c>
      <c r="M1535" s="50"/>
      <c r="N1535" s="78" t="str">
        <f>IF(K1535&lt;&gt;"",EXPORTADO!C1517,"")</f>
        <v/>
      </c>
      <c r="O1535" s="89" t="str">
        <f>IF(G1535&lt;&gt;"",EXPORTADO!E1517,"")</f>
        <v/>
      </c>
      <c r="P1535" s="90" t="str">
        <f>IF(G1535&lt;&gt;"",EXPORTADO!F1517,"")</f>
        <v/>
      </c>
      <c r="Q1535" s="90" t="str">
        <f>IF($G1535&lt;&gt;"",$O1535*P1535,IF(OR($I1535="c",$I1535="css"),SUMIF($G$22:G$2999,$K1535,Q$22:Q$2999),IF($I1535="c1",SUMIF($F$22:F$2999,$K1535,Q$22:Q$2999),IF($I1535="c2",SUMIF($E$22:E$2999,$K1535,Q$22:Q$2999),IF($I1535="c3",SUMIF($D$22:D$2999,$K1535,Q$22:Q$2999),IF($I1535="c4",SUMIF($C$22:C$2999,$K1535,Q$22:Q$2999),""))))))</f>
        <v/>
      </c>
      <c r="S1535" s="90"/>
      <c r="T1535" s="90" t="str">
        <f>IF(G1535&lt;&gt;"",IF(S1535&lt;&gt;"",O1535*S1535,"Celda Vacia"),IF($G1535&lt;&gt;"",$O1535*S1535,IF(OR($I1535="c",$I1535="css"),SUMIF($G$22:G$2999,$K1535,T$22:T$2999),IF($I1535="c1",SUMIF($F$22:F$2999,$K1535,T$22:T$2999),IF($I1535="c2",SUMIF($E$22:E$2999,$K1535,T$22:T$2999),IF($I1535="c3",SUMIF($D$22:D$2999,$K1535,T$22:T$2999),IF($I1535="c4",SUMIF($C$22:C$2999,$K1535,T$22:T$2999),"")))))))</f>
        <v/>
      </c>
      <c r="U1535" s="91" t="str">
        <f t="shared" si="376"/>
        <v/>
      </c>
      <c r="V1535" s="45"/>
      <c r="X1535" s="50" t="str">
        <f t="shared" si="377"/>
        <v/>
      </c>
      <c r="Y1535" s="69" t="str">
        <f t="shared" si="378"/>
        <v/>
      </c>
      <c r="Z1535" s="69" t="str">
        <f t="shared" si="379"/>
        <v/>
      </c>
      <c r="AA1535" s="69" t="str">
        <f>IF(I1535="CSS",IF(RELLENAR!$F$6="PEM",IF(OR(T1535&lt;(Q1535),Q1535=0),1,""),IF(OR(T1535*(1+$T$11+$T$9)&lt;(Q1535*(1+$O$9+$O$11)),Q1535=0),1,"")),"")</f>
        <v/>
      </c>
      <c r="AB1535" s="93" t="str">
        <f t="shared" si="380"/>
        <v/>
      </c>
      <c r="AC1535" s="56" t="str">
        <f t="shared" si="381"/>
        <v/>
      </c>
      <c r="AD1535" s="94" t="str">
        <f t="shared" si="382"/>
        <v/>
      </c>
      <c r="AE1535" s="56" t="str">
        <f t="shared" si="383"/>
        <v/>
      </c>
      <c r="AF1535" s="78" t="str">
        <f t="shared" si="384"/>
        <v/>
      </c>
    </row>
    <row r="1536" spans="1:32" s="74" customFormat="1" x14ac:dyDescent="0.2">
      <c r="A1536" s="74" t="str">
        <f>IF(EXPORTADO!I1518&lt;&gt;"",EXPORTADO!I1518,"")</f>
        <v/>
      </c>
      <c r="B1536" s="74" t="str">
        <f t="shared" si="369"/>
        <v/>
      </c>
      <c r="C1536" s="86" t="str">
        <f t="shared" si="370"/>
        <v/>
      </c>
      <c r="D1536" s="86" t="str">
        <f t="shared" si="371"/>
        <v/>
      </c>
      <c r="E1536" s="86" t="str">
        <f t="shared" si="372"/>
        <v/>
      </c>
      <c r="F1536" s="86" t="str">
        <f t="shared" si="373"/>
        <v/>
      </c>
      <c r="G1536" s="86" t="str">
        <f t="shared" si="374"/>
        <v/>
      </c>
      <c r="H1536" s="87" t="str">
        <f>IF(EXPORTADO!B1518&lt;&gt;"",EXPORTADO!B1518,"")</f>
        <v/>
      </c>
      <c r="I1536" s="78" t="str">
        <f t="shared" si="375"/>
        <v/>
      </c>
      <c r="J1536" s="78"/>
      <c r="K1536" s="88" t="str">
        <f>IF(EXPORTADO!A1518&lt;&gt;"",TRIM(EXPORTADO!A1518),"")</f>
        <v/>
      </c>
      <c r="L1536" s="50" t="str">
        <f>IF(K1536&lt;&gt;"",EXPORTADO!D1518,"")</f>
        <v/>
      </c>
      <c r="M1536" s="50"/>
      <c r="N1536" s="78" t="str">
        <f>IF(K1536&lt;&gt;"",EXPORTADO!C1518,"")</f>
        <v/>
      </c>
      <c r="O1536" s="89" t="str">
        <f>IF(G1536&lt;&gt;"",EXPORTADO!E1518,"")</f>
        <v/>
      </c>
      <c r="P1536" s="90" t="str">
        <f>IF(G1536&lt;&gt;"",EXPORTADO!F1518,"")</f>
        <v/>
      </c>
      <c r="Q1536" s="90" t="str">
        <f>IF($G1536&lt;&gt;"",$O1536*P1536,IF(OR($I1536="c",$I1536="css"),SUMIF($G$22:G$2999,$K1536,Q$22:Q$2999),IF($I1536="c1",SUMIF($F$22:F$2999,$K1536,Q$22:Q$2999),IF($I1536="c2",SUMIF($E$22:E$2999,$K1536,Q$22:Q$2999),IF($I1536="c3",SUMIF($D$22:D$2999,$K1536,Q$22:Q$2999),IF($I1536="c4",SUMIF($C$22:C$2999,$K1536,Q$22:Q$2999),""))))))</f>
        <v/>
      </c>
      <c r="S1536" s="90"/>
      <c r="T1536" s="90" t="str">
        <f>IF(G1536&lt;&gt;"",IF(S1536&lt;&gt;"",O1536*S1536,"Celda Vacia"),IF($G1536&lt;&gt;"",$O1536*S1536,IF(OR($I1536="c",$I1536="css"),SUMIF($G$22:G$2999,$K1536,T$22:T$2999),IF($I1536="c1",SUMIF($F$22:F$2999,$K1536,T$22:T$2999),IF($I1536="c2",SUMIF($E$22:E$2999,$K1536,T$22:T$2999),IF($I1536="c3",SUMIF($D$22:D$2999,$K1536,T$22:T$2999),IF($I1536="c4",SUMIF($C$22:C$2999,$K1536,T$22:T$2999),"")))))))</f>
        <v/>
      </c>
      <c r="U1536" s="91" t="str">
        <f t="shared" si="376"/>
        <v/>
      </c>
      <c r="V1536" s="45"/>
      <c r="X1536" s="50" t="str">
        <f t="shared" si="377"/>
        <v/>
      </c>
      <c r="Y1536" s="69" t="str">
        <f t="shared" si="378"/>
        <v/>
      </c>
      <c r="Z1536" s="69" t="str">
        <f t="shared" si="379"/>
        <v/>
      </c>
      <c r="AA1536" s="69" t="str">
        <f>IF(I1536="CSS",IF(RELLENAR!$F$6="PEM",IF(OR(T1536&lt;(Q1536),Q1536=0),1,""),IF(OR(T1536*(1+$T$11+$T$9)&lt;(Q1536*(1+$O$9+$O$11)),Q1536=0),1,"")),"")</f>
        <v/>
      </c>
      <c r="AB1536" s="93" t="str">
        <f t="shared" si="380"/>
        <v/>
      </c>
      <c r="AC1536" s="56" t="str">
        <f t="shared" si="381"/>
        <v/>
      </c>
      <c r="AD1536" s="94" t="str">
        <f t="shared" si="382"/>
        <v/>
      </c>
      <c r="AE1536" s="56" t="str">
        <f t="shared" si="383"/>
        <v/>
      </c>
      <c r="AF1536" s="78" t="str">
        <f t="shared" si="384"/>
        <v/>
      </c>
    </row>
    <row r="1537" spans="1:32" s="74" customFormat="1" x14ac:dyDescent="0.2">
      <c r="A1537" s="74" t="str">
        <f>IF(EXPORTADO!I1519&lt;&gt;"",EXPORTADO!I1519,"")</f>
        <v/>
      </c>
      <c r="B1537" s="74" t="str">
        <f t="shared" si="369"/>
        <v/>
      </c>
      <c r="C1537" s="86" t="str">
        <f t="shared" si="370"/>
        <v/>
      </c>
      <c r="D1537" s="86" t="str">
        <f t="shared" si="371"/>
        <v/>
      </c>
      <c r="E1537" s="86" t="str">
        <f t="shared" si="372"/>
        <v/>
      </c>
      <c r="F1537" s="86" t="str">
        <f t="shared" si="373"/>
        <v/>
      </c>
      <c r="G1537" s="86" t="str">
        <f t="shared" si="374"/>
        <v/>
      </c>
      <c r="H1537" s="87" t="str">
        <f>IF(EXPORTADO!B1519&lt;&gt;"",EXPORTADO!B1519,"")</f>
        <v/>
      </c>
      <c r="I1537" s="78" t="str">
        <f t="shared" si="375"/>
        <v/>
      </c>
      <c r="J1537" s="78"/>
      <c r="K1537" s="88" t="str">
        <f>IF(EXPORTADO!A1519&lt;&gt;"",TRIM(EXPORTADO!A1519),"")</f>
        <v/>
      </c>
      <c r="L1537" s="50" t="str">
        <f>IF(K1537&lt;&gt;"",EXPORTADO!D1519,"")</f>
        <v/>
      </c>
      <c r="M1537" s="50"/>
      <c r="N1537" s="78" t="str">
        <f>IF(K1537&lt;&gt;"",EXPORTADO!C1519,"")</f>
        <v/>
      </c>
      <c r="O1537" s="89" t="str">
        <f>IF(G1537&lt;&gt;"",EXPORTADO!E1519,"")</f>
        <v/>
      </c>
      <c r="P1537" s="90" t="str">
        <f>IF(G1537&lt;&gt;"",EXPORTADO!F1519,"")</f>
        <v/>
      </c>
      <c r="Q1537" s="90" t="str">
        <f>IF($G1537&lt;&gt;"",$O1537*P1537,IF(OR($I1537="c",$I1537="css"),SUMIF($G$22:G$2999,$K1537,Q$22:Q$2999),IF($I1537="c1",SUMIF($F$22:F$2999,$K1537,Q$22:Q$2999),IF($I1537="c2",SUMIF($E$22:E$2999,$K1537,Q$22:Q$2999),IF($I1537="c3",SUMIF($D$22:D$2999,$K1537,Q$22:Q$2999),IF($I1537="c4",SUMIF($C$22:C$2999,$K1537,Q$22:Q$2999),""))))))</f>
        <v/>
      </c>
      <c r="S1537" s="90"/>
      <c r="T1537" s="90" t="str">
        <f>IF(G1537&lt;&gt;"",IF(S1537&lt;&gt;"",O1537*S1537,"Celda Vacia"),IF($G1537&lt;&gt;"",$O1537*S1537,IF(OR($I1537="c",$I1537="css"),SUMIF($G$22:G$2999,$K1537,T$22:T$2999),IF($I1537="c1",SUMIF($F$22:F$2999,$K1537,T$22:T$2999),IF($I1537="c2",SUMIF($E$22:E$2999,$K1537,T$22:T$2999),IF($I1537="c3",SUMIF($D$22:D$2999,$K1537,T$22:T$2999),IF($I1537="c4",SUMIF($C$22:C$2999,$K1537,T$22:T$2999),"")))))))</f>
        <v/>
      </c>
      <c r="U1537" s="91" t="str">
        <f t="shared" si="376"/>
        <v/>
      </c>
      <c r="V1537" s="45"/>
      <c r="X1537" s="50" t="str">
        <f t="shared" si="377"/>
        <v/>
      </c>
      <c r="Y1537" s="69" t="str">
        <f t="shared" si="378"/>
        <v/>
      </c>
      <c r="Z1537" s="69" t="str">
        <f t="shared" si="379"/>
        <v/>
      </c>
      <c r="AA1537" s="69" t="str">
        <f>IF(I1537="CSS",IF(RELLENAR!$F$6="PEM",IF(OR(T1537&lt;(Q1537),Q1537=0),1,""),IF(OR(T1537*(1+$T$11+$T$9)&lt;(Q1537*(1+$O$9+$O$11)),Q1537=0),1,"")),"")</f>
        <v/>
      </c>
      <c r="AB1537" s="93" t="str">
        <f t="shared" si="380"/>
        <v/>
      </c>
      <c r="AC1537" s="56" t="str">
        <f t="shared" si="381"/>
        <v/>
      </c>
      <c r="AD1537" s="94" t="str">
        <f t="shared" si="382"/>
        <v/>
      </c>
      <c r="AE1537" s="56" t="str">
        <f t="shared" si="383"/>
        <v/>
      </c>
      <c r="AF1537" s="78" t="str">
        <f t="shared" si="384"/>
        <v/>
      </c>
    </row>
    <row r="1538" spans="1:32" s="74" customFormat="1" x14ac:dyDescent="0.2">
      <c r="A1538" s="74" t="str">
        <f>IF(EXPORTADO!I1520&lt;&gt;"",EXPORTADO!I1520,"")</f>
        <v/>
      </c>
      <c r="B1538" s="74" t="str">
        <f t="shared" si="369"/>
        <v/>
      </c>
      <c r="C1538" s="86" t="str">
        <f t="shared" si="370"/>
        <v/>
      </c>
      <c r="D1538" s="86" t="str">
        <f t="shared" si="371"/>
        <v/>
      </c>
      <c r="E1538" s="86" t="str">
        <f t="shared" si="372"/>
        <v/>
      </c>
      <c r="F1538" s="86" t="str">
        <f t="shared" si="373"/>
        <v/>
      </c>
      <c r="G1538" s="86" t="str">
        <f t="shared" si="374"/>
        <v/>
      </c>
      <c r="H1538" s="87" t="str">
        <f>IF(EXPORTADO!B1520&lt;&gt;"",EXPORTADO!B1520,"")</f>
        <v/>
      </c>
      <c r="I1538" s="78" t="str">
        <f t="shared" si="375"/>
        <v/>
      </c>
      <c r="J1538" s="78"/>
      <c r="K1538" s="88" t="str">
        <f>IF(EXPORTADO!A1520&lt;&gt;"",TRIM(EXPORTADO!A1520),"")</f>
        <v/>
      </c>
      <c r="L1538" s="50" t="str">
        <f>IF(K1538&lt;&gt;"",EXPORTADO!D1520,"")</f>
        <v/>
      </c>
      <c r="M1538" s="50"/>
      <c r="N1538" s="78" t="str">
        <f>IF(K1538&lt;&gt;"",EXPORTADO!C1520,"")</f>
        <v/>
      </c>
      <c r="O1538" s="89" t="str">
        <f>IF(G1538&lt;&gt;"",EXPORTADO!E1520,"")</f>
        <v/>
      </c>
      <c r="P1538" s="90" t="str">
        <f>IF(G1538&lt;&gt;"",EXPORTADO!F1520,"")</f>
        <v/>
      </c>
      <c r="Q1538" s="90" t="str">
        <f>IF($G1538&lt;&gt;"",$O1538*P1538,IF(OR($I1538="c",$I1538="css"),SUMIF($G$22:G$2999,$K1538,Q$22:Q$2999),IF($I1538="c1",SUMIF($F$22:F$2999,$K1538,Q$22:Q$2999),IF($I1538="c2",SUMIF($E$22:E$2999,$K1538,Q$22:Q$2999),IF($I1538="c3",SUMIF($D$22:D$2999,$K1538,Q$22:Q$2999),IF($I1538="c4",SUMIF($C$22:C$2999,$K1538,Q$22:Q$2999),""))))))</f>
        <v/>
      </c>
      <c r="S1538" s="90"/>
      <c r="T1538" s="90" t="str">
        <f>IF(G1538&lt;&gt;"",IF(S1538&lt;&gt;"",O1538*S1538,"Celda Vacia"),IF($G1538&lt;&gt;"",$O1538*S1538,IF(OR($I1538="c",$I1538="css"),SUMIF($G$22:G$2999,$K1538,T$22:T$2999),IF($I1538="c1",SUMIF($F$22:F$2999,$K1538,T$22:T$2999),IF($I1538="c2",SUMIF($E$22:E$2999,$K1538,T$22:T$2999),IF($I1538="c3",SUMIF($D$22:D$2999,$K1538,T$22:T$2999),IF($I1538="c4",SUMIF($C$22:C$2999,$K1538,T$22:T$2999),"")))))))</f>
        <v/>
      </c>
      <c r="U1538" s="91" t="str">
        <f t="shared" si="376"/>
        <v/>
      </c>
      <c r="V1538" s="45"/>
      <c r="X1538" s="50" t="str">
        <f t="shared" si="377"/>
        <v/>
      </c>
      <c r="Y1538" s="69" t="str">
        <f t="shared" si="378"/>
        <v/>
      </c>
      <c r="Z1538" s="69" t="str">
        <f t="shared" si="379"/>
        <v/>
      </c>
      <c r="AA1538" s="69" t="str">
        <f>IF(I1538="CSS",IF(RELLENAR!$F$6="PEM",IF(OR(T1538&lt;(Q1538),Q1538=0),1,""),IF(OR(T1538*(1+$T$11+$T$9)&lt;(Q1538*(1+$O$9+$O$11)),Q1538=0),1,"")),"")</f>
        <v/>
      </c>
      <c r="AB1538" s="93" t="str">
        <f t="shared" si="380"/>
        <v/>
      </c>
      <c r="AC1538" s="56" t="str">
        <f t="shared" si="381"/>
        <v/>
      </c>
      <c r="AD1538" s="94" t="str">
        <f t="shared" si="382"/>
        <v/>
      </c>
      <c r="AE1538" s="56" t="str">
        <f t="shared" si="383"/>
        <v/>
      </c>
      <c r="AF1538" s="78" t="str">
        <f t="shared" si="384"/>
        <v/>
      </c>
    </row>
    <row r="1539" spans="1:32" s="74" customFormat="1" x14ac:dyDescent="0.2">
      <c r="A1539" s="74" t="str">
        <f>IF(EXPORTADO!I1521&lt;&gt;"",EXPORTADO!I1521,"")</f>
        <v/>
      </c>
      <c r="B1539" s="74" t="str">
        <f t="shared" si="369"/>
        <v/>
      </c>
      <c r="C1539" s="86" t="str">
        <f t="shared" si="370"/>
        <v/>
      </c>
      <c r="D1539" s="86" t="str">
        <f t="shared" si="371"/>
        <v/>
      </c>
      <c r="E1539" s="86" t="str">
        <f t="shared" si="372"/>
        <v/>
      </c>
      <c r="F1539" s="86" t="str">
        <f t="shared" si="373"/>
        <v/>
      </c>
      <c r="G1539" s="86" t="str">
        <f t="shared" si="374"/>
        <v/>
      </c>
      <c r="H1539" s="87" t="str">
        <f>IF(EXPORTADO!B1521&lt;&gt;"",EXPORTADO!B1521,"")</f>
        <v/>
      </c>
      <c r="I1539" s="78" t="str">
        <f t="shared" si="375"/>
        <v/>
      </c>
      <c r="J1539" s="78"/>
      <c r="K1539" s="88" t="str">
        <f>IF(EXPORTADO!A1521&lt;&gt;"",TRIM(EXPORTADO!A1521),"")</f>
        <v/>
      </c>
      <c r="L1539" s="50" t="str">
        <f>IF(K1539&lt;&gt;"",EXPORTADO!D1521,"")</f>
        <v/>
      </c>
      <c r="M1539" s="50"/>
      <c r="N1539" s="78" t="str">
        <f>IF(K1539&lt;&gt;"",EXPORTADO!C1521,"")</f>
        <v/>
      </c>
      <c r="O1539" s="89" t="str">
        <f>IF(G1539&lt;&gt;"",EXPORTADO!E1521,"")</f>
        <v/>
      </c>
      <c r="P1539" s="90" t="str">
        <f>IF(G1539&lt;&gt;"",EXPORTADO!F1521,"")</f>
        <v/>
      </c>
      <c r="Q1539" s="90" t="str">
        <f>IF($G1539&lt;&gt;"",$O1539*P1539,IF(OR($I1539="c",$I1539="css"),SUMIF($G$22:G$2999,$K1539,Q$22:Q$2999),IF($I1539="c1",SUMIF($F$22:F$2999,$K1539,Q$22:Q$2999),IF($I1539="c2",SUMIF($E$22:E$2999,$K1539,Q$22:Q$2999),IF($I1539="c3",SUMIF($D$22:D$2999,$K1539,Q$22:Q$2999),IF($I1539="c4",SUMIF($C$22:C$2999,$K1539,Q$22:Q$2999),""))))))</f>
        <v/>
      </c>
      <c r="S1539" s="90"/>
      <c r="T1539" s="90" t="str">
        <f>IF(G1539&lt;&gt;"",IF(S1539&lt;&gt;"",O1539*S1539,"Celda Vacia"),IF($G1539&lt;&gt;"",$O1539*S1539,IF(OR($I1539="c",$I1539="css"),SUMIF($G$22:G$2999,$K1539,T$22:T$2999),IF($I1539="c1",SUMIF($F$22:F$2999,$K1539,T$22:T$2999),IF($I1539="c2",SUMIF($E$22:E$2999,$K1539,T$22:T$2999),IF($I1539="c3",SUMIF($D$22:D$2999,$K1539,T$22:T$2999),IF($I1539="c4",SUMIF($C$22:C$2999,$K1539,T$22:T$2999),"")))))))</f>
        <v/>
      </c>
      <c r="U1539" s="91" t="str">
        <f t="shared" si="376"/>
        <v/>
      </c>
      <c r="V1539" s="45"/>
      <c r="X1539" s="50" t="str">
        <f t="shared" si="377"/>
        <v/>
      </c>
      <c r="Y1539" s="69" t="str">
        <f t="shared" si="378"/>
        <v/>
      </c>
      <c r="Z1539" s="69" t="str">
        <f t="shared" si="379"/>
        <v/>
      </c>
      <c r="AA1539" s="69" t="str">
        <f>IF(I1539="CSS",IF(RELLENAR!$F$6="PEM",IF(OR(T1539&lt;(Q1539),Q1539=0),1,""),IF(OR(T1539*(1+$T$11+$T$9)&lt;(Q1539*(1+$O$9+$O$11)),Q1539=0),1,"")),"")</f>
        <v/>
      </c>
      <c r="AB1539" s="93" t="str">
        <f t="shared" si="380"/>
        <v/>
      </c>
      <c r="AC1539" s="56" t="str">
        <f t="shared" si="381"/>
        <v/>
      </c>
      <c r="AD1539" s="94" t="str">
        <f t="shared" si="382"/>
        <v/>
      </c>
      <c r="AE1539" s="56" t="str">
        <f t="shared" si="383"/>
        <v/>
      </c>
      <c r="AF1539" s="78" t="str">
        <f t="shared" si="384"/>
        <v/>
      </c>
    </row>
    <row r="1540" spans="1:32" s="74" customFormat="1" x14ac:dyDescent="0.2">
      <c r="A1540" s="74" t="str">
        <f>IF(EXPORTADO!I1522&lt;&gt;"",EXPORTADO!I1522,"")</f>
        <v/>
      </c>
      <c r="B1540" s="74" t="str">
        <f t="shared" si="369"/>
        <v/>
      </c>
      <c r="C1540" s="86" t="str">
        <f t="shared" si="370"/>
        <v/>
      </c>
      <c r="D1540" s="86" t="str">
        <f t="shared" si="371"/>
        <v/>
      </c>
      <c r="E1540" s="86" t="str">
        <f t="shared" si="372"/>
        <v/>
      </c>
      <c r="F1540" s="86" t="str">
        <f t="shared" si="373"/>
        <v/>
      </c>
      <c r="G1540" s="86" t="str">
        <f t="shared" si="374"/>
        <v/>
      </c>
      <c r="H1540" s="87" t="str">
        <f>IF(EXPORTADO!B1522&lt;&gt;"",EXPORTADO!B1522,"")</f>
        <v/>
      </c>
      <c r="I1540" s="78" t="str">
        <f t="shared" si="375"/>
        <v/>
      </c>
      <c r="J1540" s="78"/>
      <c r="K1540" s="88" t="str">
        <f>IF(EXPORTADO!A1522&lt;&gt;"",TRIM(EXPORTADO!A1522),"")</f>
        <v/>
      </c>
      <c r="L1540" s="50" t="str">
        <f>IF(K1540&lt;&gt;"",EXPORTADO!D1522,"")</f>
        <v/>
      </c>
      <c r="M1540" s="50"/>
      <c r="N1540" s="78" t="str">
        <f>IF(K1540&lt;&gt;"",EXPORTADO!C1522,"")</f>
        <v/>
      </c>
      <c r="O1540" s="89" t="str">
        <f>IF(G1540&lt;&gt;"",EXPORTADO!E1522,"")</f>
        <v/>
      </c>
      <c r="P1540" s="90" t="str">
        <f>IF(G1540&lt;&gt;"",EXPORTADO!F1522,"")</f>
        <v/>
      </c>
      <c r="Q1540" s="90" t="str">
        <f>IF($G1540&lt;&gt;"",$O1540*P1540,IF(OR($I1540="c",$I1540="css"),SUMIF($G$22:G$2999,$K1540,Q$22:Q$2999),IF($I1540="c1",SUMIF($F$22:F$2999,$K1540,Q$22:Q$2999),IF($I1540="c2",SUMIF($E$22:E$2999,$K1540,Q$22:Q$2999),IF($I1540="c3",SUMIF($D$22:D$2999,$K1540,Q$22:Q$2999),IF($I1540="c4",SUMIF($C$22:C$2999,$K1540,Q$22:Q$2999),""))))))</f>
        <v/>
      </c>
      <c r="S1540" s="90"/>
      <c r="T1540" s="90" t="str">
        <f>IF(G1540&lt;&gt;"",IF(S1540&lt;&gt;"",O1540*S1540,"Celda Vacia"),IF($G1540&lt;&gt;"",$O1540*S1540,IF(OR($I1540="c",$I1540="css"),SUMIF($G$22:G$2999,$K1540,T$22:T$2999),IF($I1540="c1",SUMIF($F$22:F$2999,$K1540,T$22:T$2999),IF($I1540="c2",SUMIF($E$22:E$2999,$K1540,T$22:T$2999),IF($I1540="c3",SUMIF($D$22:D$2999,$K1540,T$22:T$2999),IF($I1540="c4",SUMIF($C$22:C$2999,$K1540,T$22:T$2999),"")))))))</f>
        <v/>
      </c>
      <c r="U1540" s="91" t="str">
        <f t="shared" si="376"/>
        <v/>
      </c>
      <c r="V1540" s="45"/>
      <c r="X1540" s="50" t="str">
        <f t="shared" si="377"/>
        <v/>
      </c>
      <c r="Y1540" s="69" t="str">
        <f t="shared" si="378"/>
        <v/>
      </c>
      <c r="Z1540" s="69" t="str">
        <f t="shared" si="379"/>
        <v/>
      </c>
      <c r="AA1540" s="69" t="str">
        <f>IF(I1540="CSS",IF(RELLENAR!$F$6="PEM",IF(OR(T1540&lt;(Q1540),Q1540=0),1,""),IF(OR(T1540*(1+$T$11+$T$9)&lt;(Q1540*(1+$O$9+$O$11)),Q1540=0),1,"")),"")</f>
        <v/>
      </c>
      <c r="AB1540" s="93" t="str">
        <f t="shared" si="380"/>
        <v/>
      </c>
      <c r="AC1540" s="56" t="str">
        <f t="shared" si="381"/>
        <v/>
      </c>
      <c r="AD1540" s="94" t="str">
        <f t="shared" si="382"/>
        <v/>
      </c>
      <c r="AE1540" s="56" t="str">
        <f t="shared" si="383"/>
        <v/>
      </c>
      <c r="AF1540" s="78" t="str">
        <f t="shared" si="384"/>
        <v/>
      </c>
    </row>
    <row r="1541" spans="1:32" s="74" customFormat="1" x14ac:dyDescent="0.2">
      <c r="A1541" s="74" t="str">
        <f>IF(EXPORTADO!I1523&lt;&gt;"",EXPORTADO!I1523,"")</f>
        <v/>
      </c>
      <c r="B1541" s="74" t="str">
        <f t="shared" si="369"/>
        <v/>
      </c>
      <c r="C1541" s="86" t="str">
        <f t="shared" si="370"/>
        <v/>
      </c>
      <c r="D1541" s="86" t="str">
        <f t="shared" si="371"/>
        <v/>
      </c>
      <c r="E1541" s="86" t="str">
        <f t="shared" si="372"/>
        <v/>
      </c>
      <c r="F1541" s="86" t="str">
        <f t="shared" si="373"/>
        <v/>
      </c>
      <c r="G1541" s="86" t="str">
        <f t="shared" si="374"/>
        <v/>
      </c>
      <c r="H1541" s="87" t="str">
        <f>IF(EXPORTADO!B1523&lt;&gt;"",EXPORTADO!B1523,"")</f>
        <v/>
      </c>
      <c r="I1541" s="78" t="str">
        <f t="shared" si="375"/>
        <v/>
      </c>
      <c r="J1541" s="78"/>
      <c r="K1541" s="88" t="str">
        <f>IF(EXPORTADO!A1523&lt;&gt;"",TRIM(EXPORTADO!A1523),"")</f>
        <v/>
      </c>
      <c r="L1541" s="50" t="str">
        <f>IF(K1541&lt;&gt;"",EXPORTADO!D1523,"")</f>
        <v/>
      </c>
      <c r="M1541" s="50"/>
      <c r="N1541" s="78" t="str">
        <f>IF(K1541&lt;&gt;"",EXPORTADO!C1523,"")</f>
        <v/>
      </c>
      <c r="O1541" s="89" t="str">
        <f>IF(G1541&lt;&gt;"",EXPORTADO!E1523,"")</f>
        <v/>
      </c>
      <c r="P1541" s="90" t="str">
        <f>IF(G1541&lt;&gt;"",EXPORTADO!F1523,"")</f>
        <v/>
      </c>
      <c r="Q1541" s="90" t="str">
        <f>IF($G1541&lt;&gt;"",$O1541*P1541,IF(OR($I1541="c",$I1541="css"),SUMIF($G$22:G$2999,$K1541,Q$22:Q$2999),IF($I1541="c1",SUMIF($F$22:F$2999,$K1541,Q$22:Q$2999),IF($I1541="c2",SUMIF($E$22:E$2999,$K1541,Q$22:Q$2999),IF($I1541="c3",SUMIF($D$22:D$2999,$K1541,Q$22:Q$2999),IF($I1541="c4",SUMIF($C$22:C$2999,$K1541,Q$22:Q$2999),""))))))</f>
        <v/>
      </c>
      <c r="S1541" s="90"/>
      <c r="T1541" s="90" t="str">
        <f>IF(G1541&lt;&gt;"",IF(S1541&lt;&gt;"",O1541*S1541,"Celda Vacia"),IF($G1541&lt;&gt;"",$O1541*S1541,IF(OR($I1541="c",$I1541="css"),SUMIF($G$22:G$2999,$K1541,T$22:T$2999),IF($I1541="c1",SUMIF($F$22:F$2999,$K1541,T$22:T$2999),IF($I1541="c2",SUMIF($E$22:E$2999,$K1541,T$22:T$2999),IF($I1541="c3",SUMIF($D$22:D$2999,$K1541,T$22:T$2999),IF($I1541="c4",SUMIF($C$22:C$2999,$K1541,T$22:T$2999),"")))))))</f>
        <v/>
      </c>
      <c r="U1541" s="91" t="str">
        <f t="shared" si="376"/>
        <v/>
      </c>
      <c r="V1541" s="45"/>
      <c r="X1541" s="50" t="str">
        <f t="shared" si="377"/>
        <v/>
      </c>
      <c r="Y1541" s="69" t="str">
        <f t="shared" si="378"/>
        <v/>
      </c>
      <c r="Z1541" s="69" t="str">
        <f t="shared" si="379"/>
        <v/>
      </c>
      <c r="AA1541" s="69" t="str">
        <f>IF(I1541="CSS",IF(RELLENAR!$F$6="PEM",IF(OR(T1541&lt;(Q1541),Q1541=0),1,""),IF(OR(T1541*(1+$T$11+$T$9)&lt;(Q1541*(1+$O$9+$O$11)),Q1541=0),1,"")),"")</f>
        <v/>
      </c>
      <c r="AB1541" s="93" t="str">
        <f t="shared" si="380"/>
        <v/>
      </c>
      <c r="AC1541" s="56" t="str">
        <f t="shared" si="381"/>
        <v/>
      </c>
      <c r="AD1541" s="94" t="str">
        <f t="shared" si="382"/>
        <v/>
      </c>
      <c r="AE1541" s="56" t="str">
        <f t="shared" si="383"/>
        <v/>
      </c>
      <c r="AF1541" s="78" t="str">
        <f t="shared" si="384"/>
        <v/>
      </c>
    </row>
    <row r="1542" spans="1:32" s="74" customFormat="1" x14ac:dyDescent="0.2">
      <c r="A1542" s="74" t="str">
        <f>IF(EXPORTADO!I1524&lt;&gt;"",EXPORTADO!I1524,"")</f>
        <v/>
      </c>
      <c r="B1542" s="74" t="str">
        <f t="shared" si="369"/>
        <v/>
      </c>
      <c r="C1542" s="86" t="str">
        <f t="shared" si="370"/>
        <v/>
      </c>
      <c r="D1542" s="86" t="str">
        <f t="shared" si="371"/>
        <v/>
      </c>
      <c r="E1542" s="86" t="str">
        <f t="shared" si="372"/>
        <v/>
      </c>
      <c r="F1542" s="86" t="str">
        <f t="shared" si="373"/>
        <v/>
      </c>
      <c r="G1542" s="86" t="str">
        <f t="shared" si="374"/>
        <v/>
      </c>
      <c r="H1542" s="87" t="str">
        <f>IF(EXPORTADO!B1524&lt;&gt;"",EXPORTADO!B1524,"")</f>
        <v/>
      </c>
      <c r="I1542" s="78" t="str">
        <f t="shared" si="375"/>
        <v/>
      </c>
      <c r="J1542" s="78"/>
      <c r="K1542" s="88" t="str">
        <f>IF(EXPORTADO!A1524&lt;&gt;"",TRIM(EXPORTADO!A1524),"")</f>
        <v/>
      </c>
      <c r="L1542" s="50" t="str">
        <f>IF(K1542&lt;&gt;"",EXPORTADO!D1524,"")</f>
        <v/>
      </c>
      <c r="M1542" s="50"/>
      <c r="N1542" s="78" t="str">
        <f>IF(K1542&lt;&gt;"",EXPORTADO!C1524,"")</f>
        <v/>
      </c>
      <c r="O1542" s="89" t="str">
        <f>IF(G1542&lt;&gt;"",EXPORTADO!E1524,"")</f>
        <v/>
      </c>
      <c r="P1542" s="90" t="str">
        <f>IF(G1542&lt;&gt;"",EXPORTADO!F1524,"")</f>
        <v/>
      </c>
      <c r="Q1542" s="90" t="str">
        <f>IF($G1542&lt;&gt;"",$O1542*P1542,IF(OR($I1542="c",$I1542="css"),SUMIF($G$22:G$2999,$K1542,Q$22:Q$2999),IF($I1542="c1",SUMIF($F$22:F$2999,$K1542,Q$22:Q$2999),IF($I1542="c2",SUMIF($E$22:E$2999,$K1542,Q$22:Q$2999),IF($I1542="c3",SUMIF($D$22:D$2999,$K1542,Q$22:Q$2999),IF($I1542="c4",SUMIF($C$22:C$2999,$K1542,Q$22:Q$2999),""))))))</f>
        <v/>
      </c>
      <c r="S1542" s="90"/>
      <c r="T1542" s="90" t="str">
        <f>IF(G1542&lt;&gt;"",IF(S1542&lt;&gt;"",O1542*S1542,"Celda Vacia"),IF($G1542&lt;&gt;"",$O1542*S1542,IF(OR($I1542="c",$I1542="css"),SUMIF($G$22:G$2999,$K1542,T$22:T$2999),IF($I1542="c1",SUMIF($F$22:F$2999,$K1542,T$22:T$2999),IF($I1542="c2",SUMIF($E$22:E$2999,$K1542,T$22:T$2999),IF($I1542="c3",SUMIF($D$22:D$2999,$K1542,T$22:T$2999),IF($I1542="c4",SUMIF($C$22:C$2999,$K1542,T$22:T$2999),"")))))))</f>
        <v/>
      </c>
      <c r="U1542" s="91" t="str">
        <f t="shared" si="376"/>
        <v/>
      </c>
      <c r="V1542" s="45"/>
      <c r="X1542" s="50" t="str">
        <f t="shared" si="377"/>
        <v/>
      </c>
      <c r="Y1542" s="69" t="str">
        <f t="shared" si="378"/>
        <v/>
      </c>
      <c r="Z1542" s="69" t="str">
        <f t="shared" si="379"/>
        <v/>
      </c>
      <c r="AA1542" s="69" t="str">
        <f>IF(I1542="CSS",IF(RELLENAR!$F$6="PEM",IF(OR(T1542&lt;(Q1542),Q1542=0),1,""),IF(OR(T1542*(1+$T$11+$T$9)&lt;(Q1542*(1+$O$9+$O$11)),Q1542=0),1,"")),"")</f>
        <v/>
      </c>
      <c r="AB1542" s="93" t="str">
        <f t="shared" si="380"/>
        <v/>
      </c>
      <c r="AC1542" s="56" t="str">
        <f t="shared" si="381"/>
        <v/>
      </c>
      <c r="AD1542" s="94" t="str">
        <f t="shared" si="382"/>
        <v/>
      </c>
      <c r="AE1542" s="56" t="str">
        <f t="shared" si="383"/>
        <v/>
      </c>
      <c r="AF1542" s="78" t="str">
        <f t="shared" si="384"/>
        <v/>
      </c>
    </row>
    <row r="1543" spans="1:32" s="74" customFormat="1" x14ac:dyDescent="0.2">
      <c r="A1543" s="74" t="str">
        <f>IF(EXPORTADO!I1525&lt;&gt;"",EXPORTADO!I1525,"")</f>
        <v/>
      </c>
      <c r="B1543" s="74" t="str">
        <f t="shared" si="369"/>
        <v/>
      </c>
      <c r="C1543" s="86" t="str">
        <f t="shared" si="370"/>
        <v/>
      </c>
      <c r="D1543" s="86" t="str">
        <f t="shared" si="371"/>
        <v/>
      </c>
      <c r="E1543" s="86" t="str">
        <f t="shared" si="372"/>
        <v/>
      </c>
      <c r="F1543" s="86" t="str">
        <f t="shared" si="373"/>
        <v/>
      </c>
      <c r="G1543" s="86" t="str">
        <f t="shared" si="374"/>
        <v/>
      </c>
      <c r="H1543" s="87" t="str">
        <f>IF(EXPORTADO!B1525&lt;&gt;"",EXPORTADO!B1525,"")</f>
        <v/>
      </c>
      <c r="I1543" s="78" t="str">
        <f t="shared" si="375"/>
        <v/>
      </c>
      <c r="J1543" s="78"/>
      <c r="K1543" s="88" t="str">
        <f>IF(EXPORTADO!A1525&lt;&gt;"",TRIM(EXPORTADO!A1525),"")</f>
        <v/>
      </c>
      <c r="L1543" s="50" t="str">
        <f>IF(K1543&lt;&gt;"",EXPORTADO!D1525,"")</f>
        <v/>
      </c>
      <c r="M1543" s="50"/>
      <c r="N1543" s="78" t="str">
        <f>IF(K1543&lt;&gt;"",EXPORTADO!C1525,"")</f>
        <v/>
      </c>
      <c r="O1543" s="89" t="str">
        <f>IF(G1543&lt;&gt;"",EXPORTADO!E1525,"")</f>
        <v/>
      </c>
      <c r="P1543" s="90" t="str">
        <f>IF(G1543&lt;&gt;"",EXPORTADO!F1525,"")</f>
        <v/>
      </c>
      <c r="Q1543" s="90" t="str">
        <f>IF($G1543&lt;&gt;"",$O1543*P1543,IF(OR($I1543="c",$I1543="css"),SUMIF($G$22:G$2999,$K1543,Q$22:Q$2999),IF($I1543="c1",SUMIF($F$22:F$2999,$K1543,Q$22:Q$2999),IF($I1543="c2",SUMIF($E$22:E$2999,$K1543,Q$22:Q$2999),IF($I1543="c3",SUMIF($D$22:D$2999,$K1543,Q$22:Q$2999),IF($I1543="c4",SUMIF($C$22:C$2999,$K1543,Q$22:Q$2999),""))))))</f>
        <v/>
      </c>
      <c r="S1543" s="90"/>
      <c r="T1543" s="90" t="str">
        <f>IF(G1543&lt;&gt;"",IF(S1543&lt;&gt;"",O1543*S1543,"Celda Vacia"),IF($G1543&lt;&gt;"",$O1543*S1543,IF(OR($I1543="c",$I1543="css"),SUMIF($G$22:G$2999,$K1543,T$22:T$2999),IF($I1543="c1",SUMIF($F$22:F$2999,$K1543,T$22:T$2999),IF($I1543="c2",SUMIF($E$22:E$2999,$K1543,T$22:T$2999),IF($I1543="c3",SUMIF($D$22:D$2999,$K1543,T$22:T$2999),IF($I1543="c4",SUMIF($C$22:C$2999,$K1543,T$22:T$2999),"")))))))</f>
        <v/>
      </c>
      <c r="U1543" s="91" t="str">
        <f t="shared" si="376"/>
        <v/>
      </c>
      <c r="V1543" s="45"/>
      <c r="X1543" s="50" t="str">
        <f t="shared" si="377"/>
        <v/>
      </c>
      <c r="Y1543" s="69" t="str">
        <f t="shared" si="378"/>
        <v/>
      </c>
      <c r="Z1543" s="69" t="str">
        <f t="shared" si="379"/>
        <v/>
      </c>
      <c r="AA1543" s="69" t="str">
        <f>IF(I1543="CSS",IF(RELLENAR!$F$6="PEM",IF(OR(T1543&lt;(Q1543),Q1543=0),1,""),IF(OR(T1543*(1+$T$11+$T$9)&lt;(Q1543*(1+$O$9+$O$11)),Q1543=0),1,"")),"")</f>
        <v/>
      </c>
      <c r="AB1543" s="93" t="str">
        <f t="shared" si="380"/>
        <v/>
      </c>
      <c r="AC1543" s="56" t="str">
        <f t="shared" si="381"/>
        <v/>
      </c>
      <c r="AD1543" s="94" t="str">
        <f t="shared" si="382"/>
        <v/>
      </c>
      <c r="AE1543" s="56" t="str">
        <f t="shared" si="383"/>
        <v/>
      </c>
      <c r="AF1543" s="78" t="str">
        <f t="shared" si="384"/>
        <v/>
      </c>
    </row>
    <row r="1544" spans="1:32" s="74" customFormat="1" x14ac:dyDescent="0.2">
      <c r="A1544" s="74" t="str">
        <f>IF(EXPORTADO!I1526&lt;&gt;"",EXPORTADO!I1526,"")</f>
        <v/>
      </c>
      <c r="B1544" s="74" t="str">
        <f t="shared" si="369"/>
        <v/>
      </c>
      <c r="C1544" s="86" t="str">
        <f t="shared" si="370"/>
        <v/>
      </c>
      <c r="D1544" s="86" t="str">
        <f t="shared" si="371"/>
        <v/>
      </c>
      <c r="E1544" s="86" t="str">
        <f t="shared" si="372"/>
        <v/>
      </c>
      <c r="F1544" s="86" t="str">
        <f t="shared" si="373"/>
        <v/>
      </c>
      <c r="G1544" s="86" t="str">
        <f t="shared" si="374"/>
        <v/>
      </c>
      <c r="H1544" s="87" t="str">
        <f>IF(EXPORTADO!B1526&lt;&gt;"",EXPORTADO!B1526,"")</f>
        <v/>
      </c>
      <c r="I1544" s="78" t="str">
        <f t="shared" si="375"/>
        <v/>
      </c>
      <c r="J1544" s="78"/>
      <c r="K1544" s="88" t="str">
        <f>IF(EXPORTADO!A1526&lt;&gt;"",TRIM(EXPORTADO!A1526),"")</f>
        <v/>
      </c>
      <c r="L1544" s="50" t="str">
        <f>IF(K1544&lt;&gt;"",EXPORTADO!D1526,"")</f>
        <v/>
      </c>
      <c r="M1544" s="50"/>
      <c r="N1544" s="78" t="str">
        <f>IF(K1544&lt;&gt;"",EXPORTADO!C1526,"")</f>
        <v/>
      </c>
      <c r="O1544" s="89" t="str">
        <f>IF(G1544&lt;&gt;"",EXPORTADO!E1526,"")</f>
        <v/>
      </c>
      <c r="P1544" s="90" t="str">
        <f>IF(G1544&lt;&gt;"",EXPORTADO!F1526,"")</f>
        <v/>
      </c>
      <c r="Q1544" s="90" t="str">
        <f>IF($G1544&lt;&gt;"",$O1544*P1544,IF(OR($I1544="c",$I1544="css"),SUMIF($G$22:G$2999,$K1544,Q$22:Q$2999),IF($I1544="c1",SUMIF($F$22:F$2999,$K1544,Q$22:Q$2999),IF($I1544="c2",SUMIF($E$22:E$2999,$K1544,Q$22:Q$2999),IF($I1544="c3",SUMIF($D$22:D$2999,$K1544,Q$22:Q$2999),IF($I1544="c4",SUMIF($C$22:C$2999,$K1544,Q$22:Q$2999),""))))))</f>
        <v/>
      </c>
      <c r="S1544" s="90"/>
      <c r="T1544" s="90" t="str">
        <f>IF(G1544&lt;&gt;"",IF(S1544&lt;&gt;"",O1544*S1544,"Celda Vacia"),IF($G1544&lt;&gt;"",$O1544*S1544,IF(OR($I1544="c",$I1544="css"),SUMIF($G$22:G$2999,$K1544,T$22:T$2999),IF($I1544="c1",SUMIF($F$22:F$2999,$K1544,T$22:T$2999),IF($I1544="c2",SUMIF($E$22:E$2999,$K1544,T$22:T$2999),IF($I1544="c3",SUMIF($D$22:D$2999,$K1544,T$22:T$2999),IF($I1544="c4",SUMIF($C$22:C$2999,$K1544,T$22:T$2999),"")))))))</f>
        <v/>
      </c>
      <c r="U1544" s="91" t="str">
        <f t="shared" si="376"/>
        <v/>
      </c>
      <c r="V1544" s="45"/>
      <c r="X1544" s="50" t="str">
        <f t="shared" si="377"/>
        <v/>
      </c>
      <c r="Y1544" s="69" t="str">
        <f t="shared" si="378"/>
        <v/>
      </c>
      <c r="Z1544" s="69" t="str">
        <f t="shared" si="379"/>
        <v/>
      </c>
      <c r="AA1544" s="69" t="str">
        <f>IF(I1544="CSS",IF(RELLENAR!$F$6="PEM",IF(OR(T1544&lt;(Q1544),Q1544=0),1,""),IF(OR(T1544*(1+$T$11+$T$9)&lt;(Q1544*(1+$O$9+$O$11)),Q1544=0),1,"")),"")</f>
        <v/>
      </c>
      <c r="AB1544" s="93" t="str">
        <f t="shared" si="380"/>
        <v/>
      </c>
      <c r="AC1544" s="56" t="str">
        <f t="shared" si="381"/>
        <v/>
      </c>
      <c r="AD1544" s="94" t="str">
        <f t="shared" si="382"/>
        <v/>
      </c>
      <c r="AE1544" s="56" t="str">
        <f t="shared" si="383"/>
        <v/>
      </c>
      <c r="AF1544" s="78" t="str">
        <f t="shared" si="384"/>
        <v/>
      </c>
    </row>
    <row r="1545" spans="1:32" s="74" customFormat="1" x14ac:dyDescent="0.2">
      <c r="A1545" s="74" t="str">
        <f>IF(EXPORTADO!I1527&lt;&gt;"",EXPORTADO!I1527,"")</f>
        <v/>
      </c>
      <c r="B1545" s="74" t="str">
        <f t="shared" si="369"/>
        <v/>
      </c>
      <c r="C1545" s="86" t="str">
        <f t="shared" si="370"/>
        <v/>
      </c>
      <c r="D1545" s="86" t="str">
        <f t="shared" si="371"/>
        <v/>
      </c>
      <c r="E1545" s="86" t="str">
        <f t="shared" si="372"/>
        <v/>
      </c>
      <c r="F1545" s="86" t="str">
        <f t="shared" si="373"/>
        <v/>
      </c>
      <c r="G1545" s="86" t="str">
        <f t="shared" si="374"/>
        <v/>
      </c>
      <c r="H1545" s="87" t="str">
        <f>IF(EXPORTADO!B1527&lt;&gt;"",EXPORTADO!B1527,"")</f>
        <v/>
      </c>
      <c r="I1545" s="78" t="str">
        <f t="shared" si="375"/>
        <v/>
      </c>
      <c r="J1545" s="78"/>
      <c r="K1545" s="88" t="str">
        <f>IF(EXPORTADO!A1527&lt;&gt;"",TRIM(EXPORTADO!A1527),"")</f>
        <v/>
      </c>
      <c r="L1545" s="50" t="str">
        <f>IF(K1545&lt;&gt;"",EXPORTADO!D1527,"")</f>
        <v/>
      </c>
      <c r="M1545" s="50"/>
      <c r="N1545" s="78" t="str">
        <f>IF(K1545&lt;&gt;"",EXPORTADO!C1527,"")</f>
        <v/>
      </c>
      <c r="O1545" s="89" t="str">
        <f>IF(G1545&lt;&gt;"",EXPORTADO!E1527,"")</f>
        <v/>
      </c>
      <c r="P1545" s="90" t="str">
        <f>IF(G1545&lt;&gt;"",EXPORTADO!F1527,"")</f>
        <v/>
      </c>
      <c r="Q1545" s="90" t="str">
        <f>IF($G1545&lt;&gt;"",$O1545*P1545,IF(OR($I1545="c",$I1545="css"),SUMIF($G$22:G$2999,$K1545,Q$22:Q$2999),IF($I1545="c1",SUMIF($F$22:F$2999,$K1545,Q$22:Q$2999),IF($I1545="c2",SUMIF($E$22:E$2999,$K1545,Q$22:Q$2999),IF($I1545="c3",SUMIF($D$22:D$2999,$K1545,Q$22:Q$2999),IF($I1545="c4",SUMIF($C$22:C$2999,$K1545,Q$22:Q$2999),""))))))</f>
        <v/>
      </c>
      <c r="S1545" s="90"/>
      <c r="T1545" s="90" t="str">
        <f>IF(G1545&lt;&gt;"",IF(S1545&lt;&gt;"",O1545*S1545,"Celda Vacia"),IF($G1545&lt;&gt;"",$O1545*S1545,IF(OR($I1545="c",$I1545="css"),SUMIF($G$22:G$2999,$K1545,T$22:T$2999),IF($I1545="c1",SUMIF($F$22:F$2999,$K1545,T$22:T$2999),IF($I1545="c2",SUMIF($E$22:E$2999,$K1545,T$22:T$2999),IF($I1545="c3",SUMIF($D$22:D$2999,$K1545,T$22:T$2999),IF($I1545="c4",SUMIF($C$22:C$2999,$K1545,T$22:T$2999),"")))))))</f>
        <v/>
      </c>
      <c r="U1545" s="91" t="str">
        <f t="shared" si="376"/>
        <v/>
      </c>
      <c r="V1545" s="45"/>
      <c r="X1545" s="50" t="str">
        <f t="shared" si="377"/>
        <v/>
      </c>
      <c r="Y1545" s="69" t="str">
        <f t="shared" si="378"/>
        <v/>
      </c>
      <c r="Z1545" s="69" t="str">
        <f t="shared" si="379"/>
        <v/>
      </c>
      <c r="AA1545" s="69" t="str">
        <f>IF(I1545="CSS",IF(RELLENAR!$F$6="PEM",IF(OR(T1545&lt;(Q1545),Q1545=0),1,""),IF(OR(T1545*(1+$T$11+$T$9)&lt;(Q1545*(1+$O$9+$O$11)),Q1545=0),1,"")),"")</f>
        <v/>
      </c>
      <c r="AB1545" s="93" t="str">
        <f t="shared" si="380"/>
        <v/>
      </c>
      <c r="AC1545" s="56" t="str">
        <f t="shared" si="381"/>
        <v/>
      </c>
      <c r="AD1545" s="94" t="str">
        <f t="shared" si="382"/>
        <v/>
      </c>
      <c r="AE1545" s="56" t="str">
        <f t="shared" si="383"/>
        <v/>
      </c>
      <c r="AF1545" s="78" t="str">
        <f t="shared" si="384"/>
        <v/>
      </c>
    </row>
    <row r="1546" spans="1:32" s="74" customFormat="1" x14ac:dyDescent="0.2">
      <c r="A1546" s="74" t="str">
        <f>IF(EXPORTADO!I1528&lt;&gt;"",EXPORTADO!I1528,"")</f>
        <v/>
      </c>
      <c r="B1546" s="74" t="str">
        <f t="shared" si="369"/>
        <v/>
      </c>
      <c r="C1546" s="86" t="str">
        <f t="shared" si="370"/>
        <v/>
      </c>
      <c r="D1546" s="86" t="str">
        <f t="shared" si="371"/>
        <v/>
      </c>
      <c r="E1546" s="86" t="str">
        <f t="shared" si="372"/>
        <v/>
      </c>
      <c r="F1546" s="86" t="str">
        <f t="shared" si="373"/>
        <v/>
      </c>
      <c r="G1546" s="86" t="str">
        <f t="shared" si="374"/>
        <v/>
      </c>
      <c r="H1546" s="87" t="str">
        <f>IF(EXPORTADO!B1528&lt;&gt;"",EXPORTADO!B1528,"")</f>
        <v/>
      </c>
      <c r="I1546" s="78" t="str">
        <f t="shared" si="375"/>
        <v/>
      </c>
      <c r="J1546" s="78"/>
      <c r="K1546" s="88" t="str">
        <f>IF(EXPORTADO!A1528&lt;&gt;"",TRIM(EXPORTADO!A1528),"")</f>
        <v/>
      </c>
      <c r="L1546" s="50" t="str">
        <f>IF(K1546&lt;&gt;"",EXPORTADO!D1528,"")</f>
        <v/>
      </c>
      <c r="M1546" s="50"/>
      <c r="N1546" s="78" t="str">
        <f>IF(K1546&lt;&gt;"",EXPORTADO!C1528,"")</f>
        <v/>
      </c>
      <c r="O1546" s="89" t="str">
        <f>IF(G1546&lt;&gt;"",EXPORTADO!E1528,"")</f>
        <v/>
      </c>
      <c r="P1546" s="90" t="str">
        <f>IF(G1546&lt;&gt;"",EXPORTADO!F1528,"")</f>
        <v/>
      </c>
      <c r="Q1546" s="90" t="str">
        <f>IF($G1546&lt;&gt;"",$O1546*P1546,IF(OR($I1546="c",$I1546="css"),SUMIF($G$22:G$2999,$K1546,Q$22:Q$2999),IF($I1546="c1",SUMIF($F$22:F$2999,$K1546,Q$22:Q$2999),IF($I1546="c2",SUMIF($E$22:E$2999,$K1546,Q$22:Q$2999),IF($I1546="c3",SUMIF($D$22:D$2999,$K1546,Q$22:Q$2999),IF($I1546="c4",SUMIF($C$22:C$2999,$K1546,Q$22:Q$2999),""))))))</f>
        <v/>
      </c>
      <c r="S1546" s="90"/>
      <c r="T1546" s="90" t="str">
        <f>IF(G1546&lt;&gt;"",IF(S1546&lt;&gt;"",O1546*S1546,"Celda Vacia"),IF($G1546&lt;&gt;"",$O1546*S1546,IF(OR($I1546="c",$I1546="css"),SUMIF($G$22:G$2999,$K1546,T$22:T$2999),IF($I1546="c1",SUMIF($F$22:F$2999,$K1546,T$22:T$2999),IF($I1546="c2",SUMIF($E$22:E$2999,$K1546,T$22:T$2999),IF($I1546="c3",SUMIF($D$22:D$2999,$K1546,T$22:T$2999),IF($I1546="c4",SUMIF($C$22:C$2999,$K1546,T$22:T$2999),"")))))))</f>
        <v/>
      </c>
      <c r="U1546" s="91" t="str">
        <f t="shared" si="376"/>
        <v/>
      </c>
      <c r="V1546" s="45"/>
      <c r="X1546" s="50" t="str">
        <f t="shared" si="377"/>
        <v/>
      </c>
      <c r="Y1546" s="69" t="str">
        <f t="shared" si="378"/>
        <v/>
      </c>
      <c r="Z1546" s="69" t="str">
        <f t="shared" si="379"/>
        <v/>
      </c>
      <c r="AA1546" s="69" t="str">
        <f>IF(I1546="CSS",IF(RELLENAR!$F$6="PEM",IF(OR(T1546&lt;(Q1546),Q1546=0),1,""),IF(OR(T1546*(1+$T$11+$T$9)&lt;(Q1546*(1+$O$9+$O$11)),Q1546=0),1,"")),"")</f>
        <v/>
      </c>
      <c r="AB1546" s="93" t="str">
        <f t="shared" si="380"/>
        <v/>
      </c>
      <c r="AC1546" s="56" t="str">
        <f t="shared" si="381"/>
        <v/>
      </c>
      <c r="AD1546" s="94" t="str">
        <f t="shared" si="382"/>
        <v/>
      </c>
      <c r="AE1546" s="56" t="str">
        <f t="shared" si="383"/>
        <v/>
      </c>
      <c r="AF1546" s="78" t="str">
        <f t="shared" si="384"/>
        <v/>
      </c>
    </row>
    <row r="1547" spans="1:32" s="74" customFormat="1" x14ac:dyDescent="0.2">
      <c r="A1547" s="74" t="str">
        <f>IF(EXPORTADO!I1529&lt;&gt;"",EXPORTADO!I1529,"")</f>
        <v/>
      </c>
      <c r="B1547" s="74" t="str">
        <f t="shared" si="369"/>
        <v/>
      </c>
      <c r="C1547" s="86" t="str">
        <f t="shared" si="370"/>
        <v/>
      </c>
      <c r="D1547" s="86" t="str">
        <f t="shared" si="371"/>
        <v/>
      </c>
      <c r="E1547" s="86" t="str">
        <f t="shared" si="372"/>
        <v/>
      </c>
      <c r="F1547" s="86" t="str">
        <f t="shared" si="373"/>
        <v/>
      </c>
      <c r="G1547" s="86" t="str">
        <f t="shared" si="374"/>
        <v/>
      </c>
      <c r="H1547" s="87" t="str">
        <f>IF(EXPORTADO!B1529&lt;&gt;"",EXPORTADO!B1529,"")</f>
        <v/>
      </c>
      <c r="I1547" s="78" t="str">
        <f t="shared" si="375"/>
        <v/>
      </c>
      <c r="J1547" s="78"/>
      <c r="K1547" s="88" t="str">
        <f>IF(EXPORTADO!A1529&lt;&gt;"",TRIM(EXPORTADO!A1529),"")</f>
        <v/>
      </c>
      <c r="L1547" s="50" t="str">
        <f>IF(K1547&lt;&gt;"",EXPORTADO!D1529,"")</f>
        <v/>
      </c>
      <c r="M1547" s="50"/>
      <c r="N1547" s="78" t="str">
        <f>IF(K1547&lt;&gt;"",EXPORTADO!C1529,"")</f>
        <v/>
      </c>
      <c r="O1547" s="89" t="str">
        <f>IF(G1547&lt;&gt;"",EXPORTADO!E1529,"")</f>
        <v/>
      </c>
      <c r="P1547" s="90" t="str">
        <f>IF(G1547&lt;&gt;"",EXPORTADO!F1529,"")</f>
        <v/>
      </c>
      <c r="Q1547" s="90" t="str">
        <f>IF($G1547&lt;&gt;"",$O1547*P1547,IF(OR($I1547="c",$I1547="css"),SUMIF($G$22:G$2999,$K1547,Q$22:Q$2999),IF($I1547="c1",SUMIF($F$22:F$2999,$K1547,Q$22:Q$2999),IF($I1547="c2",SUMIF($E$22:E$2999,$K1547,Q$22:Q$2999),IF($I1547="c3",SUMIF($D$22:D$2999,$K1547,Q$22:Q$2999),IF($I1547="c4",SUMIF($C$22:C$2999,$K1547,Q$22:Q$2999),""))))))</f>
        <v/>
      </c>
      <c r="S1547" s="90"/>
      <c r="T1547" s="90" t="str">
        <f>IF(G1547&lt;&gt;"",IF(S1547&lt;&gt;"",O1547*S1547,"Celda Vacia"),IF($G1547&lt;&gt;"",$O1547*S1547,IF(OR($I1547="c",$I1547="css"),SUMIF($G$22:G$2999,$K1547,T$22:T$2999),IF($I1547="c1",SUMIF($F$22:F$2999,$K1547,T$22:T$2999),IF($I1547="c2",SUMIF($E$22:E$2999,$K1547,T$22:T$2999),IF($I1547="c3",SUMIF($D$22:D$2999,$K1547,T$22:T$2999),IF($I1547="c4",SUMIF($C$22:C$2999,$K1547,T$22:T$2999),"")))))))</f>
        <v/>
      </c>
      <c r="U1547" s="91" t="str">
        <f t="shared" si="376"/>
        <v/>
      </c>
      <c r="V1547" s="45"/>
      <c r="X1547" s="50" t="str">
        <f t="shared" si="377"/>
        <v/>
      </c>
      <c r="Y1547" s="69" t="str">
        <f t="shared" si="378"/>
        <v/>
      </c>
      <c r="Z1547" s="69" t="str">
        <f t="shared" si="379"/>
        <v/>
      </c>
      <c r="AA1547" s="69" t="str">
        <f>IF(I1547="CSS",IF(RELLENAR!$F$6="PEM",IF(OR(T1547&lt;(Q1547),Q1547=0),1,""),IF(OR(T1547*(1+$T$11+$T$9)&lt;(Q1547*(1+$O$9+$O$11)),Q1547=0),1,"")),"")</f>
        <v/>
      </c>
      <c r="AB1547" s="93" t="str">
        <f t="shared" si="380"/>
        <v/>
      </c>
      <c r="AC1547" s="56" t="str">
        <f t="shared" si="381"/>
        <v/>
      </c>
      <c r="AD1547" s="94" t="str">
        <f t="shared" si="382"/>
        <v/>
      </c>
      <c r="AE1547" s="56" t="str">
        <f t="shared" si="383"/>
        <v/>
      </c>
      <c r="AF1547" s="78" t="str">
        <f t="shared" si="384"/>
        <v/>
      </c>
    </row>
    <row r="1548" spans="1:32" s="74" customFormat="1" x14ac:dyDescent="0.2">
      <c r="A1548" s="74" t="str">
        <f>IF(EXPORTADO!I1530&lt;&gt;"",EXPORTADO!I1530,"")</f>
        <v/>
      </c>
      <c r="B1548" s="74" t="str">
        <f t="shared" si="369"/>
        <v/>
      </c>
      <c r="C1548" s="86" t="str">
        <f t="shared" si="370"/>
        <v/>
      </c>
      <c r="D1548" s="86" t="str">
        <f t="shared" si="371"/>
        <v/>
      </c>
      <c r="E1548" s="86" t="str">
        <f t="shared" si="372"/>
        <v/>
      </c>
      <c r="F1548" s="86" t="str">
        <f t="shared" si="373"/>
        <v/>
      </c>
      <c r="G1548" s="86" t="str">
        <f t="shared" si="374"/>
        <v/>
      </c>
      <c r="H1548" s="87" t="str">
        <f>IF(EXPORTADO!B1530&lt;&gt;"",EXPORTADO!B1530,"")</f>
        <v/>
      </c>
      <c r="I1548" s="78" t="str">
        <f t="shared" si="375"/>
        <v/>
      </c>
      <c r="J1548" s="78"/>
      <c r="K1548" s="88" t="str">
        <f>IF(EXPORTADO!A1530&lt;&gt;"",TRIM(EXPORTADO!A1530),"")</f>
        <v/>
      </c>
      <c r="L1548" s="50" t="str">
        <f>IF(K1548&lt;&gt;"",EXPORTADO!D1530,"")</f>
        <v/>
      </c>
      <c r="M1548" s="50"/>
      <c r="N1548" s="78" t="str">
        <f>IF(K1548&lt;&gt;"",EXPORTADO!C1530,"")</f>
        <v/>
      </c>
      <c r="O1548" s="89" t="str">
        <f>IF(G1548&lt;&gt;"",EXPORTADO!E1530,"")</f>
        <v/>
      </c>
      <c r="P1548" s="90" t="str">
        <f>IF(G1548&lt;&gt;"",EXPORTADO!F1530,"")</f>
        <v/>
      </c>
      <c r="Q1548" s="90" t="str">
        <f>IF($G1548&lt;&gt;"",$O1548*P1548,IF(OR($I1548="c",$I1548="css"),SUMIF($G$22:G$2999,$K1548,Q$22:Q$2999),IF($I1548="c1",SUMIF($F$22:F$2999,$K1548,Q$22:Q$2999),IF($I1548="c2",SUMIF($E$22:E$2999,$K1548,Q$22:Q$2999),IF($I1548="c3",SUMIF($D$22:D$2999,$K1548,Q$22:Q$2999),IF($I1548="c4",SUMIF($C$22:C$2999,$K1548,Q$22:Q$2999),""))))))</f>
        <v/>
      </c>
      <c r="S1548" s="90"/>
      <c r="T1548" s="90" t="str">
        <f>IF(G1548&lt;&gt;"",IF(S1548&lt;&gt;"",O1548*S1548,"Celda Vacia"),IF($G1548&lt;&gt;"",$O1548*S1548,IF(OR($I1548="c",$I1548="css"),SUMIF($G$22:G$2999,$K1548,T$22:T$2999),IF($I1548="c1",SUMIF($F$22:F$2999,$K1548,T$22:T$2999),IF($I1548="c2",SUMIF($E$22:E$2999,$K1548,T$22:T$2999),IF($I1548="c3",SUMIF($D$22:D$2999,$K1548,T$22:T$2999),IF($I1548="c4",SUMIF($C$22:C$2999,$K1548,T$22:T$2999),"")))))))</f>
        <v/>
      </c>
      <c r="U1548" s="91" t="str">
        <f t="shared" si="376"/>
        <v/>
      </c>
      <c r="V1548" s="45"/>
      <c r="X1548" s="50" t="str">
        <f t="shared" si="377"/>
        <v/>
      </c>
      <c r="Y1548" s="69" t="str">
        <f t="shared" si="378"/>
        <v/>
      </c>
      <c r="Z1548" s="69" t="str">
        <f t="shared" si="379"/>
        <v/>
      </c>
      <c r="AA1548" s="69" t="str">
        <f>IF(I1548="CSS",IF(RELLENAR!$F$6="PEM",IF(OR(T1548&lt;(Q1548),Q1548=0),1,""),IF(OR(T1548*(1+$T$11+$T$9)&lt;(Q1548*(1+$O$9+$O$11)),Q1548=0),1,"")),"")</f>
        <v/>
      </c>
      <c r="AB1548" s="93" t="str">
        <f t="shared" si="380"/>
        <v/>
      </c>
      <c r="AC1548" s="56" t="str">
        <f t="shared" si="381"/>
        <v/>
      </c>
      <c r="AD1548" s="94" t="str">
        <f t="shared" si="382"/>
        <v/>
      </c>
      <c r="AE1548" s="56" t="str">
        <f t="shared" si="383"/>
        <v/>
      </c>
      <c r="AF1548" s="78" t="str">
        <f t="shared" si="384"/>
        <v/>
      </c>
    </row>
    <row r="1549" spans="1:32" s="74" customFormat="1" x14ac:dyDescent="0.2">
      <c r="A1549" s="74" t="str">
        <f>IF(EXPORTADO!I1531&lt;&gt;"",EXPORTADO!I1531,"")</f>
        <v/>
      </c>
      <c r="B1549" s="74" t="str">
        <f t="shared" si="369"/>
        <v/>
      </c>
      <c r="C1549" s="86" t="str">
        <f t="shared" si="370"/>
        <v/>
      </c>
      <c r="D1549" s="86" t="str">
        <f t="shared" si="371"/>
        <v/>
      </c>
      <c r="E1549" s="86" t="str">
        <f t="shared" si="372"/>
        <v/>
      </c>
      <c r="F1549" s="86" t="str">
        <f t="shared" si="373"/>
        <v/>
      </c>
      <c r="G1549" s="86" t="str">
        <f t="shared" si="374"/>
        <v/>
      </c>
      <c r="H1549" s="87" t="str">
        <f>IF(EXPORTADO!B1531&lt;&gt;"",EXPORTADO!B1531,"")</f>
        <v/>
      </c>
      <c r="I1549" s="78" t="str">
        <f t="shared" si="375"/>
        <v/>
      </c>
      <c r="J1549" s="78"/>
      <c r="K1549" s="88" t="str">
        <f>IF(EXPORTADO!A1531&lt;&gt;"",TRIM(EXPORTADO!A1531),"")</f>
        <v/>
      </c>
      <c r="L1549" s="50" t="str">
        <f>IF(K1549&lt;&gt;"",EXPORTADO!D1531,"")</f>
        <v/>
      </c>
      <c r="M1549" s="50"/>
      <c r="N1549" s="78" t="str">
        <f>IF(K1549&lt;&gt;"",EXPORTADO!C1531,"")</f>
        <v/>
      </c>
      <c r="O1549" s="89" t="str">
        <f>IF(G1549&lt;&gt;"",EXPORTADO!E1531,"")</f>
        <v/>
      </c>
      <c r="P1549" s="90" t="str">
        <f>IF(G1549&lt;&gt;"",EXPORTADO!F1531,"")</f>
        <v/>
      </c>
      <c r="Q1549" s="90" t="str">
        <f>IF($G1549&lt;&gt;"",$O1549*P1549,IF(OR($I1549="c",$I1549="css"),SUMIF($G$22:G$2999,$K1549,Q$22:Q$2999),IF($I1549="c1",SUMIF($F$22:F$2999,$K1549,Q$22:Q$2999),IF($I1549="c2",SUMIF($E$22:E$2999,$K1549,Q$22:Q$2999),IF($I1549="c3",SUMIF($D$22:D$2999,$K1549,Q$22:Q$2999),IF($I1549="c4",SUMIF($C$22:C$2999,$K1549,Q$22:Q$2999),""))))))</f>
        <v/>
      </c>
      <c r="S1549" s="90"/>
      <c r="T1549" s="90" t="str">
        <f>IF(G1549&lt;&gt;"",IF(S1549&lt;&gt;"",O1549*S1549,"Celda Vacia"),IF($G1549&lt;&gt;"",$O1549*S1549,IF(OR($I1549="c",$I1549="css"),SUMIF($G$22:G$2999,$K1549,T$22:T$2999),IF($I1549="c1",SUMIF($F$22:F$2999,$K1549,T$22:T$2999),IF($I1549="c2",SUMIF($E$22:E$2999,$K1549,T$22:T$2999),IF($I1549="c3",SUMIF($D$22:D$2999,$K1549,T$22:T$2999),IF($I1549="c4",SUMIF($C$22:C$2999,$K1549,T$22:T$2999),"")))))))</f>
        <v/>
      </c>
      <c r="U1549" s="91" t="str">
        <f t="shared" si="376"/>
        <v/>
      </c>
      <c r="V1549" s="45"/>
      <c r="X1549" s="50" t="str">
        <f t="shared" si="377"/>
        <v/>
      </c>
      <c r="Y1549" s="69" t="str">
        <f t="shared" si="378"/>
        <v/>
      </c>
      <c r="Z1549" s="69" t="str">
        <f t="shared" si="379"/>
        <v/>
      </c>
      <c r="AA1549" s="69" t="str">
        <f>IF(I1549="CSS",IF(RELLENAR!$F$6="PEM",IF(OR(T1549&lt;(Q1549),Q1549=0),1,""),IF(OR(T1549*(1+$T$11+$T$9)&lt;(Q1549*(1+$O$9+$O$11)),Q1549=0),1,"")),"")</f>
        <v/>
      </c>
      <c r="AB1549" s="93" t="str">
        <f t="shared" si="380"/>
        <v/>
      </c>
      <c r="AC1549" s="56" t="str">
        <f t="shared" si="381"/>
        <v/>
      </c>
      <c r="AD1549" s="94" t="str">
        <f t="shared" si="382"/>
        <v/>
      </c>
      <c r="AE1549" s="56" t="str">
        <f t="shared" si="383"/>
        <v/>
      </c>
      <c r="AF1549" s="78" t="str">
        <f t="shared" si="384"/>
        <v/>
      </c>
    </row>
    <row r="1550" spans="1:32" s="74" customFormat="1" x14ac:dyDescent="0.2">
      <c r="A1550" s="74" t="str">
        <f>IF(EXPORTADO!I1532&lt;&gt;"",EXPORTADO!I1532,"")</f>
        <v/>
      </c>
      <c r="B1550" s="74" t="str">
        <f t="shared" si="369"/>
        <v/>
      </c>
      <c r="C1550" s="86" t="str">
        <f t="shared" si="370"/>
        <v/>
      </c>
      <c r="D1550" s="86" t="str">
        <f t="shared" si="371"/>
        <v/>
      </c>
      <c r="E1550" s="86" t="str">
        <f t="shared" si="372"/>
        <v/>
      </c>
      <c r="F1550" s="86" t="str">
        <f t="shared" si="373"/>
        <v/>
      </c>
      <c r="G1550" s="86" t="str">
        <f t="shared" si="374"/>
        <v/>
      </c>
      <c r="H1550" s="87" t="str">
        <f>IF(EXPORTADO!B1532&lt;&gt;"",EXPORTADO!B1532,"")</f>
        <v/>
      </c>
      <c r="I1550" s="78" t="str">
        <f t="shared" si="375"/>
        <v/>
      </c>
      <c r="J1550" s="78"/>
      <c r="K1550" s="88" t="str">
        <f>IF(EXPORTADO!A1532&lt;&gt;"",TRIM(EXPORTADO!A1532),"")</f>
        <v/>
      </c>
      <c r="L1550" s="50" t="str">
        <f>IF(K1550&lt;&gt;"",EXPORTADO!D1532,"")</f>
        <v/>
      </c>
      <c r="M1550" s="50"/>
      <c r="N1550" s="78" t="str">
        <f>IF(K1550&lt;&gt;"",EXPORTADO!C1532,"")</f>
        <v/>
      </c>
      <c r="O1550" s="89" t="str">
        <f>IF(G1550&lt;&gt;"",EXPORTADO!E1532,"")</f>
        <v/>
      </c>
      <c r="P1550" s="90" t="str">
        <f>IF(G1550&lt;&gt;"",EXPORTADO!F1532,"")</f>
        <v/>
      </c>
      <c r="Q1550" s="90" t="str">
        <f>IF($G1550&lt;&gt;"",$O1550*P1550,IF(OR($I1550="c",$I1550="css"),SUMIF($G$22:G$2999,$K1550,Q$22:Q$2999),IF($I1550="c1",SUMIF($F$22:F$2999,$K1550,Q$22:Q$2999),IF($I1550="c2",SUMIF($E$22:E$2999,$K1550,Q$22:Q$2999),IF($I1550="c3",SUMIF($D$22:D$2999,$K1550,Q$22:Q$2999),IF($I1550="c4",SUMIF($C$22:C$2999,$K1550,Q$22:Q$2999),""))))))</f>
        <v/>
      </c>
      <c r="S1550" s="90"/>
      <c r="T1550" s="90" t="str">
        <f>IF(G1550&lt;&gt;"",IF(S1550&lt;&gt;"",O1550*S1550,"Celda Vacia"),IF($G1550&lt;&gt;"",$O1550*S1550,IF(OR($I1550="c",$I1550="css"),SUMIF($G$22:G$2999,$K1550,T$22:T$2999),IF($I1550="c1",SUMIF($F$22:F$2999,$K1550,T$22:T$2999),IF($I1550="c2",SUMIF($E$22:E$2999,$K1550,T$22:T$2999),IF($I1550="c3",SUMIF($D$22:D$2999,$K1550,T$22:T$2999),IF($I1550="c4",SUMIF($C$22:C$2999,$K1550,T$22:T$2999),"")))))))</f>
        <v/>
      </c>
      <c r="U1550" s="91" t="str">
        <f t="shared" si="376"/>
        <v/>
      </c>
      <c r="V1550" s="45"/>
      <c r="X1550" s="50" t="str">
        <f t="shared" si="377"/>
        <v/>
      </c>
      <c r="Y1550" s="69" t="str">
        <f t="shared" si="378"/>
        <v/>
      </c>
      <c r="Z1550" s="69" t="str">
        <f t="shared" si="379"/>
        <v/>
      </c>
      <c r="AA1550" s="69" t="str">
        <f>IF(I1550="CSS",IF(RELLENAR!$F$6="PEM",IF(OR(T1550&lt;(Q1550),Q1550=0),1,""),IF(OR(T1550*(1+$T$11+$T$9)&lt;(Q1550*(1+$O$9+$O$11)),Q1550=0),1,"")),"")</f>
        <v/>
      </c>
      <c r="AB1550" s="93" t="str">
        <f t="shared" si="380"/>
        <v/>
      </c>
      <c r="AC1550" s="56" t="str">
        <f t="shared" si="381"/>
        <v/>
      </c>
      <c r="AD1550" s="94" t="str">
        <f t="shared" si="382"/>
        <v/>
      </c>
      <c r="AE1550" s="56" t="str">
        <f t="shared" si="383"/>
        <v/>
      </c>
      <c r="AF1550" s="78" t="str">
        <f t="shared" si="384"/>
        <v/>
      </c>
    </row>
    <row r="1551" spans="1:32" s="74" customFormat="1" x14ac:dyDescent="0.2">
      <c r="A1551" s="74" t="str">
        <f>IF(EXPORTADO!I1533&lt;&gt;"",EXPORTADO!I1533,"")</f>
        <v/>
      </c>
      <c r="B1551" s="74" t="str">
        <f t="shared" si="369"/>
        <v/>
      </c>
      <c r="C1551" s="86" t="str">
        <f t="shared" si="370"/>
        <v/>
      </c>
      <c r="D1551" s="86" t="str">
        <f t="shared" si="371"/>
        <v/>
      </c>
      <c r="E1551" s="86" t="str">
        <f t="shared" si="372"/>
        <v/>
      </c>
      <c r="F1551" s="86" t="str">
        <f t="shared" si="373"/>
        <v/>
      </c>
      <c r="G1551" s="86" t="str">
        <f t="shared" si="374"/>
        <v/>
      </c>
      <c r="H1551" s="87" t="str">
        <f>IF(EXPORTADO!B1533&lt;&gt;"",EXPORTADO!B1533,"")</f>
        <v/>
      </c>
      <c r="I1551" s="78" t="str">
        <f t="shared" si="375"/>
        <v/>
      </c>
      <c r="J1551" s="78"/>
      <c r="K1551" s="88" t="str">
        <f>IF(EXPORTADO!A1533&lt;&gt;"",TRIM(EXPORTADO!A1533),"")</f>
        <v/>
      </c>
      <c r="L1551" s="50" t="str">
        <f>IF(K1551&lt;&gt;"",EXPORTADO!D1533,"")</f>
        <v/>
      </c>
      <c r="M1551" s="50"/>
      <c r="N1551" s="78" t="str">
        <f>IF(K1551&lt;&gt;"",EXPORTADO!C1533,"")</f>
        <v/>
      </c>
      <c r="O1551" s="89" t="str">
        <f>IF(G1551&lt;&gt;"",EXPORTADO!E1533,"")</f>
        <v/>
      </c>
      <c r="P1551" s="90" t="str">
        <f>IF(G1551&lt;&gt;"",EXPORTADO!F1533,"")</f>
        <v/>
      </c>
      <c r="Q1551" s="90" t="str">
        <f>IF($G1551&lt;&gt;"",$O1551*P1551,IF(OR($I1551="c",$I1551="css"),SUMIF($G$22:G$2999,$K1551,Q$22:Q$2999),IF($I1551="c1",SUMIF($F$22:F$2999,$K1551,Q$22:Q$2999),IF($I1551="c2",SUMIF($E$22:E$2999,$K1551,Q$22:Q$2999),IF($I1551="c3",SUMIF($D$22:D$2999,$K1551,Q$22:Q$2999),IF($I1551="c4",SUMIF($C$22:C$2999,$K1551,Q$22:Q$2999),""))))))</f>
        <v/>
      </c>
      <c r="S1551" s="90"/>
      <c r="T1551" s="90" t="str">
        <f>IF(G1551&lt;&gt;"",IF(S1551&lt;&gt;"",O1551*S1551,"Celda Vacia"),IF($G1551&lt;&gt;"",$O1551*S1551,IF(OR($I1551="c",$I1551="css"),SUMIF($G$22:G$2999,$K1551,T$22:T$2999),IF($I1551="c1",SUMIF($F$22:F$2999,$K1551,T$22:T$2999),IF($I1551="c2",SUMIF($E$22:E$2999,$K1551,T$22:T$2999),IF($I1551="c3",SUMIF($D$22:D$2999,$K1551,T$22:T$2999),IF($I1551="c4",SUMIF($C$22:C$2999,$K1551,T$22:T$2999),"")))))))</f>
        <v/>
      </c>
      <c r="U1551" s="91" t="str">
        <f t="shared" si="376"/>
        <v/>
      </c>
      <c r="V1551" s="45"/>
      <c r="X1551" s="50" t="str">
        <f t="shared" si="377"/>
        <v/>
      </c>
      <c r="Y1551" s="69" t="str">
        <f t="shared" si="378"/>
        <v/>
      </c>
      <c r="Z1551" s="69" t="str">
        <f t="shared" si="379"/>
        <v/>
      </c>
      <c r="AA1551" s="69" t="str">
        <f>IF(I1551="CSS",IF(RELLENAR!$F$6="PEM",IF(OR(T1551&lt;(Q1551),Q1551=0),1,""),IF(OR(T1551*(1+$T$11+$T$9)&lt;(Q1551*(1+$O$9+$O$11)),Q1551=0),1,"")),"")</f>
        <v/>
      </c>
      <c r="AB1551" s="93" t="str">
        <f t="shared" si="380"/>
        <v/>
      </c>
      <c r="AC1551" s="56" t="str">
        <f t="shared" si="381"/>
        <v/>
      </c>
      <c r="AD1551" s="94" t="str">
        <f t="shared" si="382"/>
        <v/>
      </c>
      <c r="AE1551" s="56" t="str">
        <f t="shared" si="383"/>
        <v/>
      </c>
      <c r="AF1551" s="78" t="str">
        <f t="shared" si="384"/>
        <v/>
      </c>
    </row>
    <row r="1552" spans="1:32" s="74" customFormat="1" x14ac:dyDescent="0.2">
      <c r="A1552" s="74" t="str">
        <f>IF(EXPORTADO!I1534&lt;&gt;"",EXPORTADO!I1534,"")</f>
        <v/>
      </c>
      <c r="B1552" s="74" t="str">
        <f t="shared" si="369"/>
        <v/>
      </c>
      <c r="C1552" s="86" t="str">
        <f t="shared" si="370"/>
        <v/>
      </c>
      <c r="D1552" s="86" t="str">
        <f t="shared" si="371"/>
        <v/>
      </c>
      <c r="E1552" s="86" t="str">
        <f t="shared" si="372"/>
        <v/>
      </c>
      <c r="F1552" s="86" t="str">
        <f t="shared" si="373"/>
        <v/>
      </c>
      <c r="G1552" s="86" t="str">
        <f t="shared" si="374"/>
        <v/>
      </c>
      <c r="H1552" s="87" t="str">
        <f>IF(EXPORTADO!B1534&lt;&gt;"",EXPORTADO!B1534,"")</f>
        <v/>
      </c>
      <c r="I1552" s="78" t="str">
        <f t="shared" si="375"/>
        <v/>
      </c>
      <c r="J1552" s="78"/>
      <c r="K1552" s="88" t="str">
        <f>IF(EXPORTADO!A1534&lt;&gt;"",TRIM(EXPORTADO!A1534),"")</f>
        <v/>
      </c>
      <c r="L1552" s="50" t="str">
        <f>IF(K1552&lt;&gt;"",EXPORTADO!D1534,"")</f>
        <v/>
      </c>
      <c r="M1552" s="50"/>
      <c r="N1552" s="78" t="str">
        <f>IF(K1552&lt;&gt;"",EXPORTADO!C1534,"")</f>
        <v/>
      </c>
      <c r="O1552" s="89" t="str">
        <f>IF(G1552&lt;&gt;"",EXPORTADO!E1534,"")</f>
        <v/>
      </c>
      <c r="P1552" s="90" t="str">
        <f>IF(G1552&lt;&gt;"",EXPORTADO!F1534,"")</f>
        <v/>
      </c>
      <c r="Q1552" s="90" t="str">
        <f>IF($G1552&lt;&gt;"",$O1552*P1552,IF(OR($I1552="c",$I1552="css"),SUMIF($G$22:G$2999,$K1552,Q$22:Q$2999),IF($I1552="c1",SUMIF($F$22:F$2999,$K1552,Q$22:Q$2999),IF($I1552="c2",SUMIF($E$22:E$2999,$K1552,Q$22:Q$2999),IF($I1552="c3",SUMIF($D$22:D$2999,$K1552,Q$22:Q$2999),IF($I1552="c4",SUMIF($C$22:C$2999,$K1552,Q$22:Q$2999),""))))))</f>
        <v/>
      </c>
      <c r="S1552" s="90"/>
      <c r="T1552" s="90" t="str">
        <f>IF(G1552&lt;&gt;"",IF(S1552&lt;&gt;"",O1552*S1552,"Celda Vacia"),IF($G1552&lt;&gt;"",$O1552*S1552,IF(OR($I1552="c",$I1552="css"),SUMIF($G$22:G$2999,$K1552,T$22:T$2999),IF($I1552="c1",SUMIF($F$22:F$2999,$K1552,T$22:T$2999),IF($I1552="c2",SUMIF($E$22:E$2999,$K1552,T$22:T$2999),IF($I1552="c3",SUMIF($D$22:D$2999,$K1552,T$22:T$2999),IF($I1552="c4",SUMIF($C$22:C$2999,$K1552,T$22:T$2999),"")))))))</f>
        <v/>
      </c>
      <c r="U1552" s="91" t="str">
        <f t="shared" si="376"/>
        <v/>
      </c>
      <c r="V1552" s="45"/>
      <c r="X1552" s="50" t="str">
        <f t="shared" si="377"/>
        <v/>
      </c>
      <c r="Y1552" s="69" t="str">
        <f t="shared" si="378"/>
        <v/>
      </c>
      <c r="Z1552" s="69" t="str">
        <f t="shared" si="379"/>
        <v/>
      </c>
      <c r="AA1552" s="69" t="str">
        <f>IF(I1552="CSS",IF(RELLENAR!$F$6="PEM",IF(OR(T1552&lt;(Q1552),Q1552=0),1,""),IF(OR(T1552*(1+$T$11+$T$9)&lt;(Q1552*(1+$O$9+$O$11)),Q1552=0),1,"")),"")</f>
        <v/>
      </c>
      <c r="AB1552" s="93" t="str">
        <f t="shared" si="380"/>
        <v/>
      </c>
      <c r="AC1552" s="56" t="str">
        <f t="shared" si="381"/>
        <v/>
      </c>
      <c r="AD1552" s="94" t="str">
        <f t="shared" si="382"/>
        <v/>
      </c>
      <c r="AE1552" s="56" t="str">
        <f t="shared" si="383"/>
        <v/>
      </c>
      <c r="AF1552" s="78" t="str">
        <f t="shared" si="384"/>
        <v/>
      </c>
    </row>
    <row r="1553" spans="1:32" s="74" customFormat="1" x14ac:dyDescent="0.2">
      <c r="A1553" s="74" t="str">
        <f>IF(EXPORTADO!I1535&lt;&gt;"",EXPORTADO!I1535,"")</f>
        <v/>
      </c>
      <c r="B1553" s="74" t="str">
        <f t="shared" si="369"/>
        <v/>
      </c>
      <c r="C1553" s="86" t="str">
        <f t="shared" si="370"/>
        <v/>
      </c>
      <c r="D1553" s="86" t="str">
        <f t="shared" si="371"/>
        <v/>
      </c>
      <c r="E1553" s="86" t="str">
        <f t="shared" si="372"/>
        <v/>
      </c>
      <c r="F1553" s="86" t="str">
        <f t="shared" si="373"/>
        <v/>
      </c>
      <c r="G1553" s="86" t="str">
        <f t="shared" si="374"/>
        <v/>
      </c>
      <c r="H1553" s="87" t="str">
        <f>IF(EXPORTADO!B1535&lt;&gt;"",EXPORTADO!B1535,"")</f>
        <v/>
      </c>
      <c r="I1553" s="78" t="str">
        <f t="shared" si="375"/>
        <v/>
      </c>
      <c r="J1553" s="78"/>
      <c r="K1553" s="88" t="str">
        <f>IF(EXPORTADO!A1535&lt;&gt;"",TRIM(EXPORTADO!A1535),"")</f>
        <v/>
      </c>
      <c r="L1553" s="50" t="str">
        <f>IF(K1553&lt;&gt;"",EXPORTADO!D1535,"")</f>
        <v/>
      </c>
      <c r="M1553" s="50"/>
      <c r="N1553" s="78" t="str">
        <f>IF(K1553&lt;&gt;"",EXPORTADO!C1535,"")</f>
        <v/>
      </c>
      <c r="O1553" s="89" t="str">
        <f>IF(G1553&lt;&gt;"",EXPORTADO!E1535,"")</f>
        <v/>
      </c>
      <c r="P1553" s="90" t="str">
        <f>IF(G1553&lt;&gt;"",EXPORTADO!F1535,"")</f>
        <v/>
      </c>
      <c r="Q1553" s="90" t="str">
        <f>IF($G1553&lt;&gt;"",$O1553*P1553,IF(OR($I1553="c",$I1553="css"),SUMIF($G$22:G$2999,$K1553,Q$22:Q$2999),IF($I1553="c1",SUMIF($F$22:F$2999,$K1553,Q$22:Q$2999),IF($I1553="c2",SUMIF($E$22:E$2999,$K1553,Q$22:Q$2999),IF($I1553="c3",SUMIF($D$22:D$2999,$K1553,Q$22:Q$2999),IF($I1553="c4",SUMIF($C$22:C$2999,$K1553,Q$22:Q$2999),""))))))</f>
        <v/>
      </c>
      <c r="S1553" s="90"/>
      <c r="T1553" s="90" t="str">
        <f>IF(G1553&lt;&gt;"",IF(S1553&lt;&gt;"",O1553*S1553,"Celda Vacia"),IF($G1553&lt;&gt;"",$O1553*S1553,IF(OR($I1553="c",$I1553="css"),SUMIF($G$22:G$2999,$K1553,T$22:T$2999),IF($I1553="c1",SUMIF($F$22:F$2999,$K1553,T$22:T$2999),IF($I1553="c2",SUMIF($E$22:E$2999,$K1553,T$22:T$2999),IF($I1553="c3",SUMIF($D$22:D$2999,$K1553,T$22:T$2999),IF($I1553="c4",SUMIF($C$22:C$2999,$K1553,T$22:T$2999),"")))))))</f>
        <v/>
      </c>
      <c r="U1553" s="91" t="str">
        <f t="shared" si="376"/>
        <v/>
      </c>
      <c r="V1553" s="45"/>
      <c r="X1553" s="50" t="str">
        <f t="shared" si="377"/>
        <v/>
      </c>
      <c r="Y1553" s="69" t="str">
        <f t="shared" si="378"/>
        <v/>
      </c>
      <c r="Z1553" s="69" t="str">
        <f t="shared" si="379"/>
        <v/>
      </c>
      <c r="AA1553" s="69" t="str">
        <f>IF(I1553="CSS",IF(RELLENAR!$F$6="PEM",IF(OR(T1553&lt;(Q1553),Q1553=0),1,""),IF(OR(T1553*(1+$T$11+$T$9)&lt;(Q1553*(1+$O$9+$O$11)),Q1553=0),1,"")),"")</f>
        <v/>
      </c>
      <c r="AB1553" s="93" t="str">
        <f t="shared" si="380"/>
        <v/>
      </c>
      <c r="AC1553" s="56" t="str">
        <f t="shared" si="381"/>
        <v/>
      </c>
      <c r="AD1553" s="94" t="str">
        <f t="shared" si="382"/>
        <v/>
      </c>
      <c r="AE1553" s="56" t="str">
        <f t="shared" si="383"/>
        <v/>
      </c>
      <c r="AF1553" s="78" t="str">
        <f t="shared" si="384"/>
        <v/>
      </c>
    </row>
    <row r="1554" spans="1:32" s="74" customFormat="1" x14ac:dyDescent="0.2">
      <c r="A1554" s="74" t="str">
        <f>IF(EXPORTADO!I1536&lt;&gt;"",EXPORTADO!I1536,"")</f>
        <v/>
      </c>
      <c r="B1554" s="74" t="str">
        <f t="shared" si="369"/>
        <v/>
      </c>
      <c r="C1554" s="86" t="str">
        <f t="shared" si="370"/>
        <v/>
      </c>
      <c r="D1554" s="86" t="str">
        <f t="shared" si="371"/>
        <v/>
      </c>
      <c r="E1554" s="86" t="str">
        <f t="shared" si="372"/>
        <v/>
      </c>
      <c r="F1554" s="86" t="str">
        <f t="shared" si="373"/>
        <v/>
      </c>
      <c r="G1554" s="86" t="str">
        <f t="shared" si="374"/>
        <v/>
      </c>
      <c r="H1554" s="87" t="str">
        <f>IF(EXPORTADO!B1536&lt;&gt;"",EXPORTADO!B1536,"")</f>
        <v/>
      </c>
      <c r="I1554" s="78" t="str">
        <f t="shared" si="375"/>
        <v/>
      </c>
      <c r="J1554" s="78"/>
      <c r="K1554" s="88" t="str">
        <f>IF(EXPORTADO!A1536&lt;&gt;"",TRIM(EXPORTADO!A1536),"")</f>
        <v/>
      </c>
      <c r="L1554" s="50" t="str">
        <f>IF(K1554&lt;&gt;"",EXPORTADO!D1536,"")</f>
        <v/>
      </c>
      <c r="M1554" s="50"/>
      <c r="N1554" s="78" t="str">
        <f>IF(K1554&lt;&gt;"",EXPORTADO!C1536,"")</f>
        <v/>
      </c>
      <c r="O1554" s="89" t="str">
        <f>IF(G1554&lt;&gt;"",EXPORTADO!E1536,"")</f>
        <v/>
      </c>
      <c r="P1554" s="90" t="str">
        <f>IF(G1554&lt;&gt;"",EXPORTADO!F1536,"")</f>
        <v/>
      </c>
      <c r="Q1554" s="90" t="str">
        <f>IF($G1554&lt;&gt;"",$O1554*P1554,IF(OR($I1554="c",$I1554="css"),SUMIF($G$22:G$2999,$K1554,Q$22:Q$2999),IF($I1554="c1",SUMIF($F$22:F$2999,$K1554,Q$22:Q$2999),IF($I1554="c2",SUMIF($E$22:E$2999,$K1554,Q$22:Q$2999),IF($I1554="c3",SUMIF($D$22:D$2999,$K1554,Q$22:Q$2999),IF($I1554="c4",SUMIF($C$22:C$2999,$K1554,Q$22:Q$2999),""))))))</f>
        <v/>
      </c>
      <c r="S1554" s="90"/>
      <c r="T1554" s="90" t="str">
        <f>IF(G1554&lt;&gt;"",IF(S1554&lt;&gt;"",O1554*S1554,"Celda Vacia"),IF($G1554&lt;&gt;"",$O1554*S1554,IF(OR($I1554="c",$I1554="css"),SUMIF($G$22:G$2999,$K1554,T$22:T$2999),IF($I1554="c1",SUMIF($F$22:F$2999,$K1554,T$22:T$2999),IF($I1554="c2",SUMIF($E$22:E$2999,$K1554,T$22:T$2999),IF($I1554="c3",SUMIF($D$22:D$2999,$K1554,T$22:T$2999),IF($I1554="c4",SUMIF($C$22:C$2999,$K1554,T$22:T$2999),"")))))))</f>
        <v/>
      </c>
      <c r="U1554" s="91" t="str">
        <f t="shared" si="376"/>
        <v/>
      </c>
      <c r="V1554" s="45"/>
      <c r="X1554" s="50" t="str">
        <f t="shared" si="377"/>
        <v/>
      </c>
      <c r="Y1554" s="69" t="str">
        <f t="shared" si="378"/>
        <v/>
      </c>
      <c r="Z1554" s="69" t="str">
        <f t="shared" si="379"/>
        <v/>
      </c>
      <c r="AA1554" s="69" t="str">
        <f>IF(I1554="CSS",IF(RELLENAR!$F$6="PEM",IF(OR(T1554&lt;(Q1554),Q1554=0),1,""),IF(OR(T1554*(1+$T$11+$T$9)&lt;(Q1554*(1+$O$9+$O$11)),Q1554=0),1,"")),"")</f>
        <v/>
      </c>
      <c r="AB1554" s="93" t="str">
        <f t="shared" si="380"/>
        <v/>
      </c>
      <c r="AC1554" s="56" t="str">
        <f t="shared" si="381"/>
        <v/>
      </c>
      <c r="AD1554" s="94" t="str">
        <f t="shared" si="382"/>
        <v/>
      </c>
      <c r="AE1554" s="56" t="str">
        <f t="shared" si="383"/>
        <v/>
      </c>
      <c r="AF1554" s="78" t="str">
        <f t="shared" si="384"/>
        <v/>
      </c>
    </row>
    <row r="1555" spans="1:32" s="74" customFormat="1" x14ac:dyDescent="0.2">
      <c r="A1555" s="74" t="str">
        <f>IF(EXPORTADO!I1537&lt;&gt;"",EXPORTADO!I1537,"")</f>
        <v/>
      </c>
      <c r="B1555" s="74" t="str">
        <f t="shared" si="369"/>
        <v/>
      </c>
      <c r="C1555" s="86" t="str">
        <f t="shared" si="370"/>
        <v/>
      </c>
      <c r="D1555" s="86" t="str">
        <f t="shared" si="371"/>
        <v/>
      </c>
      <c r="E1555" s="86" t="str">
        <f t="shared" si="372"/>
        <v/>
      </c>
      <c r="F1555" s="86" t="str">
        <f t="shared" si="373"/>
        <v/>
      </c>
      <c r="G1555" s="86" t="str">
        <f t="shared" si="374"/>
        <v/>
      </c>
      <c r="H1555" s="87" t="str">
        <f>IF(EXPORTADO!B1537&lt;&gt;"",EXPORTADO!B1537,"")</f>
        <v/>
      </c>
      <c r="I1555" s="78" t="str">
        <f t="shared" si="375"/>
        <v/>
      </c>
      <c r="J1555" s="78"/>
      <c r="K1555" s="88" t="str">
        <f>IF(EXPORTADO!A1537&lt;&gt;"",TRIM(EXPORTADO!A1537),"")</f>
        <v/>
      </c>
      <c r="L1555" s="50" t="str">
        <f>IF(K1555&lt;&gt;"",EXPORTADO!D1537,"")</f>
        <v/>
      </c>
      <c r="M1555" s="50"/>
      <c r="N1555" s="78" t="str">
        <f>IF(K1555&lt;&gt;"",EXPORTADO!C1537,"")</f>
        <v/>
      </c>
      <c r="O1555" s="89" t="str">
        <f>IF(G1555&lt;&gt;"",EXPORTADO!E1537,"")</f>
        <v/>
      </c>
      <c r="P1555" s="90" t="str">
        <f>IF(G1555&lt;&gt;"",EXPORTADO!F1537,"")</f>
        <v/>
      </c>
      <c r="Q1555" s="90" t="str">
        <f>IF($G1555&lt;&gt;"",$O1555*P1555,IF(OR($I1555="c",$I1555="css"),SUMIF($G$22:G$2999,$K1555,Q$22:Q$2999),IF($I1555="c1",SUMIF($F$22:F$2999,$K1555,Q$22:Q$2999),IF($I1555="c2",SUMIF($E$22:E$2999,$K1555,Q$22:Q$2999),IF($I1555="c3",SUMIF($D$22:D$2999,$K1555,Q$22:Q$2999),IF($I1555="c4",SUMIF($C$22:C$2999,$K1555,Q$22:Q$2999),""))))))</f>
        <v/>
      </c>
      <c r="S1555" s="90"/>
      <c r="T1555" s="90" t="str">
        <f>IF(G1555&lt;&gt;"",IF(S1555&lt;&gt;"",O1555*S1555,"Celda Vacia"),IF($G1555&lt;&gt;"",$O1555*S1555,IF(OR($I1555="c",$I1555="css"),SUMIF($G$22:G$2999,$K1555,T$22:T$2999),IF($I1555="c1",SUMIF($F$22:F$2999,$K1555,T$22:T$2999),IF($I1555="c2",SUMIF($E$22:E$2999,$K1555,T$22:T$2999),IF($I1555="c3",SUMIF($D$22:D$2999,$K1555,T$22:T$2999),IF($I1555="c4",SUMIF($C$22:C$2999,$K1555,T$22:T$2999),"")))))))</f>
        <v/>
      </c>
      <c r="U1555" s="91" t="str">
        <f t="shared" si="376"/>
        <v/>
      </c>
      <c r="V1555" s="45"/>
      <c r="X1555" s="50" t="str">
        <f t="shared" si="377"/>
        <v/>
      </c>
      <c r="Y1555" s="69" t="str">
        <f t="shared" si="378"/>
        <v/>
      </c>
      <c r="Z1555" s="69" t="str">
        <f t="shared" si="379"/>
        <v/>
      </c>
      <c r="AA1555" s="69" t="str">
        <f>IF(I1555="CSS",IF(RELLENAR!$F$6="PEM",IF(OR(T1555&lt;(Q1555),Q1555=0),1,""),IF(OR(T1555*(1+$T$11+$T$9)&lt;(Q1555*(1+$O$9+$O$11)),Q1555=0),1,"")),"")</f>
        <v/>
      </c>
      <c r="AB1555" s="93" t="str">
        <f t="shared" si="380"/>
        <v/>
      </c>
      <c r="AC1555" s="56" t="str">
        <f t="shared" si="381"/>
        <v/>
      </c>
      <c r="AD1555" s="94" t="str">
        <f t="shared" si="382"/>
        <v/>
      </c>
      <c r="AE1555" s="56" t="str">
        <f t="shared" si="383"/>
        <v/>
      </c>
      <c r="AF1555" s="78" t="str">
        <f t="shared" si="384"/>
        <v/>
      </c>
    </row>
    <row r="1556" spans="1:32" s="74" customFormat="1" x14ac:dyDescent="0.2">
      <c r="A1556" s="74" t="str">
        <f>IF(EXPORTADO!I1538&lt;&gt;"",EXPORTADO!I1538,"")</f>
        <v/>
      </c>
      <c r="B1556" s="74" t="str">
        <f t="shared" si="369"/>
        <v/>
      </c>
      <c r="C1556" s="86" t="str">
        <f t="shared" si="370"/>
        <v/>
      </c>
      <c r="D1556" s="86" t="str">
        <f t="shared" si="371"/>
        <v/>
      </c>
      <c r="E1556" s="86" t="str">
        <f t="shared" si="372"/>
        <v/>
      </c>
      <c r="F1556" s="86" t="str">
        <f t="shared" si="373"/>
        <v/>
      </c>
      <c r="G1556" s="86" t="str">
        <f t="shared" si="374"/>
        <v/>
      </c>
      <c r="H1556" s="87" t="str">
        <f>IF(EXPORTADO!B1538&lt;&gt;"",EXPORTADO!B1538,"")</f>
        <v/>
      </c>
      <c r="I1556" s="78" t="str">
        <f t="shared" si="375"/>
        <v/>
      </c>
      <c r="J1556" s="78"/>
      <c r="K1556" s="88" t="str">
        <f>IF(EXPORTADO!A1538&lt;&gt;"",TRIM(EXPORTADO!A1538),"")</f>
        <v/>
      </c>
      <c r="L1556" s="50" t="str">
        <f>IF(K1556&lt;&gt;"",EXPORTADO!D1538,"")</f>
        <v/>
      </c>
      <c r="M1556" s="50"/>
      <c r="N1556" s="78" t="str">
        <f>IF(K1556&lt;&gt;"",EXPORTADO!C1538,"")</f>
        <v/>
      </c>
      <c r="O1556" s="89" t="str">
        <f>IF(G1556&lt;&gt;"",EXPORTADO!E1538,"")</f>
        <v/>
      </c>
      <c r="P1556" s="90" t="str">
        <f>IF(G1556&lt;&gt;"",EXPORTADO!F1538,"")</f>
        <v/>
      </c>
      <c r="Q1556" s="90" t="str">
        <f>IF($G1556&lt;&gt;"",$O1556*P1556,IF(OR($I1556="c",$I1556="css"),SUMIF($G$22:G$2999,$K1556,Q$22:Q$2999),IF($I1556="c1",SUMIF($F$22:F$2999,$K1556,Q$22:Q$2999),IF($I1556="c2",SUMIF($E$22:E$2999,$K1556,Q$22:Q$2999),IF($I1556="c3",SUMIF($D$22:D$2999,$K1556,Q$22:Q$2999),IF($I1556="c4",SUMIF($C$22:C$2999,$K1556,Q$22:Q$2999),""))))))</f>
        <v/>
      </c>
      <c r="S1556" s="90"/>
      <c r="T1556" s="90" t="str">
        <f>IF(G1556&lt;&gt;"",IF(S1556&lt;&gt;"",O1556*S1556,"Celda Vacia"),IF($G1556&lt;&gt;"",$O1556*S1556,IF(OR($I1556="c",$I1556="css"),SUMIF($G$22:G$2999,$K1556,T$22:T$2999),IF($I1556="c1",SUMIF($F$22:F$2999,$K1556,T$22:T$2999),IF($I1556="c2",SUMIF($E$22:E$2999,$K1556,T$22:T$2999),IF($I1556="c3",SUMIF($D$22:D$2999,$K1556,T$22:T$2999),IF($I1556="c4",SUMIF($C$22:C$2999,$K1556,T$22:T$2999),"")))))))</f>
        <v/>
      </c>
      <c r="U1556" s="91" t="str">
        <f t="shared" si="376"/>
        <v/>
      </c>
      <c r="V1556" s="45"/>
      <c r="X1556" s="50" t="str">
        <f t="shared" si="377"/>
        <v/>
      </c>
      <c r="Y1556" s="69" t="str">
        <f t="shared" si="378"/>
        <v/>
      </c>
      <c r="Z1556" s="69" t="str">
        <f t="shared" si="379"/>
        <v/>
      </c>
      <c r="AA1556" s="69" t="str">
        <f>IF(I1556="CSS",IF(RELLENAR!$F$6="PEM",IF(OR(T1556&lt;(Q1556),Q1556=0),1,""),IF(OR(T1556*(1+$T$11+$T$9)&lt;(Q1556*(1+$O$9+$O$11)),Q1556=0),1,"")),"")</f>
        <v/>
      </c>
      <c r="AB1556" s="93" t="str">
        <f t="shared" si="380"/>
        <v/>
      </c>
      <c r="AC1556" s="56" t="str">
        <f t="shared" si="381"/>
        <v/>
      </c>
      <c r="AD1556" s="94" t="str">
        <f t="shared" si="382"/>
        <v/>
      </c>
      <c r="AE1556" s="56" t="str">
        <f t="shared" si="383"/>
        <v/>
      </c>
      <c r="AF1556" s="78" t="str">
        <f t="shared" si="384"/>
        <v/>
      </c>
    </row>
    <row r="1557" spans="1:32" s="74" customFormat="1" x14ac:dyDescent="0.2">
      <c r="A1557" s="74" t="str">
        <f>IF(EXPORTADO!I1539&lt;&gt;"",EXPORTADO!I1539,"")</f>
        <v/>
      </c>
      <c r="B1557" s="74" t="str">
        <f t="shared" si="369"/>
        <v/>
      </c>
      <c r="C1557" s="86" t="str">
        <f t="shared" si="370"/>
        <v/>
      </c>
      <c r="D1557" s="86" t="str">
        <f t="shared" si="371"/>
        <v/>
      </c>
      <c r="E1557" s="86" t="str">
        <f t="shared" si="372"/>
        <v/>
      </c>
      <c r="F1557" s="86" t="str">
        <f t="shared" si="373"/>
        <v/>
      </c>
      <c r="G1557" s="86" t="str">
        <f t="shared" si="374"/>
        <v/>
      </c>
      <c r="H1557" s="87" t="str">
        <f>IF(EXPORTADO!B1539&lt;&gt;"",EXPORTADO!B1539,"")</f>
        <v/>
      </c>
      <c r="I1557" s="78" t="str">
        <f t="shared" si="375"/>
        <v/>
      </c>
      <c r="J1557" s="78"/>
      <c r="K1557" s="88" t="str">
        <f>IF(EXPORTADO!A1539&lt;&gt;"",TRIM(EXPORTADO!A1539),"")</f>
        <v/>
      </c>
      <c r="L1557" s="50" t="str">
        <f>IF(K1557&lt;&gt;"",EXPORTADO!D1539,"")</f>
        <v/>
      </c>
      <c r="M1557" s="50"/>
      <c r="N1557" s="78" t="str">
        <f>IF(K1557&lt;&gt;"",EXPORTADO!C1539,"")</f>
        <v/>
      </c>
      <c r="O1557" s="89" t="str">
        <f>IF(G1557&lt;&gt;"",EXPORTADO!E1539,"")</f>
        <v/>
      </c>
      <c r="P1557" s="90" t="str">
        <f>IF(G1557&lt;&gt;"",EXPORTADO!F1539,"")</f>
        <v/>
      </c>
      <c r="Q1557" s="90" t="str">
        <f>IF($G1557&lt;&gt;"",$O1557*P1557,IF(OR($I1557="c",$I1557="css"),SUMIF($G$22:G$2999,$K1557,Q$22:Q$2999),IF($I1557="c1",SUMIF($F$22:F$2999,$K1557,Q$22:Q$2999),IF($I1557="c2",SUMIF($E$22:E$2999,$K1557,Q$22:Q$2999),IF($I1557="c3",SUMIF($D$22:D$2999,$K1557,Q$22:Q$2999),IF($I1557="c4",SUMIF($C$22:C$2999,$K1557,Q$22:Q$2999),""))))))</f>
        <v/>
      </c>
      <c r="S1557" s="90"/>
      <c r="T1557" s="90" t="str">
        <f>IF(G1557&lt;&gt;"",IF(S1557&lt;&gt;"",O1557*S1557,"Celda Vacia"),IF($G1557&lt;&gt;"",$O1557*S1557,IF(OR($I1557="c",$I1557="css"),SUMIF($G$22:G$2999,$K1557,T$22:T$2999),IF($I1557="c1",SUMIF($F$22:F$2999,$K1557,T$22:T$2999),IF($I1557="c2",SUMIF($E$22:E$2999,$K1557,T$22:T$2999),IF($I1557="c3",SUMIF($D$22:D$2999,$K1557,T$22:T$2999),IF($I1557="c4",SUMIF($C$22:C$2999,$K1557,T$22:T$2999),"")))))))</f>
        <v/>
      </c>
      <c r="U1557" s="91" t="str">
        <f t="shared" si="376"/>
        <v/>
      </c>
      <c r="V1557" s="45"/>
      <c r="X1557" s="50" t="str">
        <f t="shared" si="377"/>
        <v/>
      </c>
      <c r="Y1557" s="69" t="str">
        <f t="shared" si="378"/>
        <v/>
      </c>
      <c r="Z1557" s="69" t="str">
        <f t="shared" si="379"/>
        <v/>
      </c>
      <c r="AA1557" s="69" t="str">
        <f>IF(I1557="CSS",IF(RELLENAR!$F$6="PEM",IF(OR(T1557&lt;(Q1557),Q1557=0),1,""),IF(OR(T1557*(1+$T$11+$T$9)&lt;(Q1557*(1+$O$9+$O$11)),Q1557=0),1,"")),"")</f>
        <v/>
      </c>
      <c r="AB1557" s="93" t="str">
        <f t="shared" si="380"/>
        <v/>
      </c>
      <c r="AC1557" s="56" t="str">
        <f t="shared" si="381"/>
        <v/>
      </c>
      <c r="AD1557" s="94" t="str">
        <f t="shared" si="382"/>
        <v/>
      </c>
      <c r="AE1557" s="56" t="str">
        <f t="shared" si="383"/>
        <v/>
      </c>
      <c r="AF1557" s="78" t="str">
        <f t="shared" si="384"/>
        <v/>
      </c>
    </row>
    <row r="1558" spans="1:32" s="74" customFormat="1" x14ac:dyDescent="0.2">
      <c r="A1558" s="74" t="str">
        <f>IF(EXPORTADO!I1540&lt;&gt;"",EXPORTADO!I1540,"")</f>
        <v/>
      </c>
      <c r="B1558" s="74" t="str">
        <f t="shared" ref="B1558:B1621" si="385">IF(K1558&lt;&gt;"",LEN(K1558),"")</f>
        <v/>
      </c>
      <c r="C1558" s="86" t="str">
        <f t="shared" ref="C1558:C1621" si="386">IF($I1558="P5",MID($K1558,1,14),"")</f>
        <v/>
      </c>
      <c r="D1558" s="86" t="str">
        <f t="shared" ref="D1558:D1621" si="387">IF(OR($I1558="P4",$I1558="P5",$I1558="P5"),MID($K1558,1,11),"")</f>
        <v/>
      </c>
      <c r="E1558" s="86" t="str">
        <f t="shared" ref="E1558:E1621" si="388">IF(OR($I1558="P3",$I1558="P4",$I1558="P5"),MID($K1558,1,8),"")</f>
        <v/>
      </c>
      <c r="F1558" s="86" t="str">
        <f t="shared" ref="F1558:F1621" si="389">IF(OR($I1558="P2",$I1558="P3",$I1558="P4",$I1558="P5"),MID($K1558,1,5),"")</f>
        <v/>
      </c>
      <c r="G1558" s="86" t="str">
        <f t="shared" ref="G1558:G1621" si="390">IF(OR($I1558="P1",$I1558="P2",$I1558="P3",$I1558="P4",$I1558="P5"),MID($K1558,1,2),"")</f>
        <v/>
      </c>
      <c r="H1558" s="87" t="str">
        <f>IF(EXPORTADO!B1540&lt;&gt;"",EXPORTADO!B1540,"")</f>
        <v/>
      </c>
      <c r="I1558" s="78" t="str">
        <f t="shared" ref="I1558:I1621" si="391">IF(K1558&lt;&gt;"",IF(OR(K1558=CSS.1,K1558=CSS.2,K1558=CSS.3),"CSS",IF(B1558=17,IF(H1558="capítulo","c5","p5"),IF(B1558=14,IF(H1558="capítulo","c4","p4"),IF(B1558=11,IF(H1558="capítulo","c3","p3"),IF(B1558=8,IF(H1558="capítulo","c2","p2"),IF(B1558=5,IF(H1558="capítulo","c1","p1"),IF(B1558=2,"c"))))))),"")</f>
        <v/>
      </c>
      <c r="J1558" s="78"/>
      <c r="K1558" s="88" t="str">
        <f>IF(EXPORTADO!A1540&lt;&gt;"",TRIM(EXPORTADO!A1540),"")</f>
        <v/>
      </c>
      <c r="L1558" s="50" t="str">
        <f>IF(K1558&lt;&gt;"",EXPORTADO!D1540,"")</f>
        <v/>
      </c>
      <c r="M1558" s="50"/>
      <c r="N1558" s="78" t="str">
        <f>IF(K1558&lt;&gt;"",EXPORTADO!C1540,"")</f>
        <v/>
      </c>
      <c r="O1558" s="89" t="str">
        <f>IF(G1558&lt;&gt;"",EXPORTADO!E1540,"")</f>
        <v/>
      </c>
      <c r="P1558" s="90" t="str">
        <f>IF(G1558&lt;&gt;"",EXPORTADO!F1540,"")</f>
        <v/>
      </c>
      <c r="Q1558" s="90" t="str">
        <f>IF($G1558&lt;&gt;"",$O1558*P1558,IF(OR($I1558="c",$I1558="css"),SUMIF($G$22:G$2999,$K1558,Q$22:Q$2999),IF($I1558="c1",SUMIF($F$22:F$2999,$K1558,Q$22:Q$2999),IF($I1558="c2",SUMIF($E$22:E$2999,$K1558,Q$22:Q$2999),IF($I1558="c3",SUMIF($D$22:D$2999,$K1558,Q$22:Q$2999),IF($I1558="c4",SUMIF($C$22:C$2999,$K1558,Q$22:Q$2999),""))))))</f>
        <v/>
      </c>
      <c r="S1558" s="90"/>
      <c r="T1558" s="90" t="str">
        <f>IF(G1558&lt;&gt;"",IF(S1558&lt;&gt;"",O1558*S1558,"Celda Vacia"),IF($G1558&lt;&gt;"",$O1558*S1558,IF(OR($I1558="c",$I1558="css"),SUMIF($G$22:G$2999,$K1558,T$22:T$2999),IF($I1558="c1",SUMIF($F$22:F$2999,$K1558,T$22:T$2999),IF($I1558="c2",SUMIF($E$22:E$2999,$K1558,T$22:T$2999),IF($I1558="c3",SUMIF($D$22:D$2999,$K1558,T$22:T$2999),IF($I1558="c4",SUMIF($C$22:C$2999,$K1558,T$22:T$2999),"")))))))</f>
        <v/>
      </c>
      <c r="U1558" s="91" t="str">
        <f t="shared" ref="U1558:U1621" si="392">IF(T1558&lt;&gt;"Celda Vacia",IF($T$7&lt;&gt;0,IF(AND(T1558&lt;&gt;0,T1558&lt;&gt;"",Q1558&lt;&gt;0,Q1558&lt;&gt;""),-(1-(T1558*($Z$3+1))/(Q1558*($Z$2+1))),IF(AND(S1558&lt;&gt;"",S1558&lt;&gt;0,P1558&lt;&gt;"",P1558&lt;&gt;0),-(1-(S1558/P1558)),"")),""),"")</f>
        <v/>
      </c>
      <c r="V1558" s="45"/>
      <c r="X1558" s="50" t="str">
        <f t="shared" ref="X1558:X1621" si="393">IF(Y1558&lt;&gt;"",$X$7,IF(Z1558&lt;&gt;"",$X$9,IF(AND(AA1558&lt;&gt;"",AA1558&lt;&gt;0),$X$11,IF(AND(AE1558&lt;&gt;"",AE1558&lt;&gt;0),$X$13,""))))</f>
        <v/>
      </c>
      <c r="Y1558" s="69" t="str">
        <f t="shared" ref="Y1558:Y1621" si="394">IF(G1558&lt;&gt;"",IF(S1558="",1,""),"")</f>
        <v/>
      </c>
      <c r="Z1558" s="69" t="str">
        <f t="shared" ref="Z1558:Z1621" si="395">IF(G1558&lt;&gt;"",IF(S1558&lt;&gt;"",IF(S1558=0,1,""),""),"")</f>
        <v/>
      </c>
      <c r="AA1558" s="69" t="str">
        <f>IF(I1558="CSS",IF(RELLENAR!$F$6="PEM",IF(OR(T1558&lt;(Q1558),Q1558=0),1,""),IF(OR(T1558*(1+$T$11+$T$9)&lt;(Q1558*(1+$O$9+$O$11)),Q1558=0),1,"")),"")</f>
        <v/>
      </c>
      <c r="AB1558" s="93" t="str">
        <f t="shared" ref="AB1558:AB1621" si="396">IF(G1558&lt;&gt;"",IF(U1558&lt;&gt;"",U1558,""),"")</f>
        <v/>
      </c>
      <c r="AC1558" s="56" t="str">
        <f t="shared" ref="AC1558:AC1621" si="397">IF(G1558&lt;&gt;"",IF(AB1558&lt;&gt;"",COUNTIF($AB$22:$AB$2999,AB1558),""),"")</f>
        <v/>
      </c>
      <c r="AD1558" s="94" t="str">
        <f t="shared" ref="AD1558:AD1621" si="398">IF(AND(I1558="C",T1558&lt;&gt;0),-(1-(T1558*($T$11+$T$9)+T1558)/(Q1558*($O$9+$O$11)+Q1558)),"")</f>
        <v/>
      </c>
      <c r="AE1558" s="56" t="str">
        <f t="shared" ref="AE1558:AE1621" si="399">IF(AD1558&lt;&gt;"",IF(A1558="OB",IF(ABS(AD1558)&gt;PD.OC,1,""),IF(A1558="VEC",IF(ABS(AD1558)&gt;PD.VEC,1,""),IF(A1558="CI",IF(ABS(AD1558)&gt;PD.IC,1,""),IF(A1558="EIM",IF(ABS(AD1558)&gt;PD.EIM,1,""),"")))),"")</f>
        <v/>
      </c>
      <c r="AF1558" s="78" t="str">
        <f t="shared" ref="AF1558:AF1621" si="400">IF(T1558="celda vacia",1,"")</f>
        <v/>
      </c>
    </row>
    <row r="1559" spans="1:32" s="74" customFormat="1" x14ac:dyDescent="0.2">
      <c r="A1559" s="74" t="str">
        <f>IF(EXPORTADO!I1541&lt;&gt;"",EXPORTADO!I1541,"")</f>
        <v/>
      </c>
      <c r="B1559" s="74" t="str">
        <f t="shared" si="385"/>
        <v/>
      </c>
      <c r="C1559" s="86" t="str">
        <f t="shared" si="386"/>
        <v/>
      </c>
      <c r="D1559" s="86" t="str">
        <f t="shared" si="387"/>
        <v/>
      </c>
      <c r="E1559" s="86" t="str">
        <f t="shared" si="388"/>
        <v/>
      </c>
      <c r="F1559" s="86" t="str">
        <f t="shared" si="389"/>
        <v/>
      </c>
      <c r="G1559" s="86" t="str">
        <f t="shared" si="390"/>
        <v/>
      </c>
      <c r="H1559" s="87" t="str">
        <f>IF(EXPORTADO!B1541&lt;&gt;"",EXPORTADO!B1541,"")</f>
        <v/>
      </c>
      <c r="I1559" s="78" t="str">
        <f t="shared" si="391"/>
        <v/>
      </c>
      <c r="J1559" s="78"/>
      <c r="K1559" s="88" t="str">
        <f>IF(EXPORTADO!A1541&lt;&gt;"",TRIM(EXPORTADO!A1541),"")</f>
        <v/>
      </c>
      <c r="L1559" s="50" t="str">
        <f>IF(K1559&lt;&gt;"",EXPORTADO!D1541,"")</f>
        <v/>
      </c>
      <c r="M1559" s="50"/>
      <c r="N1559" s="78" t="str">
        <f>IF(K1559&lt;&gt;"",EXPORTADO!C1541,"")</f>
        <v/>
      </c>
      <c r="O1559" s="89" t="str">
        <f>IF(G1559&lt;&gt;"",EXPORTADO!E1541,"")</f>
        <v/>
      </c>
      <c r="P1559" s="90" t="str">
        <f>IF(G1559&lt;&gt;"",EXPORTADO!F1541,"")</f>
        <v/>
      </c>
      <c r="Q1559" s="90" t="str">
        <f>IF($G1559&lt;&gt;"",$O1559*P1559,IF(OR($I1559="c",$I1559="css"),SUMIF($G$22:G$2999,$K1559,Q$22:Q$2999),IF($I1559="c1",SUMIF($F$22:F$2999,$K1559,Q$22:Q$2999),IF($I1559="c2",SUMIF($E$22:E$2999,$K1559,Q$22:Q$2999),IF($I1559="c3",SUMIF($D$22:D$2999,$K1559,Q$22:Q$2999),IF($I1559="c4",SUMIF($C$22:C$2999,$K1559,Q$22:Q$2999),""))))))</f>
        <v/>
      </c>
      <c r="S1559" s="90"/>
      <c r="T1559" s="90" t="str">
        <f>IF(G1559&lt;&gt;"",IF(S1559&lt;&gt;"",O1559*S1559,"Celda Vacia"),IF($G1559&lt;&gt;"",$O1559*S1559,IF(OR($I1559="c",$I1559="css"),SUMIF($G$22:G$2999,$K1559,T$22:T$2999),IF($I1559="c1",SUMIF($F$22:F$2999,$K1559,T$22:T$2999),IF($I1559="c2",SUMIF($E$22:E$2999,$K1559,T$22:T$2999),IF($I1559="c3",SUMIF($D$22:D$2999,$K1559,T$22:T$2999),IF($I1559="c4",SUMIF($C$22:C$2999,$K1559,T$22:T$2999),"")))))))</f>
        <v/>
      </c>
      <c r="U1559" s="91" t="str">
        <f t="shared" si="392"/>
        <v/>
      </c>
      <c r="V1559" s="45"/>
      <c r="X1559" s="50" t="str">
        <f t="shared" si="393"/>
        <v/>
      </c>
      <c r="Y1559" s="69" t="str">
        <f t="shared" si="394"/>
        <v/>
      </c>
      <c r="Z1559" s="69" t="str">
        <f t="shared" si="395"/>
        <v/>
      </c>
      <c r="AA1559" s="69" t="str">
        <f>IF(I1559="CSS",IF(RELLENAR!$F$6="PEM",IF(OR(T1559&lt;(Q1559),Q1559=0),1,""),IF(OR(T1559*(1+$T$11+$T$9)&lt;(Q1559*(1+$O$9+$O$11)),Q1559=0),1,"")),"")</f>
        <v/>
      </c>
      <c r="AB1559" s="93" t="str">
        <f t="shared" si="396"/>
        <v/>
      </c>
      <c r="AC1559" s="56" t="str">
        <f t="shared" si="397"/>
        <v/>
      </c>
      <c r="AD1559" s="94" t="str">
        <f t="shared" si="398"/>
        <v/>
      </c>
      <c r="AE1559" s="56" t="str">
        <f t="shared" si="399"/>
        <v/>
      </c>
      <c r="AF1559" s="78" t="str">
        <f t="shared" si="400"/>
        <v/>
      </c>
    </row>
    <row r="1560" spans="1:32" s="74" customFormat="1" x14ac:dyDescent="0.2">
      <c r="A1560" s="74" t="str">
        <f>IF(EXPORTADO!I1542&lt;&gt;"",EXPORTADO!I1542,"")</f>
        <v/>
      </c>
      <c r="B1560" s="74" t="str">
        <f t="shared" si="385"/>
        <v/>
      </c>
      <c r="C1560" s="86" t="str">
        <f t="shared" si="386"/>
        <v/>
      </c>
      <c r="D1560" s="86" t="str">
        <f t="shared" si="387"/>
        <v/>
      </c>
      <c r="E1560" s="86" t="str">
        <f t="shared" si="388"/>
        <v/>
      </c>
      <c r="F1560" s="86" t="str">
        <f t="shared" si="389"/>
        <v/>
      </c>
      <c r="G1560" s="86" t="str">
        <f t="shared" si="390"/>
        <v/>
      </c>
      <c r="H1560" s="87" t="str">
        <f>IF(EXPORTADO!B1542&lt;&gt;"",EXPORTADO!B1542,"")</f>
        <v/>
      </c>
      <c r="I1560" s="78" t="str">
        <f t="shared" si="391"/>
        <v/>
      </c>
      <c r="J1560" s="78"/>
      <c r="K1560" s="88" t="str">
        <f>IF(EXPORTADO!A1542&lt;&gt;"",TRIM(EXPORTADO!A1542),"")</f>
        <v/>
      </c>
      <c r="L1560" s="50" t="str">
        <f>IF(K1560&lt;&gt;"",EXPORTADO!D1542,"")</f>
        <v/>
      </c>
      <c r="M1560" s="50"/>
      <c r="N1560" s="78" t="str">
        <f>IF(K1560&lt;&gt;"",EXPORTADO!C1542,"")</f>
        <v/>
      </c>
      <c r="O1560" s="89" t="str">
        <f>IF(G1560&lt;&gt;"",EXPORTADO!E1542,"")</f>
        <v/>
      </c>
      <c r="P1560" s="90" t="str">
        <f>IF(G1560&lt;&gt;"",EXPORTADO!F1542,"")</f>
        <v/>
      </c>
      <c r="Q1560" s="90" t="str">
        <f>IF($G1560&lt;&gt;"",$O1560*P1560,IF(OR($I1560="c",$I1560="css"),SUMIF($G$22:G$2999,$K1560,Q$22:Q$2999),IF($I1560="c1",SUMIF($F$22:F$2999,$K1560,Q$22:Q$2999),IF($I1560="c2",SUMIF($E$22:E$2999,$K1560,Q$22:Q$2999),IF($I1560="c3",SUMIF($D$22:D$2999,$K1560,Q$22:Q$2999),IF($I1560="c4",SUMIF($C$22:C$2999,$K1560,Q$22:Q$2999),""))))))</f>
        <v/>
      </c>
      <c r="S1560" s="90"/>
      <c r="T1560" s="90" t="str">
        <f>IF(G1560&lt;&gt;"",IF(S1560&lt;&gt;"",O1560*S1560,"Celda Vacia"),IF($G1560&lt;&gt;"",$O1560*S1560,IF(OR($I1560="c",$I1560="css"),SUMIF($G$22:G$2999,$K1560,T$22:T$2999),IF($I1560="c1",SUMIF($F$22:F$2999,$K1560,T$22:T$2999),IF($I1560="c2",SUMIF($E$22:E$2999,$K1560,T$22:T$2999),IF($I1560="c3",SUMIF($D$22:D$2999,$K1560,T$22:T$2999),IF($I1560="c4",SUMIF($C$22:C$2999,$K1560,T$22:T$2999),"")))))))</f>
        <v/>
      </c>
      <c r="U1560" s="91" t="str">
        <f t="shared" si="392"/>
        <v/>
      </c>
      <c r="V1560" s="45"/>
      <c r="X1560" s="50" t="str">
        <f t="shared" si="393"/>
        <v/>
      </c>
      <c r="Y1560" s="69" t="str">
        <f t="shared" si="394"/>
        <v/>
      </c>
      <c r="Z1560" s="69" t="str">
        <f t="shared" si="395"/>
        <v/>
      </c>
      <c r="AA1560" s="69" t="str">
        <f>IF(I1560="CSS",IF(RELLENAR!$F$6="PEM",IF(OR(T1560&lt;(Q1560),Q1560=0),1,""),IF(OR(T1560*(1+$T$11+$T$9)&lt;(Q1560*(1+$O$9+$O$11)),Q1560=0),1,"")),"")</f>
        <v/>
      </c>
      <c r="AB1560" s="93" t="str">
        <f t="shared" si="396"/>
        <v/>
      </c>
      <c r="AC1560" s="56" t="str">
        <f t="shared" si="397"/>
        <v/>
      </c>
      <c r="AD1560" s="94" t="str">
        <f t="shared" si="398"/>
        <v/>
      </c>
      <c r="AE1560" s="56" t="str">
        <f t="shared" si="399"/>
        <v/>
      </c>
      <c r="AF1560" s="78" t="str">
        <f t="shared" si="400"/>
        <v/>
      </c>
    </row>
    <row r="1561" spans="1:32" s="74" customFormat="1" x14ac:dyDescent="0.2">
      <c r="A1561" s="74" t="str">
        <f>IF(EXPORTADO!I1543&lt;&gt;"",EXPORTADO!I1543,"")</f>
        <v/>
      </c>
      <c r="B1561" s="74" t="str">
        <f t="shared" si="385"/>
        <v/>
      </c>
      <c r="C1561" s="86" t="str">
        <f t="shared" si="386"/>
        <v/>
      </c>
      <c r="D1561" s="86" t="str">
        <f t="shared" si="387"/>
        <v/>
      </c>
      <c r="E1561" s="86" t="str">
        <f t="shared" si="388"/>
        <v/>
      </c>
      <c r="F1561" s="86" t="str">
        <f t="shared" si="389"/>
        <v/>
      </c>
      <c r="G1561" s="86" t="str">
        <f t="shared" si="390"/>
        <v/>
      </c>
      <c r="H1561" s="87" t="str">
        <f>IF(EXPORTADO!B1543&lt;&gt;"",EXPORTADO!B1543,"")</f>
        <v/>
      </c>
      <c r="I1561" s="78" t="str">
        <f t="shared" si="391"/>
        <v/>
      </c>
      <c r="J1561" s="78"/>
      <c r="K1561" s="88" t="str">
        <f>IF(EXPORTADO!A1543&lt;&gt;"",TRIM(EXPORTADO!A1543),"")</f>
        <v/>
      </c>
      <c r="L1561" s="50" t="str">
        <f>IF(K1561&lt;&gt;"",EXPORTADO!D1543,"")</f>
        <v/>
      </c>
      <c r="M1561" s="50"/>
      <c r="N1561" s="78" t="str">
        <f>IF(K1561&lt;&gt;"",EXPORTADO!C1543,"")</f>
        <v/>
      </c>
      <c r="O1561" s="89" t="str">
        <f>IF(G1561&lt;&gt;"",EXPORTADO!E1543,"")</f>
        <v/>
      </c>
      <c r="P1561" s="90" t="str">
        <f>IF(G1561&lt;&gt;"",EXPORTADO!F1543,"")</f>
        <v/>
      </c>
      <c r="Q1561" s="90" t="str">
        <f>IF($G1561&lt;&gt;"",$O1561*P1561,IF(OR($I1561="c",$I1561="css"),SUMIF($G$22:G$2999,$K1561,Q$22:Q$2999),IF($I1561="c1",SUMIF($F$22:F$2999,$K1561,Q$22:Q$2999),IF($I1561="c2",SUMIF($E$22:E$2999,$K1561,Q$22:Q$2999),IF($I1561="c3",SUMIF($D$22:D$2999,$K1561,Q$22:Q$2999),IF($I1561="c4",SUMIF($C$22:C$2999,$K1561,Q$22:Q$2999),""))))))</f>
        <v/>
      </c>
      <c r="S1561" s="90"/>
      <c r="T1561" s="90" t="str">
        <f>IF(G1561&lt;&gt;"",IF(S1561&lt;&gt;"",O1561*S1561,"Celda Vacia"),IF($G1561&lt;&gt;"",$O1561*S1561,IF(OR($I1561="c",$I1561="css"),SUMIF($G$22:G$2999,$K1561,T$22:T$2999),IF($I1561="c1",SUMIF($F$22:F$2999,$K1561,T$22:T$2999),IF($I1561="c2",SUMIF($E$22:E$2999,$K1561,T$22:T$2999),IF($I1561="c3",SUMIF($D$22:D$2999,$K1561,T$22:T$2999),IF($I1561="c4",SUMIF($C$22:C$2999,$K1561,T$22:T$2999),"")))))))</f>
        <v/>
      </c>
      <c r="U1561" s="91" t="str">
        <f t="shared" si="392"/>
        <v/>
      </c>
      <c r="V1561" s="45"/>
      <c r="X1561" s="50" t="str">
        <f t="shared" si="393"/>
        <v/>
      </c>
      <c r="Y1561" s="69" t="str">
        <f t="shared" si="394"/>
        <v/>
      </c>
      <c r="Z1561" s="69" t="str">
        <f t="shared" si="395"/>
        <v/>
      </c>
      <c r="AA1561" s="69" t="str">
        <f>IF(I1561="CSS",IF(RELLENAR!$F$6="PEM",IF(OR(T1561&lt;(Q1561),Q1561=0),1,""),IF(OR(T1561*(1+$T$11+$T$9)&lt;(Q1561*(1+$O$9+$O$11)),Q1561=0),1,"")),"")</f>
        <v/>
      </c>
      <c r="AB1561" s="93" t="str">
        <f t="shared" si="396"/>
        <v/>
      </c>
      <c r="AC1561" s="56" t="str">
        <f t="shared" si="397"/>
        <v/>
      </c>
      <c r="AD1561" s="94" t="str">
        <f t="shared" si="398"/>
        <v/>
      </c>
      <c r="AE1561" s="56" t="str">
        <f t="shared" si="399"/>
        <v/>
      </c>
      <c r="AF1561" s="78" t="str">
        <f t="shared" si="400"/>
        <v/>
      </c>
    </row>
    <row r="1562" spans="1:32" s="74" customFormat="1" x14ac:dyDescent="0.2">
      <c r="A1562" s="74" t="str">
        <f>IF(EXPORTADO!I1544&lt;&gt;"",EXPORTADO!I1544,"")</f>
        <v/>
      </c>
      <c r="B1562" s="74" t="str">
        <f t="shared" si="385"/>
        <v/>
      </c>
      <c r="C1562" s="86" t="str">
        <f t="shared" si="386"/>
        <v/>
      </c>
      <c r="D1562" s="86" t="str">
        <f t="shared" si="387"/>
        <v/>
      </c>
      <c r="E1562" s="86" t="str">
        <f t="shared" si="388"/>
        <v/>
      </c>
      <c r="F1562" s="86" t="str">
        <f t="shared" si="389"/>
        <v/>
      </c>
      <c r="G1562" s="86" t="str">
        <f t="shared" si="390"/>
        <v/>
      </c>
      <c r="H1562" s="87" t="str">
        <f>IF(EXPORTADO!B1544&lt;&gt;"",EXPORTADO!B1544,"")</f>
        <v/>
      </c>
      <c r="I1562" s="78" t="str">
        <f t="shared" si="391"/>
        <v/>
      </c>
      <c r="J1562" s="78"/>
      <c r="K1562" s="88" t="str">
        <f>IF(EXPORTADO!A1544&lt;&gt;"",TRIM(EXPORTADO!A1544),"")</f>
        <v/>
      </c>
      <c r="L1562" s="50" t="str">
        <f>IF(K1562&lt;&gt;"",EXPORTADO!D1544,"")</f>
        <v/>
      </c>
      <c r="M1562" s="50"/>
      <c r="N1562" s="78" t="str">
        <f>IF(K1562&lt;&gt;"",EXPORTADO!C1544,"")</f>
        <v/>
      </c>
      <c r="O1562" s="89" t="str">
        <f>IF(G1562&lt;&gt;"",EXPORTADO!E1544,"")</f>
        <v/>
      </c>
      <c r="P1562" s="90" t="str">
        <f>IF(G1562&lt;&gt;"",EXPORTADO!F1544,"")</f>
        <v/>
      </c>
      <c r="Q1562" s="90" t="str">
        <f>IF($G1562&lt;&gt;"",$O1562*P1562,IF(OR($I1562="c",$I1562="css"),SUMIF($G$22:G$2999,$K1562,Q$22:Q$2999),IF($I1562="c1",SUMIF($F$22:F$2999,$K1562,Q$22:Q$2999),IF($I1562="c2",SUMIF($E$22:E$2999,$K1562,Q$22:Q$2999),IF($I1562="c3",SUMIF($D$22:D$2999,$K1562,Q$22:Q$2999),IF($I1562="c4",SUMIF($C$22:C$2999,$K1562,Q$22:Q$2999),""))))))</f>
        <v/>
      </c>
      <c r="S1562" s="90"/>
      <c r="T1562" s="90" t="str">
        <f>IF(G1562&lt;&gt;"",IF(S1562&lt;&gt;"",O1562*S1562,"Celda Vacia"),IF($G1562&lt;&gt;"",$O1562*S1562,IF(OR($I1562="c",$I1562="css"),SUMIF($G$22:G$2999,$K1562,T$22:T$2999),IF($I1562="c1",SUMIF($F$22:F$2999,$K1562,T$22:T$2999),IF($I1562="c2",SUMIF($E$22:E$2999,$K1562,T$22:T$2999),IF($I1562="c3",SUMIF($D$22:D$2999,$K1562,T$22:T$2999),IF($I1562="c4",SUMIF($C$22:C$2999,$K1562,T$22:T$2999),"")))))))</f>
        <v/>
      </c>
      <c r="U1562" s="91" t="str">
        <f t="shared" si="392"/>
        <v/>
      </c>
      <c r="V1562" s="45"/>
      <c r="X1562" s="50" t="str">
        <f t="shared" si="393"/>
        <v/>
      </c>
      <c r="Y1562" s="69" t="str">
        <f t="shared" si="394"/>
        <v/>
      </c>
      <c r="Z1562" s="69" t="str">
        <f t="shared" si="395"/>
        <v/>
      </c>
      <c r="AA1562" s="69" t="str">
        <f>IF(I1562="CSS",IF(RELLENAR!$F$6="PEM",IF(OR(T1562&lt;(Q1562),Q1562=0),1,""),IF(OR(T1562*(1+$T$11+$T$9)&lt;(Q1562*(1+$O$9+$O$11)),Q1562=0),1,"")),"")</f>
        <v/>
      </c>
      <c r="AB1562" s="93" t="str">
        <f t="shared" si="396"/>
        <v/>
      </c>
      <c r="AC1562" s="56" t="str">
        <f t="shared" si="397"/>
        <v/>
      </c>
      <c r="AD1562" s="94" t="str">
        <f t="shared" si="398"/>
        <v/>
      </c>
      <c r="AE1562" s="56" t="str">
        <f t="shared" si="399"/>
        <v/>
      </c>
      <c r="AF1562" s="78" t="str">
        <f t="shared" si="400"/>
        <v/>
      </c>
    </row>
    <row r="1563" spans="1:32" s="74" customFormat="1" x14ac:dyDescent="0.2">
      <c r="A1563" s="74" t="str">
        <f>IF(EXPORTADO!I1545&lt;&gt;"",EXPORTADO!I1545,"")</f>
        <v/>
      </c>
      <c r="B1563" s="74" t="str">
        <f t="shared" si="385"/>
        <v/>
      </c>
      <c r="C1563" s="86" t="str">
        <f t="shared" si="386"/>
        <v/>
      </c>
      <c r="D1563" s="86" t="str">
        <f t="shared" si="387"/>
        <v/>
      </c>
      <c r="E1563" s="86" t="str">
        <f t="shared" si="388"/>
        <v/>
      </c>
      <c r="F1563" s="86" t="str">
        <f t="shared" si="389"/>
        <v/>
      </c>
      <c r="G1563" s="86" t="str">
        <f t="shared" si="390"/>
        <v/>
      </c>
      <c r="H1563" s="87" t="str">
        <f>IF(EXPORTADO!B1545&lt;&gt;"",EXPORTADO!B1545,"")</f>
        <v/>
      </c>
      <c r="I1563" s="78" t="str">
        <f t="shared" si="391"/>
        <v/>
      </c>
      <c r="J1563" s="78"/>
      <c r="K1563" s="88" t="str">
        <f>IF(EXPORTADO!A1545&lt;&gt;"",TRIM(EXPORTADO!A1545),"")</f>
        <v/>
      </c>
      <c r="L1563" s="50" t="str">
        <f>IF(K1563&lt;&gt;"",EXPORTADO!D1545,"")</f>
        <v/>
      </c>
      <c r="M1563" s="50"/>
      <c r="N1563" s="78" t="str">
        <f>IF(K1563&lt;&gt;"",EXPORTADO!C1545,"")</f>
        <v/>
      </c>
      <c r="O1563" s="89" t="str">
        <f>IF(G1563&lt;&gt;"",EXPORTADO!E1545,"")</f>
        <v/>
      </c>
      <c r="P1563" s="90" t="str">
        <f>IF(G1563&lt;&gt;"",EXPORTADO!F1545,"")</f>
        <v/>
      </c>
      <c r="Q1563" s="90" t="str">
        <f>IF($G1563&lt;&gt;"",$O1563*P1563,IF(OR($I1563="c",$I1563="css"),SUMIF($G$22:G$2999,$K1563,Q$22:Q$2999),IF($I1563="c1",SUMIF($F$22:F$2999,$K1563,Q$22:Q$2999),IF($I1563="c2",SUMIF($E$22:E$2999,$K1563,Q$22:Q$2999),IF($I1563="c3",SUMIF($D$22:D$2999,$K1563,Q$22:Q$2999),IF($I1563="c4",SUMIF($C$22:C$2999,$K1563,Q$22:Q$2999),""))))))</f>
        <v/>
      </c>
      <c r="S1563" s="90"/>
      <c r="T1563" s="90" t="str">
        <f>IF(G1563&lt;&gt;"",IF(S1563&lt;&gt;"",O1563*S1563,"Celda Vacia"),IF($G1563&lt;&gt;"",$O1563*S1563,IF(OR($I1563="c",$I1563="css"),SUMIF($G$22:G$2999,$K1563,T$22:T$2999),IF($I1563="c1",SUMIF($F$22:F$2999,$K1563,T$22:T$2999),IF($I1563="c2",SUMIF($E$22:E$2999,$K1563,T$22:T$2999),IF($I1563="c3",SUMIF($D$22:D$2999,$K1563,T$22:T$2999),IF($I1563="c4",SUMIF($C$22:C$2999,$K1563,T$22:T$2999),"")))))))</f>
        <v/>
      </c>
      <c r="U1563" s="91" t="str">
        <f t="shared" si="392"/>
        <v/>
      </c>
      <c r="V1563" s="45"/>
      <c r="X1563" s="50" t="str">
        <f t="shared" si="393"/>
        <v/>
      </c>
      <c r="Y1563" s="69" t="str">
        <f t="shared" si="394"/>
        <v/>
      </c>
      <c r="Z1563" s="69" t="str">
        <f t="shared" si="395"/>
        <v/>
      </c>
      <c r="AA1563" s="69" t="str">
        <f>IF(I1563="CSS",IF(RELLENAR!$F$6="PEM",IF(OR(T1563&lt;(Q1563),Q1563=0),1,""),IF(OR(T1563*(1+$T$11+$T$9)&lt;(Q1563*(1+$O$9+$O$11)),Q1563=0),1,"")),"")</f>
        <v/>
      </c>
      <c r="AB1563" s="93" t="str">
        <f t="shared" si="396"/>
        <v/>
      </c>
      <c r="AC1563" s="56" t="str">
        <f t="shared" si="397"/>
        <v/>
      </c>
      <c r="AD1563" s="94" t="str">
        <f t="shared" si="398"/>
        <v/>
      </c>
      <c r="AE1563" s="56" t="str">
        <f t="shared" si="399"/>
        <v/>
      </c>
      <c r="AF1563" s="78" t="str">
        <f t="shared" si="400"/>
        <v/>
      </c>
    </row>
    <row r="1564" spans="1:32" s="74" customFormat="1" x14ac:dyDescent="0.2">
      <c r="A1564" s="74" t="str">
        <f>IF(EXPORTADO!I1546&lt;&gt;"",EXPORTADO!I1546,"")</f>
        <v/>
      </c>
      <c r="B1564" s="74" t="str">
        <f t="shared" si="385"/>
        <v/>
      </c>
      <c r="C1564" s="86" t="str">
        <f t="shared" si="386"/>
        <v/>
      </c>
      <c r="D1564" s="86" t="str">
        <f t="shared" si="387"/>
        <v/>
      </c>
      <c r="E1564" s="86" t="str">
        <f t="shared" si="388"/>
        <v/>
      </c>
      <c r="F1564" s="86" t="str">
        <f t="shared" si="389"/>
        <v/>
      </c>
      <c r="G1564" s="86" t="str">
        <f t="shared" si="390"/>
        <v/>
      </c>
      <c r="H1564" s="87" t="str">
        <f>IF(EXPORTADO!B1546&lt;&gt;"",EXPORTADO!B1546,"")</f>
        <v/>
      </c>
      <c r="I1564" s="78" t="str">
        <f t="shared" si="391"/>
        <v/>
      </c>
      <c r="J1564" s="78"/>
      <c r="K1564" s="88" t="str">
        <f>IF(EXPORTADO!A1546&lt;&gt;"",TRIM(EXPORTADO!A1546),"")</f>
        <v/>
      </c>
      <c r="L1564" s="50" t="str">
        <f>IF(K1564&lt;&gt;"",EXPORTADO!D1546,"")</f>
        <v/>
      </c>
      <c r="M1564" s="50"/>
      <c r="N1564" s="78" t="str">
        <f>IF(K1564&lt;&gt;"",EXPORTADO!C1546,"")</f>
        <v/>
      </c>
      <c r="O1564" s="89" t="str">
        <f>IF(G1564&lt;&gt;"",EXPORTADO!E1546,"")</f>
        <v/>
      </c>
      <c r="P1564" s="90" t="str">
        <f>IF(G1564&lt;&gt;"",EXPORTADO!F1546,"")</f>
        <v/>
      </c>
      <c r="Q1564" s="90" t="str">
        <f>IF($G1564&lt;&gt;"",$O1564*P1564,IF(OR($I1564="c",$I1564="css"),SUMIF($G$22:G$2999,$K1564,Q$22:Q$2999),IF($I1564="c1",SUMIF($F$22:F$2999,$K1564,Q$22:Q$2999),IF($I1564="c2",SUMIF($E$22:E$2999,$K1564,Q$22:Q$2999),IF($I1564="c3",SUMIF($D$22:D$2999,$K1564,Q$22:Q$2999),IF($I1564="c4",SUMIF($C$22:C$2999,$K1564,Q$22:Q$2999),""))))))</f>
        <v/>
      </c>
      <c r="S1564" s="90"/>
      <c r="T1564" s="90" t="str">
        <f>IF(G1564&lt;&gt;"",IF(S1564&lt;&gt;"",O1564*S1564,"Celda Vacia"),IF($G1564&lt;&gt;"",$O1564*S1564,IF(OR($I1564="c",$I1564="css"),SUMIF($G$22:G$2999,$K1564,T$22:T$2999),IF($I1564="c1",SUMIF($F$22:F$2999,$K1564,T$22:T$2999),IF($I1564="c2",SUMIF($E$22:E$2999,$K1564,T$22:T$2999),IF($I1564="c3",SUMIF($D$22:D$2999,$K1564,T$22:T$2999),IF($I1564="c4",SUMIF($C$22:C$2999,$K1564,T$22:T$2999),"")))))))</f>
        <v/>
      </c>
      <c r="U1564" s="91" t="str">
        <f t="shared" si="392"/>
        <v/>
      </c>
      <c r="V1564" s="45"/>
      <c r="X1564" s="50" t="str">
        <f t="shared" si="393"/>
        <v/>
      </c>
      <c r="Y1564" s="69" t="str">
        <f t="shared" si="394"/>
        <v/>
      </c>
      <c r="Z1564" s="69" t="str">
        <f t="shared" si="395"/>
        <v/>
      </c>
      <c r="AA1564" s="69" t="str">
        <f>IF(I1564="CSS",IF(RELLENAR!$F$6="PEM",IF(OR(T1564&lt;(Q1564),Q1564=0),1,""),IF(OR(T1564*(1+$T$11+$T$9)&lt;(Q1564*(1+$O$9+$O$11)),Q1564=0),1,"")),"")</f>
        <v/>
      </c>
      <c r="AB1564" s="93" t="str">
        <f t="shared" si="396"/>
        <v/>
      </c>
      <c r="AC1564" s="56" t="str">
        <f t="shared" si="397"/>
        <v/>
      </c>
      <c r="AD1564" s="94" t="str">
        <f t="shared" si="398"/>
        <v/>
      </c>
      <c r="AE1564" s="56" t="str">
        <f t="shared" si="399"/>
        <v/>
      </c>
      <c r="AF1564" s="78" t="str">
        <f t="shared" si="400"/>
        <v/>
      </c>
    </row>
    <row r="1565" spans="1:32" s="74" customFormat="1" x14ac:dyDescent="0.2">
      <c r="A1565" s="74" t="str">
        <f>IF(EXPORTADO!I1547&lt;&gt;"",EXPORTADO!I1547,"")</f>
        <v/>
      </c>
      <c r="B1565" s="74" t="str">
        <f t="shared" si="385"/>
        <v/>
      </c>
      <c r="C1565" s="86" t="str">
        <f t="shared" si="386"/>
        <v/>
      </c>
      <c r="D1565" s="86" t="str">
        <f t="shared" si="387"/>
        <v/>
      </c>
      <c r="E1565" s="86" t="str">
        <f t="shared" si="388"/>
        <v/>
      </c>
      <c r="F1565" s="86" t="str">
        <f t="shared" si="389"/>
        <v/>
      </c>
      <c r="G1565" s="86" t="str">
        <f t="shared" si="390"/>
        <v/>
      </c>
      <c r="H1565" s="87" t="str">
        <f>IF(EXPORTADO!B1547&lt;&gt;"",EXPORTADO!B1547,"")</f>
        <v/>
      </c>
      <c r="I1565" s="78" t="str">
        <f t="shared" si="391"/>
        <v/>
      </c>
      <c r="J1565" s="78"/>
      <c r="K1565" s="88" t="str">
        <f>IF(EXPORTADO!A1547&lt;&gt;"",TRIM(EXPORTADO!A1547),"")</f>
        <v/>
      </c>
      <c r="L1565" s="50" t="str">
        <f>IF(K1565&lt;&gt;"",EXPORTADO!D1547,"")</f>
        <v/>
      </c>
      <c r="M1565" s="50"/>
      <c r="N1565" s="78" t="str">
        <f>IF(K1565&lt;&gt;"",EXPORTADO!C1547,"")</f>
        <v/>
      </c>
      <c r="O1565" s="89" t="str">
        <f>IF(G1565&lt;&gt;"",EXPORTADO!E1547,"")</f>
        <v/>
      </c>
      <c r="P1565" s="90" t="str">
        <f>IF(G1565&lt;&gt;"",EXPORTADO!F1547,"")</f>
        <v/>
      </c>
      <c r="Q1565" s="90" t="str">
        <f>IF($G1565&lt;&gt;"",$O1565*P1565,IF(OR($I1565="c",$I1565="css"),SUMIF($G$22:G$2999,$K1565,Q$22:Q$2999),IF($I1565="c1",SUMIF($F$22:F$2999,$K1565,Q$22:Q$2999),IF($I1565="c2",SUMIF($E$22:E$2999,$K1565,Q$22:Q$2999),IF($I1565="c3",SUMIF($D$22:D$2999,$K1565,Q$22:Q$2999),IF($I1565="c4",SUMIF($C$22:C$2999,$K1565,Q$22:Q$2999),""))))))</f>
        <v/>
      </c>
      <c r="S1565" s="90"/>
      <c r="T1565" s="90" t="str">
        <f>IF(G1565&lt;&gt;"",IF(S1565&lt;&gt;"",O1565*S1565,"Celda Vacia"),IF($G1565&lt;&gt;"",$O1565*S1565,IF(OR($I1565="c",$I1565="css"),SUMIF($G$22:G$2999,$K1565,T$22:T$2999),IF($I1565="c1",SUMIF($F$22:F$2999,$K1565,T$22:T$2999),IF($I1565="c2",SUMIF($E$22:E$2999,$K1565,T$22:T$2999),IF($I1565="c3",SUMIF($D$22:D$2999,$K1565,T$22:T$2999),IF($I1565="c4",SUMIF($C$22:C$2999,$K1565,T$22:T$2999),"")))))))</f>
        <v/>
      </c>
      <c r="U1565" s="91" t="str">
        <f t="shared" si="392"/>
        <v/>
      </c>
      <c r="V1565" s="45"/>
      <c r="X1565" s="50" t="str">
        <f t="shared" si="393"/>
        <v/>
      </c>
      <c r="Y1565" s="69" t="str">
        <f t="shared" si="394"/>
        <v/>
      </c>
      <c r="Z1565" s="69" t="str">
        <f t="shared" si="395"/>
        <v/>
      </c>
      <c r="AA1565" s="69" t="str">
        <f>IF(I1565="CSS",IF(RELLENAR!$F$6="PEM",IF(OR(T1565&lt;(Q1565),Q1565=0),1,""),IF(OR(T1565*(1+$T$11+$T$9)&lt;(Q1565*(1+$O$9+$O$11)),Q1565=0),1,"")),"")</f>
        <v/>
      </c>
      <c r="AB1565" s="93" t="str">
        <f t="shared" si="396"/>
        <v/>
      </c>
      <c r="AC1565" s="56" t="str">
        <f t="shared" si="397"/>
        <v/>
      </c>
      <c r="AD1565" s="94" t="str">
        <f t="shared" si="398"/>
        <v/>
      </c>
      <c r="AE1565" s="56" t="str">
        <f t="shared" si="399"/>
        <v/>
      </c>
      <c r="AF1565" s="78" t="str">
        <f t="shared" si="400"/>
        <v/>
      </c>
    </row>
    <row r="1566" spans="1:32" s="74" customFormat="1" x14ac:dyDescent="0.2">
      <c r="A1566" s="74" t="str">
        <f>IF(EXPORTADO!I1548&lt;&gt;"",EXPORTADO!I1548,"")</f>
        <v/>
      </c>
      <c r="B1566" s="74" t="str">
        <f t="shared" si="385"/>
        <v/>
      </c>
      <c r="C1566" s="86" t="str">
        <f t="shared" si="386"/>
        <v/>
      </c>
      <c r="D1566" s="86" t="str">
        <f t="shared" si="387"/>
        <v/>
      </c>
      <c r="E1566" s="86" t="str">
        <f t="shared" si="388"/>
        <v/>
      </c>
      <c r="F1566" s="86" t="str">
        <f t="shared" si="389"/>
        <v/>
      </c>
      <c r="G1566" s="86" t="str">
        <f t="shared" si="390"/>
        <v/>
      </c>
      <c r="H1566" s="87" t="str">
        <f>IF(EXPORTADO!B1548&lt;&gt;"",EXPORTADO!B1548,"")</f>
        <v/>
      </c>
      <c r="I1566" s="78" t="str">
        <f t="shared" si="391"/>
        <v/>
      </c>
      <c r="J1566" s="78"/>
      <c r="K1566" s="88" t="str">
        <f>IF(EXPORTADO!A1548&lt;&gt;"",TRIM(EXPORTADO!A1548),"")</f>
        <v/>
      </c>
      <c r="L1566" s="50" t="str">
        <f>IF(K1566&lt;&gt;"",EXPORTADO!D1548,"")</f>
        <v/>
      </c>
      <c r="M1566" s="50"/>
      <c r="N1566" s="78" t="str">
        <f>IF(K1566&lt;&gt;"",EXPORTADO!C1548,"")</f>
        <v/>
      </c>
      <c r="O1566" s="89" t="str">
        <f>IF(G1566&lt;&gt;"",EXPORTADO!E1548,"")</f>
        <v/>
      </c>
      <c r="P1566" s="90" t="str">
        <f>IF(G1566&lt;&gt;"",EXPORTADO!F1548,"")</f>
        <v/>
      </c>
      <c r="Q1566" s="90" t="str">
        <f>IF($G1566&lt;&gt;"",$O1566*P1566,IF(OR($I1566="c",$I1566="css"),SUMIF($G$22:G$2999,$K1566,Q$22:Q$2999),IF($I1566="c1",SUMIF($F$22:F$2999,$K1566,Q$22:Q$2999),IF($I1566="c2",SUMIF($E$22:E$2999,$K1566,Q$22:Q$2999),IF($I1566="c3",SUMIF($D$22:D$2999,$K1566,Q$22:Q$2999),IF($I1566="c4",SUMIF($C$22:C$2999,$K1566,Q$22:Q$2999),""))))))</f>
        <v/>
      </c>
      <c r="S1566" s="90"/>
      <c r="T1566" s="90" t="str">
        <f>IF(G1566&lt;&gt;"",IF(S1566&lt;&gt;"",O1566*S1566,"Celda Vacia"),IF($G1566&lt;&gt;"",$O1566*S1566,IF(OR($I1566="c",$I1566="css"),SUMIF($G$22:G$2999,$K1566,T$22:T$2999),IF($I1566="c1",SUMIF($F$22:F$2999,$K1566,T$22:T$2999),IF($I1566="c2",SUMIF($E$22:E$2999,$K1566,T$22:T$2999),IF($I1566="c3",SUMIF($D$22:D$2999,$K1566,T$22:T$2999),IF($I1566="c4",SUMIF($C$22:C$2999,$K1566,T$22:T$2999),"")))))))</f>
        <v/>
      </c>
      <c r="U1566" s="91" t="str">
        <f t="shared" si="392"/>
        <v/>
      </c>
      <c r="V1566" s="45"/>
      <c r="X1566" s="50" t="str">
        <f t="shared" si="393"/>
        <v/>
      </c>
      <c r="Y1566" s="69" t="str">
        <f t="shared" si="394"/>
        <v/>
      </c>
      <c r="Z1566" s="69" t="str">
        <f t="shared" si="395"/>
        <v/>
      </c>
      <c r="AA1566" s="69" t="str">
        <f>IF(I1566="CSS",IF(RELLENAR!$F$6="PEM",IF(OR(T1566&lt;(Q1566),Q1566=0),1,""),IF(OR(T1566*(1+$T$11+$T$9)&lt;(Q1566*(1+$O$9+$O$11)),Q1566=0),1,"")),"")</f>
        <v/>
      </c>
      <c r="AB1566" s="93" t="str">
        <f t="shared" si="396"/>
        <v/>
      </c>
      <c r="AC1566" s="56" t="str">
        <f t="shared" si="397"/>
        <v/>
      </c>
      <c r="AD1566" s="94" t="str">
        <f t="shared" si="398"/>
        <v/>
      </c>
      <c r="AE1566" s="56" t="str">
        <f t="shared" si="399"/>
        <v/>
      </c>
      <c r="AF1566" s="78" t="str">
        <f t="shared" si="400"/>
        <v/>
      </c>
    </row>
    <row r="1567" spans="1:32" s="74" customFormat="1" x14ac:dyDescent="0.2">
      <c r="A1567" s="74" t="str">
        <f>IF(EXPORTADO!I1549&lt;&gt;"",EXPORTADO!I1549,"")</f>
        <v/>
      </c>
      <c r="B1567" s="74" t="str">
        <f t="shared" si="385"/>
        <v/>
      </c>
      <c r="C1567" s="86" t="str">
        <f t="shared" si="386"/>
        <v/>
      </c>
      <c r="D1567" s="86" t="str">
        <f t="shared" si="387"/>
        <v/>
      </c>
      <c r="E1567" s="86" t="str">
        <f t="shared" si="388"/>
        <v/>
      </c>
      <c r="F1567" s="86" t="str">
        <f t="shared" si="389"/>
        <v/>
      </c>
      <c r="G1567" s="86" t="str">
        <f t="shared" si="390"/>
        <v/>
      </c>
      <c r="H1567" s="87" t="str">
        <f>IF(EXPORTADO!B1549&lt;&gt;"",EXPORTADO!B1549,"")</f>
        <v/>
      </c>
      <c r="I1567" s="78" t="str">
        <f t="shared" si="391"/>
        <v/>
      </c>
      <c r="J1567" s="78"/>
      <c r="K1567" s="88" t="str">
        <f>IF(EXPORTADO!A1549&lt;&gt;"",TRIM(EXPORTADO!A1549),"")</f>
        <v/>
      </c>
      <c r="L1567" s="50" t="str">
        <f>IF(K1567&lt;&gt;"",EXPORTADO!D1549,"")</f>
        <v/>
      </c>
      <c r="M1567" s="50"/>
      <c r="N1567" s="78" t="str">
        <f>IF(K1567&lt;&gt;"",EXPORTADO!C1549,"")</f>
        <v/>
      </c>
      <c r="O1567" s="89" t="str">
        <f>IF(G1567&lt;&gt;"",EXPORTADO!E1549,"")</f>
        <v/>
      </c>
      <c r="P1567" s="90" t="str">
        <f>IF(G1567&lt;&gt;"",EXPORTADO!F1549,"")</f>
        <v/>
      </c>
      <c r="Q1567" s="90" t="str">
        <f>IF($G1567&lt;&gt;"",$O1567*P1567,IF(OR($I1567="c",$I1567="css"),SUMIF($G$22:G$2999,$K1567,Q$22:Q$2999),IF($I1567="c1",SUMIF($F$22:F$2999,$K1567,Q$22:Q$2999),IF($I1567="c2",SUMIF($E$22:E$2999,$K1567,Q$22:Q$2999),IF($I1567="c3",SUMIF($D$22:D$2999,$K1567,Q$22:Q$2999),IF($I1567="c4",SUMIF($C$22:C$2999,$K1567,Q$22:Q$2999),""))))))</f>
        <v/>
      </c>
      <c r="S1567" s="90"/>
      <c r="T1567" s="90" t="str">
        <f>IF(G1567&lt;&gt;"",IF(S1567&lt;&gt;"",O1567*S1567,"Celda Vacia"),IF($G1567&lt;&gt;"",$O1567*S1567,IF(OR($I1567="c",$I1567="css"),SUMIF($G$22:G$2999,$K1567,T$22:T$2999),IF($I1567="c1",SUMIF($F$22:F$2999,$K1567,T$22:T$2999),IF($I1567="c2",SUMIF($E$22:E$2999,$K1567,T$22:T$2999),IF($I1567="c3",SUMIF($D$22:D$2999,$K1567,T$22:T$2999),IF($I1567="c4",SUMIF($C$22:C$2999,$K1567,T$22:T$2999),"")))))))</f>
        <v/>
      </c>
      <c r="U1567" s="91" t="str">
        <f t="shared" si="392"/>
        <v/>
      </c>
      <c r="V1567" s="45"/>
      <c r="X1567" s="50" t="str">
        <f t="shared" si="393"/>
        <v/>
      </c>
      <c r="Y1567" s="69" t="str">
        <f t="shared" si="394"/>
        <v/>
      </c>
      <c r="Z1567" s="69" t="str">
        <f t="shared" si="395"/>
        <v/>
      </c>
      <c r="AA1567" s="69" t="str">
        <f>IF(I1567="CSS",IF(RELLENAR!$F$6="PEM",IF(OR(T1567&lt;(Q1567),Q1567=0),1,""),IF(OR(T1567*(1+$T$11+$T$9)&lt;(Q1567*(1+$O$9+$O$11)),Q1567=0),1,"")),"")</f>
        <v/>
      </c>
      <c r="AB1567" s="93" t="str">
        <f t="shared" si="396"/>
        <v/>
      </c>
      <c r="AC1567" s="56" t="str">
        <f t="shared" si="397"/>
        <v/>
      </c>
      <c r="AD1567" s="94" t="str">
        <f t="shared" si="398"/>
        <v/>
      </c>
      <c r="AE1567" s="56" t="str">
        <f t="shared" si="399"/>
        <v/>
      </c>
      <c r="AF1567" s="78" t="str">
        <f t="shared" si="400"/>
        <v/>
      </c>
    </row>
    <row r="1568" spans="1:32" s="74" customFormat="1" x14ac:dyDescent="0.2">
      <c r="A1568" s="74" t="str">
        <f>IF(EXPORTADO!I1550&lt;&gt;"",EXPORTADO!I1550,"")</f>
        <v/>
      </c>
      <c r="B1568" s="74" t="str">
        <f t="shared" si="385"/>
        <v/>
      </c>
      <c r="C1568" s="86" t="str">
        <f t="shared" si="386"/>
        <v/>
      </c>
      <c r="D1568" s="86" t="str">
        <f t="shared" si="387"/>
        <v/>
      </c>
      <c r="E1568" s="86" t="str">
        <f t="shared" si="388"/>
        <v/>
      </c>
      <c r="F1568" s="86" t="str">
        <f t="shared" si="389"/>
        <v/>
      </c>
      <c r="G1568" s="86" t="str">
        <f t="shared" si="390"/>
        <v/>
      </c>
      <c r="H1568" s="87" t="str">
        <f>IF(EXPORTADO!B1550&lt;&gt;"",EXPORTADO!B1550,"")</f>
        <v/>
      </c>
      <c r="I1568" s="78" t="str">
        <f t="shared" si="391"/>
        <v/>
      </c>
      <c r="J1568" s="78"/>
      <c r="K1568" s="88" t="str">
        <f>IF(EXPORTADO!A1550&lt;&gt;"",TRIM(EXPORTADO!A1550),"")</f>
        <v/>
      </c>
      <c r="L1568" s="50" t="str">
        <f>IF(K1568&lt;&gt;"",EXPORTADO!D1550,"")</f>
        <v/>
      </c>
      <c r="M1568" s="50"/>
      <c r="N1568" s="78" t="str">
        <f>IF(K1568&lt;&gt;"",EXPORTADO!C1550,"")</f>
        <v/>
      </c>
      <c r="O1568" s="89" t="str">
        <f>IF(G1568&lt;&gt;"",EXPORTADO!E1550,"")</f>
        <v/>
      </c>
      <c r="P1568" s="90" t="str">
        <f>IF(G1568&lt;&gt;"",EXPORTADO!F1550,"")</f>
        <v/>
      </c>
      <c r="Q1568" s="90" t="str">
        <f>IF($G1568&lt;&gt;"",$O1568*P1568,IF(OR($I1568="c",$I1568="css"),SUMIF($G$22:G$2999,$K1568,Q$22:Q$2999),IF($I1568="c1",SUMIF($F$22:F$2999,$K1568,Q$22:Q$2999),IF($I1568="c2",SUMIF($E$22:E$2999,$K1568,Q$22:Q$2999),IF($I1568="c3",SUMIF($D$22:D$2999,$K1568,Q$22:Q$2999),IF($I1568="c4",SUMIF($C$22:C$2999,$K1568,Q$22:Q$2999),""))))))</f>
        <v/>
      </c>
      <c r="S1568" s="90"/>
      <c r="T1568" s="90" t="str">
        <f>IF(G1568&lt;&gt;"",IF(S1568&lt;&gt;"",O1568*S1568,"Celda Vacia"),IF($G1568&lt;&gt;"",$O1568*S1568,IF(OR($I1568="c",$I1568="css"),SUMIF($G$22:G$2999,$K1568,T$22:T$2999),IF($I1568="c1",SUMIF($F$22:F$2999,$K1568,T$22:T$2999),IF($I1568="c2",SUMIF($E$22:E$2999,$K1568,T$22:T$2999),IF($I1568="c3",SUMIF($D$22:D$2999,$K1568,T$22:T$2999),IF($I1568="c4",SUMIF($C$22:C$2999,$K1568,T$22:T$2999),"")))))))</f>
        <v/>
      </c>
      <c r="U1568" s="91" t="str">
        <f t="shared" si="392"/>
        <v/>
      </c>
      <c r="V1568" s="45"/>
      <c r="X1568" s="50" t="str">
        <f t="shared" si="393"/>
        <v/>
      </c>
      <c r="Y1568" s="69" t="str">
        <f t="shared" si="394"/>
        <v/>
      </c>
      <c r="Z1568" s="69" t="str">
        <f t="shared" si="395"/>
        <v/>
      </c>
      <c r="AA1568" s="69" t="str">
        <f>IF(I1568="CSS",IF(RELLENAR!$F$6="PEM",IF(OR(T1568&lt;(Q1568),Q1568=0),1,""),IF(OR(T1568*(1+$T$11+$T$9)&lt;(Q1568*(1+$O$9+$O$11)),Q1568=0),1,"")),"")</f>
        <v/>
      </c>
      <c r="AB1568" s="93" t="str">
        <f t="shared" si="396"/>
        <v/>
      </c>
      <c r="AC1568" s="56" t="str">
        <f t="shared" si="397"/>
        <v/>
      </c>
      <c r="AD1568" s="94" t="str">
        <f t="shared" si="398"/>
        <v/>
      </c>
      <c r="AE1568" s="56" t="str">
        <f t="shared" si="399"/>
        <v/>
      </c>
      <c r="AF1568" s="78" t="str">
        <f t="shared" si="400"/>
        <v/>
      </c>
    </row>
    <row r="1569" spans="1:32" s="74" customFormat="1" x14ac:dyDescent="0.2">
      <c r="A1569" s="74" t="str">
        <f>IF(EXPORTADO!I1551&lt;&gt;"",EXPORTADO!I1551,"")</f>
        <v/>
      </c>
      <c r="B1569" s="74" t="str">
        <f t="shared" si="385"/>
        <v/>
      </c>
      <c r="C1569" s="86" t="str">
        <f t="shared" si="386"/>
        <v/>
      </c>
      <c r="D1569" s="86" t="str">
        <f t="shared" si="387"/>
        <v/>
      </c>
      <c r="E1569" s="86" t="str">
        <f t="shared" si="388"/>
        <v/>
      </c>
      <c r="F1569" s="86" t="str">
        <f t="shared" si="389"/>
        <v/>
      </c>
      <c r="G1569" s="86" t="str">
        <f t="shared" si="390"/>
        <v/>
      </c>
      <c r="H1569" s="87" t="str">
        <f>IF(EXPORTADO!B1551&lt;&gt;"",EXPORTADO!B1551,"")</f>
        <v/>
      </c>
      <c r="I1569" s="78" t="str">
        <f t="shared" si="391"/>
        <v/>
      </c>
      <c r="J1569" s="78"/>
      <c r="K1569" s="88" t="str">
        <f>IF(EXPORTADO!A1551&lt;&gt;"",TRIM(EXPORTADO!A1551),"")</f>
        <v/>
      </c>
      <c r="L1569" s="50" t="str">
        <f>IF(K1569&lt;&gt;"",EXPORTADO!D1551,"")</f>
        <v/>
      </c>
      <c r="M1569" s="50"/>
      <c r="N1569" s="78" t="str">
        <f>IF(K1569&lt;&gt;"",EXPORTADO!C1551,"")</f>
        <v/>
      </c>
      <c r="O1569" s="89" t="str">
        <f>IF(G1569&lt;&gt;"",EXPORTADO!E1551,"")</f>
        <v/>
      </c>
      <c r="P1569" s="90" t="str">
        <f>IF(G1569&lt;&gt;"",EXPORTADO!F1551,"")</f>
        <v/>
      </c>
      <c r="Q1569" s="90" t="str">
        <f>IF($G1569&lt;&gt;"",$O1569*P1569,IF(OR($I1569="c",$I1569="css"),SUMIF($G$22:G$2999,$K1569,Q$22:Q$2999),IF($I1569="c1",SUMIF($F$22:F$2999,$K1569,Q$22:Q$2999),IF($I1569="c2",SUMIF($E$22:E$2999,$K1569,Q$22:Q$2999),IF($I1569="c3",SUMIF($D$22:D$2999,$K1569,Q$22:Q$2999),IF($I1569="c4",SUMIF($C$22:C$2999,$K1569,Q$22:Q$2999),""))))))</f>
        <v/>
      </c>
      <c r="S1569" s="90"/>
      <c r="T1569" s="90" t="str">
        <f>IF(G1569&lt;&gt;"",IF(S1569&lt;&gt;"",O1569*S1569,"Celda Vacia"),IF($G1569&lt;&gt;"",$O1569*S1569,IF(OR($I1569="c",$I1569="css"),SUMIF($G$22:G$2999,$K1569,T$22:T$2999),IF($I1569="c1",SUMIF($F$22:F$2999,$K1569,T$22:T$2999),IF($I1569="c2",SUMIF($E$22:E$2999,$K1569,T$22:T$2999),IF($I1569="c3",SUMIF($D$22:D$2999,$K1569,T$22:T$2999),IF($I1569="c4",SUMIF($C$22:C$2999,$K1569,T$22:T$2999),"")))))))</f>
        <v/>
      </c>
      <c r="U1569" s="91" t="str">
        <f t="shared" si="392"/>
        <v/>
      </c>
      <c r="V1569" s="45"/>
      <c r="X1569" s="50" t="str">
        <f t="shared" si="393"/>
        <v/>
      </c>
      <c r="Y1569" s="69" t="str">
        <f t="shared" si="394"/>
        <v/>
      </c>
      <c r="Z1569" s="69" t="str">
        <f t="shared" si="395"/>
        <v/>
      </c>
      <c r="AA1569" s="69" t="str">
        <f>IF(I1569="CSS",IF(RELLENAR!$F$6="PEM",IF(OR(T1569&lt;(Q1569),Q1569=0),1,""),IF(OR(T1569*(1+$T$11+$T$9)&lt;(Q1569*(1+$O$9+$O$11)),Q1569=0),1,"")),"")</f>
        <v/>
      </c>
      <c r="AB1569" s="93" t="str">
        <f t="shared" si="396"/>
        <v/>
      </c>
      <c r="AC1569" s="56" t="str">
        <f t="shared" si="397"/>
        <v/>
      </c>
      <c r="AD1569" s="94" t="str">
        <f t="shared" si="398"/>
        <v/>
      </c>
      <c r="AE1569" s="56" t="str">
        <f t="shared" si="399"/>
        <v/>
      </c>
      <c r="AF1569" s="78" t="str">
        <f t="shared" si="400"/>
        <v/>
      </c>
    </row>
    <row r="1570" spans="1:32" s="74" customFormat="1" x14ac:dyDescent="0.2">
      <c r="A1570" s="74" t="str">
        <f>IF(EXPORTADO!I1552&lt;&gt;"",EXPORTADO!I1552,"")</f>
        <v/>
      </c>
      <c r="B1570" s="74" t="str">
        <f t="shared" si="385"/>
        <v/>
      </c>
      <c r="C1570" s="86" t="str">
        <f t="shared" si="386"/>
        <v/>
      </c>
      <c r="D1570" s="86" t="str">
        <f t="shared" si="387"/>
        <v/>
      </c>
      <c r="E1570" s="86" t="str">
        <f t="shared" si="388"/>
        <v/>
      </c>
      <c r="F1570" s="86" t="str">
        <f t="shared" si="389"/>
        <v/>
      </c>
      <c r="G1570" s="86" t="str">
        <f t="shared" si="390"/>
        <v/>
      </c>
      <c r="H1570" s="87" t="str">
        <f>IF(EXPORTADO!B1552&lt;&gt;"",EXPORTADO!B1552,"")</f>
        <v/>
      </c>
      <c r="I1570" s="78" t="str">
        <f t="shared" si="391"/>
        <v/>
      </c>
      <c r="J1570" s="78"/>
      <c r="K1570" s="88" t="str">
        <f>IF(EXPORTADO!A1552&lt;&gt;"",TRIM(EXPORTADO!A1552),"")</f>
        <v/>
      </c>
      <c r="L1570" s="50" t="str">
        <f>IF(K1570&lt;&gt;"",EXPORTADO!D1552,"")</f>
        <v/>
      </c>
      <c r="M1570" s="50"/>
      <c r="N1570" s="78" t="str">
        <f>IF(K1570&lt;&gt;"",EXPORTADO!C1552,"")</f>
        <v/>
      </c>
      <c r="O1570" s="89" t="str">
        <f>IF(G1570&lt;&gt;"",EXPORTADO!E1552,"")</f>
        <v/>
      </c>
      <c r="P1570" s="90" t="str">
        <f>IF(G1570&lt;&gt;"",EXPORTADO!F1552,"")</f>
        <v/>
      </c>
      <c r="Q1570" s="90" t="str">
        <f>IF($G1570&lt;&gt;"",$O1570*P1570,IF(OR($I1570="c",$I1570="css"),SUMIF($G$22:G$2999,$K1570,Q$22:Q$2999),IF($I1570="c1",SUMIF($F$22:F$2999,$K1570,Q$22:Q$2999),IF($I1570="c2",SUMIF($E$22:E$2999,$K1570,Q$22:Q$2999),IF($I1570="c3",SUMIF($D$22:D$2999,$K1570,Q$22:Q$2999),IF($I1570="c4",SUMIF($C$22:C$2999,$K1570,Q$22:Q$2999),""))))))</f>
        <v/>
      </c>
      <c r="S1570" s="90"/>
      <c r="T1570" s="90" t="str">
        <f>IF(G1570&lt;&gt;"",IF(S1570&lt;&gt;"",O1570*S1570,"Celda Vacia"),IF($G1570&lt;&gt;"",$O1570*S1570,IF(OR($I1570="c",$I1570="css"),SUMIF($G$22:G$2999,$K1570,T$22:T$2999),IF($I1570="c1",SUMIF($F$22:F$2999,$K1570,T$22:T$2999),IF($I1570="c2",SUMIF($E$22:E$2999,$K1570,T$22:T$2999),IF($I1570="c3",SUMIF($D$22:D$2999,$K1570,T$22:T$2999),IF($I1570="c4",SUMIF($C$22:C$2999,$K1570,T$22:T$2999),"")))))))</f>
        <v/>
      </c>
      <c r="U1570" s="91" t="str">
        <f t="shared" si="392"/>
        <v/>
      </c>
      <c r="V1570" s="45"/>
      <c r="X1570" s="50" t="str">
        <f t="shared" si="393"/>
        <v/>
      </c>
      <c r="Y1570" s="69" t="str">
        <f t="shared" si="394"/>
        <v/>
      </c>
      <c r="Z1570" s="69" t="str">
        <f t="shared" si="395"/>
        <v/>
      </c>
      <c r="AA1570" s="69" t="str">
        <f>IF(I1570="CSS",IF(RELLENAR!$F$6="PEM",IF(OR(T1570&lt;(Q1570),Q1570=0),1,""),IF(OR(T1570*(1+$T$11+$T$9)&lt;(Q1570*(1+$O$9+$O$11)),Q1570=0),1,"")),"")</f>
        <v/>
      </c>
      <c r="AB1570" s="93" t="str">
        <f t="shared" si="396"/>
        <v/>
      </c>
      <c r="AC1570" s="56" t="str">
        <f t="shared" si="397"/>
        <v/>
      </c>
      <c r="AD1570" s="94" t="str">
        <f t="shared" si="398"/>
        <v/>
      </c>
      <c r="AE1570" s="56" t="str">
        <f t="shared" si="399"/>
        <v/>
      </c>
      <c r="AF1570" s="78" t="str">
        <f t="shared" si="400"/>
        <v/>
      </c>
    </row>
    <row r="1571" spans="1:32" s="74" customFormat="1" x14ac:dyDescent="0.2">
      <c r="A1571" s="74" t="str">
        <f>IF(EXPORTADO!I1553&lt;&gt;"",EXPORTADO!I1553,"")</f>
        <v/>
      </c>
      <c r="B1571" s="74" t="str">
        <f t="shared" si="385"/>
        <v/>
      </c>
      <c r="C1571" s="86" t="str">
        <f t="shared" si="386"/>
        <v/>
      </c>
      <c r="D1571" s="86" t="str">
        <f t="shared" si="387"/>
        <v/>
      </c>
      <c r="E1571" s="86" t="str">
        <f t="shared" si="388"/>
        <v/>
      </c>
      <c r="F1571" s="86" t="str">
        <f t="shared" si="389"/>
        <v/>
      </c>
      <c r="G1571" s="86" t="str">
        <f t="shared" si="390"/>
        <v/>
      </c>
      <c r="H1571" s="87" t="str">
        <f>IF(EXPORTADO!B1553&lt;&gt;"",EXPORTADO!B1553,"")</f>
        <v/>
      </c>
      <c r="I1571" s="78" t="str">
        <f t="shared" si="391"/>
        <v/>
      </c>
      <c r="J1571" s="78"/>
      <c r="K1571" s="88" t="str">
        <f>IF(EXPORTADO!A1553&lt;&gt;"",TRIM(EXPORTADO!A1553),"")</f>
        <v/>
      </c>
      <c r="L1571" s="50" t="str">
        <f>IF(K1571&lt;&gt;"",EXPORTADO!D1553,"")</f>
        <v/>
      </c>
      <c r="M1571" s="50"/>
      <c r="N1571" s="78" t="str">
        <f>IF(K1571&lt;&gt;"",EXPORTADO!C1553,"")</f>
        <v/>
      </c>
      <c r="O1571" s="89" t="str">
        <f>IF(G1571&lt;&gt;"",EXPORTADO!E1553,"")</f>
        <v/>
      </c>
      <c r="P1571" s="90" t="str">
        <f>IF(G1571&lt;&gt;"",EXPORTADO!F1553,"")</f>
        <v/>
      </c>
      <c r="Q1571" s="90" t="str">
        <f>IF($G1571&lt;&gt;"",$O1571*P1571,IF(OR($I1571="c",$I1571="css"),SUMIF($G$22:G$2999,$K1571,Q$22:Q$2999),IF($I1571="c1",SUMIF($F$22:F$2999,$K1571,Q$22:Q$2999),IF($I1571="c2",SUMIF($E$22:E$2999,$K1571,Q$22:Q$2999),IF($I1571="c3",SUMIF($D$22:D$2999,$K1571,Q$22:Q$2999),IF($I1571="c4",SUMIF($C$22:C$2999,$K1571,Q$22:Q$2999),""))))))</f>
        <v/>
      </c>
      <c r="S1571" s="90"/>
      <c r="T1571" s="90" t="str">
        <f>IF(G1571&lt;&gt;"",IF(S1571&lt;&gt;"",O1571*S1571,"Celda Vacia"),IF($G1571&lt;&gt;"",$O1571*S1571,IF(OR($I1571="c",$I1571="css"),SUMIF($G$22:G$2999,$K1571,T$22:T$2999),IF($I1571="c1",SUMIF($F$22:F$2999,$K1571,T$22:T$2999),IF($I1571="c2",SUMIF($E$22:E$2999,$K1571,T$22:T$2999),IF($I1571="c3",SUMIF($D$22:D$2999,$K1571,T$22:T$2999),IF($I1571="c4",SUMIF($C$22:C$2999,$K1571,T$22:T$2999),"")))))))</f>
        <v/>
      </c>
      <c r="U1571" s="91" t="str">
        <f t="shared" si="392"/>
        <v/>
      </c>
      <c r="V1571" s="45"/>
      <c r="X1571" s="50" t="str">
        <f t="shared" si="393"/>
        <v/>
      </c>
      <c r="Y1571" s="69" t="str">
        <f t="shared" si="394"/>
        <v/>
      </c>
      <c r="Z1571" s="69" t="str">
        <f t="shared" si="395"/>
        <v/>
      </c>
      <c r="AA1571" s="69" t="str">
        <f>IF(I1571="CSS",IF(RELLENAR!$F$6="PEM",IF(OR(T1571&lt;(Q1571),Q1571=0),1,""),IF(OR(T1571*(1+$T$11+$T$9)&lt;(Q1571*(1+$O$9+$O$11)),Q1571=0),1,"")),"")</f>
        <v/>
      </c>
      <c r="AB1571" s="93" t="str">
        <f t="shared" si="396"/>
        <v/>
      </c>
      <c r="AC1571" s="56" t="str">
        <f t="shared" si="397"/>
        <v/>
      </c>
      <c r="AD1571" s="94" t="str">
        <f t="shared" si="398"/>
        <v/>
      </c>
      <c r="AE1571" s="56" t="str">
        <f t="shared" si="399"/>
        <v/>
      </c>
      <c r="AF1571" s="78" t="str">
        <f t="shared" si="400"/>
        <v/>
      </c>
    </row>
    <row r="1572" spans="1:32" s="74" customFormat="1" x14ac:dyDescent="0.2">
      <c r="A1572" s="74" t="str">
        <f>IF(EXPORTADO!I1554&lt;&gt;"",EXPORTADO!I1554,"")</f>
        <v/>
      </c>
      <c r="B1572" s="74" t="str">
        <f t="shared" si="385"/>
        <v/>
      </c>
      <c r="C1572" s="86" t="str">
        <f t="shared" si="386"/>
        <v/>
      </c>
      <c r="D1572" s="86" t="str">
        <f t="shared" si="387"/>
        <v/>
      </c>
      <c r="E1572" s="86" t="str">
        <f t="shared" si="388"/>
        <v/>
      </c>
      <c r="F1572" s="86" t="str">
        <f t="shared" si="389"/>
        <v/>
      </c>
      <c r="G1572" s="86" t="str">
        <f t="shared" si="390"/>
        <v/>
      </c>
      <c r="H1572" s="87" t="str">
        <f>IF(EXPORTADO!B1554&lt;&gt;"",EXPORTADO!B1554,"")</f>
        <v/>
      </c>
      <c r="I1572" s="78" t="str">
        <f t="shared" si="391"/>
        <v/>
      </c>
      <c r="J1572" s="78"/>
      <c r="K1572" s="88" t="str">
        <f>IF(EXPORTADO!A1554&lt;&gt;"",TRIM(EXPORTADO!A1554),"")</f>
        <v/>
      </c>
      <c r="L1572" s="50" t="str">
        <f>IF(K1572&lt;&gt;"",EXPORTADO!D1554,"")</f>
        <v/>
      </c>
      <c r="M1572" s="50"/>
      <c r="N1572" s="78" t="str">
        <f>IF(K1572&lt;&gt;"",EXPORTADO!C1554,"")</f>
        <v/>
      </c>
      <c r="O1572" s="89" t="str">
        <f>IF(G1572&lt;&gt;"",EXPORTADO!E1554,"")</f>
        <v/>
      </c>
      <c r="P1572" s="90" t="str">
        <f>IF(G1572&lt;&gt;"",EXPORTADO!F1554,"")</f>
        <v/>
      </c>
      <c r="Q1572" s="90" t="str">
        <f>IF($G1572&lt;&gt;"",$O1572*P1572,IF(OR($I1572="c",$I1572="css"),SUMIF($G$22:G$2999,$K1572,Q$22:Q$2999),IF($I1572="c1",SUMIF($F$22:F$2999,$K1572,Q$22:Q$2999),IF($I1572="c2",SUMIF($E$22:E$2999,$K1572,Q$22:Q$2999),IF($I1572="c3",SUMIF($D$22:D$2999,$K1572,Q$22:Q$2999),IF($I1572="c4",SUMIF($C$22:C$2999,$K1572,Q$22:Q$2999),""))))))</f>
        <v/>
      </c>
      <c r="S1572" s="90"/>
      <c r="T1572" s="90" t="str">
        <f>IF(G1572&lt;&gt;"",IF(S1572&lt;&gt;"",O1572*S1572,"Celda Vacia"),IF($G1572&lt;&gt;"",$O1572*S1572,IF(OR($I1572="c",$I1572="css"),SUMIF($G$22:G$2999,$K1572,T$22:T$2999),IF($I1572="c1",SUMIF($F$22:F$2999,$K1572,T$22:T$2999),IF($I1572="c2",SUMIF($E$22:E$2999,$K1572,T$22:T$2999),IF($I1572="c3",SUMIF($D$22:D$2999,$K1572,T$22:T$2999),IF($I1572="c4",SUMIF($C$22:C$2999,$K1572,T$22:T$2999),"")))))))</f>
        <v/>
      </c>
      <c r="U1572" s="91" t="str">
        <f t="shared" si="392"/>
        <v/>
      </c>
      <c r="V1572" s="45"/>
      <c r="X1572" s="50" t="str">
        <f t="shared" si="393"/>
        <v/>
      </c>
      <c r="Y1572" s="69" t="str">
        <f t="shared" si="394"/>
        <v/>
      </c>
      <c r="Z1572" s="69" t="str">
        <f t="shared" si="395"/>
        <v/>
      </c>
      <c r="AA1572" s="69" t="str">
        <f>IF(I1572="CSS",IF(RELLENAR!$F$6="PEM",IF(OR(T1572&lt;(Q1572),Q1572=0),1,""),IF(OR(T1572*(1+$T$11+$T$9)&lt;(Q1572*(1+$O$9+$O$11)),Q1572=0),1,"")),"")</f>
        <v/>
      </c>
      <c r="AB1572" s="93" t="str">
        <f t="shared" si="396"/>
        <v/>
      </c>
      <c r="AC1572" s="56" t="str">
        <f t="shared" si="397"/>
        <v/>
      </c>
      <c r="AD1572" s="94" t="str">
        <f t="shared" si="398"/>
        <v/>
      </c>
      <c r="AE1572" s="56" t="str">
        <f t="shared" si="399"/>
        <v/>
      </c>
      <c r="AF1572" s="78" t="str">
        <f t="shared" si="400"/>
        <v/>
      </c>
    </row>
    <row r="1573" spans="1:32" s="74" customFormat="1" x14ac:dyDescent="0.2">
      <c r="A1573" s="74" t="str">
        <f>IF(EXPORTADO!I1555&lt;&gt;"",EXPORTADO!I1555,"")</f>
        <v/>
      </c>
      <c r="B1573" s="74" t="str">
        <f t="shared" si="385"/>
        <v/>
      </c>
      <c r="C1573" s="86" t="str">
        <f t="shared" si="386"/>
        <v/>
      </c>
      <c r="D1573" s="86" t="str">
        <f t="shared" si="387"/>
        <v/>
      </c>
      <c r="E1573" s="86" t="str">
        <f t="shared" si="388"/>
        <v/>
      </c>
      <c r="F1573" s="86" t="str">
        <f t="shared" si="389"/>
        <v/>
      </c>
      <c r="G1573" s="86" t="str">
        <f t="shared" si="390"/>
        <v/>
      </c>
      <c r="H1573" s="87" t="str">
        <f>IF(EXPORTADO!B1555&lt;&gt;"",EXPORTADO!B1555,"")</f>
        <v/>
      </c>
      <c r="I1573" s="78" t="str">
        <f t="shared" si="391"/>
        <v/>
      </c>
      <c r="J1573" s="78"/>
      <c r="K1573" s="88" t="str">
        <f>IF(EXPORTADO!A1555&lt;&gt;"",TRIM(EXPORTADO!A1555),"")</f>
        <v/>
      </c>
      <c r="L1573" s="50" t="str">
        <f>IF(K1573&lt;&gt;"",EXPORTADO!D1555,"")</f>
        <v/>
      </c>
      <c r="M1573" s="50"/>
      <c r="N1573" s="78" t="str">
        <f>IF(K1573&lt;&gt;"",EXPORTADO!C1555,"")</f>
        <v/>
      </c>
      <c r="O1573" s="89" t="str">
        <f>IF(G1573&lt;&gt;"",EXPORTADO!E1555,"")</f>
        <v/>
      </c>
      <c r="P1573" s="90" t="str">
        <f>IF(G1573&lt;&gt;"",EXPORTADO!F1555,"")</f>
        <v/>
      </c>
      <c r="Q1573" s="90" t="str">
        <f>IF($G1573&lt;&gt;"",$O1573*P1573,IF(OR($I1573="c",$I1573="css"),SUMIF($G$22:G$2999,$K1573,Q$22:Q$2999),IF($I1573="c1",SUMIF($F$22:F$2999,$K1573,Q$22:Q$2999),IF($I1573="c2",SUMIF($E$22:E$2999,$K1573,Q$22:Q$2999),IF($I1573="c3",SUMIF($D$22:D$2999,$K1573,Q$22:Q$2999),IF($I1573="c4",SUMIF($C$22:C$2999,$K1573,Q$22:Q$2999),""))))))</f>
        <v/>
      </c>
      <c r="S1573" s="90"/>
      <c r="T1573" s="90" t="str">
        <f>IF(G1573&lt;&gt;"",IF(S1573&lt;&gt;"",O1573*S1573,"Celda Vacia"),IF($G1573&lt;&gt;"",$O1573*S1573,IF(OR($I1573="c",$I1573="css"),SUMIF($G$22:G$2999,$K1573,T$22:T$2999),IF($I1573="c1",SUMIF($F$22:F$2999,$K1573,T$22:T$2999),IF($I1573="c2",SUMIF($E$22:E$2999,$K1573,T$22:T$2999),IF($I1573="c3",SUMIF($D$22:D$2999,$K1573,T$22:T$2999),IF($I1573="c4",SUMIF($C$22:C$2999,$K1573,T$22:T$2999),"")))))))</f>
        <v/>
      </c>
      <c r="U1573" s="91" t="str">
        <f t="shared" si="392"/>
        <v/>
      </c>
      <c r="V1573" s="45"/>
      <c r="X1573" s="50" t="str">
        <f t="shared" si="393"/>
        <v/>
      </c>
      <c r="Y1573" s="69" t="str">
        <f t="shared" si="394"/>
        <v/>
      </c>
      <c r="Z1573" s="69" t="str">
        <f t="shared" si="395"/>
        <v/>
      </c>
      <c r="AA1573" s="69" t="str">
        <f>IF(I1573="CSS",IF(RELLENAR!$F$6="PEM",IF(OR(T1573&lt;(Q1573),Q1573=0),1,""),IF(OR(T1573*(1+$T$11+$T$9)&lt;(Q1573*(1+$O$9+$O$11)),Q1573=0),1,"")),"")</f>
        <v/>
      </c>
      <c r="AB1573" s="93" t="str">
        <f t="shared" si="396"/>
        <v/>
      </c>
      <c r="AC1573" s="56" t="str">
        <f t="shared" si="397"/>
        <v/>
      </c>
      <c r="AD1573" s="94" t="str">
        <f t="shared" si="398"/>
        <v/>
      </c>
      <c r="AE1573" s="56" t="str">
        <f t="shared" si="399"/>
        <v/>
      </c>
      <c r="AF1573" s="78" t="str">
        <f t="shared" si="400"/>
        <v/>
      </c>
    </row>
    <row r="1574" spans="1:32" s="74" customFormat="1" x14ac:dyDescent="0.2">
      <c r="A1574" s="74" t="str">
        <f>IF(EXPORTADO!I1556&lt;&gt;"",EXPORTADO!I1556,"")</f>
        <v/>
      </c>
      <c r="B1574" s="74" t="str">
        <f t="shared" si="385"/>
        <v/>
      </c>
      <c r="C1574" s="86" t="str">
        <f t="shared" si="386"/>
        <v/>
      </c>
      <c r="D1574" s="86" t="str">
        <f t="shared" si="387"/>
        <v/>
      </c>
      <c r="E1574" s="86" t="str">
        <f t="shared" si="388"/>
        <v/>
      </c>
      <c r="F1574" s="86" t="str">
        <f t="shared" si="389"/>
        <v/>
      </c>
      <c r="G1574" s="86" t="str">
        <f t="shared" si="390"/>
        <v/>
      </c>
      <c r="H1574" s="87" t="str">
        <f>IF(EXPORTADO!B1556&lt;&gt;"",EXPORTADO!B1556,"")</f>
        <v/>
      </c>
      <c r="I1574" s="78" t="str">
        <f t="shared" si="391"/>
        <v/>
      </c>
      <c r="J1574" s="78"/>
      <c r="K1574" s="88" t="str">
        <f>IF(EXPORTADO!A1556&lt;&gt;"",TRIM(EXPORTADO!A1556),"")</f>
        <v/>
      </c>
      <c r="L1574" s="50" t="str">
        <f>IF(K1574&lt;&gt;"",EXPORTADO!D1556,"")</f>
        <v/>
      </c>
      <c r="M1574" s="50"/>
      <c r="N1574" s="78" t="str">
        <f>IF(K1574&lt;&gt;"",EXPORTADO!C1556,"")</f>
        <v/>
      </c>
      <c r="O1574" s="89" t="str">
        <f>IF(G1574&lt;&gt;"",EXPORTADO!E1556,"")</f>
        <v/>
      </c>
      <c r="P1574" s="90" t="str">
        <f>IF(G1574&lt;&gt;"",EXPORTADO!F1556,"")</f>
        <v/>
      </c>
      <c r="Q1574" s="90" t="str">
        <f>IF($G1574&lt;&gt;"",$O1574*P1574,IF(OR($I1574="c",$I1574="css"),SUMIF($G$22:G$2999,$K1574,Q$22:Q$2999),IF($I1574="c1",SUMIF($F$22:F$2999,$K1574,Q$22:Q$2999),IF($I1574="c2",SUMIF($E$22:E$2999,$K1574,Q$22:Q$2999),IF($I1574="c3",SUMIF($D$22:D$2999,$K1574,Q$22:Q$2999),IF($I1574="c4",SUMIF($C$22:C$2999,$K1574,Q$22:Q$2999),""))))))</f>
        <v/>
      </c>
      <c r="S1574" s="90"/>
      <c r="T1574" s="90" t="str">
        <f>IF(G1574&lt;&gt;"",IF(S1574&lt;&gt;"",O1574*S1574,"Celda Vacia"),IF($G1574&lt;&gt;"",$O1574*S1574,IF(OR($I1574="c",$I1574="css"),SUMIF($G$22:G$2999,$K1574,T$22:T$2999),IF($I1574="c1",SUMIF($F$22:F$2999,$K1574,T$22:T$2999),IF($I1574="c2",SUMIF($E$22:E$2999,$K1574,T$22:T$2999),IF($I1574="c3",SUMIF($D$22:D$2999,$K1574,T$22:T$2999),IF($I1574="c4",SUMIF($C$22:C$2999,$K1574,T$22:T$2999),"")))))))</f>
        <v/>
      </c>
      <c r="U1574" s="91" t="str">
        <f t="shared" si="392"/>
        <v/>
      </c>
      <c r="V1574" s="45"/>
      <c r="X1574" s="50" t="str">
        <f t="shared" si="393"/>
        <v/>
      </c>
      <c r="Y1574" s="69" t="str">
        <f t="shared" si="394"/>
        <v/>
      </c>
      <c r="Z1574" s="69" t="str">
        <f t="shared" si="395"/>
        <v/>
      </c>
      <c r="AA1574" s="69" t="str">
        <f>IF(I1574="CSS",IF(RELLENAR!$F$6="PEM",IF(OR(T1574&lt;(Q1574),Q1574=0),1,""),IF(OR(T1574*(1+$T$11+$T$9)&lt;(Q1574*(1+$O$9+$O$11)),Q1574=0),1,"")),"")</f>
        <v/>
      </c>
      <c r="AB1574" s="93" t="str">
        <f t="shared" si="396"/>
        <v/>
      </c>
      <c r="AC1574" s="56" t="str">
        <f t="shared" si="397"/>
        <v/>
      </c>
      <c r="AD1574" s="94" t="str">
        <f t="shared" si="398"/>
        <v/>
      </c>
      <c r="AE1574" s="56" t="str">
        <f t="shared" si="399"/>
        <v/>
      </c>
      <c r="AF1574" s="78" t="str">
        <f t="shared" si="400"/>
        <v/>
      </c>
    </row>
    <row r="1575" spans="1:32" s="74" customFormat="1" x14ac:dyDescent="0.2">
      <c r="A1575" s="74" t="str">
        <f>IF(EXPORTADO!I1557&lt;&gt;"",EXPORTADO!I1557,"")</f>
        <v/>
      </c>
      <c r="B1575" s="74" t="str">
        <f t="shared" si="385"/>
        <v/>
      </c>
      <c r="C1575" s="86" t="str">
        <f t="shared" si="386"/>
        <v/>
      </c>
      <c r="D1575" s="86" t="str">
        <f t="shared" si="387"/>
        <v/>
      </c>
      <c r="E1575" s="86" t="str">
        <f t="shared" si="388"/>
        <v/>
      </c>
      <c r="F1575" s="86" t="str">
        <f t="shared" si="389"/>
        <v/>
      </c>
      <c r="G1575" s="86" t="str">
        <f t="shared" si="390"/>
        <v/>
      </c>
      <c r="H1575" s="87" t="str">
        <f>IF(EXPORTADO!B1557&lt;&gt;"",EXPORTADO!B1557,"")</f>
        <v/>
      </c>
      <c r="I1575" s="78" t="str">
        <f t="shared" si="391"/>
        <v/>
      </c>
      <c r="J1575" s="78"/>
      <c r="K1575" s="88" t="str">
        <f>IF(EXPORTADO!A1557&lt;&gt;"",TRIM(EXPORTADO!A1557),"")</f>
        <v/>
      </c>
      <c r="L1575" s="50" t="str">
        <f>IF(K1575&lt;&gt;"",EXPORTADO!D1557,"")</f>
        <v/>
      </c>
      <c r="M1575" s="50"/>
      <c r="N1575" s="78" t="str">
        <f>IF(K1575&lt;&gt;"",EXPORTADO!C1557,"")</f>
        <v/>
      </c>
      <c r="O1575" s="89" t="str">
        <f>IF(G1575&lt;&gt;"",EXPORTADO!E1557,"")</f>
        <v/>
      </c>
      <c r="P1575" s="90" t="str">
        <f>IF(G1575&lt;&gt;"",EXPORTADO!F1557,"")</f>
        <v/>
      </c>
      <c r="Q1575" s="90" t="str">
        <f>IF($G1575&lt;&gt;"",$O1575*P1575,IF(OR($I1575="c",$I1575="css"),SUMIF($G$22:G$2999,$K1575,Q$22:Q$2999),IF($I1575="c1",SUMIF($F$22:F$2999,$K1575,Q$22:Q$2999),IF($I1575="c2",SUMIF($E$22:E$2999,$K1575,Q$22:Q$2999),IF($I1575="c3",SUMIF($D$22:D$2999,$K1575,Q$22:Q$2999),IF($I1575="c4",SUMIF($C$22:C$2999,$K1575,Q$22:Q$2999),""))))))</f>
        <v/>
      </c>
      <c r="S1575" s="90"/>
      <c r="T1575" s="90" t="str">
        <f>IF(G1575&lt;&gt;"",IF(S1575&lt;&gt;"",O1575*S1575,"Celda Vacia"),IF($G1575&lt;&gt;"",$O1575*S1575,IF(OR($I1575="c",$I1575="css"),SUMIF($G$22:G$2999,$K1575,T$22:T$2999),IF($I1575="c1",SUMIF($F$22:F$2999,$K1575,T$22:T$2999),IF($I1575="c2",SUMIF($E$22:E$2999,$K1575,T$22:T$2999),IF($I1575="c3",SUMIF($D$22:D$2999,$K1575,T$22:T$2999),IF($I1575="c4",SUMIF($C$22:C$2999,$K1575,T$22:T$2999),"")))))))</f>
        <v/>
      </c>
      <c r="U1575" s="91" t="str">
        <f t="shared" si="392"/>
        <v/>
      </c>
      <c r="V1575" s="45"/>
      <c r="X1575" s="50" t="str">
        <f t="shared" si="393"/>
        <v/>
      </c>
      <c r="Y1575" s="69" t="str">
        <f t="shared" si="394"/>
        <v/>
      </c>
      <c r="Z1575" s="69" t="str">
        <f t="shared" si="395"/>
        <v/>
      </c>
      <c r="AA1575" s="69" t="str">
        <f>IF(I1575="CSS",IF(RELLENAR!$F$6="PEM",IF(OR(T1575&lt;(Q1575),Q1575=0),1,""),IF(OR(T1575*(1+$T$11+$T$9)&lt;(Q1575*(1+$O$9+$O$11)),Q1575=0),1,"")),"")</f>
        <v/>
      </c>
      <c r="AB1575" s="93" t="str">
        <f t="shared" si="396"/>
        <v/>
      </c>
      <c r="AC1575" s="56" t="str">
        <f t="shared" si="397"/>
        <v/>
      </c>
      <c r="AD1575" s="94" t="str">
        <f t="shared" si="398"/>
        <v/>
      </c>
      <c r="AE1575" s="56" t="str">
        <f t="shared" si="399"/>
        <v/>
      </c>
      <c r="AF1575" s="78" t="str">
        <f t="shared" si="400"/>
        <v/>
      </c>
    </row>
    <row r="1576" spans="1:32" s="74" customFormat="1" x14ac:dyDescent="0.2">
      <c r="A1576" s="74" t="str">
        <f>IF(EXPORTADO!I1558&lt;&gt;"",EXPORTADO!I1558,"")</f>
        <v/>
      </c>
      <c r="B1576" s="74" t="str">
        <f t="shared" si="385"/>
        <v/>
      </c>
      <c r="C1576" s="86" t="str">
        <f t="shared" si="386"/>
        <v/>
      </c>
      <c r="D1576" s="86" t="str">
        <f t="shared" si="387"/>
        <v/>
      </c>
      <c r="E1576" s="86" t="str">
        <f t="shared" si="388"/>
        <v/>
      </c>
      <c r="F1576" s="86" t="str">
        <f t="shared" si="389"/>
        <v/>
      </c>
      <c r="G1576" s="86" t="str">
        <f t="shared" si="390"/>
        <v/>
      </c>
      <c r="H1576" s="87" t="str">
        <f>IF(EXPORTADO!B1558&lt;&gt;"",EXPORTADO!B1558,"")</f>
        <v/>
      </c>
      <c r="I1576" s="78" t="str">
        <f t="shared" si="391"/>
        <v/>
      </c>
      <c r="J1576" s="78"/>
      <c r="K1576" s="88" t="str">
        <f>IF(EXPORTADO!A1558&lt;&gt;"",TRIM(EXPORTADO!A1558),"")</f>
        <v/>
      </c>
      <c r="L1576" s="50" t="str">
        <f>IF(K1576&lt;&gt;"",EXPORTADO!D1558,"")</f>
        <v/>
      </c>
      <c r="M1576" s="50"/>
      <c r="N1576" s="78" t="str">
        <f>IF(K1576&lt;&gt;"",EXPORTADO!C1558,"")</f>
        <v/>
      </c>
      <c r="O1576" s="89" t="str">
        <f>IF(G1576&lt;&gt;"",EXPORTADO!E1558,"")</f>
        <v/>
      </c>
      <c r="P1576" s="90" t="str">
        <f>IF(G1576&lt;&gt;"",EXPORTADO!F1558,"")</f>
        <v/>
      </c>
      <c r="Q1576" s="90" t="str">
        <f>IF($G1576&lt;&gt;"",$O1576*P1576,IF(OR($I1576="c",$I1576="css"),SUMIF($G$22:G$2999,$K1576,Q$22:Q$2999),IF($I1576="c1",SUMIF($F$22:F$2999,$K1576,Q$22:Q$2999),IF($I1576="c2",SUMIF($E$22:E$2999,$K1576,Q$22:Q$2999),IF($I1576="c3",SUMIF($D$22:D$2999,$K1576,Q$22:Q$2999),IF($I1576="c4",SUMIF($C$22:C$2999,$K1576,Q$22:Q$2999),""))))))</f>
        <v/>
      </c>
      <c r="S1576" s="90"/>
      <c r="T1576" s="90" t="str">
        <f>IF(G1576&lt;&gt;"",IF(S1576&lt;&gt;"",O1576*S1576,"Celda Vacia"),IF($G1576&lt;&gt;"",$O1576*S1576,IF(OR($I1576="c",$I1576="css"),SUMIF($G$22:G$2999,$K1576,T$22:T$2999),IF($I1576="c1",SUMIF($F$22:F$2999,$K1576,T$22:T$2999),IF($I1576="c2",SUMIF($E$22:E$2999,$K1576,T$22:T$2999),IF($I1576="c3",SUMIF($D$22:D$2999,$K1576,T$22:T$2999),IF($I1576="c4",SUMIF($C$22:C$2999,$K1576,T$22:T$2999),"")))))))</f>
        <v/>
      </c>
      <c r="U1576" s="91" t="str">
        <f t="shared" si="392"/>
        <v/>
      </c>
      <c r="V1576" s="45"/>
      <c r="X1576" s="50" t="str">
        <f t="shared" si="393"/>
        <v/>
      </c>
      <c r="Y1576" s="69" t="str">
        <f t="shared" si="394"/>
        <v/>
      </c>
      <c r="Z1576" s="69" t="str">
        <f t="shared" si="395"/>
        <v/>
      </c>
      <c r="AA1576" s="69" t="str">
        <f>IF(I1576="CSS",IF(RELLENAR!$F$6="PEM",IF(OR(T1576&lt;(Q1576),Q1576=0),1,""),IF(OR(T1576*(1+$T$11+$T$9)&lt;(Q1576*(1+$O$9+$O$11)),Q1576=0),1,"")),"")</f>
        <v/>
      </c>
      <c r="AB1576" s="93" t="str">
        <f t="shared" si="396"/>
        <v/>
      </c>
      <c r="AC1576" s="56" t="str">
        <f t="shared" si="397"/>
        <v/>
      </c>
      <c r="AD1576" s="94" t="str">
        <f t="shared" si="398"/>
        <v/>
      </c>
      <c r="AE1576" s="56" t="str">
        <f t="shared" si="399"/>
        <v/>
      </c>
      <c r="AF1576" s="78" t="str">
        <f t="shared" si="400"/>
        <v/>
      </c>
    </row>
    <row r="1577" spans="1:32" s="74" customFormat="1" x14ac:dyDescent="0.2">
      <c r="A1577" s="74" t="str">
        <f>IF(EXPORTADO!I1559&lt;&gt;"",EXPORTADO!I1559,"")</f>
        <v/>
      </c>
      <c r="B1577" s="74" t="str">
        <f t="shared" si="385"/>
        <v/>
      </c>
      <c r="C1577" s="86" t="str">
        <f t="shared" si="386"/>
        <v/>
      </c>
      <c r="D1577" s="86" t="str">
        <f t="shared" si="387"/>
        <v/>
      </c>
      <c r="E1577" s="86" t="str">
        <f t="shared" si="388"/>
        <v/>
      </c>
      <c r="F1577" s="86" t="str">
        <f t="shared" si="389"/>
        <v/>
      </c>
      <c r="G1577" s="86" t="str">
        <f t="shared" si="390"/>
        <v/>
      </c>
      <c r="H1577" s="87" t="str">
        <f>IF(EXPORTADO!B1559&lt;&gt;"",EXPORTADO!B1559,"")</f>
        <v/>
      </c>
      <c r="I1577" s="78" t="str">
        <f t="shared" si="391"/>
        <v/>
      </c>
      <c r="J1577" s="78"/>
      <c r="K1577" s="88" t="str">
        <f>IF(EXPORTADO!A1559&lt;&gt;"",TRIM(EXPORTADO!A1559),"")</f>
        <v/>
      </c>
      <c r="L1577" s="50" t="str">
        <f>IF(K1577&lt;&gt;"",EXPORTADO!D1559,"")</f>
        <v/>
      </c>
      <c r="M1577" s="50"/>
      <c r="N1577" s="78" t="str">
        <f>IF(K1577&lt;&gt;"",EXPORTADO!C1559,"")</f>
        <v/>
      </c>
      <c r="O1577" s="89" t="str">
        <f>IF(G1577&lt;&gt;"",EXPORTADO!E1559,"")</f>
        <v/>
      </c>
      <c r="P1577" s="90" t="str">
        <f>IF(G1577&lt;&gt;"",EXPORTADO!F1559,"")</f>
        <v/>
      </c>
      <c r="Q1577" s="90" t="str">
        <f>IF($G1577&lt;&gt;"",$O1577*P1577,IF(OR($I1577="c",$I1577="css"),SUMIF($G$22:G$2999,$K1577,Q$22:Q$2999),IF($I1577="c1",SUMIF($F$22:F$2999,$K1577,Q$22:Q$2999),IF($I1577="c2",SUMIF($E$22:E$2999,$K1577,Q$22:Q$2999),IF($I1577="c3",SUMIF($D$22:D$2999,$K1577,Q$22:Q$2999),IF($I1577="c4",SUMIF($C$22:C$2999,$K1577,Q$22:Q$2999),""))))))</f>
        <v/>
      </c>
      <c r="S1577" s="90"/>
      <c r="T1577" s="90" t="str">
        <f>IF(G1577&lt;&gt;"",IF(S1577&lt;&gt;"",O1577*S1577,"Celda Vacia"),IF($G1577&lt;&gt;"",$O1577*S1577,IF(OR($I1577="c",$I1577="css"),SUMIF($G$22:G$2999,$K1577,T$22:T$2999),IF($I1577="c1",SUMIF($F$22:F$2999,$K1577,T$22:T$2999),IF($I1577="c2",SUMIF($E$22:E$2999,$K1577,T$22:T$2999),IF($I1577="c3",SUMIF($D$22:D$2999,$K1577,T$22:T$2999),IF($I1577="c4",SUMIF($C$22:C$2999,$K1577,T$22:T$2999),"")))))))</f>
        <v/>
      </c>
      <c r="U1577" s="91" t="str">
        <f t="shared" si="392"/>
        <v/>
      </c>
      <c r="V1577" s="45"/>
      <c r="X1577" s="50" t="str">
        <f t="shared" si="393"/>
        <v/>
      </c>
      <c r="Y1577" s="69" t="str">
        <f t="shared" si="394"/>
        <v/>
      </c>
      <c r="Z1577" s="69" t="str">
        <f t="shared" si="395"/>
        <v/>
      </c>
      <c r="AA1577" s="69" t="str">
        <f>IF(I1577="CSS",IF(RELLENAR!$F$6="PEM",IF(OR(T1577&lt;(Q1577),Q1577=0),1,""),IF(OR(T1577*(1+$T$11+$T$9)&lt;(Q1577*(1+$O$9+$O$11)),Q1577=0),1,"")),"")</f>
        <v/>
      </c>
      <c r="AB1577" s="93" t="str">
        <f t="shared" si="396"/>
        <v/>
      </c>
      <c r="AC1577" s="56" t="str">
        <f t="shared" si="397"/>
        <v/>
      </c>
      <c r="AD1577" s="94" t="str">
        <f t="shared" si="398"/>
        <v/>
      </c>
      <c r="AE1577" s="56" t="str">
        <f t="shared" si="399"/>
        <v/>
      </c>
      <c r="AF1577" s="78" t="str">
        <f t="shared" si="400"/>
        <v/>
      </c>
    </row>
    <row r="1578" spans="1:32" s="74" customFormat="1" x14ac:dyDescent="0.2">
      <c r="A1578" s="74" t="str">
        <f>IF(EXPORTADO!I1560&lt;&gt;"",EXPORTADO!I1560,"")</f>
        <v/>
      </c>
      <c r="B1578" s="74" t="str">
        <f t="shared" si="385"/>
        <v/>
      </c>
      <c r="C1578" s="86" t="str">
        <f t="shared" si="386"/>
        <v/>
      </c>
      <c r="D1578" s="86" t="str">
        <f t="shared" si="387"/>
        <v/>
      </c>
      <c r="E1578" s="86" t="str">
        <f t="shared" si="388"/>
        <v/>
      </c>
      <c r="F1578" s="86" t="str">
        <f t="shared" si="389"/>
        <v/>
      </c>
      <c r="G1578" s="86" t="str">
        <f t="shared" si="390"/>
        <v/>
      </c>
      <c r="H1578" s="87" t="str">
        <f>IF(EXPORTADO!B1560&lt;&gt;"",EXPORTADO!B1560,"")</f>
        <v/>
      </c>
      <c r="I1578" s="78" t="str">
        <f t="shared" si="391"/>
        <v/>
      </c>
      <c r="J1578" s="78"/>
      <c r="K1578" s="88" t="str">
        <f>IF(EXPORTADO!A1560&lt;&gt;"",TRIM(EXPORTADO!A1560),"")</f>
        <v/>
      </c>
      <c r="L1578" s="50" t="str">
        <f>IF(K1578&lt;&gt;"",EXPORTADO!D1560,"")</f>
        <v/>
      </c>
      <c r="M1578" s="50"/>
      <c r="N1578" s="78" t="str">
        <f>IF(K1578&lt;&gt;"",EXPORTADO!C1560,"")</f>
        <v/>
      </c>
      <c r="O1578" s="89" t="str">
        <f>IF(G1578&lt;&gt;"",EXPORTADO!E1560,"")</f>
        <v/>
      </c>
      <c r="P1578" s="90" t="str">
        <f>IF(G1578&lt;&gt;"",EXPORTADO!F1560,"")</f>
        <v/>
      </c>
      <c r="Q1578" s="90" t="str">
        <f>IF($G1578&lt;&gt;"",$O1578*P1578,IF(OR($I1578="c",$I1578="css"),SUMIF($G$22:G$2999,$K1578,Q$22:Q$2999),IF($I1578="c1",SUMIF($F$22:F$2999,$K1578,Q$22:Q$2999),IF($I1578="c2",SUMIF($E$22:E$2999,$K1578,Q$22:Q$2999),IF($I1578="c3",SUMIF($D$22:D$2999,$K1578,Q$22:Q$2999),IF($I1578="c4",SUMIF($C$22:C$2999,$K1578,Q$22:Q$2999),""))))))</f>
        <v/>
      </c>
      <c r="S1578" s="90"/>
      <c r="T1578" s="90" t="str">
        <f>IF(G1578&lt;&gt;"",IF(S1578&lt;&gt;"",O1578*S1578,"Celda Vacia"),IF($G1578&lt;&gt;"",$O1578*S1578,IF(OR($I1578="c",$I1578="css"),SUMIF($G$22:G$2999,$K1578,T$22:T$2999),IF($I1578="c1",SUMIF($F$22:F$2999,$K1578,T$22:T$2999),IF($I1578="c2",SUMIF($E$22:E$2999,$K1578,T$22:T$2999),IF($I1578="c3",SUMIF($D$22:D$2999,$K1578,T$22:T$2999),IF($I1578="c4",SUMIF($C$22:C$2999,$K1578,T$22:T$2999),"")))))))</f>
        <v/>
      </c>
      <c r="U1578" s="91" t="str">
        <f t="shared" si="392"/>
        <v/>
      </c>
      <c r="V1578" s="45"/>
      <c r="X1578" s="50" t="str">
        <f t="shared" si="393"/>
        <v/>
      </c>
      <c r="Y1578" s="69" t="str">
        <f t="shared" si="394"/>
        <v/>
      </c>
      <c r="Z1578" s="69" t="str">
        <f t="shared" si="395"/>
        <v/>
      </c>
      <c r="AA1578" s="69" t="str">
        <f>IF(I1578="CSS",IF(RELLENAR!$F$6="PEM",IF(OR(T1578&lt;(Q1578),Q1578=0),1,""),IF(OR(T1578*(1+$T$11+$T$9)&lt;(Q1578*(1+$O$9+$O$11)),Q1578=0),1,"")),"")</f>
        <v/>
      </c>
      <c r="AB1578" s="93" t="str">
        <f t="shared" si="396"/>
        <v/>
      </c>
      <c r="AC1578" s="56" t="str">
        <f t="shared" si="397"/>
        <v/>
      </c>
      <c r="AD1578" s="94" t="str">
        <f t="shared" si="398"/>
        <v/>
      </c>
      <c r="AE1578" s="56" t="str">
        <f t="shared" si="399"/>
        <v/>
      </c>
      <c r="AF1578" s="78" t="str">
        <f t="shared" si="400"/>
        <v/>
      </c>
    </row>
    <row r="1579" spans="1:32" s="74" customFormat="1" x14ac:dyDescent="0.2">
      <c r="A1579" s="74" t="str">
        <f>IF(EXPORTADO!I1561&lt;&gt;"",EXPORTADO!I1561,"")</f>
        <v/>
      </c>
      <c r="B1579" s="74" t="str">
        <f t="shared" si="385"/>
        <v/>
      </c>
      <c r="C1579" s="86" t="str">
        <f t="shared" si="386"/>
        <v/>
      </c>
      <c r="D1579" s="86" t="str">
        <f t="shared" si="387"/>
        <v/>
      </c>
      <c r="E1579" s="86" t="str">
        <f t="shared" si="388"/>
        <v/>
      </c>
      <c r="F1579" s="86" t="str">
        <f t="shared" si="389"/>
        <v/>
      </c>
      <c r="G1579" s="86" t="str">
        <f t="shared" si="390"/>
        <v/>
      </c>
      <c r="H1579" s="87" t="str">
        <f>IF(EXPORTADO!B1561&lt;&gt;"",EXPORTADO!B1561,"")</f>
        <v/>
      </c>
      <c r="I1579" s="78" t="str">
        <f t="shared" si="391"/>
        <v/>
      </c>
      <c r="J1579" s="78"/>
      <c r="K1579" s="88" t="str">
        <f>IF(EXPORTADO!A1561&lt;&gt;"",TRIM(EXPORTADO!A1561),"")</f>
        <v/>
      </c>
      <c r="L1579" s="50" t="str">
        <f>IF(K1579&lt;&gt;"",EXPORTADO!D1561,"")</f>
        <v/>
      </c>
      <c r="M1579" s="50"/>
      <c r="N1579" s="78" t="str">
        <f>IF(K1579&lt;&gt;"",EXPORTADO!C1561,"")</f>
        <v/>
      </c>
      <c r="O1579" s="89" t="str">
        <f>IF(G1579&lt;&gt;"",EXPORTADO!E1561,"")</f>
        <v/>
      </c>
      <c r="P1579" s="90" t="str">
        <f>IF(G1579&lt;&gt;"",EXPORTADO!F1561,"")</f>
        <v/>
      </c>
      <c r="Q1579" s="90" t="str">
        <f>IF($G1579&lt;&gt;"",$O1579*P1579,IF(OR($I1579="c",$I1579="css"),SUMIF($G$22:G$2999,$K1579,Q$22:Q$2999),IF($I1579="c1",SUMIF($F$22:F$2999,$K1579,Q$22:Q$2999),IF($I1579="c2",SUMIF($E$22:E$2999,$K1579,Q$22:Q$2999),IF($I1579="c3",SUMIF($D$22:D$2999,$K1579,Q$22:Q$2999),IF($I1579="c4",SUMIF($C$22:C$2999,$K1579,Q$22:Q$2999),""))))))</f>
        <v/>
      </c>
      <c r="S1579" s="90"/>
      <c r="T1579" s="90" t="str">
        <f>IF(G1579&lt;&gt;"",IF(S1579&lt;&gt;"",O1579*S1579,"Celda Vacia"),IF($G1579&lt;&gt;"",$O1579*S1579,IF(OR($I1579="c",$I1579="css"),SUMIF($G$22:G$2999,$K1579,T$22:T$2999),IF($I1579="c1",SUMIF($F$22:F$2999,$K1579,T$22:T$2999),IF($I1579="c2",SUMIF($E$22:E$2999,$K1579,T$22:T$2999),IF($I1579="c3",SUMIF($D$22:D$2999,$K1579,T$22:T$2999),IF($I1579="c4",SUMIF($C$22:C$2999,$K1579,T$22:T$2999),"")))))))</f>
        <v/>
      </c>
      <c r="U1579" s="91" t="str">
        <f t="shared" si="392"/>
        <v/>
      </c>
      <c r="V1579" s="45"/>
      <c r="X1579" s="50" t="str">
        <f t="shared" si="393"/>
        <v/>
      </c>
      <c r="Y1579" s="69" t="str">
        <f t="shared" si="394"/>
        <v/>
      </c>
      <c r="Z1579" s="69" t="str">
        <f t="shared" si="395"/>
        <v/>
      </c>
      <c r="AA1579" s="69" t="str">
        <f>IF(I1579="CSS",IF(RELLENAR!$F$6="PEM",IF(OR(T1579&lt;(Q1579),Q1579=0),1,""),IF(OR(T1579*(1+$T$11+$T$9)&lt;(Q1579*(1+$O$9+$O$11)),Q1579=0),1,"")),"")</f>
        <v/>
      </c>
      <c r="AB1579" s="93" t="str">
        <f t="shared" si="396"/>
        <v/>
      </c>
      <c r="AC1579" s="56" t="str">
        <f t="shared" si="397"/>
        <v/>
      </c>
      <c r="AD1579" s="94" t="str">
        <f t="shared" si="398"/>
        <v/>
      </c>
      <c r="AE1579" s="56" t="str">
        <f t="shared" si="399"/>
        <v/>
      </c>
      <c r="AF1579" s="78" t="str">
        <f t="shared" si="400"/>
        <v/>
      </c>
    </row>
    <row r="1580" spans="1:32" s="74" customFormat="1" x14ac:dyDescent="0.2">
      <c r="A1580" s="74" t="str">
        <f>IF(EXPORTADO!I1562&lt;&gt;"",EXPORTADO!I1562,"")</f>
        <v/>
      </c>
      <c r="B1580" s="74" t="str">
        <f t="shared" si="385"/>
        <v/>
      </c>
      <c r="C1580" s="86" t="str">
        <f t="shared" si="386"/>
        <v/>
      </c>
      <c r="D1580" s="86" t="str">
        <f t="shared" si="387"/>
        <v/>
      </c>
      <c r="E1580" s="86" t="str">
        <f t="shared" si="388"/>
        <v/>
      </c>
      <c r="F1580" s="86" t="str">
        <f t="shared" si="389"/>
        <v/>
      </c>
      <c r="G1580" s="86" t="str">
        <f t="shared" si="390"/>
        <v/>
      </c>
      <c r="H1580" s="87" t="str">
        <f>IF(EXPORTADO!B1562&lt;&gt;"",EXPORTADO!B1562,"")</f>
        <v/>
      </c>
      <c r="I1580" s="78" t="str">
        <f t="shared" si="391"/>
        <v/>
      </c>
      <c r="J1580" s="78"/>
      <c r="K1580" s="88" t="str">
        <f>IF(EXPORTADO!A1562&lt;&gt;"",TRIM(EXPORTADO!A1562),"")</f>
        <v/>
      </c>
      <c r="L1580" s="50" t="str">
        <f>IF(K1580&lt;&gt;"",EXPORTADO!D1562,"")</f>
        <v/>
      </c>
      <c r="M1580" s="50"/>
      <c r="N1580" s="78" t="str">
        <f>IF(K1580&lt;&gt;"",EXPORTADO!C1562,"")</f>
        <v/>
      </c>
      <c r="O1580" s="89" t="str">
        <f>IF(G1580&lt;&gt;"",EXPORTADO!E1562,"")</f>
        <v/>
      </c>
      <c r="P1580" s="90" t="str">
        <f>IF(G1580&lt;&gt;"",EXPORTADO!F1562,"")</f>
        <v/>
      </c>
      <c r="Q1580" s="90" t="str">
        <f>IF($G1580&lt;&gt;"",$O1580*P1580,IF(OR($I1580="c",$I1580="css"),SUMIF($G$22:G$2999,$K1580,Q$22:Q$2999),IF($I1580="c1",SUMIF($F$22:F$2999,$K1580,Q$22:Q$2999),IF($I1580="c2",SUMIF($E$22:E$2999,$K1580,Q$22:Q$2999),IF($I1580="c3",SUMIF($D$22:D$2999,$K1580,Q$22:Q$2999),IF($I1580="c4",SUMIF($C$22:C$2999,$K1580,Q$22:Q$2999),""))))))</f>
        <v/>
      </c>
      <c r="S1580" s="90"/>
      <c r="T1580" s="90" t="str">
        <f>IF(G1580&lt;&gt;"",IF(S1580&lt;&gt;"",O1580*S1580,"Celda Vacia"),IF($G1580&lt;&gt;"",$O1580*S1580,IF(OR($I1580="c",$I1580="css"),SUMIF($G$22:G$2999,$K1580,T$22:T$2999),IF($I1580="c1",SUMIF($F$22:F$2999,$K1580,T$22:T$2999),IF($I1580="c2",SUMIF($E$22:E$2999,$K1580,T$22:T$2999),IF($I1580="c3",SUMIF($D$22:D$2999,$K1580,T$22:T$2999),IF($I1580="c4",SUMIF($C$22:C$2999,$K1580,T$22:T$2999),"")))))))</f>
        <v/>
      </c>
      <c r="U1580" s="91" t="str">
        <f t="shared" si="392"/>
        <v/>
      </c>
      <c r="V1580" s="45"/>
      <c r="X1580" s="50" t="str">
        <f t="shared" si="393"/>
        <v/>
      </c>
      <c r="Y1580" s="69" t="str">
        <f t="shared" si="394"/>
        <v/>
      </c>
      <c r="Z1580" s="69" t="str">
        <f t="shared" si="395"/>
        <v/>
      </c>
      <c r="AA1580" s="69" t="str">
        <f>IF(I1580="CSS",IF(RELLENAR!$F$6="PEM",IF(OR(T1580&lt;(Q1580),Q1580=0),1,""),IF(OR(T1580*(1+$T$11+$T$9)&lt;(Q1580*(1+$O$9+$O$11)),Q1580=0),1,"")),"")</f>
        <v/>
      </c>
      <c r="AB1580" s="93" t="str">
        <f t="shared" si="396"/>
        <v/>
      </c>
      <c r="AC1580" s="56" t="str">
        <f t="shared" si="397"/>
        <v/>
      </c>
      <c r="AD1580" s="94" t="str">
        <f t="shared" si="398"/>
        <v/>
      </c>
      <c r="AE1580" s="56" t="str">
        <f t="shared" si="399"/>
        <v/>
      </c>
      <c r="AF1580" s="78" t="str">
        <f t="shared" si="400"/>
        <v/>
      </c>
    </row>
    <row r="1581" spans="1:32" s="74" customFormat="1" x14ac:dyDescent="0.2">
      <c r="A1581" s="74" t="str">
        <f>IF(EXPORTADO!I1563&lt;&gt;"",EXPORTADO!I1563,"")</f>
        <v/>
      </c>
      <c r="B1581" s="74" t="str">
        <f t="shared" si="385"/>
        <v/>
      </c>
      <c r="C1581" s="86" t="str">
        <f t="shared" si="386"/>
        <v/>
      </c>
      <c r="D1581" s="86" t="str">
        <f t="shared" si="387"/>
        <v/>
      </c>
      <c r="E1581" s="86" t="str">
        <f t="shared" si="388"/>
        <v/>
      </c>
      <c r="F1581" s="86" t="str">
        <f t="shared" si="389"/>
        <v/>
      </c>
      <c r="G1581" s="86" t="str">
        <f t="shared" si="390"/>
        <v/>
      </c>
      <c r="H1581" s="87" t="str">
        <f>IF(EXPORTADO!B1563&lt;&gt;"",EXPORTADO!B1563,"")</f>
        <v/>
      </c>
      <c r="I1581" s="78" t="str">
        <f t="shared" si="391"/>
        <v/>
      </c>
      <c r="J1581" s="78"/>
      <c r="K1581" s="88" t="str">
        <f>IF(EXPORTADO!A1563&lt;&gt;"",TRIM(EXPORTADO!A1563),"")</f>
        <v/>
      </c>
      <c r="L1581" s="50" t="str">
        <f>IF(K1581&lt;&gt;"",EXPORTADO!D1563,"")</f>
        <v/>
      </c>
      <c r="M1581" s="50"/>
      <c r="N1581" s="78" t="str">
        <f>IF(K1581&lt;&gt;"",EXPORTADO!C1563,"")</f>
        <v/>
      </c>
      <c r="O1581" s="89" t="str">
        <f>IF(G1581&lt;&gt;"",EXPORTADO!E1563,"")</f>
        <v/>
      </c>
      <c r="P1581" s="90" t="str">
        <f>IF(G1581&lt;&gt;"",EXPORTADO!F1563,"")</f>
        <v/>
      </c>
      <c r="Q1581" s="90" t="str">
        <f>IF($G1581&lt;&gt;"",$O1581*P1581,IF(OR($I1581="c",$I1581="css"),SUMIF($G$22:G$2999,$K1581,Q$22:Q$2999),IF($I1581="c1",SUMIF($F$22:F$2999,$K1581,Q$22:Q$2999),IF($I1581="c2",SUMIF($E$22:E$2999,$K1581,Q$22:Q$2999),IF($I1581="c3",SUMIF($D$22:D$2999,$K1581,Q$22:Q$2999),IF($I1581="c4",SUMIF($C$22:C$2999,$K1581,Q$22:Q$2999),""))))))</f>
        <v/>
      </c>
      <c r="S1581" s="90"/>
      <c r="T1581" s="90" t="str">
        <f>IF(G1581&lt;&gt;"",IF(S1581&lt;&gt;"",O1581*S1581,"Celda Vacia"),IF($G1581&lt;&gt;"",$O1581*S1581,IF(OR($I1581="c",$I1581="css"),SUMIF($G$22:G$2999,$K1581,T$22:T$2999),IF($I1581="c1",SUMIF($F$22:F$2999,$K1581,T$22:T$2999),IF($I1581="c2",SUMIF($E$22:E$2999,$K1581,T$22:T$2999),IF($I1581="c3",SUMIF($D$22:D$2999,$K1581,T$22:T$2999),IF($I1581="c4",SUMIF($C$22:C$2999,$K1581,T$22:T$2999),"")))))))</f>
        <v/>
      </c>
      <c r="U1581" s="91" t="str">
        <f t="shared" si="392"/>
        <v/>
      </c>
      <c r="V1581" s="45"/>
      <c r="X1581" s="50" t="str">
        <f t="shared" si="393"/>
        <v/>
      </c>
      <c r="Y1581" s="69" t="str">
        <f t="shared" si="394"/>
        <v/>
      </c>
      <c r="Z1581" s="69" t="str">
        <f t="shared" si="395"/>
        <v/>
      </c>
      <c r="AA1581" s="69" t="str">
        <f>IF(I1581="CSS",IF(RELLENAR!$F$6="PEM",IF(OR(T1581&lt;(Q1581),Q1581=0),1,""),IF(OR(T1581*(1+$T$11+$T$9)&lt;(Q1581*(1+$O$9+$O$11)),Q1581=0),1,"")),"")</f>
        <v/>
      </c>
      <c r="AB1581" s="93" t="str">
        <f t="shared" si="396"/>
        <v/>
      </c>
      <c r="AC1581" s="56" t="str">
        <f t="shared" si="397"/>
        <v/>
      </c>
      <c r="AD1581" s="94" t="str">
        <f t="shared" si="398"/>
        <v/>
      </c>
      <c r="AE1581" s="56" t="str">
        <f t="shared" si="399"/>
        <v/>
      </c>
      <c r="AF1581" s="78" t="str">
        <f t="shared" si="400"/>
        <v/>
      </c>
    </row>
    <row r="1582" spans="1:32" s="74" customFormat="1" x14ac:dyDescent="0.2">
      <c r="A1582" s="74" t="str">
        <f>IF(EXPORTADO!I1564&lt;&gt;"",EXPORTADO!I1564,"")</f>
        <v/>
      </c>
      <c r="B1582" s="74" t="str">
        <f t="shared" si="385"/>
        <v/>
      </c>
      <c r="C1582" s="86" t="str">
        <f t="shared" si="386"/>
        <v/>
      </c>
      <c r="D1582" s="86" t="str">
        <f t="shared" si="387"/>
        <v/>
      </c>
      <c r="E1582" s="86" t="str">
        <f t="shared" si="388"/>
        <v/>
      </c>
      <c r="F1582" s="86" t="str">
        <f t="shared" si="389"/>
        <v/>
      </c>
      <c r="G1582" s="86" t="str">
        <f t="shared" si="390"/>
        <v/>
      </c>
      <c r="H1582" s="87" t="str">
        <f>IF(EXPORTADO!B1564&lt;&gt;"",EXPORTADO!B1564,"")</f>
        <v/>
      </c>
      <c r="I1582" s="78" t="str">
        <f t="shared" si="391"/>
        <v/>
      </c>
      <c r="J1582" s="78"/>
      <c r="K1582" s="88" t="str">
        <f>IF(EXPORTADO!A1564&lt;&gt;"",TRIM(EXPORTADO!A1564),"")</f>
        <v/>
      </c>
      <c r="L1582" s="50" t="str">
        <f>IF(K1582&lt;&gt;"",EXPORTADO!D1564,"")</f>
        <v/>
      </c>
      <c r="M1582" s="50"/>
      <c r="N1582" s="78" t="str">
        <f>IF(K1582&lt;&gt;"",EXPORTADO!C1564,"")</f>
        <v/>
      </c>
      <c r="O1582" s="89" t="str">
        <f>IF(G1582&lt;&gt;"",EXPORTADO!E1564,"")</f>
        <v/>
      </c>
      <c r="P1582" s="90" t="str">
        <f>IF(G1582&lt;&gt;"",EXPORTADO!F1564,"")</f>
        <v/>
      </c>
      <c r="Q1582" s="90" t="str">
        <f>IF($G1582&lt;&gt;"",$O1582*P1582,IF(OR($I1582="c",$I1582="css"),SUMIF($G$22:G$2999,$K1582,Q$22:Q$2999),IF($I1582="c1",SUMIF($F$22:F$2999,$K1582,Q$22:Q$2999),IF($I1582="c2",SUMIF($E$22:E$2999,$K1582,Q$22:Q$2999),IF($I1582="c3",SUMIF($D$22:D$2999,$K1582,Q$22:Q$2999),IF($I1582="c4",SUMIF($C$22:C$2999,$K1582,Q$22:Q$2999),""))))))</f>
        <v/>
      </c>
      <c r="S1582" s="90"/>
      <c r="T1582" s="90" t="str">
        <f>IF(G1582&lt;&gt;"",IF(S1582&lt;&gt;"",O1582*S1582,"Celda Vacia"),IF($G1582&lt;&gt;"",$O1582*S1582,IF(OR($I1582="c",$I1582="css"),SUMIF($G$22:G$2999,$K1582,T$22:T$2999),IF($I1582="c1",SUMIF($F$22:F$2999,$K1582,T$22:T$2999),IF($I1582="c2",SUMIF($E$22:E$2999,$K1582,T$22:T$2999),IF($I1582="c3",SUMIF($D$22:D$2999,$K1582,T$22:T$2999),IF($I1582="c4",SUMIF($C$22:C$2999,$K1582,T$22:T$2999),"")))))))</f>
        <v/>
      </c>
      <c r="U1582" s="91" t="str">
        <f t="shared" si="392"/>
        <v/>
      </c>
      <c r="V1582" s="45"/>
      <c r="X1582" s="50" t="str">
        <f t="shared" si="393"/>
        <v/>
      </c>
      <c r="Y1582" s="69" t="str">
        <f t="shared" si="394"/>
        <v/>
      </c>
      <c r="Z1582" s="69" t="str">
        <f t="shared" si="395"/>
        <v/>
      </c>
      <c r="AA1582" s="69" t="str">
        <f>IF(I1582="CSS",IF(RELLENAR!$F$6="PEM",IF(OR(T1582&lt;(Q1582),Q1582=0),1,""),IF(OR(T1582*(1+$T$11+$T$9)&lt;(Q1582*(1+$O$9+$O$11)),Q1582=0),1,"")),"")</f>
        <v/>
      </c>
      <c r="AB1582" s="93" t="str">
        <f t="shared" si="396"/>
        <v/>
      </c>
      <c r="AC1582" s="56" t="str">
        <f t="shared" si="397"/>
        <v/>
      </c>
      <c r="AD1582" s="94" t="str">
        <f t="shared" si="398"/>
        <v/>
      </c>
      <c r="AE1582" s="56" t="str">
        <f t="shared" si="399"/>
        <v/>
      </c>
      <c r="AF1582" s="78" t="str">
        <f t="shared" si="400"/>
        <v/>
      </c>
    </row>
    <row r="1583" spans="1:32" s="74" customFormat="1" x14ac:dyDescent="0.2">
      <c r="A1583" s="74" t="str">
        <f>IF(EXPORTADO!I1565&lt;&gt;"",EXPORTADO!I1565,"")</f>
        <v/>
      </c>
      <c r="B1583" s="74" t="str">
        <f t="shared" si="385"/>
        <v/>
      </c>
      <c r="C1583" s="86" t="str">
        <f t="shared" si="386"/>
        <v/>
      </c>
      <c r="D1583" s="86" t="str">
        <f t="shared" si="387"/>
        <v/>
      </c>
      <c r="E1583" s="86" t="str">
        <f t="shared" si="388"/>
        <v/>
      </c>
      <c r="F1583" s="86" t="str">
        <f t="shared" si="389"/>
        <v/>
      </c>
      <c r="G1583" s="86" t="str">
        <f t="shared" si="390"/>
        <v/>
      </c>
      <c r="H1583" s="87" t="str">
        <f>IF(EXPORTADO!B1565&lt;&gt;"",EXPORTADO!B1565,"")</f>
        <v/>
      </c>
      <c r="I1583" s="78" t="str">
        <f t="shared" si="391"/>
        <v/>
      </c>
      <c r="J1583" s="78"/>
      <c r="K1583" s="88" t="str">
        <f>IF(EXPORTADO!A1565&lt;&gt;"",TRIM(EXPORTADO!A1565),"")</f>
        <v/>
      </c>
      <c r="L1583" s="50" t="str">
        <f>IF(K1583&lt;&gt;"",EXPORTADO!D1565,"")</f>
        <v/>
      </c>
      <c r="M1583" s="50"/>
      <c r="N1583" s="78" t="str">
        <f>IF(K1583&lt;&gt;"",EXPORTADO!C1565,"")</f>
        <v/>
      </c>
      <c r="O1583" s="89" t="str">
        <f>IF(G1583&lt;&gt;"",EXPORTADO!E1565,"")</f>
        <v/>
      </c>
      <c r="P1583" s="90" t="str">
        <f>IF(G1583&lt;&gt;"",EXPORTADO!F1565,"")</f>
        <v/>
      </c>
      <c r="Q1583" s="90" t="str">
        <f>IF($G1583&lt;&gt;"",$O1583*P1583,IF(OR($I1583="c",$I1583="css"),SUMIF($G$22:G$2999,$K1583,Q$22:Q$2999),IF($I1583="c1",SUMIF($F$22:F$2999,$K1583,Q$22:Q$2999),IF($I1583="c2",SUMIF($E$22:E$2999,$K1583,Q$22:Q$2999),IF($I1583="c3",SUMIF($D$22:D$2999,$K1583,Q$22:Q$2999),IF($I1583="c4",SUMIF($C$22:C$2999,$K1583,Q$22:Q$2999),""))))))</f>
        <v/>
      </c>
      <c r="S1583" s="90"/>
      <c r="T1583" s="90" t="str">
        <f>IF(G1583&lt;&gt;"",IF(S1583&lt;&gt;"",O1583*S1583,"Celda Vacia"),IF($G1583&lt;&gt;"",$O1583*S1583,IF(OR($I1583="c",$I1583="css"),SUMIF($G$22:G$2999,$K1583,T$22:T$2999),IF($I1583="c1",SUMIF($F$22:F$2999,$K1583,T$22:T$2999),IF($I1583="c2",SUMIF($E$22:E$2999,$K1583,T$22:T$2999),IF($I1583="c3",SUMIF($D$22:D$2999,$K1583,T$22:T$2999),IF($I1583="c4",SUMIF($C$22:C$2999,$K1583,T$22:T$2999),"")))))))</f>
        <v/>
      </c>
      <c r="U1583" s="91" t="str">
        <f t="shared" si="392"/>
        <v/>
      </c>
      <c r="V1583" s="45"/>
      <c r="X1583" s="50" t="str">
        <f t="shared" si="393"/>
        <v/>
      </c>
      <c r="Y1583" s="69" t="str">
        <f t="shared" si="394"/>
        <v/>
      </c>
      <c r="Z1583" s="69" t="str">
        <f t="shared" si="395"/>
        <v/>
      </c>
      <c r="AA1583" s="69" t="str">
        <f>IF(I1583="CSS",IF(RELLENAR!$F$6="PEM",IF(OR(T1583&lt;(Q1583),Q1583=0),1,""),IF(OR(T1583*(1+$T$11+$T$9)&lt;(Q1583*(1+$O$9+$O$11)),Q1583=0),1,"")),"")</f>
        <v/>
      </c>
      <c r="AB1583" s="93" t="str">
        <f t="shared" si="396"/>
        <v/>
      </c>
      <c r="AC1583" s="56" t="str">
        <f t="shared" si="397"/>
        <v/>
      </c>
      <c r="AD1583" s="94" t="str">
        <f t="shared" si="398"/>
        <v/>
      </c>
      <c r="AE1583" s="56" t="str">
        <f t="shared" si="399"/>
        <v/>
      </c>
      <c r="AF1583" s="78" t="str">
        <f t="shared" si="400"/>
        <v/>
      </c>
    </row>
    <row r="1584" spans="1:32" s="74" customFormat="1" x14ac:dyDescent="0.2">
      <c r="A1584" s="74" t="str">
        <f>IF(EXPORTADO!I1566&lt;&gt;"",EXPORTADO!I1566,"")</f>
        <v/>
      </c>
      <c r="B1584" s="74" t="str">
        <f t="shared" si="385"/>
        <v/>
      </c>
      <c r="C1584" s="86" t="str">
        <f t="shared" si="386"/>
        <v/>
      </c>
      <c r="D1584" s="86" t="str">
        <f t="shared" si="387"/>
        <v/>
      </c>
      <c r="E1584" s="86" t="str">
        <f t="shared" si="388"/>
        <v/>
      </c>
      <c r="F1584" s="86" t="str">
        <f t="shared" si="389"/>
        <v/>
      </c>
      <c r="G1584" s="86" t="str">
        <f t="shared" si="390"/>
        <v/>
      </c>
      <c r="H1584" s="87" t="str">
        <f>IF(EXPORTADO!B1566&lt;&gt;"",EXPORTADO!B1566,"")</f>
        <v/>
      </c>
      <c r="I1584" s="78" t="str">
        <f t="shared" si="391"/>
        <v/>
      </c>
      <c r="J1584" s="78"/>
      <c r="K1584" s="88" t="str">
        <f>IF(EXPORTADO!A1566&lt;&gt;"",TRIM(EXPORTADO!A1566),"")</f>
        <v/>
      </c>
      <c r="L1584" s="50" t="str">
        <f>IF(K1584&lt;&gt;"",EXPORTADO!D1566,"")</f>
        <v/>
      </c>
      <c r="M1584" s="50"/>
      <c r="N1584" s="78" t="str">
        <f>IF(K1584&lt;&gt;"",EXPORTADO!C1566,"")</f>
        <v/>
      </c>
      <c r="O1584" s="89" t="str">
        <f>IF(G1584&lt;&gt;"",EXPORTADO!E1566,"")</f>
        <v/>
      </c>
      <c r="P1584" s="90" t="str">
        <f>IF(G1584&lt;&gt;"",EXPORTADO!F1566,"")</f>
        <v/>
      </c>
      <c r="Q1584" s="90" t="str">
        <f>IF($G1584&lt;&gt;"",$O1584*P1584,IF(OR($I1584="c",$I1584="css"),SUMIF($G$22:G$2999,$K1584,Q$22:Q$2999),IF($I1584="c1",SUMIF($F$22:F$2999,$K1584,Q$22:Q$2999),IF($I1584="c2",SUMIF($E$22:E$2999,$K1584,Q$22:Q$2999),IF($I1584="c3",SUMIF($D$22:D$2999,$K1584,Q$22:Q$2999),IF($I1584="c4",SUMIF($C$22:C$2999,$K1584,Q$22:Q$2999),""))))))</f>
        <v/>
      </c>
      <c r="S1584" s="90"/>
      <c r="T1584" s="90" t="str">
        <f>IF(G1584&lt;&gt;"",IF(S1584&lt;&gt;"",O1584*S1584,"Celda Vacia"),IF($G1584&lt;&gt;"",$O1584*S1584,IF(OR($I1584="c",$I1584="css"),SUMIF($G$22:G$2999,$K1584,T$22:T$2999),IF($I1584="c1",SUMIF($F$22:F$2999,$K1584,T$22:T$2999),IF($I1584="c2",SUMIF($E$22:E$2999,$K1584,T$22:T$2999),IF($I1584="c3",SUMIF($D$22:D$2999,$K1584,T$22:T$2999),IF($I1584="c4",SUMIF($C$22:C$2999,$K1584,T$22:T$2999),"")))))))</f>
        <v/>
      </c>
      <c r="U1584" s="91" t="str">
        <f t="shared" si="392"/>
        <v/>
      </c>
      <c r="V1584" s="45"/>
      <c r="X1584" s="50" t="str">
        <f t="shared" si="393"/>
        <v/>
      </c>
      <c r="Y1584" s="69" t="str">
        <f t="shared" si="394"/>
        <v/>
      </c>
      <c r="Z1584" s="69" t="str">
        <f t="shared" si="395"/>
        <v/>
      </c>
      <c r="AA1584" s="69" t="str">
        <f>IF(I1584="CSS",IF(RELLENAR!$F$6="PEM",IF(OR(T1584&lt;(Q1584),Q1584=0),1,""),IF(OR(T1584*(1+$T$11+$T$9)&lt;(Q1584*(1+$O$9+$O$11)),Q1584=0),1,"")),"")</f>
        <v/>
      </c>
      <c r="AB1584" s="93" t="str">
        <f t="shared" si="396"/>
        <v/>
      </c>
      <c r="AC1584" s="56" t="str">
        <f t="shared" si="397"/>
        <v/>
      </c>
      <c r="AD1584" s="94" t="str">
        <f t="shared" si="398"/>
        <v/>
      </c>
      <c r="AE1584" s="56" t="str">
        <f t="shared" si="399"/>
        <v/>
      </c>
      <c r="AF1584" s="78" t="str">
        <f t="shared" si="400"/>
        <v/>
      </c>
    </row>
    <row r="1585" spans="1:32" s="74" customFormat="1" x14ac:dyDescent="0.2">
      <c r="A1585" s="74" t="str">
        <f>IF(EXPORTADO!I1567&lt;&gt;"",EXPORTADO!I1567,"")</f>
        <v/>
      </c>
      <c r="B1585" s="74" t="str">
        <f t="shared" si="385"/>
        <v/>
      </c>
      <c r="C1585" s="86" t="str">
        <f t="shared" si="386"/>
        <v/>
      </c>
      <c r="D1585" s="86" t="str">
        <f t="shared" si="387"/>
        <v/>
      </c>
      <c r="E1585" s="86" t="str">
        <f t="shared" si="388"/>
        <v/>
      </c>
      <c r="F1585" s="86" t="str">
        <f t="shared" si="389"/>
        <v/>
      </c>
      <c r="G1585" s="86" t="str">
        <f t="shared" si="390"/>
        <v/>
      </c>
      <c r="H1585" s="87" t="str">
        <f>IF(EXPORTADO!B1567&lt;&gt;"",EXPORTADO!B1567,"")</f>
        <v/>
      </c>
      <c r="I1585" s="78" t="str">
        <f t="shared" si="391"/>
        <v/>
      </c>
      <c r="J1585" s="78"/>
      <c r="K1585" s="88" t="str">
        <f>IF(EXPORTADO!A1567&lt;&gt;"",TRIM(EXPORTADO!A1567),"")</f>
        <v/>
      </c>
      <c r="L1585" s="50" t="str">
        <f>IF(K1585&lt;&gt;"",EXPORTADO!D1567,"")</f>
        <v/>
      </c>
      <c r="M1585" s="50"/>
      <c r="N1585" s="78" t="str">
        <f>IF(K1585&lt;&gt;"",EXPORTADO!C1567,"")</f>
        <v/>
      </c>
      <c r="O1585" s="89" t="str">
        <f>IF(G1585&lt;&gt;"",EXPORTADO!E1567,"")</f>
        <v/>
      </c>
      <c r="P1585" s="90" t="str">
        <f>IF(G1585&lt;&gt;"",EXPORTADO!F1567,"")</f>
        <v/>
      </c>
      <c r="Q1585" s="90" t="str">
        <f>IF($G1585&lt;&gt;"",$O1585*P1585,IF(OR($I1585="c",$I1585="css"),SUMIF($G$22:G$2999,$K1585,Q$22:Q$2999),IF($I1585="c1",SUMIF($F$22:F$2999,$K1585,Q$22:Q$2999),IF($I1585="c2",SUMIF($E$22:E$2999,$K1585,Q$22:Q$2999),IF($I1585="c3",SUMIF($D$22:D$2999,$K1585,Q$22:Q$2999),IF($I1585="c4",SUMIF($C$22:C$2999,$K1585,Q$22:Q$2999),""))))))</f>
        <v/>
      </c>
      <c r="S1585" s="90"/>
      <c r="T1585" s="90" t="str">
        <f>IF(G1585&lt;&gt;"",IF(S1585&lt;&gt;"",O1585*S1585,"Celda Vacia"),IF($G1585&lt;&gt;"",$O1585*S1585,IF(OR($I1585="c",$I1585="css"),SUMIF($G$22:G$2999,$K1585,T$22:T$2999),IF($I1585="c1",SUMIF($F$22:F$2999,$K1585,T$22:T$2999),IF($I1585="c2",SUMIF($E$22:E$2999,$K1585,T$22:T$2999),IF($I1585="c3",SUMIF($D$22:D$2999,$K1585,T$22:T$2999),IF($I1585="c4",SUMIF($C$22:C$2999,$K1585,T$22:T$2999),"")))))))</f>
        <v/>
      </c>
      <c r="U1585" s="91" t="str">
        <f t="shared" si="392"/>
        <v/>
      </c>
      <c r="V1585" s="45"/>
      <c r="X1585" s="50" t="str">
        <f t="shared" si="393"/>
        <v/>
      </c>
      <c r="Y1585" s="69" t="str">
        <f t="shared" si="394"/>
        <v/>
      </c>
      <c r="Z1585" s="69" t="str">
        <f t="shared" si="395"/>
        <v/>
      </c>
      <c r="AA1585" s="69" t="str">
        <f>IF(I1585="CSS",IF(RELLENAR!$F$6="PEM",IF(OR(T1585&lt;(Q1585),Q1585=0),1,""),IF(OR(T1585*(1+$T$11+$T$9)&lt;(Q1585*(1+$O$9+$O$11)),Q1585=0),1,"")),"")</f>
        <v/>
      </c>
      <c r="AB1585" s="93" t="str">
        <f t="shared" si="396"/>
        <v/>
      </c>
      <c r="AC1585" s="56" t="str">
        <f t="shared" si="397"/>
        <v/>
      </c>
      <c r="AD1585" s="94" t="str">
        <f t="shared" si="398"/>
        <v/>
      </c>
      <c r="AE1585" s="56" t="str">
        <f t="shared" si="399"/>
        <v/>
      </c>
      <c r="AF1585" s="78" t="str">
        <f t="shared" si="400"/>
        <v/>
      </c>
    </row>
    <row r="1586" spans="1:32" s="74" customFormat="1" x14ac:dyDescent="0.2">
      <c r="A1586" s="74" t="str">
        <f>IF(EXPORTADO!I1568&lt;&gt;"",EXPORTADO!I1568,"")</f>
        <v/>
      </c>
      <c r="B1586" s="74" t="str">
        <f t="shared" si="385"/>
        <v/>
      </c>
      <c r="C1586" s="86" t="str">
        <f t="shared" si="386"/>
        <v/>
      </c>
      <c r="D1586" s="86" t="str">
        <f t="shared" si="387"/>
        <v/>
      </c>
      <c r="E1586" s="86" t="str">
        <f t="shared" si="388"/>
        <v/>
      </c>
      <c r="F1586" s="86" t="str">
        <f t="shared" si="389"/>
        <v/>
      </c>
      <c r="G1586" s="86" t="str">
        <f t="shared" si="390"/>
        <v/>
      </c>
      <c r="H1586" s="87" t="str">
        <f>IF(EXPORTADO!B1568&lt;&gt;"",EXPORTADO!B1568,"")</f>
        <v/>
      </c>
      <c r="I1586" s="78" t="str">
        <f t="shared" si="391"/>
        <v/>
      </c>
      <c r="J1586" s="78"/>
      <c r="K1586" s="88" t="str">
        <f>IF(EXPORTADO!A1568&lt;&gt;"",TRIM(EXPORTADO!A1568),"")</f>
        <v/>
      </c>
      <c r="L1586" s="50" t="str">
        <f>IF(K1586&lt;&gt;"",EXPORTADO!D1568,"")</f>
        <v/>
      </c>
      <c r="M1586" s="50"/>
      <c r="N1586" s="78" t="str">
        <f>IF(K1586&lt;&gt;"",EXPORTADO!C1568,"")</f>
        <v/>
      </c>
      <c r="O1586" s="89" t="str">
        <f>IF(G1586&lt;&gt;"",EXPORTADO!E1568,"")</f>
        <v/>
      </c>
      <c r="P1586" s="90" t="str">
        <f>IF(G1586&lt;&gt;"",EXPORTADO!F1568,"")</f>
        <v/>
      </c>
      <c r="Q1586" s="90" t="str">
        <f>IF($G1586&lt;&gt;"",$O1586*P1586,IF(OR($I1586="c",$I1586="css"),SUMIF($G$22:G$2999,$K1586,Q$22:Q$2999),IF($I1586="c1",SUMIF($F$22:F$2999,$K1586,Q$22:Q$2999),IF($I1586="c2",SUMIF($E$22:E$2999,$K1586,Q$22:Q$2999),IF($I1586="c3",SUMIF($D$22:D$2999,$K1586,Q$22:Q$2999),IF($I1586="c4",SUMIF($C$22:C$2999,$K1586,Q$22:Q$2999),""))))))</f>
        <v/>
      </c>
      <c r="S1586" s="90"/>
      <c r="T1586" s="90" t="str">
        <f>IF(G1586&lt;&gt;"",IF(S1586&lt;&gt;"",O1586*S1586,"Celda Vacia"),IF($G1586&lt;&gt;"",$O1586*S1586,IF(OR($I1586="c",$I1586="css"),SUMIF($G$22:G$2999,$K1586,T$22:T$2999),IF($I1586="c1",SUMIF($F$22:F$2999,$K1586,T$22:T$2999),IF($I1586="c2",SUMIF($E$22:E$2999,$K1586,T$22:T$2999),IF($I1586="c3",SUMIF($D$22:D$2999,$K1586,T$22:T$2999),IF($I1586="c4",SUMIF($C$22:C$2999,$K1586,T$22:T$2999),"")))))))</f>
        <v/>
      </c>
      <c r="U1586" s="91" t="str">
        <f t="shared" si="392"/>
        <v/>
      </c>
      <c r="V1586" s="45"/>
      <c r="X1586" s="50" t="str">
        <f t="shared" si="393"/>
        <v/>
      </c>
      <c r="Y1586" s="69" t="str">
        <f t="shared" si="394"/>
        <v/>
      </c>
      <c r="Z1586" s="69" t="str">
        <f t="shared" si="395"/>
        <v/>
      </c>
      <c r="AA1586" s="69" t="str">
        <f>IF(I1586="CSS",IF(RELLENAR!$F$6="PEM",IF(OR(T1586&lt;(Q1586),Q1586=0),1,""),IF(OR(T1586*(1+$T$11+$T$9)&lt;(Q1586*(1+$O$9+$O$11)),Q1586=0),1,"")),"")</f>
        <v/>
      </c>
      <c r="AB1586" s="93" t="str">
        <f t="shared" si="396"/>
        <v/>
      </c>
      <c r="AC1586" s="56" t="str">
        <f t="shared" si="397"/>
        <v/>
      </c>
      <c r="AD1586" s="94" t="str">
        <f t="shared" si="398"/>
        <v/>
      </c>
      <c r="AE1586" s="56" t="str">
        <f t="shared" si="399"/>
        <v/>
      </c>
      <c r="AF1586" s="78" t="str">
        <f t="shared" si="400"/>
        <v/>
      </c>
    </row>
    <row r="1587" spans="1:32" s="74" customFormat="1" x14ac:dyDescent="0.2">
      <c r="A1587" s="74" t="str">
        <f>IF(EXPORTADO!I1569&lt;&gt;"",EXPORTADO!I1569,"")</f>
        <v/>
      </c>
      <c r="B1587" s="74" t="str">
        <f t="shared" si="385"/>
        <v/>
      </c>
      <c r="C1587" s="86" t="str">
        <f t="shared" si="386"/>
        <v/>
      </c>
      <c r="D1587" s="86" t="str">
        <f t="shared" si="387"/>
        <v/>
      </c>
      <c r="E1587" s="86" t="str">
        <f t="shared" si="388"/>
        <v/>
      </c>
      <c r="F1587" s="86" t="str">
        <f t="shared" si="389"/>
        <v/>
      </c>
      <c r="G1587" s="86" t="str">
        <f t="shared" si="390"/>
        <v/>
      </c>
      <c r="H1587" s="87" t="str">
        <f>IF(EXPORTADO!B1569&lt;&gt;"",EXPORTADO!B1569,"")</f>
        <v/>
      </c>
      <c r="I1587" s="78" t="str">
        <f t="shared" si="391"/>
        <v/>
      </c>
      <c r="J1587" s="78"/>
      <c r="K1587" s="88" t="str">
        <f>IF(EXPORTADO!A1569&lt;&gt;"",TRIM(EXPORTADO!A1569),"")</f>
        <v/>
      </c>
      <c r="L1587" s="50" t="str">
        <f>IF(K1587&lt;&gt;"",EXPORTADO!D1569,"")</f>
        <v/>
      </c>
      <c r="M1587" s="50"/>
      <c r="N1587" s="78" t="str">
        <f>IF(K1587&lt;&gt;"",EXPORTADO!C1569,"")</f>
        <v/>
      </c>
      <c r="O1587" s="89" t="str">
        <f>IF(G1587&lt;&gt;"",EXPORTADO!E1569,"")</f>
        <v/>
      </c>
      <c r="P1587" s="90" t="str">
        <f>IF(G1587&lt;&gt;"",EXPORTADO!F1569,"")</f>
        <v/>
      </c>
      <c r="Q1587" s="90" t="str">
        <f>IF($G1587&lt;&gt;"",$O1587*P1587,IF(OR($I1587="c",$I1587="css"),SUMIF($G$22:G$2999,$K1587,Q$22:Q$2999),IF($I1587="c1",SUMIF($F$22:F$2999,$K1587,Q$22:Q$2999),IF($I1587="c2",SUMIF($E$22:E$2999,$K1587,Q$22:Q$2999),IF($I1587="c3",SUMIF($D$22:D$2999,$K1587,Q$22:Q$2999),IF($I1587="c4",SUMIF($C$22:C$2999,$K1587,Q$22:Q$2999),""))))))</f>
        <v/>
      </c>
      <c r="S1587" s="90"/>
      <c r="T1587" s="90" t="str">
        <f>IF(G1587&lt;&gt;"",IF(S1587&lt;&gt;"",O1587*S1587,"Celda Vacia"),IF($G1587&lt;&gt;"",$O1587*S1587,IF(OR($I1587="c",$I1587="css"),SUMIF($G$22:G$2999,$K1587,T$22:T$2999),IF($I1587="c1",SUMIF($F$22:F$2999,$K1587,T$22:T$2999),IF($I1587="c2",SUMIF($E$22:E$2999,$K1587,T$22:T$2999),IF($I1587="c3",SUMIF($D$22:D$2999,$K1587,T$22:T$2999),IF($I1587="c4",SUMIF($C$22:C$2999,$K1587,T$22:T$2999),"")))))))</f>
        <v/>
      </c>
      <c r="U1587" s="91" t="str">
        <f t="shared" si="392"/>
        <v/>
      </c>
      <c r="V1587" s="45"/>
      <c r="X1587" s="50" t="str">
        <f t="shared" si="393"/>
        <v/>
      </c>
      <c r="Y1587" s="69" t="str">
        <f t="shared" si="394"/>
        <v/>
      </c>
      <c r="Z1587" s="69" t="str">
        <f t="shared" si="395"/>
        <v/>
      </c>
      <c r="AA1587" s="69" t="str">
        <f>IF(I1587="CSS",IF(RELLENAR!$F$6="PEM",IF(OR(T1587&lt;(Q1587),Q1587=0),1,""),IF(OR(T1587*(1+$T$11+$T$9)&lt;(Q1587*(1+$O$9+$O$11)),Q1587=0),1,"")),"")</f>
        <v/>
      </c>
      <c r="AB1587" s="93" t="str">
        <f t="shared" si="396"/>
        <v/>
      </c>
      <c r="AC1587" s="56" t="str">
        <f t="shared" si="397"/>
        <v/>
      </c>
      <c r="AD1587" s="94" t="str">
        <f t="shared" si="398"/>
        <v/>
      </c>
      <c r="AE1587" s="56" t="str">
        <f t="shared" si="399"/>
        <v/>
      </c>
      <c r="AF1587" s="78" t="str">
        <f t="shared" si="400"/>
        <v/>
      </c>
    </row>
    <row r="1588" spans="1:32" s="74" customFormat="1" x14ac:dyDescent="0.2">
      <c r="A1588" s="74" t="str">
        <f>IF(EXPORTADO!I1570&lt;&gt;"",EXPORTADO!I1570,"")</f>
        <v/>
      </c>
      <c r="B1588" s="74" t="str">
        <f t="shared" si="385"/>
        <v/>
      </c>
      <c r="C1588" s="86" t="str">
        <f t="shared" si="386"/>
        <v/>
      </c>
      <c r="D1588" s="86" t="str">
        <f t="shared" si="387"/>
        <v/>
      </c>
      <c r="E1588" s="86" t="str">
        <f t="shared" si="388"/>
        <v/>
      </c>
      <c r="F1588" s="86" t="str">
        <f t="shared" si="389"/>
        <v/>
      </c>
      <c r="G1588" s="86" t="str">
        <f t="shared" si="390"/>
        <v/>
      </c>
      <c r="H1588" s="87" t="str">
        <f>IF(EXPORTADO!B1570&lt;&gt;"",EXPORTADO!B1570,"")</f>
        <v/>
      </c>
      <c r="I1588" s="78" t="str">
        <f t="shared" si="391"/>
        <v/>
      </c>
      <c r="J1588" s="78"/>
      <c r="K1588" s="88" t="str">
        <f>IF(EXPORTADO!A1570&lt;&gt;"",TRIM(EXPORTADO!A1570),"")</f>
        <v/>
      </c>
      <c r="L1588" s="50" t="str">
        <f>IF(K1588&lt;&gt;"",EXPORTADO!D1570,"")</f>
        <v/>
      </c>
      <c r="M1588" s="50"/>
      <c r="N1588" s="78" t="str">
        <f>IF(K1588&lt;&gt;"",EXPORTADO!C1570,"")</f>
        <v/>
      </c>
      <c r="O1588" s="89" t="str">
        <f>IF(G1588&lt;&gt;"",EXPORTADO!E1570,"")</f>
        <v/>
      </c>
      <c r="P1588" s="90" t="str">
        <f>IF(G1588&lt;&gt;"",EXPORTADO!F1570,"")</f>
        <v/>
      </c>
      <c r="Q1588" s="90" t="str">
        <f>IF($G1588&lt;&gt;"",$O1588*P1588,IF(OR($I1588="c",$I1588="css"),SUMIF($G$22:G$2999,$K1588,Q$22:Q$2999),IF($I1588="c1",SUMIF($F$22:F$2999,$K1588,Q$22:Q$2999),IF($I1588="c2",SUMIF($E$22:E$2999,$K1588,Q$22:Q$2999),IF($I1588="c3",SUMIF($D$22:D$2999,$K1588,Q$22:Q$2999),IF($I1588="c4",SUMIF($C$22:C$2999,$K1588,Q$22:Q$2999),""))))))</f>
        <v/>
      </c>
      <c r="S1588" s="90"/>
      <c r="T1588" s="90" t="str">
        <f>IF(G1588&lt;&gt;"",IF(S1588&lt;&gt;"",O1588*S1588,"Celda Vacia"),IF($G1588&lt;&gt;"",$O1588*S1588,IF(OR($I1588="c",$I1588="css"),SUMIF($G$22:G$2999,$K1588,T$22:T$2999),IF($I1588="c1",SUMIF($F$22:F$2999,$K1588,T$22:T$2999),IF($I1588="c2",SUMIF($E$22:E$2999,$K1588,T$22:T$2999),IF($I1588="c3",SUMIF($D$22:D$2999,$K1588,T$22:T$2999),IF($I1588="c4",SUMIF($C$22:C$2999,$K1588,T$22:T$2999),"")))))))</f>
        <v/>
      </c>
      <c r="U1588" s="91" t="str">
        <f t="shared" si="392"/>
        <v/>
      </c>
      <c r="V1588" s="45"/>
      <c r="X1588" s="50" t="str">
        <f t="shared" si="393"/>
        <v/>
      </c>
      <c r="Y1588" s="69" t="str">
        <f t="shared" si="394"/>
        <v/>
      </c>
      <c r="Z1588" s="69" t="str">
        <f t="shared" si="395"/>
        <v/>
      </c>
      <c r="AA1588" s="69" t="str">
        <f>IF(I1588="CSS",IF(RELLENAR!$F$6="PEM",IF(OR(T1588&lt;(Q1588),Q1588=0),1,""),IF(OR(T1588*(1+$T$11+$T$9)&lt;(Q1588*(1+$O$9+$O$11)),Q1588=0),1,"")),"")</f>
        <v/>
      </c>
      <c r="AB1588" s="93" t="str">
        <f t="shared" si="396"/>
        <v/>
      </c>
      <c r="AC1588" s="56" t="str">
        <f t="shared" si="397"/>
        <v/>
      </c>
      <c r="AD1588" s="94" t="str">
        <f t="shared" si="398"/>
        <v/>
      </c>
      <c r="AE1588" s="56" t="str">
        <f t="shared" si="399"/>
        <v/>
      </c>
      <c r="AF1588" s="78" t="str">
        <f t="shared" si="400"/>
        <v/>
      </c>
    </row>
    <row r="1589" spans="1:32" s="74" customFormat="1" x14ac:dyDescent="0.2">
      <c r="A1589" s="74" t="str">
        <f>IF(EXPORTADO!I1571&lt;&gt;"",EXPORTADO!I1571,"")</f>
        <v/>
      </c>
      <c r="B1589" s="74" t="str">
        <f t="shared" si="385"/>
        <v/>
      </c>
      <c r="C1589" s="86" t="str">
        <f t="shared" si="386"/>
        <v/>
      </c>
      <c r="D1589" s="86" t="str">
        <f t="shared" si="387"/>
        <v/>
      </c>
      <c r="E1589" s="86" t="str">
        <f t="shared" si="388"/>
        <v/>
      </c>
      <c r="F1589" s="86" t="str">
        <f t="shared" si="389"/>
        <v/>
      </c>
      <c r="G1589" s="86" t="str">
        <f t="shared" si="390"/>
        <v/>
      </c>
      <c r="H1589" s="87" t="str">
        <f>IF(EXPORTADO!B1571&lt;&gt;"",EXPORTADO!B1571,"")</f>
        <v/>
      </c>
      <c r="I1589" s="78" t="str">
        <f t="shared" si="391"/>
        <v/>
      </c>
      <c r="J1589" s="78"/>
      <c r="K1589" s="88" t="str">
        <f>IF(EXPORTADO!A1571&lt;&gt;"",TRIM(EXPORTADO!A1571),"")</f>
        <v/>
      </c>
      <c r="L1589" s="50" t="str">
        <f>IF(K1589&lt;&gt;"",EXPORTADO!D1571,"")</f>
        <v/>
      </c>
      <c r="M1589" s="50"/>
      <c r="N1589" s="78" t="str">
        <f>IF(K1589&lt;&gt;"",EXPORTADO!C1571,"")</f>
        <v/>
      </c>
      <c r="O1589" s="89" t="str">
        <f>IF(G1589&lt;&gt;"",EXPORTADO!E1571,"")</f>
        <v/>
      </c>
      <c r="P1589" s="90" t="str">
        <f>IF(G1589&lt;&gt;"",EXPORTADO!F1571,"")</f>
        <v/>
      </c>
      <c r="Q1589" s="90" t="str">
        <f>IF($G1589&lt;&gt;"",$O1589*P1589,IF(OR($I1589="c",$I1589="css"),SUMIF($G$22:G$2999,$K1589,Q$22:Q$2999),IF($I1589="c1",SUMIF($F$22:F$2999,$K1589,Q$22:Q$2999),IF($I1589="c2",SUMIF($E$22:E$2999,$K1589,Q$22:Q$2999),IF($I1589="c3",SUMIF($D$22:D$2999,$K1589,Q$22:Q$2999),IF($I1589="c4",SUMIF($C$22:C$2999,$K1589,Q$22:Q$2999),""))))))</f>
        <v/>
      </c>
      <c r="S1589" s="90"/>
      <c r="T1589" s="90" t="str">
        <f>IF(G1589&lt;&gt;"",IF(S1589&lt;&gt;"",O1589*S1589,"Celda Vacia"),IF($G1589&lt;&gt;"",$O1589*S1589,IF(OR($I1589="c",$I1589="css"),SUMIF($G$22:G$2999,$K1589,T$22:T$2999),IF($I1589="c1",SUMIF($F$22:F$2999,$K1589,T$22:T$2999),IF($I1589="c2",SUMIF($E$22:E$2999,$K1589,T$22:T$2999),IF($I1589="c3",SUMIF($D$22:D$2999,$K1589,T$22:T$2999),IF($I1589="c4",SUMIF($C$22:C$2999,$K1589,T$22:T$2999),"")))))))</f>
        <v/>
      </c>
      <c r="U1589" s="91" t="str">
        <f t="shared" si="392"/>
        <v/>
      </c>
      <c r="V1589" s="45"/>
      <c r="X1589" s="50" t="str">
        <f t="shared" si="393"/>
        <v/>
      </c>
      <c r="Y1589" s="69" t="str">
        <f t="shared" si="394"/>
        <v/>
      </c>
      <c r="Z1589" s="69" t="str">
        <f t="shared" si="395"/>
        <v/>
      </c>
      <c r="AA1589" s="69" t="str">
        <f>IF(I1589="CSS",IF(RELLENAR!$F$6="PEM",IF(OR(T1589&lt;(Q1589),Q1589=0),1,""),IF(OR(T1589*(1+$T$11+$T$9)&lt;(Q1589*(1+$O$9+$O$11)),Q1589=0),1,"")),"")</f>
        <v/>
      </c>
      <c r="AB1589" s="93" t="str">
        <f t="shared" si="396"/>
        <v/>
      </c>
      <c r="AC1589" s="56" t="str">
        <f t="shared" si="397"/>
        <v/>
      </c>
      <c r="AD1589" s="94" t="str">
        <f t="shared" si="398"/>
        <v/>
      </c>
      <c r="AE1589" s="56" t="str">
        <f t="shared" si="399"/>
        <v/>
      </c>
      <c r="AF1589" s="78" t="str">
        <f t="shared" si="400"/>
        <v/>
      </c>
    </row>
    <row r="1590" spans="1:32" s="74" customFormat="1" x14ac:dyDescent="0.2">
      <c r="A1590" s="74" t="str">
        <f>IF(EXPORTADO!I1572&lt;&gt;"",EXPORTADO!I1572,"")</f>
        <v/>
      </c>
      <c r="B1590" s="74" t="str">
        <f t="shared" si="385"/>
        <v/>
      </c>
      <c r="C1590" s="86" t="str">
        <f t="shared" si="386"/>
        <v/>
      </c>
      <c r="D1590" s="86" t="str">
        <f t="shared" si="387"/>
        <v/>
      </c>
      <c r="E1590" s="86" t="str">
        <f t="shared" si="388"/>
        <v/>
      </c>
      <c r="F1590" s="86" t="str">
        <f t="shared" si="389"/>
        <v/>
      </c>
      <c r="G1590" s="86" t="str">
        <f t="shared" si="390"/>
        <v/>
      </c>
      <c r="H1590" s="87" t="str">
        <f>IF(EXPORTADO!B1572&lt;&gt;"",EXPORTADO!B1572,"")</f>
        <v/>
      </c>
      <c r="I1590" s="78" t="str">
        <f t="shared" si="391"/>
        <v/>
      </c>
      <c r="J1590" s="78"/>
      <c r="K1590" s="88" t="str">
        <f>IF(EXPORTADO!A1572&lt;&gt;"",TRIM(EXPORTADO!A1572),"")</f>
        <v/>
      </c>
      <c r="L1590" s="50" t="str">
        <f>IF(K1590&lt;&gt;"",EXPORTADO!D1572,"")</f>
        <v/>
      </c>
      <c r="M1590" s="50"/>
      <c r="N1590" s="78" t="str">
        <f>IF(K1590&lt;&gt;"",EXPORTADO!C1572,"")</f>
        <v/>
      </c>
      <c r="O1590" s="89" t="str">
        <f>IF(G1590&lt;&gt;"",EXPORTADO!E1572,"")</f>
        <v/>
      </c>
      <c r="P1590" s="90" t="str">
        <f>IF(G1590&lt;&gt;"",EXPORTADO!F1572,"")</f>
        <v/>
      </c>
      <c r="Q1590" s="90" t="str">
        <f>IF($G1590&lt;&gt;"",$O1590*P1590,IF(OR($I1590="c",$I1590="css"),SUMIF($G$22:G$2999,$K1590,Q$22:Q$2999),IF($I1590="c1",SUMIF($F$22:F$2999,$K1590,Q$22:Q$2999),IF($I1590="c2",SUMIF($E$22:E$2999,$K1590,Q$22:Q$2999),IF($I1590="c3",SUMIF($D$22:D$2999,$K1590,Q$22:Q$2999),IF($I1590="c4",SUMIF($C$22:C$2999,$K1590,Q$22:Q$2999),""))))))</f>
        <v/>
      </c>
      <c r="S1590" s="90"/>
      <c r="T1590" s="90" t="str">
        <f>IF(G1590&lt;&gt;"",IF(S1590&lt;&gt;"",O1590*S1590,"Celda Vacia"),IF($G1590&lt;&gt;"",$O1590*S1590,IF(OR($I1590="c",$I1590="css"),SUMIF($G$22:G$2999,$K1590,T$22:T$2999),IF($I1590="c1",SUMIF($F$22:F$2999,$K1590,T$22:T$2999),IF($I1590="c2",SUMIF($E$22:E$2999,$K1590,T$22:T$2999),IF($I1590="c3",SUMIF($D$22:D$2999,$K1590,T$22:T$2999),IF($I1590="c4",SUMIF($C$22:C$2999,$K1590,T$22:T$2999),"")))))))</f>
        <v/>
      </c>
      <c r="U1590" s="91" t="str">
        <f t="shared" si="392"/>
        <v/>
      </c>
      <c r="V1590" s="45"/>
      <c r="X1590" s="50" t="str">
        <f t="shared" si="393"/>
        <v/>
      </c>
      <c r="Y1590" s="69" t="str">
        <f t="shared" si="394"/>
        <v/>
      </c>
      <c r="Z1590" s="69" t="str">
        <f t="shared" si="395"/>
        <v/>
      </c>
      <c r="AA1590" s="69" t="str">
        <f>IF(I1590="CSS",IF(RELLENAR!$F$6="PEM",IF(OR(T1590&lt;(Q1590),Q1590=0),1,""),IF(OR(T1590*(1+$T$11+$T$9)&lt;(Q1590*(1+$O$9+$O$11)),Q1590=0),1,"")),"")</f>
        <v/>
      </c>
      <c r="AB1590" s="93" t="str">
        <f t="shared" si="396"/>
        <v/>
      </c>
      <c r="AC1590" s="56" t="str">
        <f t="shared" si="397"/>
        <v/>
      </c>
      <c r="AD1590" s="94" t="str">
        <f t="shared" si="398"/>
        <v/>
      </c>
      <c r="AE1590" s="56" t="str">
        <f t="shared" si="399"/>
        <v/>
      </c>
      <c r="AF1590" s="78" t="str">
        <f t="shared" si="400"/>
        <v/>
      </c>
    </row>
    <row r="1591" spans="1:32" s="74" customFormat="1" x14ac:dyDescent="0.2">
      <c r="A1591" s="74" t="str">
        <f>IF(EXPORTADO!I1573&lt;&gt;"",EXPORTADO!I1573,"")</f>
        <v/>
      </c>
      <c r="B1591" s="74" t="str">
        <f t="shared" si="385"/>
        <v/>
      </c>
      <c r="C1591" s="86" t="str">
        <f t="shared" si="386"/>
        <v/>
      </c>
      <c r="D1591" s="86" t="str">
        <f t="shared" si="387"/>
        <v/>
      </c>
      <c r="E1591" s="86" t="str">
        <f t="shared" si="388"/>
        <v/>
      </c>
      <c r="F1591" s="86" t="str">
        <f t="shared" si="389"/>
        <v/>
      </c>
      <c r="G1591" s="86" t="str">
        <f t="shared" si="390"/>
        <v/>
      </c>
      <c r="H1591" s="87" t="str">
        <f>IF(EXPORTADO!B1573&lt;&gt;"",EXPORTADO!B1573,"")</f>
        <v/>
      </c>
      <c r="I1591" s="78" t="str">
        <f t="shared" si="391"/>
        <v/>
      </c>
      <c r="J1591" s="78"/>
      <c r="K1591" s="88" t="str">
        <f>IF(EXPORTADO!A1573&lt;&gt;"",TRIM(EXPORTADO!A1573),"")</f>
        <v/>
      </c>
      <c r="L1591" s="50" t="str">
        <f>IF(K1591&lt;&gt;"",EXPORTADO!D1573,"")</f>
        <v/>
      </c>
      <c r="M1591" s="50"/>
      <c r="N1591" s="78" t="str">
        <f>IF(K1591&lt;&gt;"",EXPORTADO!C1573,"")</f>
        <v/>
      </c>
      <c r="O1591" s="89" t="str">
        <f>IF(G1591&lt;&gt;"",EXPORTADO!E1573,"")</f>
        <v/>
      </c>
      <c r="P1591" s="90" t="str">
        <f>IF(G1591&lt;&gt;"",EXPORTADO!F1573,"")</f>
        <v/>
      </c>
      <c r="Q1591" s="90" t="str">
        <f>IF($G1591&lt;&gt;"",$O1591*P1591,IF(OR($I1591="c",$I1591="css"),SUMIF($G$22:G$2999,$K1591,Q$22:Q$2999),IF($I1591="c1",SUMIF($F$22:F$2999,$K1591,Q$22:Q$2999),IF($I1591="c2",SUMIF($E$22:E$2999,$K1591,Q$22:Q$2999),IF($I1591="c3",SUMIF($D$22:D$2999,$K1591,Q$22:Q$2999),IF($I1591="c4",SUMIF($C$22:C$2999,$K1591,Q$22:Q$2999),""))))))</f>
        <v/>
      </c>
      <c r="S1591" s="90"/>
      <c r="T1591" s="90" t="str">
        <f>IF(G1591&lt;&gt;"",IF(S1591&lt;&gt;"",O1591*S1591,"Celda Vacia"),IF($G1591&lt;&gt;"",$O1591*S1591,IF(OR($I1591="c",$I1591="css"),SUMIF($G$22:G$2999,$K1591,T$22:T$2999),IF($I1591="c1",SUMIF($F$22:F$2999,$K1591,T$22:T$2999),IF($I1591="c2",SUMIF($E$22:E$2999,$K1591,T$22:T$2999),IF($I1591="c3",SUMIF($D$22:D$2999,$K1591,T$22:T$2999),IF($I1591="c4",SUMIF($C$22:C$2999,$K1591,T$22:T$2999),"")))))))</f>
        <v/>
      </c>
      <c r="U1591" s="91" t="str">
        <f t="shared" si="392"/>
        <v/>
      </c>
      <c r="V1591" s="45"/>
      <c r="X1591" s="50" t="str">
        <f t="shared" si="393"/>
        <v/>
      </c>
      <c r="Y1591" s="69" t="str">
        <f t="shared" si="394"/>
        <v/>
      </c>
      <c r="Z1591" s="69" t="str">
        <f t="shared" si="395"/>
        <v/>
      </c>
      <c r="AA1591" s="69" t="str">
        <f>IF(I1591="CSS",IF(RELLENAR!$F$6="PEM",IF(OR(T1591&lt;(Q1591),Q1591=0),1,""),IF(OR(T1591*(1+$T$11+$T$9)&lt;(Q1591*(1+$O$9+$O$11)),Q1591=0),1,"")),"")</f>
        <v/>
      </c>
      <c r="AB1591" s="93" t="str">
        <f t="shared" si="396"/>
        <v/>
      </c>
      <c r="AC1591" s="56" t="str">
        <f t="shared" si="397"/>
        <v/>
      </c>
      <c r="AD1591" s="94" t="str">
        <f t="shared" si="398"/>
        <v/>
      </c>
      <c r="AE1591" s="56" t="str">
        <f t="shared" si="399"/>
        <v/>
      </c>
      <c r="AF1591" s="78" t="str">
        <f t="shared" si="400"/>
        <v/>
      </c>
    </row>
    <row r="1592" spans="1:32" s="74" customFormat="1" x14ac:dyDescent="0.2">
      <c r="A1592" s="74" t="str">
        <f>IF(EXPORTADO!I1574&lt;&gt;"",EXPORTADO!I1574,"")</f>
        <v/>
      </c>
      <c r="B1592" s="74" t="str">
        <f t="shared" si="385"/>
        <v/>
      </c>
      <c r="C1592" s="86" t="str">
        <f t="shared" si="386"/>
        <v/>
      </c>
      <c r="D1592" s="86" t="str">
        <f t="shared" si="387"/>
        <v/>
      </c>
      <c r="E1592" s="86" t="str">
        <f t="shared" si="388"/>
        <v/>
      </c>
      <c r="F1592" s="86" t="str">
        <f t="shared" si="389"/>
        <v/>
      </c>
      <c r="G1592" s="86" t="str">
        <f t="shared" si="390"/>
        <v/>
      </c>
      <c r="H1592" s="87" t="str">
        <f>IF(EXPORTADO!B1574&lt;&gt;"",EXPORTADO!B1574,"")</f>
        <v/>
      </c>
      <c r="I1592" s="78" t="str">
        <f t="shared" si="391"/>
        <v/>
      </c>
      <c r="J1592" s="78"/>
      <c r="K1592" s="88" t="str">
        <f>IF(EXPORTADO!A1574&lt;&gt;"",TRIM(EXPORTADO!A1574),"")</f>
        <v/>
      </c>
      <c r="L1592" s="50" t="str">
        <f>IF(K1592&lt;&gt;"",EXPORTADO!D1574,"")</f>
        <v/>
      </c>
      <c r="M1592" s="50"/>
      <c r="N1592" s="78" t="str">
        <f>IF(K1592&lt;&gt;"",EXPORTADO!C1574,"")</f>
        <v/>
      </c>
      <c r="O1592" s="89" t="str">
        <f>IF(G1592&lt;&gt;"",EXPORTADO!E1574,"")</f>
        <v/>
      </c>
      <c r="P1592" s="90" t="str">
        <f>IF(G1592&lt;&gt;"",EXPORTADO!F1574,"")</f>
        <v/>
      </c>
      <c r="Q1592" s="90" t="str">
        <f>IF($G1592&lt;&gt;"",$O1592*P1592,IF(OR($I1592="c",$I1592="css"),SUMIF($G$22:G$2999,$K1592,Q$22:Q$2999),IF($I1592="c1",SUMIF($F$22:F$2999,$K1592,Q$22:Q$2999),IF($I1592="c2",SUMIF($E$22:E$2999,$K1592,Q$22:Q$2999),IF($I1592="c3",SUMIF($D$22:D$2999,$K1592,Q$22:Q$2999),IF($I1592="c4",SUMIF($C$22:C$2999,$K1592,Q$22:Q$2999),""))))))</f>
        <v/>
      </c>
      <c r="S1592" s="90"/>
      <c r="T1592" s="90" t="str">
        <f>IF(G1592&lt;&gt;"",IF(S1592&lt;&gt;"",O1592*S1592,"Celda Vacia"),IF($G1592&lt;&gt;"",$O1592*S1592,IF(OR($I1592="c",$I1592="css"),SUMIF($G$22:G$2999,$K1592,T$22:T$2999),IF($I1592="c1",SUMIF($F$22:F$2999,$K1592,T$22:T$2999),IF($I1592="c2",SUMIF($E$22:E$2999,$K1592,T$22:T$2999),IF($I1592="c3",SUMIF($D$22:D$2999,$K1592,T$22:T$2999),IF($I1592="c4",SUMIF($C$22:C$2999,$K1592,T$22:T$2999),"")))))))</f>
        <v/>
      </c>
      <c r="U1592" s="91" t="str">
        <f t="shared" si="392"/>
        <v/>
      </c>
      <c r="V1592" s="45"/>
      <c r="X1592" s="50" t="str">
        <f t="shared" si="393"/>
        <v/>
      </c>
      <c r="Y1592" s="69" t="str">
        <f t="shared" si="394"/>
        <v/>
      </c>
      <c r="Z1592" s="69" t="str">
        <f t="shared" si="395"/>
        <v/>
      </c>
      <c r="AA1592" s="69" t="str">
        <f>IF(I1592="CSS",IF(RELLENAR!$F$6="PEM",IF(OR(T1592&lt;(Q1592),Q1592=0),1,""),IF(OR(T1592*(1+$T$11+$T$9)&lt;(Q1592*(1+$O$9+$O$11)),Q1592=0),1,"")),"")</f>
        <v/>
      </c>
      <c r="AB1592" s="93" t="str">
        <f t="shared" si="396"/>
        <v/>
      </c>
      <c r="AC1592" s="56" t="str">
        <f t="shared" si="397"/>
        <v/>
      </c>
      <c r="AD1592" s="94" t="str">
        <f t="shared" si="398"/>
        <v/>
      </c>
      <c r="AE1592" s="56" t="str">
        <f t="shared" si="399"/>
        <v/>
      </c>
      <c r="AF1592" s="78" t="str">
        <f t="shared" si="400"/>
        <v/>
      </c>
    </row>
    <row r="1593" spans="1:32" s="74" customFormat="1" x14ac:dyDescent="0.2">
      <c r="A1593" s="74" t="str">
        <f>IF(EXPORTADO!I1575&lt;&gt;"",EXPORTADO!I1575,"")</f>
        <v/>
      </c>
      <c r="B1593" s="74" t="str">
        <f t="shared" si="385"/>
        <v/>
      </c>
      <c r="C1593" s="86" t="str">
        <f t="shared" si="386"/>
        <v/>
      </c>
      <c r="D1593" s="86" t="str">
        <f t="shared" si="387"/>
        <v/>
      </c>
      <c r="E1593" s="86" t="str">
        <f t="shared" si="388"/>
        <v/>
      </c>
      <c r="F1593" s="86" t="str">
        <f t="shared" si="389"/>
        <v/>
      </c>
      <c r="G1593" s="86" t="str">
        <f t="shared" si="390"/>
        <v/>
      </c>
      <c r="H1593" s="87" t="str">
        <f>IF(EXPORTADO!B1575&lt;&gt;"",EXPORTADO!B1575,"")</f>
        <v/>
      </c>
      <c r="I1593" s="78" t="str">
        <f t="shared" si="391"/>
        <v/>
      </c>
      <c r="J1593" s="78"/>
      <c r="K1593" s="88" t="str">
        <f>IF(EXPORTADO!A1575&lt;&gt;"",TRIM(EXPORTADO!A1575),"")</f>
        <v/>
      </c>
      <c r="L1593" s="50" t="str">
        <f>IF(K1593&lt;&gt;"",EXPORTADO!D1575,"")</f>
        <v/>
      </c>
      <c r="M1593" s="50"/>
      <c r="N1593" s="78" t="str">
        <f>IF(K1593&lt;&gt;"",EXPORTADO!C1575,"")</f>
        <v/>
      </c>
      <c r="O1593" s="89" t="str">
        <f>IF(G1593&lt;&gt;"",EXPORTADO!E1575,"")</f>
        <v/>
      </c>
      <c r="P1593" s="90" t="str">
        <f>IF(G1593&lt;&gt;"",EXPORTADO!F1575,"")</f>
        <v/>
      </c>
      <c r="Q1593" s="90" t="str">
        <f>IF($G1593&lt;&gt;"",$O1593*P1593,IF(OR($I1593="c",$I1593="css"),SUMIF($G$22:G$2999,$K1593,Q$22:Q$2999),IF($I1593="c1",SUMIF($F$22:F$2999,$K1593,Q$22:Q$2999),IF($I1593="c2",SUMIF($E$22:E$2999,$K1593,Q$22:Q$2999),IF($I1593="c3",SUMIF($D$22:D$2999,$K1593,Q$22:Q$2999),IF($I1593="c4",SUMIF($C$22:C$2999,$K1593,Q$22:Q$2999),""))))))</f>
        <v/>
      </c>
      <c r="S1593" s="90"/>
      <c r="T1593" s="90" t="str">
        <f>IF(G1593&lt;&gt;"",IF(S1593&lt;&gt;"",O1593*S1593,"Celda Vacia"),IF($G1593&lt;&gt;"",$O1593*S1593,IF(OR($I1593="c",$I1593="css"),SUMIF($G$22:G$2999,$K1593,T$22:T$2999),IF($I1593="c1",SUMIF($F$22:F$2999,$K1593,T$22:T$2999),IF($I1593="c2",SUMIF($E$22:E$2999,$K1593,T$22:T$2999),IF($I1593="c3",SUMIF($D$22:D$2999,$K1593,T$22:T$2999),IF($I1593="c4",SUMIF($C$22:C$2999,$K1593,T$22:T$2999),"")))))))</f>
        <v/>
      </c>
      <c r="U1593" s="91" t="str">
        <f t="shared" si="392"/>
        <v/>
      </c>
      <c r="V1593" s="45"/>
      <c r="X1593" s="50" t="str">
        <f t="shared" si="393"/>
        <v/>
      </c>
      <c r="Y1593" s="69" t="str">
        <f t="shared" si="394"/>
        <v/>
      </c>
      <c r="Z1593" s="69" t="str">
        <f t="shared" si="395"/>
        <v/>
      </c>
      <c r="AA1593" s="69" t="str">
        <f>IF(I1593="CSS",IF(RELLENAR!$F$6="PEM",IF(OR(T1593&lt;(Q1593),Q1593=0),1,""),IF(OR(T1593*(1+$T$11+$T$9)&lt;(Q1593*(1+$O$9+$O$11)),Q1593=0),1,"")),"")</f>
        <v/>
      </c>
      <c r="AB1593" s="93" t="str">
        <f t="shared" si="396"/>
        <v/>
      </c>
      <c r="AC1593" s="56" t="str">
        <f t="shared" si="397"/>
        <v/>
      </c>
      <c r="AD1593" s="94" t="str">
        <f t="shared" si="398"/>
        <v/>
      </c>
      <c r="AE1593" s="56" t="str">
        <f t="shared" si="399"/>
        <v/>
      </c>
      <c r="AF1593" s="78" t="str">
        <f t="shared" si="400"/>
        <v/>
      </c>
    </row>
    <row r="1594" spans="1:32" s="74" customFormat="1" x14ac:dyDescent="0.2">
      <c r="A1594" s="74" t="str">
        <f>IF(EXPORTADO!I1576&lt;&gt;"",EXPORTADO!I1576,"")</f>
        <v/>
      </c>
      <c r="B1594" s="74" t="str">
        <f t="shared" si="385"/>
        <v/>
      </c>
      <c r="C1594" s="86" t="str">
        <f t="shared" si="386"/>
        <v/>
      </c>
      <c r="D1594" s="86" t="str">
        <f t="shared" si="387"/>
        <v/>
      </c>
      <c r="E1594" s="86" t="str">
        <f t="shared" si="388"/>
        <v/>
      </c>
      <c r="F1594" s="86" t="str">
        <f t="shared" si="389"/>
        <v/>
      </c>
      <c r="G1594" s="86" t="str">
        <f t="shared" si="390"/>
        <v/>
      </c>
      <c r="H1594" s="87" t="str">
        <f>IF(EXPORTADO!B1576&lt;&gt;"",EXPORTADO!B1576,"")</f>
        <v/>
      </c>
      <c r="I1594" s="78" t="str">
        <f t="shared" si="391"/>
        <v/>
      </c>
      <c r="J1594" s="78"/>
      <c r="K1594" s="88" t="str">
        <f>IF(EXPORTADO!A1576&lt;&gt;"",TRIM(EXPORTADO!A1576),"")</f>
        <v/>
      </c>
      <c r="L1594" s="50" t="str">
        <f>IF(K1594&lt;&gt;"",EXPORTADO!D1576,"")</f>
        <v/>
      </c>
      <c r="M1594" s="50"/>
      <c r="N1594" s="78" t="str">
        <f>IF(K1594&lt;&gt;"",EXPORTADO!C1576,"")</f>
        <v/>
      </c>
      <c r="O1594" s="89" t="str">
        <f>IF(G1594&lt;&gt;"",EXPORTADO!E1576,"")</f>
        <v/>
      </c>
      <c r="P1594" s="90" t="str">
        <f>IF(G1594&lt;&gt;"",EXPORTADO!F1576,"")</f>
        <v/>
      </c>
      <c r="Q1594" s="90" t="str">
        <f>IF($G1594&lt;&gt;"",$O1594*P1594,IF(OR($I1594="c",$I1594="css"),SUMIF($G$22:G$2999,$K1594,Q$22:Q$2999),IF($I1594="c1",SUMIF($F$22:F$2999,$K1594,Q$22:Q$2999),IF($I1594="c2",SUMIF($E$22:E$2999,$K1594,Q$22:Q$2999),IF($I1594="c3",SUMIF($D$22:D$2999,$K1594,Q$22:Q$2999),IF($I1594="c4",SUMIF($C$22:C$2999,$K1594,Q$22:Q$2999),""))))))</f>
        <v/>
      </c>
      <c r="S1594" s="90"/>
      <c r="T1594" s="90" t="str">
        <f>IF(G1594&lt;&gt;"",IF(S1594&lt;&gt;"",O1594*S1594,"Celda Vacia"),IF($G1594&lt;&gt;"",$O1594*S1594,IF(OR($I1594="c",$I1594="css"),SUMIF($G$22:G$2999,$K1594,T$22:T$2999),IF($I1594="c1",SUMIF($F$22:F$2999,$K1594,T$22:T$2999),IF($I1594="c2",SUMIF($E$22:E$2999,$K1594,T$22:T$2999),IF($I1594="c3",SUMIF($D$22:D$2999,$K1594,T$22:T$2999),IF($I1594="c4",SUMIF($C$22:C$2999,$K1594,T$22:T$2999),"")))))))</f>
        <v/>
      </c>
      <c r="U1594" s="91" t="str">
        <f t="shared" si="392"/>
        <v/>
      </c>
      <c r="V1594" s="45"/>
      <c r="X1594" s="50" t="str">
        <f t="shared" si="393"/>
        <v/>
      </c>
      <c r="Y1594" s="69" t="str">
        <f t="shared" si="394"/>
        <v/>
      </c>
      <c r="Z1594" s="69" t="str">
        <f t="shared" si="395"/>
        <v/>
      </c>
      <c r="AA1594" s="69" t="str">
        <f>IF(I1594="CSS",IF(RELLENAR!$F$6="PEM",IF(OR(T1594&lt;(Q1594),Q1594=0),1,""),IF(OR(T1594*(1+$T$11+$T$9)&lt;(Q1594*(1+$O$9+$O$11)),Q1594=0),1,"")),"")</f>
        <v/>
      </c>
      <c r="AB1594" s="93" t="str">
        <f t="shared" si="396"/>
        <v/>
      </c>
      <c r="AC1594" s="56" t="str">
        <f t="shared" si="397"/>
        <v/>
      </c>
      <c r="AD1594" s="94" t="str">
        <f t="shared" si="398"/>
        <v/>
      </c>
      <c r="AE1594" s="56" t="str">
        <f t="shared" si="399"/>
        <v/>
      </c>
      <c r="AF1594" s="78" t="str">
        <f t="shared" si="400"/>
        <v/>
      </c>
    </row>
    <row r="1595" spans="1:32" s="74" customFormat="1" x14ac:dyDescent="0.2">
      <c r="A1595" s="74" t="str">
        <f>IF(EXPORTADO!I1577&lt;&gt;"",EXPORTADO!I1577,"")</f>
        <v/>
      </c>
      <c r="B1595" s="74" t="str">
        <f t="shared" si="385"/>
        <v/>
      </c>
      <c r="C1595" s="86" t="str">
        <f t="shared" si="386"/>
        <v/>
      </c>
      <c r="D1595" s="86" t="str">
        <f t="shared" si="387"/>
        <v/>
      </c>
      <c r="E1595" s="86" t="str">
        <f t="shared" si="388"/>
        <v/>
      </c>
      <c r="F1595" s="86" t="str">
        <f t="shared" si="389"/>
        <v/>
      </c>
      <c r="G1595" s="86" t="str">
        <f t="shared" si="390"/>
        <v/>
      </c>
      <c r="H1595" s="87" t="str">
        <f>IF(EXPORTADO!B1577&lt;&gt;"",EXPORTADO!B1577,"")</f>
        <v/>
      </c>
      <c r="I1595" s="78" t="str">
        <f t="shared" si="391"/>
        <v/>
      </c>
      <c r="J1595" s="78"/>
      <c r="K1595" s="88" t="str">
        <f>IF(EXPORTADO!A1577&lt;&gt;"",TRIM(EXPORTADO!A1577),"")</f>
        <v/>
      </c>
      <c r="L1595" s="50" t="str">
        <f>IF(K1595&lt;&gt;"",EXPORTADO!D1577,"")</f>
        <v/>
      </c>
      <c r="M1595" s="50"/>
      <c r="N1595" s="78" t="str">
        <f>IF(K1595&lt;&gt;"",EXPORTADO!C1577,"")</f>
        <v/>
      </c>
      <c r="O1595" s="89" t="str">
        <f>IF(G1595&lt;&gt;"",EXPORTADO!E1577,"")</f>
        <v/>
      </c>
      <c r="P1595" s="90" t="str">
        <f>IF(G1595&lt;&gt;"",EXPORTADO!F1577,"")</f>
        <v/>
      </c>
      <c r="Q1595" s="90" t="str">
        <f>IF($G1595&lt;&gt;"",$O1595*P1595,IF(OR($I1595="c",$I1595="css"),SUMIF($G$22:G$2999,$K1595,Q$22:Q$2999),IF($I1595="c1",SUMIF($F$22:F$2999,$K1595,Q$22:Q$2999),IF($I1595="c2",SUMIF($E$22:E$2999,$K1595,Q$22:Q$2999),IF($I1595="c3",SUMIF($D$22:D$2999,$K1595,Q$22:Q$2999),IF($I1595="c4",SUMIF($C$22:C$2999,$K1595,Q$22:Q$2999),""))))))</f>
        <v/>
      </c>
      <c r="S1595" s="90"/>
      <c r="T1595" s="90" t="str">
        <f>IF(G1595&lt;&gt;"",IF(S1595&lt;&gt;"",O1595*S1595,"Celda Vacia"),IF($G1595&lt;&gt;"",$O1595*S1595,IF(OR($I1595="c",$I1595="css"),SUMIF($G$22:G$2999,$K1595,T$22:T$2999),IF($I1595="c1",SUMIF($F$22:F$2999,$K1595,T$22:T$2999),IF($I1595="c2",SUMIF($E$22:E$2999,$K1595,T$22:T$2999),IF($I1595="c3",SUMIF($D$22:D$2999,$K1595,T$22:T$2999),IF($I1595="c4",SUMIF($C$22:C$2999,$K1595,T$22:T$2999),"")))))))</f>
        <v/>
      </c>
      <c r="U1595" s="91" t="str">
        <f t="shared" si="392"/>
        <v/>
      </c>
      <c r="V1595" s="45"/>
      <c r="X1595" s="50" t="str">
        <f t="shared" si="393"/>
        <v/>
      </c>
      <c r="Y1595" s="69" t="str">
        <f t="shared" si="394"/>
        <v/>
      </c>
      <c r="Z1595" s="69" t="str">
        <f t="shared" si="395"/>
        <v/>
      </c>
      <c r="AA1595" s="69" t="str">
        <f>IF(I1595="CSS",IF(RELLENAR!$F$6="PEM",IF(OR(T1595&lt;(Q1595),Q1595=0),1,""),IF(OR(T1595*(1+$T$11+$T$9)&lt;(Q1595*(1+$O$9+$O$11)),Q1595=0),1,"")),"")</f>
        <v/>
      </c>
      <c r="AB1595" s="93" t="str">
        <f t="shared" si="396"/>
        <v/>
      </c>
      <c r="AC1595" s="56" t="str">
        <f t="shared" si="397"/>
        <v/>
      </c>
      <c r="AD1595" s="94" t="str">
        <f t="shared" si="398"/>
        <v/>
      </c>
      <c r="AE1595" s="56" t="str">
        <f t="shared" si="399"/>
        <v/>
      </c>
      <c r="AF1595" s="78" t="str">
        <f t="shared" si="400"/>
        <v/>
      </c>
    </row>
    <row r="1596" spans="1:32" s="74" customFormat="1" x14ac:dyDescent="0.2">
      <c r="A1596" s="74" t="str">
        <f>IF(EXPORTADO!I1578&lt;&gt;"",EXPORTADO!I1578,"")</f>
        <v/>
      </c>
      <c r="B1596" s="74" t="str">
        <f t="shared" si="385"/>
        <v/>
      </c>
      <c r="C1596" s="86" t="str">
        <f t="shared" si="386"/>
        <v/>
      </c>
      <c r="D1596" s="86" t="str">
        <f t="shared" si="387"/>
        <v/>
      </c>
      <c r="E1596" s="86" t="str">
        <f t="shared" si="388"/>
        <v/>
      </c>
      <c r="F1596" s="86" t="str">
        <f t="shared" si="389"/>
        <v/>
      </c>
      <c r="G1596" s="86" t="str">
        <f t="shared" si="390"/>
        <v/>
      </c>
      <c r="H1596" s="87" t="str">
        <f>IF(EXPORTADO!B1578&lt;&gt;"",EXPORTADO!B1578,"")</f>
        <v/>
      </c>
      <c r="I1596" s="78" t="str">
        <f t="shared" si="391"/>
        <v/>
      </c>
      <c r="J1596" s="78"/>
      <c r="K1596" s="88" t="str">
        <f>IF(EXPORTADO!A1578&lt;&gt;"",TRIM(EXPORTADO!A1578),"")</f>
        <v/>
      </c>
      <c r="L1596" s="50" t="str">
        <f>IF(K1596&lt;&gt;"",EXPORTADO!D1578,"")</f>
        <v/>
      </c>
      <c r="M1596" s="50"/>
      <c r="N1596" s="78" t="str">
        <f>IF(K1596&lt;&gt;"",EXPORTADO!C1578,"")</f>
        <v/>
      </c>
      <c r="O1596" s="89" t="str">
        <f>IF(G1596&lt;&gt;"",EXPORTADO!E1578,"")</f>
        <v/>
      </c>
      <c r="P1596" s="90" t="str">
        <f>IF(G1596&lt;&gt;"",EXPORTADO!F1578,"")</f>
        <v/>
      </c>
      <c r="Q1596" s="90" t="str">
        <f>IF($G1596&lt;&gt;"",$O1596*P1596,IF(OR($I1596="c",$I1596="css"),SUMIF($G$22:G$2999,$K1596,Q$22:Q$2999),IF($I1596="c1",SUMIF($F$22:F$2999,$K1596,Q$22:Q$2999),IF($I1596="c2",SUMIF($E$22:E$2999,$K1596,Q$22:Q$2999),IF($I1596="c3",SUMIF($D$22:D$2999,$K1596,Q$22:Q$2999),IF($I1596="c4",SUMIF($C$22:C$2999,$K1596,Q$22:Q$2999),""))))))</f>
        <v/>
      </c>
      <c r="S1596" s="90"/>
      <c r="T1596" s="90" t="str">
        <f>IF(G1596&lt;&gt;"",IF(S1596&lt;&gt;"",O1596*S1596,"Celda Vacia"),IF($G1596&lt;&gt;"",$O1596*S1596,IF(OR($I1596="c",$I1596="css"),SUMIF($G$22:G$2999,$K1596,T$22:T$2999),IF($I1596="c1",SUMIF($F$22:F$2999,$K1596,T$22:T$2999),IF($I1596="c2",SUMIF($E$22:E$2999,$K1596,T$22:T$2999),IF($I1596="c3",SUMIF($D$22:D$2999,$K1596,T$22:T$2999),IF($I1596="c4",SUMIF($C$22:C$2999,$K1596,T$22:T$2999),"")))))))</f>
        <v/>
      </c>
      <c r="U1596" s="91" t="str">
        <f t="shared" si="392"/>
        <v/>
      </c>
      <c r="V1596" s="45"/>
      <c r="X1596" s="50" t="str">
        <f t="shared" si="393"/>
        <v/>
      </c>
      <c r="Y1596" s="69" t="str">
        <f t="shared" si="394"/>
        <v/>
      </c>
      <c r="Z1596" s="69" t="str">
        <f t="shared" si="395"/>
        <v/>
      </c>
      <c r="AA1596" s="69" t="str">
        <f>IF(I1596="CSS",IF(RELLENAR!$F$6="PEM",IF(OR(T1596&lt;(Q1596),Q1596=0),1,""),IF(OR(T1596*(1+$T$11+$T$9)&lt;(Q1596*(1+$O$9+$O$11)),Q1596=0),1,"")),"")</f>
        <v/>
      </c>
      <c r="AB1596" s="93" t="str">
        <f t="shared" si="396"/>
        <v/>
      </c>
      <c r="AC1596" s="56" t="str">
        <f t="shared" si="397"/>
        <v/>
      </c>
      <c r="AD1596" s="94" t="str">
        <f t="shared" si="398"/>
        <v/>
      </c>
      <c r="AE1596" s="56" t="str">
        <f t="shared" si="399"/>
        <v/>
      </c>
      <c r="AF1596" s="78" t="str">
        <f t="shared" si="400"/>
        <v/>
      </c>
    </row>
    <row r="1597" spans="1:32" s="74" customFormat="1" x14ac:dyDescent="0.2">
      <c r="A1597" s="74" t="str">
        <f>IF(EXPORTADO!I1579&lt;&gt;"",EXPORTADO!I1579,"")</f>
        <v/>
      </c>
      <c r="B1597" s="74" t="str">
        <f t="shared" si="385"/>
        <v/>
      </c>
      <c r="C1597" s="86" t="str">
        <f t="shared" si="386"/>
        <v/>
      </c>
      <c r="D1597" s="86" t="str">
        <f t="shared" si="387"/>
        <v/>
      </c>
      <c r="E1597" s="86" t="str">
        <f t="shared" si="388"/>
        <v/>
      </c>
      <c r="F1597" s="86" t="str">
        <f t="shared" si="389"/>
        <v/>
      </c>
      <c r="G1597" s="86" t="str">
        <f t="shared" si="390"/>
        <v/>
      </c>
      <c r="H1597" s="87" t="str">
        <f>IF(EXPORTADO!B1579&lt;&gt;"",EXPORTADO!B1579,"")</f>
        <v/>
      </c>
      <c r="I1597" s="78" t="str">
        <f t="shared" si="391"/>
        <v/>
      </c>
      <c r="J1597" s="78"/>
      <c r="K1597" s="88" t="str">
        <f>IF(EXPORTADO!A1579&lt;&gt;"",TRIM(EXPORTADO!A1579),"")</f>
        <v/>
      </c>
      <c r="L1597" s="50" t="str">
        <f>IF(K1597&lt;&gt;"",EXPORTADO!D1579,"")</f>
        <v/>
      </c>
      <c r="M1597" s="50"/>
      <c r="N1597" s="78" t="str">
        <f>IF(K1597&lt;&gt;"",EXPORTADO!C1579,"")</f>
        <v/>
      </c>
      <c r="O1597" s="89" t="str">
        <f>IF(G1597&lt;&gt;"",EXPORTADO!E1579,"")</f>
        <v/>
      </c>
      <c r="P1597" s="90" t="str">
        <f>IF(G1597&lt;&gt;"",EXPORTADO!F1579,"")</f>
        <v/>
      </c>
      <c r="Q1597" s="90" t="str">
        <f>IF($G1597&lt;&gt;"",$O1597*P1597,IF(OR($I1597="c",$I1597="css"),SUMIF($G$22:G$2999,$K1597,Q$22:Q$2999),IF($I1597="c1",SUMIF($F$22:F$2999,$K1597,Q$22:Q$2999),IF($I1597="c2",SUMIF($E$22:E$2999,$K1597,Q$22:Q$2999),IF($I1597="c3",SUMIF($D$22:D$2999,$K1597,Q$22:Q$2999),IF($I1597="c4",SUMIF($C$22:C$2999,$K1597,Q$22:Q$2999),""))))))</f>
        <v/>
      </c>
      <c r="S1597" s="90"/>
      <c r="T1597" s="90" t="str">
        <f>IF(G1597&lt;&gt;"",IF(S1597&lt;&gt;"",O1597*S1597,"Celda Vacia"),IF($G1597&lt;&gt;"",$O1597*S1597,IF(OR($I1597="c",$I1597="css"),SUMIF($G$22:G$2999,$K1597,T$22:T$2999),IF($I1597="c1",SUMIF($F$22:F$2999,$K1597,T$22:T$2999),IF($I1597="c2",SUMIF($E$22:E$2999,$K1597,T$22:T$2999),IF($I1597="c3",SUMIF($D$22:D$2999,$K1597,T$22:T$2999),IF($I1597="c4",SUMIF($C$22:C$2999,$K1597,T$22:T$2999),"")))))))</f>
        <v/>
      </c>
      <c r="U1597" s="91" t="str">
        <f t="shared" si="392"/>
        <v/>
      </c>
      <c r="V1597" s="45"/>
      <c r="X1597" s="50" t="str">
        <f t="shared" si="393"/>
        <v/>
      </c>
      <c r="Y1597" s="69" t="str">
        <f t="shared" si="394"/>
        <v/>
      </c>
      <c r="Z1597" s="69" t="str">
        <f t="shared" si="395"/>
        <v/>
      </c>
      <c r="AA1597" s="69" t="str">
        <f>IF(I1597="CSS",IF(RELLENAR!$F$6="PEM",IF(OR(T1597&lt;(Q1597),Q1597=0),1,""),IF(OR(T1597*(1+$T$11+$T$9)&lt;(Q1597*(1+$O$9+$O$11)),Q1597=0),1,"")),"")</f>
        <v/>
      </c>
      <c r="AB1597" s="93" t="str">
        <f t="shared" si="396"/>
        <v/>
      </c>
      <c r="AC1597" s="56" t="str">
        <f t="shared" si="397"/>
        <v/>
      </c>
      <c r="AD1597" s="94" t="str">
        <f t="shared" si="398"/>
        <v/>
      </c>
      <c r="AE1597" s="56" t="str">
        <f t="shared" si="399"/>
        <v/>
      </c>
      <c r="AF1597" s="78" t="str">
        <f t="shared" si="400"/>
        <v/>
      </c>
    </row>
    <row r="1598" spans="1:32" s="74" customFormat="1" x14ac:dyDescent="0.2">
      <c r="A1598" s="74" t="str">
        <f>IF(EXPORTADO!I1580&lt;&gt;"",EXPORTADO!I1580,"")</f>
        <v/>
      </c>
      <c r="B1598" s="74" t="str">
        <f t="shared" si="385"/>
        <v/>
      </c>
      <c r="C1598" s="86" t="str">
        <f t="shared" si="386"/>
        <v/>
      </c>
      <c r="D1598" s="86" t="str">
        <f t="shared" si="387"/>
        <v/>
      </c>
      <c r="E1598" s="86" t="str">
        <f t="shared" si="388"/>
        <v/>
      </c>
      <c r="F1598" s="86" t="str">
        <f t="shared" si="389"/>
        <v/>
      </c>
      <c r="G1598" s="86" t="str">
        <f t="shared" si="390"/>
        <v/>
      </c>
      <c r="H1598" s="87" t="str">
        <f>IF(EXPORTADO!B1580&lt;&gt;"",EXPORTADO!B1580,"")</f>
        <v/>
      </c>
      <c r="I1598" s="78" t="str">
        <f t="shared" si="391"/>
        <v/>
      </c>
      <c r="J1598" s="78"/>
      <c r="K1598" s="88" t="str">
        <f>IF(EXPORTADO!A1580&lt;&gt;"",TRIM(EXPORTADO!A1580),"")</f>
        <v/>
      </c>
      <c r="L1598" s="50" t="str">
        <f>IF(K1598&lt;&gt;"",EXPORTADO!D1580,"")</f>
        <v/>
      </c>
      <c r="M1598" s="50"/>
      <c r="N1598" s="78" t="str">
        <f>IF(K1598&lt;&gt;"",EXPORTADO!C1580,"")</f>
        <v/>
      </c>
      <c r="O1598" s="89" t="str">
        <f>IF(G1598&lt;&gt;"",EXPORTADO!E1580,"")</f>
        <v/>
      </c>
      <c r="P1598" s="90" t="str">
        <f>IF(G1598&lt;&gt;"",EXPORTADO!F1580,"")</f>
        <v/>
      </c>
      <c r="Q1598" s="90" t="str">
        <f>IF($G1598&lt;&gt;"",$O1598*P1598,IF(OR($I1598="c",$I1598="css"),SUMIF($G$22:G$2999,$K1598,Q$22:Q$2999),IF($I1598="c1",SUMIF($F$22:F$2999,$K1598,Q$22:Q$2999),IF($I1598="c2",SUMIF($E$22:E$2999,$K1598,Q$22:Q$2999),IF($I1598="c3",SUMIF($D$22:D$2999,$K1598,Q$22:Q$2999),IF($I1598="c4",SUMIF($C$22:C$2999,$K1598,Q$22:Q$2999),""))))))</f>
        <v/>
      </c>
      <c r="S1598" s="90"/>
      <c r="T1598" s="90" t="str">
        <f>IF(G1598&lt;&gt;"",IF(S1598&lt;&gt;"",O1598*S1598,"Celda Vacia"),IF($G1598&lt;&gt;"",$O1598*S1598,IF(OR($I1598="c",$I1598="css"),SUMIF($G$22:G$2999,$K1598,T$22:T$2999),IF($I1598="c1",SUMIF($F$22:F$2999,$K1598,T$22:T$2999),IF($I1598="c2",SUMIF($E$22:E$2999,$K1598,T$22:T$2999),IF($I1598="c3",SUMIF($D$22:D$2999,$K1598,T$22:T$2999),IF($I1598="c4",SUMIF($C$22:C$2999,$K1598,T$22:T$2999),"")))))))</f>
        <v/>
      </c>
      <c r="U1598" s="91" t="str">
        <f t="shared" si="392"/>
        <v/>
      </c>
      <c r="V1598" s="45"/>
      <c r="X1598" s="50" t="str">
        <f t="shared" si="393"/>
        <v/>
      </c>
      <c r="Y1598" s="69" t="str">
        <f t="shared" si="394"/>
        <v/>
      </c>
      <c r="Z1598" s="69" t="str">
        <f t="shared" si="395"/>
        <v/>
      </c>
      <c r="AA1598" s="69" t="str">
        <f>IF(I1598="CSS",IF(RELLENAR!$F$6="PEM",IF(OR(T1598&lt;(Q1598),Q1598=0),1,""),IF(OR(T1598*(1+$T$11+$T$9)&lt;(Q1598*(1+$O$9+$O$11)),Q1598=0),1,"")),"")</f>
        <v/>
      </c>
      <c r="AB1598" s="93" t="str">
        <f t="shared" si="396"/>
        <v/>
      </c>
      <c r="AC1598" s="56" t="str">
        <f t="shared" si="397"/>
        <v/>
      </c>
      <c r="AD1598" s="94" t="str">
        <f t="shared" si="398"/>
        <v/>
      </c>
      <c r="AE1598" s="56" t="str">
        <f t="shared" si="399"/>
        <v/>
      </c>
      <c r="AF1598" s="78" t="str">
        <f t="shared" si="400"/>
        <v/>
      </c>
    </row>
    <row r="1599" spans="1:32" s="74" customFormat="1" x14ac:dyDescent="0.2">
      <c r="A1599" s="74" t="str">
        <f>IF(EXPORTADO!I1581&lt;&gt;"",EXPORTADO!I1581,"")</f>
        <v/>
      </c>
      <c r="B1599" s="74" t="str">
        <f t="shared" si="385"/>
        <v/>
      </c>
      <c r="C1599" s="86" t="str">
        <f t="shared" si="386"/>
        <v/>
      </c>
      <c r="D1599" s="86" t="str">
        <f t="shared" si="387"/>
        <v/>
      </c>
      <c r="E1599" s="86" t="str">
        <f t="shared" si="388"/>
        <v/>
      </c>
      <c r="F1599" s="86" t="str">
        <f t="shared" si="389"/>
        <v/>
      </c>
      <c r="G1599" s="86" t="str">
        <f t="shared" si="390"/>
        <v/>
      </c>
      <c r="H1599" s="87" t="str">
        <f>IF(EXPORTADO!B1581&lt;&gt;"",EXPORTADO!B1581,"")</f>
        <v/>
      </c>
      <c r="I1599" s="78" t="str">
        <f t="shared" si="391"/>
        <v/>
      </c>
      <c r="J1599" s="78"/>
      <c r="K1599" s="88" t="str">
        <f>IF(EXPORTADO!A1581&lt;&gt;"",TRIM(EXPORTADO!A1581),"")</f>
        <v/>
      </c>
      <c r="L1599" s="50" t="str">
        <f>IF(K1599&lt;&gt;"",EXPORTADO!D1581,"")</f>
        <v/>
      </c>
      <c r="M1599" s="50"/>
      <c r="N1599" s="78" t="str">
        <f>IF(K1599&lt;&gt;"",EXPORTADO!C1581,"")</f>
        <v/>
      </c>
      <c r="O1599" s="89" t="str">
        <f>IF(G1599&lt;&gt;"",EXPORTADO!E1581,"")</f>
        <v/>
      </c>
      <c r="P1599" s="90" t="str">
        <f>IF(G1599&lt;&gt;"",EXPORTADO!F1581,"")</f>
        <v/>
      </c>
      <c r="Q1599" s="90" t="str">
        <f>IF($G1599&lt;&gt;"",$O1599*P1599,IF(OR($I1599="c",$I1599="css"),SUMIF($G$22:G$2999,$K1599,Q$22:Q$2999),IF($I1599="c1",SUMIF($F$22:F$2999,$K1599,Q$22:Q$2999),IF($I1599="c2",SUMIF($E$22:E$2999,$K1599,Q$22:Q$2999),IF($I1599="c3",SUMIF($D$22:D$2999,$K1599,Q$22:Q$2999),IF($I1599="c4",SUMIF($C$22:C$2999,$K1599,Q$22:Q$2999),""))))))</f>
        <v/>
      </c>
      <c r="S1599" s="90"/>
      <c r="T1599" s="90" t="str">
        <f>IF(G1599&lt;&gt;"",IF(S1599&lt;&gt;"",O1599*S1599,"Celda Vacia"),IF($G1599&lt;&gt;"",$O1599*S1599,IF(OR($I1599="c",$I1599="css"),SUMIF($G$22:G$2999,$K1599,T$22:T$2999),IF($I1599="c1",SUMIF($F$22:F$2999,$K1599,T$22:T$2999),IF($I1599="c2",SUMIF($E$22:E$2999,$K1599,T$22:T$2999),IF($I1599="c3",SUMIF($D$22:D$2999,$K1599,T$22:T$2999),IF($I1599="c4",SUMIF($C$22:C$2999,$K1599,T$22:T$2999),"")))))))</f>
        <v/>
      </c>
      <c r="U1599" s="91" t="str">
        <f t="shared" si="392"/>
        <v/>
      </c>
      <c r="V1599" s="45"/>
      <c r="X1599" s="50" t="str">
        <f t="shared" si="393"/>
        <v/>
      </c>
      <c r="Y1599" s="69" t="str">
        <f t="shared" si="394"/>
        <v/>
      </c>
      <c r="Z1599" s="69" t="str">
        <f t="shared" si="395"/>
        <v/>
      </c>
      <c r="AA1599" s="69" t="str">
        <f>IF(I1599="CSS",IF(RELLENAR!$F$6="PEM",IF(OR(T1599&lt;(Q1599),Q1599=0),1,""),IF(OR(T1599*(1+$T$11+$T$9)&lt;(Q1599*(1+$O$9+$O$11)),Q1599=0),1,"")),"")</f>
        <v/>
      </c>
      <c r="AB1599" s="93" t="str">
        <f t="shared" si="396"/>
        <v/>
      </c>
      <c r="AC1599" s="56" t="str">
        <f t="shared" si="397"/>
        <v/>
      </c>
      <c r="AD1599" s="94" t="str">
        <f t="shared" si="398"/>
        <v/>
      </c>
      <c r="AE1599" s="56" t="str">
        <f t="shared" si="399"/>
        <v/>
      </c>
      <c r="AF1599" s="78" t="str">
        <f t="shared" si="400"/>
        <v/>
      </c>
    </row>
    <row r="1600" spans="1:32" s="74" customFormat="1" x14ac:dyDescent="0.2">
      <c r="A1600" s="74" t="str">
        <f>IF(EXPORTADO!I1582&lt;&gt;"",EXPORTADO!I1582,"")</f>
        <v/>
      </c>
      <c r="B1600" s="74" t="str">
        <f t="shared" si="385"/>
        <v/>
      </c>
      <c r="C1600" s="86" t="str">
        <f t="shared" si="386"/>
        <v/>
      </c>
      <c r="D1600" s="86" t="str">
        <f t="shared" si="387"/>
        <v/>
      </c>
      <c r="E1600" s="86" t="str">
        <f t="shared" si="388"/>
        <v/>
      </c>
      <c r="F1600" s="86" t="str">
        <f t="shared" si="389"/>
        <v/>
      </c>
      <c r="G1600" s="86" t="str">
        <f t="shared" si="390"/>
        <v/>
      </c>
      <c r="H1600" s="87" t="str">
        <f>IF(EXPORTADO!B1582&lt;&gt;"",EXPORTADO!B1582,"")</f>
        <v/>
      </c>
      <c r="I1600" s="78" t="str">
        <f t="shared" si="391"/>
        <v/>
      </c>
      <c r="J1600" s="78"/>
      <c r="K1600" s="88" t="str">
        <f>IF(EXPORTADO!A1582&lt;&gt;"",TRIM(EXPORTADO!A1582),"")</f>
        <v/>
      </c>
      <c r="L1600" s="50" t="str">
        <f>IF(K1600&lt;&gt;"",EXPORTADO!D1582,"")</f>
        <v/>
      </c>
      <c r="M1600" s="50"/>
      <c r="N1600" s="78" t="str">
        <f>IF(K1600&lt;&gt;"",EXPORTADO!C1582,"")</f>
        <v/>
      </c>
      <c r="O1600" s="89" t="str">
        <f>IF(G1600&lt;&gt;"",EXPORTADO!E1582,"")</f>
        <v/>
      </c>
      <c r="P1600" s="90" t="str">
        <f>IF(G1600&lt;&gt;"",EXPORTADO!F1582,"")</f>
        <v/>
      </c>
      <c r="Q1600" s="90" t="str">
        <f>IF($G1600&lt;&gt;"",$O1600*P1600,IF(OR($I1600="c",$I1600="css"),SUMIF($G$22:G$2999,$K1600,Q$22:Q$2999),IF($I1600="c1",SUMIF($F$22:F$2999,$K1600,Q$22:Q$2999),IF($I1600="c2",SUMIF($E$22:E$2999,$K1600,Q$22:Q$2999),IF($I1600="c3",SUMIF($D$22:D$2999,$K1600,Q$22:Q$2999),IF($I1600="c4",SUMIF($C$22:C$2999,$K1600,Q$22:Q$2999),""))))))</f>
        <v/>
      </c>
      <c r="S1600" s="90"/>
      <c r="T1600" s="90" t="str">
        <f>IF(G1600&lt;&gt;"",IF(S1600&lt;&gt;"",O1600*S1600,"Celda Vacia"),IF($G1600&lt;&gt;"",$O1600*S1600,IF(OR($I1600="c",$I1600="css"),SUMIF($G$22:G$2999,$K1600,T$22:T$2999),IF($I1600="c1",SUMIF($F$22:F$2999,$K1600,T$22:T$2999),IF($I1600="c2",SUMIF($E$22:E$2999,$K1600,T$22:T$2999),IF($I1600="c3",SUMIF($D$22:D$2999,$K1600,T$22:T$2999),IF($I1600="c4",SUMIF($C$22:C$2999,$K1600,T$22:T$2999),"")))))))</f>
        <v/>
      </c>
      <c r="U1600" s="91" t="str">
        <f t="shared" si="392"/>
        <v/>
      </c>
      <c r="V1600" s="45"/>
      <c r="X1600" s="50" t="str">
        <f t="shared" si="393"/>
        <v/>
      </c>
      <c r="Y1600" s="69" t="str">
        <f t="shared" si="394"/>
        <v/>
      </c>
      <c r="Z1600" s="69" t="str">
        <f t="shared" si="395"/>
        <v/>
      </c>
      <c r="AA1600" s="69" t="str">
        <f>IF(I1600="CSS",IF(RELLENAR!$F$6="PEM",IF(OR(T1600&lt;(Q1600),Q1600=0),1,""),IF(OR(T1600*(1+$T$11+$T$9)&lt;(Q1600*(1+$O$9+$O$11)),Q1600=0),1,"")),"")</f>
        <v/>
      </c>
      <c r="AB1600" s="93" t="str">
        <f t="shared" si="396"/>
        <v/>
      </c>
      <c r="AC1600" s="56" t="str">
        <f t="shared" si="397"/>
        <v/>
      </c>
      <c r="AD1600" s="94" t="str">
        <f t="shared" si="398"/>
        <v/>
      </c>
      <c r="AE1600" s="56" t="str">
        <f t="shared" si="399"/>
        <v/>
      </c>
      <c r="AF1600" s="78" t="str">
        <f t="shared" si="400"/>
        <v/>
      </c>
    </row>
    <row r="1601" spans="1:32" s="74" customFormat="1" x14ac:dyDescent="0.2">
      <c r="A1601" s="74" t="str">
        <f>IF(EXPORTADO!I1583&lt;&gt;"",EXPORTADO!I1583,"")</f>
        <v/>
      </c>
      <c r="B1601" s="74" t="str">
        <f t="shared" si="385"/>
        <v/>
      </c>
      <c r="C1601" s="86" t="str">
        <f t="shared" si="386"/>
        <v/>
      </c>
      <c r="D1601" s="86" t="str">
        <f t="shared" si="387"/>
        <v/>
      </c>
      <c r="E1601" s="86" t="str">
        <f t="shared" si="388"/>
        <v/>
      </c>
      <c r="F1601" s="86" t="str">
        <f t="shared" si="389"/>
        <v/>
      </c>
      <c r="G1601" s="86" t="str">
        <f t="shared" si="390"/>
        <v/>
      </c>
      <c r="H1601" s="87" t="str">
        <f>IF(EXPORTADO!B1583&lt;&gt;"",EXPORTADO!B1583,"")</f>
        <v/>
      </c>
      <c r="I1601" s="78" t="str">
        <f t="shared" si="391"/>
        <v/>
      </c>
      <c r="J1601" s="78"/>
      <c r="K1601" s="88" t="str">
        <f>IF(EXPORTADO!A1583&lt;&gt;"",TRIM(EXPORTADO!A1583),"")</f>
        <v/>
      </c>
      <c r="L1601" s="50" t="str">
        <f>IF(K1601&lt;&gt;"",EXPORTADO!D1583,"")</f>
        <v/>
      </c>
      <c r="M1601" s="50"/>
      <c r="N1601" s="78" t="str">
        <f>IF(K1601&lt;&gt;"",EXPORTADO!C1583,"")</f>
        <v/>
      </c>
      <c r="O1601" s="89" t="str">
        <f>IF(G1601&lt;&gt;"",EXPORTADO!E1583,"")</f>
        <v/>
      </c>
      <c r="P1601" s="90" t="str">
        <f>IF(G1601&lt;&gt;"",EXPORTADO!F1583,"")</f>
        <v/>
      </c>
      <c r="Q1601" s="90" t="str">
        <f>IF($G1601&lt;&gt;"",$O1601*P1601,IF(OR($I1601="c",$I1601="css"),SUMIF($G$22:G$2999,$K1601,Q$22:Q$2999),IF($I1601="c1",SUMIF($F$22:F$2999,$K1601,Q$22:Q$2999),IF($I1601="c2",SUMIF($E$22:E$2999,$K1601,Q$22:Q$2999),IF($I1601="c3",SUMIF($D$22:D$2999,$K1601,Q$22:Q$2999),IF($I1601="c4",SUMIF($C$22:C$2999,$K1601,Q$22:Q$2999),""))))))</f>
        <v/>
      </c>
      <c r="S1601" s="90"/>
      <c r="T1601" s="90" t="str">
        <f>IF(G1601&lt;&gt;"",IF(S1601&lt;&gt;"",O1601*S1601,"Celda Vacia"),IF($G1601&lt;&gt;"",$O1601*S1601,IF(OR($I1601="c",$I1601="css"),SUMIF($G$22:G$2999,$K1601,T$22:T$2999),IF($I1601="c1",SUMIF($F$22:F$2999,$K1601,T$22:T$2999),IF($I1601="c2",SUMIF($E$22:E$2999,$K1601,T$22:T$2999),IF($I1601="c3",SUMIF($D$22:D$2999,$K1601,T$22:T$2999),IF($I1601="c4",SUMIF($C$22:C$2999,$K1601,T$22:T$2999),"")))))))</f>
        <v/>
      </c>
      <c r="U1601" s="91" t="str">
        <f t="shared" si="392"/>
        <v/>
      </c>
      <c r="V1601" s="45"/>
      <c r="X1601" s="50" t="str">
        <f t="shared" si="393"/>
        <v/>
      </c>
      <c r="Y1601" s="69" t="str">
        <f t="shared" si="394"/>
        <v/>
      </c>
      <c r="Z1601" s="69" t="str">
        <f t="shared" si="395"/>
        <v/>
      </c>
      <c r="AA1601" s="69" t="str">
        <f>IF(I1601="CSS",IF(RELLENAR!$F$6="PEM",IF(OR(T1601&lt;(Q1601),Q1601=0),1,""),IF(OR(T1601*(1+$T$11+$T$9)&lt;(Q1601*(1+$O$9+$O$11)),Q1601=0),1,"")),"")</f>
        <v/>
      </c>
      <c r="AB1601" s="93" t="str">
        <f t="shared" si="396"/>
        <v/>
      </c>
      <c r="AC1601" s="56" t="str">
        <f t="shared" si="397"/>
        <v/>
      </c>
      <c r="AD1601" s="94" t="str">
        <f t="shared" si="398"/>
        <v/>
      </c>
      <c r="AE1601" s="56" t="str">
        <f t="shared" si="399"/>
        <v/>
      </c>
      <c r="AF1601" s="78" t="str">
        <f t="shared" si="400"/>
        <v/>
      </c>
    </row>
    <row r="1602" spans="1:32" s="74" customFormat="1" x14ac:dyDescent="0.2">
      <c r="A1602" s="74" t="str">
        <f>IF(EXPORTADO!I1584&lt;&gt;"",EXPORTADO!I1584,"")</f>
        <v/>
      </c>
      <c r="B1602" s="74" t="str">
        <f t="shared" si="385"/>
        <v/>
      </c>
      <c r="C1602" s="86" t="str">
        <f t="shared" si="386"/>
        <v/>
      </c>
      <c r="D1602" s="86" t="str">
        <f t="shared" si="387"/>
        <v/>
      </c>
      <c r="E1602" s="86" t="str">
        <f t="shared" si="388"/>
        <v/>
      </c>
      <c r="F1602" s="86" t="str">
        <f t="shared" si="389"/>
        <v/>
      </c>
      <c r="G1602" s="86" t="str">
        <f t="shared" si="390"/>
        <v/>
      </c>
      <c r="H1602" s="87" t="str">
        <f>IF(EXPORTADO!B1584&lt;&gt;"",EXPORTADO!B1584,"")</f>
        <v/>
      </c>
      <c r="I1602" s="78" t="str">
        <f t="shared" si="391"/>
        <v/>
      </c>
      <c r="J1602" s="78"/>
      <c r="K1602" s="88" t="str">
        <f>IF(EXPORTADO!A1584&lt;&gt;"",TRIM(EXPORTADO!A1584),"")</f>
        <v/>
      </c>
      <c r="L1602" s="50" t="str">
        <f>IF(K1602&lt;&gt;"",EXPORTADO!D1584,"")</f>
        <v/>
      </c>
      <c r="M1602" s="50"/>
      <c r="N1602" s="78" t="str">
        <f>IF(K1602&lt;&gt;"",EXPORTADO!C1584,"")</f>
        <v/>
      </c>
      <c r="O1602" s="89" t="str">
        <f>IF(G1602&lt;&gt;"",EXPORTADO!E1584,"")</f>
        <v/>
      </c>
      <c r="P1602" s="90" t="str">
        <f>IF(G1602&lt;&gt;"",EXPORTADO!F1584,"")</f>
        <v/>
      </c>
      <c r="Q1602" s="90" t="str">
        <f>IF($G1602&lt;&gt;"",$O1602*P1602,IF(OR($I1602="c",$I1602="css"),SUMIF($G$22:G$2999,$K1602,Q$22:Q$2999),IF($I1602="c1",SUMIF($F$22:F$2999,$K1602,Q$22:Q$2999),IF($I1602="c2",SUMIF($E$22:E$2999,$K1602,Q$22:Q$2999),IF($I1602="c3",SUMIF($D$22:D$2999,$K1602,Q$22:Q$2999),IF($I1602="c4",SUMIF($C$22:C$2999,$K1602,Q$22:Q$2999),""))))))</f>
        <v/>
      </c>
      <c r="S1602" s="90"/>
      <c r="T1602" s="90" t="str">
        <f>IF(G1602&lt;&gt;"",IF(S1602&lt;&gt;"",O1602*S1602,"Celda Vacia"),IF($G1602&lt;&gt;"",$O1602*S1602,IF(OR($I1602="c",$I1602="css"),SUMIF($G$22:G$2999,$K1602,T$22:T$2999),IF($I1602="c1",SUMIF($F$22:F$2999,$K1602,T$22:T$2999),IF($I1602="c2",SUMIF($E$22:E$2999,$K1602,T$22:T$2999),IF($I1602="c3",SUMIF($D$22:D$2999,$K1602,T$22:T$2999),IF($I1602="c4",SUMIF($C$22:C$2999,$K1602,T$22:T$2999),"")))))))</f>
        <v/>
      </c>
      <c r="U1602" s="91" t="str">
        <f t="shared" si="392"/>
        <v/>
      </c>
      <c r="V1602" s="45"/>
      <c r="X1602" s="50" t="str">
        <f t="shared" si="393"/>
        <v/>
      </c>
      <c r="Y1602" s="69" t="str">
        <f t="shared" si="394"/>
        <v/>
      </c>
      <c r="Z1602" s="69" t="str">
        <f t="shared" si="395"/>
        <v/>
      </c>
      <c r="AA1602" s="69" t="str">
        <f>IF(I1602="CSS",IF(RELLENAR!$F$6="PEM",IF(OR(T1602&lt;(Q1602),Q1602=0),1,""),IF(OR(T1602*(1+$T$11+$T$9)&lt;(Q1602*(1+$O$9+$O$11)),Q1602=0),1,"")),"")</f>
        <v/>
      </c>
      <c r="AB1602" s="93" t="str">
        <f t="shared" si="396"/>
        <v/>
      </c>
      <c r="AC1602" s="56" t="str">
        <f t="shared" si="397"/>
        <v/>
      </c>
      <c r="AD1602" s="94" t="str">
        <f t="shared" si="398"/>
        <v/>
      </c>
      <c r="AE1602" s="56" t="str">
        <f t="shared" si="399"/>
        <v/>
      </c>
      <c r="AF1602" s="78" t="str">
        <f t="shared" si="400"/>
        <v/>
      </c>
    </row>
    <row r="1603" spans="1:32" s="74" customFormat="1" x14ac:dyDescent="0.2">
      <c r="A1603" s="74" t="str">
        <f>IF(EXPORTADO!I1585&lt;&gt;"",EXPORTADO!I1585,"")</f>
        <v/>
      </c>
      <c r="B1603" s="74" t="str">
        <f t="shared" si="385"/>
        <v/>
      </c>
      <c r="C1603" s="86" t="str">
        <f t="shared" si="386"/>
        <v/>
      </c>
      <c r="D1603" s="86" t="str">
        <f t="shared" si="387"/>
        <v/>
      </c>
      <c r="E1603" s="86" t="str">
        <f t="shared" si="388"/>
        <v/>
      </c>
      <c r="F1603" s="86" t="str">
        <f t="shared" si="389"/>
        <v/>
      </c>
      <c r="G1603" s="86" t="str">
        <f t="shared" si="390"/>
        <v/>
      </c>
      <c r="H1603" s="87" t="str">
        <f>IF(EXPORTADO!B1585&lt;&gt;"",EXPORTADO!B1585,"")</f>
        <v/>
      </c>
      <c r="I1603" s="78" t="str">
        <f t="shared" si="391"/>
        <v/>
      </c>
      <c r="J1603" s="78"/>
      <c r="K1603" s="88" t="str">
        <f>IF(EXPORTADO!A1585&lt;&gt;"",TRIM(EXPORTADO!A1585),"")</f>
        <v/>
      </c>
      <c r="L1603" s="50" t="str">
        <f>IF(K1603&lt;&gt;"",EXPORTADO!D1585,"")</f>
        <v/>
      </c>
      <c r="M1603" s="50"/>
      <c r="N1603" s="78" t="str">
        <f>IF(K1603&lt;&gt;"",EXPORTADO!C1585,"")</f>
        <v/>
      </c>
      <c r="O1603" s="89" t="str">
        <f>IF(G1603&lt;&gt;"",EXPORTADO!E1585,"")</f>
        <v/>
      </c>
      <c r="P1603" s="90" t="str">
        <f>IF(G1603&lt;&gt;"",EXPORTADO!F1585,"")</f>
        <v/>
      </c>
      <c r="Q1603" s="90" t="str">
        <f>IF($G1603&lt;&gt;"",$O1603*P1603,IF(OR($I1603="c",$I1603="css"),SUMIF($G$22:G$2999,$K1603,Q$22:Q$2999),IF($I1603="c1",SUMIF($F$22:F$2999,$K1603,Q$22:Q$2999),IF($I1603="c2",SUMIF($E$22:E$2999,$K1603,Q$22:Q$2999),IF($I1603="c3",SUMIF($D$22:D$2999,$K1603,Q$22:Q$2999),IF($I1603="c4",SUMIF($C$22:C$2999,$K1603,Q$22:Q$2999),""))))))</f>
        <v/>
      </c>
      <c r="S1603" s="90"/>
      <c r="T1603" s="90" t="str">
        <f>IF(G1603&lt;&gt;"",IF(S1603&lt;&gt;"",O1603*S1603,"Celda Vacia"),IF($G1603&lt;&gt;"",$O1603*S1603,IF(OR($I1603="c",$I1603="css"),SUMIF($G$22:G$2999,$K1603,T$22:T$2999),IF($I1603="c1",SUMIF($F$22:F$2999,$K1603,T$22:T$2999),IF($I1603="c2",SUMIF($E$22:E$2999,$K1603,T$22:T$2999),IF($I1603="c3",SUMIF($D$22:D$2999,$K1603,T$22:T$2999),IF($I1603="c4",SUMIF($C$22:C$2999,$K1603,T$22:T$2999),"")))))))</f>
        <v/>
      </c>
      <c r="U1603" s="91" t="str">
        <f t="shared" si="392"/>
        <v/>
      </c>
      <c r="V1603" s="45"/>
      <c r="X1603" s="50" t="str">
        <f t="shared" si="393"/>
        <v/>
      </c>
      <c r="Y1603" s="69" t="str">
        <f t="shared" si="394"/>
        <v/>
      </c>
      <c r="Z1603" s="69" t="str">
        <f t="shared" si="395"/>
        <v/>
      </c>
      <c r="AA1603" s="69" t="str">
        <f>IF(I1603="CSS",IF(RELLENAR!$F$6="PEM",IF(OR(T1603&lt;(Q1603),Q1603=0),1,""),IF(OR(T1603*(1+$T$11+$T$9)&lt;(Q1603*(1+$O$9+$O$11)),Q1603=0),1,"")),"")</f>
        <v/>
      </c>
      <c r="AB1603" s="93" t="str">
        <f t="shared" si="396"/>
        <v/>
      </c>
      <c r="AC1603" s="56" t="str">
        <f t="shared" si="397"/>
        <v/>
      </c>
      <c r="AD1603" s="94" t="str">
        <f t="shared" si="398"/>
        <v/>
      </c>
      <c r="AE1603" s="56" t="str">
        <f t="shared" si="399"/>
        <v/>
      </c>
      <c r="AF1603" s="78" t="str">
        <f t="shared" si="400"/>
        <v/>
      </c>
    </row>
    <row r="1604" spans="1:32" s="74" customFormat="1" x14ac:dyDescent="0.2">
      <c r="A1604" s="74" t="str">
        <f>IF(EXPORTADO!I1586&lt;&gt;"",EXPORTADO!I1586,"")</f>
        <v/>
      </c>
      <c r="B1604" s="74" t="str">
        <f t="shared" si="385"/>
        <v/>
      </c>
      <c r="C1604" s="86" t="str">
        <f t="shared" si="386"/>
        <v/>
      </c>
      <c r="D1604" s="86" t="str">
        <f t="shared" si="387"/>
        <v/>
      </c>
      <c r="E1604" s="86" t="str">
        <f t="shared" si="388"/>
        <v/>
      </c>
      <c r="F1604" s="86" t="str">
        <f t="shared" si="389"/>
        <v/>
      </c>
      <c r="G1604" s="86" t="str">
        <f t="shared" si="390"/>
        <v/>
      </c>
      <c r="H1604" s="87" t="str">
        <f>IF(EXPORTADO!B1586&lt;&gt;"",EXPORTADO!B1586,"")</f>
        <v/>
      </c>
      <c r="I1604" s="78" t="str">
        <f t="shared" si="391"/>
        <v/>
      </c>
      <c r="J1604" s="78"/>
      <c r="K1604" s="88" t="str">
        <f>IF(EXPORTADO!A1586&lt;&gt;"",TRIM(EXPORTADO!A1586),"")</f>
        <v/>
      </c>
      <c r="L1604" s="50" t="str">
        <f>IF(K1604&lt;&gt;"",EXPORTADO!D1586,"")</f>
        <v/>
      </c>
      <c r="M1604" s="50"/>
      <c r="N1604" s="78" t="str">
        <f>IF(K1604&lt;&gt;"",EXPORTADO!C1586,"")</f>
        <v/>
      </c>
      <c r="O1604" s="89" t="str">
        <f>IF(G1604&lt;&gt;"",EXPORTADO!E1586,"")</f>
        <v/>
      </c>
      <c r="P1604" s="90" t="str">
        <f>IF(G1604&lt;&gt;"",EXPORTADO!F1586,"")</f>
        <v/>
      </c>
      <c r="Q1604" s="90" t="str">
        <f>IF($G1604&lt;&gt;"",$O1604*P1604,IF(OR($I1604="c",$I1604="css"),SUMIF($G$22:G$2999,$K1604,Q$22:Q$2999),IF($I1604="c1",SUMIF($F$22:F$2999,$K1604,Q$22:Q$2999),IF($I1604="c2",SUMIF($E$22:E$2999,$K1604,Q$22:Q$2999),IF($I1604="c3",SUMIF($D$22:D$2999,$K1604,Q$22:Q$2999),IF($I1604="c4",SUMIF($C$22:C$2999,$K1604,Q$22:Q$2999),""))))))</f>
        <v/>
      </c>
      <c r="S1604" s="90"/>
      <c r="T1604" s="90" t="str">
        <f>IF(G1604&lt;&gt;"",IF(S1604&lt;&gt;"",O1604*S1604,"Celda Vacia"),IF($G1604&lt;&gt;"",$O1604*S1604,IF(OR($I1604="c",$I1604="css"),SUMIF($G$22:G$2999,$K1604,T$22:T$2999),IF($I1604="c1",SUMIF($F$22:F$2999,$K1604,T$22:T$2999),IF($I1604="c2",SUMIF($E$22:E$2999,$K1604,T$22:T$2999),IF($I1604="c3",SUMIF($D$22:D$2999,$K1604,T$22:T$2999),IF($I1604="c4",SUMIF($C$22:C$2999,$K1604,T$22:T$2999),"")))))))</f>
        <v/>
      </c>
      <c r="U1604" s="91" t="str">
        <f t="shared" si="392"/>
        <v/>
      </c>
      <c r="V1604" s="45"/>
      <c r="X1604" s="50" t="str">
        <f t="shared" si="393"/>
        <v/>
      </c>
      <c r="Y1604" s="69" t="str">
        <f t="shared" si="394"/>
        <v/>
      </c>
      <c r="Z1604" s="69" t="str">
        <f t="shared" si="395"/>
        <v/>
      </c>
      <c r="AA1604" s="69" t="str">
        <f>IF(I1604="CSS",IF(RELLENAR!$F$6="PEM",IF(OR(T1604&lt;(Q1604),Q1604=0),1,""),IF(OR(T1604*(1+$T$11+$T$9)&lt;(Q1604*(1+$O$9+$O$11)),Q1604=0),1,"")),"")</f>
        <v/>
      </c>
      <c r="AB1604" s="93" t="str">
        <f t="shared" si="396"/>
        <v/>
      </c>
      <c r="AC1604" s="56" t="str">
        <f t="shared" si="397"/>
        <v/>
      </c>
      <c r="AD1604" s="94" t="str">
        <f t="shared" si="398"/>
        <v/>
      </c>
      <c r="AE1604" s="56" t="str">
        <f t="shared" si="399"/>
        <v/>
      </c>
      <c r="AF1604" s="78" t="str">
        <f t="shared" si="400"/>
        <v/>
      </c>
    </row>
    <row r="1605" spans="1:32" s="74" customFormat="1" x14ac:dyDescent="0.2">
      <c r="A1605" s="74" t="str">
        <f>IF(EXPORTADO!I1587&lt;&gt;"",EXPORTADO!I1587,"")</f>
        <v/>
      </c>
      <c r="B1605" s="74" t="str">
        <f t="shared" si="385"/>
        <v/>
      </c>
      <c r="C1605" s="86" t="str">
        <f t="shared" si="386"/>
        <v/>
      </c>
      <c r="D1605" s="86" t="str">
        <f t="shared" si="387"/>
        <v/>
      </c>
      <c r="E1605" s="86" t="str">
        <f t="shared" si="388"/>
        <v/>
      </c>
      <c r="F1605" s="86" t="str">
        <f t="shared" si="389"/>
        <v/>
      </c>
      <c r="G1605" s="86" t="str">
        <f t="shared" si="390"/>
        <v/>
      </c>
      <c r="H1605" s="87" t="str">
        <f>IF(EXPORTADO!B1587&lt;&gt;"",EXPORTADO!B1587,"")</f>
        <v/>
      </c>
      <c r="I1605" s="78" t="str">
        <f t="shared" si="391"/>
        <v/>
      </c>
      <c r="J1605" s="78"/>
      <c r="K1605" s="88" t="str">
        <f>IF(EXPORTADO!A1587&lt;&gt;"",TRIM(EXPORTADO!A1587),"")</f>
        <v/>
      </c>
      <c r="L1605" s="50" t="str">
        <f>IF(K1605&lt;&gt;"",EXPORTADO!D1587,"")</f>
        <v/>
      </c>
      <c r="M1605" s="50"/>
      <c r="N1605" s="78" t="str">
        <f>IF(K1605&lt;&gt;"",EXPORTADO!C1587,"")</f>
        <v/>
      </c>
      <c r="O1605" s="89" t="str">
        <f>IF(G1605&lt;&gt;"",EXPORTADO!E1587,"")</f>
        <v/>
      </c>
      <c r="P1605" s="90" t="str">
        <f>IF(G1605&lt;&gt;"",EXPORTADO!F1587,"")</f>
        <v/>
      </c>
      <c r="Q1605" s="90" t="str">
        <f>IF($G1605&lt;&gt;"",$O1605*P1605,IF(OR($I1605="c",$I1605="css"),SUMIF($G$22:G$2999,$K1605,Q$22:Q$2999),IF($I1605="c1",SUMIF($F$22:F$2999,$K1605,Q$22:Q$2999),IF($I1605="c2",SUMIF($E$22:E$2999,$K1605,Q$22:Q$2999),IF($I1605="c3",SUMIF($D$22:D$2999,$K1605,Q$22:Q$2999),IF($I1605="c4",SUMIF($C$22:C$2999,$K1605,Q$22:Q$2999),""))))))</f>
        <v/>
      </c>
      <c r="S1605" s="90"/>
      <c r="T1605" s="90" t="str">
        <f>IF(G1605&lt;&gt;"",IF(S1605&lt;&gt;"",O1605*S1605,"Celda Vacia"),IF($G1605&lt;&gt;"",$O1605*S1605,IF(OR($I1605="c",$I1605="css"),SUMIF($G$22:G$2999,$K1605,T$22:T$2999),IF($I1605="c1",SUMIF($F$22:F$2999,$K1605,T$22:T$2999),IF($I1605="c2",SUMIF($E$22:E$2999,$K1605,T$22:T$2999),IF($I1605="c3",SUMIF($D$22:D$2999,$K1605,T$22:T$2999),IF($I1605="c4",SUMIF($C$22:C$2999,$K1605,T$22:T$2999),"")))))))</f>
        <v/>
      </c>
      <c r="U1605" s="91" t="str">
        <f t="shared" si="392"/>
        <v/>
      </c>
      <c r="V1605" s="45"/>
      <c r="X1605" s="50" t="str">
        <f t="shared" si="393"/>
        <v/>
      </c>
      <c r="Y1605" s="69" t="str">
        <f t="shared" si="394"/>
        <v/>
      </c>
      <c r="Z1605" s="69" t="str">
        <f t="shared" si="395"/>
        <v/>
      </c>
      <c r="AA1605" s="69" t="str">
        <f>IF(I1605="CSS",IF(RELLENAR!$F$6="PEM",IF(OR(T1605&lt;(Q1605),Q1605=0),1,""),IF(OR(T1605*(1+$T$11+$T$9)&lt;(Q1605*(1+$O$9+$O$11)),Q1605=0),1,"")),"")</f>
        <v/>
      </c>
      <c r="AB1605" s="93" t="str">
        <f t="shared" si="396"/>
        <v/>
      </c>
      <c r="AC1605" s="56" t="str">
        <f t="shared" si="397"/>
        <v/>
      </c>
      <c r="AD1605" s="94" t="str">
        <f t="shared" si="398"/>
        <v/>
      </c>
      <c r="AE1605" s="56" t="str">
        <f t="shared" si="399"/>
        <v/>
      </c>
      <c r="AF1605" s="78" t="str">
        <f t="shared" si="400"/>
        <v/>
      </c>
    </row>
    <row r="1606" spans="1:32" s="74" customFormat="1" x14ac:dyDescent="0.2">
      <c r="A1606" s="74" t="str">
        <f>IF(EXPORTADO!I1588&lt;&gt;"",EXPORTADO!I1588,"")</f>
        <v/>
      </c>
      <c r="B1606" s="74" t="str">
        <f t="shared" si="385"/>
        <v/>
      </c>
      <c r="C1606" s="86" t="str">
        <f t="shared" si="386"/>
        <v/>
      </c>
      <c r="D1606" s="86" t="str">
        <f t="shared" si="387"/>
        <v/>
      </c>
      <c r="E1606" s="86" t="str">
        <f t="shared" si="388"/>
        <v/>
      </c>
      <c r="F1606" s="86" t="str">
        <f t="shared" si="389"/>
        <v/>
      </c>
      <c r="G1606" s="86" t="str">
        <f t="shared" si="390"/>
        <v/>
      </c>
      <c r="H1606" s="87" t="str">
        <f>IF(EXPORTADO!B1588&lt;&gt;"",EXPORTADO!B1588,"")</f>
        <v/>
      </c>
      <c r="I1606" s="78" t="str">
        <f t="shared" si="391"/>
        <v/>
      </c>
      <c r="J1606" s="78"/>
      <c r="K1606" s="88" t="str">
        <f>IF(EXPORTADO!A1588&lt;&gt;"",TRIM(EXPORTADO!A1588),"")</f>
        <v/>
      </c>
      <c r="L1606" s="50" t="str">
        <f>IF(K1606&lt;&gt;"",EXPORTADO!D1588,"")</f>
        <v/>
      </c>
      <c r="M1606" s="50"/>
      <c r="N1606" s="78" t="str">
        <f>IF(K1606&lt;&gt;"",EXPORTADO!C1588,"")</f>
        <v/>
      </c>
      <c r="O1606" s="89" t="str">
        <f>IF(G1606&lt;&gt;"",EXPORTADO!E1588,"")</f>
        <v/>
      </c>
      <c r="P1606" s="90" t="str">
        <f>IF(G1606&lt;&gt;"",EXPORTADO!F1588,"")</f>
        <v/>
      </c>
      <c r="Q1606" s="90" t="str">
        <f>IF($G1606&lt;&gt;"",$O1606*P1606,IF(OR($I1606="c",$I1606="css"),SUMIF($G$22:G$2999,$K1606,Q$22:Q$2999),IF($I1606="c1",SUMIF($F$22:F$2999,$K1606,Q$22:Q$2999),IF($I1606="c2",SUMIF($E$22:E$2999,$K1606,Q$22:Q$2999),IF($I1606="c3",SUMIF($D$22:D$2999,$K1606,Q$22:Q$2999),IF($I1606="c4",SUMIF($C$22:C$2999,$K1606,Q$22:Q$2999),""))))))</f>
        <v/>
      </c>
      <c r="S1606" s="90"/>
      <c r="T1606" s="90" t="str">
        <f>IF(G1606&lt;&gt;"",IF(S1606&lt;&gt;"",O1606*S1606,"Celda Vacia"),IF($G1606&lt;&gt;"",$O1606*S1606,IF(OR($I1606="c",$I1606="css"),SUMIF($G$22:G$2999,$K1606,T$22:T$2999),IF($I1606="c1",SUMIF($F$22:F$2999,$K1606,T$22:T$2999),IF($I1606="c2",SUMIF($E$22:E$2999,$K1606,T$22:T$2999),IF($I1606="c3",SUMIF($D$22:D$2999,$K1606,T$22:T$2999),IF($I1606="c4",SUMIF($C$22:C$2999,$K1606,T$22:T$2999),"")))))))</f>
        <v/>
      </c>
      <c r="U1606" s="91" t="str">
        <f t="shared" si="392"/>
        <v/>
      </c>
      <c r="V1606" s="45"/>
      <c r="X1606" s="50" t="str">
        <f t="shared" si="393"/>
        <v/>
      </c>
      <c r="Y1606" s="69" t="str">
        <f t="shared" si="394"/>
        <v/>
      </c>
      <c r="Z1606" s="69" t="str">
        <f t="shared" si="395"/>
        <v/>
      </c>
      <c r="AA1606" s="69" t="str">
        <f>IF(I1606="CSS",IF(RELLENAR!$F$6="PEM",IF(OR(T1606&lt;(Q1606),Q1606=0),1,""),IF(OR(T1606*(1+$T$11+$T$9)&lt;(Q1606*(1+$O$9+$O$11)),Q1606=0),1,"")),"")</f>
        <v/>
      </c>
      <c r="AB1606" s="93" t="str">
        <f t="shared" si="396"/>
        <v/>
      </c>
      <c r="AC1606" s="56" t="str">
        <f t="shared" si="397"/>
        <v/>
      </c>
      <c r="AD1606" s="94" t="str">
        <f t="shared" si="398"/>
        <v/>
      </c>
      <c r="AE1606" s="56" t="str">
        <f t="shared" si="399"/>
        <v/>
      </c>
      <c r="AF1606" s="78" t="str">
        <f t="shared" si="400"/>
        <v/>
      </c>
    </row>
    <row r="1607" spans="1:32" s="74" customFormat="1" x14ac:dyDescent="0.2">
      <c r="A1607" s="74" t="str">
        <f>IF(EXPORTADO!I1589&lt;&gt;"",EXPORTADO!I1589,"")</f>
        <v/>
      </c>
      <c r="B1607" s="74" t="str">
        <f t="shared" si="385"/>
        <v/>
      </c>
      <c r="C1607" s="86" t="str">
        <f t="shared" si="386"/>
        <v/>
      </c>
      <c r="D1607" s="86" t="str">
        <f t="shared" si="387"/>
        <v/>
      </c>
      <c r="E1607" s="86" t="str">
        <f t="shared" si="388"/>
        <v/>
      </c>
      <c r="F1607" s="86" t="str">
        <f t="shared" si="389"/>
        <v/>
      </c>
      <c r="G1607" s="86" t="str">
        <f t="shared" si="390"/>
        <v/>
      </c>
      <c r="H1607" s="87" t="str">
        <f>IF(EXPORTADO!B1589&lt;&gt;"",EXPORTADO!B1589,"")</f>
        <v/>
      </c>
      <c r="I1607" s="78" t="str">
        <f t="shared" si="391"/>
        <v/>
      </c>
      <c r="J1607" s="78"/>
      <c r="K1607" s="88" t="str">
        <f>IF(EXPORTADO!A1589&lt;&gt;"",TRIM(EXPORTADO!A1589),"")</f>
        <v/>
      </c>
      <c r="L1607" s="50" t="str">
        <f>IF(K1607&lt;&gt;"",EXPORTADO!D1589,"")</f>
        <v/>
      </c>
      <c r="M1607" s="50"/>
      <c r="N1607" s="78" t="str">
        <f>IF(K1607&lt;&gt;"",EXPORTADO!C1589,"")</f>
        <v/>
      </c>
      <c r="O1607" s="89" t="str">
        <f>IF(G1607&lt;&gt;"",EXPORTADO!E1589,"")</f>
        <v/>
      </c>
      <c r="P1607" s="90" t="str">
        <f>IF(G1607&lt;&gt;"",EXPORTADO!F1589,"")</f>
        <v/>
      </c>
      <c r="Q1607" s="90" t="str">
        <f>IF($G1607&lt;&gt;"",$O1607*P1607,IF(OR($I1607="c",$I1607="css"),SUMIF($G$22:G$2999,$K1607,Q$22:Q$2999),IF($I1607="c1",SUMIF($F$22:F$2999,$K1607,Q$22:Q$2999),IF($I1607="c2",SUMIF($E$22:E$2999,$K1607,Q$22:Q$2999),IF($I1607="c3",SUMIF($D$22:D$2999,$K1607,Q$22:Q$2999),IF($I1607="c4",SUMIF($C$22:C$2999,$K1607,Q$22:Q$2999),""))))))</f>
        <v/>
      </c>
      <c r="S1607" s="90"/>
      <c r="T1607" s="90" t="str">
        <f>IF(G1607&lt;&gt;"",IF(S1607&lt;&gt;"",O1607*S1607,"Celda Vacia"),IF($G1607&lt;&gt;"",$O1607*S1607,IF(OR($I1607="c",$I1607="css"),SUMIF($G$22:G$2999,$K1607,T$22:T$2999),IF($I1607="c1",SUMIF($F$22:F$2999,$K1607,T$22:T$2999),IF($I1607="c2",SUMIF($E$22:E$2999,$K1607,T$22:T$2999),IF($I1607="c3",SUMIF($D$22:D$2999,$K1607,T$22:T$2999),IF($I1607="c4",SUMIF($C$22:C$2999,$K1607,T$22:T$2999),"")))))))</f>
        <v/>
      </c>
      <c r="U1607" s="91" t="str">
        <f t="shared" si="392"/>
        <v/>
      </c>
      <c r="V1607" s="45"/>
      <c r="X1607" s="50" t="str">
        <f t="shared" si="393"/>
        <v/>
      </c>
      <c r="Y1607" s="69" t="str">
        <f t="shared" si="394"/>
        <v/>
      </c>
      <c r="Z1607" s="69" t="str">
        <f t="shared" si="395"/>
        <v/>
      </c>
      <c r="AA1607" s="69" t="str">
        <f>IF(I1607="CSS",IF(RELLENAR!$F$6="PEM",IF(OR(T1607&lt;(Q1607),Q1607=0),1,""),IF(OR(T1607*(1+$T$11+$T$9)&lt;(Q1607*(1+$O$9+$O$11)),Q1607=0),1,"")),"")</f>
        <v/>
      </c>
      <c r="AB1607" s="93" t="str">
        <f t="shared" si="396"/>
        <v/>
      </c>
      <c r="AC1607" s="56" t="str">
        <f t="shared" si="397"/>
        <v/>
      </c>
      <c r="AD1607" s="94" t="str">
        <f t="shared" si="398"/>
        <v/>
      </c>
      <c r="AE1607" s="56" t="str">
        <f t="shared" si="399"/>
        <v/>
      </c>
      <c r="AF1607" s="78" t="str">
        <f t="shared" si="400"/>
        <v/>
      </c>
    </row>
    <row r="1608" spans="1:32" s="74" customFormat="1" x14ac:dyDescent="0.2">
      <c r="A1608" s="74" t="str">
        <f>IF(EXPORTADO!I1590&lt;&gt;"",EXPORTADO!I1590,"")</f>
        <v/>
      </c>
      <c r="B1608" s="74" t="str">
        <f t="shared" si="385"/>
        <v/>
      </c>
      <c r="C1608" s="86" t="str">
        <f t="shared" si="386"/>
        <v/>
      </c>
      <c r="D1608" s="86" t="str">
        <f t="shared" si="387"/>
        <v/>
      </c>
      <c r="E1608" s="86" t="str">
        <f t="shared" si="388"/>
        <v/>
      </c>
      <c r="F1608" s="86" t="str">
        <f t="shared" si="389"/>
        <v/>
      </c>
      <c r="G1608" s="86" t="str">
        <f t="shared" si="390"/>
        <v/>
      </c>
      <c r="H1608" s="87" t="str">
        <f>IF(EXPORTADO!B1590&lt;&gt;"",EXPORTADO!B1590,"")</f>
        <v/>
      </c>
      <c r="I1608" s="78" t="str">
        <f t="shared" si="391"/>
        <v/>
      </c>
      <c r="J1608" s="78"/>
      <c r="K1608" s="88" t="str">
        <f>IF(EXPORTADO!A1590&lt;&gt;"",TRIM(EXPORTADO!A1590),"")</f>
        <v/>
      </c>
      <c r="L1608" s="50" t="str">
        <f>IF(K1608&lt;&gt;"",EXPORTADO!D1590,"")</f>
        <v/>
      </c>
      <c r="M1608" s="50"/>
      <c r="N1608" s="78" t="str">
        <f>IF(K1608&lt;&gt;"",EXPORTADO!C1590,"")</f>
        <v/>
      </c>
      <c r="O1608" s="89" t="str">
        <f>IF(G1608&lt;&gt;"",EXPORTADO!E1590,"")</f>
        <v/>
      </c>
      <c r="P1608" s="90" t="str">
        <f>IF(G1608&lt;&gt;"",EXPORTADO!F1590,"")</f>
        <v/>
      </c>
      <c r="Q1608" s="90" t="str">
        <f>IF($G1608&lt;&gt;"",$O1608*P1608,IF(OR($I1608="c",$I1608="css"),SUMIF($G$22:G$2999,$K1608,Q$22:Q$2999),IF($I1608="c1",SUMIF($F$22:F$2999,$K1608,Q$22:Q$2999),IF($I1608="c2",SUMIF($E$22:E$2999,$K1608,Q$22:Q$2999),IF($I1608="c3",SUMIF($D$22:D$2999,$K1608,Q$22:Q$2999),IF($I1608="c4",SUMIF($C$22:C$2999,$K1608,Q$22:Q$2999),""))))))</f>
        <v/>
      </c>
      <c r="S1608" s="90"/>
      <c r="T1608" s="90" t="str">
        <f>IF(G1608&lt;&gt;"",IF(S1608&lt;&gt;"",O1608*S1608,"Celda Vacia"),IF($G1608&lt;&gt;"",$O1608*S1608,IF(OR($I1608="c",$I1608="css"),SUMIF($G$22:G$2999,$K1608,T$22:T$2999),IF($I1608="c1",SUMIF($F$22:F$2999,$K1608,T$22:T$2999),IF($I1608="c2",SUMIF($E$22:E$2999,$K1608,T$22:T$2999),IF($I1608="c3",SUMIF($D$22:D$2999,$K1608,T$22:T$2999),IF($I1608="c4",SUMIF($C$22:C$2999,$K1608,T$22:T$2999),"")))))))</f>
        <v/>
      </c>
      <c r="U1608" s="91" t="str">
        <f t="shared" si="392"/>
        <v/>
      </c>
      <c r="V1608" s="45"/>
      <c r="X1608" s="50" t="str">
        <f t="shared" si="393"/>
        <v/>
      </c>
      <c r="Y1608" s="69" t="str">
        <f t="shared" si="394"/>
        <v/>
      </c>
      <c r="Z1608" s="69" t="str">
        <f t="shared" si="395"/>
        <v/>
      </c>
      <c r="AA1608" s="69" t="str">
        <f>IF(I1608="CSS",IF(RELLENAR!$F$6="PEM",IF(OR(T1608&lt;(Q1608),Q1608=0),1,""),IF(OR(T1608*(1+$T$11+$T$9)&lt;(Q1608*(1+$O$9+$O$11)),Q1608=0),1,"")),"")</f>
        <v/>
      </c>
      <c r="AB1608" s="93" t="str">
        <f t="shared" si="396"/>
        <v/>
      </c>
      <c r="AC1608" s="56" t="str">
        <f t="shared" si="397"/>
        <v/>
      </c>
      <c r="AD1608" s="94" t="str">
        <f t="shared" si="398"/>
        <v/>
      </c>
      <c r="AE1608" s="56" t="str">
        <f t="shared" si="399"/>
        <v/>
      </c>
      <c r="AF1608" s="78" t="str">
        <f t="shared" si="400"/>
        <v/>
      </c>
    </row>
    <row r="1609" spans="1:32" s="74" customFormat="1" x14ac:dyDescent="0.2">
      <c r="A1609" s="74" t="str">
        <f>IF(EXPORTADO!I1591&lt;&gt;"",EXPORTADO!I1591,"")</f>
        <v/>
      </c>
      <c r="B1609" s="74" t="str">
        <f t="shared" si="385"/>
        <v/>
      </c>
      <c r="C1609" s="86" t="str">
        <f t="shared" si="386"/>
        <v/>
      </c>
      <c r="D1609" s="86" t="str">
        <f t="shared" si="387"/>
        <v/>
      </c>
      <c r="E1609" s="86" t="str">
        <f t="shared" si="388"/>
        <v/>
      </c>
      <c r="F1609" s="86" t="str">
        <f t="shared" si="389"/>
        <v/>
      </c>
      <c r="G1609" s="86" t="str">
        <f t="shared" si="390"/>
        <v/>
      </c>
      <c r="H1609" s="87" t="str">
        <f>IF(EXPORTADO!B1591&lt;&gt;"",EXPORTADO!B1591,"")</f>
        <v/>
      </c>
      <c r="I1609" s="78" t="str">
        <f t="shared" si="391"/>
        <v/>
      </c>
      <c r="J1609" s="78"/>
      <c r="K1609" s="88" t="str">
        <f>IF(EXPORTADO!A1591&lt;&gt;"",TRIM(EXPORTADO!A1591),"")</f>
        <v/>
      </c>
      <c r="L1609" s="50" t="str">
        <f>IF(K1609&lt;&gt;"",EXPORTADO!D1591,"")</f>
        <v/>
      </c>
      <c r="M1609" s="50"/>
      <c r="N1609" s="78" t="str">
        <f>IF(K1609&lt;&gt;"",EXPORTADO!C1591,"")</f>
        <v/>
      </c>
      <c r="O1609" s="89" t="str">
        <f>IF(G1609&lt;&gt;"",EXPORTADO!E1591,"")</f>
        <v/>
      </c>
      <c r="P1609" s="90" t="str">
        <f>IF(G1609&lt;&gt;"",EXPORTADO!F1591,"")</f>
        <v/>
      </c>
      <c r="Q1609" s="90" t="str">
        <f>IF($G1609&lt;&gt;"",$O1609*P1609,IF(OR($I1609="c",$I1609="css"),SUMIF($G$22:G$2999,$K1609,Q$22:Q$2999),IF($I1609="c1",SUMIF($F$22:F$2999,$K1609,Q$22:Q$2999),IF($I1609="c2",SUMIF($E$22:E$2999,$K1609,Q$22:Q$2999),IF($I1609="c3",SUMIF($D$22:D$2999,$K1609,Q$22:Q$2999),IF($I1609="c4",SUMIF($C$22:C$2999,$K1609,Q$22:Q$2999),""))))))</f>
        <v/>
      </c>
      <c r="S1609" s="90"/>
      <c r="T1609" s="90" t="str">
        <f>IF(G1609&lt;&gt;"",IF(S1609&lt;&gt;"",O1609*S1609,"Celda Vacia"),IF($G1609&lt;&gt;"",$O1609*S1609,IF(OR($I1609="c",$I1609="css"),SUMIF($G$22:G$2999,$K1609,T$22:T$2999),IF($I1609="c1",SUMIF($F$22:F$2999,$K1609,T$22:T$2999),IF($I1609="c2",SUMIF($E$22:E$2999,$K1609,T$22:T$2999),IF($I1609="c3",SUMIF($D$22:D$2999,$K1609,T$22:T$2999),IF($I1609="c4",SUMIF($C$22:C$2999,$K1609,T$22:T$2999),"")))))))</f>
        <v/>
      </c>
      <c r="U1609" s="91" t="str">
        <f t="shared" si="392"/>
        <v/>
      </c>
      <c r="V1609" s="45"/>
      <c r="X1609" s="50" t="str">
        <f t="shared" si="393"/>
        <v/>
      </c>
      <c r="Y1609" s="69" t="str">
        <f t="shared" si="394"/>
        <v/>
      </c>
      <c r="Z1609" s="69" t="str">
        <f t="shared" si="395"/>
        <v/>
      </c>
      <c r="AA1609" s="69" t="str">
        <f>IF(I1609="CSS",IF(RELLENAR!$F$6="PEM",IF(OR(T1609&lt;(Q1609),Q1609=0),1,""),IF(OR(T1609*(1+$T$11+$T$9)&lt;(Q1609*(1+$O$9+$O$11)),Q1609=0),1,"")),"")</f>
        <v/>
      </c>
      <c r="AB1609" s="93" t="str">
        <f t="shared" si="396"/>
        <v/>
      </c>
      <c r="AC1609" s="56" t="str">
        <f t="shared" si="397"/>
        <v/>
      </c>
      <c r="AD1609" s="94" t="str">
        <f t="shared" si="398"/>
        <v/>
      </c>
      <c r="AE1609" s="56" t="str">
        <f t="shared" si="399"/>
        <v/>
      </c>
      <c r="AF1609" s="78" t="str">
        <f t="shared" si="400"/>
        <v/>
      </c>
    </row>
    <row r="1610" spans="1:32" s="74" customFormat="1" x14ac:dyDescent="0.2">
      <c r="A1610" s="74" t="str">
        <f>IF(EXPORTADO!I1592&lt;&gt;"",EXPORTADO!I1592,"")</f>
        <v/>
      </c>
      <c r="B1610" s="74" t="str">
        <f t="shared" si="385"/>
        <v/>
      </c>
      <c r="C1610" s="86" t="str">
        <f t="shared" si="386"/>
        <v/>
      </c>
      <c r="D1610" s="86" t="str">
        <f t="shared" si="387"/>
        <v/>
      </c>
      <c r="E1610" s="86" t="str">
        <f t="shared" si="388"/>
        <v/>
      </c>
      <c r="F1610" s="86" t="str">
        <f t="shared" si="389"/>
        <v/>
      </c>
      <c r="G1610" s="86" t="str">
        <f t="shared" si="390"/>
        <v/>
      </c>
      <c r="H1610" s="87" t="str">
        <f>IF(EXPORTADO!B1592&lt;&gt;"",EXPORTADO!B1592,"")</f>
        <v/>
      </c>
      <c r="I1610" s="78" t="str">
        <f t="shared" si="391"/>
        <v/>
      </c>
      <c r="J1610" s="78"/>
      <c r="K1610" s="88" t="str">
        <f>IF(EXPORTADO!A1592&lt;&gt;"",TRIM(EXPORTADO!A1592),"")</f>
        <v/>
      </c>
      <c r="L1610" s="50" t="str">
        <f>IF(K1610&lt;&gt;"",EXPORTADO!D1592,"")</f>
        <v/>
      </c>
      <c r="M1610" s="50"/>
      <c r="N1610" s="78" t="str">
        <f>IF(K1610&lt;&gt;"",EXPORTADO!C1592,"")</f>
        <v/>
      </c>
      <c r="O1610" s="89" t="str">
        <f>IF(G1610&lt;&gt;"",EXPORTADO!E1592,"")</f>
        <v/>
      </c>
      <c r="P1610" s="90" t="str">
        <f>IF(G1610&lt;&gt;"",EXPORTADO!F1592,"")</f>
        <v/>
      </c>
      <c r="Q1610" s="90" t="str">
        <f>IF($G1610&lt;&gt;"",$O1610*P1610,IF(OR($I1610="c",$I1610="css"),SUMIF($G$22:G$2999,$K1610,Q$22:Q$2999),IF($I1610="c1",SUMIF($F$22:F$2999,$K1610,Q$22:Q$2999),IF($I1610="c2",SUMIF($E$22:E$2999,$K1610,Q$22:Q$2999),IF($I1610="c3",SUMIF($D$22:D$2999,$K1610,Q$22:Q$2999),IF($I1610="c4",SUMIF($C$22:C$2999,$K1610,Q$22:Q$2999),""))))))</f>
        <v/>
      </c>
      <c r="S1610" s="90"/>
      <c r="T1610" s="90" t="str">
        <f>IF(G1610&lt;&gt;"",IF(S1610&lt;&gt;"",O1610*S1610,"Celda Vacia"),IF($G1610&lt;&gt;"",$O1610*S1610,IF(OR($I1610="c",$I1610="css"),SUMIF($G$22:G$2999,$K1610,T$22:T$2999),IF($I1610="c1",SUMIF($F$22:F$2999,$K1610,T$22:T$2999),IF($I1610="c2",SUMIF($E$22:E$2999,$K1610,T$22:T$2999),IF($I1610="c3",SUMIF($D$22:D$2999,$K1610,T$22:T$2999),IF($I1610="c4",SUMIF($C$22:C$2999,$K1610,T$22:T$2999),"")))))))</f>
        <v/>
      </c>
      <c r="U1610" s="91" t="str">
        <f t="shared" si="392"/>
        <v/>
      </c>
      <c r="V1610" s="45"/>
      <c r="X1610" s="50" t="str">
        <f t="shared" si="393"/>
        <v/>
      </c>
      <c r="Y1610" s="69" t="str">
        <f t="shared" si="394"/>
        <v/>
      </c>
      <c r="Z1610" s="69" t="str">
        <f t="shared" si="395"/>
        <v/>
      </c>
      <c r="AA1610" s="69" t="str">
        <f>IF(I1610="CSS",IF(RELLENAR!$F$6="PEM",IF(OR(T1610&lt;(Q1610),Q1610=0),1,""),IF(OR(T1610*(1+$T$11+$T$9)&lt;(Q1610*(1+$O$9+$O$11)),Q1610=0),1,"")),"")</f>
        <v/>
      </c>
      <c r="AB1610" s="93" t="str">
        <f t="shared" si="396"/>
        <v/>
      </c>
      <c r="AC1610" s="56" t="str">
        <f t="shared" si="397"/>
        <v/>
      </c>
      <c r="AD1610" s="94" t="str">
        <f t="shared" si="398"/>
        <v/>
      </c>
      <c r="AE1610" s="56" t="str">
        <f t="shared" si="399"/>
        <v/>
      </c>
      <c r="AF1610" s="78" t="str">
        <f t="shared" si="400"/>
        <v/>
      </c>
    </row>
    <row r="1611" spans="1:32" s="74" customFormat="1" x14ac:dyDescent="0.2">
      <c r="A1611" s="74" t="str">
        <f>IF(EXPORTADO!I1593&lt;&gt;"",EXPORTADO!I1593,"")</f>
        <v/>
      </c>
      <c r="B1611" s="74" t="str">
        <f t="shared" si="385"/>
        <v/>
      </c>
      <c r="C1611" s="86" t="str">
        <f t="shared" si="386"/>
        <v/>
      </c>
      <c r="D1611" s="86" t="str">
        <f t="shared" si="387"/>
        <v/>
      </c>
      <c r="E1611" s="86" t="str">
        <f t="shared" si="388"/>
        <v/>
      </c>
      <c r="F1611" s="86" t="str">
        <f t="shared" si="389"/>
        <v/>
      </c>
      <c r="G1611" s="86" t="str">
        <f t="shared" si="390"/>
        <v/>
      </c>
      <c r="H1611" s="87" t="str">
        <f>IF(EXPORTADO!B1593&lt;&gt;"",EXPORTADO!B1593,"")</f>
        <v/>
      </c>
      <c r="I1611" s="78" t="str">
        <f t="shared" si="391"/>
        <v/>
      </c>
      <c r="J1611" s="78"/>
      <c r="K1611" s="88" t="str">
        <f>IF(EXPORTADO!A1593&lt;&gt;"",TRIM(EXPORTADO!A1593),"")</f>
        <v/>
      </c>
      <c r="L1611" s="50" t="str">
        <f>IF(K1611&lt;&gt;"",EXPORTADO!D1593,"")</f>
        <v/>
      </c>
      <c r="M1611" s="50"/>
      <c r="N1611" s="78" t="str">
        <f>IF(K1611&lt;&gt;"",EXPORTADO!C1593,"")</f>
        <v/>
      </c>
      <c r="O1611" s="89" t="str">
        <f>IF(G1611&lt;&gt;"",EXPORTADO!E1593,"")</f>
        <v/>
      </c>
      <c r="P1611" s="90" t="str">
        <f>IF(G1611&lt;&gt;"",EXPORTADO!F1593,"")</f>
        <v/>
      </c>
      <c r="Q1611" s="90" t="str">
        <f>IF($G1611&lt;&gt;"",$O1611*P1611,IF(OR($I1611="c",$I1611="css"),SUMIF($G$22:G$2999,$K1611,Q$22:Q$2999),IF($I1611="c1",SUMIF($F$22:F$2999,$K1611,Q$22:Q$2999),IF($I1611="c2",SUMIF($E$22:E$2999,$K1611,Q$22:Q$2999),IF($I1611="c3",SUMIF($D$22:D$2999,$K1611,Q$22:Q$2999),IF($I1611="c4",SUMIF($C$22:C$2999,$K1611,Q$22:Q$2999),""))))))</f>
        <v/>
      </c>
      <c r="S1611" s="90"/>
      <c r="T1611" s="90" t="str">
        <f>IF(G1611&lt;&gt;"",IF(S1611&lt;&gt;"",O1611*S1611,"Celda Vacia"),IF($G1611&lt;&gt;"",$O1611*S1611,IF(OR($I1611="c",$I1611="css"),SUMIF($G$22:G$2999,$K1611,T$22:T$2999),IF($I1611="c1",SUMIF($F$22:F$2999,$K1611,T$22:T$2999),IF($I1611="c2",SUMIF($E$22:E$2999,$K1611,T$22:T$2999),IF($I1611="c3",SUMIF($D$22:D$2999,$K1611,T$22:T$2999),IF($I1611="c4",SUMIF($C$22:C$2999,$K1611,T$22:T$2999),"")))))))</f>
        <v/>
      </c>
      <c r="U1611" s="91" t="str">
        <f t="shared" si="392"/>
        <v/>
      </c>
      <c r="V1611" s="45"/>
      <c r="X1611" s="50" t="str">
        <f t="shared" si="393"/>
        <v/>
      </c>
      <c r="Y1611" s="69" t="str">
        <f t="shared" si="394"/>
        <v/>
      </c>
      <c r="Z1611" s="69" t="str">
        <f t="shared" si="395"/>
        <v/>
      </c>
      <c r="AA1611" s="69" t="str">
        <f>IF(I1611="CSS",IF(RELLENAR!$F$6="PEM",IF(OR(T1611&lt;(Q1611),Q1611=0),1,""),IF(OR(T1611*(1+$T$11+$T$9)&lt;(Q1611*(1+$O$9+$O$11)),Q1611=0),1,"")),"")</f>
        <v/>
      </c>
      <c r="AB1611" s="93" t="str">
        <f t="shared" si="396"/>
        <v/>
      </c>
      <c r="AC1611" s="56" t="str">
        <f t="shared" si="397"/>
        <v/>
      </c>
      <c r="AD1611" s="94" t="str">
        <f t="shared" si="398"/>
        <v/>
      </c>
      <c r="AE1611" s="56" t="str">
        <f t="shared" si="399"/>
        <v/>
      </c>
      <c r="AF1611" s="78" t="str">
        <f t="shared" si="400"/>
        <v/>
      </c>
    </row>
    <row r="1612" spans="1:32" s="74" customFormat="1" x14ac:dyDescent="0.2">
      <c r="A1612" s="74" t="str">
        <f>IF(EXPORTADO!I1594&lt;&gt;"",EXPORTADO!I1594,"")</f>
        <v/>
      </c>
      <c r="B1612" s="74" t="str">
        <f t="shared" si="385"/>
        <v/>
      </c>
      <c r="C1612" s="86" t="str">
        <f t="shared" si="386"/>
        <v/>
      </c>
      <c r="D1612" s="86" t="str">
        <f t="shared" si="387"/>
        <v/>
      </c>
      <c r="E1612" s="86" t="str">
        <f t="shared" si="388"/>
        <v/>
      </c>
      <c r="F1612" s="86" t="str">
        <f t="shared" si="389"/>
        <v/>
      </c>
      <c r="G1612" s="86" t="str">
        <f t="shared" si="390"/>
        <v/>
      </c>
      <c r="H1612" s="87" t="str">
        <f>IF(EXPORTADO!B1594&lt;&gt;"",EXPORTADO!B1594,"")</f>
        <v/>
      </c>
      <c r="I1612" s="78" t="str">
        <f t="shared" si="391"/>
        <v/>
      </c>
      <c r="J1612" s="78"/>
      <c r="K1612" s="88" t="str">
        <f>IF(EXPORTADO!A1594&lt;&gt;"",TRIM(EXPORTADO!A1594),"")</f>
        <v/>
      </c>
      <c r="L1612" s="50" t="str">
        <f>IF(K1612&lt;&gt;"",EXPORTADO!D1594,"")</f>
        <v/>
      </c>
      <c r="M1612" s="50"/>
      <c r="N1612" s="78" t="str">
        <f>IF(K1612&lt;&gt;"",EXPORTADO!C1594,"")</f>
        <v/>
      </c>
      <c r="O1612" s="89" t="str">
        <f>IF(G1612&lt;&gt;"",EXPORTADO!E1594,"")</f>
        <v/>
      </c>
      <c r="P1612" s="90" t="str">
        <f>IF(G1612&lt;&gt;"",EXPORTADO!F1594,"")</f>
        <v/>
      </c>
      <c r="Q1612" s="90" t="str">
        <f>IF($G1612&lt;&gt;"",$O1612*P1612,IF(OR($I1612="c",$I1612="css"),SUMIF($G$22:G$2999,$K1612,Q$22:Q$2999),IF($I1612="c1",SUMIF($F$22:F$2999,$K1612,Q$22:Q$2999),IF($I1612="c2",SUMIF($E$22:E$2999,$K1612,Q$22:Q$2999),IF($I1612="c3",SUMIF($D$22:D$2999,$K1612,Q$22:Q$2999),IF($I1612="c4",SUMIF($C$22:C$2999,$K1612,Q$22:Q$2999),""))))))</f>
        <v/>
      </c>
      <c r="S1612" s="90"/>
      <c r="T1612" s="90" t="str">
        <f>IF(G1612&lt;&gt;"",IF(S1612&lt;&gt;"",O1612*S1612,"Celda Vacia"),IF($G1612&lt;&gt;"",$O1612*S1612,IF(OR($I1612="c",$I1612="css"),SUMIF($G$22:G$2999,$K1612,T$22:T$2999),IF($I1612="c1",SUMIF($F$22:F$2999,$K1612,T$22:T$2999),IF($I1612="c2",SUMIF($E$22:E$2999,$K1612,T$22:T$2999),IF($I1612="c3",SUMIF($D$22:D$2999,$K1612,T$22:T$2999),IF($I1612="c4",SUMIF($C$22:C$2999,$K1612,T$22:T$2999),"")))))))</f>
        <v/>
      </c>
      <c r="U1612" s="91" t="str">
        <f t="shared" si="392"/>
        <v/>
      </c>
      <c r="V1612" s="45"/>
      <c r="X1612" s="50" t="str">
        <f t="shared" si="393"/>
        <v/>
      </c>
      <c r="Y1612" s="69" t="str">
        <f t="shared" si="394"/>
        <v/>
      </c>
      <c r="Z1612" s="69" t="str">
        <f t="shared" si="395"/>
        <v/>
      </c>
      <c r="AA1612" s="69" t="str">
        <f>IF(I1612="CSS",IF(RELLENAR!$F$6="PEM",IF(OR(T1612&lt;(Q1612),Q1612=0),1,""),IF(OR(T1612*(1+$T$11+$T$9)&lt;(Q1612*(1+$O$9+$O$11)),Q1612=0),1,"")),"")</f>
        <v/>
      </c>
      <c r="AB1612" s="93" t="str">
        <f t="shared" si="396"/>
        <v/>
      </c>
      <c r="AC1612" s="56" t="str">
        <f t="shared" si="397"/>
        <v/>
      </c>
      <c r="AD1612" s="94" t="str">
        <f t="shared" si="398"/>
        <v/>
      </c>
      <c r="AE1612" s="56" t="str">
        <f t="shared" si="399"/>
        <v/>
      </c>
      <c r="AF1612" s="78" t="str">
        <f t="shared" si="400"/>
        <v/>
      </c>
    </row>
    <row r="1613" spans="1:32" s="74" customFormat="1" x14ac:dyDescent="0.2">
      <c r="A1613" s="74" t="str">
        <f>IF(EXPORTADO!I1595&lt;&gt;"",EXPORTADO!I1595,"")</f>
        <v/>
      </c>
      <c r="B1613" s="74" t="str">
        <f t="shared" si="385"/>
        <v/>
      </c>
      <c r="C1613" s="86" t="str">
        <f t="shared" si="386"/>
        <v/>
      </c>
      <c r="D1613" s="86" t="str">
        <f t="shared" si="387"/>
        <v/>
      </c>
      <c r="E1613" s="86" t="str">
        <f t="shared" si="388"/>
        <v/>
      </c>
      <c r="F1613" s="86" t="str">
        <f t="shared" si="389"/>
        <v/>
      </c>
      <c r="G1613" s="86" t="str">
        <f t="shared" si="390"/>
        <v/>
      </c>
      <c r="H1613" s="87" t="str">
        <f>IF(EXPORTADO!B1595&lt;&gt;"",EXPORTADO!B1595,"")</f>
        <v/>
      </c>
      <c r="I1613" s="78" t="str">
        <f t="shared" si="391"/>
        <v/>
      </c>
      <c r="J1613" s="78"/>
      <c r="K1613" s="88" t="str">
        <f>IF(EXPORTADO!A1595&lt;&gt;"",TRIM(EXPORTADO!A1595),"")</f>
        <v/>
      </c>
      <c r="L1613" s="50" t="str">
        <f>IF(K1613&lt;&gt;"",EXPORTADO!D1595,"")</f>
        <v/>
      </c>
      <c r="M1613" s="50"/>
      <c r="N1613" s="78" t="str">
        <f>IF(K1613&lt;&gt;"",EXPORTADO!C1595,"")</f>
        <v/>
      </c>
      <c r="O1613" s="89" t="str">
        <f>IF(G1613&lt;&gt;"",EXPORTADO!E1595,"")</f>
        <v/>
      </c>
      <c r="P1613" s="90" t="str">
        <f>IF(G1613&lt;&gt;"",EXPORTADO!F1595,"")</f>
        <v/>
      </c>
      <c r="Q1613" s="90" t="str">
        <f>IF($G1613&lt;&gt;"",$O1613*P1613,IF(OR($I1613="c",$I1613="css"),SUMIF($G$22:G$2999,$K1613,Q$22:Q$2999),IF($I1613="c1",SUMIF($F$22:F$2999,$K1613,Q$22:Q$2999),IF($I1613="c2",SUMIF($E$22:E$2999,$K1613,Q$22:Q$2999),IF($I1613="c3",SUMIF($D$22:D$2999,$K1613,Q$22:Q$2999),IF($I1613="c4",SUMIF($C$22:C$2999,$K1613,Q$22:Q$2999),""))))))</f>
        <v/>
      </c>
      <c r="S1613" s="90"/>
      <c r="T1613" s="90" t="str">
        <f>IF(G1613&lt;&gt;"",IF(S1613&lt;&gt;"",O1613*S1613,"Celda Vacia"),IF($G1613&lt;&gt;"",$O1613*S1613,IF(OR($I1613="c",$I1613="css"),SUMIF($G$22:G$2999,$K1613,T$22:T$2999),IF($I1613="c1",SUMIF($F$22:F$2999,$K1613,T$22:T$2999),IF($I1613="c2",SUMIF($E$22:E$2999,$K1613,T$22:T$2999),IF($I1613="c3",SUMIF($D$22:D$2999,$K1613,T$22:T$2999),IF($I1613="c4",SUMIF($C$22:C$2999,$K1613,T$22:T$2999),"")))))))</f>
        <v/>
      </c>
      <c r="U1613" s="91" t="str">
        <f t="shared" si="392"/>
        <v/>
      </c>
      <c r="V1613" s="45"/>
      <c r="X1613" s="50" t="str">
        <f t="shared" si="393"/>
        <v/>
      </c>
      <c r="Y1613" s="69" t="str">
        <f t="shared" si="394"/>
        <v/>
      </c>
      <c r="Z1613" s="69" t="str">
        <f t="shared" si="395"/>
        <v/>
      </c>
      <c r="AA1613" s="69" t="str">
        <f>IF(I1613="CSS",IF(RELLENAR!$F$6="PEM",IF(OR(T1613&lt;(Q1613),Q1613=0),1,""),IF(OR(T1613*(1+$T$11+$T$9)&lt;(Q1613*(1+$O$9+$O$11)),Q1613=0),1,"")),"")</f>
        <v/>
      </c>
      <c r="AB1613" s="93" t="str">
        <f t="shared" si="396"/>
        <v/>
      </c>
      <c r="AC1613" s="56" t="str">
        <f t="shared" si="397"/>
        <v/>
      </c>
      <c r="AD1613" s="94" t="str">
        <f t="shared" si="398"/>
        <v/>
      </c>
      <c r="AE1613" s="56" t="str">
        <f t="shared" si="399"/>
        <v/>
      </c>
      <c r="AF1613" s="78" t="str">
        <f t="shared" si="400"/>
        <v/>
      </c>
    </row>
    <row r="1614" spans="1:32" s="74" customFormat="1" x14ac:dyDescent="0.2">
      <c r="A1614" s="74" t="str">
        <f>IF(EXPORTADO!I1596&lt;&gt;"",EXPORTADO!I1596,"")</f>
        <v/>
      </c>
      <c r="B1614" s="74" t="str">
        <f t="shared" si="385"/>
        <v/>
      </c>
      <c r="C1614" s="86" t="str">
        <f t="shared" si="386"/>
        <v/>
      </c>
      <c r="D1614" s="86" t="str">
        <f t="shared" si="387"/>
        <v/>
      </c>
      <c r="E1614" s="86" t="str">
        <f t="shared" si="388"/>
        <v/>
      </c>
      <c r="F1614" s="86" t="str">
        <f t="shared" si="389"/>
        <v/>
      </c>
      <c r="G1614" s="86" t="str">
        <f t="shared" si="390"/>
        <v/>
      </c>
      <c r="H1614" s="87" t="str">
        <f>IF(EXPORTADO!B1596&lt;&gt;"",EXPORTADO!B1596,"")</f>
        <v/>
      </c>
      <c r="I1614" s="78" t="str">
        <f t="shared" si="391"/>
        <v/>
      </c>
      <c r="J1614" s="78"/>
      <c r="K1614" s="88" t="str">
        <f>IF(EXPORTADO!A1596&lt;&gt;"",TRIM(EXPORTADO!A1596),"")</f>
        <v/>
      </c>
      <c r="L1614" s="50" t="str">
        <f>IF(K1614&lt;&gt;"",EXPORTADO!D1596,"")</f>
        <v/>
      </c>
      <c r="M1614" s="50"/>
      <c r="N1614" s="78" t="str">
        <f>IF(K1614&lt;&gt;"",EXPORTADO!C1596,"")</f>
        <v/>
      </c>
      <c r="O1614" s="89" t="str">
        <f>IF(G1614&lt;&gt;"",EXPORTADO!E1596,"")</f>
        <v/>
      </c>
      <c r="P1614" s="90" t="str">
        <f>IF(G1614&lt;&gt;"",EXPORTADO!F1596,"")</f>
        <v/>
      </c>
      <c r="Q1614" s="90" t="str">
        <f>IF($G1614&lt;&gt;"",$O1614*P1614,IF(OR($I1614="c",$I1614="css"),SUMIF($G$22:G$2999,$K1614,Q$22:Q$2999),IF($I1614="c1",SUMIF($F$22:F$2999,$K1614,Q$22:Q$2999),IF($I1614="c2",SUMIF($E$22:E$2999,$K1614,Q$22:Q$2999),IF($I1614="c3",SUMIF($D$22:D$2999,$K1614,Q$22:Q$2999),IF($I1614="c4",SUMIF($C$22:C$2999,$K1614,Q$22:Q$2999),""))))))</f>
        <v/>
      </c>
      <c r="S1614" s="90"/>
      <c r="T1614" s="90" t="str">
        <f>IF(G1614&lt;&gt;"",IF(S1614&lt;&gt;"",O1614*S1614,"Celda Vacia"),IF($G1614&lt;&gt;"",$O1614*S1614,IF(OR($I1614="c",$I1614="css"),SUMIF($G$22:G$2999,$K1614,T$22:T$2999),IF($I1614="c1",SUMIF($F$22:F$2999,$K1614,T$22:T$2999),IF($I1614="c2",SUMIF($E$22:E$2999,$K1614,T$22:T$2999),IF($I1614="c3",SUMIF($D$22:D$2999,$K1614,T$22:T$2999),IF($I1614="c4",SUMIF($C$22:C$2999,$K1614,T$22:T$2999),"")))))))</f>
        <v/>
      </c>
      <c r="U1614" s="91" t="str">
        <f t="shared" si="392"/>
        <v/>
      </c>
      <c r="V1614" s="45"/>
      <c r="X1614" s="50" t="str">
        <f t="shared" si="393"/>
        <v/>
      </c>
      <c r="Y1614" s="69" t="str">
        <f t="shared" si="394"/>
        <v/>
      </c>
      <c r="Z1614" s="69" t="str">
        <f t="shared" si="395"/>
        <v/>
      </c>
      <c r="AA1614" s="69" t="str">
        <f>IF(I1614="CSS",IF(RELLENAR!$F$6="PEM",IF(OR(T1614&lt;(Q1614),Q1614=0),1,""),IF(OR(T1614*(1+$T$11+$T$9)&lt;(Q1614*(1+$O$9+$O$11)),Q1614=0),1,"")),"")</f>
        <v/>
      </c>
      <c r="AB1614" s="93" t="str">
        <f t="shared" si="396"/>
        <v/>
      </c>
      <c r="AC1614" s="56" t="str">
        <f t="shared" si="397"/>
        <v/>
      </c>
      <c r="AD1614" s="94" t="str">
        <f t="shared" si="398"/>
        <v/>
      </c>
      <c r="AE1614" s="56" t="str">
        <f t="shared" si="399"/>
        <v/>
      </c>
      <c r="AF1614" s="78" t="str">
        <f t="shared" si="400"/>
        <v/>
      </c>
    </row>
    <row r="1615" spans="1:32" s="74" customFormat="1" x14ac:dyDescent="0.2">
      <c r="A1615" s="74" t="str">
        <f>IF(EXPORTADO!I1597&lt;&gt;"",EXPORTADO!I1597,"")</f>
        <v/>
      </c>
      <c r="B1615" s="74" t="str">
        <f t="shared" si="385"/>
        <v/>
      </c>
      <c r="C1615" s="86" t="str">
        <f t="shared" si="386"/>
        <v/>
      </c>
      <c r="D1615" s="86" t="str">
        <f t="shared" si="387"/>
        <v/>
      </c>
      <c r="E1615" s="86" t="str">
        <f t="shared" si="388"/>
        <v/>
      </c>
      <c r="F1615" s="86" t="str">
        <f t="shared" si="389"/>
        <v/>
      </c>
      <c r="G1615" s="86" t="str">
        <f t="shared" si="390"/>
        <v/>
      </c>
      <c r="H1615" s="87" t="str">
        <f>IF(EXPORTADO!B1597&lt;&gt;"",EXPORTADO!B1597,"")</f>
        <v/>
      </c>
      <c r="I1615" s="78" t="str">
        <f t="shared" si="391"/>
        <v/>
      </c>
      <c r="J1615" s="78"/>
      <c r="K1615" s="88" t="str">
        <f>IF(EXPORTADO!A1597&lt;&gt;"",TRIM(EXPORTADO!A1597),"")</f>
        <v/>
      </c>
      <c r="L1615" s="50" t="str">
        <f>IF(K1615&lt;&gt;"",EXPORTADO!D1597,"")</f>
        <v/>
      </c>
      <c r="M1615" s="50"/>
      <c r="N1615" s="78" t="str">
        <f>IF(K1615&lt;&gt;"",EXPORTADO!C1597,"")</f>
        <v/>
      </c>
      <c r="O1615" s="89" t="str">
        <f>IF(G1615&lt;&gt;"",EXPORTADO!E1597,"")</f>
        <v/>
      </c>
      <c r="P1615" s="90" t="str">
        <f>IF(G1615&lt;&gt;"",EXPORTADO!F1597,"")</f>
        <v/>
      </c>
      <c r="Q1615" s="90" t="str">
        <f>IF($G1615&lt;&gt;"",$O1615*P1615,IF(OR($I1615="c",$I1615="css"),SUMIF($G$22:G$2999,$K1615,Q$22:Q$2999),IF($I1615="c1",SUMIF($F$22:F$2999,$K1615,Q$22:Q$2999),IF($I1615="c2",SUMIF($E$22:E$2999,$K1615,Q$22:Q$2999),IF($I1615="c3",SUMIF($D$22:D$2999,$K1615,Q$22:Q$2999),IF($I1615="c4",SUMIF($C$22:C$2999,$K1615,Q$22:Q$2999),""))))))</f>
        <v/>
      </c>
      <c r="S1615" s="90"/>
      <c r="T1615" s="90" t="str">
        <f>IF(G1615&lt;&gt;"",IF(S1615&lt;&gt;"",O1615*S1615,"Celda Vacia"),IF($G1615&lt;&gt;"",$O1615*S1615,IF(OR($I1615="c",$I1615="css"),SUMIF($G$22:G$2999,$K1615,T$22:T$2999),IF($I1615="c1",SUMIF($F$22:F$2999,$K1615,T$22:T$2999),IF($I1615="c2",SUMIF($E$22:E$2999,$K1615,T$22:T$2999),IF($I1615="c3",SUMIF($D$22:D$2999,$K1615,T$22:T$2999),IF($I1615="c4",SUMIF($C$22:C$2999,$K1615,T$22:T$2999),"")))))))</f>
        <v/>
      </c>
      <c r="U1615" s="91" t="str">
        <f t="shared" si="392"/>
        <v/>
      </c>
      <c r="V1615" s="45"/>
      <c r="X1615" s="50" t="str">
        <f t="shared" si="393"/>
        <v/>
      </c>
      <c r="Y1615" s="69" t="str">
        <f t="shared" si="394"/>
        <v/>
      </c>
      <c r="Z1615" s="69" t="str">
        <f t="shared" si="395"/>
        <v/>
      </c>
      <c r="AA1615" s="69" t="str">
        <f>IF(I1615="CSS",IF(RELLENAR!$F$6="PEM",IF(OR(T1615&lt;(Q1615),Q1615=0),1,""),IF(OR(T1615*(1+$T$11+$T$9)&lt;(Q1615*(1+$O$9+$O$11)),Q1615=0),1,"")),"")</f>
        <v/>
      </c>
      <c r="AB1615" s="93" t="str">
        <f t="shared" si="396"/>
        <v/>
      </c>
      <c r="AC1615" s="56" t="str">
        <f t="shared" si="397"/>
        <v/>
      </c>
      <c r="AD1615" s="94" t="str">
        <f t="shared" si="398"/>
        <v/>
      </c>
      <c r="AE1615" s="56" t="str">
        <f t="shared" si="399"/>
        <v/>
      </c>
      <c r="AF1615" s="78" t="str">
        <f t="shared" si="400"/>
        <v/>
      </c>
    </row>
    <row r="1616" spans="1:32" s="74" customFormat="1" x14ac:dyDescent="0.2">
      <c r="A1616" s="74" t="str">
        <f>IF(EXPORTADO!I1598&lt;&gt;"",EXPORTADO!I1598,"")</f>
        <v/>
      </c>
      <c r="B1616" s="74" t="str">
        <f t="shared" si="385"/>
        <v/>
      </c>
      <c r="C1616" s="86" t="str">
        <f t="shared" si="386"/>
        <v/>
      </c>
      <c r="D1616" s="86" t="str">
        <f t="shared" si="387"/>
        <v/>
      </c>
      <c r="E1616" s="86" t="str">
        <f t="shared" si="388"/>
        <v/>
      </c>
      <c r="F1616" s="86" t="str">
        <f t="shared" si="389"/>
        <v/>
      </c>
      <c r="G1616" s="86" t="str">
        <f t="shared" si="390"/>
        <v/>
      </c>
      <c r="H1616" s="87" t="str">
        <f>IF(EXPORTADO!B1598&lt;&gt;"",EXPORTADO!B1598,"")</f>
        <v/>
      </c>
      <c r="I1616" s="78" t="str">
        <f t="shared" si="391"/>
        <v/>
      </c>
      <c r="J1616" s="78"/>
      <c r="K1616" s="88" t="str">
        <f>IF(EXPORTADO!A1598&lt;&gt;"",TRIM(EXPORTADO!A1598),"")</f>
        <v/>
      </c>
      <c r="L1616" s="50" t="str">
        <f>IF(K1616&lt;&gt;"",EXPORTADO!D1598,"")</f>
        <v/>
      </c>
      <c r="M1616" s="50"/>
      <c r="N1616" s="78" t="str">
        <f>IF(K1616&lt;&gt;"",EXPORTADO!C1598,"")</f>
        <v/>
      </c>
      <c r="O1616" s="89" t="str">
        <f>IF(G1616&lt;&gt;"",EXPORTADO!E1598,"")</f>
        <v/>
      </c>
      <c r="P1616" s="90" t="str">
        <f>IF(G1616&lt;&gt;"",EXPORTADO!F1598,"")</f>
        <v/>
      </c>
      <c r="Q1616" s="90" t="str">
        <f>IF($G1616&lt;&gt;"",$O1616*P1616,IF(OR($I1616="c",$I1616="css"),SUMIF($G$22:G$2999,$K1616,Q$22:Q$2999),IF($I1616="c1",SUMIF($F$22:F$2999,$K1616,Q$22:Q$2999),IF($I1616="c2",SUMIF($E$22:E$2999,$K1616,Q$22:Q$2999),IF($I1616="c3",SUMIF($D$22:D$2999,$K1616,Q$22:Q$2999),IF($I1616="c4",SUMIF($C$22:C$2999,$K1616,Q$22:Q$2999),""))))))</f>
        <v/>
      </c>
      <c r="S1616" s="90"/>
      <c r="T1616" s="90" t="str">
        <f>IF(G1616&lt;&gt;"",IF(S1616&lt;&gt;"",O1616*S1616,"Celda Vacia"),IF($G1616&lt;&gt;"",$O1616*S1616,IF(OR($I1616="c",$I1616="css"),SUMIF($G$22:G$2999,$K1616,T$22:T$2999),IF($I1616="c1",SUMIF($F$22:F$2999,$K1616,T$22:T$2999),IF($I1616="c2",SUMIF($E$22:E$2999,$K1616,T$22:T$2999),IF($I1616="c3",SUMIF($D$22:D$2999,$K1616,T$22:T$2999),IF($I1616="c4",SUMIF($C$22:C$2999,$K1616,T$22:T$2999),"")))))))</f>
        <v/>
      </c>
      <c r="U1616" s="91" t="str">
        <f t="shared" si="392"/>
        <v/>
      </c>
      <c r="V1616" s="45"/>
      <c r="X1616" s="50" t="str">
        <f t="shared" si="393"/>
        <v/>
      </c>
      <c r="Y1616" s="69" t="str">
        <f t="shared" si="394"/>
        <v/>
      </c>
      <c r="Z1616" s="69" t="str">
        <f t="shared" si="395"/>
        <v/>
      </c>
      <c r="AA1616" s="69" t="str">
        <f>IF(I1616="CSS",IF(RELLENAR!$F$6="PEM",IF(OR(T1616&lt;(Q1616),Q1616=0),1,""),IF(OR(T1616*(1+$T$11+$T$9)&lt;(Q1616*(1+$O$9+$O$11)),Q1616=0),1,"")),"")</f>
        <v/>
      </c>
      <c r="AB1616" s="93" t="str">
        <f t="shared" si="396"/>
        <v/>
      </c>
      <c r="AC1616" s="56" t="str">
        <f t="shared" si="397"/>
        <v/>
      </c>
      <c r="AD1616" s="94" t="str">
        <f t="shared" si="398"/>
        <v/>
      </c>
      <c r="AE1616" s="56" t="str">
        <f t="shared" si="399"/>
        <v/>
      </c>
      <c r="AF1616" s="78" t="str">
        <f t="shared" si="400"/>
        <v/>
      </c>
    </row>
    <row r="1617" spans="1:32" s="74" customFormat="1" x14ac:dyDescent="0.2">
      <c r="A1617" s="74" t="str">
        <f>IF(EXPORTADO!I1599&lt;&gt;"",EXPORTADO!I1599,"")</f>
        <v/>
      </c>
      <c r="B1617" s="74" t="str">
        <f t="shared" si="385"/>
        <v/>
      </c>
      <c r="C1617" s="86" t="str">
        <f t="shared" si="386"/>
        <v/>
      </c>
      <c r="D1617" s="86" t="str">
        <f t="shared" si="387"/>
        <v/>
      </c>
      <c r="E1617" s="86" t="str">
        <f t="shared" si="388"/>
        <v/>
      </c>
      <c r="F1617" s="86" t="str">
        <f t="shared" si="389"/>
        <v/>
      </c>
      <c r="G1617" s="86" t="str">
        <f t="shared" si="390"/>
        <v/>
      </c>
      <c r="H1617" s="87" t="str">
        <f>IF(EXPORTADO!B1599&lt;&gt;"",EXPORTADO!B1599,"")</f>
        <v/>
      </c>
      <c r="I1617" s="78" t="str">
        <f t="shared" si="391"/>
        <v/>
      </c>
      <c r="J1617" s="78"/>
      <c r="K1617" s="88" t="str">
        <f>IF(EXPORTADO!A1599&lt;&gt;"",TRIM(EXPORTADO!A1599),"")</f>
        <v/>
      </c>
      <c r="L1617" s="50" t="str">
        <f>IF(K1617&lt;&gt;"",EXPORTADO!D1599,"")</f>
        <v/>
      </c>
      <c r="M1617" s="50"/>
      <c r="N1617" s="78" t="str">
        <f>IF(K1617&lt;&gt;"",EXPORTADO!C1599,"")</f>
        <v/>
      </c>
      <c r="O1617" s="89" t="str">
        <f>IF(G1617&lt;&gt;"",EXPORTADO!E1599,"")</f>
        <v/>
      </c>
      <c r="P1617" s="90" t="str">
        <f>IF(G1617&lt;&gt;"",EXPORTADO!F1599,"")</f>
        <v/>
      </c>
      <c r="Q1617" s="90" t="str">
        <f>IF($G1617&lt;&gt;"",$O1617*P1617,IF(OR($I1617="c",$I1617="css"),SUMIF($G$22:G$2999,$K1617,Q$22:Q$2999),IF($I1617="c1",SUMIF($F$22:F$2999,$K1617,Q$22:Q$2999),IF($I1617="c2",SUMIF($E$22:E$2999,$K1617,Q$22:Q$2999),IF($I1617="c3",SUMIF($D$22:D$2999,$K1617,Q$22:Q$2999),IF($I1617="c4",SUMIF($C$22:C$2999,$K1617,Q$22:Q$2999),""))))))</f>
        <v/>
      </c>
      <c r="S1617" s="90"/>
      <c r="T1617" s="90" t="str">
        <f>IF(G1617&lt;&gt;"",IF(S1617&lt;&gt;"",O1617*S1617,"Celda Vacia"),IF($G1617&lt;&gt;"",$O1617*S1617,IF(OR($I1617="c",$I1617="css"),SUMIF($G$22:G$2999,$K1617,T$22:T$2999),IF($I1617="c1",SUMIF($F$22:F$2999,$K1617,T$22:T$2999),IF($I1617="c2",SUMIF($E$22:E$2999,$K1617,T$22:T$2999),IF($I1617="c3",SUMIF($D$22:D$2999,$K1617,T$22:T$2999),IF($I1617="c4",SUMIF($C$22:C$2999,$K1617,T$22:T$2999),"")))))))</f>
        <v/>
      </c>
      <c r="U1617" s="91" t="str">
        <f t="shared" si="392"/>
        <v/>
      </c>
      <c r="V1617" s="45"/>
      <c r="X1617" s="50" t="str">
        <f t="shared" si="393"/>
        <v/>
      </c>
      <c r="Y1617" s="69" t="str">
        <f t="shared" si="394"/>
        <v/>
      </c>
      <c r="Z1617" s="69" t="str">
        <f t="shared" si="395"/>
        <v/>
      </c>
      <c r="AA1617" s="69" t="str">
        <f>IF(I1617="CSS",IF(RELLENAR!$F$6="PEM",IF(OR(T1617&lt;(Q1617),Q1617=0),1,""),IF(OR(T1617*(1+$T$11+$T$9)&lt;(Q1617*(1+$O$9+$O$11)),Q1617=0),1,"")),"")</f>
        <v/>
      </c>
      <c r="AB1617" s="93" t="str">
        <f t="shared" si="396"/>
        <v/>
      </c>
      <c r="AC1617" s="56" t="str">
        <f t="shared" si="397"/>
        <v/>
      </c>
      <c r="AD1617" s="94" t="str">
        <f t="shared" si="398"/>
        <v/>
      </c>
      <c r="AE1617" s="56" t="str">
        <f t="shared" si="399"/>
        <v/>
      </c>
      <c r="AF1617" s="78" t="str">
        <f t="shared" si="400"/>
        <v/>
      </c>
    </row>
    <row r="1618" spans="1:32" s="74" customFormat="1" x14ac:dyDescent="0.2">
      <c r="A1618" s="74" t="str">
        <f>IF(EXPORTADO!I1600&lt;&gt;"",EXPORTADO!I1600,"")</f>
        <v/>
      </c>
      <c r="B1618" s="74" t="str">
        <f t="shared" si="385"/>
        <v/>
      </c>
      <c r="C1618" s="86" t="str">
        <f t="shared" si="386"/>
        <v/>
      </c>
      <c r="D1618" s="86" t="str">
        <f t="shared" si="387"/>
        <v/>
      </c>
      <c r="E1618" s="86" t="str">
        <f t="shared" si="388"/>
        <v/>
      </c>
      <c r="F1618" s="86" t="str">
        <f t="shared" si="389"/>
        <v/>
      </c>
      <c r="G1618" s="86" t="str">
        <f t="shared" si="390"/>
        <v/>
      </c>
      <c r="H1618" s="87" t="str">
        <f>IF(EXPORTADO!B1600&lt;&gt;"",EXPORTADO!B1600,"")</f>
        <v/>
      </c>
      <c r="I1618" s="78" t="str">
        <f t="shared" si="391"/>
        <v/>
      </c>
      <c r="J1618" s="78"/>
      <c r="K1618" s="88" t="str">
        <f>IF(EXPORTADO!A1600&lt;&gt;"",TRIM(EXPORTADO!A1600),"")</f>
        <v/>
      </c>
      <c r="L1618" s="50" t="str">
        <f>IF(K1618&lt;&gt;"",EXPORTADO!D1600,"")</f>
        <v/>
      </c>
      <c r="M1618" s="50"/>
      <c r="N1618" s="78" t="str">
        <f>IF(K1618&lt;&gt;"",EXPORTADO!C1600,"")</f>
        <v/>
      </c>
      <c r="O1618" s="89" t="str">
        <f>IF(G1618&lt;&gt;"",EXPORTADO!E1600,"")</f>
        <v/>
      </c>
      <c r="P1618" s="90" t="str">
        <f>IF(G1618&lt;&gt;"",EXPORTADO!F1600,"")</f>
        <v/>
      </c>
      <c r="Q1618" s="90" t="str">
        <f>IF($G1618&lt;&gt;"",$O1618*P1618,IF(OR($I1618="c",$I1618="css"),SUMIF($G$22:G$2999,$K1618,Q$22:Q$2999),IF($I1618="c1",SUMIF($F$22:F$2999,$K1618,Q$22:Q$2999),IF($I1618="c2",SUMIF($E$22:E$2999,$K1618,Q$22:Q$2999),IF($I1618="c3",SUMIF($D$22:D$2999,$K1618,Q$22:Q$2999),IF($I1618="c4",SUMIF($C$22:C$2999,$K1618,Q$22:Q$2999),""))))))</f>
        <v/>
      </c>
      <c r="S1618" s="90"/>
      <c r="T1618" s="90" t="str">
        <f>IF(G1618&lt;&gt;"",IF(S1618&lt;&gt;"",O1618*S1618,"Celda Vacia"),IF($G1618&lt;&gt;"",$O1618*S1618,IF(OR($I1618="c",$I1618="css"),SUMIF($G$22:G$2999,$K1618,T$22:T$2999),IF($I1618="c1",SUMIF($F$22:F$2999,$K1618,T$22:T$2999),IF($I1618="c2",SUMIF($E$22:E$2999,$K1618,T$22:T$2999),IF($I1618="c3",SUMIF($D$22:D$2999,$K1618,T$22:T$2999),IF($I1618="c4",SUMIF($C$22:C$2999,$K1618,T$22:T$2999),"")))))))</f>
        <v/>
      </c>
      <c r="U1618" s="91" t="str">
        <f t="shared" si="392"/>
        <v/>
      </c>
      <c r="V1618" s="45"/>
      <c r="X1618" s="50" t="str">
        <f t="shared" si="393"/>
        <v/>
      </c>
      <c r="Y1618" s="69" t="str">
        <f t="shared" si="394"/>
        <v/>
      </c>
      <c r="Z1618" s="69" t="str">
        <f t="shared" si="395"/>
        <v/>
      </c>
      <c r="AA1618" s="69" t="str">
        <f>IF(I1618="CSS",IF(RELLENAR!$F$6="PEM",IF(OR(T1618&lt;(Q1618),Q1618=0),1,""),IF(OR(T1618*(1+$T$11+$T$9)&lt;(Q1618*(1+$O$9+$O$11)),Q1618=0),1,"")),"")</f>
        <v/>
      </c>
      <c r="AB1618" s="93" t="str">
        <f t="shared" si="396"/>
        <v/>
      </c>
      <c r="AC1618" s="56" t="str">
        <f t="shared" si="397"/>
        <v/>
      </c>
      <c r="AD1618" s="94" t="str">
        <f t="shared" si="398"/>
        <v/>
      </c>
      <c r="AE1618" s="56" t="str">
        <f t="shared" si="399"/>
        <v/>
      </c>
      <c r="AF1618" s="78" t="str">
        <f t="shared" si="400"/>
        <v/>
      </c>
    </row>
    <row r="1619" spans="1:32" s="74" customFormat="1" x14ac:dyDescent="0.2">
      <c r="A1619" s="74" t="str">
        <f>IF(EXPORTADO!I1601&lt;&gt;"",EXPORTADO!I1601,"")</f>
        <v/>
      </c>
      <c r="B1619" s="74" t="str">
        <f t="shared" si="385"/>
        <v/>
      </c>
      <c r="C1619" s="86" t="str">
        <f t="shared" si="386"/>
        <v/>
      </c>
      <c r="D1619" s="86" t="str">
        <f t="shared" si="387"/>
        <v/>
      </c>
      <c r="E1619" s="86" t="str">
        <f t="shared" si="388"/>
        <v/>
      </c>
      <c r="F1619" s="86" t="str">
        <f t="shared" si="389"/>
        <v/>
      </c>
      <c r="G1619" s="86" t="str">
        <f t="shared" si="390"/>
        <v/>
      </c>
      <c r="H1619" s="87" t="str">
        <f>IF(EXPORTADO!B1601&lt;&gt;"",EXPORTADO!B1601,"")</f>
        <v/>
      </c>
      <c r="I1619" s="78" t="str">
        <f t="shared" si="391"/>
        <v/>
      </c>
      <c r="J1619" s="78"/>
      <c r="K1619" s="88" t="str">
        <f>IF(EXPORTADO!A1601&lt;&gt;"",TRIM(EXPORTADO!A1601),"")</f>
        <v/>
      </c>
      <c r="L1619" s="50" t="str">
        <f>IF(K1619&lt;&gt;"",EXPORTADO!D1601,"")</f>
        <v/>
      </c>
      <c r="M1619" s="50"/>
      <c r="N1619" s="78" t="str">
        <f>IF(K1619&lt;&gt;"",EXPORTADO!C1601,"")</f>
        <v/>
      </c>
      <c r="O1619" s="89" t="str">
        <f>IF(G1619&lt;&gt;"",EXPORTADO!E1601,"")</f>
        <v/>
      </c>
      <c r="P1619" s="90" t="str">
        <f>IF(G1619&lt;&gt;"",EXPORTADO!F1601,"")</f>
        <v/>
      </c>
      <c r="Q1619" s="90" t="str">
        <f>IF($G1619&lt;&gt;"",$O1619*P1619,IF(OR($I1619="c",$I1619="css"),SUMIF($G$22:G$2999,$K1619,Q$22:Q$2999),IF($I1619="c1",SUMIF($F$22:F$2999,$K1619,Q$22:Q$2999),IF($I1619="c2",SUMIF($E$22:E$2999,$K1619,Q$22:Q$2999),IF($I1619="c3",SUMIF($D$22:D$2999,$K1619,Q$22:Q$2999),IF($I1619="c4",SUMIF($C$22:C$2999,$K1619,Q$22:Q$2999),""))))))</f>
        <v/>
      </c>
      <c r="S1619" s="90"/>
      <c r="T1619" s="90" t="str">
        <f>IF(G1619&lt;&gt;"",IF(S1619&lt;&gt;"",O1619*S1619,"Celda Vacia"),IF($G1619&lt;&gt;"",$O1619*S1619,IF(OR($I1619="c",$I1619="css"),SUMIF($G$22:G$2999,$K1619,T$22:T$2999),IF($I1619="c1",SUMIF($F$22:F$2999,$K1619,T$22:T$2999),IF($I1619="c2",SUMIF($E$22:E$2999,$K1619,T$22:T$2999),IF($I1619="c3",SUMIF($D$22:D$2999,$K1619,T$22:T$2999),IF($I1619="c4",SUMIF($C$22:C$2999,$K1619,T$22:T$2999),"")))))))</f>
        <v/>
      </c>
      <c r="U1619" s="91" t="str">
        <f t="shared" si="392"/>
        <v/>
      </c>
      <c r="V1619" s="45"/>
      <c r="X1619" s="50" t="str">
        <f t="shared" si="393"/>
        <v/>
      </c>
      <c r="Y1619" s="69" t="str">
        <f t="shared" si="394"/>
        <v/>
      </c>
      <c r="Z1619" s="69" t="str">
        <f t="shared" si="395"/>
        <v/>
      </c>
      <c r="AA1619" s="69" t="str">
        <f>IF(I1619="CSS",IF(RELLENAR!$F$6="PEM",IF(OR(T1619&lt;(Q1619),Q1619=0),1,""),IF(OR(T1619*(1+$T$11+$T$9)&lt;(Q1619*(1+$O$9+$O$11)),Q1619=0),1,"")),"")</f>
        <v/>
      </c>
      <c r="AB1619" s="93" t="str">
        <f t="shared" si="396"/>
        <v/>
      </c>
      <c r="AC1619" s="56" t="str">
        <f t="shared" si="397"/>
        <v/>
      </c>
      <c r="AD1619" s="94" t="str">
        <f t="shared" si="398"/>
        <v/>
      </c>
      <c r="AE1619" s="56" t="str">
        <f t="shared" si="399"/>
        <v/>
      </c>
      <c r="AF1619" s="78" t="str">
        <f t="shared" si="400"/>
        <v/>
      </c>
    </row>
    <row r="1620" spans="1:32" s="74" customFormat="1" x14ac:dyDescent="0.2">
      <c r="A1620" s="74" t="str">
        <f>IF(EXPORTADO!I1602&lt;&gt;"",EXPORTADO!I1602,"")</f>
        <v/>
      </c>
      <c r="B1620" s="74" t="str">
        <f t="shared" si="385"/>
        <v/>
      </c>
      <c r="C1620" s="86" t="str">
        <f t="shared" si="386"/>
        <v/>
      </c>
      <c r="D1620" s="86" t="str">
        <f t="shared" si="387"/>
        <v/>
      </c>
      <c r="E1620" s="86" t="str">
        <f t="shared" si="388"/>
        <v/>
      </c>
      <c r="F1620" s="86" t="str">
        <f t="shared" si="389"/>
        <v/>
      </c>
      <c r="G1620" s="86" t="str">
        <f t="shared" si="390"/>
        <v/>
      </c>
      <c r="H1620" s="87" t="str">
        <f>IF(EXPORTADO!B1602&lt;&gt;"",EXPORTADO!B1602,"")</f>
        <v/>
      </c>
      <c r="I1620" s="78" t="str">
        <f t="shared" si="391"/>
        <v/>
      </c>
      <c r="J1620" s="78"/>
      <c r="K1620" s="88" t="str">
        <f>IF(EXPORTADO!A1602&lt;&gt;"",TRIM(EXPORTADO!A1602),"")</f>
        <v/>
      </c>
      <c r="L1620" s="50" t="str">
        <f>IF(K1620&lt;&gt;"",EXPORTADO!D1602,"")</f>
        <v/>
      </c>
      <c r="M1620" s="50"/>
      <c r="N1620" s="78" t="str">
        <f>IF(K1620&lt;&gt;"",EXPORTADO!C1602,"")</f>
        <v/>
      </c>
      <c r="O1620" s="89" t="str">
        <f>IF(G1620&lt;&gt;"",EXPORTADO!E1602,"")</f>
        <v/>
      </c>
      <c r="P1620" s="90" t="str">
        <f>IF(G1620&lt;&gt;"",EXPORTADO!F1602,"")</f>
        <v/>
      </c>
      <c r="Q1620" s="90" t="str">
        <f>IF($G1620&lt;&gt;"",$O1620*P1620,IF(OR($I1620="c",$I1620="css"),SUMIF($G$22:G$2999,$K1620,Q$22:Q$2999),IF($I1620="c1",SUMIF($F$22:F$2999,$K1620,Q$22:Q$2999),IF($I1620="c2",SUMIF($E$22:E$2999,$K1620,Q$22:Q$2999),IF($I1620="c3",SUMIF($D$22:D$2999,$K1620,Q$22:Q$2999),IF($I1620="c4",SUMIF($C$22:C$2999,$K1620,Q$22:Q$2999),""))))))</f>
        <v/>
      </c>
      <c r="S1620" s="90"/>
      <c r="T1620" s="90" t="str">
        <f>IF(G1620&lt;&gt;"",IF(S1620&lt;&gt;"",O1620*S1620,"Celda Vacia"),IF($G1620&lt;&gt;"",$O1620*S1620,IF(OR($I1620="c",$I1620="css"),SUMIF($G$22:G$2999,$K1620,T$22:T$2999),IF($I1620="c1",SUMIF($F$22:F$2999,$K1620,T$22:T$2999),IF($I1620="c2",SUMIF($E$22:E$2999,$K1620,T$22:T$2999),IF($I1620="c3",SUMIF($D$22:D$2999,$K1620,T$22:T$2999),IF($I1620="c4",SUMIF($C$22:C$2999,$K1620,T$22:T$2999),"")))))))</f>
        <v/>
      </c>
      <c r="U1620" s="91" t="str">
        <f t="shared" si="392"/>
        <v/>
      </c>
      <c r="V1620" s="45"/>
      <c r="X1620" s="50" t="str">
        <f t="shared" si="393"/>
        <v/>
      </c>
      <c r="Y1620" s="69" t="str">
        <f t="shared" si="394"/>
        <v/>
      </c>
      <c r="Z1620" s="69" t="str">
        <f t="shared" si="395"/>
        <v/>
      </c>
      <c r="AA1620" s="69" t="str">
        <f>IF(I1620="CSS",IF(RELLENAR!$F$6="PEM",IF(OR(T1620&lt;(Q1620),Q1620=0),1,""),IF(OR(T1620*(1+$T$11+$T$9)&lt;(Q1620*(1+$O$9+$O$11)),Q1620=0),1,"")),"")</f>
        <v/>
      </c>
      <c r="AB1620" s="93" t="str">
        <f t="shared" si="396"/>
        <v/>
      </c>
      <c r="AC1620" s="56" t="str">
        <f t="shared" si="397"/>
        <v/>
      </c>
      <c r="AD1620" s="94" t="str">
        <f t="shared" si="398"/>
        <v/>
      </c>
      <c r="AE1620" s="56" t="str">
        <f t="shared" si="399"/>
        <v/>
      </c>
      <c r="AF1620" s="78" t="str">
        <f t="shared" si="400"/>
        <v/>
      </c>
    </row>
    <row r="1621" spans="1:32" s="74" customFormat="1" x14ac:dyDescent="0.2">
      <c r="A1621" s="74" t="str">
        <f>IF(EXPORTADO!I1603&lt;&gt;"",EXPORTADO!I1603,"")</f>
        <v/>
      </c>
      <c r="B1621" s="74" t="str">
        <f t="shared" si="385"/>
        <v/>
      </c>
      <c r="C1621" s="86" t="str">
        <f t="shared" si="386"/>
        <v/>
      </c>
      <c r="D1621" s="86" t="str">
        <f t="shared" si="387"/>
        <v/>
      </c>
      <c r="E1621" s="86" t="str">
        <f t="shared" si="388"/>
        <v/>
      </c>
      <c r="F1621" s="86" t="str">
        <f t="shared" si="389"/>
        <v/>
      </c>
      <c r="G1621" s="86" t="str">
        <f t="shared" si="390"/>
        <v/>
      </c>
      <c r="H1621" s="87" t="str">
        <f>IF(EXPORTADO!B1603&lt;&gt;"",EXPORTADO!B1603,"")</f>
        <v/>
      </c>
      <c r="I1621" s="78" t="str">
        <f t="shared" si="391"/>
        <v/>
      </c>
      <c r="J1621" s="78"/>
      <c r="K1621" s="88" t="str">
        <f>IF(EXPORTADO!A1603&lt;&gt;"",TRIM(EXPORTADO!A1603),"")</f>
        <v/>
      </c>
      <c r="L1621" s="50" t="str">
        <f>IF(K1621&lt;&gt;"",EXPORTADO!D1603,"")</f>
        <v/>
      </c>
      <c r="M1621" s="50"/>
      <c r="N1621" s="78" t="str">
        <f>IF(K1621&lt;&gt;"",EXPORTADO!C1603,"")</f>
        <v/>
      </c>
      <c r="O1621" s="89" t="str">
        <f>IF(G1621&lt;&gt;"",EXPORTADO!E1603,"")</f>
        <v/>
      </c>
      <c r="P1621" s="90" t="str">
        <f>IF(G1621&lt;&gt;"",EXPORTADO!F1603,"")</f>
        <v/>
      </c>
      <c r="Q1621" s="90" t="str">
        <f>IF($G1621&lt;&gt;"",$O1621*P1621,IF(OR($I1621="c",$I1621="css"),SUMIF($G$22:G$2999,$K1621,Q$22:Q$2999),IF($I1621="c1",SUMIF($F$22:F$2999,$K1621,Q$22:Q$2999),IF($I1621="c2",SUMIF($E$22:E$2999,$K1621,Q$22:Q$2999),IF($I1621="c3",SUMIF($D$22:D$2999,$K1621,Q$22:Q$2999),IF($I1621="c4",SUMIF($C$22:C$2999,$K1621,Q$22:Q$2999),""))))))</f>
        <v/>
      </c>
      <c r="S1621" s="90"/>
      <c r="T1621" s="90" t="str">
        <f>IF(G1621&lt;&gt;"",IF(S1621&lt;&gt;"",O1621*S1621,"Celda Vacia"),IF($G1621&lt;&gt;"",$O1621*S1621,IF(OR($I1621="c",$I1621="css"),SUMIF($G$22:G$2999,$K1621,T$22:T$2999),IF($I1621="c1",SUMIF($F$22:F$2999,$K1621,T$22:T$2999),IF($I1621="c2",SUMIF($E$22:E$2999,$K1621,T$22:T$2999),IF($I1621="c3",SUMIF($D$22:D$2999,$K1621,T$22:T$2999),IF($I1621="c4",SUMIF($C$22:C$2999,$K1621,T$22:T$2999),"")))))))</f>
        <v/>
      </c>
      <c r="U1621" s="91" t="str">
        <f t="shared" si="392"/>
        <v/>
      </c>
      <c r="V1621" s="45"/>
      <c r="X1621" s="50" t="str">
        <f t="shared" si="393"/>
        <v/>
      </c>
      <c r="Y1621" s="69" t="str">
        <f t="shared" si="394"/>
        <v/>
      </c>
      <c r="Z1621" s="69" t="str">
        <f t="shared" si="395"/>
        <v/>
      </c>
      <c r="AA1621" s="69" t="str">
        <f>IF(I1621="CSS",IF(RELLENAR!$F$6="PEM",IF(OR(T1621&lt;(Q1621),Q1621=0),1,""),IF(OR(T1621*(1+$T$11+$T$9)&lt;(Q1621*(1+$O$9+$O$11)),Q1621=0),1,"")),"")</f>
        <v/>
      </c>
      <c r="AB1621" s="93" t="str">
        <f t="shared" si="396"/>
        <v/>
      </c>
      <c r="AC1621" s="56" t="str">
        <f t="shared" si="397"/>
        <v/>
      </c>
      <c r="AD1621" s="94" t="str">
        <f t="shared" si="398"/>
        <v/>
      </c>
      <c r="AE1621" s="56" t="str">
        <f t="shared" si="399"/>
        <v/>
      </c>
      <c r="AF1621" s="78" t="str">
        <f t="shared" si="400"/>
        <v/>
      </c>
    </row>
    <row r="1622" spans="1:32" s="74" customFormat="1" x14ac:dyDescent="0.2">
      <c r="A1622" s="74" t="str">
        <f>IF(EXPORTADO!I1604&lt;&gt;"",EXPORTADO!I1604,"")</f>
        <v/>
      </c>
      <c r="B1622" s="74" t="str">
        <f t="shared" ref="B1622:B1685" si="401">IF(K1622&lt;&gt;"",LEN(K1622),"")</f>
        <v/>
      </c>
      <c r="C1622" s="86" t="str">
        <f t="shared" ref="C1622:C1685" si="402">IF($I1622="P5",MID($K1622,1,14),"")</f>
        <v/>
      </c>
      <c r="D1622" s="86" t="str">
        <f t="shared" ref="D1622:D1685" si="403">IF(OR($I1622="P4",$I1622="P5",$I1622="P5"),MID($K1622,1,11),"")</f>
        <v/>
      </c>
      <c r="E1622" s="86" t="str">
        <f t="shared" ref="E1622:E1685" si="404">IF(OR($I1622="P3",$I1622="P4",$I1622="P5"),MID($K1622,1,8),"")</f>
        <v/>
      </c>
      <c r="F1622" s="86" t="str">
        <f t="shared" ref="F1622:F1685" si="405">IF(OR($I1622="P2",$I1622="P3",$I1622="P4",$I1622="P5"),MID($K1622,1,5),"")</f>
        <v/>
      </c>
      <c r="G1622" s="86" t="str">
        <f t="shared" ref="G1622:G1685" si="406">IF(OR($I1622="P1",$I1622="P2",$I1622="P3",$I1622="P4",$I1622="P5"),MID($K1622,1,2),"")</f>
        <v/>
      </c>
      <c r="H1622" s="87" t="str">
        <f>IF(EXPORTADO!B1604&lt;&gt;"",EXPORTADO!B1604,"")</f>
        <v/>
      </c>
      <c r="I1622" s="78" t="str">
        <f t="shared" ref="I1622:I1685" si="407">IF(K1622&lt;&gt;"",IF(OR(K1622=CSS.1,K1622=CSS.2,K1622=CSS.3),"CSS",IF(B1622=17,IF(H1622="capítulo","c5","p5"),IF(B1622=14,IF(H1622="capítulo","c4","p4"),IF(B1622=11,IF(H1622="capítulo","c3","p3"),IF(B1622=8,IF(H1622="capítulo","c2","p2"),IF(B1622=5,IF(H1622="capítulo","c1","p1"),IF(B1622=2,"c"))))))),"")</f>
        <v/>
      </c>
      <c r="J1622" s="78"/>
      <c r="K1622" s="88" t="str">
        <f>IF(EXPORTADO!A1604&lt;&gt;"",TRIM(EXPORTADO!A1604),"")</f>
        <v/>
      </c>
      <c r="L1622" s="50" t="str">
        <f>IF(K1622&lt;&gt;"",EXPORTADO!D1604,"")</f>
        <v/>
      </c>
      <c r="M1622" s="50"/>
      <c r="N1622" s="78" t="str">
        <f>IF(K1622&lt;&gt;"",EXPORTADO!C1604,"")</f>
        <v/>
      </c>
      <c r="O1622" s="89" t="str">
        <f>IF(G1622&lt;&gt;"",EXPORTADO!E1604,"")</f>
        <v/>
      </c>
      <c r="P1622" s="90" t="str">
        <f>IF(G1622&lt;&gt;"",EXPORTADO!F1604,"")</f>
        <v/>
      </c>
      <c r="Q1622" s="90" t="str">
        <f>IF($G1622&lt;&gt;"",$O1622*P1622,IF(OR($I1622="c",$I1622="css"),SUMIF($G$22:G$2999,$K1622,Q$22:Q$2999),IF($I1622="c1",SUMIF($F$22:F$2999,$K1622,Q$22:Q$2999),IF($I1622="c2",SUMIF($E$22:E$2999,$K1622,Q$22:Q$2999),IF($I1622="c3",SUMIF($D$22:D$2999,$K1622,Q$22:Q$2999),IF($I1622="c4",SUMIF($C$22:C$2999,$K1622,Q$22:Q$2999),""))))))</f>
        <v/>
      </c>
      <c r="S1622" s="90"/>
      <c r="T1622" s="90" t="str">
        <f>IF(G1622&lt;&gt;"",IF(S1622&lt;&gt;"",O1622*S1622,"Celda Vacia"),IF($G1622&lt;&gt;"",$O1622*S1622,IF(OR($I1622="c",$I1622="css"),SUMIF($G$22:G$2999,$K1622,T$22:T$2999),IF($I1622="c1",SUMIF($F$22:F$2999,$K1622,T$22:T$2999),IF($I1622="c2",SUMIF($E$22:E$2999,$K1622,T$22:T$2999),IF($I1622="c3",SUMIF($D$22:D$2999,$K1622,T$22:T$2999),IF($I1622="c4",SUMIF($C$22:C$2999,$K1622,T$22:T$2999),"")))))))</f>
        <v/>
      </c>
      <c r="U1622" s="91" t="str">
        <f t="shared" ref="U1622:U1685" si="408">IF(T1622&lt;&gt;"Celda Vacia",IF($T$7&lt;&gt;0,IF(AND(T1622&lt;&gt;0,T1622&lt;&gt;"",Q1622&lt;&gt;0,Q1622&lt;&gt;""),-(1-(T1622*($Z$3+1))/(Q1622*($Z$2+1))),IF(AND(S1622&lt;&gt;"",S1622&lt;&gt;0,P1622&lt;&gt;"",P1622&lt;&gt;0),-(1-(S1622/P1622)),"")),""),"")</f>
        <v/>
      </c>
      <c r="V1622" s="45"/>
      <c r="X1622" s="50" t="str">
        <f t="shared" ref="X1622:X1685" si="409">IF(Y1622&lt;&gt;"",$X$7,IF(Z1622&lt;&gt;"",$X$9,IF(AND(AA1622&lt;&gt;"",AA1622&lt;&gt;0),$X$11,IF(AND(AE1622&lt;&gt;"",AE1622&lt;&gt;0),$X$13,""))))</f>
        <v/>
      </c>
      <c r="Y1622" s="69" t="str">
        <f t="shared" ref="Y1622:Y1685" si="410">IF(G1622&lt;&gt;"",IF(S1622="",1,""),"")</f>
        <v/>
      </c>
      <c r="Z1622" s="69" t="str">
        <f t="shared" ref="Z1622:Z1685" si="411">IF(G1622&lt;&gt;"",IF(S1622&lt;&gt;"",IF(S1622=0,1,""),""),"")</f>
        <v/>
      </c>
      <c r="AA1622" s="69" t="str">
        <f>IF(I1622="CSS",IF(RELLENAR!$F$6="PEM",IF(OR(T1622&lt;(Q1622),Q1622=0),1,""),IF(OR(T1622*(1+$T$11+$T$9)&lt;(Q1622*(1+$O$9+$O$11)),Q1622=0),1,"")),"")</f>
        <v/>
      </c>
      <c r="AB1622" s="93" t="str">
        <f t="shared" ref="AB1622:AB1685" si="412">IF(G1622&lt;&gt;"",IF(U1622&lt;&gt;"",U1622,""),"")</f>
        <v/>
      </c>
      <c r="AC1622" s="56" t="str">
        <f t="shared" ref="AC1622:AC1685" si="413">IF(G1622&lt;&gt;"",IF(AB1622&lt;&gt;"",COUNTIF($AB$22:$AB$2999,AB1622),""),"")</f>
        <v/>
      </c>
      <c r="AD1622" s="94" t="str">
        <f t="shared" ref="AD1622:AD1685" si="414">IF(AND(I1622="C",T1622&lt;&gt;0),-(1-(T1622*($T$11+$T$9)+T1622)/(Q1622*($O$9+$O$11)+Q1622)),"")</f>
        <v/>
      </c>
      <c r="AE1622" s="56" t="str">
        <f t="shared" ref="AE1622:AE1685" si="415">IF(AD1622&lt;&gt;"",IF(A1622="OB",IF(ABS(AD1622)&gt;PD.OC,1,""),IF(A1622="VEC",IF(ABS(AD1622)&gt;PD.VEC,1,""),IF(A1622="CI",IF(ABS(AD1622)&gt;PD.IC,1,""),IF(A1622="EIM",IF(ABS(AD1622)&gt;PD.EIM,1,""),"")))),"")</f>
        <v/>
      </c>
      <c r="AF1622" s="78" t="str">
        <f t="shared" ref="AF1622:AF1685" si="416">IF(T1622="celda vacia",1,"")</f>
        <v/>
      </c>
    </row>
    <row r="1623" spans="1:32" s="74" customFormat="1" x14ac:dyDescent="0.2">
      <c r="A1623" s="74" t="str">
        <f>IF(EXPORTADO!I1605&lt;&gt;"",EXPORTADO!I1605,"")</f>
        <v/>
      </c>
      <c r="B1623" s="74" t="str">
        <f t="shared" si="401"/>
        <v/>
      </c>
      <c r="C1623" s="86" t="str">
        <f t="shared" si="402"/>
        <v/>
      </c>
      <c r="D1623" s="86" t="str">
        <f t="shared" si="403"/>
        <v/>
      </c>
      <c r="E1623" s="86" t="str">
        <f t="shared" si="404"/>
        <v/>
      </c>
      <c r="F1623" s="86" t="str">
        <f t="shared" si="405"/>
        <v/>
      </c>
      <c r="G1623" s="86" t="str">
        <f t="shared" si="406"/>
        <v/>
      </c>
      <c r="H1623" s="87" t="str">
        <f>IF(EXPORTADO!B1605&lt;&gt;"",EXPORTADO!B1605,"")</f>
        <v/>
      </c>
      <c r="I1623" s="78" t="str">
        <f t="shared" si="407"/>
        <v/>
      </c>
      <c r="J1623" s="78"/>
      <c r="K1623" s="88" t="str">
        <f>IF(EXPORTADO!A1605&lt;&gt;"",TRIM(EXPORTADO!A1605),"")</f>
        <v/>
      </c>
      <c r="L1623" s="50" t="str">
        <f>IF(K1623&lt;&gt;"",EXPORTADO!D1605,"")</f>
        <v/>
      </c>
      <c r="M1623" s="50"/>
      <c r="N1623" s="78" t="str">
        <f>IF(K1623&lt;&gt;"",EXPORTADO!C1605,"")</f>
        <v/>
      </c>
      <c r="O1623" s="89" t="str">
        <f>IF(G1623&lt;&gt;"",EXPORTADO!E1605,"")</f>
        <v/>
      </c>
      <c r="P1623" s="90" t="str">
        <f>IF(G1623&lt;&gt;"",EXPORTADO!F1605,"")</f>
        <v/>
      </c>
      <c r="Q1623" s="90" t="str">
        <f>IF($G1623&lt;&gt;"",$O1623*P1623,IF(OR($I1623="c",$I1623="css"),SUMIF($G$22:G$2999,$K1623,Q$22:Q$2999),IF($I1623="c1",SUMIF($F$22:F$2999,$K1623,Q$22:Q$2999),IF($I1623="c2",SUMIF($E$22:E$2999,$K1623,Q$22:Q$2999),IF($I1623="c3",SUMIF($D$22:D$2999,$K1623,Q$22:Q$2999),IF($I1623="c4",SUMIF($C$22:C$2999,$K1623,Q$22:Q$2999),""))))))</f>
        <v/>
      </c>
      <c r="S1623" s="90"/>
      <c r="T1623" s="90" t="str">
        <f>IF(G1623&lt;&gt;"",IF(S1623&lt;&gt;"",O1623*S1623,"Celda Vacia"),IF($G1623&lt;&gt;"",$O1623*S1623,IF(OR($I1623="c",$I1623="css"),SUMIF($G$22:G$2999,$K1623,T$22:T$2999),IF($I1623="c1",SUMIF($F$22:F$2999,$K1623,T$22:T$2999),IF($I1623="c2",SUMIF($E$22:E$2999,$K1623,T$22:T$2999),IF($I1623="c3",SUMIF($D$22:D$2999,$K1623,T$22:T$2999),IF($I1623="c4",SUMIF($C$22:C$2999,$K1623,T$22:T$2999),"")))))))</f>
        <v/>
      </c>
      <c r="U1623" s="91" t="str">
        <f t="shared" si="408"/>
        <v/>
      </c>
      <c r="V1623" s="45"/>
      <c r="X1623" s="50" t="str">
        <f t="shared" si="409"/>
        <v/>
      </c>
      <c r="Y1623" s="69" t="str">
        <f t="shared" si="410"/>
        <v/>
      </c>
      <c r="Z1623" s="69" t="str">
        <f t="shared" si="411"/>
        <v/>
      </c>
      <c r="AA1623" s="69" t="str">
        <f>IF(I1623="CSS",IF(RELLENAR!$F$6="PEM",IF(OR(T1623&lt;(Q1623),Q1623=0),1,""),IF(OR(T1623*(1+$T$11+$T$9)&lt;(Q1623*(1+$O$9+$O$11)),Q1623=0),1,"")),"")</f>
        <v/>
      </c>
      <c r="AB1623" s="93" t="str">
        <f t="shared" si="412"/>
        <v/>
      </c>
      <c r="AC1623" s="56" t="str">
        <f t="shared" si="413"/>
        <v/>
      </c>
      <c r="AD1623" s="94" t="str">
        <f t="shared" si="414"/>
        <v/>
      </c>
      <c r="AE1623" s="56" t="str">
        <f t="shared" si="415"/>
        <v/>
      </c>
      <c r="AF1623" s="78" t="str">
        <f t="shared" si="416"/>
        <v/>
      </c>
    </row>
    <row r="1624" spans="1:32" s="74" customFormat="1" x14ac:dyDescent="0.2">
      <c r="A1624" s="74" t="str">
        <f>IF(EXPORTADO!I1606&lt;&gt;"",EXPORTADO!I1606,"")</f>
        <v/>
      </c>
      <c r="B1624" s="74" t="str">
        <f t="shared" si="401"/>
        <v/>
      </c>
      <c r="C1624" s="86" t="str">
        <f t="shared" si="402"/>
        <v/>
      </c>
      <c r="D1624" s="86" t="str">
        <f t="shared" si="403"/>
        <v/>
      </c>
      <c r="E1624" s="86" t="str">
        <f t="shared" si="404"/>
        <v/>
      </c>
      <c r="F1624" s="86" t="str">
        <f t="shared" si="405"/>
        <v/>
      </c>
      <c r="G1624" s="86" t="str">
        <f t="shared" si="406"/>
        <v/>
      </c>
      <c r="H1624" s="87" t="str">
        <f>IF(EXPORTADO!B1606&lt;&gt;"",EXPORTADO!B1606,"")</f>
        <v/>
      </c>
      <c r="I1624" s="78" t="str">
        <f t="shared" si="407"/>
        <v/>
      </c>
      <c r="J1624" s="78"/>
      <c r="K1624" s="88" t="str">
        <f>IF(EXPORTADO!A1606&lt;&gt;"",TRIM(EXPORTADO!A1606),"")</f>
        <v/>
      </c>
      <c r="L1624" s="50" t="str">
        <f>IF(K1624&lt;&gt;"",EXPORTADO!D1606,"")</f>
        <v/>
      </c>
      <c r="M1624" s="50"/>
      <c r="N1624" s="78" t="str">
        <f>IF(K1624&lt;&gt;"",EXPORTADO!C1606,"")</f>
        <v/>
      </c>
      <c r="O1624" s="89" t="str">
        <f>IF(G1624&lt;&gt;"",EXPORTADO!E1606,"")</f>
        <v/>
      </c>
      <c r="P1624" s="90" t="str">
        <f>IF(G1624&lt;&gt;"",EXPORTADO!F1606,"")</f>
        <v/>
      </c>
      <c r="Q1624" s="90" t="str">
        <f>IF($G1624&lt;&gt;"",$O1624*P1624,IF(OR($I1624="c",$I1624="css"),SUMIF($G$22:G$2999,$K1624,Q$22:Q$2999),IF($I1624="c1",SUMIF($F$22:F$2999,$K1624,Q$22:Q$2999),IF($I1624="c2",SUMIF($E$22:E$2999,$K1624,Q$22:Q$2999),IF($I1624="c3",SUMIF($D$22:D$2999,$K1624,Q$22:Q$2999),IF($I1624="c4",SUMIF($C$22:C$2999,$K1624,Q$22:Q$2999),""))))))</f>
        <v/>
      </c>
      <c r="S1624" s="90"/>
      <c r="T1624" s="90" t="str">
        <f>IF(G1624&lt;&gt;"",IF(S1624&lt;&gt;"",O1624*S1624,"Celda Vacia"),IF($G1624&lt;&gt;"",$O1624*S1624,IF(OR($I1624="c",$I1624="css"),SUMIF($G$22:G$2999,$K1624,T$22:T$2999),IF($I1624="c1",SUMIF($F$22:F$2999,$K1624,T$22:T$2999),IF($I1624="c2",SUMIF($E$22:E$2999,$K1624,T$22:T$2999),IF($I1624="c3",SUMIF($D$22:D$2999,$K1624,T$22:T$2999),IF($I1624="c4",SUMIF($C$22:C$2999,$K1624,T$22:T$2999),"")))))))</f>
        <v/>
      </c>
      <c r="U1624" s="91" t="str">
        <f t="shared" si="408"/>
        <v/>
      </c>
      <c r="V1624" s="45"/>
      <c r="X1624" s="50" t="str">
        <f t="shared" si="409"/>
        <v/>
      </c>
      <c r="Y1624" s="69" t="str">
        <f t="shared" si="410"/>
        <v/>
      </c>
      <c r="Z1624" s="69" t="str">
        <f t="shared" si="411"/>
        <v/>
      </c>
      <c r="AA1624" s="69" t="str">
        <f>IF(I1624="CSS",IF(RELLENAR!$F$6="PEM",IF(OR(T1624&lt;(Q1624),Q1624=0),1,""),IF(OR(T1624*(1+$T$11+$T$9)&lt;(Q1624*(1+$O$9+$O$11)),Q1624=0),1,"")),"")</f>
        <v/>
      </c>
      <c r="AB1624" s="93" t="str">
        <f t="shared" si="412"/>
        <v/>
      </c>
      <c r="AC1624" s="56" t="str">
        <f t="shared" si="413"/>
        <v/>
      </c>
      <c r="AD1624" s="94" t="str">
        <f t="shared" si="414"/>
        <v/>
      </c>
      <c r="AE1624" s="56" t="str">
        <f t="shared" si="415"/>
        <v/>
      </c>
      <c r="AF1624" s="78" t="str">
        <f t="shared" si="416"/>
        <v/>
      </c>
    </row>
    <row r="1625" spans="1:32" s="74" customFormat="1" x14ac:dyDescent="0.2">
      <c r="A1625" s="74" t="str">
        <f>IF(EXPORTADO!I1607&lt;&gt;"",EXPORTADO!I1607,"")</f>
        <v/>
      </c>
      <c r="B1625" s="74" t="str">
        <f t="shared" si="401"/>
        <v/>
      </c>
      <c r="C1625" s="86" t="str">
        <f t="shared" si="402"/>
        <v/>
      </c>
      <c r="D1625" s="86" t="str">
        <f t="shared" si="403"/>
        <v/>
      </c>
      <c r="E1625" s="86" t="str">
        <f t="shared" si="404"/>
        <v/>
      </c>
      <c r="F1625" s="86" t="str">
        <f t="shared" si="405"/>
        <v/>
      </c>
      <c r="G1625" s="86" t="str">
        <f t="shared" si="406"/>
        <v/>
      </c>
      <c r="H1625" s="87" t="str">
        <f>IF(EXPORTADO!B1607&lt;&gt;"",EXPORTADO!B1607,"")</f>
        <v/>
      </c>
      <c r="I1625" s="78" t="str">
        <f t="shared" si="407"/>
        <v/>
      </c>
      <c r="J1625" s="78"/>
      <c r="K1625" s="88" t="str">
        <f>IF(EXPORTADO!A1607&lt;&gt;"",TRIM(EXPORTADO!A1607),"")</f>
        <v/>
      </c>
      <c r="L1625" s="50" t="str">
        <f>IF(K1625&lt;&gt;"",EXPORTADO!D1607,"")</f>
        <v/>
      </c>
      <c r="M1625" s="50"/>
      <c r="N1625" s="78" t="str">
        <f>IF(K1625&lt;&gt;"",EXPORTADO!C1607,"")</f>
        <v/>
      </c>
      <c r="O1625" s="89" t="str">
        <f>IF(G1625&lt;&gt;"",EXPORTADO!E1607,"")</f>
        <v/>
      </c>
      <c r="P1625" s="90" t="str">
        <f>IF(G1625&lt;&gt;"",EXPORTADO!F1607,"")</f>
        <v/>
      </c>
      <c r="Q1625" s="90" t="str">
        <f>IF($G1625&lt;&gt;"",$O1625*P1625,IF(OR($I1625="c",$I1625="css"),SUMIF($G$22:G$2999,$K1625,Q$22:Q$2999),IF($I1625="c1",SUMIF($F$22:F$2999,$K1625,Q$22:Q$2999),IF($I1625="c2",SUMIF($E$22:E$2999,$K1625,Q$22:Q$2999),IF($I1625="c3",SUMIF($D$22:D$2999,$K1625,Q$22:Q$2999),IF($I1625="c4",SUMIF($C$22:C$2999,$K1625,Q$22:Q$2999),""))))))</f>
        <v/>
      </c>
      <c r="S1625" s="90"/>
      <c r="T1625" s="90" t="str">
        <f>IF(G1625&lt;&gt;"",IF(S1625&lt;&gt;"",O1625*S1625,"Celda Vacia"),IF($G1625&lt;&gt;"",$O1625*S1625,IF(OR($I1625="c",$I1625="css"),SUMIF($G$22:G$2999,$K1625,T$22:T$2999),IF($I1625="c1",SUMIF($F$22:F$2999,$K1625,T$22:T$2999),IF($I1625="c2",SUMIF($E$22:E$2999,$K1625,T$22:T$2999),IF($I1625="c3",SUMIF($D$22:D$2999,$K1625,T$22:T$2999),IF($I1625="c4",SUMIF($C$22:C$2999,$K1625,T$22:T$2999),"")))))))</f>
        <v/>
      </c>
      <c r="U1625" s="91" t="str">
        <f t="shared" si="408"/>
        <v/>
      </c>
      <c r="V1625" s="45"/>
      <c r="X1625" s="50" t="str">
        <f t="shared" si="409"/>
        <v/>
      </c>
      <c r="Y1625" s="69" t="str">
        <f t="shared" si="410"/>
        <v/>
      </c>
      <c r="Z1625" s="69" t="str">
        <f t="shared" si="411"/>
        <v/>
      </c>
      <c r="AA1625" s="69" t="str">
        <f>IF(I1625="CSS",IF(RELLENAR!$F$6="PEM",IF(OR(T1625&lt;(Q1625),Q1625=0),1,""),IF(OR(T1625*(1+$T$11+$T$9)&lt;(Q1625*(1+$O$9+$O$11)),Q1625=0),1,"")),"")</f>
        <v/>
      </c>
      <c r="AB1625" s="93" t="str">
        <f t="shared" si="412"/>
        <v/>
      </c>
      <c r="AC1625" s="56" t="str">
        <f t="shared" si="413"/>
        <v/>
      </c>
      <c r="AD1625" s="94" t="str">
        <f t="shared" si="414"/>
        <v/>
      </c>
      <c r="AE1625" s="56" t="str">
        <f t="shared" si="415"/>
        <v/>
      </c>
      <c r="AF1625" s="78" t="str">
        <f t="shared" si="416"/>
        <v/>
      </c>
    </row>
    <row r="1626" spans="1:32" s="74" customFormat="1" x14ac:dyDescent="0.2">
      <c r="A1626" s="74" t="str">
        <f>IF(EXPORTADO!I1608&lt;&gt;"",EXPORTADO!I1608,"")</f>
        <v/>
      </c>
      <c r="B1626" s="74" t="str">
        <f t="shared" si="401"/>
        <v/>
      </c>
      <c r="C1626" s="86" t="str">
        <f t="shared" si="402"/>
        <v/>
      </c>
      <c r="D1626" s="86" t="str">
        <f t="shared" si="403"/>
        <v/>
      </c>
      <c r="E1626" s="86" t="str">
        <f t="shared" si="404"/>
        <v/>
      </c>
      <c r="F1626" s="86" t="str">
        <f t="shared" si="405"/>
        <v/>
      </c>
      <c r="G1626" s="86" t="str">
        <f t="shared" si="406"/>
        <v/>
      </c>
      <c r="H1626" s="87" t="str">
        <f>IF(EXPORTADO!B1608&lt;&gt;"",EXPORTADO!B1608,"")</f>
        <v/>
      </c>
      <c r="I1626" s="78" t="str">
        <f t="shared" si="407"/>
        <v/>
      </c>
      <c r="J1626" s="78"/>
      <c r="K1626" s="88" t="str">
        <f>IF(EXPORTADO!A1608&lt;&gt;"",TRIM(EXPORTADO!A1608),"")</f>
        <v/>
      </c>
      <c r="L1626" s="50" t="str">
        <f>IF(K1626&lt;&gt;"",EXPORTADO!D1608,"")</f>
        <v/>
      </c>
      <c r="M1626" s="50"/>
      <c r="N1626" s="78" t="str">
        <f>IF(K1626&lt;&gt;"",EXPORTADO!C1608,"")</f>
        <v/>
      </c>
      <c r="O1626" s="89" t="str">
        <f>IF(G1626&lt;&gt;"",EXPORTADO!E1608,"")</f>
        <v/>
      </c>
      <c r="P1626" s="90" t="str">
        <f>IF(G1626&lt;&gt;"",EXPORTADO!F1608,"")</f>
        <v/>
      </c>
      <c r="Q1626" s="90" t="str">
        <f>IF($G1626&lt;&gt;"",$O1626*P1626,IF(OR($I1626="c",$I1626="css"),SUMIF($G$22:G$2999,$K1626,Q$22:Q$2999),IF($I1626="c1",SUMIF($F$22:F$2999,$K1626,Q$22:Q$2999),IF($I1626="c2",SUMIF($E$22:E$2999,$K1626,Q$22:Q$2999),IF($I1626="c3",SUMIF($D$22:D$2999,$K1626,Q$22:Q$2999),IF($I1626="c4",SUMIF($C$22:C$2999,$K1626,Q$22:Q$2999),""))))))</f>
        <v/>
      </c>
      <c r="S1626" s="90"/>
      <c r="T1626" s="90" t="str">
        <f>IF(G1626&lt;&gt;"",IF(S1626&lt;&gt;"",O1626*S1626,"Celda Vacia"),IF($G1626&lt;&gt;"",$O1626*S1626,IF(OR($I1626="c",$I1626="css"),SUMIF($G$22:G$2999,$K1626,T$22:T$2999),IF($I1626="c1",SUMIF($F$22:F$2999,$K1626,T$22:T$2999),IF($I1626="c2",SUMIF($E$22:E$2999,$K1626,T$22:T$2999),IF($I1626="c3",SUMIF($D$22:D$2999,$K1626,T$22:T$2999),IF($I1626="c4",SUMIF($C$22:C$2999,$K1626,T$22:T$2999),"")))))))</f>
        <v/>
      </c>
      <c r="U1626" s="91" t="str">
        <f t="shared" si="408"/>
        <v/>
      </c>
      <c r="V1626" s="45"/>
      <c r="X1626" s="50" t="str">
        <f t="shared" si="409"/>
        <v/>
      </c>
      <c r="Y1626" s="69" t="str">
        <f t="shared" si="410"/>
        <v/>
      </c>
      <c r="Z1626" s="69" t="str">
        <f t="shared" si="411"/>
        <v/>
      </c>
      <c r="AA1626" s="69" t="str">
        <f>IF(I1626="CSS",IF(RELLENAR!$F$6="PEM",IF(OR(T1626&lt;(Q1626),Q1626=0),1,""),IF(OR(T1626*(1+$T$11+$T$9)&lt;(Q1626*(1+$O$9+$O$11)),Q1626=0),1,"")),"")</f>
        <v/>
      </c>
      <c r="AB1626" s="93" t="str">
        <f t="shared" si="412"/>
        <v/>
      </c>
      <c r="AC1626" s="56" t="str">
        <f t="shared" si="413"/>
        <v/>
      </c>
      <c r="AD1626" s="94" t="str">
        <f t="shared" si="414"/>
        <v/>
      </c>
      <c r="AE1626" s="56" t="str">
        <f t="shared" si="415"/>
        <v/>
      </c>
      <c r="AF1626" s="78" t="str">
        <f t="shared" si="416"/>
        <v/>
      </c>
    </row>
    <row r="1627" spans="1:32" s="74" customFormat="1" x14ac:dyDescent="0.2">
      <c r="A1627" s="74" t="str">
        <f>IF(EXPORTADO!I1609&lt;&gt;"",EXPORTADO!I1609,"")</f>
        <v/>
      </c>
      <c r="B1627" s="74" t="str">
        <f t="shared" si="401"/>
        <v/>
      </c>
      <c r="C1627" s="86" t="str">
        <f t="shared" si="402"/>
        <v/>
      </c>
      <c r="D1627" s="86" t="str">
        <f t="shared" si="403"/>
        <v/>
      </c>
      <c r="E1627" s="86" t="str">
        <f t="shared" si="404"/>
        <v/>
      </c>
      <c r="F1627" s="86" t="str">
        <f t="shared" si="405"/>
        <v/>
      </c>
      <c r="G1627" s="86" t="str">
        <f t="shared" si="406"/>
        <v/>
      </c>
      <c r="H1627" s="87" t="str">
        <f>IF(EXPORTADO!B1609&lt;&gt;"",EXPORTADO!B1609,"")</f>
        <v/>
      </c>
      <c r="I1627" s="78" t="str">
        <f t="shared" si="407"/>
        <v/>
      </c>
      <c r="J1627" s="78"/>
      <c r="K1627" s="88" t="str">
        <f>IF(EXPORTADO!A1609&lt;&gt;"",TRIM(EXPORTADO!A1609),"")</f>
        <v/>
      </c>
      <c r="L1627" s="50" t="str">
        <f>IF(K1627&lt;&gt;"",EXPORTADO!D1609,"")</f>
        <v/>
      </c>
      <c r="M1627" s="50"/>
      <c r="N1627" s="78" t="str">
        <f>IF(K1627&lt;&gt;"",EXPORTADO!C1609,"")</f>
        <v/>
      </c>
      <c r="O1627" s="89" t="str">
        <f>IF(G1627&lt;&gt;"",EXPORTADO!E1609,"")</f>
        <v/>
      </c>
      <c r="P1627" s="90" t="str">
        <f>IF(G1627&lt;&gt;"",EXPORTADO!F1609,"")</f>
        <v/>
      </c>
      <c r="Q1627" s="90" t="str">
        <f>IF($G1627&lt;&gt;"",$O1627*P1627,IF(OR($I1627="c",$I1627="css"),SUMIF($G$22:G$2999,$K1627,Q$22:Q$2999),IF($I1627="c1",SUMIF($F$22:F$2999,$K1627,Q$22:Q$2999),IF($I1627="c2",SUMIF($E$22:E$2999,$K1627,Q$22:Q$2999),IF($I1627="c3",SUMIF($D$22:D$2999,$K1627,Q$22:Q$2999),IF($I1627="c4",SUMIF($C$22:C$2999,$K1627,Q$22:Q$2999),""))))))</f>
        <v/>
      </c>
      <c r="S1627" s="90"/>
      <c r="T1627" s="90" t="str">
        <f>IF(G1627&lt;&gt;"",IF(S1627&lt;&gt;"",O1627*S1627,"Celda Vacia"),IF($G1627&lt;&gt;"",$O1627*S1627,IF(OR($I1627="c",$I1627="css"),SUMIF($G$22:G$2999,$K1627,T$22:T$2999),IF($I1627="c1",SUMIF($F$22:F$2999,$K1627,T$22:T$2999),IF($I1627="c2",SUMIF($E$22:E$2999,$K1627,T$22:T$2999),IF($I1627="c3",SUMIF($D$22:D$2999,$K1627,T$22:T$2999),IF($I1627="c4",SUMIF($C$22:C$2999,$K1627,T$22:T$2999),"")))))))</f>
        <v/>
      </c>
      <c r="U1627" s="91" t="str">
        <f t="shared" si="408"/>
        <v/>
      </c>
      <c r="V1627" s="45"/>
      <c r="X1627" s="50" t="str">
        <f t="shared" si="409"/>
        <v/>
      </c>
      <c r="Y1627" s="69" t="str">
        <f t="shared" si="410"/>
        <v/>
      </c>
      <c r="Z1627" s="69" t="str">
        <f t="shared" si="411"/>
        <v/>
      </c>
      <c r="AA1627" s="69" t="str">
        <f>IF(I1627="CSS",IF(RELLENAR!$F$6="PEM",IF(OR(T1627&lt;(Q1627),Q1627=0),1,""),IF(OR(T1627*(1+$T$11+$T$9)&lt;(Q1627*(1+$O$9+$O$11)),Q1627=0),1,"")),"")</f>
        <v/>
      </c>
      <c r="AB1627" s="93" t="str">
        <f t="shared" si="412"/>
        <v/>
      </c>
      <c r="AC1627" s="56" t="str">
        <f t="shared" si="413"/>
        <v/>
      </c>
      <c r="AD1627" s="94" t="str">
        <f t="shared" si="414"/>
        <v/>
      </c>
      <c r="AE1627" s="56" t="str">
        <f t="shared" si="415"/>
        <v/>
      </c>
      <c r="AF1627" s="78" t="str">
        <f t="shared" si="416"/>
        <v/>
      </c>
    </row>
    <row r="1628" spans="1:32" s="74" customFormat="1" x14ac:dyDescent="0.2">
      <c r="A1628" s="74" t="str">
        <f>IF(EXPORTADO!I1610&lt;&gt;"",EXPORTADO!I1610,"")</f>
        <v/>
      </c>
      <c r="B1628" s="74" t="str">
        <f t="shared" si="401"/>
        <v/>
      </c>
      <c r="C1628" s="86" t="str">
        <f t="shared" si="402"/>
        <v/>
      </c>
      <c r="D1628" s="86" t="str">
        <f t="shared" si="403"/>
        <v/>
      </c>
      <c r="E1628" s="86" t="str">
        <f t="shared" si="404"/>
        <v/>
      </c>
      <c r="F1628" s="86" t="str">
        <f t="shared" si="405"/>
        <v/>
      </c>
      <c r="G1628" s="86" t="str">
        <f t="shared" si="406"/>
        <v/>
      </c>
      <c r="H1628" s="87" t="str">
        <f>IF(EXPORTADO!B1610&lt;&gt;"",EXPORTADO!B1610,"")</f>
        <v/>
      </c>
      <c r="I1628" s="78" t="str">
        <f t="shared" si="407"/>
        <v/>
      </c>
      <c r="J1628" s="78"/>
      <c r="K1628" s="88" t="str">
        <f>IF(EXPORTADO!A1610&lt;&gt;"",TRIM(EXPORTADO!A1610),"")</f>
        <v/>
      </c>
      <c r="L1628" s="50" t="str">
        <f>IF(K1628&lt;&gt;"",EXPORTADO!D1610,"")</f>
        <v/>
      </c>
      <c r="M1628" s="50"/>
      <c r="N1628" s="78" t="str">
        <f>IF(K1628&lt;&gt;"",EXPORTADO!C1610,"")</f>
        <v/>
      </c>
      <c r="O1628" s="89" t="str">
        <f>IF(G1628&lt;&gt;"",EXPORTADO!E1610,"")</f>
        <v/>
      </c>
      <c r="P1628" s="90" t="str">
        <f>IF(G1628&lt;&gt;"",EXPORTADO!F1610,"")</f>
        <v/>
      </c>
      <c r="Q1628" s="90" t="str">
        <f>IF($G1628&lt;&gt;"",$O1628*P1628,IF(OR($I1628="c",$I1628="css"),SUMIF($G$22:G$2999,$K1628,Q$22:Q$2999),IF($I1628="c1",SUMIF($F$22:F$2999,$K1628,Q$22:Q$2999),IF($I1628="c2",SUMIF($E$22:E$2999,$K1628,Q$22:Q$2999),IF($I1628="c3",SUMIF($D$22:D$2999,$K1628,Q$22:Q$2999),IF($I1628="c4",SUMIF($C$22:C$2999,$K1628,Q$22:Q$2999),""))))))</f>
        <v/>
      </c>
      <c r="S1628" s="90"/>
      <c r="T1628" s="90" t="str">
        <f>IF(G1628&lt;&gt;"",IF(S1628&lt;&gt;"",O1628*S1628,"Celda Vacia"),IF($G1628&lt;&gt;"",$O1628*S1628,IF(OR($I1628="c",$I1628="css"),SUMIF($G$22:G$2999,$K1628,T$22:T$2999),IF($I1628="c1",SUMIF($F$22:F$2999,$K1628,T$22:T$2999),IF($I1628="c2",SUMIF($E$22:E$2999,$K1628,T$22:T$2999),IF($I1628="c3",SUMIF($D$22:D$2999,$K1628,T$22:T$2999),IF($I1628="c4",SUMIF($C$22:C$2999,$K1628,T$22:T$2999),"")))))))</f>
        <v/>
      </c>
      <c r="U1628" s="91" t="str">
        <f t="shared" si="408"/>
        <v/>
      </c>
      <c r="V1628" s="45"/>
      <c r="X1628" s="50" t="str">
        <f t="shared" si="409"/>
        <v/>
      </c>
      <c r="Y1628" s="69" t="str">
        <f t="shared" si="410"/>
        <v/>
      </c>
      <c r="Z1628" s="69" t="str">
        <f t="shared" si="411"/>
        <v/>
      </c>
      <c r="AA1628" s="69" t="str">
        <f>IF(I1628="CSS",IF(RELLENAR!$F$6="PEM",IF(OR(T1628&lt;(Q1628),Q1628=0),1,""),IF(OR(T1628*(1+$T$11+$T$9)&lt;(Q1628*(1+$O$9+$O$11)),Q1628=0),1,"")),"")</f>
        <v/>
      </c>
      <c r="AB1628" s="93" t="str">
        <f t="shared" si="412"/>
        <v/>
      </c>
      <c r="AC1628" s="56" t="str">
        <f t="shared" si="413"/>
        <v/>
      </c>
      <c r="AD1628" s="94" t="str">
        <f t="shared" si="414"/>
        <v/>
      </c>
      <c r="AE1628" s="56" t="str">
        <f t="shared" si="415"/>
        <v/>
      </c>
      <c r="AF1628" s="78" t="str">
        <f t="shared" si="416"/>
        <v/>
      </c>
    </row>
    <row r="1629" spans="1:32" s="74" customFormat="1" x14ac:dyDescent="0.2">
      <c r="A1629" s="74" t="str">
        <f>IF(EXPORTADO!I1611&lt;&gt;"",EXPORTADO!I1611,"")</f>
        <v/>
      </c>
      <c r="B1629" s="74" t="str">
        <f t="shared" si="401"/>
        <v/>
      </c>
      <c r="C1629" s="86" t="str">
        <f t="shared" si="402"/>
        <v/>
      </c>
      <c r="D1629" s="86" t="str">
        <f t="shared" si="403"/>
        <v/>
      </c>
      <c r="E1629" s="86" t="str">
        <f t="shared" si="404"/>
        <v/>
      </c>
      <c r="F1629" s="86" t="str">
        <f t="shared" si="405"/>
        <v/>
      </c>
      <c r="G1629" s="86" t="str">
        <f t="shared" si="406"/>
        <v/>
      </c>
      <c r="H1629" s="87" t="str">
        <f>IF(EXPORTADO!B1611&lt;&gt;"",EXPORTADO!B1611,"")</f>
        <v/>
      </c>
      <c r="I1629" s="78" t="str">
        <f t="shared" si="407"/>
        <v/>
      </c>
      <c r="J1629" s="78"/>
      <c r="K1629" s="88" t="str">
        <f>IF(EXPORTADO!A1611&lt;&gt;"",TRIM(EXPORTADO!A1611),"")</f>
        <v/>
      </c>
      <c r="L1629" s="50" t="str">
        <f>IF(K1629&lt;&gt;"",EXPORTADO!D1611,"")</f>
        <v/>
      </c>
      <c r="M1629" s="50"/>
      <c r="N1629" s="78" t="str">
        <f>IF(K1629&lt;&gt;"",EXPORTADO!C1611,"")</f>
        <v/>
      </c>
      <c r="O1629" s="89" t="str">
        <f>IF(G1629&lt;&gt;"",EXPORTADO!E1611,"")</f>
        <v/>
      </c>
      <c r="P1629" s="90" t="str">
        <f>IF(G1629&lt;&gt;"",EXPORTADO!F1611,"")</f>
        <v/>
      </c>
      <c r="Q1629" s="90" t="str">
        <f>IF($G1629&lt;&gt;"",$O1629*P1629,IF(OR($I1629="c",$I1629="css"),SUMIF($G$22:G$2999,$K1629,Q$22:Q$2999),IF($I1629="c1",SUMIF($F$22:F$2999,$K1629,Q$22:Q$2999),IF($I1629="c2",SUMIF($E$22:E$2999,$K1629,Q$22:Q$2999),IF($I1629="c3",SUMIF($D$22:D$2999,$K1629,Q$22:Q$2999),IF($I1629="c4",SUMIF($C$22:C$2999,$K1629,Q$22:Q$2999),""))))))</f>
        <v/>
      </c>
      <c r="S1629" s="90"/>
      <c r="T1629" s="90" t="str">
        <f>IF(G1629&lt;&gt;"",IF(S1629&lt;&gt;"",O1629*S1629,"Celda Vacia"),IF($G1629&lt;&gt;"",$O1629*S1629,IF(OR($I1629="c",$I1629="css"),SUMIF($G$22:G$2999,$K1629,T$22:T$2999),IF($I1629="c1",SUMIF($F$22:F$2999,$K1629,T$22:T$2999),IF($I1629="c2",SUMIF($E$22:E$2999,$K1629,T$22:T$2999),IF($I1629="c3",SUMIF($D$22:D$2999,$K1629,T$22:T$2999),IF($I1629="c4",SUMIF($C$22:C$2999,$K1629,T$22:T$2999),"")))))))</f>
        <v/>
      </c>
      <c r="U1629" s="91" t="str">
        <f t="shared" si="408"/>
        <v/>
      </c>
      <c r="V1629" s="45"/>
      <c r="X1629" s="50" t="str">
        <f t="shared" si="409"/>
        <v/>
      </c>
      <c r="Y1629" s="69" t="str">
        <f t="shared" si="410"/>
        <v/>
      </c>
      <c r="Z1629" s="69" t="str">
        <f t="shared" si="411"/>
        <v/>
      </c>
      <c r="AA1629" s="69" t="str">
        <f>IF(I1629="CSS",IF(RELLENAR!$F$6="PEM",IF(OR(T1629&lt;(Q1629),Q1629=0),1,""),IF(OR(T1629*(1+$T$11+$T$9)&lt;(Q1629*(1+$O$9+$O$11)),Q1629=0),1,"")),"")</f>
        <v/>
      </c>
      <c r="AB1629" s="93" t="str">
        <f t="shared" si="412"/>
        <v/>
      </c>
      <c r="AC1629" s="56" t="str">
        <f t="shared" si="413"/>
        <v/>
      </c>
      <c r="AD1629" s="94" t="str">
        <f t="shared" si="414"/>
        <v/>
      </c>
      <c r="AE1629" s="56" t="str">
        <f t="shared" si="415"/>
        <v/>
      </c>
      <c r="AF1629" s="78" t="str">
        <f t="shared" si="416"/>
        <v/>
      </c>
    </row>
    <row r="1630" spans="1:32" s="74" customFormat="1" x14ac:dyDescent="0.2">
      <c r="A1630" s="74" t="str">
        <f>IF(EXPORTADO!I1612&lt;&gt;"",EXPORTADO!I1612,"")</f>
        <v/>
      </c>
      <c r="B1630" s="74" t="str">
        <f t="shared" si="401"/>
        <v/>
      </c>
      <c r="C1630" s="86" t="str">
        <f t="shared" si="402"/>
        <v/>
      </c>
      <c r="D1630" s="86" t="str">
        <f t="shared" si="403"/>
        <v/>
      </c>
      <c r="E1630" s="86" t="str">
        <f t="shared" si="404"/>
        <v/>
      </c>
      <c r="F1630" s="86" t="str">
        <f t="shared" si="405"/>
        <v/>
      </c>
      <c r="G1630" s="86" t="str">
        <f t="shared" si="406"/>
        <v/>
      </c>
      <c r="H1630" s="87" t="str">
        <f>IF(EXPORTADO!B1612&lt;&gt;"",EXPORTADO!B1612,"")</f>
        <v/>
      </c>
      <c r="I1630" s="78" t="str">
        <f t="shared" si="407"/>
        <v/>
      </c>
      <c r="J1630" s="78"/>
      <c r="K1630" s="88" t="str">
        <f>IF(EXPORTADO!A1612&lt;&gt;"",TRIM(EXPORTADO!A1612),"")</f>
        <v/>
      </c>
      <c r="L1630" s="50" t="str">
        <f>IF(K1630&lt;&gt;"",EXPORTADO!D1612,"")</f>
        <v/>
      </c>
      <c r="M1630" s="50"/>
      <c r="N1630" s="78" t="str">
        <f>IF(K1630&lt;&gt;"",EXPORTADO!C1612,"")</f>
        <v/>
      </c>
      <c r="O1630" s="89" t="str">
        <f>IF(G1630&lt;&gt;"",EXPORTADO!E1612,"")</f>
        <v/>
      </c>
      <c r="P1630" s="90" t="str">
        <f>IF(G1630&lt;&gt;"",EXPORTADO!F1612,"")</f>
        <v/>
      </c>
      <c r="Q1630" s="90" t="str">
        <f>IF($G1630&lt;&gt;"",$O1630*P1630,IF(OR($I1630="c",$I1630="css"),SUMIF($G$22:G$2999,$K1630,Q$22:Q$2999),IF($I1630="c1",SUMIF($F$22:F$2999,$K1630,Q$22:Q$2999),IF($I1630="c2",SUMIF($E$22:E$2999,$K1630,Q$22:Q$2999),IF($I1630="c3",SUMIF($D$22:D$2999,$K1630,Q$22:Q$2999),IF($I1630="c4",SUMIF($C$22:C$2999,$K1630,Q$22:Q$2999),""))))))</f>
        <v/>
      </c>
      <c r="S1630" s="90"/>
      <c r="T1630" s="90" t="str">
        <f>IF(G1630&lt;&gt;"",IF(S1630&lt;&gt;"",O1630*S1630,"Celda Vacia"),IF($G1630&lt;&gt;"",$O1630*S1630,IF(OR($I1630="c",$I1630="css"),SUMIF($G$22:G$2999,$K1630,T$22:T$2999),IF($I1630="c1",SUMIF($F$22:F$2999,$K1630,T$22:T$2999),IF($I1630="c2",SUMIF($E$22:E$2999,$K1630,T$22:T$2999),IF($I1630="c3",SUMIF($D$22:D$2999,$K1630,T$22:T$2999),IF($I1630="c4",SUMIF($C$22:C$2999,$K1630,T$22:T$2999),"")))))))</f>
        <v/>
      </c>
      <c r="U1630" s="91" t="str">
        <f t="shared" si="408"/>
        <v/>
      </c>
      <c r="V1630" s="45"/>
      <c r="X1630" s="50" t="str">
        <f t="shared" si="409"/>
        <v/>
      </c>
      <c r="Y1630" s="69" t="str">
        <f t="shared" si="410"/>
        <v/>
      </c>
      <c r="Z1630" s="69" t="str">
        <f t="shared" si="411"/>
        <v/>
      </c>
      <c r="AA1630" s="69" t="str">
        <f>IF(I1630="CSS",IF(RELLENAR!$F$6="PEM",IF(OR(T1630&lt;(Q1630),Q1630=0),1,""),IF(OR(T1630*(1+$T$11+$T$9)&lt;(Q1630*(1+$O$9+$O$11)),Q1630=0),1,"")),"")</f>
        <v/>
      </c>
      <c r="AB1630" s="93" t="str">
        <f t="shared" si="412"/>
        <v/>
      </c>
      <c r="AC1630" s="56" t="str">
        <f t="shared" si="413"/>
        <v/>
      </c>
      <c r="AD1630" s="94" t="str">
        <f t="shared" si="414"/>
        <v/>
      </c>
      <c r="AE1630" s="56" t="str">
        <f t="shared" si="415"/>
        <v/>
      </c>
      <c r="AF1630" s="78" t="str">
        <f t="shared" si="416"/>
        <v/>
      </c>
    </row>
    <row r="1631" spans="1:32" s="74" customFormat="1" x14ac:dyDescent="0.2">
      <c r="A1631" s="74" t="str">
        <f>IF(EXPORTADO!I1613&lt;&gt;"",EXPORTADO!I1613,"")</f>
        <v/>
      </c>
      <c r="B1631" s="74" t="str">
        <f t="shared" si="401"/>
        <v/>
      </c>
      <c r="C1631" s="86" t="str">
        <f t="shared" si="402"/>
        <v/>
      </c>
      <c r="D1631" s="86" t="str">
        <f t="shared" si="403"/>
        <v/>
      </c>
      <c r="E1631" s="86" t="str">
        <f t="shared" si="404"/>
        <v/>
      </c>
      <c r="F1631" s="86" t="str">
        <f t="shared" si="405"/>
        <v/>
      </c>
      <c r="G1631" s="86" t="str">
        <f t="shared" si="406"/>
        <v/>
      </c>
      <c r="H1631" s="87" t="str">
        <f>IF(EXPORTADO!B1613&lt;&gt;"",EXPORTADO!B1613,"")</f>
        <v/>
      </c>
      <c r="I1631" s="78" t="str">
        <f t="shared" si="407"/>
        <v/>
      </c>
      <c r="J1631" s="78"/>
      <c r="K1631" s="88" t="str">
        <f>IF(EXPORTADO!A1613&lt;&gt;"",TRIM(EXPORTADO!A1613),"")</f>
        <v/>
      </c>
      <c r="L1631" s="50" t="str">
        <f>IF(K1631&lt;&gt;"",EXPORTADO!D1613,"")</f>
        <v/>
      </c>
      <c r="M1631" s="50"/>
      <c r="N1631" s="78" t="str">
        <f>IF(K1631&lt;&gt;"",EXPORTADO!C1613,"")</f>
        <v/>
      </c>
      <c r="O1631" s="89" t="str">
        <f>IF(G1631&lt;&gt;"",EXPORTADO!E1613,"")</f>
        <v/>
      </c>
      <c r="P1631" s="90" t="str">
        <f>IF(G1631&lt;&gt;"",EXPORTADO!F1613,"")</f>
        <v/>
      </c>
      <c r="Q1631" s="90" t="str">
        <f>IF($G1631&lt;&gt;"",$O1631*P1631,IF(OR($I1631="c",$I1631="css"),SUMIF($G$22:G$2999,$K1631,Q$22:Q$2999),IF($I1631="c1",SUMIF($F$22:F$2999,$K1631,Q$22:Q$2999),IF($I1631="c2",SUMIF($E$22:E$2999,$K1631,Q$22:Q$2999),IF($I1631="c3",SUMIF($D$22:D$2999,$K1631,Q$22:Q$2999),IF($I1631="c4",SUMIF($C$22:C$2999,$K1631,Q$22:Q$2999),""))))))</f>
        <v/>
      </c>
      <c r="S1631" s="90"/>
      <c r="T1631" s="90" t="str">
        <f>IF(G1631&lt;&gt;"",IF(S1631&lt;&gt;"",O1631*S1631,"Celda Vacia"),IF($G1631&lt;&gt;"",$O1631*S1631,IF(OR($I1631="c",$I1631="css"),SUMIF($G$22:G$2999,$K1631,T$22:T$2999),IF($I1631="c1",SUMIF($F$22:F$2999,$K1631,T$22:T$2999),IF($I1631="c2",SUMIF($E$22:E$2999,$K1631,T$22:T$2999),IF($I1631="c3",SUMIF($D$22:D$2999,$K1631,T$22:T$2999),IF($I1631="c4",SUMIF($C$22:C$2999,$K1631,T$22:T$2999),"")))))))</f>
        <v/>
      </c>
      <c r="U1631" s="91" t="str">
        <f t="shared" si="408"/>
        <v/>
      </c>
      <c r="V1631" s="45"/>
      <c r="X1631" s="50" t="str">
        <f t="shared" si="409"/>
        <v/>
      </c>
      <c r="Y1631" s="69" t="str">
        <f t="shared" si="410"/>
        <v/>
      </c>
      <c r="Z1631" s="69" t="str">
        <f t="shared" si="411"/>
        <v/>
      </c>
      <c r="AA1631" s="69" t="str">
        <f>IF(I1631="CSS",IF(RELLENAR!$F$6="PEM",IF(OR(T1631&lt;(Q1631),Q1631=0),1,""),IF(OR(T1631*(1+$T$11+$T$9)&lt;(Q1631*(1+$O$9+$O$11)),Q1631=0),1,"")),"")</f>
        <v/>
      </c>
      <c r="AB1631" s="93" t="str">
        <f t="shared" si="412"/>
        <v/>
      </c>
      <c r="AC1631" s="56" t="str">
        <f t="shared" si="413"/>
        <v/>
      </c>
      <c r="AD1631" s="94" t="str">
        <f t="shared" si="414"/>
        <v/>
      </c>
      <c r="AE1631" s="56" t="str">
        <f t="shared" si="415"/>
        <v/>
      </c>
      <c r="AF1631" s="78" t="str">
        <f t="shared" si="416"/>
        <v/>
      </c>
    </row>
    <row r="1632" spans="1:32" s="74" customFormat="1" x14ac:dyDescent="0.2">
      <c r="A1632" s="74" t="str">
        <f>IF(EXPORTADO!I1614&lt;&gt;"",EXPORTADO!I1614,"")</f>
        <v/>
      </c>
      <c r="B1632" s="74" t="str">
        <f t="shared" si="401"/>
        <v/>
      </c>
      <c r="C1632" s="86" t="str">
        <f t="shared" si="402"/>
        <v/>
      </c>
      <c r="D1632" s="86" t="str">
        <f t="shared" si="403"/>
        <v/>
      </c>
      <c r="E1632" s="86" t="str">
        <f t="shared" si="404"/>
        <v/>
      </c>
      <c r="F1632" s="86" t="str">
        <f t="shared" si="405"/>
        <v/>
      </c>
      <c r="G1632" s="86" t="str">
        <f t="shared" si="406"/>
        <v/>
      </c>
      <c r="H1632" s="87" t="str">
        <f>IF(EXPORTADO!B1614&lt;&gt;"",EXPORTADO!B1614,"")</f>
        <v/>
      </c>
      <c r="I1632" s="78" t="str">
        <f t="shared" si="407"/>
        <v/>
      </c>
      <c r="J1632" s="78"/>
      <c r="K1632" s="88" t="str">
        <f>IF(EXPORTADO!A1614&lt;&gt;"",TRIM(EXPORTADO!A1614),"")</f>
        <v/>
      </c>
      <c r="L1632" s="50" t="str">
        <f>IF(K1632&lt;&gt;"",EXPORTADO!D1614,"")</f>
        <v/>
      </c>
      <c r="M1632" s="50"/>
      <c r="N1632" s="78" t="str">
        <f>IF(K1632&lt;&gt;"",EXPORTADO!C1614,"")</f>
        <v/>
      </c>
      <c r="O1632" s="89" t="str">
        <f>IF(G1632&lt;&gt;"",EXPORTADO!E1614,"")</f>
        <v/>
      </c>
      <c r="P1632" s="90" t="str">
        <f>IF(G1632&lt;&gt;"",EXPORTADO!F1614,"")</f>
        <v/>
      </c>
      <c r="Q1632" s="90" t="str">
        <f>IF($G1632&lt;&gt;"",$O1632*P1632,IF(OR($I1632="c",$I1632="css"),SUMIF($G$22:G$2999,$K1632,Q$22:Q$2999),IF($I1632="c1",SUMIF($F$22:F$2999,$K1632,Q$22:Q$2999),IF($I1632="c2",SUMIF($E$22:E$2999,$K1632,Q$22:Q$2999),IF($I1632="c3",SUMIF($D$22:D$2999,$K1632,Q$22:Q$2999),IF($I1632="c4",SUMIF($C$22:C$2999,$K1632,Q$22:Q$2999),""))))))</f>
        <v/>
      </c>
      <c r="S1632" s="90"/>
      <c r="T1632" s="90" t="str">
        <f>IF(G1632&lt;&gt;"",IF(S1632&lt;&gt;"",O1632*S1632,"Celda Vacia"),IF($G1632&lt;&gt;"",$O1632*S1632,IF(OR($I1632="c",$I1632="css"),SUMIF($G$22:G$2999,$K1632,T$22:T$2999),IF($I1632="c1",SUMIF($F$22:F$2999,$K1632,T$22:T$2999),IF($I1632="c2",SUMIF($E$22:E$2999,$K1632,T$22:T$2999),IF($I1632="c3",SUMIF($D$22:D$2999,$K1632,T$22:T$2999),IF($I1632="c4",SUMIF($C$22:C$2999,$K1632,T$22:T$2999),"")))))))</f>
        <v/>
      </c>
      <c r="U1632" s="91" t="str">
        <f t="shared" si="408"/>
        <v/>
      </c>
      <c r="V1632" s="45"/>
      <c r="X1632" s="50" t="str">
        <f t="shared" si="409"/>
        <v/>
      </c>
      <c r="Y1632" s="69" t="str">
        <f t="shared" si="410"/>
        <v/>
      </c>
      <c r="Z1632" s="69" t="str">
        <f t="shared" si="411"/>
        <v/>
      </c>
      <c r="AA1632" s="69" t="str">
        <f>IF(I1632="CSS",IF(RELLENAR!$F$6="PEM",IF(OR(T1632&lt;(Q1632),Q1632=0),1,""),IF(OR(T1632*(1+$T$11+$T$9)&lt;(Q1632*(1+$O$9+$O$11)),Q1632=0),1,"")),"")</f>
        <v/>
      </c>
      <c r="AB1632" s="93" t="str">
        <f t="shared" si="412"/>
        <v/>
      </c>
      <c r="AC1632" s="56" t="str">
        <f t="shared" si="413"/>
        <v/>
      </c>
      <c r="AD1632" s="94" t="str">
        <f t="shared" si="414"/>
        <v/>
      </c>
      <c r="AE1632" s="56" t="str">
        <f t="shared" si="415"/>
        <v/>
      </c>
      <c r="AF1632" s="78" t="str">
        <f t="shared" si="416"/>
        <v/>
      </c>
    </row>
    <row r="1633" spans="1:32" s="74" customFormat="1" x14ac:dyDescent="0.2">
      <c r="A1633" s="74" t="str">
        <f>IF(EXPORTADO!I1615&lt;&gt;"",EXPORTADO!I1615,"")</f>
        <v/>
      </c>
      <c r="B1633" s="74" t="str">
        <f t="shared" si="401"/>
        <v/>
      </c>
      <c r="C1633" s="86" t="str">
        <f t="shared" si="402"/>
        <v/>
      </c>
      <c r="D1633" s="86" t="str">
        <f t="shared" si="403"/>
        <v/>
      </c>
      <c r="E1633" s="86" t="str">
        <f t="shared" si="404"/>
        <v/>
      </c>
      <c r="F1633" s="86" t="str">
        <f t="shared" si="405"/>
        <v/>
      </c>
      <c r="G1633" s="86" t="str">
        <f t="shared" si="406"/>
        <v/>
      </c>
      <c r="H1633" s="87" t="str">
        <f>IF(EXPORTADO!B1615&lt;&gt;"",EXPORTADO!B1615,"")</f>
        <v/>
      </c>
      <c r="I1633" s="78" t="str">
        <f t="shared" si="407"/>
        <v/>
      </c>
      <c r="J1633" s="78"/>
      <c r="K1633" s="88" t="str">
        <f>IF(EXPORTADO!A1615&lt;&gt;"",TRIM(EXPORTADO!A1615),"")</f>
        <v/>
      </c>
      <c r="L1633" s="50" t="str">
        <f>IF(K1633&lt;&gt;"",EXPORTADO!D1615,"")</f>
        <v/>
      </c>
      <c r="M1633" s="50"/>
      <c r="N1633" s="78" t="str">
        <f>IF(K1633&lt;&gt;"",EXPORTADO!C1615,"")</f>
        <v/>
      </c>
      <c r="O1633" s="89" t="str">
        <f>IF(G1633&lt;&gt;"",EXPORTADO!E1615,"")</f>
        <v/>
      </c>
      <c r="P1633" s="90" t="str">
        <f>IF(G1633&lt;&gt;"",EXPORTADO!F1615,"")</f>
        <v/>
      </c>
      <c r="Q1633" s="90" t="str">
        <f>IF($G1633&lt;&gt;"",$O1633*P1633,IF(OR($I1633="c",$I1633="css"),SUMIF($G$22:G$2999,$K1633,Q$22:Q$2999),IF($I1633="c1",SUMIF($F$22:F$2999,$K1633,Q$22:Q$2999),IF($I1633="c2",SUMIF($E$22:E$2999,$K1633,Q$22:Q$2999),IF($I1633="c3",SUMIF($D$22:D$2999,$K1633,Q$22:Q$2999),IF($I1633="c4",SUMIF($C$22:C$2999,$K1633,Q$22:Q$2999),""))))))</f>
        <v/>
      </c>
      <c r="S1633" s="90"/>
      <c r="T1633" s="90" t="str">
        <f>IF(G1633&lt;&gt;"",IF(S1633&lt;&gt;"",O1633*S1633,"Celda Vacia"),IF($G1633&lt;&gt;"",$O1633*S1633,IF(OR($I1633="c",$I1633="css"),SUMIF($G$22:G$2999,$K1633,T$22:T$2999),IF($I1633="c1",SUMIF($F$22:F$2999,$K1633,T$22:T$2999),IF($I1633="c2",SUMIF($E$22:E$2999,$K1633,T$22:T$2999),IF($I1633="c3",SUMIF($D$22:D$2999,$K1633,T$22:T$2999),IF($I1633="c4",SUMIF($C$22:C$2999,$K1633,T$22:T$2999),"")))))))</f>
        <v/>
      </c>
      <c r="U1633" s="91" t="str">
        <f t="shared" si="408"/>
        <v/>
      </c>
      <c r="V1633" s="45"/>
      <c r="X1633" s="50" t="str">
        <f t="shared" si="409"/>
        <v/>
      </c>
      <c r="Y1633" s="69" t="str">
        <f t="shared" si="410"/>
        <v/>
      </c>
      <c r="Z1633" s="69" t="str">
        <f t="shared" si="411"/>
        <v/>
      </c>
      <c r="AA1633" s="69" t="str">
        <f>IF(I1633="CSS",IF(RELLENAR!$F$6="PEM",IF(OR(T1633&lt;(Q1633),Q1633=0),1,""),IF(OR(T1633*(1+$T$11+$T$9)&lt;(Q1633*(1+$O$9+$O$11)),Q1633=0),1,"")),"")</f>
        <v/>
      </c>
      <c r="AB1633" s="93" t="str">
        <f t="shared" si="412"/>
        <v/>
      </c>
      <c r="AC1633" s="56" t="str">
        <f t="shared" si="413"/>
        <v/>
      </c>
      <c r="AD1633" s="94" t="str">
        <f t="shared" si="414"/>
        <v/>
      </c>
      <c r="AE1633" s="56" t="str">
        <f t="shared" si="415"/>
        <v/>
      </c>
      <c r="AF1633" s="78" t="str">
        <f t="shared" si="416"/>
        <v/>
      </c>
    </row>
    <row r="1634" spans="1:32" s="74" customFormat="1" x14ac:dyDescent="0.2">
      <c r="A1634" s="74" t="str">
        <f>IF(EXPORTADO!I1616&lt;&gt;"",EXPORTADO!I1616,"")</f>
        <v/>
      </c>
      <c r="B1634" s="74" t="str">
        <f t="shared" si="401"/>
        <v/>
      </c>
      <c r="C1634" s="86" t="str">
        <f t="shared" si="402"/>
        <v/>
      </c>
      <c r="D1634" s="86" t="str">
        <f t="shared" si="403"/>
        <v/>
      </c>
      <c r="E1634" s="86" t="str">
        <f t="shared" si="404"/>
        <v/>
      </c>
      <c r="F1634" s="86" t="str">
        <f t="shared" si="405"/>
        <v/>
      </c>
      <c r="G1634" s="86" t="str">
        <f t="shared" si="406"/>
        <v/>
      </c>
      <c r="H1634" s="87" t="str">
        <f>IF(EXPORTADO!B1616&lt;&gt;"",EXPORTADO!B1616,"")</f>
        <v/>
      </c>
      <c r="I1634" s="78" t="str">
        <f t="shared" si="407"/>
        <v/>
      </c>
      <c r="J1634" s="78"/>
      <c r="K1634" s="88" t="str">
        <f>IF(EXPORTADO!A1616&lt;&gt;"",TRIM(EXPORTADO!A1616),"")</f>
        <v/>
      </c>
      <c r="L1634" s="50" t="str">
        <f>IF(K1634&lt;&gt;"",EXPORTADO!D1616,"")</f>
        <v/>
      </c>
      <c r="M1634" s="50"/>
      <c r="N1634" s="78" t="str">
        <f>IF(K1634&lt;&gt;"",EXPORTADO!C1616,"")</f>
        <v/>
      </c>
      <c r="O1634" s="89" t="str">
        <f>IF(G1634&lt;&gt;"",EXPORTADO!E1616,"")</f>
        <v/>
      </c>
      <c r="P1634" s="90" t="str">
        <f>IF(G1634&lt;&gt;"",EXPORTADO!F1616,"")</f>
        <v/>
      </c>
      <c r="Q1634" s="90" t="str">
        <f>IF($G1634&lt;&gt;"",$O1634*P1634,IF(OR($I1634="c",$I1634="css"),SUMIF($G$22:G$2999,$K1634,Q$22:Q$2999),IF($I1634="c1",SUMIF($F$22:F$2999,$K1634,Q$22:Q$2999),IF($I1634="c2",SUMIF($E$22:E$2999,$K1634,Q$22:Q$2999),IF($I1634="c3",SUMIF($D$22:D$2999,$K1634,Q$22:Q$2999),IF($I1634="c4",SUMIF($C$22:C$2999,$K1634,Q$22:Q$2999),""))))))</f>
        <v/>
      </c>
      <c r="S1634" s="90"/>
      <c r="T1634" s="90" t="str">
        <f>IF(G1634&lt;&gt;"",IF(S1634&lt;&gt;"",O1634*S1634,"Celda Vacia"),IF($G1634&lt;&gt;"",$O1634*S1634,IF(OR($I1634="c",$I1634="css"),SUMIF($G$22:G$2999,$K1634,T$22:T$2999),IF($I1634="c1",SUMIF($F$22:F$2999,$K1634,T$22:T$2999),IF($I1634="c2",SUMIF($E$22:E$2999,$K1634,T$22:T$2999),IF($I1634="c3",SUMIF($D$22:D$2999,$K1634,T$22:T$2999),IF($I1634="c4",SUMIF($C$22:C$2999,$K1634,T$22:T$2999),"")))))))</f>
        <v/>
      </c>
      <c r="U1634" s="91" t="str">
        <f t="shared" si="408"/>
        <v/>
      </c>
      <c r="V1634" s="45"/>
      <c r="X1634" s="50" t="str">
        <f t="shared" si="409"/>
        <v/>
      </c>
      <c r="Y1634" s="69" t="str">
        <f t="shared" si="410"/>
        <v/>
      </c>
      <c r="Z1634" s="69" t="str">
        <f t="shared" si="411"/>
        <v/>
      </c>
      <c r="AA1634" s="69" t="str">
        <f>IF(I1634="CSS",IF(RELLENAR!$F$6="PEM",IF(OR(T1634&lt;(Q1634),Q1634=0),1,""),IF(OR(T1634*(1+$T$11+$T$9)&lt;(Q1634*(1+$O$9+$O$11)),Q1634=0),1,"")),"")</f>
        <v/>
      </c>
      <c r="AB1634" s="93" t="str">
        <f t="shared" si="412"/>
        <v/>
      </c>
      <c r="AC1634" s="56" t="str">
        <f t="shared" si="413"/>
        <v/>
      </c>
      <c r="AD1634" s="94" t="str">
        <f t="shared" si="414"/>
        <v/>
      </c>
      <c r="AE1634" s="56" t="str">
        <f t="shared" si="415"/>
        <v/>
      </c>
      <c r="AF1634" s="78" t="str">
        <f t="shared" si="416"/>
        <v/>
      </c>
    </row>
    <row r="1635" spans="1:32" s="74" customFormat="1" x14ac:dyDescent="0.2">
      <c r="A1635" s="74" t="str">
        <f>IF(EXPORTADO!I1617&lt;&gt;"",EXPORTADO!I1617,"")</f>
        <v/>
      </c>
      <c r="B1635" s="74" t="str">
        <f t="shared" si="401"/>
        <v/>
      </c>
      <c r="C1635" s="86" t="str">
        <f t="shared" si="402"/>
        <v/>
      </c>
      <c r="D1635" s="86" t="str">
        <f t="shared" si="403"/>
        <v/>
      </c>
      <c r="E1635" s="86" t="str">
        <f t="shared" si="404"/>
        <v/>
      </c>
      <c r="F1635" s="86" t="str">
        <f t="shared" si="405"/>
        <v/>
      </c>
      <c r="G1635" s="86" t="str">
        <f t="shared" si="406"/>
        <v/>
      </c>
      <c r="H1635" s="87" t="str">
        <f>IF(EXPORTADO!B1617&lt;&gt;"",EXPORTADO!B1617,"")</f>
        <v/>
      </c>
      <c r="I1635" s="78" t="str">
        <f t="shared" si="407"/>
        <v/>
      </c>
      <c r="J1635" s="78"/>
      <c r="K1635" s="88" t="str">
        <f>IF(EXPORTADO!A1617&lt;&gt;"",TRIM(EXPORTADO!A1617),"")</f>
        <v/>
      </c>
      <c r="L1635" s="50" t="str">
        <f>IF(K1635&lt;&gt;"",EXPORTADO!D1617,"")</f>
        <v/>
      </c>
      <c r="M1635" s="50"/>
      <c r="N1635" s="78" t="str">
        <f>IF(K1635&lt;&gt;"",EXPORTADO!C1617,"")</f>
        <v/>
      </c>
      <c r="O1635" s="89" t="str">
        <f>IF(G1635&lt;&gt;"",EXPORTADO!E1617,"")</f>
        <v/>
      </c>
      <c r="P1635" s="90" t="str">
        <f>IF(G1635&lt;&gt;"",EXPORTADO!F1617,"")</f>
        <v/>
      </c>
      <c r="Q1635" s="90" t="str">
        <f>IF($G1635&lt;&gt;"",$O1635*P1635,IF(OR($I1635="c",$I1635="css"),SUMIF($G$22:G$2999,$K1635,Q$22:Q$2999),IF($I1635="c1",SUMIF($F$22:F$2999,$K1635,Q$22:Q$2999),IF($I1635="c2",SUMIF($E$22:E$2999,$K1635,Q$22:Q$2999),IF($I1635="c3",SUMIF($D$22:D$2999,$K1635,Q$22:Q$2999),IF($I1635="c4",SUMIF($C$22:C$2999,$K1635,Q$22:Q$2999),""))))))</f>
        <v/>
      </c>
      <c r="S1635" s="90"/>
      <c r="T1635" s="90" t="str">
        <f>IF(G1635&lt;&gt;"",IF(S1635&lt;&gt;"",O1635*S1635,"Celda Vacia"),IF($G1635&lt;&gt;"",$O1635*S1635,IF(OR($I1635="c",$I1635="css"),SUMIF($G$22:G$2999,$K1635,T$22:T$2999),IF($I1635="c1",SUMIF($F$22:F$2999,$K1635,T$22:T$2999),IF($I1635="c2",SUMIF($E$22:E$2999,$K1635,T$22:T$2999),IF($I1635="c3",SUMIF($D$22:D$2999,$K1635,T$22:T$2999),IF($I1635="c4",SUMIF($C$22:C$2999,$K1635,T$22:T$2999),"")))))))</f>
        <v/>
      </c>
      <c r="U1635" s="91" t="str">
        <f t="shared" si="408"/>
        <v/>
      </c>
      <c r="V1635" s="45"/>
      <c r="X1635" s="50" t="str">
        <f t="shared" si="409"/>
        <v/>
      </c>
      <c r="Y1635" s="69" t="str">
        <f t="shared" si="410"/>
        <v/>
      </c>
      <c r="Z1635" s="69" t="str">
        <f t="shared" si="411"/>
        <v/>
      </c>
      <c r="AA1635" s="69" t="str">
        <f>IF(I1635="CSS",IF(RELLENAR!$F$6="PEM",IF(OR(T1635&lt;(Q1635),Q1635=0),1,""),IF(OR(T1635*(1+$T$11+$T$9)&lt;(Q1635*(1+$O$9+$O$11)),Q1635=0),1,"")),"")</f>
        <v/>
      </c>
      <c r="AB1635" s="93" t="str">
        <f t="shared" si="412"/>
        <v/>
      </c>
      <c r="AC1635" s="56" t="str">
        <f t="shared" si="413"/>
        <v/>
      </c>
      <c r="AD1635" s="94" t="str">
        <f t="shared" si="414"/>
        <v/>
      </c>
      <c r="AE1635" s="56" t="str">
        <f t="shared" si="415"/>
        <v/>
      </c>
      <c r="AF1635" s="78" t="str">
        <f t="shared" si="416"/>
        <v/>
      </c>
    </row>
    <row r="1636" spans="1:32" s="74" customFormat="1" x14ac:dyDescent="0.2">
      <c r="A1636" s="74" t="str">
        <f>IF(EXPORTADO!I1618&lt;&gt;"",EXPORTADO!I1618,"")</f>
        <v/>
      </c>
      <c r="B1636" s="74" t="str">
        <f t="shared" si="401"/>
        <v/>
      </c>
      <c r="C1636" s="86" t="str">
        <f t="shared" si="402"/>
        <v/>
      </c>
      <c r="D1636" s="86" t="str">
        <f t="shared" si="403"/>
        <v/>
      </c>
      <c r="E1636" s="86" t="str">
        <f t="shared" si="404"/>
        <v/>
      </c>
      <c r="F1636" s="86" t="str">
        <f t="shared" si="405"/>
        <v/>
      </c>
      <c r="G1636" s="86" t="str">
        <f t="shared" si="406"/>
        <v/>
      </c>
      <c r="H1636" s="87" t="str">
        <f>IF(EXPORTADO!B1618&lt;&gt;"",EXPORTADO!B1618,"")</f>
        <v/>
      </c>
      <c r="I1636" s="78" t="str">
        <f t="shared" si="407"/>
        <v/>
      </c>
      <c r="J1636" s="78"/>
      <c r="K1636" s="88" t="str">
        <f>IF(EXPORTADO!A1618&lt;&gt;"",TRIM(EXPORTADO!A1618),"")</f>
        <v/>
      </c>
      <c r="L1636" s="50" t="str">
        <f>IF(K1636&lt;&gt;"",EXPORTADO!D1618,"")</f>
        <v/>
      </c>
      <c r="M1636" s="50"/>
      <c r="N1636" s="78" t="str">
        <f>IF(K1636&lt;&gt;"",EXPORTADO!C1618,"")</f>
        <v/>
      </c>
      <c r="O1636" s="89" t="str">
        <f>IF(G1636&lt;&gt;"",EXPORTADO!E1618,"")</f>
        <v/>
      </c>
      <c r="P1636" s="90" t="str">
        <f>IF(G1636&lt;&gt;"",EXPORTADO!F1618,"")</f>
        <v/>
      </c>
      <c r="Q1636" s="90" t="str">
        <f>IF($G1636&lt;&gt;"",$O1636*P1636,IF(OR($I1636="c",$I1636="css"),SUMIF($G$22:G$2999,$K1636,Q$22:Q$2999),IF($I1636="c1",SUMIF($F$22:F$2999,$K1636,Q$22:Q$2999),IF($I1636="c2",SUMIF($E$22:E$2999,$K1636,Q$22:Q$2999),IF($I1636="c3",SUMIF($D$22:D$2999,$K1636,Q$22:Q$2999),IF($I1636="c4",SUMIF($C$22:C$2999,$K1636,Q$22:Q$2999),""))))))</f>
        <v/>
      </c>
      <c r="S1636" s="90"/>
      <c r="T1636" s="90" t="str">
        <f>IF(G1636&lt;&gt;"",IF(S1636&lt;&gt;"",O1636*S1636,"Celda Vacia"),IF($G1636&lt;&gt;"",$O1636*S1636,IF(OR($I1636="c",$I1636="css"),SUMIF($G$22:G$2999,$K1636,T$22:T$2999),IF($I1636="c1",SUMIF($F$22:F$2999,$K1636,T$22:T$2999),IF($I1636="c2",SUMIF($E$22:E$2999,$K1636,T$22:T$2999),IF($I1636="c3",SUMIF($D$22:D$2999,$K1636,T$22:T$2999),IF($I1636="c4",SUMIF($C$22:C$2999,$K1636,T$22:T$2999),"")))))))</f>
        <v/>
      </c>
      <c r="U1636" s="91" t="str">
        <f t="shared" si="408"/>
        <v/>
      </c>
      <c r="V1636" s="45"/>
      <c r="X1636" s="50" t="str">
        <f t="shared" si="409"/>
        <v/>
      </c>
      <c r="Y1636" s="69" t="str">
        <f t="shared" si="410"/>
        <v/>
      </c>
      <c r="Z1636" s="69" t="str">
        <f t="shared" si="411"/>
        <v/>
      </c>
      <c r="AA1636" s="69" t="str">
        <f>IF(I1636="CSS",IF(RELLENAR!$F$6="PEM",IF(OR(T1636&lt;(Q1636),Q1636=0),1,""),IF(OR(T1636*(1+$T$11+$T$9)&lt;(Q1636*(1+$O$9+$O$11)),Q1636=0),1,"")),"")</f>
        <v/>
      </c>
      <c r="AB1636" s="93" t="str">
        <f t="shared" si="412"/>
        <v/>
      </c>
      <c r="AC1636" s="56" t="str">
        <f t="shared" si="413"/>
        <v/>
      </c>
      <c r="AD1636" s="94" t="str">
        <f t="shared" si="414"/>
        <v/>
      </c>
      <c r="AE1636" s="56" t="str">
        <f t="shared" si="415"/>
        <v/>
      </c>
      <c r="AF1636" s="78" t="str">
        <f t="shared" si="416"/>
        <v/>
      </c>
    </row>
    <row r="1637" spans="1:32" s="74" customFormat="1" x14ac:dyDescent="0.2">
      <c r="A1637" s="74" t="str">
        <f>IF(EXPORTADO!I1619&lt;&gt;"",EXPORTADO!I1619,"")</f>
        <v/>
      </c>
      <c r="B1637" s="74" t="str">
        <f t="shared" si="401"/>
        <v/>
      </c>
      <c r="C1637" s="86" t="str">
        <f t="shared" si="402"/>
        <v/>
      </c>
      <c r="D1637" s="86" t="str">
        <f t="shared" si="403"/>
        <v/>
      </c>
      <c r="E1637" s="86" t="str">
        <f t="shared" si="404"/>
        <v/>
      </c>
      <c r="F1637" s="86" t="str">
        <f t="shared" si="405"/>
        <v/>
      </c>
      <c r="G1637" s="86" t="str">
        <f t="shared" si="406"/>
        <v/>
      </c>
      <c r="H1637" s="87" t="str">
        <f>IF(EXPORTADO!B1619&lt;&gt;"",EXPORTADO!B1619,"")</f>
        <v/>
      </c>
      <c r="I1637" s="78" t="str">
        <f t="shared" si="407"/>
        <v/>
      </c>
      <c r="J1637" s="78"/>
      <c r="K1637" s="88" t="str">
        <f>IF(EXPORTADO!A1619&lt;&gt;"",TRIM(EXPORTADO!A1619),"")</f>
        <v/>
      </c>
      <c r="L1637" s="50" t="str">
        <f>IF(K1637&lt;&gt;"",EXPORTADO!D1619,"")</f>
        <v/>
      </c>
      <c r="M1637" s="50"/>
      <c r="N1637" s="78" t="str">
        <f>IF(K1637&lt;&gt;"",EXPORTADO!C1619,"")</f>
        <v/>
      </c>
      <c r="O1637" s="89" t="str">
        <f>IF(G1637&lt;&gt;"",EXPORTADO!E1619,"")</f>
        <v/>
      </c>
      <c r="P1637" s="90" t="str">
        <f>IF(G1637&lt;&gt;"",EXPORTADO!F1619,"")</f>
        <v/>
      </c>
      <c r="Q1637" s="90" t="str">
        <f>IF($G1637&lt;&gt;"",$O1637*P1637,IF(OR($I1637="c",$I1637="css"),SUMIF($G$22:G$2999,$K1637,Q$22:Q$2999),IF($I1637="c1",SUMIF($F$22:F$2999,$K1637,Q$22:Q$2999),IF($I1637="c2",SUMIF($E$22:E$2999,$K1637,Q$22:Q$2999),IF($I1637="c3",SUMIF($D$22:D$2999,$K1637,Q$22:Q$2999),IF($I1637="c4",SUMIF($C$22:C$2999,$K1637,Q$22:Q$2999),""))))))</f>
        <v/>
      </c>
      <c r="S1637" s="90"/>
      <c r="T1637" s="90" t="str">
        <f>IF(G1637&lt;&gt;"",IF(S1637&lt;&gt;"",O1637*S1637,"Celda Vacia"),IF($G1637&lt;&gt;"",$O1637*S1637,IF(OR($I1637="c",$I1637="css"),SUMIF($G$22:G$2999,$K1637,T$22:T$2999),IF($I1637="c1",SUMIF($F$22:F$2999,$K1637,T$22:T$2999),IF($I1637="c2",SUMIF($E$22:E$2999,$K1637,T$22:T$2999),IF($I1637="c3",SUMIF($D$22:D$2999,$K1637,T$22:T$2999),IF($I1637="c4",SUMIF($C$22:C$2999,$K1637,T$22:T$2999),"")))))))</f>
        <v/>
      </c>
      <c r="U1637" s="91" t="str">
        <f t="shared" si="408"/>
        <v/>
      </c>
      <c r="V1637" s="45"/>
      <c r="X1637" s="50" t="str">
        <f t="shared" si="409"/>
        <v/>
      </c>
      <c r="Y1637" s="69" t="str">
        <f t="shared" si="410"/>
        <v/>
      </c>
      <c r="Z1637" s="69" t="str">
        <f t="shared" si="411"/>
        <v/>
      </c>
      <c r="AA1637" s="69" t="str">
        <f>IF(I1637="CSS",IF(RELLENAR!$F$6="PEM",IF(OR(T1637&lt;(Q1637),Q1637=0),1,""),IF(OR(T1637*(1+$T$11+$T$9)&lt;(Q1637*(1+$O$9+$O$11)),Q1637=0),1,"")),"")</f>
        <v/>
      </c>
      <c r="AB1637" s="93" t="str">
        <f t="shared" si="412"/>
        <v/>
      </c>
      <c r="AC1637" s="56" t="str">
        <f t="shared" si="413"/>
        <v/>
      </c>
      <c r="AD1637" s="94" t="str">
        <f t="shared" si="414"/>
        <v/>
      </c>
      <c r="AE1637" s="56" t="str">
        <f t="shared" si="415"/>
        <v/>
      </c>
      <c r="AF1637" s="78" t="str">
        <f t="shared" si="416"/>
        <v/>
      </c>
    </row>
    <row r="1638" spans="1:32" s="74" customFormat="1" x14ac:dyDescent="0.2">
      <c r="A1638" s="74" t="str">
        <f>IF(EXPORTADO!I1620&lt;&gt;"",EXPORTADO!I1620,"")</f>
        <v/>
      </c>
      <c r="B1638" s="74" t="str">
        <f t="shared" si="401"/>
        <v/>
      </c>
      <c r="C1638" s="86" t="str">
        <f t="shared" si="402"/>
        <v/>
      </c>
      <c r="D1638" s="86" t="str">
        <f t="shared" si="403"/>
        <v/>
      </c>
      <c r="E1638" s="86" t="str">
        <f t="shared" si="404"/>
        <v/>
      </c>
      <c r="F1638" s="86" t="str">
        <f t="shared" si="405"/>
        <v/>
      </c>
      <c r="G1638" s="86" t="str">
        <f t="shared" si="406"/>
        <v/>
      </c>
      <c r="H1638" s="87" t="str">
        <f>IF(EXPORTADO!B1620&lt;&gt;"",EXPORTADO!B1620,"")</f>
        <v/>
      </c>
      <c r="I1638" s="78" t="str">
        <f t="shared" si="407"/>
        <v/>
      </c>
      <c r="J1638" s="78"/>
      <c r="K1638" s="88" t="str">
        <f>IF(EXPORTADO!A1620&lt;&gt;"",TRIM(EXPORTADO!A1620),"")</f>
        <v/>
      </c>
      <c r="L1638" s="50" t="str">
        <f>IF(K1638&lt;&gt;"",EXPORTADO!D1620,"")</f>
        <v/>
      </c>
      <c r="M1638" s="50"/>
      <c r="N1638" s="78" t="str">
        <f>IF(K1638&lt;&gt;"",EXPORTADO!C1620,"")</f>
        <v/>
      </c>
      <c r="O1638" s="89" t="str">
        <f>IF(G1638&lt;&gt;"",EXPORTADO!E1620,"")</f>
        <v/>
      </c>
      <c r="P1638" s="90" t="str">
        <f>IF(G1638&lt;&gt;"",EXPORTADO!F1620,"")</f>
        <v/>
      </c>
      <c r="Q1638" s="90" t="str">
        <f>IF($G1638&lt;&gt;"",$O1638*P1638,IF(OR($I1638="c",$I1638="css"),SUMIF($G$22:G$2999,$K1638,Q$22:Q$2999),IF($I1638="c1",SUMIF($F$22:F$2999,$K1638,Q$22:Q$2999),IF($I1638="c2",SUMIF($E$22:E$2999,$K1638,Q$22:Q$2999),IF($I1638="c3",SUMIF($D$22:D$2999,$K1638,Q$22:Q$2999),IF($I1638="c4",SUMIF($C$22:C$2999,$K1638,Q$22:Q$2999),""))))))</f>
        <v/>
      </c>
      <c r="S1638" s="90"/>
      <c r="T1638" s="90" t="str">
        <f>IF(G1638&lt;&gt;"",IF(S1638&lt;&gt;"",O1638*S1638,"Celda Vacia"),IF($G1638&lt;&gt;"",$O1638*S1638,IF(OR($I1638="c",$I1638="css"),SUMIF($G$22:G$2999,$K1638,T$22:T$2999),IF($I1638="c1",SUMIF($F$22:F$2999,$K1638,T$22:T$2999),IF($I1638="c2",SUMIF($E$22:E$2999,$K1638,T$22:T$2999),IF($I1638="c3",SUMIF($D$22:D$2999,$K1638,T$22:T$2999),IF($I1638="c4",SUMIF($C$22:C$2999,$K1638,T$22:T$2999),"")))))))</f>
        <v/>
      </c>
      <c r="U1638" s="91" t="str">
        <f t="shared" si="408"/>
        <v/>
      </c>
      <c r="V1638" s="45"/>
      <c r="X1638" s="50" t="str">
        <f t="shared" si="409"/>
        <v/>
      </c>
      <c r="Y1638" s="69" t="str">
        <f t="shared" si="410"/>
        <v/>
      </c>
      <c r="Z1638" s="69" t="str">
        <f t="shared" si="411"/>
        <v/>
      </c>
      <c r="AA1638" s="69" t="str">
        <f>IF(I1638="CSS",IF(RELLENAR!$F$6="PEM",IF(OR(T1638&lt;(Q1638),Q1638=0),1,""),IF(OR(T1638*(1+$T$11+$T$9)&lt;(Q1638*(1+$O$9+$O$11)),Q1638=0),1,"")),"")</f>
        <v/>
      </c>
      <c r="AB1638" s="93" t="str">
        <f t="shared" si="412"/>
        <v/>
      </c>
      <c r="AC1638" s="56" t="str">
        <f t="shared" si="413"/>
        <v/>
      </c>
      <c r="AD1638" s="94" t="str">
        <f t="shared" si="414"/>
        <v/>
      </c>
      <c r="AE1638" s="56" t="str">
        <f t="shared" si="415"/>
        <v/>
      </c>
      <c r="AF1638" s="78" t="str">
        <f t="shared" si="416"/>
        <v/>
      </c>
    </row>
    <row r="1639" spans="1:32" s="74" customFormat="1" x14ac:dyDescent="0.2">
      <c r="A1639" s="74" t="str">
        <f>IF(EXPORTADO!I1621&lt;&gt;"",EXPORTADO!I1621,"")</f>
        <v/>
      </c>
      <c r="B1639" s="74" t="str">
        <f t="shared" si="401"/>
        <v/>
      </c>
      <c r="C1639" s="86" t="str">
        <f t="shared" si="402"/>
        <v/>
      </c>
      <c r="D1639" s="86" t="str">
        <f t="shared" si="403"/>
        <v/>
      </c>
      <c r="E1639" s="86" t="str">
        <f t="shared" si="404"/>
        <v/>
      </c>
      <c r="F1639" s="86" t="str">
        <f t="shared" si="405"/>
        <v/>
      </c>
      <c r="G1639" s="86" t="str">
        <f t="shared" si="406"/>
        <v/>
      </c>
      <c r="H1639" s="87" t="str">
        <f>IF(EXPORTADO!B1621&lt;&gt;"",EXPORTADO!B1621,"")</f>
        <v/>
      </c>
      <c r="I1639" s="78" t="str">
        <f t="shared" si="407"/>
        <v/>
      </c>
      <c r="J1639" s="78"/>
      <c r="K1639" s="88" t="str">
        <f>IF(EXPORTADO!A1621&lt;&gt;"",TRIM(EXPORTADO!A1621),"")</f>
        <v/>
      </c>
      <c r="L1639" s="50" t="str">
        <f>IF(K1639&lt;&gt;"",EXPORTADO!D1621,"")</f>
        <v/>
      </c>
      <c r="M1639" s="50"/>
      <c r="N1639" s="78" t="str">
        <f>IF(K1639&lt;&gt;"",EXPORTADO!C1621,"")</f>
        <v/>
      </c>
      <c r="O1639" s="89" t="str">
        <f>IF(G1639&lt;&gt;"",EXPORTADO!E1621,"")</f>
        <v/>
      </c>
      <c r="P1639" s="90" t="str">
        <f>IF(G1639&lt;&gt;"",EXPORTADO!F1621,"")</f>
        <v/>
      </c>
      <c r="Q1639" s="90" t="str">
        <f>IF($G1639&lt;&gt;"",$O1639*P1639,IF(OR($I1639="c",$I1639="css"),SUMIF($G$22:G$2999,$K1639,Q$22:Q$2999),IF($I1639="c1",SUMIF($F$22:F$2999,$K1639,Q$22:Q$2999),IF($I1639="c2",SUMIF($E$22:E$2999,$K1639,Q$22:Q$2999),IF($I1639="c3",SUMIF($D$22:D$2999,$K1639,Q$22:Q$2999),IF($I1639="c4",SUMIF($C$22:C$2999,$K1639,Q$22:Q$2999),""))))))</f>
        <v/>
      </c>
      <c r="S1639" s="90"/>
      <c r="T1639" s="90" t="str">
        <f>IF(G1639&lt;&gt;"",IF(S1639&lt;&gt;"",O1639*S1639,"Celda Vacia"),IF($G1639&lt;&gt;"",$O1639*S1639,IF(OR($I1639="c",$I1639="css"),SUMIF($G$22:G$2999,$K1639,T$22:T$2999),IF($I1639="c1",SUMIF($F$22:F$2999,$K1639,T$22:T$2999),IF($I1639="c2",SUMIF($E$22:E$2999,$K1639,T$22:T$2999),IF($I1639="c3",SUMIF($D$22:D$2999,$K1639,T$22:T$2999),IF($I1639="c4",SUMIF($C$22:C$2999,$K1639,T$22:T$2999),"")))))))</f>
        <v/>
      </c>
      <c r="U1639" s="91" t="str">
        <f t="shared" si="408"/>
        <v/>
      </c>
      <c r="V1639" s="45"/>
      <c r="X1639" s="50" t="str">
        <f t="shared" si="409"/>
        <v/>
      </c>
      <c r="Y1639" s="69" t="str">
        <f t="shared" si="410"/>
        <v/>
      </c>
      <c r="Z1639" s="69" t="str">
        <f t="shared" si="411"/>
        <v/>
      </c>
      <c r="AA1639" s="69" t="str">
        <f>IF(I1639="CSS",IF(RELLENAR!$F$6="PEM",IF(OR(T1639&lt;(Q1639),Q1639=0),1,""),IF(OR(T1639*(1+$T$11+$T$9)&lt;(Q1639*(1+$O$9+$O$11)),Q1639=0),1,"")),"")</f>
        <v/>
      </c>
      <c r="AB1639" s="93" t="str">
        <f t="shared" si="412"/>
        <v/>
      </c>
      <c r="AC1639" s="56" t="str">
        <f t="shared" si="413"/>
        <v/>
      </c>
      <c r="AD1639" s="94" t="str">
        <f t="shared" si="414"/>
        <v/>
      </c>
      <c r="AE1639" s="56" t="str">
        <f t="shared" si="415"/>
        <v/>
      </c>
      <c r="AF1639" s="78" t="str">
        <f t="shared" si="416"/>
        <v/>
      </c>
    </row>
    <row r="1640" spans="1:32" s="74" customFormat="1" x14ac:dyDescent="0.2">
      <c r="A1640" s="74" t="str">
        <f>IF(EXPORTADO!I1622&lt;&gt;"",EXPORTADO!I1622,"")</f>
        <v/>
      </c>
      <c r="B1640" s="74" t="str">
        <f t="shared" si="401"/>
        <v/>
      </c>
      <c r="C1640" s="86" t="str">
        <f t="shared" si="402"/>
        <v/>
      </c>
      <c r="D1640" s="86" t="str">
        <f t="shared" si="403"/>
        <v/>
      </c>
      <c r="E1640" s="86" t="str">
        <f t="shared" si="404"/>
        <v/>
      </c>
      <c r="F1640" s="86" t="str">
        <f t="shared" si="405"/>
        <v/>
      </c>
      <c r="G1640" s="86" t="str">
        <f t="shared" si="406"/>
        <v/>
      </c>
      <c r="H1640" s="87" t="str">
        <f>IF(EXPORTADO!B1622&lt;&gt;"",EXPORTADO!B1622,"")</f>
        <v/>
      </c>
      <c r="I1640" s="78" t="str">
        <f t="shared" si="407"/>
        <v/>
      </c>
      <c r="J1640" s="78"/>
      <c r="K1640" s="88" t="str">
        <f>IF(EXPORTADO!A1622&lt;&gt;"",TRIM(EXPORTADO!A1622),"")</f>
        <v/>
      </c>
      <c r="L1640" s="50" t="str">
        <f>IF(K1640&lt;&gt;"",EXPORTADO!D1622,"")</f>
        <v/>
      </c>
      <c r="M1640" s="50"/>
      <c r="N1640" s="78" t="str">
        <f>IF(K1640&lt;&gt;"",EXPORTADO!C1622,"")</f>
        <v/>
      </c>
      <c r="O1640" s="89" t="str">
        <f>IF(G1640&lt;&gt;"",EXPORTADO!E1622,"")</f>
        <v/>
      </c>
      <c r="P1640" s="90" t="str">
        <f>IF(G1640&lt;&gt;"",EXPORTADO!F1622,"")</f>
        <v/>
      </c>
      <c r="Q1640" s="90" t="str">
        <f>IF($G1640&lt;&gt;"",$O1640*P1640,IF(OR($I1640="c",$I1640="css"),SUMIF($G$22:G$2999,$K1640,Q$22:Q$2999),IF($I1640="c1",SUMIF($F$22:F$2999,$K1640,Q$22:Q$2999),IF($I1640="c2",SUMIF($E$22:E$2999,$K1640,Q$22:Q$2999),IF($I1640="c3",SUMIF($D$22:D$2999,$K1640,Q$22:Q$2999),IF($I1640="c4",SUMIF($C$22:C$2999,$K1640,Q$22:Q$2999),""))))))</f>
        <v/>
      </c>
      <c r="S1640" s="90"/>
      <c r="T1640" s="90" t="str">
        <f>IF(G1640&lt;&gt;"",IF(S1640&lt;&gt;"",O1640*S1640,"Celda Vacia"),IF($G1640&lt;&gt;"",$O1640*S1640,IF(OR($I1640="c",$I1640="css"),SUMIF($G$22:G$2999,$K1640,T$22:T$2999),IF($I1640="c1",SUMIF($F$22:F$2999,$K1640,T$22:T$2999),IF($I1640="c2",SUMIF($E$22:E$2999,$K1640,T$22:T$2999),IF($I1640="c3",SUMIF($D$22:D$2999,$K1640,T$22:T$2999),IF($I1640="c4",SUMIF($C$22:C$2999,$K1640,T$22:T$2999),"")))))))</f>
        <v/>
      </c>
      <c r="U1640" s="91" t="str">
        <f t="shared" si="408"/>
        <v/>
      </c>
      <c r="V1640" s="45"/>
      <c r="X1640" s="50" t="str">
        <f t="shared" si="409"/>
        <v/>
      </c>
      <c r="Y1640" s="69" t="str">
        <f t="shared" si="410"/>
        <v/>
      </c>
      <c r="Z1640" s="69" t="str">
        <f t="shared" si="411"/>
        <v/>
      </c>
      <c r="AA1640" s="69" t="str">
        <f>IF(I1640="CSS",IF(RELLENAR!$F$6="PEM",IF(OR(T1640&lt;(Q1640),Q1640=0),1,""),IF(OR(T1640*(1+$T$11+$T$9)&lt;(Q1640*(1+$O$9+$O$11)),Q1640=0),1,"")),"")</f>
        <v/>
      </c>
      <c r="AB1640" s="93" t="str">
        <f t="shared" si="412"/>
        <v/>
      </c>
      <c r="AC1640" s="56" t="str">
        <f t="shared" si="413"/>
        <v/>
      </c>
      <c r="AD1640" s="94" t="str">
        <f t="shared" si="414"/>
        <v/>
      </c>
      <c r="AE1640" s="56" t="str">
        <f t="shared" si="415"/>
        <v/>
      </c>
      <c r="AF1640" s="78" t="str">
        <f t="shared" si="416"/>
        <v/>
      </c>
    </row>
    <row r="1641" spans="1:32" s="74" customFormat="1" x14ac:dyDescent="0.2">
      <c r="A1641" s="74" t="str">
        <f>IF(EXPORTADO!I1623&lt;&gt;"",EXPORTADO!I1623,"")</f>
        <v/>
      </c>
      <c r="B1641" s="74" t="str">
        <f t="shared" si="401"/>
        <v/>
      </c>
      <c r="C1641" s="86" t="str">
        <f t="shared" si="402"/>
        <v/>
      </c>
      <c r="D1641" s="86" t="str">
        <f t="shared" si="403"/>
        <v/>
      </c>
      <c r="E1641" s="86" t="str">
        <f t="shared" si="404"/>
        <v/>
      </c>
      <c r="F1641" s="86" t="str">
        <f t="shared" si="405"/>
        <v/>
      </c>
      <c r="G1641" s="86" t="str">
        <f t="shared" si="406"/>
        <v/>
      </c>
      <c r="H1641" s="87" t="str">
        <f>IF(EXPORTADO!B1623&lt;&gt;"",EXPORTADO!B1623,"")</f>
        <v/>
      </c>
      <c r="I1641" s="78" t="str">
        <f t="shared" si="407"/>
        <v/>
      </c>
      <c r="J1641" s="78"/>
      <c r="K1641" s="88" t="str">
        <f>IF(EXPORTADO!A1623&lt;&gt;"",TRIM(EXPORTADO!A1623),"")</f>
        <v/>
      </c>
      <c r="L1641" s="50" t="str">
        <f>IF(K1641&lt;&gt;"",EXPORTADO!D1623,"")</f>
        <v/>
      </c>
      <c r="M1641" s="50"/>
      <c r="N1641" s="78" t="str">
        <f>IF(K1641&lt;&gt;"",EXPORTADO!C1623,"")</f>
        <v/>
      </c>
      <c r="O1641" s="89" t="str">
        <f>IF(G1641&lt;&gt;"",EXPORTADO!E1623,"")</f>
        <v/>
      </c>
      <c r="P1641" s="90" t="str">
        <f>IF(G1641&lt;&gt;"",EXPORTADO!F1623,"")</f>
        <v/>
      </c>
      <c r="Q1641" s="90" t="str">
        <f>IF($G1641&lt;&gt;"",$O1641*P1641,IF(OR($I1641="c",$I1641="css"),SUMIF($G$22:G$2999,$K1641,Q$22:Q$2999),IF($I1641="c1",SUMIF($F$22:F$2999,$K1641,Q$22:Q$2999),IF($I1641="c2",SUMIF($E$22:E$2999,$K1641,Q$22:Q$2999),IF($I1641="c3",SUMIF($D$22:D$2999,$K1641,Q$22:Q$2999),IF($I1641="c4",SUMIF($C$22:C$2999,$K1641,Q$22:Q$2999),""))))))</f>
        <v/>
      </c>
      <c r="S1641" s="90"/>
      <c r="T1641" s="90" t="str">
        <f>IF(G1641&lt;&gt;"",IF(S1641&lt;&gt;"",O1641*S1641,"Celda Vacia"),IF($G1641&lt;&gt;"",$O1641*S1641,IF(OR($I1641="c",$I1641="css"),SUMIF($G$22:G$2999,$K1641,T$22:T$2999),IF($I1641="c1",SUMIF($F$22:F$2999,$K1641,T$22:T$2999),IF($I1641="c2",SUMIF($E$22:E$2999,$K1641,T$22:T$2999),IF($I1641="c3",SUMIF($D$22:D$2999,$K1641,T$22:T$2999),IF($I1641="c4",SUMIF($C$22:C$2999,$K1641,T$22:T$2999),"")))))))</f>
        <v/>
      </c>
      <c r="U1641" s="91" t="str">
        <f t="shared" si="408"/>
        <v/>
      </c>
      <c r="V1641" s="45"/>
      <c r="X1641" s="50" t="str">
        <f t="shared" si="409"/>
        <v/>
      </c>
      <c r="Y1641" s="69" t="str">
        <f t="shared" si="410"/>
        <v/>
      </c>
      <c r="Z1641" s="69" t="str">
        <f t="shared" si="411"/>
        <v/>
      </c>
      <c r="AA1641" s="69" t="str">
        <f>IF(I1641="CSS",IF(RELLENAR!$F$6="PEM",IF(OR(T1641&lt;(Q1641),Q1641=0),1,""),IF(OR(T1641*(1+$T$11+$T$9)&lt;(Q1641*(1+$O$9+$O$11)),Q1641=0),1,"")),"")</f>
        <v/>
      </c>
      <c r="AB1641" s="93" t="str">
        <f t="shared" si="412"/>
        <v/>
      </c>
      <c r="AC1641" s="56" t="str">
        <f t="shared" si="413"/>
        <v/>
      </c>
      <c r="AD1641" s="94" t="str">
        <f t="shared" si="414"/>
        <v/>
      </c>
      <c r="AE1641" s="56" t="str">
        <f t="shared" si="415"/>
        <v/>
      </c>
      <c r="AF1641" s="78" t="str">
        <f t="shared" si="416"/>
        <v/>
      </c>
    </row>
    <row r="1642" spans="1:32" s="74" customFormat="1" x14ac:dyDescent="0.2">
      <c r="A1642" s="74" t="str">
        <f>IF(EXPORTADO!I1624&lt;&gt;"",EXPORTADO!I1624,"")</f>
        <v/>
      </c>
      <c r="B1642" s="74" t="str">
        <f t="shared" si="401"/>
        <v/>
      </c>
      <c r="C1642" s="86" t="str">
        <f t="shared" si="402"/>
        <v/>
      </c>
      <c r="D1642" s="86" t="str">
        <f t="shared" si="403"/>
        <v/>
      </c>
      <c r="E1642" s="86" t="str">
        <f t="shared" si="404"/>
        <v/>
      </c>
      <c r="F1642" s="86" t="str">
        <f t="shared" si="405"/>
        <v/>
      </c>
      <c r="G1642" s="86" t="str">
        <f t="shared" si="406"/>
        <v/>
      </c>
      <c r="H1642" s="87" t="str">
        <f>IF(EXPORTADO!B1624&lt;&gt;"",EXPORTADO!B1624,"")</f>
        <v/>
      </c>
      <c r="I1642" s="78" t="str">
        <f t="shared" si="407"/>
        <v/>
      </c>
      <c r="J1642" s="78"/>
      <c r="K1642" s="88" t="str">
        <f>IF(EXPORTADO!A1624&lt;&gt;"",TRIM(EXPORTADO!A1624),"")</f>
        <v/>
      </c>
      <c r="L1642" s="50" t="str">
        <f>IF(K1642&lt;&gt;"",EXPORTADO!D1624,"")</f>
        <v/>
      </c>
      <c r="M1642" s="50"/>
      <c r="N1642" s="78" t="str">
        <f>IF(K1642&lt;&gt;"",EXPORTADO!C1624,"")</f>
        <v/>
      </c>
      <c r="O1642" s="89" t="str">
        <f>IF(G1642&lt;&gt;"",EXPORTADO!E1624,"")</f>
        <v/>
      </c>
      <c r="P1642" s="90" t="str">
        <f>IF(G1642&lt;&gt;"",EXPORTADO!F1624,"")</f>
        <v/>
      </c>
      <c r="Q1642" s="90" t="str">
        <f>IF($G1642&lt;&gt;"",$O1642*P1642,IF(OR($I1642="c",$I1642="css"),SUMIF($G$22:G$2999,$K1642,Q$22:Q$2999),IF($I1642="c1",SUMIF($F$22:F$2999,$K1642,Q$22:Q$2999),IF($I1642="c2",SUMIF($E$22:E$2999,$K1642,Q$22:Q$2999),IF($I1642="c3",SUMIF($D$22:D$2999,$K1642,Q$22:Q$2999),IF($I1642="c4",SUMIF($C$22:C$2999,$K1642,Q$22:Q$2999),""))))))</f>
        <v/>
      </c>
      <c r="S1642" s="90"/>
      <c r="T1642" s="90" t="str">
        <f>IF(G1642&lt;&gt;"",IF(S1642&lt;&gt;"",O1642*S1642,"Celda Vacia"),IF($G1642&lt;&gt;"",$O1642*S1642,IF(OR($I1642="c",$I1642="css"),SUMIF($G$22:G$2999,$K1642,T$22:T$2999),IF($I1642="c1",SUMIF($F$22:F$2999,$K1642,T$22:T$2999),IF($I1642="c2",SUMIF($E$22:E$2999,$K1642,T$22:T$2999),IF($I1642="c3",SUMIF($D$22:D$2999,$K1642,T$22:T$2999),IF($I1642="c4",SUMIF($C$22:C$2999,$K1642,T$22:T$2999),"")))))))</f>
        <v/>
      </c>
      <c r="U1642" s="91" t="str">
        <f t="shared" si="408"/>
        <v/>
      </c>
      <c r="V1642" s="45"/>
      <c r="X1642" s="50" t="str">
        <f t="shared" si="409"/>
        <v/>
      </c>
      <c r="Y1642" s="69" t="str">
        <f t="shared" si="410"/>
        <v/>
      </c>
      <c r="Z1642" s="69" t="str">
        <f t="shared" si="411"/>
        <v/>
      </c>
      <c r="AA1642" s="69" t="str">
        <f>IF(I1642="CSS",IF(RELLENAR!$F$6="PEM",IF(OR(T1642&lt;(Q1642),Q1642=0),1,""),IF(OR(T1642*(1+$T$11+$T$9)&lt;(Q1642*(1+$O$9+$O$11)),Q1642=0),1,"")),"")</f>
        <v/>
      </c>
      <c r="AB1642" s="93" t="str">
        <f t="shared" si="412"/>
        <v/>
      </c>
      <c r="AC1642" s="56" t="str">
        <f t="shared" si="413"/>
        <v/>
      </c>
      <c r="AD1642" s="94" t="str">
        <f t="shared" si="414"/>
        <v/>
      </c>
      <c r="AE1642" s="56" t="str">
        <f t="shared" si="415"/>
        <v/>
      </c>
      <c r="AF1642" s="78" t="str">
        <f t="shared" si="416"/>
        <v/>
      </c>
    </row>
    <row r="1643" spans="1:32" s="74" customFormat="1" x14ac:dyDescent="0.2">
      <c r="A1643" s="74" t="str">
        <f>IF(EXPORTADO!I1625&lt;&gt;"",EXPORTADO!I1625,"")</f>
        <v/>
      </c>
      <c r="B1643" s="74" t="str">
        <f t="shared" si="401"/>
        <v/>
      </c>
      <c r="C1643" s="86" t="str">
        <f t="shared" si="402"/>
        <v/>
      </c>
      <c r="D1643" s="86" t="str">
        <f t="shared" si="403"/>
        <v/>
      </c>
      <c r="E1643" s="86" t="str">
        <f t="shared" si="404"/>
        <v/>
      </c>
      <c r="F1643" s="86" t="str">
        <f t="shared" si="405"/>
        <v/>
      </c>
      <c r="G1643" s="86" t="str">
        <f t="shared" si="406"/>
        <v/>
      </c>
      <c r="H1643" s="87" t="str">
        <f>IF(EXPORTADO!B1625&lt;&gt;"",EXPORTADO!B1625,"")</f>
        <v/>
      </c>
      <c r="I1643" s="78" t="str">
        <f t="shared" si="407"/>
        <v/>
      </c>
      <c r="J1643" s="78"/>
      <c r="K1643" s="88" t="str">
        <f>IF(EXPORTADO!A1625&lt;&gt;"",TRIM(EXPORTADO!A1625),"")</f>
        <v/>
      </c>
      <c r="L1643" s="50" t="str">
        <f>IF(K1643&lt;&gt;"",EXPORTADO!D1625,"")</f>
        <v/>
      </c>
      <c r="M1643" s="50"/>
      <c r="N1643" s="78" t="str">
        <f>IF(K1643&lt;&gt;"",EXPORTADO!C1625,"")</f>
        <v/>
      </c>
      <c r="O1643" s="89" t="str">
        <f>IF(G1643&lt;&gt;"",EXPORTADO!E1625,"")</f>
        <v/>
      </c>
      <c r="P1643" s="90" t="str">
        <f>IF(G1643&lt;&gt;"",EXPORTADO!F1625,"")</f>
        <v/>
      </c>
      <c r="Q1643" s="90" t="str">
        <f>IF($G1643&lt;&gt;"",$O1643*P1643,IF(OR($I1643="c",$I1643="css"),SUMIF($G$22:G$2999,$K1643,Q$22:Q$2999),IF($I1643="c1",SUMIF($F$22:F$2999,$K1643,Q$22:Q$2999),IF($I1643="c2",SUMIF($E$22:E$2999,$K1643,Q$22:Q$2999),IF($I1643="c3",SUMIF($D$22:D$2999,$K1643,Q$22:Q$2999),IF($I1643="c4",SUMIF($C$22:C$2999,$K1643,Q$22:Q$2999),""))))))</f>
        <v/>
      </c>
      <c r="S1643" s="90"/>
      <c r="T1643" s="90" t="str">
        <f>IF(G1643&lt;&gt;"",IF(S1643&lt;&gt;"",O1643*S1643,"Celda Vacia"),IF($G1643&lt;&gt;"",$O1643*S1643,IF(OR($I1643="c",$I1643="css"),SUMIF($G$22:G$2999,$K1643,T$22:T$2999),IF($I1643="c1",SUMIF($F$22:F$2999,$K1643,T$22:T$2999),IF($I1643="c2",SUMIF($E$22:E$2999,$K1643,T$22:T$2999),IF($I1643="c3",SUMIF($D$22:D$2999,$K1643,T$22:T$2999),IF($I1643="c4",SUMIF($C$22:C$2999,$K1643,T$22:T$2999),"")))))))</f>
        <v/>
      </c>
      <c r="U1643" s="91" t="str">
        <f t="shared" si="408"/>
        <v/>
      </c>
      <c r="V1643" s="45"/>
      <c r="X1643" s="50" t="str">
        <f t="shared" si="409"/>
        <v/>
      </c>
      <c r="Y1643" s="69" t="str">
        <f t="shared" si="410"/>
        <v/>
      </c>
      <c r="Z1643" s="69" t="str">
        <f t="shared" si="411"/>
        <v/>
      </c>
      <c r="AA1643" s="69" t="str">
        <f>IF(I1643="CSS",IF(RELLENAR!$F$6="PEM",IF(OR(T1643&lt;(Q1643),Q1643=0),1,""),IF(OR(T1643*(1+$T$11+$T$9)&lt;(Q1643*(1+$O$9+$O$11)),Q1643=0),1,"")),"")</f>
        <v/>
      </c>
      <c r="AB1643" s="93" t="str">
        <f t="shared" si="412"/>
        <v/>
      </c>
      <c r="AC1643" s="56" t="str">
        <f t="shared" si="413"/>
        <v/>
      </c>
      <c r="AD1643" s="94" t="str">
        <f t="shared" si="414"/>
        <v/>
      </c>
      <c r="AE1643" s="56" t="str">
        <f t="shared" si="415"/>
        <v/>
      </c>
      <c r="AF1643" s="78" t="str">
        <f t="shared" si="416"/>
        <v/>
      </c>
    </row>
    <row r="1644" spans="1:32" s="74" customFormat="1" x14ac:dyDescent="0.2">
      <c r="A1644" s="74" t="str">
        <f>IF(EXPORTADO!I1626&lt;&gt;"",EXPORTADO!I1626,"")</f>
        <v/>
      </c>
      <c r="B1644" s="74" t="str">
        <f t="shared" si="401"/>
        <v/>
      </c>
      <c r="C1644" s="86" t="str">
        <f t="shared" si="402"/>
        <v/>
      </c>
      <c r="D1644" s="86" t="str">
        <f t="shared" si="403"/>
        <v/>
      </c>
      <c r="E1644" s="86" t="str">
        <f t="shared" si="404"/>
        <v/>
      </c>
      <c r="F1644" s="86" t="str">
        <f t="shared" si="405"/>
        <v/>
      </c>
      <c r="G1644" s="86" t="str">
        <f t="shared" si="406"/>
        <v/>
      </c>
      <c r="H1644" s="87" t="str">
        <f>IF(EXPORTADO!B1626&lt;&gt;"",EXPORTADO!B1626,"")</f>
        <v/>
      </c>
      <c r="I1644" s="78" t="str">
        <f t="shared" si="407"/>
        <v/>
      </c>
      <c r="J1644" s="78"/>
      <c r="K1644" s="88" t="str">
        <f>IF(EXPORTADO!A1626&lt;&gt;"",TRIM(EXPORTADO!A1626),"")</f>
        <v/>
      </c>
      <c r="L1644" s="50" t="str">
        <f>IF(K1644&lt;&gt;"",EXPORTADO!D1626,"")</f>
        <v/>
      </c>
      <c r="M1644" s="50"/>
      <c r="N1644" s="78" t="str">
        <f>IF(K1644&lt;&gt;"",EXPORTADO!C1626,"")</f>
        <v/>
      </c>
      <c r="O1644" s="89" t="str">
        <f>IF(G1644&lt;&gt;"",EXPORTADO!E1626,"")</f>
        <v/>
      </c>
      <c r="P1644" s="90" t="str">
        <f>IF(G1644&lt;&gt;"",EXPORTADO!F1626,"")</f>
        <v/>
      </c>
      <c r="Q1644" s="90" t="str">
        <f>IF($G1644&lt;&gt;"",$O1644*P1644,IF(OR($I1644="c",$I1644="css"),SUMIF($G$22:G$2999,$K1644,Q$22:Q$2999),IF($I1644="c1",SUMIF($F$22:F$2999,$K1644,Q$22:Q$2999),IF($I1644="c2",SUMIF($E$22:E$2999,$K1644,Q$22:Q$2999),IF($I1644="c3",SUMIF($D$22:D$2999,$K1644,Q$22:Q$2999),IF($I1644="c4",SUMIF($C$22:C$2999,$K1644,Q$22:Q$2999),""))))))</f>
        <v/>
      </c>
      <c r="S1644" s="90"/>
      <c r="T1644" s="90" t="str">
        <f>IF(G1644&lt;&gt;"",IF(S1644&lt;&gt;"",O1644*S1644,"Celda Vacia"),IF($G1644&lt;&gt;"",$O1644*S1644,IF(OR($I1644="c",$I1644="css"),SUMIF($G$22:G$2999,$K1644,T$22:T$2999),IF($I1644="c1",SUMIF($F$22:F$2999,$K1644,T$22:T$2999),IF($I1644="c2",SUMIF($E$22:E$2999,$K1644,T$22:T$2999),IF($I1644="c3",SUMIF($D$22:D$2999,$K1644,T$22:T$2999),IF($I1644="c4",SUMIF($C$22:C$2999,$K1644,T$22:T$2999),"")))))))</f>
        <v/>
      </c>
      <c r="U1644" s="91" t="str">
        <f t="shared" si="408"/>
        <v/>
      </c>
      <c r="V1644" s="45"/>
      <c r="X1644" s="50" t="str">
        <f t="shared" si="409"/>
        <v/>
      </c>
      <c r="Y1644" s="69" t="str">
        <f t="shared" si="410"/>
        <v/>
      </c>
      <c r="Z1644" s="69" t="str">
        <f t="shared" si="411"/>
        <v/>
      </c>
      <c r="AA1644" s="69" t="str">
        <f>IF(I1644="CSS",IF(RELLENAR!$F$6="PEM",IF(OR(T1644&lt;(Q1644),Q1644=0),1,""),IF(OR(T1644*(1+$T$11+$T$9)&lt;(Q1644*(1+$O$9+$O$11)),Q1644=0),1,"")),"")</f>
        <v/>
      </c>
      <c r="AB1644" s="93" t="str">
        <f t="shared" si="412"/>
        <v/>
      </c>
      <c r="AC1644" s="56" t="str">
        <f t="shared" si="413"/>
        <v/>
      </c>
      <c r="AD1644" s="94" t="str">
        <f t="shared" si="414"/>
        <v/>
      </c>
      <c r="AE1644" s="56" t="str">
        <f t="shared" si="415"/>
        <v/>
      </c>
      <c r="AF1644" s="78" t="str">
        <f t="shared" si="416"/>
        <v/>
      </c>
    </row>
    <row r="1645" spans="1:32" s="74" customFormat="1" x14ac:dyDescent="0.2">
      <c r="A1645" s="74" t="str">
        <f>IF(EXPORTADO!I1627&lt;&gt;"",EXPORTADO!I1627,"")</f>
        <v/>
      </c>
      <c r="B1645" s="74" t="str">
        <f t="shared" si="401"/>
        <v/>
      </c>
      <c r="C1645" s="86" t="str">
        <f t="shared" si="402"/>
        <v/>
      </c>
      <c r="D1645" s="86" t="str">
        <f t="shared" si="403"/>
        <v/>
      </c>
      <c r="E1645" s="86" t="str">
        <f t="shared" si="404"/>
        <v/>
      </c>
      <c r="F1645" s="86" t="str">
        <f t="shared" si="405"/>
        <v/>
      </c>
      <c r="G1645" s="86" t="str">
        <f t="shared" si="406"/>
        <v/>
      </c>
      <c r="H1645" s="87" t="str">
        <f>IF(EXPORTADO!B1627&lt;&gt;"",EXPORTADO!B1627,"")</f>
        <v/>
      </c>
      <c r="I1645" s="78" t="str">
        <f t="shared" si="407"/>
        <v/>
      </c>
      <c r="J1645" s="78"/>
      <c r="K1645" s="88" t="str">
        <f>IF(EXPORTADO!A1627&lt;&gt;"",TRIM(EXPORTADO!A1627),"")</f>
        <v/>
      </c>
      <c r="L1645" s="50" t="str">
        <f>IF(K1645&lt;&gt;"",EXPORTADO!D1627,"")</f>
        <v/>
      </c>
      <c r="M1645" s="50"/>
      <c r="N1645" s="78" t="str">
        <f>IF(K1645&lt;&gt;"",EXPORTADO!C1627,"")</f>
        <v/>
      </c>
      <c r="O1645" s="89" t="str">
        <f>IF(G1645&lt;&gt;"",EXPORTADO!E1627,"")</f>
        <v/>
      </c>
      <c r="P1645" s="90" t="str">
        <f>IF(G1645&lt;&gt;"",EXPORTADO!F1627,"")</f>
        <v/>
      </c>
      <c r="Q1645" s="90" t="str">
        <f>IF($G1645&lt;&gt;"",$O1645*P1645,IF(OR($I1645="c",$I1645="css"),SUMIF($G$22:G$2999,$K1645,Q$22:Q$2999),IF($I1645="c1",SUMIF($F$22:F$2999,$K1645,Q$22:Q$2999),IF($I1645="c2",SUMIF($E$22:E$2999,$K1645,Q$22:Q$2999),IF($I1645="c3",SUMIF($D$22:D$2999,$K1645,Q$22:Q$2999),IF($I1645="c4",SUMIF($C$22:C$2999,$K1645,Q$22:Q$2999),""))))))</f>
        <v/>
      </c>
      <c r="S1645" s="90"/>
      <c r="T1645" s="90" t="str">
        <f>IF(G1645&lt;&gt;"",IF(S1645&lt;&gt;"",O1645*S1645,"Celda Vacia"),IF($G1645&lt;&gt;"",$O1645*S1645,IF(OR($I1645="c",$I1645="css"),SUMIF($G$22:G$2999,$K1645,T$22:T$2999),IF($I1645="c1",SUMIF($F$22:F$2999,$K1645,T$22:T$2999),IF($I1645="c2",SUMIF($E$22:E$2999,$K1645,T$22:T$2999),IF($I1645="c3",SUMIF($D$22:D$2999,$K1645,T$22:T$2999),IF($I1645="c4",SUMIF($C$22:C$2999,$K1645,T$22:T$2999),"")))))))</f>
        <v/>
      </c>
      <c r="U1645" s="91" t="str">
        <f t="shared" si="408"/>
        <v/>
      </c>
      <c r="V1645" s="45"/>
      <c r="X1645" s="50" t="str">
        <f t="shared" si="409"/>
        <v/>
      </c>
      <c r="Y1645" s="69" t="str">
        <f t="shared" si="410"/>
        <v/>
      </c>
      <c r="Z1645" s="69" t="str">
        <f t="shared" si="411"/>
        <v/>
      </c>
      <c r="AA1645" s="69" t="str">
        <f>IF(I1645="CSS",IF(RELLENAR!$F$6="PEM",IF(OR(T1645&lt;(Q1645),Q1645=0),1,""),IF(OR(T1645*(1+$T$11+$T$9)&lt;(Q1645*(1+$O$9+$O$11)),Q1645=0),1,"")),"")</f>
        <v/>
      </c>
      <c r="AB1645" s="93" t="str">
        <f t="shared" si="412"/>
        <v/>
      </c>
      <c r="AC1645" s="56" t="str">
        <f t="shared" si="413"/>
        <v/>
      </c>
      <c r="AD1645" s="94" t="str">
        <f t="shared" si="414"/>
        <v/>
      </c>
      <c r="AE1645" s="56" t="str">
        <f t="shared" si="415"/>
        <v/>
      </c>
      <c r="AF1645" s="78" t="str">
        <f t="shared" si="416"/>
        <v/>
      </c>
    </row>
    <row r="1646" spans="1:32" s="74" customFormat="1" x14ac:dyDescent="0.2">
      <c r="A1646" s="74" t="str">
        <f>IF(EXPORTADO!I1628&lt;&gt;"",EXPORTADO!I1628,"")</f>
        <v/>
      </c>
      <c r="B1646" s="74" t="str">
        <f t="shared" si="401"/>
        <v/>
      </c>
      <c r="C1646" s="86" t="str">
        <f t="shared" si="402"/>
        <v/>
      </c>
      <c r="D1646" s="86" t="str">
        <f t="shared" si="403"/>
        <v/>
      </c>
      <c r="E1646" s="86" t="str">
        <f t="shared" si="404"/>
        <v/>
      </c>
      <c r="F1646" s="86" t="str">
        <f t="shared" si="405"/>
        <v/>
      </c>
      <c r="G1646" s="86" t="str">
        <f t="shared" si="406"/>
        <v/>
      </c>
      <c r="H1646" s="87" t="str">
        <f>IF(EXPORTADO!B1628&lt;&gt;"",EXPORTADO!B1628,"")</f>
        <v/>
      </c>
      <c r="I1646" s="78" t="str">
        <f t="shared" si="407"/>
        <v/>
      </c>
      <c r="J1646" s="78"/>
      <c r="K1646" s="88" t="str">
        <f>IF(EXPORTADO!A1628&lt;&gt;"",TRIM(EXPORTADO!A1628),"")</f>
        <v/>
      </c>
      <c r="L1646" s="50" t="str">
        <f>IF(K1646&lt;&gt;"",EXPORTADO!D1628,"")</f>
        <v/>
      </c>
      <c r="M1646" s="50"/>
      <c r="N1646" s="78" t="str">
        <f>IF(K1646&lt;&gt;"",EXPORTADO!C1628,"")</f>
        <v/>
      </c>
      <c r="O1646" s="89" t="str">
        <f>IF(G1646&lt;&gt;"",EXPORTADO!E1628,"")</f>
        <v/>
      </c>
      <c r="P1646" s="90" t="str">
        <f>IF(G1646&lt;&gt;"",EXPORTADO!F1628,"")</f>
        <v/>
      </c>
      <c r="Q1646" s="90" t="str">
        <f>IF($G1646&lt;&gt;"",$O1646*P1646,IF(OR($I1646="c",$I1646="css"),SUMIF($G$22:G$2999,$K1646,Q$22:Q$2999),IF($I1646="c1",SUMIF($F$22:F$2999,$K1646,Q$22:Q$2999),IF($I1646="c2",SUMIF($E$22:E$2999,$K1646,Q$22:Q$2999),IF($I1646="c3",SUMIF($D$22:D$2999,$K1646,Q$22:Q$2999),IF($I1646="c4",SUMIF($C$22:C$2999,$K1646,Q$22:Q$2999),""))))))</f>
        <v/>
      </c>
      <c r="S1646" s="90"/>
      <c r="T1646" s="90" t="str">
        <f>IF(G1646&lt;&gt;"",IF(S1646&lt;&gt;"",O1646*S1646,"Celda Vacia"),IF($G1646&lt;&gt;"",$O1646*S1646,IF(OR($I1646="c",$I1646="css"),SUMIF($G$22:G$2999,$K1646,T$22:T$2999),IF($I1646="c1",SUMIF($F$22:F$2999,$K1646,T$22:T$2999),IF($I1646="c2",SUMIF($E$22:E$2999,$K1646,T$22:T$2999),IF($I1646="c3",SUMIF($D$22:D$2999,$K1646,T$22:T$2999),IF($I1646="c4",SUMIF($C$22:C$2999,$K1646,T$22:T$2999),"")))))))</f>
        <v/>
      </c>
      <c r="U1646" s="91" t="str">
        <f t="shared" si="408"/>
        <v/>
      </c>
      <c r="V1646" s="45"/>
      <c r="X1646" s="50" t="str">
        <f t="shared" si="409"/>
        <v/>
      </c>
      <c r="Y1646" s="69" t="str">
        <f t="shared" si="410"/>
        <v/>
      </c>
      <c r="Z1646" s="69" t="str">
        <f t="shared" si="411"/>
        <v/>
      </c>
      <c r="AA1646" s="69" t="str">
        <f>IF(I1646="CSS",IF(RELLENAR!$F$6="PEM",IF(OR(T1646&lt;(Q1646),Q1646=0),1,""),IF(OR(T1646*(1+$T$11+$T$9)&lt;(Q1646*(1+$O$9+$O$11)),Q1646=0),1,"")),"")</f>
        <v/>
      </c>
      <c r="AB1646" s="93" t="str">
        <f t="shared" si="412"/>
        <v/>
      </c>
      <c r="AC1646" s="56" t="str">
        <f t="shared" si="413"/>
        <v/>
      </c>
      <c r="AD1646" s="94" t="str">
        <f t="shared" si="414"/>
        <v/>
      </c>
      <c r="AE1646" s="56" t="str">
        <f t="shared" si="415"/>
        <v/>
      </c>
      <c r="AF1646" s="78" t="str">
        <f t="shared" si="416"/>
        <v/>
      </c>
    </row>
    <row r="1647" spans="1:32" s="74" customFormat="1" x14ac:dyDescent="0.2">
      <c r="A1647" s="74" t="str">
        <f>IF(EXPORTADO!I1629&lt;&gt;"",EXPORTADO!I1629,"")</f>
        <v/>
      </c>
      <c r="B1647" s="74" t="str">
        <f t="shared" si="401"/>
        <v/>
      </c>
      <c r="C1647" s="86" t="str">
        <f t="shared" si="402"/>
        <v/>
      </c>
      <c r="D1647" s="86" t="str">
        <f t="shared" si="403"/>
        <v/>
      </c>
      <c r="E1647" s="86" t="str">
        <f t="shared" si="404"/>
        <v/>
      </c>
      <c r="F1647" s="86" t="str">
        <f t="shared" si="405"/>
        <v/>
      </c>
      <c r="G1647" s="86" t="str">
        <f t="shared" si="406"/>
        <v/>
      </c>
      <c r="H1647" s="87" t="str">
        <f>IF(EXPORTADO!B1629&lt;&gt;"",EXPORTADO!B1629,"")</f>
        <v/>
      </c>
      <c r="I1647" s="78" t="str">
        <f t="shared" si="407"/>
        <v/>
      </c>
      <c r="J1647" s="78"/>
      <c r="K1647" s="88" t="str">
        <f>IF(EXPORTADO!A1629&lt;&gt;"",TRIM(EXPORTADO!A1629),"")</f>
        <v/>
      </c>
      <c r="L1647" s="50" t="str">
        <f>IF(K1647&lt;&gt;"",EXPORTADO!D1629,"")</f>
        <v/>
      </c>
      <c r="M1647" s="50"/>
      <c r="N1647" s="78" t="str">
        <f>IF(K1647&lt;&gt;"",EXPORTADO!C1629,"")</f>
        <v/>
      </c>
      <c r="O1647" s="89" t="str">
        <f>IF(G1647&lt;&gt;"",EXPORTADO!E1629,"")</f>
        <v/>
      </c>
      <c r="P1647" s="90" t="str">
        <f>IF(G1647&lt;&gt;"",EXPORTADO!F1629,"")</f>
        <v/>
      </c>
      <c r="Q1647" s="90" t="str">
        <f>IF($G1647&lt;&gt;"",$O1647*P1647,IF(OR($I1647="c",$I1647="css"),SUMIF($G$22:G$2999,$K1647,Q$22:Q$2999),IF($I1647="c1",SUMIF($F$22:F$2999,$K1647,Q$22:Q$2999),IF($I1647="c2",SUMIF($E$22:E$2999,$K1647,Q$22:Q$2999),IF($I1647="c3",SUMIF($D$22:D$2999,$K1647,Q$22:Q$2999),IF($I1647="c4",SUMIF($C$22:C$2999,$K1647,Q$22:Q$2999),""))))))</f>
        <v/>
      </c>
      <c r="S1647" s="90"/>
      <c r="T1647" s="90" t="str">
        <f>IF(G1647&lt;&gt;"",IF(S1647&lt;&gt;"",O1647*S1647,"Celda Vacia"),IF($G1647&lt;&gt;"",$O1647*S1647,IF(OR($I1647="c",$I1647="css"),SUMIF($G$22:G$2999,$K1647,T$22:T$2999),IF($I1647="c1",SUMIF($F$22:F$2999,$K1647,T$22:T$2999),IF($I1647="c2",SUMIF($E$22:E$2999,$K1647,T$22:T$2999),IF($I1647="c3",SUMIF($D$22:D$2999,$K1647,T$22:T$2999),IF($I1647="c4",SUMIF($C$22:C$2999,$K1647,T$22:T$2999),"")))))))</f>
        <v/>
      </c>
      <c r="U1647" s="91" t="str">
        <f t="shared" si="408"/>
        <v/>
      </c>
      <c r="V1647" s="45"/>
      <c r="X1647" s="50" t="str">
        <f t="shared" si="409"/>
        <v/>
      </c>
      <c r="Y1647" s="69" t="str">
        <f t="shared" si="410"/>
        <v/>
      </c>
      <c r="Z1647" s="69" t="str">
        <f t="shared" si="411"/>
        <v/>
      </c>
      <c r="AA1647" s="69" t="str">
        <f>IF(I1647="CSS",IF(RELLENAR!$F$6="PEM",IF(OR(T1647&lt;(Q1647),Q1647=0),1,""),IF(OR(T1647*(1+$T$11+$T$9)&lt;(Q1647*(1+$O$9+$O$11)),Q1647=0),1,"")),"")</f>
        <v/>
      </c>
      <c r="AB1647" s="93" t="str">
        <f t="shared" si="412"/>
        <v/>
      </c>
      <c r="AC1647" s="56" t="str">
        <f t="shared" si="413"/>
        <v/>
      </c>
      <c r="AD1647" s="94" t="str">
        <f t="shared" si="414"/>
        <v/>
      </c>
      <c r="AE1647" s="56" t="str">
        <f t="shared" si="415"/>
        <v/>
      </c>
      <c r="AF1647" s="78" t="str">
        <f t="shared" si="416"/>
        <v/>
      </c>
    </row>
    <row r="1648" spans="1:32" s="74" customFormat="1" x14ac:dyDescent="0.2">
      <c r="A1648" s="74" t="str">
        <f>IF(EXPORTADO!I1630&lt;&gt;"",EXPORTADO!I1630,"")</f>
        <v/>
      </c>
      <c r="B1648" s="74" t="str">
        <f t="shared" si="401"/>
        <v/>
      </c>
      <c r="C1648" s="86" t="str">
        <f t="shared" si="402"/>
        <v/>
      </c>
      <c r="D1648" s="86" t="str">
        <f t="shared" si="403"/>
        <v/>
      </c>
      <c r="E1648" s="86" t="str">
        <f t="shared" si="404"/>
        <v/>
      </c>
      <c r="F1648" s="86" t="str">
        <f t="shared" si="405"/>
        <v/>
      </c>
      <c r="G1648" s="86" t="str">
        <f t="shared" si="406"/>
        <v/>
      </c>
      <c r="H1648" s="87" t="str">
        <f>IF(EXPORTADO!B1630&lt;&gt;"",EXPORTADO!B1630,"")</f>
        <v/>
      </c>
      <c r="I1648" s="78" t="str">
        <f t="shared" si="407"/>
        <v/>
      </c>
      <c r="J1648" s="78"/>
      <c r="K1648" s="88" t="str">
        <f>IF(EXPORTADO!A1630&lt;&gt;"",TRIM(EXPORTADO!A1630),"")</f>
        <v/>
      </c>
      <c r="L1648" s="50" t="str">
        <f>IF(K1648&lt;&gt;"",EXPORTADO!D1630,"")</f>
        <v/>
      </c>
      <c r="M1648" s="50"/>
      <c r="N1648" s="78" t="str">
        <f>IF(K1648&lt;&gt;"",EXPORTADO!C1630,"")</f>
        <v/>
      </c>
      <c r="O1648" s="89" t="str">
        <f>IF(G1648&lt;&gt;"",EXPORTADO!E1630,"")</f>
        <v/>
      </c>
      <c r="P1648" s="90" t="str">
        <f>IF(G1648&lt;&gt;"",EXPORTADO!F1630,"")</f>
        <v/>
      </c>
      <c r="Q1648" s="90" t="str">
        <f>IF($G1648&lt;&gt;"",$O1648*P1648,IF(OR($I1648="c",$I1648="css"),SUMIF($G$22:G$2999,$K1648,Q$22:Q$2999),IF($I1648="c1",SUMIF($F$22:F$2999,$K1648,Q$22:Q$2999),IF($I1648="c2",SUMIF($E$22:E$2999,$K1648,Q$22:Q$2999),IF($I1648="c3",SUMIF($D$22:D$2999,$K1648,Q$22:Q$2999),IF($I1648="c4",SUMIF($C$22:C$2999,$K1648,Q$22:Q$2999),""))))))</f>
        <v/>
      </c>
      <c r="S1648" s="90"/>
      <c r="T1648" s="90" t="str">
        <f>IF(G1648&lt;&gt;"",IF(S1648&lt;&gt;"",O1648*S1648,"Celda Vacia"),IF($G1648&lt;&gt;"",$O1648*S1648,IF(OR($I1648="c",$I1648="css"),SUMIF($G$22:G$2999,$K1648,T$22:T$2999),IF($I1648="c1",SUMIF($F$22:F$2999,$K1648,T$22:T$2999),IF($I1648="c2",SUMIF($E$22:E$2999,$K1648,T$22:T$2999),IF($I1648="c3",SUMIF($D$22:D$2999,$K1648,T$22:T$2999),IF($I1648="c4",SUMIF($C$22:C$2999,$K1648,T$22:T$2999),"")))))))</f>
        <v/>
      </c>
      <c r="U1648" s="91" t="str">
        <f t="shared" si="408"/>
        <v/>
      </c>
      <c r="V1648" s="45"/>
      <c r="X1648" s="50" t="str">
        <f t="shared" si="409"/>
        <v/>
      </c>
      <c r="Y1648" s="69" t="str">
        <f t="shared" si="410"/>
        <v/>
      </c>
      <c r="Z1648" s="69" t="str">
        <f t="shared" si="411"/>
        <v/>
      </c>
      <c r="AA1648" s="69" t="str">
        <f>IF(I1648="CSS",IF(RELLENAR!$F$6="PEM",IF(OR(T1648&lt;(Q1648),Q1648=0),1,""),IF(OR(T1648*(1+$T$11+$T$9)&lt;(Q1648*(1+$O$9+$O$11)),Q1648=0),1,"")),"")</f>
        <v/>
      </c>
      <c r="AB1648" s="93" t="str">
        <f t="shared" si="412"/>
        <v/>
      </c>
      <c r="AC1648" s="56" t="str">
        <f t="shared" si="413"/>
        <v/>
      </c>
      <c r="AD1648" s="94" t="str">
        <f t="shared" si="414"/>
        <v/>
      </c>
      <c r="AE1648" s="56" t="str">
        <f t="shared" si="415"/>
        <v/>
      </c>
      <c r="AF1648" s="78" t="str">
        <f t="shared" si="416"/>
        <v/>
      </c>
    </row>
    <row r="1649" spans="1:32" s="74" customFormat="1" x14ac:dyDescent="0.2">
      <c r="A1649" s="74" t="str">
        <f>IF(EXPORTADO!I1631&lt;&gt;"",EXPORTADO!I1631,"")</f>
        <v/>
      </c>
      <c r="B1649" s="74" t="str">
        <f t="shared" si="401"/>
        <v/>
      </c>
      <c r="C1649" s="86" t="str">
        <f t="shared" si="402"/>
        <v/>
      </c>
      <c r="D1649" s="86" t="str">
        <f t="shared" si="403"/>
        <v/>
      </c>
      <c r="E1649" s="86" t="str">
        <f t="shared" si="404"/>
        <v/>
      </c>
      <c r="F1649" s="86" t="str">
        <f t="shared" si="405"/>
        <v/>
      </c>
      <c r="G1649" s="86" t="str">
        <f t="shared" si="406"/>
        <v/>
      </c>
      <c r="H1649" s="87" t="str">
        <f>IF(EXPORTADO!B1631&lt;&gt;"",EXPORTADO!B1631,"")</f>
        <v/>
      </c>
      <c r="I1649" s="78" t="str">
        <f t="shared" si="407"/>
        <v/>
      </c>
      <c r="J1649" s="78"/>
      <c r="K1649" s="88" t="str">
        <f>IF(EXPORTADO!A1631&lt;&gt;"",TRIM(EXPORTADO!A1631),"")</f>
        <v/>
      </c>
      <c r="L1649" s="50" t="str">
        <f>IF(K1649&lt;&gt;"",EXPORTADO!D1631,"")</f>
        <v/>
      </c>
      <c r="M1649" s="50"/>
      <c r="N1649" s="78" t="str">
        <f>IF(K1649&lt;&gt;"",EXPORTADO!C1631,"")</f>
        <v/>
      </c>
      <c r="O1649" s="89" t="str">
        <f>IF(G1649&lt;&gt;"",EXPORTADO!E1631,"")</f>
        <v/>
      </c>
      <c r="P1649" s="90" t="str">
        <f>IF(G1649&lt;&gt;"",EXPORTADO!F1631,"")</f>
        <v/>
      </c>
      <c r="Q1649" s="90" t="str">
        <f>IF($G1649&lt;&gt;"",$O1649*P1649,IF(OR($I1649="c",$I1649="css"),SUMIF($G$22:G$2999,$K1649,Q$22:Q$2999),IF($I1649="c1",SUMIF($F$22:F$2999,$K1649,Q$22:Q$2999),IF($I1649="c2",SUMIF($E$22:E$2999,$K1649,Q$22:Q$2999),IF($I1649="c3",SUMIF($D$22:D$2999,$K1649,Q$22:Q$2999),IF($I1649="c4",SUMIF($C$22:C$2999,$K1649,Q$22:Q$2999),""))))))</f>
        <v/>
      </c>
      <c r="S1649" s="90"/>
      <c r="T1649" s="90" t="str">
        <f>IF(G1649&lt;&gt;"",IF(S1649&lt;&gt;"",O1649*S1649,"Celda Vacia"),IF($G1649&lt;&gt;"",$O1649*S1649,IF(OR($I1649="c",$I1649="css"),SUMIF($G$22:G$2999,$K1649,T$22:T$2999),IF($I1649="c1",SUMIF($F$22:F$2999,$K1649,T$22:T$2999),IF($I1649="c2",SUMIF($E$22:E$2999,$K1649,T$22:T$2999),IF($I1649="c3",SUMIF($D$22:D$2999,$K1649,T$22:T$2999),IF($I1649="c4",SUMIF($C$22:C$2999,$K1649,T$22:T$2999),"")))))))</f>
        <v/>
      </c>
      <c r="U1649" s="91" t="str">
        <f t="shared" si="408"/>
        <v/>
      </c>
      <c r="V1649" s="45"/>
      <c r="X1649" s="50" t="str">
        <f t="shared" si="409"/>
        <v/>
      </c>
      <c r="Y1649" s="69" t="str">
        <f t="shared" si="410"/>
        <v/>
      </c>
      <c r="Z1649" s="69" t="str">
        <f t="shared" si="411"/>
        <v/>
      </c>
      <c r="AA1649" s="69" t="str">
        <f>IF(I1649="CSS",IF(RELLENAR!$F$6="PEM",IF(OR(T1649&lt;(Q1649),Q1649=0),1,""),IF(OR(T1649*(1+$T$11+$T$9)&lt;(Q1649*(1+$O$9+$O$11)),Q1649=0),1,"")),"")</f>
        <v/>
      </c>
      <c r="AB1649" s="93" t="str">
        <f t="shared" si="412"/>
        <v/>
      </c>
      <c r="AC1649" s="56" t="str">
        <f t="shared" si="413"/>
        <v/>
      </c>
      <c r="AD1649" s="94" t="str">
        <f t="shared" si="414"/>
        <v/>
      </c>
      <c r="AE1649" s="56" t="str">
        <f t="shared" si="415"/>
        <v/>
      </c>
      <c r="AF1649" s="78" t="str">
        <f t="shared" si="416"/>
        <v/>
      </c>
    </row>
    <row r="1650" spans="1:32" s="74" customFormat="1" x14ac:dyDescent="0.2">
      <c r="A1650" s="74" t="str">
        <f>IF(EXPORTADO!I1632&lt;&gt;"",EXPORTADO!I1632,"")</f>
        <v/>
      </c>
      <c r="B1650" s="74" t="str">
        <f t="shared" si="401"/>
        <v/>
      </c>
      <c r="C1650" s="86" t="str">
        <f t="shared" si="402"/>
        <v/>
      </c>
      <c r="D1650" s="86" t="str">
        <f t="shared" si="403"/>
        <v/>
      </c>
      <c r="E1650" s="86" t="str">
        <f t="shared" si="404"/>
        <v/>
      </c>
      <c r="F1650" s="86" t="str">
        <f t="shared" si="405"/>
        <v/>
      </c>
      <c r="G1650" s="86" t="str">
        <f t="shared" si="406"/>
        <v/>
      </c>
      <c r="H1650" s="87" t="str">
        <f>IF(EXPORTADO!B1632&lt;&gt;"",EXPORTADO!B1632,"")</f>
        <v/>
      </c>
      <c r="I1650" s="78" t="str">
        <f t="shared" si="407"/>
        <v/>
      </c>
      <c r="J1650" s="78"/>
      <c r="K1650" s="88" t="str">
        <f>IF(EXPORTADO!A1632&lt;&gt;"",TRIM(EXPORTADO!A1632),"")</f>
        <v/>
      </c>
      <c r="L1650" s="50" t="str">
        <f>IF(K1650&lt;&gt;"",EXPORTADO!D1632,"")</f>
        <v/>
      </c>
      <c r="M1650" s="50"/>
      <c r="N1650" s="78" t="str">
        <f>IF(K1650&lt;&gt;"",EXPORTADO!C1632,"")</f>
        <v/>
      </c>
      <c r="O1650" s="89" t="str">
        <f>IF(G1650&lt;&gt;"",EXPORTADO!E1632,"")</f>
        <v/>
      </c>
      <c r="P1650" s="90" t="str">
        <f>IF(G1650&lt;&gt;"",EXPORTADO!F1632,"")</f>
        <v/>
      </c>
      <c r="Q1650" s="90" t="str">
        <f>IF($G1650&lt;&gt;"",$O1650*P1650,IF(OR($I1650="c",$I1650="css"),SUMIF($G$22:G$2999,$K1650,Q$22:Q$2999),IF($I1650="c1",SUMIF($F$22:F$2999,$K1650,Q$22:Q$2999),IF($I1650="c2",SUMIF($E$22:E$2999,$K1650,Q$22:Q$2999),IF($I1650="c3",SUMIF($D$22:D$2999,$K1650,Q$22:Q$2999),IF($I1650="c4",SUMIF($C$22:C$2999,$K1650,Q$22:Q$2999),""))))))</f>
        <v/>
      </c>
      <c r="S1650" s="90"/>
      <c r="T1650" s="90" t="str">
        <f>IF(G1650&lt;&gt;"",IF(S1650&lt;&gt;"",O1650*S1650,"Celda Vacia"),IF($G1650&lt;&gt;"",$O1650*S1650,IF(OR($I1650="c",$I1650="css"),SUMIF($G$22:G$2999,$K1650,T$22:T$2999),IF($I1650="c1",SUMIF($F$22:F$2999,$K1650,T$22:T$2999),IF($I1650="c2",SUMIF($E$22:E$2999,$K1650,T$22:T$2999),IF($I1650="c3",SUMIF($D$22:D$2999,$K1650,T$22:T$2999),IF($I1650="c4",SUMIF($C$22:C$2999,$K1650,T$22:T$2999),"")))))))</f>
        <v/>
      </c>
      <c r="U1650" s="91" t="str">
        <f t="shared" si="408"/>
        <v/>
      </c>
      <c r="V1650" s="45"/>
      <c r="X1650" s="50" t="str">
        <f t="shared" si="409"/>
        <v/>
      </c>
      <c r="Y1650" s="69" t="str">
        <f t="shared" si="410"/>
        <v/>
      </c>
      <c r="Z1650" s="69" t="str">
        <f t="shared" si="411"/>
        <v/>
      </c>
      <c r="AA1650" s="69" t="str">
        <f>IF(I1650="CSS",IF(RELLENAR!$F$6="PEM",IF(OR(T1650&lt;(Q1650),Q1650=0),1,""),IF(OR(T1650*(1+$T$11+$T$9)&lt;(Q1650*(1+$O$9+$O$11)),Q1650=0),1,"")),"")</f>
        <v/>
      </c>
      <c r="AB1650" s="93" t="str">
        <f t="shared" si="412"/>
        <v/>
      </c>
      <c r="AC1650" s="56" t="str">
        <f t="shared" si="413"/>
        <v/>
      </c>
      <c r="AD1650" s="94" t="str">
        <f t="shared" si="414"/>
        <v/>
      </c>
      <c r="AE1650" s="56" t="str">
        <f t="shared" si="415"/>
        <v/>
      </c>
      <c r="AF1650" s="78" t="str">
        <f t="shared" si="416"/>
        <v/>
      </c>
    </row>
    <row r="1651" spans="1:32" s="74" customFormat="1" x14ac:dyDescent="0.2">
      <c r="A1651" s="74" t="str">
        <f>IF(EXPORTADO!I1633&lt;&gt;"",EXPORTADO!I1633,"")</f>
        <v/>
      </c>
      <c r="B1651" s="74" t="str">
        <f t="shared" si="401"/>
        <v/>
      </c>
      <c r="C1651" s="86" t="str">
        <f t="shared" si="402"/>
        <v/>
      </c>
      <c r="D1651" s="86" t="str">
        <f t="shared" si="403"/>
        <v/>
      </c>
      <c r="E1651" s="86" t="str">
        <f t="shared" si="404"/>
        <v/>
      </c>
      <c r="F1651" s="86" t="str">
        <f t="shared" si="405"/>
        <v/>
      </c>
      <c r="G1651" s="86" t="str">
        <f t="shared" si="406"/>
        <v/>
      </c>
      <c r="H1651" s="87" t="str">
        <f>IF(EXPORTADO!B1633&lt;&gt;"",EXPORTADO!B1633,"")</f>
        <v/>
      </c>
      <c r="I1651" s="78" t="str">
        <f t="shared" si="407"/>
        <v/>
      </c>
      <c r="J1651" s="78"/>
      <c r="K1651" s="88" t="str">
        <f>IF(EXPORTADO!A1633&lt;&gt;"",TRIM(EXPORTADO!A1633),"")</f>
        <v/>
      </c>
      <c r="L1651" s="50" t="str">
        <f>IF(K1651&lt;&gt;"",EXPORTADO!D1633,"")</f>
        <v/>
      </c>
      <c r="M1651" s="50"/>
      <c r="N1651" s="78" t="str">
        <f>IF(K1651&lt;&gt;"",EXPORTADO!C1633,"")</f>
        <v/>
      </c>
      <c r="O1651" s="89" t="str">
        <f>IF(G1651&lt;&gt;"",EXPORTADO!E1633,"")</f>
        <v/>
      </c>
      <c r="P1651" s="90" t="str">
        <f>IF(G1651&lt;&gt;"",EXPORTADO!F1633,"")</f>
        <v/>
      </c>
      <c r="Q1651" s="90" t="str">
        <f>IF($G1651&lt;&gt;"",$O1651*P1651,IF(OR($I1651="c",$I1651="css"),SUMIF($G$22:G$2999,$K1651,Q$22:Q$2999),IF($I1651="c1",SUMIF($F$22:F$2999,$K1651,Q$22:Q$2999),IF($I1651="c2",SUMIF($E$22:E$2999,$K1651,Q$22:Q$2999),IF($I1651="c3",SUMIF($D$22:D$2999,$K1651,Q$22:Q$2999),IF($I1651="c4",SUMIF($C$22:C$2999,$K1651,Q$22:Q$2999),""))))))</f>
        <v/>
      </c>
      <c r="S1651" s="90"/>
      <c r="T1651" s="90" t="str">
        <f>IF(G1651&lt;&gt;"",IF(S1651&lt;&gt;"",O1651*S1651,"Celda Vacia"),IF($G1651&lt;&gt;"",$O1651*S1651,IF(OR($I1651="c",$I1651="css"),SUMIF($G$22:G$2999,$K1651,T$22:T$2999),IF($I1651="c1",SUMIF($F$22:F$2999,$K1651,T$22:T$2999),IF($I1651="c2",SUMIF($E$22:E$2999,$K1651,T$22:T$2999),IF($I1651="c3",SUMIF($D$22:D$2999,$K1651,T$22:T$2999),IF($I1651="c4",SUMIF($C$22:C$2999,$K1651,T$22:T$2999),"")))))))</f>
        <v/>
      </c>
      <c r="U1651" s="91" t="str">
        <f t="shared" si="408"/>
        <v/>
      </c>
      <c r="V1651" s="45"/>
      <c r="X1651" s="50" t="str">
        <f t="shared" si="409"/>
        <v/>
      </c>
      <c r="Y1651" s="69" t="str">
        <f t="shared" si="410"/>
        <v/>
      </c>
      <c r="Z1651" s="69" t="str">
        <f t="shared" si="411"/>
        <v/>
      </c>
      <c r="AA1651" s="69" t="str">
        <f>IF(I1651="CSS",IF(RELLENAR!$F$6="PEM",IF(OR(T1651&lt;(Q1651),Q1651=0),1,""),IF(OR(T1651*(1+$T$11+$T$9)&lt;(Q1651*(1+$O$9+$O$11)),Q1651=0),1,"")),"")</f>
        <v/>
      </c>
      <c r="AB1651" s="93" t="str">
        <f t="shared" si="412"/>
        <v/>
      </c>
      <c r="AC1651" s="56" t="str">
        <f t="shared" si="413"/>
        <v/>
      </c>
      <c r="AD1651" s="94" t="str">
        <f t="shared" si="414"/>
        <v/>
      </c>
      <c r="AE1651" s="56" t="str">
        <f t="shared" si="415"/>
        <v/>
      </c>
      <c r="AF1651" s="78" t="str">
        <f t="shared" si="416"/>
        <v/>
      </c>
    </row>
    <row r="1652" spans="1:32" s="74" customFormat="1" x14ac:dyDescent="0.2">
      <c r="A1652" s="74" t="str">
        <f>IF(EXPORTADO!I1634&lt;&gt;"",EXPORTADO!I1634,"")</f>
        <v/>
      </c>
      <c r="B1652" s="74" t="str">
        <f t="shared" si="401"/>
        <v/>
      </c>
      <c r="C1652" s="86" t="str">
        <f t="shared" si="402"/>
        <v/>
      </c>
      <c r="D1652" s="86" t="str">
        <f t="shared" si="403"/>
        <v/>
      </c>
      <c r="E1652" s="86" t="str">
        <f t="shared" si="404"/>
        <v/>
      </c>
      <c r="F1652" s="86" t="str">
        <f t="shared" si="405"/>
        <v/>
      </c>
      <c r="G1652" s="86" t="str">
        <f t="shared" si="406"/>
        <v/>
      </c>
      <c r="H1652" s="87" t="str">
        <f>IF(EXPORTADO!B1634&lt;&gt;"",EXPORTADO!B1634,"")</f>
        <v/>
      </c>
      <c r="I1652" s="78" t="str">
        <f t="shared" si="407"/>
        <v/>
      </c>
      <c r="J1652" s="78"/>
      <c r="K1652" s="88" t="str">
        <f>IF(EXPORTADO!A1634&lt;&gt;"",TRIM(EXPORTADO!A1634),"")</f>
        <v/>
      </c>
      <c r="L1652" s="50" t="str">
        <f>IF(K1652&lt;&gt;"",EXPORTADO!D1634,"")</f>
        <v/>
      </c>
      <c r="M1652" s="50"/>
      <c r="N1652" s="78" t="str">
        <f>IF(K1652&lt;&gt;"",EXPORTADO!C1634,"")</f>
        <v/>
      </c>
      <c r="O1652" s="89" t="str">
        <f>IF(G1652&lt;&gt;"",EXPORTADO!E1634,"")</f>
        <v/>
      </c>
      <c r="P1652" s="90" t="str">
        <f>IF(G1652&lt;&gt;"",EXPORTADO!F1634,"")</f>
        <v/>
      </c>
      <c r="Q1652" s="90" t="str">
        <f>IF($G1652&lt;&gt;"",$O1652*P1652,IF(OR($I1652="c",$I1652="css"),SUMIF($G$22:G$2999,$K1652,Q$22:Q$2999),IF($I1652="c1",SUMIF($F$22:F$2999,$K1652,Q$22:Q$2999),IF($I1652="c2",SUMIF($E$22:E$2999,$K1652,Q$22:Q$2999),IF($I1652="c3",SUMIF($D$22:D$2999,$K1652,Q$22:Q$2999),IF($I1652="c4",SUMIF($C$22:C$2999,$K1652,Q$22:Q$2999),""))))))</f>
        <v/>
      </c>
      <c r="S1652" s="90"/>
      <c r="T1652" s="90" t="str">
        <f>IF(G1652&lt;&gt;"",IF(S1652&lt;&gt;"",O1652*S1652,"Celda Vacia"),IF($G1652&lt;&gt;"",$O1652*S1652,IF(OR($I1652="c",$I1652="css"),SUMIF($G$22:G$2999,$K1652,T$22:T$2999),IF($I1652="c1",SUMIF($F$22:F$2999,$K1652,T$22:T$2999),IF($I1652="c2",SUMIF($E$22:E$2999,$K1652,T$22:T$2999),IF($I1652="c3",SUMIF($D$22:D$2999,$K1652,T$22:T$2999),IF($I1652="c4",SUMIF($C$22:C$2999,$K1652,T$22:T$2999),"")))))))</f>
        <v/>
      </c>
      <c r="U1652" s="91" t="str">
        <f t="shared" si="408"/>
        <v/>
      </c>
      <c r="V1652" s="45"/>
      <c r="X1652" s="50" t="str">
        <f t="shared" si="409"/>
        <v/>
      </c>
      <c r="Y1652" s="69" t="str">
        <f t="shared" si="410"/>
        <v/>
      </c>
      <c r="Z1652" s="69" t="str">
        <f t="shared" si="411"/>
        <v/>
      </c>
      <c r="AA1652" s="69" t="str">
        <f>IF(I1652="CSS",IF(RELLENAR!$F$6="PEM",IF(OR(T1652&lt;(Q1652),Q1652=0),1,""),IF(OR(T1652*(1+$T$11+$T$9)&lt;(Q1652*(1+$O$9+$O$11)),Q1652=0),1,"")),"")</f>
        <v/>
      </c>
      <c r="AB1652" s="93" t="str">
        <f t="shared" si="412"/>
        <v/>
      </c>
      <c r="AC1652" s="56" t="str">
        <f t="shared" si="413"/>
        <v/>
      </c>
      <c r="AD1652" s="94" t="str">
        <f t="shared" si="414"/>
        <v/>
      </c>
      <c r="AE1652" s="56" t="str">
        <f t="shared" si="415"/>
        <v/>
      </c>
      <c r="AF1652" s="78" t="str">
        <f t="shared" si="416"/>
        <v/>
      </c>
    </row>
    <row r="1653" spans="1:32" s="74" customFormat="1" x14ac:dyDescent="0.2">
      <c r="A1653" s="74" t="str">
        <f>IF(EXPORTADO!I1635&lt;&gt;"",EXPORTADO!I1635,"")</f>
        <v/>
      </c>
      <c r="B1653" s="74" t="str">
        <f t="shared" si="401"/>
        <v/>
      </c>
      <c r="C1653" s="86" t="str">
        <f t="shared" si="402"/>
        <v/>
      </c>
      <c r="D1653" s="86" t="str">
        <f t="shared" si="403"/>
        <v/>
      </c>
      <c r="E1653" s="86" t="str">
        <f t="shared" si="404"/>
        <v/>
      </c>
      <c r="F1653" s="86" t="str">
        <f t="shared" si="405"/>
        <v/>
      </c>
      <c r="G1653" s="86" t="str">
        <f t="shared" si="406"/>
        <v/>
      </c>
      <c r="H1653" s="87" t="str">
        <f>IF(EXPORTADO!B1635&lt;&gt;"",EXPORTADO!B1635,"")</f>
        <v/>
      </c>
      <c r="I1653" s="78" t="str">
        <f t="shared" si="407"/>
        <v/>
      </c>
      <c r="J1653" s="78"/>
      <c r="K1653" s="88" t="str">
        <f>IF(EXPORTADO!A1635&lt;&gt;"",TRIM(EXPORTADO!A1635),"")</f>
        <v/>
      </c>
      <c r="L1653" s="50" t="str">
        <f>IF(K1653&lt;&gt;"",EXPORTADO!D1635,"")</f>
        <v/>
      </c>
      <c r="M1653" s="50"/>
      <c r="N1653" s="78" t="str">
        <f>IF(K1653&lt;&gt;"",EXPORTADO!C1635,"")</f>
        <v/>
      </c>
      <c r="O1653" s="89" t="str">
        <f>IF(G1653&lt;&gt;"",EXPORTADO!E1635,"")</f>
        <v/>
      </c>
      <c r="P1653" s="90" t="str">
        <f>IF(G1653&lt;&gt;"",EXPORTADO!F1635,"")</f>
        <v/>
      </c>
      <c r="Q1653" s="90" t="str">
        <f>IF($G1653&lt;&gt;"",$O1653*P1653,IF(OR($I1653="c",$I1653="css"),SUMIF($G$22:G$2999,$K1653,Q$22:Q$2999),IF($I1653="c1",SUMIF($F$22:F$2999,$K1653,Q$22:Q$2999),IF($I1653="c2",SUMIF($E$22:E$2999,$K1653,Q$22:Q$2999),IF($I1653="c3",SUMIF($D$22:D$2999,$K1653,Q$22:Q$2999),IF($I1653="c4",SUMIF($C$22:C$2999,$K1653,Q$22:Q$2999),""))))))</f>
        <v/>
      </c>
      <c r="S1653" s="90"/>
      <c r="T1653" s="90" t="str">
        <f>IF(G1653&lt;&gt;"",IF(S1653&lt;&gt;"",O1653*S1653,"Celda Vacia"),IF($G1653&lt;&gt;"",$O1653*S1653,IF(OR($I1653="c",$I1653="css"),SUMIF($G$22:G$2999,$K1653,T$22:T$2999),IF($I1653="c1",SUMIF($F$22:F$2999,$K1653,T$22:T$2999),IF($I1653="c2",SUMIF($E$22:E$2999,$K1653,T$22:T$2999),IF($I1653="c3",SUMIF($D$22:D$2999,$K1653,T$22:T$2999),IF($I1653="c4",SUMIF($C$22:C$2999,$K1653,T$22:T$2999),"")))))))</f>
        <v/>
      </c>
      <c r="U1653" s="91" t="str">
        <f t="shared" si="408"/>
        <v/>
      </c>
      <c r="V1653" s="45"/>
      <c r="X1653" s="50" t="str">
        <f t="shared" si="409"/>
        <v/>
      </c>
      <c r="Y1653" s="69" t="str">
        <f t="shared" si="410"/>
        <v/>
      </c>
      <c r="Z1653" s="69" t="str">
        <f t="shared" si="411"/>
        <v/>
      </c>
      <c r="AA1653" s="69" t="str">
        <f>IF(I1653="CSS",IF(RELLENAR!$F$6="PEM",IF(OR(T1653&lt;(Q1653),Q1653=0),1,""),IF(OR(T1653*(1+$T$11+$T$9)&lt;(Q1653*(1+$O$9+$O$11)),Q1653=0),1,"")),"")</f>
        <v/>
      </c>
      <c r="AB1653" s="93" t="str">
        <f t="shared" si="412"/>
        <v/>
      </c>
      <c r="AC1653" s="56" t="str">
        <f t="shared" si="413"/>
        <v/>
      </c>
      <c r="AD1653" s="94" t="str">
        <f t="shared" si="414"/>
        <v/>
      </c>
      <c r="AE1653" s="56" t="str">
        <f t="shared" si="415"/>
        <v/>
      </c>
      <c r="AF1653" s="78" t="str">
        <f t="shared" si="416"/>
        <v/>
      </c>
    </row>
    <row r="1654" spans="1:32" s="74" customFormat="1" x14ac:dyDescent="0.2">
      <c r="A1654" s="74" t="str">
        <f>IF(EXPORTADO!I1636&lt;&gt;"",EXPORTADO!I1636,"")</f>
        <v/>
      </c>
      <c r="B1654" s="74" t="str">
        <f t="shared" si="401"/>
        <v/>
      </c>
      <c r="C1654" s="86" t="str">
        <f t="shared" si="402"/>
        <v/>
      </c>
      <c r="D1654" s="86" t="str">
        <f t="shared" si="403"/>
        <v/>
      </c>
      <c r="E1654" s="86" t="str">
        <f t="shared" si="404"/>
        <v/>
      </c>
      <c r="F1654" s="86" t="str">
        <f t="shared" si="405"/>
        <v/>
      </c>
      <c r="G1654" s="86" t="str">
        <f t="shared" si="406"/>
        <v/>
      </c>
      <c r="H1654" s="87" t="str">
        <f>IF(EXPORTADO!B1636&lt;&gt;"",EXPORTADO!B1636,"")</f>
        <v/>
      </c>
      <c r="I1654" s="78" t="str">
        <f t="shared" si="407"/>
        <v/>
      </c>
      <c r="J1654" s="78"/>
      <c r="K1654" s="88" t="str">
        <f>IF(EXPORTADO!A1636&lt;&gt;"",TRIM(EXPORTADO!A1636),"")</f>
        <v/>
      </c>
      <c r="L1654" s="50" t="str">
        <f>IF(K1654&lt;&gt;"",EXPORTADO!D1636,"")</f>
        <v/>
      </c>
      <c r="M1654" s="50"/>
      <c r="N1654" s="78" t="str">
        <f>IF(K1654&lt;&gt;"",EXPORTADO!C1636,"")</f>
        <v/>
      </c>
      <c r="O1654" s="89" t="str">
        <f>IF(G1654&lt;&gt;"",EXPORTADO!E1636,"")</f>
        <v/>
      </c>
      <c r="P1654" s="90" t="str">
        <f>IF(G1654&lt;&gt;"",EXPORTADO!F1636,"")</f>
        <v/>
      </c>
      <c r="Q1654" s="90" t="str">
        <f>IF($G1654&lt;&gt;"",$O1654*P1654,IF(OR($I1654="c",$I1654="css"),SUMIF($G$22:G$2999,$K1654,Q$22:Q$2999),IF($I1654="c1",SUMIF($F$22:F$2999,$K1654,Q$22:Q$2999),IF($I1654="c2",SUMIF($E$22:E$2999,$K1654,Q$22:Q$2999),IF($I1654="c3",SUMIF($D$22:D$2999,$K1654,Q$22:Q$2999),IF($I1654="c4",SUMIF($C$22:C$2999,$K1654,Q$22:Q$2999),""))))))</f>
        <v/>
      </c>
      <c r="S1654" s="90"/>
      <c r="T1654" s="90" t="str">
        <f>IF(G1654&lt;&gt;"",IF(S1654&lt;&gt;"",O1654*S1654,"Celda Vacia"),IF($G1654&lt;&gt;"",$O1654*S1654,IF(OR($I1654="c",$I1654="css"),SUMIF($G$22:G$2999,$K1654,T$22:T$2999),IF($I1654="c1",SUMIF($F$22:F$2999,$K1654,T$22:T$2999),IF($I1654="c2",SUMIF($E$22:E$2999,$K1654,T$22:T$2999),IF($I1654="c3",SUMIF($D$22:D$2999,$K1654,T$22:T$2999),IF($I1654="c4",SUMIF($C$22:C$2999,$K1654,T$22:T$2999),"")))))))</f>
        <v/>
      </c>
      <c r="U1654" s="91" t="str">
        <f t="shared" si="408"/>
        <v/>
      </c>
      <c r="V1654" s="45"/>
      <c r="X1654" s="50" t="str">
        <f t="shared" si="409"/>
        <v/>
      </c>
      <c r="Y1654" s="69" t="str">
        <f t="shared" si="410"/>
        <v/>
      </c>
      <c r="Z1654" s="69" t="str">
        <f t="shared" si="411"/>
        <v/>
      </c>
      <c r="AA1654" s="69" t="str">
        <f>IF(I1654="CSS",IF(RELLENAR!$F$6="PEM",IF(OR(T1654&lt;(Q1654),Q1654=0),1,""),IF(OR(T1654*(1+$T$11+$T$9)&lt;(Q1654*(1+$O$9+$O$11)),Q1654=0),1,"")),"")</f>
        <v/>
      </c>
      <c r="AB1654" s="93" t="str">
        <f t="shared" si="412"/>
        <v/>
      </c>
      <c r="AC1654" s="56" t="str">
        <f t="shared" si="413"/>
        <v/>
      </c>
      <c r="AD1654" s="94" t="str">
        <f t="shared" si="414"/>
        <v/>
      </c>
      <c r="AE1654" s="56" t="str">
        <f t="shared" si="415"/>
        <v/>
      </c>
      <c r="AF1654" s="78" t="str">
        <f t="shared" si="416"/>
        <v/>
      </c>
    </row>
    <row r="1655" spans="1:32" s="74" customFormat="1" x14ac:dyDescent="0.2">
      <c r="A1655" s="74" t="str">
        <f>IF(EXPORTADO!I1637&lt;&gt;"",EXPORTADO!I1637,"")</f>
        <v/>
      </c>
      <c r="B1655" s="74" t="str">
        <f t="shared" si="401"/>
        <v/>
      </c>
      <c r="C1655" s="86" t="str">
        <f t="shared" si="402"/>
        <v/>
      </c>
      <c r="D1655" s="86" t="str">
        <f t="shared" si="403"/>
        <v/>
      </c>
      <c r="E1655" s="86" t="str">
        <f t="shared" si="404"/>
        <v/>
      </c>
      <c r="F1655" s="86" t="str">
        <f t="shared" si="405"/>
        <v/>
      </c>
      <c r="G1655" s="86" t="str">
        <f t="shared" si="406"/>
        <v/>
      </c>
      <c r="H1655" s="87" t="str">
        <f>IF(EXPORTADO!B1637&lt;&gt;"",EXPORTADO!B1637,"")</f>
        <v/>
      </c>
      <c r="I1655" s="78" t="str">
        <f t="shared" si="407"/>
        <v/>
      </c>
      <c r="J1655" s="78"/>
      <c r="K1655" s="88" t="str">
        <f>IF(EXPORTADO!A1637&lt;&gt;"",TRIM(EXPORTADO!A1637),"")</f>
        <v/>
      </c>
      <c r="L1655" s="50" t="str">
        <f>IF(K1655&lt;&gt;"",EXPORTADO!D1637,"")</f>
        <v/>
      </c>
      <c r="M1655" s="50"/>
      <c r="N1655" s="78" t="str">
        <f>IF(K1655&lt;&gt;"",EXPORTADO!C1637,"")</f>
        <v/>
      </c>
      <c r="O1655" s="89" t="str">
        <f>IF(G1655&lt;&gt;"",EXPORTADO!E1637,"")</f>
        <v/>
      </c>
      <c r="P1655" s="90" t="str">
        <f>IF(G1655&lt;&gt;"",EXPORTADO!F1637,"")</f>
        <v/>
      </c>
      <c r="Q1655" s="90" t="str">
        <f>IF($G1655&lt;&gt;"",$O1655*P1655,IF(OR($I1655="c",$I1655="css"),SUMIF($G$22:G$2999,$K1655,Q$22:Q$2999),IF($I1655="c1",SUMIF($F$22:F$2999,$K1655,Q$22:Q$2999),IF($I1655="c2",SUMIF($E$22:E$2999,$K1655,Q$22:Q$2999),IF($I1655="c3",SUMIF($D$22:D$2999,$K1655,Q$22:Q$2999),IF($I1655="c4",SUMIF($C$22:C$2999,$K1655,Q$22:Q$2999),""))))))</f>
        <v/>
      </c>
      <c r="S1655" s="90"/>
      <c r="T1655" s="90" t="str">
        <f>IF(G1655&lt;&gt;"",IF(S1655&lt;&gt;"",O1655*S1655,"Celda Vacia"),IF($G1655&lt;&gt;"",$O1655*S1655,IF(OR($I1655="c",$I1655="css"),SUMIF($G$22:G$2999,$K1655,T$22:T$2999),IF($I1655="c1",SUMIF($F$22:F$2999,$K1655,T$22:T$2999),IF($I1655="c2",SUMIF($E$22:E$2999,$K1655,T$22:T$2999),IF($I1655="c3",SUMIF($D$22:D$2999,$K1655,T$22:T$2999),IF($I1655="c4",SUMIF($C$22:C$2999,$K1655,T$22:T$2999),"")))))))</f>
        <v/>
      </c>
      <c r="U1655" s="91" t="str">
        <f t="shared" si="408"/>
        <v/>
      </c>
      <c r="V1655" s="45"/>
      <c r="X1655" s="50" t="str">
        <f t="shared" si="409"/>
        <v/>
      </c>
      <c r="Y1655" s="69" t="str">
        <f t="shared" si="410"/>
        <v/>
      </c>
      <c r="Z1655" s="69" t="str">
        <f t="shared" si="411"/>
        <v/>
      </c>
      <c r="AA1655" s="69" t="str">
        <f>IF(I1655="CSS",IF(RELLENAR!$F$6="PEM",IF(OR(T1655&lt;(Q1655),Q1655=0),1,""),IF(OR(T1655*(1+$T$11+$T$9)&lt;(Q1655*(1+$O$9+$O$11)),Q1655=0),1,"")),"")</f>
        <v/>
      </c>
      <c r="AB1655" s="93" t="str">
        <f t="shared" si="412"/>
        <v/>
      </c>
      <c r="AC1655" s="56" t="str">
        <f t="shared" si="413"/>
        <v/>
      </c>
      <c r="AD1655" s="94" t="str">
        <f t="shared" si="414"/>
        <v/>
      </c>
      <c r="AE1655" s="56" t="str">
        <f t="shared" si="415"/>
        <v/>
      </c>
      <c r="AF1655" s="78" t="str">
        <f t="shared" si="416"/>
        <v/>
      </c>
    </row>
    <row r="1656" spans="1:32" s="74" customFormat="1" x14ac:dyDescent="0.2">
      <c r="A1656" s="74" t="str">
        <f>IF(EXPORTADO!I1638&lt;&gt;"",EXPORTADO!I1638,"")</f>
        <v/>
      </c>
      <c r="B1656" s="74" t="str">
        <f t="shared" si="401"/>
        <v/>
      </c>
      <c r="C1656" s="86" t="str">
        <f t="shared" si="402"/>
        <v/>
      </c>
      <c r="D1656" s="86" t="str">
        <f t="shared" si="403"/>
        <v/>
      </c>
      <c r="E1656" s="86" t="str">
        <f t="shared" si="404"/>
        <v/>
      </c>
      <c r="F1656" s="86" t="str">
        <f t="shared" si="405"/>
        <v/>
      </c>
      <c r="G1656" s="86" t="str">
        <f t="shared" si="406"/>
        <v/>
      </c>
      <c r="H1656" s="87" t="str">
        <f>IF(EXPORTADO!B1638&lt;&gt;"",EXPORTADO!B1638,"")</f>
        <v/>
      </c>
      <c r="I1656" s="78" t="str">
        <f t="shared" si="407"/>
        <v/>
      </c>
      <c r="J1656" s="78"/>
      <c r="K1656" s="88" t="str">
        <f>IF(EXPORTADO!A1638&lt;&gt;"",TRIM(EXPORTADO!A1638),"")</f>
        <v/>
      </c>
      <c r="L1656" s="50" t="str">
        <f>IF(K1656&lt;&gt;"",EXPORTADO!D1638,"")</f>
        <v/>
      </c>
      <c r="M1656" s="50"/>
      <c r="N1656" s="78" t="str">
        <f>IF(K1656&lt;&gt;"",EXPORTADO!C1638,"")</f>
        <v/>
      </c>
      <c r="O1656" s="89" t="str">
        <f>IF(G1656&lt;&gt;"",EXPORTADO!E1638,"")</f>
        <v/>
      </c>
      <c r="P1656" s="90" t="str">
        <f>IF(G1656&lt;&gt;"",EXPORTADO!F1638,"")</f>
        <v/>
      </c>
      <c r="Q1656" s="90" t="str">
        <f>IF($G1656&lt;&gt;"",$O1656*P1656,IF(OR($I1656="c",$I1656="css"),SUMIF($G$22:G$2999,$K1656,Q$22:Q$2999),IF($I1656="c1",SUMIF($F$22:F$2999,$K1656,Q$22:Q$2999),IF($I1656="c2",SUMIF($E$22:E$2999,$K1656,Q$22:Q$2999),IF($I1656="c3",SUMIF($D$22:D$2999,$K1656,Q$22:Q$2999),IF($I1656="c4",SUMIF($C$22:C$2999,$K1656,Q$22:Q$2999),""))))))</f>
        <v/>
      </c>
      <c r="S1656" s="90"/>
      <c r="T1656" s="90" t="str">
        <f>IF(G1656&lt;&gt;"",IF(S1656&lt;&gt;"",O1656*S1656,"Celda Vacia"),IF($G1656&lt;&gt;"",$O1656*S1656,IF(OR($I1656="c",$I1656="css"),SUMIF($G$22:G$2999,$K1656,T$22:T$2999),IF($I1656="c1",SUMIF($F$22:F$2999,$K1656,T$22:T$2999),IF($I1656="c2",SUMIF($E$22:E$2999,$K1656,T$22:T$2999),IF($I1656="c3",SUMIF($D$22:D$2999,$K1656,T$22:T$2999),IF($I1656="c4",SUMIF($C$22:C$2999,$K1656,T$22:T$2999),"")))))))</f>
        <v/>
      </c>
      <c r="U1656" s="91" t="str">
        <f t="shared" si="408"/>
        <v/>
      </c>
      <c r="V1656" s="45"/>
      <c r="X1656" s="50" t="str">
        <f t="shared" si="409"/>
        <v/>
      </c>
      <c r="Y1656" s="69" t="str">
        <f t="shared" si="410"/>
        <v/>
      </c>
      <c r="Z1656" s="69" t="str">
        <f t="shared" si="411"/>
        <v/>
      </c>
      <c r="AA1656" s="69" t="str">
        <f>IF(I1656="CSS",IF(RELLENAR!$F$6="PEM",IF(OR(T1656&lt;(Q1656),Q1656=0),1,""),IF(OR(T1656*(1+$T$11+$T$9)&lt;(Q1656*(1+$O$9+$O$11)),Q1656=0),1,"")),"")</f>
        <v/>
      </c>
      <c r="AB1656" s="93" t="str">
        <f t="shared" si="412"/>
        <v/>
      </c>
      <c r="AC1656" s="56" t="str">
        <f t="shared" si="413"/>
        <v/>
      </c>
      <c r="AD1656" s="94" t="str">
        <f t="shared" si="414"/>
        <v/>
      </c>
      <c r="AE1656" s="56" t="str">
        <f t="shared" si="415"/>
        <v/>
      </c>
      <c r="AF1656" s="78" t="str">
        <f t="shared" si="416"/>
        <v/>
      </c>
    </row>
    <row r="1657" spans="1:32" s="74" customFormat="1" x14ac:dyDescent="0.2">
      <c r="A1657" s="74" t="str">
        <f>IF(EXPORTADO!I1639&lt;&gt;"",EXPORTADO!I1639,"")</f>
        <v/>
      </c>
      <c r="B1657" s="74" t="str">
        <f t="shared" si="401"/>
        <v/>
      </c>
      <c r="C1657" s="86" t="str">
        <f t="shared" si="402"/>
        <v/>
      </c>
      <c r="D1657" s="86" t="str">
        <f t="shared" si="403"/>
        <v/>
      </c>
      <c r="E1657" s="86" t="str">
        <f t="shared" si="404"/>
        <v/>
      </c>
      <c r="F1657" s="86" t="str">
        <f t="shared" si="405"/>
        <v/>
      </c>
      <c r="G1657" s="86" t="str">
        <f t="shared" si="406"/>
        <v/>
      </c>
      <c r="H1657" s="87" t="str">
        <f>IF(EXPORTADO!B1639&lt;&gt;"",EXPORTADO!B1639,"")</f>
        <v/>
      </c>
      <c r="I1657" s="78" t="str">
        <f t="shared" si="407"/>
        <v/>
      </c>
      <c r="J1657" s="78"/>
      <c r="K1657" s="88" t="str">
        <f>IF(EXPORTADO!A1639&lt;&gt;"",TRIM(EXPORTADO!A1639),"")</f>
        <v/>
      </c>
      <c r="L1657" s="50" t="str">
        <f>IF(K1657&lt;&gt;"",EXPORTADO!D1639,"")</f>
        <v/>
      </c>
      <c r="M1657" s="50"/>
      <c r="N1657" s="78" t="str">
        <f>IF(K1657&lt;&gt;"",EXPORTADO!C1639,"")</f>
        <v/>
      </c>
      <c r="O1657" s="89" t="str">
        <f>IF(G1657&lt;&gt;"",EXPORTADO!E1639,"")</f>
        <v/>
      </c>
      <c r="P1657" s="90" t="str">
        <f>IF(G1657&lt;&gt;"",EXPORTADO!F1639,"")</f>
        <v/>
      </c>
      <c r="Q1657" s="90" t="str">
        <f>IF($G1657&lt;&gt;"",$O1657*P1657,IF(OR($I1657="c",$I1657="css"),SUMIF($G$22:G$2999,$K1657,Q$22:Q$2999),IF($I1657="c1",SUMIF($F$22:F$2999,$K1657,Q$22:Q$2999),IF($I1657="c2",SUMIF($E$22:E$2999,$K1657,Q$22:Q$2999),IF($I1657="c3",SUMIF($D$22:D$2999,$K1657,Q$22:Q$2999),IF($I1657="c4",SUMIF($C$22:C$2999,$K1657,Q$22:Q$2999),""))))))</f>
        <v/>
      </c>
      <c r="S1657" s="90"/>
      <c r="T1657" s="90" t="str">
        <f>IF(G1657&lt;&gt;"",IF(S1657&lt;&gt;"",O1657*S1657,"Celda Vacia"),IF($G1657&lt;&gt;"",$O1657*S1657,IF(OR($I1657="c",$I1657="css"),SUMIF($G$22:G$2999,$K1657,T$22:T$2999),IF($I1657="c1",SUMIF($F$22:F$2999,$K1657,T$22:T$2999),IF($I1657="c2",SUMIF($E$22:E$2999,$K1657,T$22:T$2999),IF($I1657="c3",SUMIF($D$22:D$2999,$K1657,T$22:T$2999),IF($I1657="c4",SUMIF($C$22:C$2999,$K1657,T$22:T$2999),"")))))))</f>
        <v/>
      </c>
      <c r="U1657" s="91" t="str">
        <f t="shared" si="408"/>
        <v/>
      </c>
      <c r="V1657" s="45"/>
      <c r="X1657" s="50" t="str">
        <f t="shared" si="409"/>
        <v/>
      </c>
      <c r="Y1657" s="69" t="str">
        <f t="shared" si="410"/>
        <v/>
      </c>
      <c r="Z1657" s="69" t="str">
        <f t="shared" si="411"/>
        <v/>
      </c>
      <c r="AA1657" s="69" t="str">
        <f>IF(I1657="CSS",IF(RELLENAR!$F$6="PEM",IF(OR(T1657&lt;(Q1657),Q1657=0),1,""),IF(OR(T1657*(1+$T$11+$T$9)&lt;(Q1657*(1+$O$9+$O$11)),Q1657=0),1,"")),"")</f>
        <v/>
      </c>
      <c r="AB1657" s="93" t="str">
        <f t="shared" si="412"/>
        <v/>
      </c>
      <c r="AC1657" s="56" t="str">
        <f t="shared" si="413"/>
        <v/>
      </c>
      <c r="AD1657" s="94" t="str">
        <f t="shared" si="414"/>
        <v/>
      </c>
      <c r="AE1657" s="56" t="str">
        <f t="shared" si="415"/>
        <v/>
      </c>
      <c r="AF1657" s="78" t="str">
        <f t="shared" si="416"/>
        <v/>
      </c>
    </row>
    <row r="1658" spans="1:32" s="74" customFormat="1" x14ac:dyDescent="0.2">
      <c r="A1658" s="74" t="str">
        <f>IF(EXPORTADO!I1640&lt;&gt;"",EXPORTADO!I1640,"")</f>
        <v/>
      </c>
      <c r="B1658" s="74" t="str">
        <f t="shared" si="401"/>
        <v/>
      </c>
      <c r="C1658" s="86" t="str">
        <f t="shared" si="402"/>
        <v/>
      </c>
      <c r="D1658" s="86" t="str">
        <f t="shared" si="403"/>
        <v/>
      </c>
      <c r="E1658" s="86" t="str">
        <f t="shared" si="404"/>
        <v/>
      </c>
      <c r="F1658" s="86" t="str">
        <f t="shared" si="405"/>
        <v/>
      </c>
      <c r="G1658" s="86" t="str">
        <f t="shared" si="406"/>
        <v/>
      </c>
      <c r="H1658" s="87" t="str">
        <f>IF(EXPORTADO!B1640&lt;&gt;"",EXPORTADO!B1640,"")</f>
        <v/>
      </c>
      <c r="I1658" s="78" t="str">
        <f t="shared" si="407"/>
        <v/>
      </c>
      <c r="J1658" s="78"/>
      <c r="K1658" s="88" t="str">
        <f>IF(EXPORTADO!A1640&lt;&gt;"",TRIM(EXPORTADO!A1640),"")</f>
        <v/>
      </c>
      <c r="L1658" s="50" t="str">
        <f>IF(K1658&lt;&gt;"",EXPORTADO!D1640,"")</f>
        <v/>
      </c>
      <c r="M1658" s="50"/>
      <c r="N1658" s="78" t="str">
        <f>IF(K1658&lt;&gt;"",EXPORTADO!C1640,"")</f>
        <v/>
      </c>
      <c r="O1658" s="89" t="str">
        <f>IF(G1658&lt;&gt;"",EXPORTADO!E1640,"")</f>
        <v/>
      </c>
      <c r="P1658" s="90" t="str">
        <f>IF(G1658&lt;&gt;"",EXPORTADO!F1640,"")</f>
        <v/>
      </c>
      <c r="Q1658" s="90" t="str">
        <f>IF($G1658&lt;&gt;"",$O1658*P1658,IF(OR($I1658="c",$I1658="css"),SUMIF($G$22:G$2999,$K1658,Q$22:Q$2999),IF($I1658="c1",SUMIF($F$22:F$2999,$K1658,Q$22:Q$2999),IF($I1658="c2",SUMIF($E$22:E$2999,$K1658,Q$22:Q$2999),IF($I1658="c3",SUMIF($D$22:D$2999,$K1658,Q$22:Q$2999),IF($I1658="c4",SUMIF($C$22:C$2999,$K1658,Q$22:Q$2999),""))))))</f>
        <v/>
      </c>
      <c r="S1658" s="90"/>
      <c r="T1658" s="90" t="str">
        <f>IF(G1658&lt;&gt;"",IF(S1658&lt;&gt;"",O1658*S1658,"Celda Vacia"),IF($G1658&lt;&gt;"",$O1658*S1658,IF(OR($I1658="c",$I1658="css"),SUMIF($G$22:G$2999,$K1658,T$22:T$2999),IF($I1658="c1",SUMIF($F$22:F$2999,$K1658,T$22:T$2999),IF($I1658="c2",SUMIF($E$22:E$2999,$K1658,T$22:T$2999),IF($I1658="c3",SUMIF($D$22:D$2999,$K1658,T$22:T$2999),IF($I1658="c4",SUMIF($C$22:C$2999,$K1658,T$22:T$2999),"")))))))</f>
        <v/>
      </c>
      <c r="U1658" s="91" t="str">
        <f t="shared" si="408"/>
        <v/>
      </c>
      <c r="V1658" s="45"/>
      <c r="X1658" s="50" t="str">
        <f t="shared" si="409"/>
        <v/>
      </c>
      <c r="Y1658" s="69" t="str">
        <f t="shared" si="410"/>
        <v/>
      </c>
      <c r="Z1658" s="69" t="str">
        <f t="shared" si="411"/>
        <v/>
      </c>
      <c r="AA1658" s="69" t="str">
        <f>IF(I1658="CSS",IF(RELLENAR!$F$6="PEM",IF(OR(T1658&lt;(Q1658),Q1658=0),1,""),IF(OR(T1658*(1+$T$11+$T$9)&lt;(Q1658*(1+$O$9+$O$11)),Q1658=0),1,"")),"")</f>
        <v/>
      </c>
      <c r="AB1658" s="93" t="str">
        <f t="shared" si="412"/>
        <v/>
      </c>
      <c r="AC1658" s="56" t="str">
        <f t="shared" si="413"/>
        <v/>
      </c>
      <c r="AD1658" s="94" t="str">
        <f t="shared" si="414"/>
        <v/>
      </c>
      <c r="AE1658" s="56" t="str">
        <f t="shared" si="415"/>
        <v/>
      </c>
      <c r="AF1658" s="78" t="str">
        <f t="shared" si="416"/>
        <v/>
      </c>
    </row>
    <row r="1659" spans="1:32" s="74" customFormat="1" x14ac:dyDescent="0.2">
      <c r="A1659" s="74" t="str">
        <f>IF(EXPORTADO!I1641&lt;&gt;"",EXPORTADO!I1641,"")</f>
        <v/>
      </c>
      <c r="B1659" s="74" t="str">
        <f t="shared" si="401"/>
        <v/>
      </c>
      <c r="C1659" s="86" t="str">
        <f t="shared" si="402"/>
        <v/>
      </c>
      <c r="D1659" s="86" t="str">
        <f t="shared" si="403"/>
        <v/>
      </c>
      <c r="E1659" s="86" t="str">
        <f t="shared" si="404"/>
        <v/>
      </c>
      <c r="F1659" s="86" t="str">
        <f t="shared" si="405"/>
        <v/>
      </c>
      <c r="G1659" s="86" t="str">
        <f t="shared" si="406"/>
        <v/>
      </c>
      <c r="H1659" s="87" t="str">
        <f>IF(EXPORTADO!B1641&lt;&gt;"",EXPORTADO!B1641,"")</f>
        <v/>
      </c>
      <c r="I1659" s="78" t="str">
        <f t="shared" si="407"/>
        <v/>
      </c>
      <c r="J1659" s="78"/>
      <c r="K1659" s="88" t="str">
        <f>IF(EXPORTADO!A1641&lt;&gt;"",TRIM(EXPORTADO!A1641),"")</f>
        <v/>
      </c>
      <c r="L1659" s="50" t="str">
        <f>IF(K1659&lt;&gt;"",EXPORTADO!D1641,"")</f>
        <v/>
      </c>
      <c r="M1659" s="50"/>
      <c r="N1659" s="78" t="str">
        <f>IF(K1659&lt;&gt;"",EXPORTADO!C1641,"")</f>
        <v/>
      </c>
      <c r="O1659" s="89" t="str">
        <f>IF(G1659&lt;&gt;"",EXPORTADO!E1641,"")</f>
        <v/>
      </c>
      <c r="P1659" s="90" t="str">
        <f>IF(G1659&lt;&gt;"",EXPORTADO!F1641,"")</f>
        <v/>
      </c>
      <c r="Q1659" s="90" t="str">
        <f>IF($G1659&lt;&gt;"",$O1659*P1659,IF(OR($I1659="c",$I1659="css"),SUMIF($G$22:G$2999,$K1659,Q$22:Q$2999),IF($I1659="c1",SUMIF($F$22:F$2999,$K1659,Q$22:Q$2999),IF($I1659="c2",SUMIF($E$22:E$2999,$K1659,Q$22:Q$2999),IF($I1659="c3",SUMIF($D$22:D$2999,$K1659,Q$22:Q$2999),IF($I1659="c4",SUMIF($C$22:C$2999,$K1659,Q$22:Q$2999),""))))))</f>
        <v/>
      </c>
      <c r="S1659" s="90"/>
      <c r="T1659" s="90" t="str">
        <f>IF(G1659&lt;&gt;"",IF(S1659&lt;&gt;"",O1659*S1659,"Celda Vacia"),IF($G1659&lt;&gt;"",$O1659*S1659,IF(OR($I1659="c",$I1659="css"),SUMIF($G$22:G$2999,$K1659,T$22:T$2999),IF($I1659="c1",SUMIF($F$22:F$2999,$K1659,T$22:T$2999),IF($I1659="c2",SUMIF($E$22:E$2999,$K1659,T$22:T$2999),IF($I1659="c3",SUMIF($D$22:D$2999,$K1659,T$22:T$2999),IF($I1659="c4",SUMIF($C$22:C$2999,$K1659,T$22:T$2999),"")))))))</f>
        <v/>
      </c>
      <c r="U1659" s="91" t="str">
        <f t="shared" si="408"/>
        <v/>
      </c>
      <c r="V1659" s="45"/>
      <c r="X1659" s="50" t="str">
        <f t="shared" si="409"/>
        <v/>
      </c>
      <c r="Y1659" s="69" t="str">
        <f t="shared" si="410"/>
        <v/>
      </c>
      <c r="Z1659" s="69" t="str">
        <f t="shared" si="411"/>
        <v/>
      </c>
      <c r="AA1659" s="69" t="str">
        <f>IF(I1659="CSS",IF(RELLENAR!$F$6="PEM",IF(OR(T1659&lt;(Q1659),Q1659=0),1,""),IF(OR(T1659*(1+$T$11+$T$9)&lt;(Q1659*(1+$O$9+$O$11)),Q1659=0),1,"")),"")</f>
        <v/>
      </c>
      <c r="AB1659" s="93" t="str">
        <f t="shared" si="412"/>
        <v/>
      </c>
      <c r="AC1659" s="56" t="str">
        <f t="shared" si="413"/>
        <v/>
      </c>
      <c r="AD1659" s="94" t="str">
        <f t="shared" si="414"/>
        <v/>
      </c>
      <c r="AE1659" s="56" t="str">
        <f t="shared" si="415"/>
        <v/>
      </c>
      <c r="AF1659" s="78" t="str">
        <f t="shared" si="416"/>
        <v/>
      </c>
    </row>
    <row r="1660" spans="1:32" s="74" customFormat="1" x14ac:dyDescent="0.2">
      <c r="A1660" s="74" t="str">
        <f>IF(EXPORTADO!I1642&lt;&gt;"",EXPORTADO!I1642,"")</f>
        <v/>
      </c>
      <c r="B1660" s="74" t="str">
        <f t="shared" si="401"/>
        <v/>
      </c>
      <c r="C1660" s="86" t="str">
        <f t="shared" si="402"/>
        <v/>
      </c>
      <c r="D1660" s="86" t="str">
        <f t="shared" si="403"/>
        <v/>
      </c>
      <c r="E1660" s="86" t="str">
        <f t="shared" si="404"/>
        <v/>
      </c>
      <c r="F1660" s="86" t="str">
        <f t="shared" si="405"/>
        <v/>
      </c>
      <c r="G1660" s="86" t="str">
        <f t="shared" si="406"/>
        <v/>
      </c>
      <c r="H1660" s="87" t="str">
        <f>IF(EXPORTADO!B1642&lt;&gt;"",EXPORTADO!B1642,"")</f>
        <v/>
      </c>
      <c r="I1660" s="78" t="str">
        <f t="shared" si="407"/>
        <v/>
      </c>
      <c r="J1660" s="78"/>
      <c r="K1660" s="88" t="str">
        <f>IF(EXPORTADO!A1642&lt;&gt;"",TRIM(EXPORTADO!A1642),"")</f>
        <v/>
      </c>
      <c r="L1660" s="50" t="str">
        <f>IF(K1660&lt;&gt;"",EXPORTADO!D1642,"")</f>
        <v/>
      </c>
      <c r="M1660" s="50"/>
      <c r="N1660" s="78" t="str">
        <f>IF(K1660&lt;&gt;"",EXPORTADO!C1642,"")</f>
        <v/>
      </c>
      <c r="O1660" s="89" t="str">
        <f>IF(G1660&lt;&gt;"",EXPORTADO!E1642,"")</f>
        <v/>
      </c>
      <c r="P1660" s="90" t="str">
        <f>IF(G1660&lt;&gt;"",EXPORTADO!F1642,"")</f>
        <v/>
      </c>
      <c r="Q1660" s="90" t="str">
        <f>IF($G1660&lt;&gt;"",$O1660*P1660,IF(OR($I1660="c",$I1660="css"),SUMIF($G$22:G$2999,$K1660,Q$22:Q$2999),IF($I1660="c1",SUMIF($F$22:F$2999,$K1660,Q$22:Q$2999),IF($I1660="c2",SUMIF($E$22:E$2999,$K1660,Q$22:Q$2999),IF($I1660="c3",SUMIF($D$22:D$2999,$K1660,Q$22:Q$2999),IF($I1660="c4",SUMIF($C$22:C$2999,$K1660,Q$22:Q$2999),""))))))</f>
        <v/>
      </c>
      <c r="S1660" s="90"/>
      <c r="T1660" s="90" t="str">
        <f>IF(G1660&lt;&gt;"",IF(S1660&lt;&gt;"",O1660*S1660,"Celda Vacia"),IF($G1660&lt;&gt;"",$O1660*S1660,IF(OR($I1660="c",$I1660="css"),SUMIF($G$22:G$2999,$K1660,T$22:T$2999),IF($I1660="c1",SUMIF($F$22:F$2999,$K1660,T$22:T$2999),IF($I1660="c2",SUMIF($E$22:E$2999,$K1660,T$22:T$2999),IF($I1660="c3",SUMIF($D$22:D$2999,$K1660,T$22:T$2999),IF($I1660="c4",SUMIF($C$22:C$2999,$K1660,T$22:T$2999),"")))))))</f>
        <v/>
      </c>
      <c r="U1660" s="91" t="str">
        <f t="shared" si="408"/>
        <v/>
      </c>
      <c r="V1660" s="45"/>
      <c r="X1660" s="50" t="str">
        <f t="shared" si="409"/>
        <v/>
      </c>
      <c r="Y1660" s="69" t="str">
        <f t="shared" si="410"/>
        <v/>
      </c>
      <c r="Z1660" s="69" t="str">
        <f t="shared" si="411"/>
        <v/>
      </c>
      <c r="AA1660" s="69" t="str">
        <f>IF(I1660="CSS",IF(RELLENAR!$F$6="PEM",IF(OR(T1660&lt;(Q1660),Q1660=0),1,""),IF(OR(T1660*(1+$T$11+$T$9)&lt;(Q1660*(1+$O$9+$O$11)),Q1660=0),1,"")),"")</f>
        <v/>
      </c>
      <c r="AB1660" s="93" t="str">
        <f t="shared" si="412"/>
        <v/>
      </c>
      <c r="AC1660" s="56" t="str">
        <f t="shared" si="413"/>
        <v/>
      </c>
      <c r="AD1660" s="94" t="str">
        <f t="shared" si="414"/>
        <v/>
      </c>
      <c r="AE1660" s="56" t="str">
        <f t="shared" si="415"/>
        <v/>
      </c>
      <c r="AF1660" s="78" t="str">
        <f t="shared" si="416"/>
        <v/>
      </c>
    </row>
    <row r="1661" spans="1:32" s="74" customFormat="1" x14ac:dyDescent="0.2">
      <c r="A1661" s="74" t="str">
        <f>IF(EXPORTADO!I1643&lt;&gt;"",EXPORTADO!I1643,"")</f>
        <v/>
      </c>
      <c r="B1661" s="74" t="str">
        <f t="shared" si="401"/>
        <v/>
      </c>
      <c r="C1661" s="86" t="str">
        <f t="shared" si="402"/>
        <v/>
      </c>
      <c r="D1661" s="86" t="str">
        <f t="shared" si="403"/>
        <v/>
      </c>
      <c r="E1661" s="86" t="str">
        <f t="shared" si="404"/>
        <v/>
      </c>
      <c r="F1661" s="86" t="str">
        <f t="shared" si="405"/>
        <v/>
      </c>
      <c r="G1661" s="86" t="str">
        <f t="shared" si="406"/>
        <v/>
      </c>
      <c r="H1661" s="87" t="str">
        <f>IF(EXPORTADO!B1643&lt;&gt;"",EXPORTADO!B1643,"")</f>
        <v/>
      </c>
      <c r="I1661" s="78" t="str">
        <f t="shared" si="407"/>
        <v/>
      </c>
      <c r="J1661" s="78"/>
      <c r="K1661" s="88" t="str">
        <f>IF(EXPORTADO!A1643&lt;&gt;"",TRIM(EXPORTADO!A1643),"")</f>
        <v/>
      </c>
      <c r="L1661" s="50" t="str">
        <f>IF(K1661&lt;&gt;"",EXPORTADO!D1643,"")</f>
        <v/>
      </c>
      <c r="M1661" s="50"/>
      <c r="N1661" s="78" t="str">
        <f>IF(K1661&lt;&gt;"",EXPORTADO!C1643,"")</f>
        <v/>
      </c>
      <c r="O1661" s="89" t="str">
        <f>IF(G1661&lt;&gt;"",EXPORTADO!E1643,"")</f>
        <v/>
      </c>
      <c r="P1661" s="90" t="str">
        <f>IF(G1661&lt;&gt;"",EXPORTADO!F1643,"")</f>
        <v/>
      </c>
      <c r="Q1661" s="90" t="str">
        <f>IF($G1661&lt;&gt;"",$O1661*P1661,IF(OR($I1661="c",$I1661="css"),SUMIF($G$22:G$2999,$K1661,Q$22:Q$2999),IF($I1661="c1",SUMIF($F$22:F$2999,$K1661,Q$22:Q$2999),IF($I1661="c2",SUMIF($E$22:E$2999,$K1661,Q$22:Q$2999),IF($I1661="c3",SUMIF($D$22:D$2999,$K1661,Q$22:Q$2999),IF($I1661="c4",SUMIF($C$22:C$2999,$K1661,Q$22:Q$2999),""))))))</f>
        <v/>
      </c>
      <c r="S1661" s="90"/>
      <c r="T1661" s="90" t="str">
        <f>IF(G1661&lt;&gt;"",IF(S1661&lt;&gt;"",O1661*S1661,"Celda Vacia"),IF($G1661&lt;&gt;"",$O1661*S1661,IF(OR($I1661="c",$I1661="css"),SUMIF($G$22:G$2999,$K1661,T$22:T$2999),IF($I1661="c1",SUMIF($F$22:F$2999,$K1661,T$22:T$2999),IF($I1661="c2",SUMIF($E$22:E$2999,$K1661,T$22:T$2999),IF($I1661="c3",SUMIF($D$22:D$2999,$K1661,T$22:T$2999),IF($I1661="c4",SUMIF($C$22:C$2999,$K1661,T$22:T$2999),"")))))))</f>
        <v/>
      </c>
      <c r="U1661" s="91" t="str">
        <f t="shared" si="408"/>
        <v/>
      </c>
      <c r="V1661" s="45"/>
      <c r="X1661" s="50" t="str">
        <f t="shared" si="409"/>
        <v/>
      </c>
      <c r="Y1661" s="69" t="str">
        <f t="shared" si="410"/>
        <v/>
      </c>
      <c r="Z1661" s="69" t="str">
        <f t="shared" si="411"/>
        <v/>
      </c>
      <c r="AA1661" s="69" t="str">
        <f>IF(I1661="CSS",IF(RELLENAR!$F$6="PEM",IF(OR(T1661&lt;(Q1661),Q1661=0),1,""),IF(OR(T1661*(1+$T$11+$T$9)&lt;(Q1661*(1+$O$9+$O$11)),Q1661=0),1,"")),"")</f>
        <v/>
      </c>
      <c r="AB1661" s="93" t="str">
        <f t="shared" si="412"/>
        <v/>
      </c>
      <c r="AC1661" s="56" t="str">
        <f t="shared" si="413"/>
        <v/>
      </c>
      <c r="AD1661" s="94" t="str">
        <f t="shared" si="414"/>
        <v/>
      </c>
      <c r="AE1661" s="56" t="str">
        <f t="shared" si="415"/>
        <v/>
      </c>
      <c r="AF1661" s="78" t="str">
        <f t="shared" si="416"/>
        <v/>
      </c>
    </row>
    <row r="1662" spans="1:32" s="74" customFormat="1" x14ac:dyDescent="0.2">
      <c r="A1662" s="74" t="str">
        <f>IF(EXPORTADO!I1644&lt;&gt;"",EXPORTADO!I1644,"")</f>
        <v/>
      </c>
      <c r="B1662" s="74" t="str">
        <f t="shared" si="401"/>
        <v/>
      </c>
      <c r="C1662" s="86" t="str">
        <f t="shared" si="402"/>
        <v/>
      </c>
      <c r="D1662" s="86" t="str">
        <f t="shared" si="403"/>
        <v/>
      </c>
      <c r="E1662" s="86" t="str">
        <f t="shared" si="404"/>
        <v/>
      </c>
      <c r="F1662" s="86" t="str">
        <f t="shared" si="405"/>
        <v/>
      </c>
      <c r="G1662" s="86" t="str">
        <f t="shared" si="406"/>
        <v/>
      </c>
      <c r="H1662" s="87" t="str">
        <f>IF(EXPORTADO!B1644&lt;&gt;"",EXPORTADO!B1644,"")</f>
        <v/>
      </c>
      <c r="I1662" s="78" t="str">
        <f t="shared" si="407"/>
        <v/>
      </c>
      <c r="J1662" s="78"/>
      <c r="K1662" s="88" t="str">
        <f>IF(EXPORTADO!A1644&lt;&gt;"",TRIM(EXPORTADO!A1644),"")</f>
        <v/>
      </c>
      <c r="L1662" s="50" t="str">
        <f>IF(K1662&lt;&gt;"",EXPORTADO!D1644,"")</f>
        <v/>
      </c>
      <c r="M1662" s="50"/>
      <c r="N1662" s="78" t="str">
        <f>IF(K1662&lt;&gt;"",EXPORTADO!C1644,"")</f>
        <v/>
      </c>
      <c r="O1662" s="89" t="str">
        <f>IF(G1662&lt;&gt;"",EXPORTADO!E1644,"")</f>
        <v/>
      </c>
      <c r="P1662" s="90" t="str">
        <f>IF(G1662&lt;&gt;"",EXPORTADO!F1644,"")</f>
        <v/>
      </c>
      <c r="Q1662" s="90" t="str">
        <f>IF($G1662&lt;&gt;"",$O1662*P1662,IF(OR($I1662="c",$I1662="css"),SUMIF($G$22:G$2999,$K1662,Q$22:Q$2999),IF($I1662="c1",SUMIF($F$22:F$2999,$K1662,Q$22:Q$2999),IF($I1662="c2",SUMIF($E$22:E$2999,$K1662,Q$22:Q$2999),IF($I1662="c3",SUMIF($D$22:D$2999,$K1662,Q$22:Q$2999),IF($I1662="c4",SUMIF($C$22:C$2999,$K1662,Q$22:Q$2999),""))))))</f>
        <v/>
      </c>
      <c r="S1662" s="90"/>
      <c r="T1662" s="90" t="str">
        <f>IF(G1662&lt;&gt;"",IF(S1662&lt;&gt;"",O1662*S1662,"Celda Vacia"),IF($G1662&lt;&gt;"",$O1662*S1662,IF(OR($I1662="c",$I1662="css"),SUMIF($G$22:G$2999,$K1662,T$22:T$2999),IF($I1662="c1",SUMIF($F$22:F$2999,$K1662,T$22:T$2999),IF($I1662="c2",SUMIF($E$22:E$2999,$K1662,T$22:T$2999),IF($I1662="c3",SUMIF($D$22:D$2999,$K1662,T$22:T$2999),IF($I1662="c4",SUMIF($C$22:C$2999,$K1662,T$22:T$2999),"")))))))</f>
        <v/>
      </c>
      <c r="U1662" s="91" t="str">
        <f t="shared" si="408"/>
        <v/>
      </c>
      <c r="V1662" s="45"/>
      <c r="X1662" s="50" t="str">
        <f t="shared" si="409"/>
        <v/>
      </c>
      <c r="Y1662" s="69" t="str">
        <f t="shared" si="410"/>
        <v/>
      </c>
      <c r="Z1662" s="69" t="str">
        <f t="shared" si="411"/>
        <v/>
      </c>
      <c r="AA1662" s="69" t="str">
        <f>IF(I1662="CSS",IF(RELLENAR!$F$6="PEM",IF(OR(T1662&lt;(Q1662),Q1662=0),1,""),IF(OR(T1662*(1+$T$11+$T$9)&lt;(Q1662*(1+$O$9+$O$11)),Q1662=0),1,"")),"")</f>
        <v/>
      </c>
      <c r="AB1662" s="93" t="str">
        <f t="shared" si="412"/>
        <v/>
      </c>
      <c r="AC1662" s="56" t="str">
        <f t="shared" si="413"/>
        <v/>
      </c>
      <c r="AD1662" s="94" t="str">
        <f t="shared" si="414"/>
        <v/>
      </c>
      <c r="AE1662" s="56" t="str">
        <f t="shared" si="415"/>
        <v/>
      </c>
      <c r="AF1662" s="78" t="str">
        <f t="shared" si="416"/>
        <v/>
      </c>
    </row>
    <row r="1663" spans="1:32" s="74" customFormat="1" x14ac:dyDescent="0.2">
      <c r="A1663" s="74" t="str">
        <f>IF(EXPORTADO!I1645&lt;&gt;"",EXPORTADO!I1645,"")</f>
        <v/>
      </c>
      <c r="B1663" s="74" t="str">
        <f t="shared" si="401"/>
        <v/>
      </c>
      <c r="C1663" s="86" t="str">
        <f t="shared" si="402"/>
        <v/>
      </c>
      <c r="D1663" s="86" t="str">
        <f t="shared" si="403"/>
        <v/>
      </c>
      <c r="E1663" s="86" t="str">
        <f t="shared" si="404"/>
        <v/>
      </c>
      <c r="F1663" s="86" t="str">
        <f t="shared" si="405"/>
        <v/>
      </c>
      <c r="G1663" s="86" t="str">
        <f t="shared" si="406"/>
        <v/>
      </c>
      <c r="H1663" s="87" t="str">
        <f>IF(EXPORTADO!B1645&lt;&gt;"",EXPORTADO!B1645,"")</f>
        <v/>
      </c>
      <c r="I1663" s="78" t="str">
        <f t="shared" si="407"/>
        <v/>
      </c>
      <c r="J1663" s="78"/>
      <c r="K1663" s="88" t="str">
        <f>IF(EXPORTADO!A1645&lt;&gt;"",TRIM(EXPORTADO!A1645),"")</f>
        <v/>
      </c>
      <c r="L1663" s="50" t="str">
        <f>IF(K1663&lt;&gt;"",EXPORTADO!D1645,"")</f>
        <v/>
      </c>
      <c r="M1663" s="50"/>
      <c r="N1663" s="78" t="str">
        <f>IF(K1663&lt;&gt;"",EXPORTADO!C1645,"")</f>
        <v/>
      </c>
      <c r="O1663" s="89" t="str">
        <f>IF(G1663&lt;&gt;"",EXPORTADO!E1645,"")</f>
        <v/>
      </c>
      <c r="P1663" s="90" t="str">
        <f>IF(G1663&lt;&gt;"",EXPORTADO!F1645,"")</f>
        <v/>
      </c>
      <c r="Q1663" s="90" t="str">
        <f>IF($G1663&lt;&gt;"",$O1663*P1663,IF(OR($I1663="c",$I1663="css"),SUMIF($G$22:G$2999,$K1663,Q$22:Q$2999),IF($I1663="c1",SUMIF($F$22:F$2999,$K1663,Q$22:Q$2999),IF($I1663="c2",SUMIF($E$22:E$2999,$K1663,Q$22:Q$2999),IF($I1663="c3",SUMIF($D$22:D$2999,$K1663,Q$22:Q$2999),IF($I1663="c4",SUMIF($C$22:C$2999,$K1663,Q$22:Q$2999),""))))))</f>
        <v/>
      </c>
      <c r="S1663" s="90"/>
      <c r="T1663" s="90" t="str">
        <f>IF(G1663&lt;&gt;"",IF(S1663&lt;&gt;"",O1663*S1663,"Celda Vacia"),IF($G1663&lt;&gt;"",$O1663*S1663,IF(OR($I1663="c",$I1663="css"),SUMIF($G$22:G$2999,$K1663,T$22:T$2999),IF($I1663="c1",SUMIF($F$22:F$2999,$K1663,T$22:T$2999),IF($I1663="c2",SUMIF($E$22:E$2999,$K1663,T$22:T$2999),IF($I1663="c3",SUMIF($D$22:D$2999,$K1663,T$22:T$2999),IF($I1663="c4",SUMIF($C$22:C$2999,$K1663,T$22:T$2999),"")))))))</f>
        <v/>
      </c>
      <c r="U1663" s="91" t="str">
        <f t="shared" si="408"/>
        <v/>
      </c>
      <c r="V1663" s="45"/>
      <c r="X1663" s="50" t="str">
        <f t="shared" si="409"/>
        <v/>
      </c>
      <c r="Y1663" s="69" t="str">
        <f t="shared" si="410"/>
        <v/>
      </c>
      <c r="Z1663" s="69" t="str">
        <f t="shared" si="411"/>
        <v/>
      </c>
      <c r="AA1663" s="69" t="str">
        <f>IF(I1663="CSS",IF(RELLENAR!$F$6="PEM",IF(OR(T1663&lt;(Q1663),Q1663=0),1,""),IF(OR(T1663*(1+$T$11+$T$9)&lt;(Q1663*(1+$O$9+$O$11)),Q1663=0),1,"")),"")</f>
        <v/>
      </c>
      <c r="AB1663" s="93" t="str">
        <f t="shared" si="412"/>
        <v/>
      </c>
      <c r="AC1663" s="56" t="str">
        <f t="shared" si="413"/>
        <v/>
      </c>
      <c r="AD1663" s="94" t="str">
        <f t="shared" si="414"/>
        <v/>
      </c>
      <c r="AE1663" s="56" t="str">
        <f t="shared" si="415"/>
        <v/>
      </c>
      <c r="AF1663" s="78" t="str">
        <f t="shared" si="416"/>
        <v/>
      </c>
    </row>
    <row r="1664" spans="1:32" s="74" customFormat="1" x14ac:dyDescent="0.2">
      <c r="A1664" s="74" t="str">
        <f>IF(EXPORTADO!I1646&lt;&gt;"",EXPORTADO!I1646,"")</f>
        <v/>
      </c>
      <c r="B1664" s="74" t="str">
        <f t="shared" si="401"/>
        <v/>
      </c>
      <c r="C1664" s="86" t="str">
        <f t="shared" si="402"/>
        <v/>
      </c>
      <c r="D1664" s="86" t="str">
        <f t="shared" si="403"/>
        <v/>
      </c>
      <c r="E1664" s="86" t="str">
        <f t="shared" si="404"/>
        <v/>
      </c>
      <c r="F1664" s="86" t="str">
        <f t="shared" si="405"/>
        <v/>
      </c>
      <c r="G1664" s="86" t="str">
        <f t="shared" si="406"/>
        <v/>
      </c>
      <c r="H1664" s="87" t="str">
        <f>IF(EXPORTADO!B1646&lt;&gt;"",EXPORTADO!B1646,"")</f>
        <v/>
      </c>
      <c r="I1664" s="78" t="str">
        <f t="shared" si="407"/>
        <v/>
      </c>
      <c r="J1664" s="78"/>
      <c r="K1664" s="88" t="str">
        <f>IF(EXPORTADO!A1646&lt;&gt;"",TRIM(EXPORTADO!A1646),"")</f>
        <v/>
      </c>
      <c r="L1664" s="50" t="str">
        <f>IF(K1664&lt;&gt;"",EXPORTADO!D1646,"")</f>
        <v/>
      </c>
      <c r="M1664" s="50"/>
      <c r="N1664" s="78" t="str">
        <f>IF(K1664&lt;&gt;"",EXPORTADO!C1646,"")</f>
        <v/>
      </c>
      <c r="O1664" s="89" t="str">
        <f>IF(G1664&lt;&gt;"",EXPORTADO!E1646,"")</f>
        <v/>
      </c>
      <c r="P1664" s="90" t="str">
        <f>IF(G1664&lt;&gt;"",EXPORTADO!F1646,"")</f>
        <v/>
      </c>
      <c r="Q1664" s="90" t="str">
        <f>IF($G1664&lt;&gt;"",$O1664*P1664,IF(OR($I1664="c",$I1664="css"),SUMIF($G$22:G$2999,$K1664,Q$22:Q$2999),IF($I1664="c1",SUMIF($F$22:F$2999,$K1664,Q$22:Q$2999),IF($I1664="c2",SUMIF($E$22:E$2999,$K1664,Q$22:Q$2999),IF($I1664="c3",SUMIF($D$22:D$2999,$K1664,Q$22:Q$2999),IF($I1664="c4",SUMIF($C$22:C$2999,$K1664,Q$22:Q$2999),""))))))</f>
        <v/>
      </c>
      <c r="S1664" s="90"/>
      <c r="T1664" s="90" t="str">
        <f>IF(G1664&lt;&gt;"",IF(S1664&lt;&gt;"",O1664*S1664,"Celda Vacia"),IF($G1664&lt;&gt;"",$O1664*S1664,IF(OR($I1664="c",$I1664="css"),SUMIF($G$22:G$2999,$K1664,T$22:T$2999),IF($I1664="c1",SUMIF($F$22:F$2999,$K1664,T$22:T$2999),IF($I1664="c2",SUMIF($E$22:E$2999,$K1664,T$22:T$2999),IF($I1664="c3",SUMIF($D$22:D$2999,$K1664,T$22:T$2999),IF($I1664="c4",SUMIF($C$22:C$2999,$K1664,T$22:T$2999),"")))))))</f>
        <v/>
      </c>
      <c r="U1664" s="91" t="str">
        <f t="shared" si="408"/>
        <v/>
      </c>
      <c r="V1664" s="45"/>
      <c r="X1664" s="50" t="str">
        <f t="shared" si="409"/>
        <v/>
      </c>
      <c r="Y1664" s="69" t="str">
        <f t="shared" si="410"/>
        <v/>
      </c>
      <c r="Z1664" s="69" t="str">
        <f t="shared" si="411"/>
        <v/>
      </c>
      <c r="AA1664" s="69" t="str">
        <f>IF(I1664="CSS",IF(RELLENAR!$F$6="PEM",IF(OR(T1664&lt;(Q1664),Q1664=0),1,""),IF(OR(T1664*(1+$T$11+$T$9)&lt;(Q1664*(1+$O$9+$O$11)),Q1664=0),1,"")),"")</f>
        <v/>
      </c>
      <c r="AB1664" s="93" t="str">
        <f t="shared" si="412"/>
        <v/>
      </c>
      <c r="AC1664" s="56" t="str">
        <f t="shared" si="413"/>
        <v/>
      </c>
      <c r="AD1664" s="94" t="str">
        <f t="shared" si="414"/>
        <v/>
      </c>
      <c r="AE1664" s="56" t="str">
        <f t="shared" si="415"/>
        <v/>
      </c>
      <c r="AF1664" s="78" t="str">
        <f t="shared" si="416"/>
        <v/>
      </c>
    </row>
    <row r="1665" spans="1:32" s="74" customFormat="1" x14ac:dyDescent="0.2">
      <c r="A1665" s="74" t="str">
        <f>IF(EXPORTADO!I1647&lt;&gt;"",EXPORTADO!I1647,"")</f>
        <v/>
      </c>
      <c r="B1665" s="74" t="str">
        <f t="shared" si="401"/>
        <v/>
      </c>
      <c r="C1665" s="86" t="str">
        <f t="shared" si="402"/>
        <v/>
      </c>
      <c r="D1665" s="86" t="str">
        <f t="shared" si="403"/>
        <v/>
      </c>
      <c r="E1665" s="86" t="str">
        <f t="shared" si="404"/>
        <v/>
      </c>
      <c r="F1665" s="86" t="str">
        <f t="shared" si="405"/>
        <v/>
      </c>
      <c r="G1665" s="86" t="str">
        <f t="shared" si="406"/>
        <v/>
      </c>
      <c r="H1665" s="87" t="str">
        <f>IF(EXPORTADO!B1647&lt;&gt;"",EXPORTADO!B1647,"")</f>
        <v/>
      </c>
      <c r="I1665" s="78" t="str">
        <f t="shared" si="407"/>
        <v/>
      </c>
      <c r="J1665" s="78"/>
      <c r="K1665" s="88" t="str">
        <f>IF(EXPORTADO!A1647&lt;&gt;"",TRIM(EXPORTADO!A1647),"")</f>
        <v/>
      </c>
      <c r="L1665" s="50" t="str">
        <f>IF(K1665&lt;&gt;"",EXPORTADO!D1647,"")</f>
        <v/>
      </c>
      <c r="M1665" s="50"/>
      <c r="N1665" s="78" t="str">
        <f>IF(K1665&lt;&gt;"",EXPORTADO!C1647,"")</f>
        <v/>
      </c>
      <c r="O1665" s="89" t="str">
        <f>IF(G1665&lt;&gt;"",EXPORTADO!E1647,"")</f>
        <v/>
      </c>
      <c r="P1665" s="90" t="str">
        <f>IF(G1665&lt;&gt;"",EXPORTADO!F1647,"")</f>
        <v/>
      </c>
      <c r="Q1665" s="90" t="str">
        <f>IF($G1665&lt;&gt;"",$O1665*P1665,IF(OR($I1665="c",$I1665="css"),SUMIF($G$22:G$2999,$K1665,Q$22:Q$2999),IF($I1665="c1",SUMIF($F$22:F$2999,$K1665,Q$22:Q$2999),IF($I1665="c2",SUMIF($E$22:E$2999,$K1665,Q$22:Q$2999),IF($I1665="c3",SUMIF($D$22:D$2999,$K1665,Q$22:Q$2999),IF($I1665="c4",SUMIF($C$22:C$2999,$K1665,Q$22:Q$2999),""))))))</f>
        <v/>
      </c>
      <c r="S1665" s="90"/>
      <c r="T1665" s="90" t="str">
        <f>IF(G1665&lt;&gt;"",IF(S1665&lt;&gt;"",O1665*S1665,"Celda Vacia"),IF($G1665&lt;&gt;"",$O1665*S1665,IF(OR($I1665="c",$I1665="css"),SUMIF($G$22:G$2999,$K1665,T$22:T$2999),IF($I1665="c1",SUMIF($F$22:F$2999,$K1665,T$22:T$2999),IF($I1665="c2",SUMIF($E$22:E$2999,$K1665,T$22:T$2999),IF($I1665="c3",SUMIF($D$22:D$2999,$K1665,T$22:T$2999),IF($I1665="c4",SUMIF($C$22:C$2999,$K1665,T$22:T$2999),"")))))))</f>
        <v/>
      </c>
      <c r="U1665" s="91" t="str">
        <f t="shared" si="408"/>
        <v/>
      </c>
      <c r="V1665" s="45"/>
      <c r="X1665" s="50" t="str">
        <f t="shared" si="409"/>
        <v/>
      </c>
      <c r="Y1665" s="69" t="str">
        <f t="shared" si="410"/>
        <v/>
      </c>
      <c r="Z1665" s="69" t="str">
        <f t="shared" si="411"/>
        <v/>
      </c>
      <c r="AA1665" s="69" t="str">
        <f>IF(I1665="CSS",IF(RELLENAR!$F$6="PEM",IF(OR(T1665&lt;(Q1665),Q1665=0),1,""),IF(OR(T1665*(1+$T$11+$T$9)&lt;(Q1665*(1+$O$9+$O$11)),Q1665=0),1,"")),"")</f>
        <v/>
      </c>
      <c r="AB1665" s="93" t="str">
        <f t="shared" si="412"/>
        <v/>
      </c>
      <c r="AC1665" s="56" t="str">
        <f t="shared" si="413"/>
        <v/>
      </c>
      <c r="AD1665" s="94" t="str">
        <f t="shared" si="414"/>
        <v/>
      </c>
      <c r="AE1665" s="56" t="str">
        <f t="shared" si="415"/>
        <v/>
      </c>
      <c r="AF1665" s="78" t="str">
        <f t="shared" si="416"/>
        <v/>
      </c>
    </row>
    <row r="1666" spans="1:32" s="74" customFormat="1" x14ac:dyDescent="0.2">
      <c r="A1666" s="74" t="str">
        <f>IF(EXPORTADO!I1648&lt;&gt;"",EXPORTADO!I1648,"")</f>
        <v/>
      </c>
      <c r="B1666" s="74" t="str">
        <f t="shared" si="401"/>
        <v/>
      </c>
      <c r="C1666" s="86" t="str">
        <f t="shared" si="402"/>
        <v/>
      </c>
      <c r="D1666" s="86" t="str">
        <f t="shared" si="403"/>
        <v/>
      </c>
      <c r="E1666" s="86" t="str">
        <f t="shared" si="404"/>
        <v/>
      </c>
      <c r="F1666" s="86" t="str">
        <f t="shared" si="405"/>
        <v/>
      </c>
      <c r="G1666" s="86" t="str">
        <f t="shared" si="406"/>
        <v/>
      </c>
      <c r="H1666" s="87" t="str">
        <f>IF(EXPORTADO!B1648&lt;&gt;"",EXPORTADO!B1648,"")</f>
        <v/>
      </c>
      <c r="I1666" s="78" t="str">
        <f t="shared" si="407"/>
        <v/>
      </c>
      <c r="J1666" s="78"/>
      <c r="K1666" s="88" t="str">
        <f>IF(EXPORTADO!A1648&lt;&gt;"",TRIM(EXPORTADO!A1648),"")</f>
        <v/>
      </c>
      <c r="L1666" s="50" t="str">
        <f>IF(K1666&lt;&gt;"",EXPORTADO!D1648,"")</f>
        <v/>
      </c>
      <c r="M1666" s="50"/>
      <c r="N1666" s="78" t="str">
        <f>IF(K1666&lt;&gt;"",EXPORTADO!C1648,"")</f>
        <v/>
      </c>
      <c r="O1666" s="89" t="str">
        <f>IF(G1666&lt;&gt;"",EXPORTADO!E1648,"")</f>
        <v/>
      </c>
      <c r="P1666" s="90" t="str">
        <f>IF(G1666&lt;&gt;"",EXPORTADO!F1648,"")</f>
        <v/>
      </c>
      <c r="Q1666" s="90" t="str">
        <f>IF($G1666&lt;&gt;"",$O1666*P1666,IF(OR($I1666="c",$I1666="css"),SUMIF($G$22:G$2999,$K1666,Q$22:Q$2999),IF($I1666="c1",SUMIF($F$22:F$2999,$K1666,Q$22:Q$2999),IF($I1666="c2",SUMIF($E$22:E$2999,$K1666,Q$22:Q$2999),IF($I1666="c3",SUMIF($D$22:D$2999,$K1666,Q$22:Q$2999),IF($I1666="c4",SUMIF($C$22:C$2999,$K1666,Q$22:Q$2999),""))))))</f>
        <v/>
      </c>
      <c r="S1666" s="90"/>
      <c r="T1666" s="90" t="str">
        <f>IF(G1666&lt;&gt;"",IF(S1666&lt;&gt;"",O1666*S1666,"Celda Vacia"),IF($G1666&lt;&gt;"",$O1666*S1666,IF(OR($I1666="c",$I1666="css"),SUMIF($G$22:G$2999,$K1666,T$22:T$2999),IF($I1666="c1",SUMIF($F$22:F$2999,$K1666,T$22:T$2999),IF($I1666="c2",SUMIF($E$22:E$2999,$K1666,T$22:T$2999),IF($I1666="c3",SUMIF($D$22:D$2999,$K1666,T$22:T$2999),IF($I1666="c4",SUMIF($C$22:C$2999,$K1666,T$22:T$2999),"")))))))</f>
        <v/>
      </c>
      <c r="U1666" s="91" t="str">
        <f t="shared" si="408"/>
        <v/>
      </c>
      <c r="V1666" s="45"/>
      <c r="X1666" s="50" t="str">
        <f t="shared" si="409"/>
        <v/>
      </c>
      <c r="Y1666" s="69" t="str">
        <f t="shared" si="410"/>
        <v/>
      </c>
      <c r="Z1666" s="69" t="str">
        <f t="shared" si="411"/>
        <v/>
      </c>
      <c r="AA1666" s="69" t="str">
        <f>IF(I1666="CSS",IF(RELLENAR!$F$6="PEM",IF(OR(T1666&lt;(Q1666),Q1666=0),1,""),IF(OR(T1666*(1+$T$11+$T$9)&lt;(Q1666*(1+$O$9+$O$11)),Q1666=0),1,"")),"")</f>
        <v/>
      </c>
      <c r="AB1666" s="93" t="str">
        <f t="shared" si="412"/>
        <v/>
      </c>
      <c r="AC1666" s="56" t="str">
        <f t="shared" si="413"/>
        <v/>
      </c>
      <c r="AD1666" s="94" t="str">
        <f t="shared" si="414"/>
        <v/>
      </c>
      <c r="AE1666" s="56" t="str">
        <f t="shared" si="415"/>
        <v/>
      </c>
      <c r="AF1666" s="78" t="str">
        <f t="shared" si="416"/>
        <v/>
      </c>
    </row>
    <row r="1667" spans="1:32" s="74" customFormat="1" x14ac:dyDescent="0.2">
      <c r="A1667" s="74" t="str">
        <f>IF(EXPORTADO!I1649&lt;&gt;"",EXPORTADO!I1649,"")</f>
        <v/>
      </c>
      <c r="B1667" s="74" t="str">
        <f t="shared" si="401"/>
        <v/>
      </c>
      <c r="C1667" s="86" t="str">
        <f t="shared" si="402"/>
        <v/>
      </c>
      <c r="D1667" s="86" t="str">
        <f t="shared" si="403"/>
        <v/>
      </c>
      <c r="E1667" s="86" t="str">
        <f t="shared" si="404"/>
        <v/>
      </c>
      <c r="F1667" s="86" t="str">
        <f t="shared" si="405"/>
        <v/>
      </c>
      <c r="G1667" s="86" t="str">
        <f t="shared" si="406"/>
        <v/>
      </c>
      <c r="H1667" s="87" t="str">
        <f>IF(EXPORTADO!B1649&lt;&gt;"",EXPORTADO!B1649,"")</f>
        <v/>
      </c>
      <c r="I1667" s="78" t="str">
        <f t="shared" si="407"/>
        <v/>
      </c>
      <c r="J1667" s="78"/>
      <c r="K1667" s="88" t="str">
        <f>IF(EXPORTADO!A1649&lt;&gt;"",TRIM(EXPORTADO!A1649),"")</f>
        <v/>
      </c>
      <c r="L1667" s="50" t="str">
        <f>IF(K1667&lt;&gt;"",EXPORTADO!D1649,"")</f>
        <v/>
      </c>
      <c r="M1667" s="50"/>
      <c r="N1667" s="78" t="str">
        <f>IF(K1667&lt;&gt;"",EXPORTADO!C1649,"")</f>
        <v/>
      </c>
      <c r="O1667" s="89" t="str">
        <f>IF(G1667&lt;&gt;"",EXPORTADO!E1649,"")</f>
        <v/>
      </c>
      <c r="P1667" s="90" t="str">
        <f>IF(G1667&lt;&gt;"",EXPORTADO!F1649,"")</f>
        <v/>
      </c>
      <c r="Q1667" s="90" t="str">
        <f>IF($G1667&lt;&gt;"",$O1667*P1667,IF(OR($I1667="c",$I1667="css"),SUMIF($G$22:G$2999,$K1667,Q$22:Q$2999),IF($I1667="c1",SUMIF($F$22:F$2999,$K1667,Q$22:Q$2999),IF($I1667="c2",SUMIF($E$22:E$2999,$K1667,Q$22:Q$2999),IF($I1667="c3",SUMIF($D$22:D$2999,$K1667,Q$22:Q$2999),IF($I1667="c4",SUMIF($C$22:C$2999,$K1667,Q$22:Q$2999),""))))))</f>
        <v/>
      </c>
      <c r="S1667" s="90"/>
      <c r="T1667" s="90" t="str">
        <f>IF(G1667&lt;&gt;"",IF(S1667&lt;&gt;"",O1667*S1667,"Celda Vacia"),IF($G1667&lt;&gt;"",$O1667*S1667,IF(OR($I1667="c",$I1667="css"),SUMIF($G$22:G$2999,$K1667,T$22:T$2999),IF($I1667="c1",SUMIF($F$22:F$2999,$K1667,T$22:T$2999),IF($I1667="c2",SUMIF($E$22:E$2999,$K1667,T$22:T$2999),IF($I1667="c3",SUMIF($D$22:D$2999,$K1667,T$22:T$2999),IF($I1667="c4",SUMIF($C$22:C$2999,$K1667,T$22:T$2999),"")))))))</f>
        <v/>
      </c>
      <c r="U1667" s="91" t="str">
        <f t="shared" si="408"/>
        <v/>
      </c>
      <c r="V1667" s="45"/>
      <c r="X1667" s="50" t="str">
        <f t="shared" si="409"/>
        <v/>
      </c>
      <c r="Y1667" s="69" t="str">
        <f t="shared" si="410"/>
        <v/>
      </c>
      <c r="Z1667" s="69" t="str">
        <f t="shared" si="411"/>
        <v/>
      </c>
      <c r="AA1667" s="69" t="str">
        <f>IF(I1667="CSS",IF(RELLENAR!$F$6="PEM",IF(OR(T1667&lt;(Q1667),Q1667=0),1,""),IF(OR(T1667*(1+$T$11+$T$9)&lt;(Q1667*(1+$O$9+$O$11)),Q1667=0),1,"")),"")</f>
        <v/>
      </c>
      <c r="AB1667" s="93" t="str">
        <f t="shared" si="412"/>
        <v/>
      </c>
      <c r="AC1667" s="56" t="str">
        <f t="shared" si="413"/>
        <v/>
      </c>
      <c r="AD1667" s="94" t="str">
        <f t="shared" si="414"/>
        <v/>
      </c>
      <c r="AE1667" s="56" t="str">
        <f t="shared" si="415"/>
        <v/>
      </c>
      <c r="AF1667" s="78" t="str">
        <f t="shared" si="416"/>
        <v/>
      </c>
    </row>
    <row r="1668" spans="1:32" s="74" customFormat="1" x14ac:dyDescent="0.2">
      <c r="A1668" s="74" t="str">
        <f>IF(EXPORTADO!I1650&lt;&gt;"",EXPORTADO!I1650,"")</f>
        <v/>
      </c>
      <c r="B1668" s="74" t="str">
        <f t="shared" si="401"/>
        <v/>
      </c>
      <c r="C1668" s="86" t="str">
        <f t="shared" si="402"/>
        <v/>
      </c>
      <c r="D1668" s="86" t="str">
        <f t="shared" si="403"/>
        <v/>
      </c>
      <c r="E1668" s="86" t="str">
        <f t="shared" si="404"/>
        <v/>
      </c>
      <c r="F1668" s="86" t="str">
        <f t="shared" si="405"/>
        <v/>
      </c>
      <c r="G1668" s="86" t="str">
        <f t="shared" si="406"/>
        <v/>
      </c>
      <c r="H1668" s="87" t="str">
        <f>IF(EXPORTADO!B1650&lt;&gt;"",EXPORTADO!B1650,"")</f>
        <v/>
      </c>
      <c r="I1668" s="78" t="str">
        <f t="shared" si="407"/>
        <v/>
      </c>
      <c r="J1668" s="78"/>
      <c r="K1668" s="88" t="str">
        <f>IF(EXPORTADO!A1650&lt;&gt;"",TRIM(EXPORTADO!A1650),"")</f>
        <v/>
      </c>
      <c r="L1668" s="50" t="str">
        <f>IF(K1668&lt;&gt;"",EXPORTADO!D1650,"")</f>
        <v/>
      </c>
      <c r="M1668" s="50"/>
      <c r="N1668" s="78" t="str">
        <f>IF(K1668&lt;&gt;"",EXPORTADO!C1650,"")</f>
        <v/>
      </c>
      <c r="O1668" s="89" t="str">
        <f>IF(G1668&lt;&gt;"",EXPORTADO!E1650,"")</f>
        <v/>
      </c>
      <c r="P1668" s="90" t="str">
        <f>IF(G1668&lt;&gt;"",EXPORTADO!F1650,"")</f>
        <v/>
      </c>
      <c r="Q1668" s="90" t="str">
        <f>IF($G1668&lt;&gt;"",$O1668*P1668,IF(OR($I1668="c",$I1668="css"),SUMIF($G$22:G$2999,$K1668,Q$22:Q$2999),IF($I1668="c1",SUMIF($F$22:F$2999,$K1668,Q$22:Q$2999),IF($I1668="c2",SUMIF($E$22:E$2999,$K1668,Q$22:Q$2999),IF($I1668="c3",SUMIF($D$22:D$2999,$K1668,Q$22:Q$2999),IF($I1668="c4",SUMIF($C$22:C$2999,$K1668,Q$22:Q$2999),""))))))</f>
        <v/>
      </c>
      <c r="S1668" s="90"/>
      <c r="T1668" s="90" t="str">
        <f>IF(G1668&lt;&gt;"",IF(S1668&lt;&gt;"",O1668*S1668,"Celda Vacia"),IF($G1668&lt;&gt;"",$O1668*S1668,IF(OR($I1668="c",$I1668="css"),SUMIF($G$22:G$2999,$K1668,T$22:T$2999),IF($I1668="c1",SUMIF($F$22:F$2999,$K1668,T$22:T$2999),IF($I1668="c2",SUMIF($E$22:E$2999,$K1668,T$22:T$2999),IF($I1668="c3",SUMIF($D$22:D$2999,$K1668,T$22:T$2999),IF($I1668="c4",SUMIF($C$22:C$2999,$K1668,T$22:T$2999),"")))))))</f>
        <v/>
      </c>
      <c r="U1668" s="91" t="str">
        <f t="shared" si="408"/>
        <v/>
      </c>
      <c r="V1668" s="45"/>
      <c r="X1668" s="50" t="str">
        <f t="shared" si="409"/>
        <v/>
      </c>
      <c r="Y1668" s="69" t="str">
        <f t="shared" si="410"/>
        <v/>
      </c>
      <c r="Z1668" s="69" t="str">
        <f t="shared" si="411"/>
        <v/>
      </c>
      <c r="AA1668" s="69" t="str">
        <f>IF(I1668="CSS",IF(RELLENAR!$F$6="PEM",IF(OR(T1668&lt;(Q1668),Q1668=0),1,""),IF(OR(T1668*(1+$T$11+$T$9)&lt;(Q1668*(1+$O$9+$O$11)),Q1668=0),1,"")),"")</f>
        <v/>
      </c>
      <c r="AB1668" s="93" t="str">
        <f t="shared" si="412"/>
        <v/>
      </c>
      <c r="AC1668" s="56" t="str">
        <f t="shared" si="413"/>
        <v/>
      </c>
      <c r="AD1668" s="94" t="str">
        <f t="shared" si="414"/>
        <v/>
      </c>
      <c r="AE1668" s="56" t="str">
        <f t="shared" si="415"/>
        <v/>
      </c>
      <c r="AF1668" s="78" t="str">
        <f t="shared" si="416"/>
        <v/>
      </c>
    </row>
    <row r="1669" spans="1:32" s="74" customFormat="1" x14ac:dyDescent="0.2">
      <c r="A1669" s="74" t="str">
        <f>IF(EXPORTADO!I1651&lt;&gt;"",EXPORTADO!I1651,"")</f>
        <v/>
      </c>
      <c r="B1669" s="74" t="str">
        <f t="shared" si="401"/>
        <v/>
      </c>
      <c r="C1669" s="86" t="str">
        <f t="shared" si="402"/>
        <v/>
      </c>
      <c r="D1669" s="86" t="str">
        <f t="shared" si="403"/>
        <v/>
      </c>
      <c r="E1669" s="86" t="str">
        <f t="shared" si="404"/>
        <v/>
      </c>
      <c r="F1669" s="86" t="str">
        <f t="shared" si="405"/>
        <v/>
      </c>
      <c r="G1669" s="86" t="str">
        <f t="shared" si="406"/>
        <v/>
      </c>
      <c r="H1669" s="87" t="str">
        <f>IF(EXPORTADO!B1651&lt;&gt;"",EXPORTADO!B1651,"")</f>
        <v/>
      </c>
      <c r="I1669" s="78" t="str">
        <f t="shared" si="407"/>
        <v/>
      </c>
      <c r="J1669" s="78"/>
      <c r="K1669" s="88" t="str">
        <f>IF(EXPORTADO!A1651&lt;&gt;"",TRIM(EXPORTADO!A1651),"")</f>
        <v/>
      </c>
      <c r="L1669" s="50" t="str">
        <f>IF(K1669&lt;&gt;"",EXPORTADO!D1651,"")</f>
        <v/>
      </c>
      <c r="M1669" s="50"/>
      <c r="N1669" s="78" t="str">
        <f>IF(K1669&lt;&gt;"",EXPORTADO!C1651,"")</f>
        <v/>
      </c>
      <c r="O1669" s="89" t="str">
        <f>IF(G1669&lt;&gt;"",EXPORTADO!E1651,"")</f>
        <v/>
      </c>
      <c r="P1669" s="90" t="str">
        <f>IF(G1669&lt;&gt;"",EXPORTADO!F1651,"")</f>
        <v/>
      </c>
      <c r="Q1669" s="90" t="str">
        <f>IF($G1669&lt;&gt;"",$O1669*P1669,IF(OR($I1669="c",$I1669="css"),SUMIF($G$22:G$2999,$K1669,Q$22:Q$2999),IF($I1669="c1",SUMIF($F$22:F$2999,$K1669,Q$22:Q$2999),IF($I1669="c2",SUMIF($E$22:E$2999,$K1669,Q$22:Q$2999),IF($I1669="c3",SUMIF($D$22:D$2999,$K1669,Q$22:Q$2999),IF($I1669="c4",SUMIF($C$22:C$2999,$K1669,Q$22:Q$2999),""))))))</f>
        <v/>
      </c>
      <c r="S1669" s="90"/>
      <c r="T1669" s="90" t="str">
        <f>IF(G1669&lt;&gt;"",IF(S1669&lt;&gt;"",O1669*S1669,"Celda Vacia"),IF($G1669&lt;&gt;"",$O1669*S1669,IF(OR($I1669="c",$I1669="css"),SUMIF($G$22:G$2999,$K1669,T$22:T$2999),IF($I1669="c1",SUMIF($F$22:F$2999,$K1669,T$22:T$2999),IF($I1669="c2",SUMIF($E$22:E$2999,$K1669,T$22:T$2999),IF($I1669="c3",SUMIF($D$22:D$2999,$K1669,T$22:T$2999),IF($I1669="c4",SUMIF($C$22:C$2999,$K1669,T$22:T$2999),"")))))))</f>
        <v/>
      </c>
      <c r="U1669" s="91" t="str">
        <f t="shared" si="408"/>
        <v/>
      </c>
      <c r="V1669" s="45"/>
      <c r="X1669" s="50" t="str">
        <f t="shared" si="409"/>
        <v/>
      </c>
      <c r="Y1669" s="69" t="str">
        <f t="shared" si="410"/>
        <v/>
      </c>
      <c r="Z1669" s="69" t="str">
        <f t="shared" si="411"/>
        <v/>
      </c>
      <c r="AA1669" s="69" t="str">
        <f>IF(I1669="CSS",IF(RELLENAR!$F$6="PEM",IF(OR(T1669&lt;(Q1669),Q1669=0),1,""),IF(OR(T1669*(1+$T$11+$T$9)&lt;(Q1669*(1+$O$9+$O$11)),Q1669=0),1,"")),"")</f>
        <v/>
      </c>
      <c r="AB1669" s="93" t="str">
        <f t="shared" si="412"/>
        <v/>
      </c>
      <c r="AC1669" s="56" t="str">
        <f t="shared" si="413"/>
        <v/>
      </c>
      <c r="AD1669" s="94" t="str">
        <f t="shared" si="414"/>
        <v/>
      </c>
      <c r="AE1669" s="56" t="str">
        <f t="shared" si="415"/>
        <v/>
      </c>
      <c r="AF1669" s="78" t="str">
        <f t="shared" si="416"/>
        <v/>
      </c>
    </row>
    <row r="1670" spans="1:32" s="74" customFormat="1" x14ac:dyDescent="0.2">
      <c r="A1670" s="74" t="str">
        <f>IF(EXPORTADO!I1652&lt;&gt;"",EXPORTADO!I1652,"")</f>
        <v/>
      </c>
      <c r="B1670" s="74" t="str">
        <f t="shared" si="401"/>
        <v/>
      </c>
      <c r="C1670" s="86" t="str">
        <f t="shared" si="402"/>
        <v/>
      </c>
      <c r="D1670" s="86" t="str">
        <f t="shared" si="403"/>
        <v/>
      </c>
      <c r="E1670" s="86" t="str">
        <f t="shared" si="404"/>
        <v/>
      </c>
      <c r="F1670" s="86" t="str">
        <f t="shared" si="405"/>
        <v/>
      </c>
      <c r="G1670" s="86" t="str">
        <f t="shared" si="406"/>
        <v/>
      </c>
      <c r="H1670" s="87" t="str">
        <f>IF(EXPORTADO!B1652&lt;&gt;"",EXPORTADO!B1652,"")</f>
        <v/>
      </c>
      <c r="I1670" s="78" t="str">
        <f t="shared" si="407"/>
        <v/>
      </c>
      <c r="J1670" s="78"/>
      <c r="K1670" s="88" t="str">
        <f>IF(EXPORTADO!A1652&lt;&gt;"",TRIM(EXPORTADO!A1652),"")</f>
        <v/>
      </c>
      <c r="L1670" s="50" t="str">
        <f>IF(K1670&lt;&gt;"",EXPORTADO!D1652,"")</f>
        <v/>
      </c>
      <c r="M1670" s="50"/>
      <c r="N1670" s="78" t="str">
        <f>IF(K1670&lt;&gt;"",EXPORTADO!C1652,"")</f>
        <v/>
      </c>
      <c r="O1670" s="89" t="str">
        <f>IF(G1670&lt;&gt;"",EXPORTADO!E1652,"")</f>
        <v/>
      </c>
      <c r="P1670" s="90" t="str">
        <f>IF(G1670&lt;&gt;"",EXPORTADO!F1652,"")</f>
        <v/>
      </c>
      <c r="Q1670" s="90" t="str">
        <f>IF($G1670&lt;&gt;"",$O1670*P1670,IF(OR($I1670="c",$I1670="css"),SUMIF($G$22:G$2999,$K1670,Q$22:Q$2999),IF($I1670="c1",SUMIF($F$22:F$2999,$K1670,Q$22:Q$2999),IF($I1670="c2",SUMIF($E$22:E$2999,$K1670,Q$22:Q$2999),IF($I1670="c3",SUMIF($D$22:D$2999,$K1670,Q$22:Q$2999),IF($I1670="c4",SUMIF($C$22:C$2999,$K1670,Q$22:Q$2999),""))))))</f>
        <v/>
      </c>
      <c r="S1670" s="90"/>
      <c r="T1670" s="90" t="str">
        <f>IF(G1670&lt;&gt;"",IF(S1670&lt;&gt;"",O1670*S1670,"Celda Vacia"),IF($G1670&lt;&gt;"",$O1670*S1670,IF(OR($I1670="c",$I1670="css"),SUMIF($G$22:G$2999,$K1670,T$22:T$2999),IF($I1670="c1",SUMIF($F$22:F$2999,$K1670,T$22:T$2999),IF($I1670="c2",SUMIF($E$22:E$2999,$K1670,T$22:T$2999),IF($I1670="c3",SUMIF($D$22:D$2999,$K1670,T$22:T$2999),IF($I1670="c4",SUMIF($C$22:C$2999,$K1670,T$22:T$2999),"")))))))</f>
        <v/>
      </c>
      <c r="U1670" s="91" t="str">
        <f t="shared" si="408"/>
        <v/>
      </c>
      <c r="V1670" s="45"/>
      <c r="X1670" s="50" t="str">
        <f t="shared" si="409"/>
        <v/>
      </c>
      <c r="Y1670" s="69" t="str">
        <f t="shared" si="410"/>
        <v/>
      </c>
      <c r="Z1670" s="69" t="str">
        <f t="shared" si="411"/>
        <v/>
      </c>
      <c r="AA1670" s="69" t="str">
        <f>IF(I1670="CSS",IF(RELLENAR!$F$6="PEM",IF(OR(T1670&lt;(Q1670),Q1670=0),1,""),IF(OR(T1670*(1+$T$11+$T$9)&lt;(Q1670*(1+$O$9+$O$11)),Q1670=0),1,"")),"")</f>
        <v/>
      </c>
      <c r="AB1670" s="93" t="str">
        <f t="shared" si="412"/>
        <v/>
      </c>
      <c r="AC1670" s="56" t="str">
        <f t="shared" si="413"/>
        <v/>
      </c>
      <c r="AD1670" s="94" t="str">
        <f t="shared" si="414"/>
        <v/>
      </c>
      <c r="AE1670" s="56" t="str">
        <f t="shared" si="415"/>
        <v/>
      </c>
      <c r="AF1670" s="78" t="str">
        <f t="shared" si="416"/>
        <v/>
      </c>
    </row>
    <row r="1671" spans="1:32" s="74" customFormat="1" x14ac:dyDescent="0.2">
      <c r="A1671" s="74" t="str">
        <f>IF(EXPORTADO!I1653&lt;&gt;"",EXPORTADO!I1653,"")</f>
        <v/>
      </c>
      <c r="B1671" s="74" t="str">
        <f t="shared" si="401"/>
        <v/>
      </c>
      <c r="C1671" s="86" t="str">
        <f t="shared" si="402"/>
        <v/>
      </c>
      <c r="D1671" s="86" t="str">
        <f t="shared" si="403"/>
        <v/>
      </c>
      <c r="E1671" s="86" t="str">
        <f t="shared" si="404"/>
        <v/>
      </c>
      <c r="F1671" s="86" t="str">
        <f t="shared" si="405"/>
        <v/>
      </c>
      <c r="G1671" s="86" t="str">
        <f t="shared" si="406"/>
        <v/>
      </c>
      <c r="H1671" s="87" t="str">
        <f>IF(EXPORTADO!B1653&lt;&gt;"",EXPORTADO!B1653,"")</f>
        <v/>
      </c>
      <c r="I1671" s="78" t="str">
        <f t="shared" si="407"/>
        <v/>
      </c>
      <c r="J1671" s="78"/>
      <c r="K1671" s="88" t="str">
        <f>IF(EXPORTADO!A1653&lt;&gt;"",TRIM(EXPORTADO!A1653),"")</f>
        <v/>
      </c>
      <c r="L1671" s="50" t="str">
        <f>IF(K1671&lt;&gt;"",EXPORTADO!D1653,"")</f>
        <v/>
      </c>
      <c r="M1671" s="50"/>
      <c r="N1671" s="78" t="str">
        <f>IF(K1671&lt;&gt;"",EXPORTADO!C1653,"")</f>
        <v/>
      </c>
      <c r="O1671" s="89" t="str">
        <f>IF(G1671&lt;&gt;"",EXPORTADO!E1653,"")</f>
        <v/>
      </c>
      <c r="P1671" s="90" t="str">
        <f>IF(G1671&lt;&gt;"",EXPORTADO!F1653,"")</f>
        <v/>
      </c>
      <c r="Q1671" s="90" t="str">
        <f>IF($G1671&lt;&gt;"",$O1671*P1671,IF(OR($I1671="c",$I1671="css"),SUMIF($G$22:G$2999,$K1671,Q$22:Q$2999),IF($I1671="c1",SUMIF($F$22:F$2999,$K1671,Q$22:Q$2999),IF($I1671="c2",SUMIF($E$22:E$2999,$K1671,Q$22:Q$2999),IF($I1671="c3",SUMIF($D$22:D$2999,$K1671,Q$22:Q$2999),IF($I1671="c4",SUMIF($C$22:C$2999,$K1671,Q$22:Q$2999),""))))))</f>
        <v/>
      </c>
      <c r="S1671" s="90"/>
      <c r="T1671" s="90" t="str">
        <f>IF(G1671&lt;&gt;"",IF(S1671&lt;&gt;"",O1671*S1671,"Celda Vacia"),IF($G1671&lt;&gt;"",$O1671*S1671,IF(OR($I1671="c",$I1671="css"),SUMIF($G$22:G$2999,$K1671,T$22:T$2999),IF($I1671="c1",SUMIF($F$22:F$2999,$K1671,T$22:T$2999),IF($I1671="c2",SUMIF($E$22:E$2999,$K1671,T$22:T$2999),IF($I1671="c3",SUMIF($D$22:D$2999,$K1671,T$22:T$2999),IF($I1671="c4",SUMIF($C$22:C$2999,$K1671,T$22:T$2999),"")))))))</f>
        <v/>
      </c>
      <c r="U1671" s="91" t="str">
        <f t="shared" si="408"/>
        <v/>
      </c>
      <c r="V1671" s="45"/>
      <c r="X1671" s="50" t="str">
        <f t="shared" si="409"/>
        <v/>
      </c>
      <c r="Y1671" s="69" t="str">
        <f t="shared" si="410"/>
        <v/>
      </c>
      <c r="Z1671" s="69" t="str">
        <f t="shared" si="411"/>
        <v/>
      </c>
      <c r="AA1671" s="69" t="str">
        <f>IF(I1671="CSS",IF(RELLENAR!$F$6="PEM",IF(OR(T1671&lt;(Q1671),Q1671=0),1,""),IF(OR(T1671*(1+$T$11+$T$9)&lt;(Q1671*(1+$O$9+$O$11)),Q1671=0),1,"")),"")</f>
        <v/>
      </c>
      <c r="AB1671" s="93" t="str">
        <f t="shared" si="412"/>
        <v/>
      </c>
      <c r="AC1671" s="56" t="str">
        <f t="shared" si="413"/>
        <v/>
      </c>
      <c r="AD1671" s="94" t="str">
        <f t="shared" si="414"/>
        <v/>
      </c>
      <c r="AE1671" s="56" t="str">
        <f t="shared" si="415"/>
        <v/>
      </c>
      <c r="AF1671" s="78" t="str">
        <f t="shared" si="416"/>
        <v/>
      </c>
    </row>
    <row r="1672" spans="1:32" s="74" customFormat="1" x14ac:dyDescent="0.2">
      <c r="A1672" s="74" t="str">
        <f>IF(EXPORTADO!I1654&lt;&gt;"",EXPORTADO!I1654,"")</f>
        <v/>
      </c>
      <c r="B1672" s="74" t="str">
        <f t="shared" si="401"/>
        <v/>
      </c>
      <c r="C1672" s="86" t="str">
        <f t="shared" si="402"/>
        <v/>
      </c>
      <c r="D1672" s="86" t="str">
        <f t="shared" si="403"/>
        <v/>
      </c>
      <c r="E1672" s="86" t="str">
        <f t="shared" si="404"/>
        <v/>
      </c>
      <c r="F1672" s="86" t="str">
        <f t="shared" si="405"/>
        <v/>
      </c>
      <c r="G1672" s="86" t="str">
        <f t="shared" si="406"/>
        <v/>
      </c>
      <c r="H1672" s="87" t="str">
        <f>IF(EXPORTADO!B1654&lt;&gt;"",EXPORTADO!B1654,"")</f>
        <v/>
      </c>
      <c r="I1672" s="78" t="str">
        <f t="shared" si="407"/>
        <v/>
      </c>
      <c r="J1672" s="78"/>
      <c r="K1672" s="88" t="str">
        <f>IF(EXPORTADO!A1654&lt;&gt;"",TRIM(EXPORTADO!A1654),"")</f>
        <v/>
      </c>
      <c r="L1672" s="50" t="str">
        <f>IF(K1672&lt;&gt;"",EXPORTADO!D1654,"")</f>
        <v/>
      </c>
      <c r="M1672" s="50"/>
      <c r="N1672" s="78" t="str">
        <f>IF(K1672&lt;&gt;"",EXPORTADO!C1654,"")</f>
        <v/>
      </c>
      <c r="O1672" s="89" t="str">
        <f>IF(G1672&lt;&gt;"",EXPORTADO!E1654,"")</f>
        <v/>
      </c>
      <c r="P1672" s="90" t="str">
        <f>IF(G1672&lt;&gt;"",EXPORTADO!F1654,"")</f>
        <v/>
      </c>
      <c r="Q1672" s="90" t="str">
        <f>IF($G1672&lt;&gt;"",$O1672*P1672,IF(OR($I1672="c",$I1672="css"),SUMIF($G$22:G$2999,$K1672,Q$22:Q$2999),IF($I1672="c1",SUMIF($F$22:F$2999,$K1672,Q$22:Q$2999),IF($I1672="c2",SUMIF($E$22:E$2999,$K1672,Q$22:Q$2999),IF($I1672="c3",SUMIF($D$22:D$2999,$K1672,Q$22:Q$2999),IF($I1672="c4",SUMIF($C$22:C$2999,$K1672,Q$22:Q$2999),""))))))</f>
        <v/>
      </c>
      <c r="S1672" s="90"/>
      <c r="T1672" s="90" t="str">
        <f>IF(G1672&lt;&gt;"",IF(S1672&lt;&gt;"",O1672*S1672,"Celda Vacia"),IF($G1672&lt;&gt;"",$O1672*S1672,IF(OR($I1672="c",$I1672="css"),SUMIF($G$22:G$2999,$K1672,T$22:T$2999),IF($I1672="c1",SUMIF($F$22:F$2999,$K1672,T$22:T$2999),IF($I1672="c2",SUMIF($E$22:E$2999,$K1672,T$22:T$2999),IF($I1672="c3",SUMIF($D$22:D$2999,$K1672,T$22:T$2999),IF($I1672="c4",SUMIF($C$22:C$2999,$K1672,T$22:T$2999),"")))))))</f>
        <v/>
      </c>
      <c r="U1672" s="91" t="str">
        <f t="shared" si="408"/>
        <v/>
      </c>
      <c r="V1672" s="45"/>
      <c r="X1672" s="50" t="str">
        <f t="shared" si="409"/>
        <v/>
      </c>
      <c r="Y1672" s="69" t="str">
        <f t="shared" si="410"/>
        <v/>
      </c>
      <c r="Z1672" s="69" t="str">
        <f t="shared" si="411"/>
        <v/>
      </c>
      <c r="AA1672" s="69" t="str">
        <f>IF(I1672="CSS",IF(RELLENAR!$F$6="PEM",IF(OR(T1672&lt;(Q1672),Q1672=0),1,""),IF(OR(T1672*(1+$T$11+$T$9)&lt;(Q1672*(1+$O$9+$O$11)),Q1672=0),1,"")),"")</f>
        <v/>
      </c>
      <c r="AB1672" s="93" t="str">
        <f t="shared" si="412"/>
        <v/>
      </c>
      <c r="AC1672" s="56" t="str">
        <f t="shared" si="413"/>
        <v/>
      </c>
      <c r="AD1672" s="94" t="str">
        <f t="shared" si="414"/>
        <v/>
      </c>
      <c r="AE1672" s="56" t="str">
        <f t="shared" si="415"/>
        <v/>
      </c>
      <c r="AF1672" s="78" t="str">
        <f t="shared" si="416"/>
        <v/>
      </c>
    </row>
    <row r="1673" spans="1:32" s="74" customFormat="1" x14ac:dyDescent="0.2">
      <c r="A1673" s="74" t="str">
        <f>IF(EXPORTADO!I1655&lt;&gt;"",EXPORTADO!I1655,"")</f>
        <v/>
      </c>
      <c r="B1673" s="74" t="str">
        <f t="shared" si="401"/>
        <v/>
      </c>
      <c r="C1673" s="86" t="str">
        <f t="shared" si="402"/>
        <v/>
      </c>
      <c r="D1673" s="86" t="str">
        <f t="shared" si="403"/>
        <v/>
      </c>
      <c r="E1673" s="86" t="str">
        <f t="shared" si="404"/>
        <v/>
      </c>
      <c r="F1673" s="86" t="str">
        <f t="shared" si="405"/>
        <v/>
      </c>
      <c r="G1673" s="86" t="str">
        <f t="shared" si="406"/>
        <v/>
      </c>
      <c r="H1673" s="87" t="str">
        <f>IF(EXPORTADO!B1655&lt;&gt;"",EXPORTADO!B1655,"")</f>
        <v/>
      </c>
      <c r="I1673" s="78" t="str">
        <f t="shared" si="407"/>
        <v/>
      </c>
      <c r="J1673" s="78"/>
      <c r="K1673" s="88" t="str">
        <f>IF(EXPORTADO!A1655&lt;&gt;"",TRIM(EXPORTADO!A1655),"")</f>
        <v/>
      </c>
      <c r="L1673" s="50" t="str">
        <f>IF(K1673&lt;&gt;"",EXPORTADO!D1655,"")</f>
        <v/>
      </c>
      <c r="M1673" s="50"/>
      <c r="N1673" s="78" t="str">
        <f>IF(K1673&lt;&gt;"",EXPORTADO!C1655,"")</f>
        <v/>
      </c>
      <c r="O1673" s="89" t="str">
        <f>IF(G1673&lt;&gt;"",EXPORTADO!E1655,"")</f>
        <v/>
      </c>
      <c r="P1673" s="90" t="str">
        <f>IF(G1673&lt;&gt;"",EXPORTADO!F1655,"")</f>
        <v/>
      </c>
      <c r="Q1673" s="90" t="str">
        <f>IF($G1673&lt;&gt;"",$O1673*P1673,IF(OR($I1673="c",$I1673="css"),SUMIF($G$22:G$2999,$K1673,Q$22:Q$2999),IF($I1673="c1",SUMIF($F$22:F$2999,$K1673,Q$22:Q$2999),IF($I1673="c2",SUMIF($E$22:E$2999,$K1673,Q$22:Q$2999),IF($I1673="c3",SUMIF($D$22:D$2999,$K1673,Q$22:Q$2999),IF($I1673="c4",SUMIF($C$22:C$2999,$K1673,Q$22:Q$2999),""))))))</f>
        <v/>
      </c>
      <c r="S1673" s="90"/>
      <c r="T1673" s="90" t="str">
        <f>IF(G1673&lt;&gt;"",IF(S1673&lt;&gt;"",O1673*S1673,"Celda Vacia"),IF($G1673&lt;&gt;"",$O1673*S1673,IF(OR($I1673="c",$I1673="css"),SUMIF($G$22:G$2999,$K1673,T$22:T$2999),IF($I1673="c1",SUMIF($F$22:F$2999,$K1673,T$22:T$2999),IF($I1673="c2",SUMIF($E$22:E$2999,$K1673,T$22:T$2999),IF($I1673="c3",SUMIF($D$22:D$2999,$K1673,T$22:T$2999),IF($I1673="c4",SUMIF($C$22:C$2999,$K1673,T$22:T$2999),"")))))))</f>
        <v/>
      </c>
      <c r="U1673" s="91" t="str">
        <f t="shared" si="408"/>
        <v/>
      </c>
      <c r="V1673" s="45"/>
      <c r="X1673" s="50" t="str">
        <f t="shared" si="409"/>
        <v/>
      </c>
      <c r="Y1673" s="69" t="str">
        <f t="shared" si="410"/>
        <v/>
      </c>
      <c r="Z1673" s="69" t="str">
        <f t="shared" si="411"/>
        <v/>
      </c>
      <c r="AA1673" s="69" t="str">
        <f>IF(I1673="CSS",IF(RELLENAR!$F$6="PEM",IF(OR(T1673&lt;(Q1673),Q1673=0),1,""),IF(OR(T1673*(1+$T$11+$T$9)&lt;(Q1673*(1+$O$9+$O$11)),Q1673=0),1,"")),"")</f>
        <v/>
      </c>
      <c r="AB1673" s="93" t="str">
        <f t="shared" si="412"/>
        <v/>
      </c>
      <c r="AC1673" s="56" t="str">
        <f t="shared" si="413"/>
        <v/>
      </c>
      <c r="AD1673" s="94" t="str">
        <f t="shared" si="414"/>
        <v/>
      </c>
      <c r="AE1673" s="56" t="str">
        <f t="shared" si="415"/>
        <v/>
      </c>
      <c r="AF1673" s="78" t="str">
        <f t="shared" si="416"/>
        <v/>
      </c>
    </row>
    <row r="1674" spans="1:32" s="74" customFormat="1" x14ac:dyDescent="0.2">
      <c r="A1674" s="74" t="str">
        <f>IF(EXPORTADO!I1656&lt;&gt;"",EXPORTADO!I1656,"")</f>
        <v/>
      </c>
      <c r="B1674" s="74" t="str">
        <f t="shared" si="401"/>
        <v/>
      </c>
      <c r="C1674" s="86" t="str">
        <f t="shared" si="402"/>
        <v/>
      </c>
      <c r="D1674" s="86" t="str">
        <f t="shared" si="403"/>
        <v/>
      </c>
      <c r="E1674" s="86" t="str">
        <f t="shared" si="404"/>
        <v/>
      </c>
      <c r="F1674" s="86" t="str">
        <f t="shared" si="405"/>
        <v/>
      </c>
      <c r="G1674" s="86" t="str">
        <f t="shared" si="406"/>
        <v/>
      </c>
      <c r="H1674" s="87" t="str">
        <f>IF(EXPORTADO!B1656&lt;&gt;"",EXPORTADO!B1656,"")</f>
        <v/>
      </c>
      <c r="I1674" s="78" t="str">
        <f t="shared" si="407"/>
        <v/>
      </c>
      <c r="J1674" s="78"/>
      <c r="K1674" s="88" t="str">
        <f>IF(EXPORTADO!A1656&lt;&gt;"",TRIM(EXPORTADO!A1656),"")</f>
        <v/>
      </c>
      <c r="L1674" s="50" t="str">
        <f>IF(K1674&lt;&gt;"",EXPORTADO!D1656,"")</f>
        <v/>
      </c>
      <c r="M1674" s="50"/>
      <c r="N1674" s="78" t="str">
        <f>IF(K1674&lt;&gt;"",EXPORTADO!C1656,"")</f>
        <v/>
      </c>
      <c r="O1674" s="89" t="str">
        <f>IF(G1674&lt;&gt;"",EXPORTADO!E1656,"")</f>
        <v/>
      </c>
      <c r="P1674" s="90" t="str">
        <f>IF(G1674&lt;&gt;"",EXPORTADO!F1656,"")</f>
        <v/>
      </c>
      <c r="Q1674" s="90" t="str">
        <f>IF($G1674&lt;&gt;"",$O1674*P1674,IF(OR($I1674="c",$I1674="css"),SUMIF($G$22:G$2999,$K1674,Q$22:Q$2999),IF($I1674="c1",SUMIF($F$22:F$2999,$K1674,Q$22:Q$2999),IF($I1674="c2",SUMIF($E$22:E$2999,$K1674,Q$22:Q$2999),IF($I1674="c3",SUMIF($D$22:D$2999,$K1674,Q$22:Q$2999),IF($I1674="c4",SUMIF($C$22:C$2999,$K1674,Q$22:Q$2999),""))))))</f>
        <v/>
      </c>
      <c r="S1674" s="90"/>
      <c r="T1674" s="90" t="str">
        <f>IF(G1674&lt;&gt;"",IF(S1674&lt;&gt;"",O1674*S1674,"Celda Vacia"),IF($G1674&lt;&gt;"",$O1674*S1674,IF(OR($I1674="c",$I1674="css"),SUMIF($G$22:G$2999,$K1674,T$22:T$2999),IF($I1674="c1",SUMIF($F$22:F$2999,$K1674,T$22:T$2999),IF($I1674="c2",SUMIF($E$22:E$2999,$K1674,T$22:T$2999),IF($I1674="c3",SUMIF($D$22:D$2999,$K1674,T$22:T$2999),IF($I1674="c4",SUMIF($C$22:C$2999,$K1674,T$22:T$2999),"")))))))</f>
        <v/>
      </c>
      <c r="U1674" s="91" t="str">
        <f t="shared" si="408"/>
        <v/>
      </c>
      <c r="V1674" s="45"/>
      <c r="X1674" s="50" t="str">
        <f t="shared" si="409"/>
        <v/>
      </c>
      <c r="Y1674" s="69" t="str">
        <f t="shared" si="410"/>
        <v/>
      </c>
      <c r="Z1674" s="69" t="str">
        <f t="shared" si="411"/>
        <v/>
      </c>
      <c r="AA1674" s="69" t="str">
        <f>IF(I1674="CSS",IF(RELLENAR!$F$6="PEM",IF(OR(T1674&lt;(Q1674),Q1674=0),1,""),IF(OR(T1674*(1+$T$11+$T$9)&lt;(Q1674*(1+$O$9+$O$11)),Q1674=0),1,"")),"")</f>
        <v/>
      </c>
      <c r="AB1674" s="93" t="str">
        <f t="shared" si="412"/>
        <v/>
      </c>
      <c r="AC1674" s="56" t="str">
        <f t="shared" si="413"/>
        <v/>
      </c>
      <c r="AD1674" s="94" t="str">
        <f t="shared" si="414"/>
        <v/>
      </c>
      <c r="AE1674" s="56" t="str">
        <f t="shared" si="415"/>
        <v/>
      </c>
      <c r="AF1674" s="78" t="str">
        <f t="shared" si="416"/>
        <v/>
      </c>
    </row>
    <row r="1675" spans="1:32" s="74" customFormat="1" x14ac:dyDescent="0.2">
      <c r="A1675" s="74" t="str">
        <f>IF(EXPORTADO!I1657&lt;&gt;"",EXPORTADO!I1657,"")</f>
        <v/>
      </c>
      <c r="B1675" s="74" t="str">
        <f t="shared" si="401"/>
        <v/>
      </c>
      <c r="C1675" s="86" t="str">
        <f t="shared" si="402"/>
        <v/>
      </c>
      <c r="D1675" s="86" t="str">
        <f t="shared" si="403"/>
        <v/>
      </c>
      <c r="E1675" s="86" t="str">
        <f t="shared" si="404"/>
        <v/>
      </c>
      <c r="F1675" s="86" t="str">
        <f t="shared" si="405"/>
        <v/>
      </c>
      <c r="G1675" s="86" t="str">
        <f t="shared" si="406"/>
        <v/>
      </c>
      <c r="H1675" s="87" t="str">
        <f>IF(EXPORTADO!B1657&lt;&gt;"",EXPORTADO!B1657,"")</f>
        <v/>
      </c>
      <c r="I1675" s="78" t="str">
        <f t="shared" si="407"/>
        <v/>
      </c>
      <c r="J1675" s="78"/>
      <c r="K1675" s="88" t="str">
        <f>IF(EXPORTADO!A1657&lt;&gt;"",TRIM(EXPORTADO!A1657),"")</f>
        <v/>
      </c>
      <c r="L1675" s="50" t="str">
        <f>IF(K1675&lt;&gt;"",EXPORTADO!D1657,"")</f>
        <v/>
      </c>
      <c r="M1675" s="50"/>
      <c r="N1675" s="78" t="str">
        <f>IF(K1675&lt;&gt;"",EXPORTADO!C1657,"")</f>
        <v/>
      </c>
      <c r="O1675" s="89" t="str">
        <f>IF(G1675&lt;&gt;"",EXPORTADO!E1657,"")</f>
        <v/>
      </c>
      <c r="P1675" s="90" t="str">
        <f>IF(G1675&lt;&gt;"",EXPORTADO!F1657,"")</f>
        <v/>
      </c>
      <c r="Q1675" s="90" t="str">
        <f>IF($G1675&lt;&gt;"",$O1675*P1675,IF(OR($I1675="c",$I1675="css"),SUMIF($G$22:G$2999,$K1675,Q$22:Q$2999),IF($I1675="c1",SUMIF($F$22:F$2999,$K1675,Q$22:Q$2999),IF($I1675="c2",SUMIF($E$22:E$2999,$K1675,Q$22:Q$2999),IF($I1675="c3",SUMIF($D$22:D$2999,$K1675,Q$22:Q$2999),IF($I1675="c4",SUMIF($C$22:C$2999,$K1675,Q$22:Q$2999),""))))))</f>
        <v/>
      </c>
      <c r="S1675" s="90"/>
      <c r="T1675" s="90" t="str">
        <f>IF(G1675&lt;&gt;"",IF(S1675&lt;&gt;"",O1675*S1675,"Celda Vacia"),IF($G1675&lt;&gt;"",$O1675*S1675,IF(OR($I1675="c",$I1675="css"),SUMIF($G$22:G$2999,$K1675,T$22:T$2999),IF($I1675="c1",SUMIF($F$22:F$2999,$K1675,T$22:T$2999),IF($I1675="c2",SUMIF($E$22:E$2999,$K1675,T$22:T$2999),IF($I1675="c3",SUMIF($D$22:D$2999,$K1675,T$22:T$2999),IF($I1675="c4",SUMIF($C$22:C$2999,$K1675,T$22:T$2999),"")))))))</f>
        <v/>
      </c>
      <c r="U1675" s="91" t="str">
        <f t="shared" si="408"/>
        <v/>
      </c>
      <c r="V1675" s="45"/>
      <c r="X1675" s="50" t="str">
        <f t="shared" si="409"/>
        <v/>
      </c>
      <c r="Y1675" s="69" t="str">
        <f t="shared" si="410"/>
        <v/>
      </c>
      <c r="Z1675" s="69" t="str">
        <f t="shared" si="411"/>
        <v/>
      </c>
      <c r="AA1675" s="69" t="str">
        <f>IF(I1675="CSS",IF(RELLENAR!$F$6="PEM",IF(OR(T1675&lt;(Q1675),Q1675=0),1,""),IF(OR(T1675*(1+$T$11+$T$9)&lt;(Q1675*(1+$O$9+$O$11)),Q1675=0),1,"")),"")</f>
        <v/>
      </c>
      <c r="AB1675" s="93" t="str">
        <f t="shared" si="412"/>
        <v/>
      </c>
      <c r="AC1675" s="56" t="str">
        <f t="shared" si="413"/>
        <v/>
      </c>
      <c r="AD1675" s="94" t="str">
        <f t="shared" si="414"/>
        <v/>
      </c>
      <c r="AE1675" s="56" t="str">
        <f t="shared" si="415"/>
        <v/>
      </c>
      <c r="AF1675" s="78" t="str">
        <f t="shared" si="416"/>
        <v/>
      </c>
    </row>
    <row r="1676" spans="1:32" s="74" customFormat="1" x14ac:dyDescent="0.2">
      <c r="A1676" s="74" t="str">
        <f>IF(EXPORTADO!I1658&lt;&gt;"",EXPORTADO!I1658,"")</f>
        <v/>
      </c>
      <c r="B1676" s="74" t="str">
        <f t="shared" si="401"/>
        <v/>
      </c>
      <c r="C1676" s="86" t="str">
        <f t="shared" si="402"/>
        <v/>
      </c>
      <c r="D1676" s="86" t="str">
        <f t="shared" si="403"/>
        <v/>
      </c>
      <c r="E1676" s="86" t="str">
        <f t="shared" si="404"/>
        <v/>
      </c>
      <c r="F1676" s="86" t="str">
        <f t="shared" si="405"/>
        <v/>
      </c>
      <c r="G1676" s="86" t="str">
        <f t="shared" si="406"/>
        <v/>
      </c>
      <c r="H1676" s="87" t="str">
        <f>IF(EXPORTADO!B1658&lt;&gt;"",EXPORTADO!B1658,"")</f>
        <v/>
      </c>
      <c r="I1676" s="78" t="str">
        <f t="shared" si="407"/>
        <v/>
      </c>
      <c r="J1676" s="78"/>
      <c r="K1676" s="88" t="str">
        <f>IF(EXPORTADO!A1658&lt;&gt;"",TRIM(EXPORTADO!A1658),"")</f>
        <v/>
      </c>
      <c r="L1676" s="50" t="str">
        <f>IF(K1676&lt;&gt;"",EXPORTADO!D1658,"")</f>
        <v/>
      </c>
      <c r="M1676" s="50"/>
      <c r="N1676" s="78" t="str">
        <f>IF(K1676&lt;&gt;"",EXPORTADO!C1658,"")</f>
        <v/>
      </c>
      <c r="O1676" s="89" t="str">
        <f>IF(G1676&lt;&gt;"",EXPORTADO!E1658,"")</f>
        <v/>
      </c>
      <c r="P1676" s="90" t="str">
        <f>IF(G1676&lt;&gt;"",EXPORTADO!F1658,"")</f>
        <v/>
      </c>
      <c r="Q1676" s="90" t="str">
        <f>IF($G1676&lt;&gt;"",$O1676*P1676,IF(OR($I1676="c",$I1676="css"),SUMIF($G$22:G$2999,$K1676,Q$22:Q$2999),IF($I1676="c1",SUMIF($F$22:F$2999,$K1676,Q$22:Q$2999),IF($I1676="c2",SUMIF($E$22:E$2999,$K1676,Q$22:Q$2999),IF($I1676="c3",SUMIF($D$22:D$2999,$K1676,Q$22:Q$2999),IF($I1676="c4",SUMIF($C$22:C$2999,$K1676,Q$22:Q$2999),""))))))</f>
        <v/>
      </c>
      <c r="S1676" s="90"/>
      <c r="T1676" s="90" t="str">
        <f>IF(G1676&lt;&gt;"",IF(S1676&lt;&gt;"",O1676*S1676,"Celda Vacia"),IF($G1676&lt;&gt;"",$O1676*S1676,IF(OR($I1676="c",$I1676="css"),SUMIF($G$22:G$2999,$K1676,T$22:T$2999),IF($I1676="c1",SUMIF($F$22:F$2999,$K1676,T$22:T$2999),IF($I1676="c2",SUMIF($E$22:E$2999,$K1676,T$22:T$2999),IF($I1676="c3",SUMIF($D$22:D$2999,$K1676,T$22:T$2999),IF($I1676="c4",SUMIF($C$22:C$2999,$K1676,T$22:T$2999),"")))))))</f>
        <v/>
      </c>
      <c r="U1676" s="91" t="str">
        <f t="shared" si="408"/>
        <v/>
      </c>
      <c r="V1676" s="45"/>
      <c r="X1676" s="50" t="str">
        <f t="shared" si="409"/>
        <v/>
      </c>
      <c r="Y1676" s="69" t="str">
        <f t="shared" si="410"/>
        <v/>
      </c>
      <c r="Z1676" s="69" t="str">
        <f t="shared" si="411"/>
        <v/>
      </c>
      <c r="AA1676" s="69" t="str">
        <f>IF(I1676="CSS",IF(RELLENAR!$F$6="PEM",IF(OR(T1676&lt;(Q1676),Q1676=0),1,""),IF(OR(T1676*(1+$T$11+$T$9)&lt;(Q1676*(1+$O$9+$O$11)),Q1676=0),1,"")),"")</f>
        <v/>
      </c>
      <c r="AB1676" s="93" t="str">
        <f t="shared" si="412"/>
        <v/>
      </c>
      <c r="AC1676" s="56" t="str">
        <f t="shared" si="413"/>
        <v/>
      </c>
      <c r="AD1676" s="94" t="str">
        <f t="shared" si="414"/>
        <v/>
      </c>
      <c r="AE1676" s="56" t="str">
        <f t="shared" si="415"/>
        <v/>
      </c>
      <c r="AF1676" s="78" t="str">
        <f t="shared" si="416"/>
        <v/>
      </c>
    </row>
    <row r="1677" spans="1:32" s="74" customFormat="1" x14ac:dyDescent="0.2">
      <c r="A1677" s="74" t="str">
        <f>IF(EXPORTADO!I1659&lt;&gt;"",EXPORTADO!I1659,"")</f>
        <v/>
      </c>
      <c r="B1677" s="74" t="str">
        <f t="shared" si="401"/>
        <v/>
      </c>
      <c r="C1677" s="86" t="str">
        <f t="shared" si="402"/>
        <v/>
      </c>
      <c r="D1677" s="86" t="str">
        <f t="shared" si="403"/>
        <v/>
      </c>
      <c r="E1677" s="86" t="str">
        <f t="shared" si="404"/>
        <v/>
      </c>
      <c r="F1677" s="86" t="str">
        <f t="shared" si="405"/>
        <v/>
      </c>
      <c r="G1677" s="86" t="str">
        <f t="shared" si="406"/>
        <v/>
      </c>
      <c r="H1677" s="87" t="str">
        <f>IF(EXPORTADO!B1659&lt;&gt;"",EXPORTADO!B1659,"")</f>
        <v/>
      </c>
      <c r="I1677" s="78" t="str">
        <f t="shared" si="407"/>
        <v/>
      </c>
      <c r="J1677" s="78"/>
      <c r="K1677" s="88" t="str">
        <f>IF(EXPORTADO!A1659&lt;&gt;"",TRIM(EXPORTADO!A1659),"")</f>
        <v/>
      </c>
      <c r="L1677" s="50" t="str">
        <f>IF(K1677&lt;&gt;"",EXPORTADO!D1659,"")</f>
        <v/>
      </c>
      <c r="M1677" s="50"/>
      <c r="N1677" s="78" t="str">
        <f>IF(K1677&lt;&gt;"",EXPORTADO!C1659,"")</f>
        <v/>
      </c>
      <c r="O1677" s="89" t="str">
        <f>IF(G1677&lt;&gt;"",EXPORTADO!E1659,"")</f>
        <v/>
      </c>
      <c r="P1677" s="90" t="str">
        <f>IF(G1677&lt;&gt;"",EXPORTADO!F1659,"")</f>
        <v/>
      </c>
      <c r="Q1677" s="90" t="str">
        <f>IF($G1677&lt;&gt;"",$O1677*P1677,IF(OR($I1677="c",$I1677="css"),SUMIF($G$22:G$2999,$K1677,Q$22:Q$2999),IF($I1677="c1",SUMIF($F$22:F$2999,$K1677,Q$22:Q$2999),IF($I1677="c2",SUMIF($E$22:E$2999,$K1677,Q$22:Q$2999),IF($I1677="c3",SUMIF($D$22:D$2999,$K1677,Q$22:Q$2999),IF($I1677="c4",SUMIF($C$22:C$2999,$K1677,Q$22:Q$2999),""))))))</f>
        <v/>
      </c>
      <c r="S1677" s="90"/>
      <c r="T1677" s="90" t="str">
        <f>IF(G1677&lt;&gt;"",IF(S1677&lt;&gt;"",O1677*S1677,"Celda Vacia"),IF($G1677&lt;&gt;"",$O1677*S1677,IF(OR($I1677="c",$I1677="css"),SUMIF($G$22:G$2999,$K1677,T$22:T$2999),IF($I1677="c1",SUMIF($F$22:F$2999,$K1677,T$22:T$2999),IF($I1677="c2",SUMIF($E$22:E$2999,$K1677,T$22:T$2999),IF($I1677="c3",SUMIF($D$22:D$2999,$K1677,T$22:T$2999),IF($I1677="c4",SUMIF($C$22:C$2999,$K1677,T$22:T$2999),"")))))))</f>
        <v/>
      </c>
      <c r="U1677" s="91" t="str">
        <f t="shared" si="408"/>
        <v/>
      </c>
      <c r="V1677" s="45"/>
      <c r="X1677" s="50" t="str">
        <f t="shared" si="409"/>
        <v/>
      </c>
      <c r="Y1677" s="69" t="str">
        <f t="shared" si="410"/>
        <v/>
      </c>
      <c r="Z1677" s="69" t="str">
        <f t="shared" si="411"/>
        <v/>
      </c>
      <c r="AA1677" s="69" t="str">
        <f>IF(I1677="CSS",IF(RELLENAR!$F$6="PEM",IF(OR(T1677&lt;(Q1677),Q1677=0),1,""),IF(OR(T1677*(1+$T$11+$T$9)&lt;(Q1677*(1+$O$9+$O$11)),Q1677=0),1,"")),"")</f>
        <v/>
      </c>
      <c r="AB1677" s="93" t="str">
        <f t="shared" si="412"/>
        <v/>
      </c>
      <c r="AC1677" s="56" t="str">
        <f t="shared" si="413"/>
        <v/>
      </c>
      <c r="AD1677" s="94" t="str">
        <f t="shared" si="414"/>
        <v/>
      </c>
      <c r="AE1677" s="56" t="str">
        <f t="shared" si="415"/>
        <v/>
      </c>
      <c r="AF1677" s="78" t="str">
        <f t="shared" si="416"/>
        <v/>
      </c>
    </row>
    <row r="1678" spans="1:32" s="74" customFormat="1" x14ac:dyDescent="0.2">
      <c r="A1678" s="74" t="str">
        <f>IF(EXPORTADO!I1660&lt;&gt;"",EXPORTADO!I1660,"")</f>
        <v/>
      </c>
      <c r="B1678" s="74" t="str">
        <f t="shared" si="401"/>
        <v/>
      </c>
      <c r="C1678" s="86" t="str">
        <f t="shared" si="402"/>
        <v/>
      </c>
      <c r="D1678" s="86" t="str">
        <f t="shared" si="403"/>
        <v/>
      </c>
      <c r="E1678" s="86" t="str">
        <f t="shared" si="404"/>
        <v/>
      </c>
      <c r="F1678" s="86" t="str">
        <f t="shared" si="405"/>
        <v/>
      </c>
      <c r="G1678" s="86" t="str">
        <f t="shared" si="406"/>
        <v/>
      </c>
      <c r="H1678" s="87" t="str">
        <f>IF(EXPORTADO!B1660&lt;&gt;"",EXPORTADO!B1660,"")</f>
        <v/>
      </c>
      <c r="I1678" s="78" t="str">
        <f t="shared" si="407"/>
        <v/>
      </c>
      <c r="J1678" s="78"/>
      <c r="K1678" s="88" t="str">
        <f>IF(EXPORTADO!A1660&lt;&gt;"",TRIM(EXPORTADO!A1660),"")</f>
        <v/>
      </c>
      <c r="L1678" s="50" t="str">
        <f>IF(K1678&lt;&gt;"",EXPORTADO!D1660,"")</f>
        <v/>
      </c>
      <c r="M1678" s="50"/>
      <c r="N1678" s="78" t="str">
        <f>IF(K1678&lt;&gt;"",EXPORTADO!C1660,"")</f>
        <v/>
      </c>
      <c r="O1678" s="89" t="str">
        <f>IF(G1678&lt;&gt;"",EXPORTADO!E1660,"")</f>
        <v/>
      </c>
      <c r="P1678" s="90" t="str">
        <f>IF(G1678&lt;&gt;"",EXPORTADO!F1660,"")</f>
        <v/>
      </c>
      <c r="Q1678" s="90" t="str">
        <f>IF($G1678&lt;&gt;"",$O1678*P1678,IF(OR($I1678="c",$I1678="css"),SUMIF($G$22:G$2999,$K1678,Q$22:Q$2999),IF($I1678="c1",SUMIF($F$22:F$2999,$K1678,Q$22:Q$2999),IF($I1678="c2",SUMIF($E$22:E$2999,$K1678,Q$22:Q$2999),IF($I1678="c3",SUMIF($D$22:D$2999,$K1678,Q$22:Q$2999),IF($I1678="c4",SUMIF($C$22:C$2999,$K1678,Q$22:Q$2999),""))))))</f>
        <v/>
      </c>
      <c r="S1678" s="90"/>
      <c r="T1678" s="90" t="str">
        <f>IF(G1678&lt;&gt;"",IF(S1678&lt;&gt;"",O1678*S1678,"Celda Vacia"),IF($G1678&lt;&gt;"",$O1678*S1678,IF(OR($I1678="c",$I1678="css"),SUMIF($G$22:G$2999,$K1678,T$22:T$2999),IF($I1678="c1",SUMIF($F$22:F$2999,$K1678,T$22:T$2999),IF($I1678="c2",SUMIF($E$22:E$2999,$K1678,T$22:T$2999),IF($I1678="c3",SUMIF($D$22:D$2999,$K1678,T$22:T$2999),IF($I1678="c4",SUMIF($C$22:C$2999,$K1678,T$22:T$2999),"")))))))</f>
        <v/>
      </c>
      <c r="U1678" s="91" t="str">
        <f t="shared" si="408"/>
        <v/>
      </c>
      <c r="V1678" s="45"/>
      <c r="X1678" s="50" t="str">
        <f t="shared" si="409"/>
        <v/>
      </c>
      <c r="Y1678" s="69" t="str">
        <f t="shared" si="410"/>
        <v/>
      </c>
      <c r="Z1678" s="69" t="str">
        <f t="shared" si="411"/>
        <v/>
      </c>
      <c r="AA1678" s="69" t="str">
        <f>IF(I1678="CSS",IF(RELLENAR!$F$6="PEM",IF(OR(T1678&lt;(Q1678),Q1678=0),1,""),IF(OR(T1678*(1+$T$11+$T$9)&lt;(Q1678*(1+$O$9+$O$11)),Q1678=0),1,"")),"")</f>
        <v/>
      </c>
      <c r="AB1678" s="93" t="str">
        <f t="shared" si="412"/>
        <v/>
      </c>
      <c r="AC1678" s="56" t="str">
        <f t="shared" si="413"/>
        <v/>
      </c>
      <c r="AD1678" s="94" t="str">
        <f t="shared" si="414"/>
        <v/>
      </c>
      <c r="AE1678" s="56" t="str">
        <f t="shared" si="415"/>
        <v/>
      </c>
      <c r="AF1678" s="78" t="str">
        <f t="shared" si="416"/>
        <v/>
      </c>
    </row>
    <row r="1679" spans="1:32" s="74" customFormat="1" x14ac:dyDescent="0.2">
      <c r="A1679" s="74" t="str">
        <f>IF(EXPORTADO!I1661&lt;&gt;"",EXPORTADO!I1661,"")</f>
        <v/>
      </c>
      <c r="B1679" s="74" t="str">
        <f t="shared" si="401"/>
        <v/>
      </c>
      <c r="C1679" s="86" t="str">
        <f t="shared" si="402"/>
        <v/>
      </c>
      <c r="D1679" s="86" t="str">
        <f t="shared" si="403"/>
        <v/>
      </c>
      <c r="E1679" s="86" t="str">
        <f t="shared" si="404"/>
        <v/>
      </c>
      <c r="F1679" s="86" t="str">
        <f t="shared" si="405"/>
        <v/>
      </c>
      <c r="G1679" s="86" t="str">
        <f t="shared" si="406"/>
        <v/>
      </c>
      <c r="H1679" s="87" t="str">
        <f>IF(EXPORTADO!B1661&lt;&gt;"",EXPORTADO!B1661,"")</f>
        <v/>
      </c>
      <c r="I1679" s="78" t="str">
        <f t="shared" si="407"/>
        <v/>
      </c>
      <c r="J1679" s="78"/>
      <c r="K1679" s="88" t="str">
        <f>IF(EXPORTADO!A1661&lt;&gt;"",TRIM(EXPORTADO!A1661),"")</f>
        <v/>
      </c>
      <c r="L1679" s="50" t="str">
        <f>IF(K1679&lt;&gt;"",EXPORTADO!D1661,"")</f>
        <v/>
      </c>
      <c r="M1679" s="50"/>
      <c r="N1679" s="78" t="str">
        <f>IF(K1679&lt;&gt;"",EXPORTADO!C1661,"")</f>
        <v/>
      </c>
      <c r="O1679" s="89" t="str">
        <f>IF(G1679&lt;&gt;"",EXPORTADO!E1661,"")</f>
        <v/>
      </c>
      <c r="P1679" s="90" t="str">
        <f>IF(G1679&lt;&gt;"",EXPORTADO!F1661,"")</f>
        <v/>
      </c>
      <c r="Q1679" s="90" t="str">
        <f>IF($G1679&lt;&gt;"",$O1679*P1679,IF(OR($I1679="c",$I1679="css"),SUMIF($G$22:G$2999,$K1679,Q$22:Q$2999),IF($I1679="c1",SUMIF($F$22:F$2999,$K1679,Q$22:Q$2999),IF($I1679="c2",SUMIF($E$22:E$2999,$K1679,Q$22:Q$2999),IF($I1679="c3",SUMIF($D$22:D$2999,$K1679,Q$22:Q$2999),IF($I1679="c4",SUMIF($C$22:C$2999,$K1679,Q$22:Q$2999),""))))))</f>
        <v/>
      </c>
      <c r="S1679" s="90"/>
      <c r="T1679" s="90" t="str">
        <f>IF(G1679&lt;&gt;"",IF(S1679&lt;&gt;"",O1679*S1679,"Celda Vacia"),IF($G1679&lt;&gt;"",$O1679*S1679,IF(OR($I1679="c",$I1679="css"),SUMIF($G$22:G$2999,$K1679,T$22:T$2999),IF($I1679="c1",SUMIF($F$22:F$2999,$K1679,T$22:T$2999),IF($I1679="c2",SUMIF($E$22:E$2999,$K1679,T$22:T$2999),IF($I1679="c3",SUMIF($D$22:D$2999,$K1679,T$22:T$2999),IF($I1679="c4",SUMIF($C$22:C$2999,$K1679,T$22:T$2999),"")))))))</f>
        <v/>
      </c>
      <c r="U1679" s="91" t="str">
        <f t="shared" si="408"/>
        <v/>
      </c>
      <c r="V1679" s="45"/>
      <c r="X1679" s="50" t="str">
        <f t="shared" si="409"/>
        <v/>
      </c>
      <c r="Y1679" s="69" t="str">
        <f t="shared" si="410"/>
        <v/>
      </c>
      <c r="Z1679" s="69" t="str">
        <f t="shared" si="411"/>
        <v/>
      </c>
      <c r="AA1679" s="69" t="str">
        <f>IF(I1679="CSS",IF(RELLENAR!$F$6="PEM",IF(OR(T1679&lt;(Q1679),Q1679=0),1,""),IF(OR(T1679*(1+$T$11+$T$9)&lt;(Q1679*(1+$O$9+$O$11)),Q1679=0),1,"")),"")</f>
        <v/>
      </c>
      <c r="AB1679" s="93" t="str">
        <f t="shared" si="412"/>
        <v/>
      </c>
      <c r="AC1679" s="56" t="str">
        <f t="shared" si="413"/>
        <v/>
      </c>
      <c r="AD1679" s="94" t="str">
        <f t="shared" si="414"/>
        <v/>
      </c>
      <c r="AE1679" s="56" t="str">
        <f t="shared" si="415"/>
        <v/>
      </c>
      <c r="AF1679" s="78" t="str">
        <f t="shared" si="416"/>
        <v/>
      </c>
    </row>
    <row r="1680" spans="1:32" s="74" customFormat="1" x14ac:dyDescent="0.2">
      <c r="A1680" s="74" t="str">
        <f>IF(EXPORTADO!I1662&lt;&gt;"",EXPORTADO!I1662,"")</f>
        <v/>
      </c>
      <c r="B1680" s="74" t="str">
        <f t="shared" si="401"/>
        <v/>
      </c>
      <c r="C1680" s="86" t="str">
        <f t="shared" si="402"/>
        <v/>
      </c>
      <c r="D1680" s="86" t="str">
        <f t="shared" si="403"/>
        <v/>
      </c>
      <c r="E1680" s="86" t="str">
        <f t="shared" si="404"/>
        <v/>
      </c>
      <c r="F1680" s="86" t="str">
        <f t="shared" si="405"/>
        <v/>
      </c>
      <c r="G1680" s="86" t="str">
        <f t="shared" si="406"/>
        <v/>
      </c>
      <c r="H1680" s="87" t="str">
        <f>IF(EXPORTADO!B1662&lt;&gt;"",EXPORTADO!B1662,"")</f>
        <v/>
      </c>
      <c r="I1680" s="78" t="str">
        <f t="shared" si="407"/>
        <v/>
      </c>
      <c r="J1680" s="78"/>
      <c r="K1680" s="88" t="str">
        <f>IF(EXPORTADO!A1662&lt;&gt;"",TRIM(EXPORTADO!A1662),"")</f>
        <v/>
      </c>
      <c r="L1680" s="50" t="str">
        <f>IF(K1680&lt;&gt;"",EXPORTADO!D1662,"")</f>
        <v/>
      </c>
      <c r="M1680" s="50"/>
      <c r="N1680" s="78" t="str">
        <f>IF(K1680&lt;&gt;"",EXPORTADO!C1662,"")</f>
        <v/>
      </c>
      <c r="O1680" s="89" t="str">
        <f>IF(G1680&lt;&gt;"",EXPORTADO!E1662,"")</f>
        <v/>
      </c>
      <c r="P1680" s="90" t="str">
        <f>IF(G1680&lt;&gt;"",EXPORTADO!F1662,"")</f>
        <v/>
      </c>
      <c r="Q1680" s="90" t="str">
        <f>IF($G1680&lt;&gt;"",$O1680*P1680,IF(OR($I1680="c",$I1680="css"),SUMIF($G$22:G$2999,$K1680,Q$22:Q$2999),IF($I1680="c1",SUMIF($F$22:F$2999,$K1680,Q$22:Q$2999),IF($I1680="c2",SUMIF($E$22:E$2999,$K1680,Q$22:Q$2999),IF($I1680="c3",SUMIF($D$22:D$2999,$K1680,Q$22:Q$2999),IF($I1680="c4",SUMIF($C$22:C$2999,$K1680,Q$22:Q$2999),""))))))</f>
        <v/>
      </c>
      <c r="S1680" s="90"/>
      <c r="T1680" s="90" t="str">
        <f>IF(G1680&lt;&gt;"",IF(S1680&lt;&gt;"",O1680*S1680,"Celda Vacia"),IF($G1680&lt;&gt;"",$O1680*S1680,IF(OR($I1680="c",$I1680="css"),SUMIF($G$22:G$2999,$K1680,T$22:T$2999),IF($I1680="c1",SUMIF($F$22:F$2999,$K1680,T$22:T$2999),IF($I1680="c2",SUMIF($E$22:E$2999,$K1680,T$22:T$2999),IF($I1680="c3",SUMIF($D$22:D$2999,$K1680,T$22:T$2999),IF($I1680="c4",SUMIF($C$22:C$2999,$K1680,T$22:T$2999),"")))))))</f>
        <v/>
      </c>
      <c r="U1680" s="91" t="str">
        <f t="shared" si="408"/>
        <v/>
      </c>
      <c r="V1680" s="45"/>
      <c r="X1680" s="50" t="str">
        <f t="shared" si="409"/>
        <v/>
      </c>
      <c r="Y1680" s="69" t="str">
        <f t="shared" si="410"/>
        <v/>
      </c>
      <c r="Z1680" s="69" t="str">
        <f t="shared" si="411"/>
        <v/>
      </c>
      <c r="AA1680" s="69" t="str">
        <f>IF(I1680="CSS",IF(RELLENAR!$F$6="PEM",IF(OR(T1680&lt;(Q1680),Q1680=0),1,""),IF(OR(T1680*(1+$T$11+$T$9)&lt;(Q1680*(1+$O$9+$O$11)),Q1680=0),1,"")),"")</f>
        <v/>
      </c>
      <c r="AB1680" s="93" t="str">
        <f t="shared" si="412"/>
        <v/>
      </c>
      <c r="AC1680" s="56" t="str">
        <f t="shared" si="413"/>
        <v/>
      </c>
      <c r="AD1680" s="94" t="str">
        <f t="shared" si="414"/>
        <v/>
      </c>
      <c r="AE1680" s="56" t="str">
        <f t="shared" si="415"/>
        <v/>
      </c>
      <c r="AF1680" s="78" t="str">
        <f t="shared" si="416"/>
        <v/>
      </c>
    </row>
    <row r="1681" spans="1:32" s="74" customFormat="1" x14ac:dyDescent="0.2">
      <c r="A1681" s="74" t="str">
        <f>IF(EXPORTADO!I1663&lt;&gt;"",EXPORTADO!I1663,"")</f>
        <v/>
      </c>
      <c r="B1681" s="74" t="str">
        <f t="shared" si="401"/>
        <v/>
      </c>
      <c r="C1681" s="86" t="str">
        <f t="shared" si="402"/>
        <v/>
      </c>
      <c r="D1681" s="86" t="str">
        <f t="shared" si="403"/>
        <v/>
      </c>
      <c r="E1681" s="86" t="str">
        <f t="shared" si="404"/>
        <v/>
      </c>
      <c r="F1681" s="86" t="str">
        <f t="shared" si="405"/>
        <v/>
      </c>
      <c r="G1681" s="86" t="str">
        <f t="shared" si="406"/>
        <v/>
      </c>
      <c r="H1681" s="87" t="str">
        <f>IF(EXPORTADO!B1663&lt;&gt;"",EXPORTADO!B1663,"")</f>
        <v/>
      </c>
      <c r="I1681" s="78" t="str">
        <f t="shared" si="407"/>
        <v/>
      </c>
      <c r="J1681" s="78"/>
      <c r="K1681" s="88" t="str">
        <f>IF(EXPORTADO!A1663&lt;&gt;"",TRIM(EXPORTADO!A1663),"")</f>
        <v/>
      </c>
      <c r="L1681" s="50" t="str">
        <f>IF(K1681&lt;&gt;"",EXPORTADO!D1663,"")</f>
        <v/>
      </c>
      <c r="M1681" s="50"/>
      <c r="N1681" s="78" t="str">
        <f>IF(K1681&lt;&gt;"",EXPORTADO!C1663,"")</f>
        <v/>
      </c>
      <c r="O1681" s="89" t="str">
        <f>IF(G1681&lt;&gt;"",EXPORTADO!E1663,"")</f>
        <v/>
      </c>
      <c r="P1681" s="90" t="str">
        <f>IF(G1681&lt;&gt;"",EXPORTADO!F1663,"")</f>
        <v/>
      </c>
      <c r="Q1681" s="90" t="str">
        <f>IF($G1681&lt;&gt;"",$O1681*P1681,IF(OR($I1681="c",$I1681="css"),SUMIF($G$22:G$2999,$K1681,Q$22:Q$2999),IF($I1681="c1",SUMIF($F$22:F$2999,$K1681,Q$22:Q$2999),IF($I1681="c2",SUMIF($E$22:E$2999,$K1681,Q$22:Q$2999),IF($I1681="c3",SUMIF($D$22:D$2999,$K1681,Q$22:Q$2999),IF($I1681="c4",SUMIF($C$22:C$2999,$K1681,Q$22:Q$2999),""))))))</f>
        <v/>
      </c>
      <c r="S1681" s="90"/>
      <c r="T1681" s="90" t="str">
        <f>IF(G1681&lt;&gt;"",IF(S1681&lt;&gt;"",O1681*S1681,"Celda Vacia"),IF($G1681&lt;&gt;"",$O1681*S1681,IF(OR($I1681="c",$I1681="css"),SUMIF($G$22:G$2999,$K1681,T$22:T$2999),IF($I1681="c1",SUMIF($F$22:F$2999,$K1681,T$22:T$2999),IF($I1681="c2",SUMIF($E$22:E$2999,$K1681,T$22:T$2999),IF($I1681="c3",SUMIF($D$22:D$2999,$K1681,T$22:T$2999),IF($I1681="c4",SUMIF($C$22:C$2999,$K1681,T$22:T$2999),"")))))))</f>
        <v/>
      </c>
      <c r="U1681" s="91" t="str">
        <f t="shared" si="408"/>
        <v/>
      </c>
      <c r="V1681" s="45"/>
      <c r="X1681" s="50" t="str">
        <f t="shared" si="409"/>
        <v/>
      </c>
      <c r="Y1681" s="69" t="str">
        <f t="shared" si="410"/>
        <v/>
      </c>
      <c r="Z1681" s="69" t="str">
        <f t="shared" si="411"/>
        <v/>
      </c>
      <c r="AA1681" s="69" t="str">
        <f>IF(I1681="CSS",IF(RELLENAR!$F$6="PEM",IF(OR(T1681&lt;(Q1681),Q1681=0),1,""),IF(OR(T1681*(1+$T$11+$T$9)&lt;(Q1681*(1+$O$9+$O$11)),Q1681=0),1,"")),"")</f>
        <v/>
      </c>
      <c r="AB1681" s="93" t="str">
        <f t="shared" si="412"/>
        <v/>
      </c>
      <c r="AC1681" s="56" t="str">
        <f t="shared" si="413"/>
        <v/>
      </c>
      <c r="AD1681" s="94" t="str">
        <f t="shared" si="414"/>
        <v/>
      </c>
      <c r="AE1681" s="56" t="str">
        <f t="shared" si="415"/>
        <v/>
      </c>
      <c r="AF1681" s="78" t="str">
        <f t="shared" si="416"/>
        <v/>
      </c>
    </row>
    <row r="1682" spans="1:32" s="74" customFormat="1" x14ac:dyDescent="0.2">
      <c r="A1682" s="74" t="str">
        <f>IF(EXPORTADO!I1664&lt;&gt;"",EXPORTADO!I1664,"")</f>
        <v/>
      </c>
      <c r="B1682" s="74" t="str">
        <f t="shared" si="401"/>
        <v/>
      </c>
      <c r="C1682" s="86" t="str">
        <f t="shared" si="402"/>
        <v/>
      </c>
      <c r="D1682" s="86" t="str">
        <f t="shared" si="403"/>
        <v/>
      </c>
      <c r="E1682" s="86" t="str">
        <f t="shared" si="404"/>
        <v/>
      </c>
      <c r="F1682" s="86" t="str">
        <f t="shared" si="405"/>
        <v/>
      </c>
      <c r="G1682" s="86" t="str">
        <f t="shared" si="406"/>
        <v/>
      </c>
      <c r="H1682" s="87" t="str">
        <f>IF(EXPORTADO!B1664&lt;&gt;"",EXPORTADO!B1664,"")</f>
        <v/>
      </c>
      <c r="I1682" s="78" t="str">
        <f t="shared" si="407"/>
        <v/>
      </c>
      <c r="J1682" s="78"/>
      <c r="K1682" s="88" t="str">
        <f>IF(EXPORTADO!A1664&lt;&gt;"",TRIM(EXPORTADO!A1664),"")</f>
        <v/>
      </c>
      <c r="L1682" s="50" t="str">
        <f>IF(K1682&lt;&gt;"",EXPORTADO!D1664,"")</f>
        <v/>
      </c>
      <c r="M1682" s="50"/>
      <c r="N1682" s="78" t="str">
        <f>IF(K1682&lt;&gt;"",EXPORTADO!C1664,"")</f>
        <v/>
      </c>
      <c r="O1682" s="89" t="str">
        <f>IF(G1682&lt;&gt;"",EXPORTADO!E1664,"")</f>
        <v/>
      </c>
      <c r="P1682" s="90" t="str">
        <f>IF(G1682&lt;&gt;"",EXPORTADO!F1664,"")</f>
        <v/>
      </c>
      <c r="Q1682" s="90" t="str">
        <f>IF($G1682&lt;&gt;"",$O1682*P1682,IF(OR($I1682="c",$I1682="css"),SUMIF($G$22:G$2999,$K1682,Q$22:Q$2999),IF($I1682="c1",SUMIF($F$22:F$2999,$K1682,Q$22:Q$2999),IF($I1682="c2",SUMIF($E$22:E$2999,$K1682,Q$22:Q$2999),IF($I1682="c3",SUMIF($D$22:D$2999,$K1682,Q$22:Q$2999),IF($I1682="c4",SUMIF($C$22:C$2999,$K1682,Q$22:Q$2999),""))))))</f>
        <v/>
      </c>
      <c r="S1682" s="90"/>
      <c r="T1682" s="90" t="str">
        <f>IF(G1682&lt;&gt;"",IF(S1682&lt;&gt;"",O1682*S1682,"Celda Vacia"),IF($G1682&lt;&gt;"",$O1682*S1682,IF(OR($I1682="c",$I1682="css"),SUMIF($G$22:G$2999,$K1682,T$22:T$2999),IF($I1682="c1",SUMIF($F$22:F$2999,$K1682,T$22:T$2999),IF($I1682="c2",SUMIF($E$22:E$2999,$K1682,T$22:T$2999),IF($I1682="c3",SUMIF($D$22:D$2999,$K1682,T$22:T$2999),IF($I1682="c4",SUMIF($C$22:C$2999,$K1682,T$22:T$2999),"")))))))</f>
        <v/>
      </c>
      <c r="U1682" s="91" t="str">
        <f t="shared" si="408"/>
        <v/>
      </c>
      <c r="V1682" s="45"/>
      <c r="X1682" s="50" t="str">
        <f t="shared" si="409"/>
        <v/>
      </c>
      <c r="Y1682" s="69" t="str">
        <f t="shared" si="410"/>
        <v/>
      </c>
      <c r="Z1682" s="69" t="str">
        <f t="shared" si="411"/>
        <v/>
      </c>
      <c r="AA1682" s="69" t="str">
        <f>IF(I1682="CSS",IF(RELLENAR!$F$6="PEM",IF(OR(T1682&lt;(Q1682),Q1682=0),1,""),IF(OR(T1682*(1+$T$11+$T$9)&lt;(Q1682*(1+$O$9+$O$11)),Q1682=0),1,"")),"")</f>
        <v/>
      </c>
      <c r="AB1682" s="93" t="str">
        <f t="shared" si="412"/>
        <v/>
      </c>
      <c r="AC1682" s="56" t="str">
        <f t="shared" si="413"/>
        <v/>
      </c>
      <c r="AD1682" s="94" t="str">
        <f t="shared" si="414"/>
        <v/>
      </c>
      <c r="AE1682" s="56" t="str">
        <f t="shared" si="415"/>
        <v/>
      </c>
      <c r="AF1682" s="78" t="str">
        <f t="shared" si="416"/>
        <v/>
      </c>
    </row>
    <row r="1683" spans="1:32" s="74" customFormat="1" x14ac:dyDescent="0.2">
      <c r="A1683" s="74" t="str">
        <f>IF(EXPORTADO!I1665&lt;&gt;"",EXPORTADO!I1665,"")</f>
        <v/>
      </c>
      <c r="B1683" s="74" t="str">
        <f t="shared" si="401"/>
        <v/>
      </c>
      <c r="C1683" s="86" t="str">
        <f t="shared" si="402"/>
        <v/>
      </c>
      <c r="D1683" s="86" t="str">
        <f t="shared" si="403"/>
        <v/>
      </c>
      <c r="E1683" s="86" t="str">
        <f t="shared" si="404"/>
        <v/>
      </c>
      <c r="F1683" s="86" t="str">
        <f t="shared" si="405"/>
        <v/>
      </c>
      <c r="G1683" s="86" t="str">
        <f t="shared" si="406"/>
        <v/>
      </c>
      <c r="H1683" s="87" t="str">
        <f>IF(EXPORTADO!B1665&lt;&gt;"",EXPORTADO!B1665,"")</f>
        <v/>
      </c>
      <c r="I1683" s="78" t="str">
        <f t="shared" si="407"/>
        <v/>
      </c>
      <c r="J1683" s="78"/>
      <c r="K1683" s="88" t="str">
        <f>IF(EXPORTADO!A1665&lt;&gt;"",TRIM(EXPORTADO!A1665),"")</f>
        <v/>
      </c>
      <c r="L1683" s="50" t="str">
        <f>IF(K1683&lt;&gt;"",EXPORTADO!D1665,"")</f>
        <v/>
      </c>
      <c r="M1683" s="50"/>
      <c r="N1683" s="78" t="str">
        <f>IF(K1683&lt;&gt;"",EXPORTADO!C1665,"")</f>
        <v/>
      </c>
      <c r="O1683" s="89" t="str">
        <f>IF(G1683&lt;&gt;"",EXPORTADO!E1665,"")</f>
        <v/>
      </c>
      <c r="P1683" s="90" t="str">
        <f>IF(G1683&lt;&gt;"",EXPORTADO!F1665,"")</f>
        <v/>
      </c>
      <c r="Q1683" s="90" t="str">
        <f>IF($G1683&lt;&gt;"",$O1683*P1683,IF(OR($I1683="c",$I1683="css"),SUMIF($G$22:G$2999,$K1683,Q$22:Q$2999),IF($I1683="c1",SUMIF($F$22:F$2999,$K1683,Q$22:Q$2999),IF($I1683="c2",SUMIF($E$22:E$2999,$K1683,Q$22:Q$2999),IF($I1683="c3",SUMIF($D$22:D$2999,$K1683,Q$22:Q$2999),IF($I1683="c4",SUMIF($C$22:C$2999,$K1683,Q$22:Q$2999),""))))))</f>
        <v/>
      </c>
      <c r="S1683" s="90"/>
      <c r="T1683" s="90" t="str">
        <f>IF(G1683&lt;&gt;"",IF(S1683&lt;&gt;"",O1683*S1683,"Celda Vacia"),IF($G1683&lt;&gt;"",$O1683*S1683,IF(OR($I1683="c",$I1683="css"),SUMIF($G$22:G$2999,$K1683,T$22:T$2999),IF($I1683="c1",SUMIF($F$22:F$2999,$K1683,T$22:T$2999),IF($I1683="c2",SUMIF($E$22:E$2999,$K1683,T$22:T$2999),IF($I1683="c3",SUMIF($D$22:D$2999,$K1683,T$22:T$2999),IF($I1683="c4",SUMIF($C$22:C$2999,$K1683,T$22:T$2999),"")))))))</f>
        <v/>
      </c>
      <c r="U1683" s="91" t="str">
        <f t="shared" si="408"/>
        <v/>
      </c>
      <c r="V1683" s="45"/>
      <c r="X1683" s="50" t="str">
        <f t="shared" si="409"/>
        <v/>
      </c>
      <c r="Y1683" s="69" t="str">
        <f t="shared" si="410"/>
        <v/>
      </c>
      <c r="Z1683" s="69" t="str">
        <f t="shared" si="411"/>
        <v/>
      </c>
      <c r="AA1683" s="69" t="str">
        <f>IF(I1683="CSS",IF(RELLENAR!$F$6="PEM",IF(OR(T1683&lt;(Q1683),Q1683=0),1,""),IF(OR(T1683*(1+$T$11+$T$9)&lt;(Q1683*(1+$O$9+$O$11)),Q1683=0),1,"")),"")</f>
        <v/>
      </c>
      <c r="AB1683" s="93" t="str">
        <f t="shared" si="412"/>
        <v/>
      </c>
      <c r="AC1683" s="56" t="str">
        <f t="shared" si="413"/>
        <v/>
      </c>
      <c r="AD1683" s="94" t="str">
        <f t="shared" si="414"/>
        <v/>
      </c>
      <c r="AE1683" s="56" t="str">
        <f t="shared" si="415"/>
        <v/>
      </c>
      <c r="AF1683" s="78" t="str">
        <f t="shared" si="416"/>
        <v/>
      </c>
    </row>
    <row r="1684" spans="1:32" s="74" customFormat="1" x14ac:dyDescent="0.2">
      <c r="A1684" s="74" t="str">
        <f>IF(EXPORTADO!I1666&lt;&gt;"",EXPORTADO!I1666,"")</f>
        <v/>
      </c>
      <c r="B1684" s="74" t="str">
        <f t="shared" si="401"/>
        <v/>
      </c>
      <c r="C1684" s="86" t="str">
        <f t="shared" si="402"/>
        <v/>
      </c>
      <c r="D1684" s="86" t="str">
        <f t="shared" si="403"/>
        <v/>
      </c>
      <c r="E1684" s="86" t="str">
        <f t="shared" si="404"/>
        <v/>
      </c>
      <c r="F1684" s="86" t="str">
        <f t="shared" si="405"/>
        <v/>
      </c>
      <c r="G1684" s="86" t="str">
        <f t="shared" si="406"/>
        <v/>
      </c>
      <c r="H1684" s="87" t="str">
        <f>IF(EXPORTADO!B1666&lt;&gt;"",EXPORTADO!B1666,"")</f>
        <v/>
      </c>
      <c r="I1684" s="78" t="str">
        <f t="shared" si="407"/>
        <v/>
      </c>
      <c r="J1684" s="78"/>
      <c r="K1684" s="88" t="str">
        <f>IF(EXPORTADO!A1666&lt;&gt;"",TRIM(EXPORTADO!A1666),"")</f>
        <v/>
      </c>
      <c r="L1684" s="50" t="str">
        <f>IF(K1684&lt;&gt;"",EXPORTADO!D1666,"")</f>
        <v/>
      </c>
      <c r="M1684" s="50"/>
      <c r="N1684" s="78" t="str">
        <f>IF(K1684&lt;&gt;"",EXPORTADO!C1666,"")</f>
        <v/>
      </c>
      <c r="O1684" s="89" t="str">
        <f>IF(G1684&lt;&gt;"",EXPORTADO!E1666,"")</f>
        <v/>
      </c>
      <c r="P1684" s="90" t="str">
        <f>IF(G1684&lt;&gt;"",EXPORTADO!F1666,"")</f>
        <v/>
      </c>
      <c r="Q1684" s="90" t="str">
        <f>IF($G1684&lt;&gt;"",$O1684*P1684,IF(OR($I1684="c",$I1684="css"),SUMIF($G$22:G$2999,$K1684,Q$22:Q$2999),IF($I1684="c1",SUMIF($F$22:F$2999,$K1684,Q$22:Q$2999),IF($I1684="c2",SUMIF($E$22:E$2999,$K1684,Q$22:Q$2999),IF($I1684="c3",SUMIF($D$22:D$2999,$K1684,Q$22:Q$2999),IF($I1684="c4",SUMIF($C$22:C$2999,$K1684,Q$22:Q$2999),""))))))</f>
        <v/>
      </c>
      <c r="S1684" s="90"/>
      <c r="T1684" s="90" t="str">
        <f>IF(G1684&lt;&gt;"",IF(S1684&lt;&gt;"",O1684*S1684,"Celda Vacia"),IF($G1684&lt;&gt;"",$O1684*S1684,IF(OR($I1684="c",$I1684="css"),SUMIF($G$22:G$2999,$K1684,T$22:T$2999),IF($I1684="c1",SUMIF($F$22:F$2999,$K1684,T$22:T$2999),IF($I1684="c2",SUMIF($E$22:E$2999,$K1684,T$22:T$2999),IF($I1684="c3",SUMIF($D$22:D$2999,$K1684,T$22:T$2999),IF($I1684="c4",SUMIF($C$22:C$2999,$K1684,T$22:T$2999),"")))))))</f>
        <v/>
      </c>
      <c r="U1684" s="91" t="str">
        <f t="shared" si="408"/>
        <v/>
      </c>
      <c r="V1684" s="45"/>
      <c r="X1684" s="50" t="str">
        <f t="shared" si="409"/>
        <v/>
      </c>
      <c r="Y1684" s="69" t="str">
        <f t="shared" si="410"/>
        <v/>
      </c>
      <c r="Z1684" s="69" t="str">
        <f t="shared" si="411"/>
        <v/>
      </c>
      <c r="AA1684" s="69" t="str">
        <f>IF(I1684="CSS",IF(RELLENAR!$F$6="PEM",IF(OR(T1684&lt;(Q1684),Q1684=0),1,""),IF(OR(T1684*(1+$T$11+$T$9)&lt;(Q1684*(1+$O$9+$O$11)),Q1684=0),1,"")),"")</f>
        <v/>
      </c>
      <c r="AB1684" s="93" t="str">
        <f t="shared" si="412"/>
        <v/>
      </c>
      <c r="AC1684" s="56" t="str">
        <f t="shared" si="413"/>
        <v/>
      </c>
      <c r="AD1684" s="94" t="str">
        <f t="shared" si="414"/>
        <v/>
      </c>
      <c r="AE1684" s="56" t="str">
        <f t="shared" si="415"/>
        <v/>
      </c>
      <c r="AF1684" s="78" t="str">
        <f t="shared" si="416"/>
        <v/>
      </c>
    </row>
    <row r="1685" spans="1:32" s="74" customFormat="1" x14ac:dyDescent="0.2">
      <c r="A1685" s="74" t="str">
        <f>IF(EXPORTADO!I1667&lt;&gt;"",EXPORTADO!I1667,"")</f>
        <v/>
      </c>
      <c r="B1685" s="74" t="str">
        <f t="shared" si="401"/>
        <v/>
      </c>
      <c r="C1685" s="86" t="str">
        <f t="shared" si="402"/>
        <v/>
      </c>
      <c r="D1685" s="86" t="str">
        <f t="shared" si="403"/>
        <v/>
      </c>
      <c r="E1685" s="86" t="str">
        <f t="shared" si="404"/>
        <v/>
      </c>
      <c r="F1685" s="86" t="str">
        <f t="shared" si="405"/>
        <v/>
      </c>
      <c r="G1685" s="86" t="str">
        <f t="shared" si="406"/>
        <v/>
      </c>
      <c r="H1685" s="87" t="str">
        <f>IF(EXPORTADO!B1667&lt;&gt;"",EXPORTADO!B1667,"")</f>
        <v/>
      </c>
      <c r="I1685" s="78" t="str">
        <f t="shared" si="407"/>
        <v/>
      </c>
      <c r="J1685" s="78"/>
      <c r="K1685" s="88" t="str">
        <f>IF(EXPORTADO!A1667&lt;&gt;"",TRIM(EXPORTADO!A1667),"")</f>
        <v/>
      </c>
      <c r="L1685" s="50" t="str">
        <f>IF(K1685&lt;&gt;"",EXPORTADO!D1667,"")</f>
        <v/>
      </c>
      <c r="M1685" s="50"/>
      <c r="N1685" s="78" t="str">
        <f>IF(K1685&lt;&gt;"",EXPORTADO!C1667,"")</f>
        <v/>
      </c>
      <c r="O1685" s="89" t="str">
        <f>IF(G1685&lt;&gt;"",EXPORTADO!E1667,"")</f>
        <v/>
      </c>
      <c r="P1685" s="90" t="str">
        <f>IF(G1685&lt;&gt;"",EXPORTADO!F1667,"")</f>
        <v/>
      </c>
      <c r="Q1685" s="90" t="str">
        <f>IF($G1685&lt;&gt;"",$O1685*P1685,IF(OR($I1685="c",$I1685="css"),SUMIF($G$22:G$2999,$K1685,Q$22:Q$2999),IF($I1685="c1",SUMIF($F$22:F$2999,$K1685,Q$22:Q$2999),IF($I1685="c2",SUMIF($E$22:E$2999,$K1685,Q$22:Q$2999),IF($I1685="c3",SUMIF($D$22:D$2999,$K1685,Q$22:Q$2999),IF($I1685="c4",SUMIF($C$22:C$2999,$K1685,Q$22:Q$2999),""))))))</f>
        <v/>
      </c>
      <c r="S1685" s="90"/>
      <c r="T1685" s="90" t="str">
        <f>IF(G1685&lt;&gt;"",IF(S1685&lt;&gt;"",O1685*S1685,"Celda Vacia"),IF($G1685&lt;&gt;"",$O1685*S1685,IF(OR($I1685="c",$I1685="css"),SUMIF($G$22:G$2999,$K1685,T$22:T$2999),IF($I1685="c1",SUMIF($F$22:F$2999,$K1685,T$22:T$2999),IF($I1685="c2",SUMIF($E$22:E$2999,$K1685,T$22:T$2999),IF($I1685="c3",SUMIF($D$22:D$2999,$K1685,T$22:T$2999),IF($I1685="c4",SUMIF($C$22:C$2999,$K1685,T$22:T$2999),"")))))))</f>
        <v/>
      </c>
      <c r="U1685" s="91" t="str">
        <f t="shared" si="408"/>
        <v/>
      </c>
      <c r="V1685" s="45"/>
      <c r="X1685" s="50" t="str">
        <f t="shared" si="409"/>
        <v/>
      </c>
      <c r="Y1685" s="69" t="str">
        <f t="shared" si="410"/>
        <v/>
      </c>
      <c r="Z1685" s="69" t="str">
        <f t="shared" si="411"/>
        <v/>
      </c>
      <c r="AA1685" s="69" t="str">
        <f>IF(I1685="CSS",IF(RELLENAR!$F$6="PEM",IF(OR(T1685&lt;(Q1685),Q1685=0),1,""),IF(OR(T1685*(1+$T$11+$T$9)&lt;(Q1685*(1+$O$9+$O$11)),Q1685=0),1,"")),"")</f>
        <v/>
      </c>
      <c r="AB1685" s="93" t="str">
        <f t="shared" si="412"/>
        <v/>
      </c>
      <c r="AC1685" s="56" t="str">
        <f t="shared" si="413"/>
        <v/>
      </c>
      <c r="AD1685" s="94" t="str">
        <f t="shared" si="414"/>
        <v/>
      </c>
      <c r="AE1685" s="56" t="str">
        <f t="shared" si="415"/>
        <v/>
      </c>
      <c r="AF1685" s="78" t="str">
        <f t="shared" si="416"/>
        <v/>
      </c>
    </row>
    <row r="1686" spans="1:32" s="74" customFormat="1" x14ac:dyDescent="0.2">
      <c r="A1686" s="74" t="str">
        <f>IF(EXPORTADO!I1668&lt;&gt;"",EXPORTADO!I1668,"")</f>
        <v/>
      </c>
      <c r="B1686" s="74" t="str">
        <f t="shared" ref="B1686:B1749" si="417">IF(K1686&lt;&gt;"",LEN(K1686),"")</f>
        <v/>
      </c>
      <c r="C1686" s="86" t="str">
        <f t="shared" ref="C1686:C1749" si="418">IF($I1686="P5",MID($K1686,1,14),"")</f>
        <v/>
      </c>
      <c r="D1686" s="86" t="str">
        <f t="shared" ref="D1686:D1749" si="419">IF(OR($I1686="P4",$I1686="P5",$I1686="P5"),MID($K1686,1,11),"")</f>
        <v/>
      </c>
      <c r="E1686" s="86" t="str">
        <f t="shared" ref="E1686:E1749" si="420">IF(OR($I1686="P3",$I1686="P4",$I1686="P5"),MID($K1686,1,8),"")</f>
        <v/>
      </c>
      <c r="F1686" s="86" t="str">
        <f t="shared" ref="F1686:F1749" si="421">IF(OR($I1686="P2",$I1686="P3",$I1686="P4",$I1686="P5"),MID($K1686,1,5),"")</f>
        <v/>
      </c>
      <c r="G1686" s="86" t="str">
        <f t="shared" ref="G1686:G1749" si="422">IF(OR($I1686="P1",$I1686="P2",$I1686="P3",$I1686="P4",$I1686="P5"),MID($K1686,1,2),"")</f>
        <v/>
      </c>
      <c r="H1686" s="87" t="str">
        <f>IF(EXPORTADO!B1668&lt;&gt;"",EXPORTADO!B1668,"")</f>
        <v/>
      </c>
      <c r="I1686" s="78" t="str">
        <f t="shared" ref="I1686:I1749" si="423">IF(K1686&lt;&gt;"",IF(OR(K1686=CSS.1,K1686=CSS.2,K1686=CSS.3),"CSS",IF(B1686=17,IF(H1686="capítulo","c5","p5"),IF(B1686=14,IF(H1686="capítulo","c4","p4"),IF(B1686=11,IF(H1686="capítulo","c3","p3"),IF(B1686=8,IF(H1686="capítulo","c2","p2"),IF(B1686=5,IF(H1686="capítulo","c1","p1"),IF(B1686=2,"c"))))))),"")</f>
        <v/>
      </c>
      <c r="J1686" s="78"/>
      <c r="K1686" s="88" t="str">
        <f>IF(EXPORTADO!A1668&lt;&gt;"",TRIM(EXPORTADO!A1668),"")</f>
        <v/>
      </c>
      <c r="L1686" s="50" t="str">
        <f>IF(K1686&lt;&gt;"",EXPORTADO!D1668,"")</f>
        <v/>
      </c>
      <c r="M1686" s="50"/>
      <c r="N1686" s="78" t="str">
        <f>IF(K1686&lt;&gt;"",EXPORTADO!C1668,"")</f>
        <v/>
      </c>
      <c r="O1686" s="89" t="str">
        <f>IF(G1686&lt;&gt;"",EXPORTADO!E1668,"")</f>
        <v/>
      </c>
      <c r="P1686" s="90" t="str">
        <f>IF(G1686&lt;&gt;"",EXPORTADO!F1668,"")</f>
        <v/>
      </c>
      <c r="Q1686" s="90" t="str">
        <f>IF($G1686&lt;&gt;"",$O1686*P1686,IF(OR($I1686="c",$I1686="css"),SUMIF($G$22:G$2999,$K1686,Q$22:Q$2999),IF($I1686="c1",SUMIF($F$22:F$2999,$K1686,Q$22:Q$2999),IF($I1686="c2",SUMIF($E$22:E$2999,$K1686,Q$22:Q$2999),IF($I1686="c3",SUMIF($D$22:D$2999,$K1686,Q$22:Q$2999),IF($I1686="c4",SUMIF($C$22:C$2999,$K1686,Q$22:Q$2999),""))))))</f>
        <v/>
      </c>
      <c r="S1686" s="90"/>
      <c r="T1686" s="90" t="str">
        <f>IF(G1686&lt;&gt;"",IF(S1686&lt;&gt;"",O1686*S1686,"Celda Vacia"),IF($G1686&lt;&gt;"",$O1686*S1686,IF(OR($I1686="c",$I1686="css"),SUMIF($G$22:G$2999,$K1686,T$22:T$2999),IF($I1686="c1",SUMIF($F$22:F$2999,$K1686,T$22:T$2999),IF($I1686="c2",SUMIF($E$22:E$2999,$K1686,T$22:T$2999),IF($I1686="c3",SUMIF($D$22:D$2999,$K1686,T$22:T$2999),IF($I1686="c4",SUMIF($C$22:C$2999,$K1686,T$22:T$2999),"")))))))</f>
        <v/>
      </c>
      <c r="U1686" s="91" t="str">
        <f t="shared" ref="U1686:U1749" si="424">IF(T1686&lt;&gt;"Celda Vacia",IF($T$7&lt;&gt;0,IF(AND(T1686&lt;&gt;0,T1686&lt;&gt;"",Q1686&lt;&gt;0,Q1686&lt;&gt;""),-(1-(T1686*($Z$3+1))/(Q1686*($Z$2+1))),IF(AND(S1686&lt;&gt;"",S1686&lt;&gt;0,P1686&lt;&gt;"",P1686&lt;&gt;0),-(1-(S1686/P1686)),"")),""),"")</f>
        <v/>
      </c>
      <c r="V1686" s="45"/>
      <c r="X1686" s="50" t="str">
        <f t="shared" ref="X1686:X1749" si="425">IF(Y1686&lt;&gt;"",$X$7,IF(Z1686&lt;&gt;"",$X$9,IF(AND(AA1686&lt;&gt;"",AA1686&lt;&gt;0),$X$11,IF(AND(AE1686&lt;&gt;"",AE1686&lt;&gt;0),$X$13,""))))</f>
        <v/>
      </c>
      <c r="Y1686" s="69" t="str">
        <f t="shared" ref="Y1686:Y1749" si="426">IF(G1686&lt;&gt;"",IF(S1686="",1,""),"")</f>
        <v/>
      </c>
      <c r="Z1686" s="69" t="str">
        <f t="shared" ref="Z1686:Z1749" si="427">IF(G1686&lt;&gt;"",IF(S1686&lt;&gt;"",IF(S1686=0,1,""),""),"")</f>
        <v/>
      </c>
      <c r="AA1686" s="69" t="str">
        <f>IF(I1686="CSS",IF(RELLENAR!$F$6="PEM",IF(OR(T1686&lt;(Q1686),Q1686=0),1,""),IF(OR(T1686*(1+$T$11+$T$9)&lt;(Q1686*(1+$O$9+$O$11)),Q1686=0),1,"")),"")</f>
        <v/>
      </c>
      <c r="AB1686" s="93" t="str">
        <f t="shared" ref="AB1686:AB1749" si="428">IF(G1686&lt;&gt;"",IF(U1686&lt;&gt;"",U1686,""),"")</f>
        <v/>
      </c>
      <c r="AC1686" s="56" t="str">
        <f t="shared" ref="AC1686:AC1749" si="429">IF(G1686&lt;&gt;"",IF(AB1686&lt;&gt;"",COUNTIF($AB$22:$AB$2999,AB1686),""),"")</f>
        <v/>
      </c>
      <c r="AD1686" s="94" t="str">
        <f t="shared" ref="AD1686:AD1749" si="430">IF(AND(I1686="C",T1686&lt;&gt;0),-(1-(T1686*($T$11+$T$9)+T1686)/(Q1686*($O$9+$O$11)+Q1686)),"")</f>
        <v/>
      </c>
      <c r="AE1686" s="56" t="str">
        <f t="shared" ref="AE1686:AE1749" si="431">IF(AD1686&lt;&gt;"",IF(A1686="OB",IF(ABS(AD1686)&gt;PD.OC,1,""),IF(A1686="VEC",IF(ABS(AD1686)&gt;PD.VEC,1,""),IF(A1686="CI",IF(ABS(AD1686)&gt;PD.IC,1,""),IF(A1686="EIM",IF(ABS(AD1686)&gt;PD.EIM,1,""),"")))),"")</f>
        <v/>
      </c>
      <c r="AF1686" s="78" t="str">
        <f t="shared" ref="AF1686:AF1749" si="432">IF(T1686="celda vacia",1,"")</f>
        <v/>
      </c>
    </row>
    <row r="1687" spans="1:32" s="74" customFormat="1" x14ac:dyDescent="0.2">
      <c r="A1687" s="74" t="str">
        <f>IF(EXPORTADO!I1669&lt;&gt;"",EXPORTADO!I1669,"")</f>
        <v/>
      </c>
      <c r="B1687" s="74" t="str">
        <f t="shared" si="417"/>
        <v/>
      </c>
      <c r="C1687" s="86" t="str">
        <f t="shared" si="418"/>
        <v/>
      </c>
      <c r="D1687" s="86" t="str">
        <f t="shared" si="419"/>
        <v/>
      </c>
      <c r="E1687" s="86" t="str">
        <f t="shared" si="420"/>
        <v/>
      </c>
      <c r="F1687" s="86" t="str">
        <f t="shared" si="421"/>
        <v/>
      </c>
      <c r="G1687" s="86" t="str">
        <f t="shared" si="422"/>
        <v/>
      </c>
      <c r="H1687" s="87" t="str">
        <f>IF(EXPORTADO!B1669&lt;&gt;"",EXPORTADO!B1669,"")</f>
        <v/>
      </c>
      <c r="I1687" s="78" t="str">
        <f t="shared" si="423"/>
        <v/>
      </c>
      <c r="J1687" s="78"/>
      <c r="K1687" s="88" t="str">
        <f>IF(EXPORTADO!A1669&lt;&gt;"",TRIM(EXPORTADO!A1669),"")</f>
        <v/>
      </c>
      <c r="L1687" s="50" t="str">
        <f>IF(K1687&lt;&gt;"",EXPORTADO!D1669,"")</f>
        <v/>
      </c>
      <c r="M1687" s="50"/>
      <c r="N1687" s="78" t="str">
        <f>IF(K1687&lt;&gt;"",EXPORTADO!C1669,"")</f>
        <v/>
      </c>
      <c r="O1687" s="89" t="str">
        <f>IF(G1687&lt;&gt;"",EXPORTADO!E1669,"")</f>
        <v/>
      </c>
      <c r="P1687" s="90" t="str">
        <f>IF(G1687&lt;&gt;"",EXPORTADO!F1669,"")</f>
        <v/>
      </c>
      <c r="Q1687" s="90" t="str">
        <f>IF($G1687&lt;&gt;"",$O1687*P1687,IF(OR($I1687="c",$I1687="css"),SUMIF($G$22:G$2999,$K1687,Q$22:Q$2999),IF($I1687="c1",SUMIF($F$22:F$2999,$K1687,Q$22:Q$2999),IF($I1687="c2",SUMIF($E$22:E$2999,$K1687,Q$22:Q$2999),IF($I1687="c3",SUMIF($D$22:D$2999,$K1687,Q$22:Q$2999),IF($I1687="c4",SUMIF($C$22:C$2999,$K1687,Q$22:Q$2999),""))))))</f>
        <v/>
      </c>
      <c r="S1687" s="90"/>
      <c r="T1687" s="90" t="str">
        <f>IF(G1687&lt;&gt;"",IF(S1687&lt;&gt;"",O1687*S1687,"Celda Vacia"),IF($G1687&lt;&gt;"",$O1687*S1687,IF(OR($I1687="c",$I1687="css"),SUMIF($G$22:G$2999,$K1687,T$22:T$2999),IF($I1687="c1",SUMIF($F$22:F$2999,$K1687,T$22:T$2999),IF($I1687="c2",SUMIF($E$22:E$2999,$K1687,T$22:T$2999),IF($I1687="c3",SUMIF($D$22:D$2999,$K1687,T$22:T$2999),IF($I1687="c4",SUMIF($C$22:C$2999,$K1687,T$22:T$2999),"")))))))</f>
        <v/>
      </c>
      <c r="U1687" s="91" t="str">
        <f t="shared" si="424"/>
        <v/>
      </c>
      <c r="V1687" s="45"/>
      <c r="X1687" s="50" t="str">
        <f t="shared" si="425"/>
        <v/>
      </c>
      <c r="Y1687" s="69" t="str">
        <f t="shared" si="426"/>
        <v/>
      </c>
      <c r="Z1687" s="69" t="str">
        <f t="shared" si="427"/>
        <v/>
      </c>
      <c r="AA1687" s="69" t="str">
        <f>IF(I1687="CSS",IF(RELLENAR!$F$6="PEM",IF(OR(T1687&lt;(Q1687),Q1687=0),1,""),IF(OR(T1687*(1+$T$11+$T$9)&lt;(Q1687*(1+$O$9+$O$11)),Q1687=0),1,"")),"")</f>
        <v/>
      </c>
      <c r="AB1687" s="93" t="str">
        <f t="shared" si="428"/>
        <v/>
      </c>
      <c r="AC1687" s="56" t="str">
        <f t="shared" si="429"/>
        <v/>
      </c>
      <c r="AD1687" s="94" t="str">
        <f t="shared" si="430"/>
        <v/>
      </c>
      <c r="AE1687" s="56" t="str">
        <f t="shared" si="431"/>
        <v/>
      </c>
      <c r="AF1687" s="78" t="str">
        <f t="shared" si="432"/>
        <v/>
      </c>
    </row>
    <row r="1688" spans="1:32" s="74" customFormat="1" x14ac:dyDescent="0.2">
      <c r="A1688" s="74" t="str">
        <f>IF(EXPORTADO!I1670&lt;&gt;"",EXPORTADO!I1670,"")</f>
        <v/>
      </c>
      <c r="B1688" s="74" t="str">
        <f t="shared" si="417"/>
        <v/>
      </c>
      <c r="C1688" s="86" t="str">
        <f t="shared" si="418"/>
        <v/>
      </c>
      <c r="D1688" s="86" t="str">
        <f t="shared" si="419"/>
        <v/>
      </c>
      <c r="E1688" s="86" t="str">
        <f t="shared" si="420"/>
        <v/>
      </c>
      <c r="F1688" s="86" t="str">
        <f t="shared" si="421"/>
        <v/>
      </c>
      <c r="G1688" s="86" t="str">
        <f t="shared" si="422"/>
        <v/>
      </c>
      <c r="H1688" s="87" t="str">
        <f>IF(EXPORTADO!B1670&lt;&gt;"",EXPORTADO!B1670,"")</f>
        <v/>
      </c>
      <c r="I1688" s="78" t="str">
        <f t="shared" si="423"/>
        <v/>
      </c>
      <c r="J1688" s="78"/>
      <c r="K1688" s="88" t="str">
        <f>IF(EXPORTADO!A1670&lt;&gt;"",TRIM(EXPORTADO!A1670),"")</f>
        <v/>
      </c>
      <c r="L1688" s="50" t="str">
        <f>IF(K1688&lt;&gt;"",EXPORTADO!D1670,"")</f>
        <v/>
      </c>
      <c r="M1688" s="50"/>
      <c r="N1688" s="78" t="str">
        <f>IF(K1688&lt;&gt;"",EXPORTADO!C1670,"")</f>
        <v/>
      </c>
      <c r="O1688" s="89" t="str">
        <f>IF(G1688&lt;&gt;"",EXPORTADO!E1670,"")</f>
        <v/>
      </c>
      <c r="P1688" s="90" t="str">
        <f>IF(G1688&lt;&gt;"",EXPORTADO!F1670,"")</f>
        <v/>
      </c>
      <c r="Q1688" s="90" t="str">
        <f>IF($G1688&lt;&gt;"",$O1688*P1688,IF(OR($I1688="c",$I1688="css"),SUMIF($G$22:G$2999,$K1688,Q$22:Q$2999),IF($I1688="c1",SUMIF($F$22:F$2999,$K1688,Q$22:Q$2999),IF($I1688="c2",SUMIF($E$22:E$2999,$K1688,Q$22:Q$2999),IF($I1688="c3",SUMIF($D$22:D$2999,$K1688,Q$22:Q$2999),IF($I1688="c4",SUMIF($C$22:C$2999,$K1688,Q$22:Q$2999),""))))))</f>
        <v/>
      </c>
      <c r="S1688" s="90"/>
      <c r="T1688" s="90" t="str">
        <f>IF(G1688&lt;&gt;"",IF(S1688&lt;&gt;"",O1688*S1688,"Celda Vacia"),IF($G1688&lt;&gt;"",$O1688*S1688,IF(OR($I1688="c",$I1688="css"),SUMIF($G$22:G$2999,$K1688,T$22:T$2999),IF($I1688="c1",SUMIF($F$22:F$2999,$K1688,T$22:T$2999),IF($I1688="c2",SUMIF($E$22:E$2999,$K1688,T$22:T$2999),IF($I1688="c3",SUMIF($D$22:D$2999,$K1688,T$22:T$2999),IF($I1688="c4",SUMIF($C$22:C$2999,$K1688,T$22:T$2999),"")))))))</f>
        <v/>
      </c>
      <c r="U1688" s="91" t="str">
        <f t="shared" si="424"/>
        <v/>
      </c>
      <c r="V1688" s="45"/>
      <c r="X1688" s="50" t="str">
        <f t="shared" si="425"/>
        <v/>
      </c>
      <c r="Y1688" s="69" t="str">
        <f t="shared" si="426"/>
        <v/>
      </c>
      <c r="Z1688" s="69" t="str">
        <f t="shared" si="427"/>
        <v/>
      </c>
      <c r="AA1688" s="69" t="str">
        <f>IF(I1688="CSS",IF(RELLENAR!$F$6="PEM",IF(OR(T1688&lt;(Q1688),Q1688=0),1,""),IF(OR(T1688*(1+$T$11+$T$9)&lt;(Q1688*(1+$O$9+$O$11)),Q1688=0),1,"")),"")</f>
        <v/>
      </c>
      <c r="AB1688" s="93" t="str">
        <f t="shared" si="428"/>
        <v/>
      </c>
      <c r="AC1688" s="56" t="str">
        <f t="shared" si="429"/>
        <v/>
      </c>
      <c r="AD1688" s="94" t="str">
        <f t="shared" si="430"/>
        <v/>
      </c>
      <c r="AE1688" s="56" t="str">
        <f t="shared" si="431"/>
        <v/>
      </c>
      <c r="AF1688" s="78" t="str">
        <f t="shared" si="432"/>
        <v/>
      </c>
    </row>
    <row r="1689" spans="1:32" s="74" customFormat="1" x14ac:dyDescent="0.2">
      <c r="A1689" s="74" t="str">
        <f>IF(EXPORTADO!I1671&lt;&gt;"",EXPORTADO!I1671,"")</f>
        <v/>
      </c>
      <c r="B1689" s="74" t="str">
        <f t="shared" si="417"/>
        <v/>
      </c>
      <c r="C1689" s="86" t="str">
        <f t="shared" si="418"/>
        <v/>
      </c>
      <c r="D1689" s="86" t="str">
        <f t="shared" si="419"/>
        <v/>
      </c>
      <c r="E1689" s="86" t="str">
        <f t="shared" si="420"/>
        <v/>
      </c>
      <c r="F1689" s="86" t="str">
        <f t="shared" si="421"/>
        <v/>
      </c>
      <c r="G1689" s="86" t="str">
        <f t="shared" si="422"/>
        <v/>
      </c>
      <c r="H1689" s="87" t="str">
        <f>IF(EXPORTADO!B1671&lt;&gt;"",EXPORTADO!B1671,"")</f>
        <v/>
      </c>
      <c r="I1689" s="78" t="str">
        <f t="shared" si="423"/>
        <v/>
      </c>
      <c r="J1689" s="78"/>
      <c r="K1689" s="88" t="str">
        <f>IF(EXPORTADO!A1671&lt;&gt;"",TRIM(EXPORTADO!A1671),"")</f>
        <v/>
      </c>
      <c r="L1689" s="50" t="str">
        <f>IF(K1689&lt;&gt;"",EXPORTADO!D1671,"")</f>
        <v/>
      </c>
      <c r="M1689" s="50"/>
      <c r="N1689" s="78" t="str">
        <f>IF(K1689&lt;&gt;"",EXPORTADO!C1671,"")</f>
        <v/>
      </c>
      <c r="O1689" s="89" t="str">
        <f>IF(G1689&lt;&gt;"",EXPORTADO!E1671,"")</f>
        <v/>
      </c>
      <c r="P1689" s="90" t="str">
        <f>IF(G1689&lt;&gt;"",EXPORTADO!F1671,"")</f>
        <v/>
      </c>
      <c r="Q1689" s="90" t="str">
        <f>IF($G1689&lt;&gt;"",$O1689*P1689,IF(OR($I1689="c",$I1689="css"),SUMIF($G$22:G$2999,$K1689,Q$22:Q$2999),IF($I1689="c1",SUMIF($F$22:F$2999,$K1689,Q$22:Q$2999),IF($I1689="c2",SUMIF($E$22:E$2999,$K1689,Q$22:Q$2999),IF($I1689="c3",SUMIF($D$22:D$2999,$K1689,Q$22:Q$2999),IF($I1689="c4",SUMIF($C$22:C$2999,$K1689,Q$22:Q$2999),""))))))</f>
        <v/>
      </c>
      <c r="S1689" s="90"/>
      <c r="T1689" s="90" t="str">
        <f>IF(G1689&lt;&gt;"",IF(S1689&lt;&gt;"",O1689*S1689,"Celda Vacia"),IF($G1689&lt;&gt;"",$O1689*S1689,IF(OR($I1689="c",$I1689="css"),SUMIF($G$22:G$2999,$K1689,T$22:T$2999),IF($I1689="c1",SUMIF($F$22:F$2999,$K1689,T$22:T$2999),IF($I1689="c2",SUMIF($E$22:E$2999,$K1689,T$22:T$2999),IF($I1689="c3",SUMIF($D$22:D$2999,$K1689,T$22:T$2999),IF($I1689="c4",SUMIF($C$22:C$2999,$K1689,T$22:T$2999),"")))))))</f>
        <v/>
      </c>
      <c r="U1689" s="91" t="str">
        <f t="shared" si="424"/>
        <v/>
      </c>
      <c r="V1689" s="45"/>
      <c r="X1689" s="50" t="str">
        <f t="shared" si="425"/>
        <v/>
      </c>
      <c r="Y1689" s="69" t="str">
        <f t="shared" si="426"/>
        <v/>
      </c>
      <c r="Z1689" s="69" t="str">
        <f t="shared" si="427"/>
        <v/>
      </c>
      <c r="AA1689" s="69" t="str">
        <f>IF(I1689="CSS",IF(RELLENAR!$F$6="PEM",IF(OR(T1689&lt;(Q1689),Q1689=0),1,""),IF(OR(T1689*(1+$T$11+$T$9)&lt;(Q1689*(1+$O$9+$O$11)),Q1689=0),1,"")),"")</f>
        <v/>
      </c>
      <c r="AB1689" s="93" t="str">
        <f t="shared" si="428"/>
        <v/>
      </c>
      <c r="AC1689" s="56" t="str">
        <f t="shared" si="429"/>
        <v/>
      </c>
      <c r="AD1689" s="94" t="str">
        <f t="shared" si="430"/>
        <v/>
      </c>
      <c r="AE1689" s="56" t="str">
        <f t="shared" si="431"/>
        <v/>
      </c>
      <c r="AF1689" s="78" t="str">
        <f t="shared" si="432"/>
        <v/>
      </c>
    </row>
    <row r="1690" spans="1:32" s="74" customFormat="1" x14ac:dyDescent="0.2">
      <c r="A1690" s="74" t="str">
        <f>IF(EXPORTADO!I1672&lt;&gt;"",EXPORTADO!I1672,"")</f>
        <v/>
      </c>
      <c r="B1690" s="74" t="str">
        <f t="shared" si="417"/>
        <v/>
      </c>
      <c r="C1690" s="86" t="str">
        <f t="shared" si="418"/>
        <v/>
      </c>
      <c r="D1690" s="86" t="str">
        <f t="shared" si="419"/>
        <v/>
      </c>
      <c r="E1690" s="86" t="str">
        <f t="shared" si="420"/>
        <v/>
      </c>
      <c r="F1690" s="86" t="str">
        <f t="shared" si="421"/>
        <v/>
      </c>
      <c r="G1690" s="86" t="str">
        <f t="shared" si="422"/>
        <v/>
      </c>
      <c r="H1690" s="87" t="str">
        <f>IF(EXPORTADO!B1672&lt;&gt;"",EXPORTADO!B1672,"")</f>
        <v/>
      </c>
      <c r="I1690" s="78" t="str">
        <f t="shared" si="423"/>
        <v/>
      </c>
      <c r="J1690" s="78"/>
      <c r="K1690" s="88" t="str">
        <f>IF(EXPORTADO!A1672&lt;&gt;"",TRIM(EXPORTADO!A1672),"")</f>
        <v/>
      </c>
      <c r="L1690" s="50" t="str">
        <f>IF(K1690&lt;&gt;"",EXPORTADO!D1672,"")</f>
        <v/>
      </c>
      <c r="M1690" s="50"/>
      <c r="N1690" s="78" t="str">
        <f>IF(K1690&lt;&gt;"",EXPORTADO!C1672,"")</f>
        <v/>
      </c>
      <c r="O1690" s="89" t="str">
        <f>IF(G1690&lt;&gt;"",EXPORTADO!E1672,"")</f>
        <v/>
      </c>
      <c r="P1690" s="90" t="str">
        <f>IF(G1690&lt;&gt;"",EXPORTADO!F1672,"")</f>
        <v/>
      </c>
      <c r="Q1690" s="90" t="str">
        <f>IF($G1690&lt;&gt;"",$O1690*P1690,IF(OR($I1690="c",$I1690="css"),SUMIF($G$22:G$2999,$K1690,Q$22:Q$2999),IF($I1690="c1",SUMIF($F$22:F$2999,$K1690,Q$22:Q$2999),IF($I1690="c2",SUMIF($E$22:E$2999,$K1690,Q$22:Q$2999),IF($I1690="c3",SUMIF($D$22:D$2999,$K1690,Q$22:Q$2999),IF($I1690="c4",SUMIF($C$22:C$2999,$K1690,Q$22:Q$2999),""))))))</f>
        <v/>
      </c>
      <c r="S1690" s="90"/>
      <c r="T1690" s="90" t="str">
        <f>IF(G1690&lt;&gt;"",IF(S1690&lt;&gt;"",O1690*S1690,"Celda Vacia"),IF($G1690&lt;&gt;"",$O1690*S1690,IF(OR($I1690="c",$I1690="css"),SUMIF($G$22:G$2999,$K1690,T$22:T$2999),IF($I1690="c1",SUMIF($F$22:F$2999,$K1690,T$22:T$2999),IF($I1690="c2",SUMIF($E$22:E$2999,$K1690,T$22:T$2999),IF($I1690="c3",SUMIF($D$22:D$2999,$K1690,T$22:T$2999),IF($I1690="c4",SUMIF($C$22:C$2999,$K1690,T$22:T$2999),"")))))))</f>
        <v/>
      </c>
      <c r="U1690" s="91" t="str">
        <f t="shared" si="424"/>
        <v/>
      </c>
      <c r="V1690" s="45"/>
      <c r="X1690" s="50" t="str">
        <f t="shared" si="425"/>
        <v/>
      </c>
      <c r="Y1690" s="69" t="str">
        <f t="shared" si="426"/>
        <v/>
      </c>
      <c r="Z1690" s="69" t="str">
        <f t="shared" si="427"/>
        <v/>
      </c>
      <c r="AA1690" s="69" t="str">
        <f>IF(I1690="CSS",IF(RELLENAR!$F$6="PEM",IF(OR(T1690&lt;(Q1690),Q1690=0),1,""),IF(OR(T1690*(1+$T$11+$T$9)&lt;(Q1690*(1+$O$9+$O$11)),Q1690=0),1,"")),"")</f>
        <v/>
      </c>
      <c r="AB1690" s="93" t="str">
        <f t="shared" si="428"/>
        <v/>
      </c>
      <c r="AC1690" s="56" t="str">
        <f t="shared" si="429"/>
        <v/>
      </c>
      <c r="AD1690" s="94" t="str">
        <f t="shared" si="430"/>
        <v/>
      </c>
      <c r="AE1690" s="56" t="str">
        <f t="shared" si="431"/>
        <v/>
      </c>
      <c r="AF1690" s="78" t="str">
        <f t="shared" si="432"/>
        <v/>
      </c>
    </row>
    <row r="1691" spans="1:32" s="74" customFormat="1" x14ac:dyDescent="0.2">
      <c r="A1691" s="74" t="str">
        <f>IF(EXPORTADO!I1673&lt;&gt;"",EXPORTADO!I1673,"")</f>
        <v/>
      </c>
      <c r="B1691" s="74" t="str">
        <f t="shared" si="417"/>
        <v/>
      </c>
      <c r="C1691" s="86" t="str">
        <f t="shared" si="418"/>
        <v/>
      </c>
      <c r="D1691" s="86" t="str">
        <f t="shared" si="419"/>
        <v/>
      </c>
      <c r="E1691" s="86" t="str">
        <f t="shared" si="420"/>
        <v/>
      </c>
      <c r="F1691" s="86" t="str">
        <f t="shared" si="421"/>
        <v/>
      </c>
      <c r="G1691" s="86" t="str">
        <f t="shared" si="422"/>
        <v/>
      </c>
      <c r="H1691" s="87" t="str">
        <f>IF(EXPORTADO!B1673&lt;&gt;"",EXPORTADO!B1673,"")</f>
        <v/>
      </c>
      <c r="I1691" s="78" t="str">
        <f t="shared" si="423"/>
        <v/>
      </c>
      <c r="J1691" s="78"/>
      <c r="K1691" s="88" t="str">
        <f>IF(EXPORTADO!A1673&lt;&gt;"",TRIM(EXPORTADO!A1673),"")</f>
        <v/>
      </c>
      <c r="L1691" s="50" t="str">
        <f>IF(K1691&lt;&gt;"",EXPORTADO!D1673,"")</f>
        <v/>
      </c>
      <c r="M1691" s="50"/>
      <c r="N1691" s="78" t="str">
        <f>IF(K1691&lt;&gt;"",EXPORTADO!C1673,"")</f>
        <v/>
      </c>
      <c r="O1691" s="89" t="str">
        <f>IF(G1691&lt;&gt;"",EXPORTADO!E1673,"")</f>
        <v/>
      </c>
      <c r="P1691" s="90" t="str">
        <f>IF(G1691&lt;&gt;"",EXPORTADO!F1673,"")</f>
        <v/>
      </c>
      <c r="Q1691" s="90" t="str">
        <f>IF($G1691&lt;&gt;"",$O1691*P1691,IF(OR($I1691="c",$I1691="css"),SUMIF($G$22:G$2999,$K1691,Q$22:Q$2999),IF($I1691="c1",SUMIF($F$22:F$2999,$K1691,Q$22:Q$2999),IF($I1691="c2",SUMIF($E$22:E$2999,$K1691,Q$22:Q$2999),IF($I1691="c3",SUMIF($D$22:D$2999,$K1691,Q$22:Q$2999),IF($I1691="c4",SUMIF($C$22:C$2999,$K1691,Q$22:Q$2999),""))))))</f>
        <v/>
      </c>
      <c r="S1691" s="90"/>
      <c r="T1691" s="90" t="str">
        <f>IF(G1691&lt;&gt;"",IF(S1691&lt;&gt;"",O1691*S1691,"Celda Vacia"),IF($G1691&lt;&gt;"",$O1691*S1691,IF(OR($I1691="c",$I1691="css"),SUMIF($G$22:G$2999,$K1691,T$22:T$2999),IF($I1691="c1",SUMIF($F$22:F$2999,$K1691,T$22:T$2999),IF($I1691="c2",SUMIF($E$22:E$2999,$K1691,T$22:T$2999),IF($I1691="c3",SUMIF($D$22:D$2999,$K1691,T$22:T$2999),IF($I1691="c4",SUMIF($C$22:C$2999,$K1691,T$22:T$2999),"")))))))</f>
        <v/>
      </c>
      <c r="U1691" s="91" t="str">
        <f t="shared" si="424"/>
        <v/>
      </c>
      <c r="V1691" s="45"/>
      <c r="X1691" s="50" t="str">
        <f t="shared" si="425"/>
        <v/>
      </c>
      <c r="Y1691" s="69" t="str">
        <f t="shared" si="426"/>
        <v/>
      </c>
      <c r="Z1691" s="69" t="str">
        <f t="shared" si="427"/>
        <v/>
      </c>
      <c r="AA1691" s="69" t="str">
        <f>IF(I1691="CSS",IF(RELLENAR!$F$6="PEM",IF(OR(T1691&lt;(Q1691),Q1691=0),1,""),IF(OR(T1691*(1+$T$11+$T$9)&lt;(Q1691*(1+$O$9+$O$11)),Q1691=0),1,"")),"")</f>
        <v/>
      </c>
      <c r="AB1691" s="93" t="str">
        <f t="shared" si="428"/>
        <v/>
      </c>
      <c r="AC1691" s="56" t="str">
        <f t="shared" si="429"/>
        <v/>
      </c>
      <c r="AD1691" s="94" t="str">
        <f t="shared" si="430"/>
        <v/>
      </c>
      <c r="AE1691" s="56" t="str">
        <f t="shared" si="431"/>
        <v/>
      </c>
      <c r="AF1691" s="78" t="str">
        <f t="shared" si="432"/>
        <v/>
      </c>
    </row>
    <row r="1692" spans="1:32" s="74" customFormat="1" x14ac:dyDescent="0.2">
      <c r="A1692" s="74" t="str">
        <f>IF(EXPORTADO!I1674&lt;&gt;"",EXPORTADO!I1674,"")</f>
        <v/>
      </c>
      <c r="B1692" s="74" t="str">
        <f t="shared" si="417"/>
        <v/>
      </c>
      <c r="C1692" s="86" t="str">
        <f t="shared" si="418"/>
        <v/>
      </c>
      <c r="D1692" s="86" t="str">
        <f t="shared" si="419"/>
        <v/>
      </c>
      <c r="E1692" s="86" t="str">
        <f t="shared" si="420"/>
        <v/>
      </c>
      <c r="F1692" s="86" t="str">
        <f t="shared" si="421"/>
        <v/>
      </c>
      <c r="G1692" s="86" t="str">
        <f t="shared" si="422"/>
        <v/>
      </c>
      <c r="H1692" s="87" t="str">
        <f>IF(EXPORTADO!B1674&lt;&gt;"",EXPORTADO!B1674,"")</f>
        <v/>
      </c>
      <c r="I1692" s="78" t="str">
        <f t="shared" si="423"/>
        <v/>
      </c>
      <c r="J1692" s="78"/>
      <c r="K1692" s="88" t="str">
        <f>IF(EXPORTADO!A1674&lt;&gt;"",TRIM(EXPORTADO!A1674),"")</f>
        <v/>
      </c>
      <c r="L1692" s="50" t="str">
        <f>IF(K1692&lt;&gt;"",EXPORTADO!D1674,"")</f>
        <v/>
      </c>
      <c r="M1692" s="50"/>
      <c r="N1692" s="78" t="str">
        <f>IF(K1692&lt;&gt;"",EXPORTADO!C1674,"")</f>
        <v/>
      </c>
      <c r="O1692" s="89" t="str">
        <f>IF(G1692&lt;&gt;"",EXPORTADO!E1674,"")</f>
        <v/>
      </c>
      <c r="P1692" s="90" t="str">
        <f>IF(G1692&lt;&gt;"",EXPORTADO!F1674,"")</f>
        <v/>
      </c>
      <c r="Q1692" s="90" t="str">
        <f>IF($G1692&lt;&gt;"",$O1692*P1692,IF(OR($I1692="c",$I1692="css"),SUMIF($G$22:G$2999,$K1692,Q$22:Q$2999),IF($I1692="c1",SUMIF($F$22:F$2999,$K1692,Q$22:Q$2999),IF($I1692="c2",SUMIF($E$22:E$2999,$K1692,Q$22:Q$2999),IF($I1692="c3",SUMIF($D$22:D$2999,$K1692,Q$22:Q$2999),IF($I1692="c4",SUMIF($C$22:C$2999,$K1692,Q$22:Q$2999),""))))))</f>
        <v/>
      </c>
      <c r="S1692" s="90"/>
      <c r="T1692" s="90" t="str">
        <f>IF(G1692&lt;&gt;"",IF(S1692&lt;&gt;"",O1692*S1692,"Celda Vacia"),IF($G1692&lt;&gt;"",$O1692*S1692,IF(OR($I1692="c",$I1692="css"),SUMIF($G$22:G$2999,$K1692,T$22:T$2999),IF($I1692="c1",SUMIF($F$22:F$2999,$K1692,T$22:T$2999),IF($I1692="c2",SUMIF($E$22:E$2999,$K1692,T$22:T$2999),IF($I1692="c3",SUMIF($D$22:D$2999,$K1692,T$22:T$2999),IF($I1692="c4",SUMIF($C$22:C$2999,$K1692,T$22:T$2999),"")))))))</f>
        <v/>
      </c>
      <c r="U1692" s="91" t="str">
        <f t="shared" si="424"/>
        <v/>
      </c>
      <c r="V1692" s="45"/>
      <c r="X1692" s="50" t="str">
        <f t="shared" si="425"/>
        <v/>
      </c>
      <c r="Y1692" s="69" t="str">
        <f t="shared" si="426"/>
        <v/>
      </c>
      <c r="Z1692" s="69" t="str">
        <f t="shared" si="427"/>
        <v/>
      </c>
      <c r="AA1692" s="69" t="str">
        <f>IF(I1692="CSS",IF(RELLENAR!$F$6="PEM",IF(OR(T1692&lt;(Q1692),Q1692=0),1,""),IF(OR(T1692*(1+$T$11+$T$9)&lt;(Q1692*(1+$O$9+$O$11)),Q1692=0),1,"")),"")</f>
        <v/>
      </c>
      <c r="AB1692" s="93" t="str">
        <f t="shared" si="428"/>
        <v/>
      </c>
      <c r="AC1692" s="56" t="str">
        <f t="shared" si="429"/>
        <v/>
      </c>
      <c r="AD1692" s="94" t="str">
        <f t="shared" si="430"/>
        <v/>
      </c>
      <c r="AE1692" s="56" t="str">
        <f t="shared" si="431"/>
        <v/>
      </c>
      <c r="AF1692" s="78" t="str">
        <f t="shared" si="432"/>
        <v/>
      </c>
    </row>
    <row r="1693" spans="1:32" s="74" customFormat="1" x14ac:dyDescent="0.2">
      <c r="A1693" s="74" t="str">
        <f>IF(EXPORTADO!I1675&lt;&gt;"",EXPORTADO!I1675,"")</f>
        <v/>
      </c>
      <c r="B1693" s="74" t="str">
        <f t="shared" si="417"/>
        <v/>
      </c>
      <c r="C1693" s="86" t="str">
        <f t="shared" si="418"/>
        <v/>
      </c>
      <c r="D1693" s="86" t="str">
        <f t="shared" si="419"/>
        <v/>
      </c>
      <c r="E1693" s="86" t="str">
        <f t="shared" si="420"/>
        <v/>
      </c>
      <c r="F1693" s="86" t="str">
        <f t="shared" si="421"/>
        <v/>
      </c>
      <c r="G1693" s="86" t="str">
        <f t="shared" si="422"/>
        <v/>
      </c>
      <c r="H1693" s="87" t="str">
        <f>IF(EXPORTADO!B1675&lt;&gt;"",EXPORTADO!B1675,"")</f>
        <v/>
      </c>
      <c r="I1693" s="78" t="str">
        <f t="shared" si="423"/>
        <v/>
      </c>
      <c r="J1693" s="78"/>
      <c r="K1693" s="88" t="str">
        <f>IF(EXPORTADO!A1675&lt;&gt;"",TRIM(EXPORTADO!A1675),"")</f>
        <v/>
      </c>
      <c r="L1693" s="50" t="str">
        <f>IF(K1693&lt;&gt;"",EXPORTADO!D1675,"")</f>
        <v/>
      </c>
      <c r="M1693" s="50"/>
      <c r="N1693" s="78" t="str">
        <f>IF(K1693&lt;&gt;"",EXPORTADO!C1675,"")</f>
        <v/>
      </c>
      <c r="O1693" s="89" t="str">
        <f>IF(G1693&lt;&gt;"",EXPORTADO!E1675,"")</f>
        <v/>
      </c>
      <c r="P1693" s="90" t="str">
        <f>IF(G1693&lt;&gt;"",EXPORTADO!F1675,"")</f>
        <v/>
      </c>
      <c r="Q1693" s="90" t="str">
        <f>IF($G1693&lt;&gt;"",$O1693*P1693,IF(OR($I1693="c",$I1693="css"),SUMIF($G$22:G$2999,$K1693,Q$22:Q$2999),IF($I1693="c1",SUMIF($F$22:F$2999,$K1693,Q$22:Q$2999),IF($I1693="c2",SUMIF($E$22:E$2999,$K1693,Q$22:Q$2999),IF($I1693="c3",SUMIF($D$22:D$2999,$K1693,Q$22:Q$2999),IF($I1693="c4",SUMIF($C$22:C$2999,$K1693,Q$22:Q$2999),""))))))</f>
        <v/>
      </c>
      <c r="S1693" s="90"/>
      <c r="T1693" s="90" t="str">
        <f>IF(G1693&lt;&gt;"",IF(S1693&lt;&gt;"",O1693*S1693,"Celda Vacia"),IF($G1693&lt;&gt;"",$O1693*S1693,IF(OR($I1693="c",$I1693="css"),SUMIF($G$22:G$2999,$K1693,T$22:T$2999),IF($I1693="c1",SUMIF($F$22:F$2999,$K1693,T$22:T$2999),IF($I1693="c2",SUMIF($E$22:E$2999,$K1693,T$22:T$2999),IF($I1693="c3",SUMIF($D$22:D$2999,$K1693,T$22:T$2999),IF($I1693="c4",SUMIF($C$22:C$2999,$K1693,T$22:T$2999),"")))))))</f>
        <v/>
      </c>
      <c r="U1693" s="91" t="str">
        <f t="shared" si="424"/>
        <v/>
      </c>
      <c r="V1693" s="45"/>
      <c r="X1693" s="50" t="str">
        <f t="shared" si="425"/>
        <v/>
      </c>
      <c r="Y1693" s="69" t="str">
        <f t="shared" si="426"/>
        <v/>
      </c>
      <c r="Z1693" s="69" t="str">
        <f t="shared" si="427"/>
        <v/>
      </c>
      <c r="AA1693" s="69" t="str">
        <f>IF(I1693="CSS",IF(RELLENAR!$F$6="PEM",IF(OR(T1693&lt;(Q1693),Q1693=0),1,""),IF(OR(T1693*(1+$T$11+$T$9)&lt;(Q1693*(1+$O$9+$O$11)),Q1693=0),1,"")),"")</f>
        <v/>
      </c>
      <c r="AB1693" s="93" t="str">
        <f t="shared" si="428"/>
        <v/>
      </c>
      <c r="AC1693" s="56" t="str">
        <f t="shared" si="429"/>
        <v/>
      </c>
      <c r="AD1693" s="94" t="str">
        <f t="shared" si="430"/>
        <v/>
      </c>
      <c r="AE1693" s="56" t="str">
        <f t="shared" si="431"/>
        <v/>
      </c>
      <c r="AF1693" s="78" t="str">
        <f t="shared" si="432"/>
        <v/>
      </c>
    </row>
    <row r="1694" spans="1:32" s="74" customFormat="1" x14ac:dyDescent="0.2">
      <c r="A1694" s="74" t="str">
        <f>IF(EXPORTADO!I1676&lt;&gt;"",EXPORTADO!I1676,"")</f>
        <v/>
      </c>
      <c r="B1694" s="74" t="str">
        <f t="shared" si="417"/>
        <v/>
      </c>
      <c r="C1694" s="86" t="str">
        <f t="shared" si="418"/>
        <v/>
      </c>
      <c r="D1694" s="86" t="str">
        <f t="shared" si="419"/>
        <v/>
      </c>
      <c r="E1694" s="86" t="str">
        <f t="shared" si="420"/>
        <v/>
      </c>
      <c r="F1694" s="86" t="str">
        <f t="shared" si="421"/>
        <v/>
      </c>
      <c r="G1694" s="86" t="str">
        <f t="shared" si="422"/>
        <v/>
      </c>
      <c r="H1694" s="87" t="str">
        <f>IF(EXPORTADO!B1676&lt;&gt;"",EXPORTADO!B1676,"")</f>
        <v/>
      </c>
      <c r="I1694" s="78" t="str">
        <f t="shared" si="423"/>
        <v/>
      </c>
      <c r="J1694" s="78"/>
      <c r="K1694" s="88" t="str">
        <f>IF(EXPORTADO!A1676&lt;&gt;"",TRIM(EXPORTADO!A1676),"")</f>
        <v/>
      </c>
      <c r="L1694" s="50" t="str">
        <f>IF(K1694&lt;&gt;"",EXPORTADO!D1676,"")</f>
        <v/>
      </c>
      <c r="M1694" s="50"/>
      <c r="N1694" s="78" t="str">
        <f>IF(K1694&lt;&gt;"",EXPORTADO!C1676,"")</f>
        <v/>
      </c>
      <c r="O1694" s="89" t="str">
        <f>IF(G1694&lt;&gt;"",EXPORTADO!E1676,"")</f>
        <v/>
      </c>
      <c r="P1694" s="90" t="str">
        <f>IF(G1694&lt;&gt;"",EXPORTADO!F1676,"")</f>
        <v/>
      </c>
      <c r="Q1694" s="90" t="str">
        <f>IF($G1694&lt;&gt;"",$O1694*P1694,IF(OR($I1694="c",$I1694="css"),SUMIF($G$22:G$2999,$K1694,Q$22:Q$2999),IF($I1694="c1",SUMIF($F$22:F$2999,$K1694,Q$22:Q$2999),IF($I1694="c2",SUMIF($E$22:E$2999,$K1694,Q$22:Q$2999),IF($I1694="c3",SUMIF($D$22:D$2999,$K1694,Q$22:Q$2999),IF($I1694="c4",SUMIF($C$22:C$2999,$K1694,Q$22:Q$2999),""))))))</f>
        <v/>
      </c>
      <c r="S1694" s="90"/>
      <c r="T1694" s="90" t="str">
        <f>IF(G1694&lt;&gt;"",IF(S1694&lt;&gt;"",O1694*S1694,"Celda Vacia"),IF($G1694&lt;&gt;"",$O1694*S1694,IF(OR($I1694="c",$I1694="css"),SUMIF($G$22:G$2999,$K1694,T$22:T$2999),IF($I1694="c1",SUMIF($F$22:F$2999,$K1694,T$22:T$2999),IF($I1694="c2",SUMIF($E$22:E$2999,$K1694,T$22:T$2999),IF($I1694="c3",SUMIF($D$22:D$2999,$K1694,T$22:T$2999),IF($I1694="c4",SUMIF($C$22:C$2999,$K1694,T$22:T$2999),"")))))))</f>
        <v/>
      </c>
      <c r="U1694" s="91" t="str">
        <f t="shared" si="424"/>
        <v/>
      </c>
      <c r="V1694" s="45"/>
      <c r="X1694" s="50" t="str">
        <f t="shared" si="425"/>
        <v/>
      </c>
      <c r="Y1694" s="69" t="str">
        <f t="shared" si="426"/>
        <v/>
      </c>
      <c r="Z1694" s="69" t="str">
        <f t="shared" si="427"/>
        <v/>
      </c>
      <c r="AA1694" s="69" t="str">
        <f>IF(I1694="CSS",IF(RELLENAR!$F$6="PEM",IF(OR(T1694&lt;(Q1694),Q1694=0),1,""),IF(OR(T1694*(1+$T$11+$T$9)&lt;(Q1694*(1+$O$9+$O$11)),Q1694=0),1,"")),"")</f>
        <v/>
      </c>
      <c r="AB1694" s="93" t="str">
        <f t="shared" si="428"/>
        <v/>
      </c>
      <c r="AC1694" s="56" t="str">
        <f t="shared" si="429"/>
        <v/>
      </c>
      <c r="AD1694" s="94" t="str">
        <f t="shared" si="430"/>
        <v/>
      </c>
      <c r="AE1694" s="56" t="str">
        <f t="shared" si="431"/>
        <v/>
      </c>
      <c r="AF1694" s="78" t="str">
        <f t="shared" si="432"/>
        <v/>
      </c>
    </row>
    <row r="1695" spans="1:32" s="74" customFormat="1" x14ac:dyDescent="0.2">
      <c r="A1695" s="74" t="str">
        <f>IF(EXPORTADO!I1677&lt;&gt;"",EXPORTADO!I1677,"")</f>
        <v/>
      </c>
      <c r="B1695" s="74" t="str">
        <f t="shared" si="417"/>
        <v/>
      </c>
      <c r="C1695" s="86" t="str">
        <f t="shared" si="418"/>
        <v/>
      </c>
      <c r="D1695" s="86" t="str">
        <f t="shared" si="419"/>
        <v/>
      </c>
      <c r="E1695" s="86" t="str">
        <f t="shared" si="420"/>
        <v/>
      </c>
      <c r="F1695" s="86" t="str">
        <f t="shared" si="421"/>
        <v/>
      </c>
      <c r="G1695" s="86" t="str">
        <f t="shared" si="422"/>
        <v/>
      </c>
      <c r="H1695" s="87" t="str">
        <f>IF(EXPORTADO!B1677&lt;&gt;"",EXPORTADO!B1677,"")</f>
        <v/>
      </c>
      <c r="I1695" s="78" t="str">
        <f t="shared" si="423"/>
        <v/>
      </c>
      <c r="J1695" s="78"/>
      <c r="K1695" s="88" t="str">
        <f>IF(EXPORTADO!A1677&lt;&gt;"",TRIM(EXPORTADO!A1677),"")</f>
        <v/>
      </c>
      <c r="L1695" s="50" t="str">
        <f>IF(K1695&lt;&gt;"",EXPORTADO!D1677,"")</f>
        <v/>
      </c>
      <c r="M1695" s="50"/>
      <c r="N1695" s="78" t="str">
        <f>IF(K1695&lt;&gt;"",EXPORTADO!C1677,"")</f>
        <v/>
      </c>
      <c r="O1695" s="89" t="str">
        <f>IF(G1695&lt;&gt;"",EXPORTADO!E1677,"")</f>
        <v/>
      </c>
      <c r="P1695" s="90" t="str">
        <f>IF(G1695&lt;&gt;"",EXPORTADO!F1677,"")</f>
        <v/>
      </c>
      <c r="Q1695" s="90" t="str">
        <f>IF($G1695&lt;&gt;"",$O1695*P1695,IF(OR($I1695="c",$I1695="css"),SUMIF($G$22:G$2999,$K1695,Q$22:Q$2999),IF($I1695="c1",SUMIF($F$22:F$2999,$K1695,Q$22:Q$2999),IF($I1695="c2",SUMIF($E$22:E$2999,$K1695,Q$22:Q$2999),IF($I1695="c3",SUMIF($D$22:D$2999,$K1695,Q$22:Q$2999),IF($I1695="c4",SUMIF($C$22:C$2999,$K1695,Q$22:Q$2999),""))))))</f>
        <v/>
      </c>
      <c r="S1695" s="90"/>
      <c r="T1695" s="90" t="str">
        <f>IF(G1695&lt;&gt;"",IF(S1695&lt;&gt;"",O1695*S1695,"Celda Vacia"),IF($G1695&lt;&gt;"",$O1695*S1695,IF(OR($I1695="c",$I1695="css"),SUMIF($G$22:G$2999,$K1695,T$22:T$2999),IF($I1695="c1",SUMIF($F$22:F$2999,$K1695,T$22:T$2999),IF($I1695="c2",SUMIF($E$22:E$2999,$K1695,T$22:T$2999),IF($I1695="c3",SUMIF($D$22:D$2999,$K1695,T$22:T$2999),IF($I1695="c4",SUMIF($C$22:C$2999,$K1695,T$22:T$2999),"")))))))</f>
        <v/>
      </c>
      <c r="U1695" s="91" t="str">
        <f t="shared" si="424"/>
        <v/>
      </c>
      <c r="V1695" s="45"/>
      <c r="X1695" s="50" t="str">
        <f t="shared" si="425"/>
        <v/>
      </c>
      <c r="Y1695" s="69" t="str">
        <f t="shared" si="426"/>
        <v/>
      </c>
      <c r="Z1695" s="69" t="str">
        <f t="shared" si="427"/>
        <v/>
      </c>
      <c r="AA1695" s="69" t="str">
        <f>IF(I1695="CSS",IF(RELLENAR!$F$6="PEM",IF(OR(T1695&lt;(Q1695),Q1695=0),1,""),IF(OR(T1695*(1+$T$11+$T$9)&lt;(Q1695*(1+$O$9+$O$11)),Q1695=0),1,"")),"")</f>
        <v/>
      </c>
      <c r="AB1695" s="93" t="str">
        <f t="shared" si="428"/>
        <v/>
      </c>
      <c r="AC1695" s="56" t="str">
        <f t="shared" si="429"/>
        <v/>
      </c>
      <c r="AD1695" s="94" t="str">
        <f t="shared" si="430"/>
        <v/>
      </c>
      <c r="AE1695" s="56" t="str">
        <f t="shared" si="431"/>
        <v/>
      </c>
      <c r="AF1695" s="78" t="str">
        <f t="shared" si="432"/>
        <v/>
      </c>
    </row>
    <row r="1696" spans="1:32" s="74" customFormat="1" x14ac:dyDescent="0.2">
      <c r="A1696" s="74" t="str">
        <f>IF(EXPORTADO!I1678&lt;&gt;"",EXPORTADO!I1678,"")</f>
        <v/>
      </c>
      <c r="B1696" s="74" t="str">
        <f t="shared" si="417"/>
        <v/>
      </c>
      <c r="C1696" s="86" t="str">
        <f t="shared" si="418"/>
        <v/>
      </c>
      <c r="D1696" s="86" t="str">
        <f t="shared" si="419"/>
        <v/>
      </c>
      <c r="E1696" s="86" t="str">
        <f t="shared" si="420"/>
        <v/>
      </c>
      <c r="F1696" s="86" t="str">
        <f t="shared" si="421"/>
        <v/>
      </c>
      <c r="G1696" s="86" t="str">
        <f t="shared" si="422"/>
        <v/>
      </c>
      <c r="H1696" s="87" t="str">
        <f>IF(EXPORTADO!B1678&lt;&gt;"",EXPORTADO!B1678,"")</f>
        <v/>
      </c>
      <c r="I1696" s="78" t="str">
        <f t="shared" si="423"/>
        <v/>
      </c>
      <c r="J1696" s="78"/>
      <c r="K1696" s="88" t="str">
        <f>IF(EXPORTADO!A1678&lt;&gt;"",TRIM(EXPORTADO!A1678),"")</f>
        <v/>
      </c>
      <c r="L1696" s="50" t="str">
        <f>IF(K1696&lt;&gt;"",EXPORTADO!D1678,"")</f>
        <v/>
      </c>
      <c r="M1696" s="50"/>
      <c r="N1696" s="78" t="str">
        <f>IF(K1696&lt;&gt;"",EXPORTADO!C1678,"")</f>
        <v/>
      </c>
      <c r="O1696" s="89" t="str">
        <f>IF(G1696&lt;&gt;"",EXPORTADO!E1678,"")</f>
        <v/>
      </c>
      <c r="P1696" s="90" t="str">
        <f>IF(G1696&lt;&gt;"",EXPORTADO!F1678,"")</f>
        <v/>
      </c>
      <c r="Q1696" s="90" t="str">
        <f>IF($G1696&lt;&gt;"",$O1696*P1696,IF(OR($I1696="c",$I1696="css"),SUMIF($G$22:G$2999,$K1696,Q$22:Q$2999),IF($I1696="c1",SUMIF($F$22:F$2999,$K1696,Q$22:Q$2999),IF($I1696="c2",SUMIF($E$22:E$2999,$K1696,Q$22:Q$2999),IF($I1696="c3",SUMIF($D$22:D$2999,$K1696,Q$22:Q$2999),IF($I1696="c4",SUMIF($C$22:C$2999,$K1696,Q$22:Q$2999),""))))))</f>
        <v/>
      </c>
      <c r="S1696" s="90"/>
      <c r="T1696" s="90" t="str">
        <f>IF(G1696&lt;&gt;"",IF(S1696&lt;&gt;"",O1696*S1696,"Celda Vacia"),IF($G1696&lt;&gt;"",$O1696*S1696,IF(OR($I1696="c",$I1696="css"),SUMIF($G$22:G$2999,$K1696,T$22:T$2999),IF($I1696="c1",SUMIF($F$22:F$2999,$K1696,T$22:T$2999),IF($I1696="c2",SUMIF($E$22:E$2999,$K1696,T$22:T$2999),IF($I1696="c3",SUMIF($D$22:D$2999,$K1696,T$22:T$2999),IF($I1696="c4",SUMIF($C$22:C$2999,$K1696,T$22:T$2999),"")))))))</f>
        <v/>
      </c>
      <c r="U1696" s="91" t="str">
        <f t="shared" si="424"/>
        <v/>
      </c>
      <c r="V1696" s="45"/>
      <c r="X1696" s="50" t="str">
        <f t="shared" si="425"/>
        <v/>
      </c>
      <c r="Y1696" s="69" t="str">
        <f t="shared" si="426"/>
        <v/>
      </c>
      <c r="Z1696" s="69" t="str">
        <f t="shared" si="427"/>
        <v/>
      </c>
      <c r="AA1696" s="69" t="str">
        <f>IF(I1696="CSS",IF(RELLENAR!$F$6="PEM",IF(OR(T1696&lt;(Q1696),Q1696=0),1,""),IF(OR(T1696*(1+$T$11+$T$9)&lt;(Q1696*(1+$O$9+$O$11)),Q1696=0),1,"")),"")</f>
        <v/>
      </c>
      <c r="AB1696" s="93" t="str">
        <f t="shared" si="428"/>
        <v/>
      </c>
      <c r="AC1696" s="56" t="str">
        <f t="shared" si="429"/>
        <v/>
      </c>
      <c r="AD1696" s="94" t="str">
        <f t="shared" si="430"/>
        <v/>
      </c>
      <c r="AE1696" s="56" t="str">
        <f t="shared" si="431"/>
        <v/>
      </c>
      <c r="AF1696" s="78" t="str">
        <f t="shared" si="432"/>
        <v/>
      </c>
    </row>
    <row r="1697" spans="1:32" s="74" customFormat="1" x14ac:dyDescent="0.2">
      <c r="A1697" s="74" t="str">
        <f>IF(EXPORTADO!I1679&lt;&gt;"",EXPORTADO!I1679,"")</f>
        <v/>
      </c>
      <c r="B1697" s="74" t="str">
        <f t="shared" si="417"/>
        <v/>
      </c>
      <c r="C1697" s="86" t="str">
        <f t="shared" si="418"/>
        <v/>
      </c>
      <c r="D1697" s="86" t="str">
        <f t="shared" si="419"/>
        <v/>
      </c>
      <c r="E1697" s="86" t="str">
        <f t="shared" si="420"/>
        <v/>
      </c>
      <c r="F1697" s="86" t="str">
        <f t="shared" si="421"/>
        <v/>
      </c>
      <c r="G1697" s="86" t="str">
        <f t="shared" si="422"/>
        <v/>
      </c>
      <c r="H1697" s="87" t="str">
        <f>IF(EXPORTADO!B1679&lt;&gt;"",EXPORTADO!B1679,"")</f>
        <v/>
      </c>
      <c r="I1697" s="78" t="str">
        <f t="shared" si="423"/>
        <v/>
      </c>
      <c r="J1697" s="78"/>
      <c r="K1697" s="88" t="str">
        <f>IF(EXPORTADO!A1679&lt;&gt;"",TRIM(EXPORTADO!A1679),"")</f>
        <v/>
      </c>
      <c r="L1697" s="50" t="str">
        <f>IF(K1697&lt;&gt;"",EXPORTADO!D1679,"")</f>
        <v/>
      </c>
      <c r="M1697" s="50"/>
      <c r="N1697" s="78" t="str">
        <f>IF(K1697&lt;&gt;"",EXPORTADO!C1679,"")</f>
        <v/>
      </c>
      <c r="O1697" s="89" t="str">
        <f>IF(G1697&lt;&gt;"",EXPORTADO!E1679,"")</f>
        <v/>
      </c>
      <c r="P1697" s="90" t="str">
        <f>IF(G1697&lt;&gt;"",EXPORTADO!F1679,"")</f>
        <v/>
      </c>
      <c r="Q1697" s="90" t="str">
        <f>IF($G1697&lt;&gt;"",$O1697*P1697,IF(OR($I1697="c",$I1697="css"),SUMIF($G$22:G$2999,$K1697,Q$22:Q$2999),IF($I1697="c1",SUMIF($F$22:F$2999,$K1697,Q$22:Q$2999),IF($I1697="c2",SUMIF($E$22:E$2999,$K1697,Q$22:Q$2999),IF($I1697="c3",SUMIF($D$22:D$2999,$K1697,Q$22:Q$2999),IF($I1697="c4",SUMIF($C$22:C$2999,$K1697,Q$22:Q$2999),""))))))</f>
        <v/>
      </c>
      <c r="S1697" s="90"/>
      <c r="T1697" s="90" t="str">
        <f>IF(G1697&lt;&gt;"",IF(S1697&lt;&gt;"",O1697*S1697,"Celda Vacia"),IF($G1697&lt;&gt;"",$O1697*S1697,IF(OR($I1697="c",$I1697="css"),SUMIF($G$22:G$2999,$K1697,T$22:T$2999),IF($I1697="c1",SUMIF($F$22:F$2999,$K1697,T$22:T$2999),IF($I1697="c2",SUMIF($E$22:E$2999,$K1697,T$22:T$2999),IF($I1697="c3",SUMIF($D$22:D$2999,$K1697,T$22:T$2999),IF($I1697="c4",SUMIF($C$22:C$2999,$K1697,T$22:T$2999),"")))))))</f>
        <v/>
      </c>
      <c r="U1697" s="91" t="str">
        <f t="shared" si="424"/>
        <v/>
      </c>
      <c r="V1697" s="45"/>
      <c r="X1697" s="50" t="str">
        <f t="shared" si="425"/>
        <v/>
      </c>
      <c r="Y1697" s="69" t="str">
        <f t="shared" si="426"/>
        <v/>
      </c>
      <c r="Z1697" s="69" t="str">
        <f t="shared" si="427"/>
        <v/>
      </c>
      <c r="AA1697" s="69" t="str">
        <f>IF(I1697="CSS",IF(RELLENAR!$F$6="PEM",IF(OR(T1697&lt;(Q1697),Q1697=0),1,""),IF(OR(T1697*(1+$T$11+$T$9)&lt;(Q1697*(1+$O$9+$O$11)),Q1697=0),1,"")),"")</f>
        <v/>
      </c>
      <c r="AB1697" s="93" t="str">
        <f t="shared" si="428"/>
        <v/>
      </c>
      <c r="AC1697" s="56" t="str">
        <f t="shared" si="429"/>
        <v/>
      </c>
      <c r="AD1697" s="94" t="str">
        <f t="shared" si="430"/>
        <v/>
      </c>
      <c r="AE1697" s="56" t="str">
        <f t="shared" si="431"/>
        <v/>
      </c>
      <c r="AF1697" s="78" t="str">
        <f t="shared" si="432"/>
        <v/>
      </c>
    </row>
    <row r="1698" spans="1:32" s="74" customFormat="1" x14ac:dyDescent="0.2">
      <c r="A1698" s="74" t="str">
        <f>IF(EXPORTADO!I1680&lt;&gt;"",EXPORTADO!I1680,"")</f>
        <v/>
      </c>
      <c r="B1698" s="74" t="str">
        <f t="shared" si="417"/>
        <v/>
      </c>
      <c r="C1698" s="86" t="str">
        <f t="shared" si="418"/>
        <v/>
      </c>
      <c r="D1698" s="86" t="str">
        <f t="shared" si="419"/>
        <v/>
      </c>
      <c r="E1698" s="86" t="str">
        <f t="shared" si="420"/>
        <v/>
      </c>
      <c r="F1698" s="86" t="str">
        <f t="shared" si="421"/>
        <v/>
      </c>
      <c r="G1698" s="86" t="str">
        <f t="shared" si="422"/>
        <v/>
      </c>
      <c r="H1698" s="87" t="str">
        <f>IF(EXPORTADO!B1680&lt;&gt;"",EXPORTADO!B1680,"")</f>
        <v/>
      </c>
      <c r="I1698" s="78" t="str">
        <f t="shared" si="423"/>
        <v/>
      </c>
      <c r="J1698" s="78"/>
      <c r="K1698" s="88" t="str">
        <f>IF(EXPORTADO!A1680&lt;&gt;"",TRIM(EXPORTADO!A1680),"")</f>
        <v/>
      </c>
      <c r="L1698" s="50" t="str">
        <f>IF(K1698&lt;&gt;"",EXPORTADO!D1680,"")</f>
        <v/>
      </c>
      <c r="M1698" s="50"/>
      <c r="N1698" s="78" t="str">
        <f>IF(K1698&lt;&gt;"",EXPORTADO!C1680,"")</f>
        <v/>
      </c>
      <c r="O1698" s="89" t="str">
        <f>IF(G1698&lt;&gt;"",EXPORTADO!E1680,"")</f>
        <v/>
      </c>
      <c r="P1698" s="90" t="str">
        <f>IF(G1698&lt;&gt;"",EXPORTADO!F1680,"")</f>
        <v/>
      </c>
      <c r="Q1698" s="90" t="str">
        <f>IF($G1698&lt;&gt;"",$O1698*P1698,IF(OR($I1698="c",$I1698="css"),SUMIF($G$22:G$2999,$K1698,Q$22:Q$2999),IF($I1698="c1",SUMIF($F$22:F$2999,$K1698,Q$22:Q$2999),IF($I1698="c2",SUMIF($E$22:E$2999,$K1698,Q$22:Q$2999),IF($I1698="c3",SUMIF($D$22:D$2999,$K1698,Q$22:Q$2999),IF($I1698="c4",SUMIF($C$22:C$2999,$K1698,Q$22:Q$2999),""))))))</f>
        <v/>
      </c>
      <c r="S1698" s="90"/>
      <c r="T1698" s="90" t="str">
        <f>IF(G1698&lt;&gt;"",IF(S1698&lt;&gt;"",O1698*S1698,"Celda Vacia"),IF($G1698&lt;&gt;"",$O1698*S1698,IF(OR($I1698="c",$I1698="css"),SUMIF($G$22:G$2999,$K1698,T$22:T$2999),IF($I1698="c1",SUMIF($F$22:F$2999,$K1698,T$22:T$2999),IF($I1698="c2",SUMIF($E$22:E$2999,$K1698,T$22:T$2999),IF($I1698="c3",SUMIF($D$22:D$2999,$K1698,T$22:T$2999),IF($I1698="c4",SUMIF($C$22:C$2999,$K1698,T$22:T$2999),"")))))))</f>
        <v/>
      </c>
      <c r="U1698" s="91" t="str">
        <f t="shared" si="424"/>
        <v/>
      </c>
      <c r="V1698" s="45"/>
      <c r="X1698" s="50" t="str">
        <f t="shared" si="425"/>
        <v/>
      </c>
      <c r="Y1698" s="69" t="str">
        <f t="shared" si="426"/>
        <v/>
      </c>
      <c r="Z1698" s="69" t="str">
        <f t="shared" si="427"/>
        <v/>
      </c>
      <c r="AA1698" s="69" t="str">
        <f>IF(I1698="CSS",IF(RELLENAR!$F$6="PEM",IF(OR(T1698&lt;(Q1698),Q1698=0),1,""),IF(OR(T1698*(1+$T$11+$T$9)&lt;(Q1698*(1+$O$9+$O$11)),Q1698=0),1,"")),"")</f>
        <v/>
      </c>
      <c r="AB1698" s="93" t="str">
        <f t="shared" si="428"/>
        <v/>
      </c>
      <c r="AC1698" s="56" t="str">
        <f t="shared" si="429"/>
        <v/>
      </c>
      <c r="AD1698" s="94" t="str">
        <f t="shared" si="430"/>
        <v/>
      </c>
      <c r="AE1698" s="56" t="str">
        <f t="shared" si="431"/>
        <v/>
      </c>
      <c r="AF1698" s="78" t="str">
        <f t="shared" si="432"/>
        <v/>
      </c>
    </row>
    <row r="1699" spans="1:32" s="74" customFormat="1" x14ac:dyDescent="0.2">
      <c r="A1699" s="74" t="str">
        <f>IF(EXPORTADO!I1681&lt;&gt;"",EXPORTADO!I1681,"")</f>
        <v/>
      </c>
      <c r="B1699" s="74" t="str">
        <f t="shared" si="417"/>
        <v/>
      </c>
      <c r="C1699" s="86" t="str">
        <f t="shared" si="418"/>
        <v/>
      </c>
      <c r="D1699" s="86" t="str">
        <f t="shared" si="419"/>
        <v/>
      </c>
      <c r="E1699" s="86" t="str">
        <f t="shared" si="420"/>
        <v/>
      </c>
      <c r="F1699" s="86" t="str">
        <f t="shared" si="421"/>
        <v/>
      </c>
      <c r="G1699" s="86" t="str">
        <f t="shared" si="422"/>
        <v/>
      </c>
      <c r="H1699" s="87" t="str">
        <f>IF(EXPORTADO!B1681&lt;&gt;"",EXPORTADO!B1681,"")</f>
        <v/>
      </c>
      <c r="I1699" s="78" t="str">
        <f t="shared" si="423"/>
        <v/>
      </c>
      <c r="J1699" s="78"/>
      <c r="K1699" s="88" t="str">
        <f>IF(EXPORTADO!A1681&lt;&gt;"",TRIM(EXPORTADO!A1681),"")</f>
        <v/>
      </c>
      <c r="L1699" s="50" t="str">
        <f>IF(K1699&lt;&gt;"",EXPORTADO!D1681,"")</f>
        <v/>
      </c>
      <c r="M1699" s="50"/>
      <c r="N1699" s="78" t="str">
        <f>IF(K1699&lt;&gt;"",EXPORTADO!C1681,"")</f>
        <v/>
      </c>
      <c r="O1699" s="89" t="str">
        <f>IF(G1699&lt;&gt;"",EXPORTADO!E1681,"")</f>
        <v/>
      </c>
      <c r="P1699" s="90" t="str">
        <f>IF(G1699&lt;&gt;"",EXPORTADO!F1681,"")</f>
        <v/>
      </c>
      <c r="Q1699" s="90" t="str">
        <f>IF($G1699&lt;&gt;"",$O1699*P1699,IF(OR($I1699="c",$I1699="css"),SUMIF($G$22:G$2999,$K1699,Q$22:Q$2999),IF($I1699="c1",SUMIF($F$22:F$2999,$K1699,Q$22:Q$2999),IF($I1699="c2",SUMIF($E$22:E$2999,$K1699,Q$22:Q$2999),IF($I1699="c3",SUMIF($D$22:D$2999,$K1699,Q$22:Q$2999),IF($I1699="c4",SUMIF($C$22:C$2999,$K1699,Q$22:Q$2999),""))))))</f>
        <v/>
      </c>
      <c r="S1699" s="90"/>
      <c r="T1699" s="90" t="str">
        <f>IF(G1699&lt;&gt;"",IF(S1699&lt;&gt;"",O1699*S1699,"Celda Vacia"),IF($G1699&lt;&gt;"",$O1699*S1699,IF(OR($I1699="c",$I1699="css"),SUMIF($G$22:G$2999,$K1699,T$22:T$2999),IF($I1699="c1",SUMIF($F$22:F$2999,$K1699,T$22:T$2999),IF($I1699="c2",SUMIF($E$22:E$2999,$K1699,T$22:T$2999),IF($I1699="c3",SUMIF($D$22:D$2999,$K1699,T$22:T$2999),IF($I1699="c4",SUMIF($C$22:C$2999,$K1699,T$22:T$2999),"")))))))</f>
        <v/>
      </c>
      <c r="U1699" s="91" t="str">
        <f t="shared" si="424"/>
        <v/>
      </c>
      <c r="V1699" s="45"/>
      <c r="X1699" s="50" t="str">
        <f t="shared" si="425"/>
        <v/>
      </c>
      <c r="Y1699" s="69" t="str">
        <f t="shared" si="426"/>
        <v/>
      </c>
      <c r="Z1699" s="69" t="str">
        <f t="shared" si="427"/>
        <v/>
      </c>
      <c r="AA1699" s="69" t="str">
        <f>IF(I1699="CSS",IF(RELLENAR!$F$6="PEM",IF(OR(T1699&lt;(Q1699),Q1699=0),1,""),IF(OR(T1699*(1+$T$11+$T$9)&lt;(Q1699*(1+$O$9+$O$11)),Q1699=0),1,"")),"")</f>
        <v/>
      </c>
      <c r="AB1699" s="93" t="str">
        <f t="shared" si="428"/>
        <v/>
      </c>
      <c r="AC1699" s="56" t="str">
        <f t="shared" si="429"/>
        <v/>
      </c>
      <c r="AD1699" s="94" t="str">
        <f t="shared" si="430"/>
        <v/>
      </c>
      <c r="AE1699" s="56" t="str">
        <f t="shared" si="431"/>
        <v/>
      </c>
      <c r="AF1699" s="78" t="str">
        <f t="shared" si="432"/>
        <v/>
      </c>
    </row>
    <row r="1700" spans="1:32" s="74" customFormat="1" x14ac:dyDescent="0.2">
      <c r="A1700" s="74" t="str">
        <f>IF(EXPORTADO!I1682&lt;&gt;"",EXPORTADO!I1682,"")</f>
        <v/>
      </c>
      <c r="B1700" s="74" t="str">
        <f t="shared" si="417"/>
        <v/>
      </c>
      <c r="C1700" s="86" t="str">
        <f t="shared" si="418"/>
        <v/>
      </c>
      <c r="D1700" s="86" t="str">
        <f t="shared" si="419"/>
        <v/>
      </c>
      <c r="E1700" s="86" t="str">
        <f t="shared" si="420"/>
        <v/>
      </c>
      <c r="F1700" s="86" t="str">
        <f t="shared" si="421"/>
        <v/>
      </c>
      <c r="G1700" s="86" t="str">
        <f t="shared" si="422"/>
        <v/>
      </c>
      <c r="H1700" s="87" t="str">
        <f>IF(EXPORTADO!B1682&lt;&gt;"",EXPORTADO!B1682,"")</f>
        <v/>
      </c>
      <c r="I1700" s="78" t="str">
        <f t="shared" si="423"/>
        <v/>
      </c>
      <c r="J1700" s="78"/>
      <c r="K1700" s="88" t="str">
        <f>IF(EXPORTADO!A1682&lt;&gt;"",TRIM(EXPORTADO!A1682),"")</f>
        <v/>
      </c>
      <c r="L1700" s="50" t="str">
        <f>IF(K1700&lt;&gt;"",EXPORTADO!D1682,"")</f>
        <v/>
      </c>
      <c r="M1700" s="50"/>
      <c r="N1700" s="78" t="str">
        <f>IF(K1700&lt;&gt;"",EXPORTADO!C1682,"")</f>
        <v/>
      </c>
      <c r="O1700" s="89" t="str">
        <f>IF(G1700&lt;&gt;"",EXPORTADO!E1682,"")</f>
        <v/>
      </c>
      <c r="P1700" s="90" t="str">
        <f>IF(G1700&lt;&gt;"",EXPORTADO!F1682,"")</f>
        <v/>
      </c>
      <c r="Q1700" s="90" t="str">
        <f>IF($G1700&lt;&gt;"",$O1700*P1700,IF(OR($I1700="c",$I1700="css"),SUMIF($G$22:G$2999,$K1700,Q$22:Q$2999),IF($I1700="c1",SUMIF($F$22:F$2999,$K1700,Q$22:Q$2999),IF($I1700="c2",SUMIF($E$22:E$2999,$K1700,Q$22:Q$2999),IF($I1700="c3",SUMIF($D$22:D$2999,$K1700,Q$22:Q$2999),IF($I1700="c4",SUMIF($C$22:C$2999,$K1700,Q$22:Q$2999),""))))))</f>
        <v/>
      </c>
      <c r="S1700" s="90"/>
      <c r="T1700" s="90" t="str">
        <f>IF(G1700&lt;&gt;"",IF(S1700&lt;&gt;"",O1700*S1700,"Celda Vacia"),IF($G1700&lt;&gt;"",$O1700*S1700,IF(OR($I1700="c",$I1700="css"),SUMIF($G$22:G$2999,$K1700,T$22:T$2999),IF($I1700="c1",SUMIF($F$22:F$2999,$K1700,T$22:T$2999),IF($I1700="c2",SUMIF($E$22:E$2999,$K1700,T$22:T$2999),IF($I1700="c3",SUMIF($D$22:D$2999,$K1700,T$22:T$2999),IF($I1700="c4",SUMIF($C$22:C$2999,$K1700,T$22:T$2999),"")))))))</f>
        <v/>
      </c>
      <c r="U1700" s="91" t="str">
        <f t="shared" si="424"/>
        <v/>
      </c>
      <c r="V1700" s="45"/>
      <c r="X1700" s="50" t="str">
        <f t="shared" si="425"/>
        <v/>
      </c>
      <c r="Y1700" s="69" t="str">
        <f t="shared" si="426"/>
        <v/>
      </c>
      <c r="Z1700" s="69" t="str">
        <f t="shared" si="427"/>
        <v/>
      </c>
      <c r="AA1700" s="69" t="str">
        <f>IF(I1700="CSS",IF(RELLENAR!$F$6="PEM",IF(OR(T1700&lt;(Q1700),Q1700=0),1,""),IF(OR(T1700*(1+$T$11+$T$9)&lt;(Q1700*(1+$O$9+$O$11)),Q1700=0),1,"")),"")</f>
        <v/>
      </c>
      <c r="AB1700" s="93" t="str">
        <f t="shared" si="428"/>
        <v/>
      </c>
      <c r="AC1700" s="56" t="str">
        <f t="shared" si="429"/>
        <v/>
      </c>
      <c r="AD1700" s="94" t="str">
        <f t="shared" si="430"/>
        <v/>
      </c>
      <c r="AE1700" s="56" t="str">
        <f t="shared" si="431"/>
        <v/>
      </c>
      <c r="AF1700" s="78" t="str">
        <f t="shared" si="432"/>
        <v/>
      </c>
    </row>
    <row r="1701" spans="1:32" s="74" customFormat="1" x14ac:dyDescent="0.2">
      <c r="A1701" s="74" t="str">
        <f>IF(EXPORTADO!I1683&lt;&gt;"",EXPORTADO!I1683,"")</f>
        <v/>
      </c>
      <c r="B1701" s="74" t="str">
        <f t="shared" si="417"/>
        <v/>
      </c>
      <c r="C1701" s="86" t="str">
        <f t="shared" si="418"/>
        <v/>
      </c>
      <c r="D1701" s="86" t="str">
        <f t="shared" si="419"/>
        <v/>
      </c>
      <c r="E1701" s="86" t="str">
        <f t="shared" si="420"/>
        <v/>
      </c>
      <c r="F1701" s="86" t="str">
        <f t="shared" si="421"/>
        <v/>
      </c>
      <c r="G1701" s="86" t="str">
        <f t="shared" si="422"/>
        <v/>
      </c>
      <c r="H1701" s="87" t="str">
        <f>IF(EXPORTADO!B1683&lt;&gt;"",EXPORTADO!B1683,"")</f>
        <v/>
      </c>
      <c r="I1701" s="78" t="str">
        <f t="shared" si="423"/>
        <v/>
      </c>
      <c r="J1701" s="78"/>
      <c r="K1701" s="88" t="str">
        <f>IF(EXPORTADO!A1683&lt;&gt;"",TRIM(EXPORTADO!A1683),"")</f>
        <v/>
      </c>
      <c r="L1701" s="50" t="str">
        <f>IF(K1701&lt;&gt;"",EXPORTADO!D1683,"")</f>
        <v/>
      </c>
      <c r="M1701" s="50"/>
      <c r="N1701" s="78" t="str">
        <f>IF(K1701&lt;&gt;"",EXPORTADO!C1683,"")</f>
        <v/>
      </c>
      <c r="O1701" s="89" t="str">
        <f>IF(G1701&lt;&gt;"",EXPORTADO!E1683,"")</f>
        <v/>
      </c>
      <c r="P1701" s="90" t="str">
        <f>IF(G1701&lt;&gt;"",EXPORTADO!F1683,"")</f>
        <v/>
      </c>
      <c r="Q1701" s="90" t="str">
        <f>IF($G1701&lt;&gt;"",$O1701*P1701,IF(OR($I1701="c",$I1701="css"),SUMIF($G$22:G$2999,$K1701,Q$22:Q$2999),IF($I1701="c1",SUMIF($F$22:F$2999,$K1701,Q$22:Q$2999),IF($I1701="c2",SUMIF($E$22:E$2999,$K1701,Q$22:Q$2999),IF($I1701="c3",SUMIF($D$22:D$2999,$K1701,Q$22:Q$2999),IF($I1701="c4",SUMIF($C$22:C$2999,$K1701,Q$22:Q$2999),""))))))</f>
        <v/>
      </c>
      <c r="S1701" s="90"/>
      <c r="T1701" s="90" t="str">
        <f>IF(G1701&lt;&gt;"",IF(S1701&lt;&gt;"",O1701*S1701,"Celda Vacia"),IF($G1701&lt;&gt;"",$O1701*S1701,IF(OR($I1701="c",$I1701="css"),SUMIF($G$22:G$2999,$K1701,T$22:T$2999),IF($I1701="c1",SUMIF($F$22:F$2999,$K1701,T$22:T$2999),IF($I1701="c2",SUMIF($E$22:E$2999,$K1701,T$22:T$2999),IF($I1701="c3",SUMIF($D$22:D$2999,$K1701,T$22:T$2999),IF($I1701="c4",SUMIF($C$22:C$2999,$K1701,T$22:T$2999),"")))))))</f>
        <v/>
      </c>
      <c r="U1701" s="91" t="str">
        <f t="shared" si="424"/>
        <v/>
      </c>
      <c r="V1701" s="45"/>
      <c r="X1701" s="50" t="str">
        <f t="shared" si="425"/>
        <v/>
      </c>
      <c r="Y1701" s="69" t="str">
        <f t="shared" si="426"/>
        <v/>
      </c>
      <c r="Z1701" s="69" t="str">
        <f t="shared" si="427"/>
        <v/>
      </c>
      <c r="AA1701" s="69" t="str">
        <f>IF(I1701="CSS",IF(RELLENAR!$F$6="PEM",IF(OR(T1701&lt;(Q1701),Q1701=0),1,""),IF(OR(T1701*(1+$T$11+$T$9)&lt;(Q1701*(1+$O$9+$O$11)),Q1701=0),1,"")),"")</f>
        <v/>
      </c>
      <c r="AB1701" s="93" t="str">
        <f t="shared" si="428"/>
        <v/>
      </c>
      <c r="AC1701" s="56" t="str">
        <f t="shared" si="429"/>
        <v/>
      </c>
      <c r="AD1701" s="94" t="str">
        <f t="shared" si="430"/>
        <v/>
      </c>
      <c r="AE1701" s="56" t="str">
        <f t="shared" si="431"/>
        <v/>
      </c>
      <c r="AF1701" s="78" t="str">
        <f t="shared" si="432"/>
        <v/>
      </c>
    </row>
    <row r="1702" spans="1:32" s="74" customFormat="1" x14ac:dyDescent="0.2">
      <c r="A1702" s="74" t="str">
        <f>IF(EXPORTADO!I1684&lt;&gt;"",EXPORTADO!I1684,"")</f>
        <v/>
      </c>
      <c r="B1702" s="74" t="str">
        <f t="shared" si="417"/>
        <v/>
      </c>
      <c r="C1702" s="86" t="str">
        <f t="shared" si="418"/>
        <v/>
      </c>
      <c r="D1702" s="86" t="str">
        <f t="shared" si="419"/>
        <v/>
      </c>
      <c r="E1702" s="86" t="str">
        <f t="shared" si="420"/>
        <v/>
      </c>
      <c r="F1702" s="86" t="str">
        <f t="shared" si="421"/>
        <v/>
      </c>
      <c r="G1702" s="86" t="str">
        <f t="shared" si="422"/>
        <v/>
      </c>
      <c r="H1702" s="87" t="str">
        <f>IF(EXPORTADO!B1684&lt;&gt;"",EXPORTADO!B1684,"")</f>
        <v/>
      </c>
      <c r="I1702" s="78" t="str">
        <f t="shared" si="423"/>
        <v/>
      </c>
      <c r="J1702" s="78"/>
      <c r="K1702" s="88" t="str">
        <f>IF(EXPORTADO!A1684&lt;&gt;"",TRIM(EXPORTADO!A1684),"")</f>
        <v/>
      </c>
      <c r="L1702" s="50" t="str">
        <f>IF(K1702&lt;&gt;"",EXPORTADO!D1684,"")</f>
        <v/>
      </c>
      <c r="M1702" s="50"/>
      <c r="N1702" s="78" t="str">
        <f>IF(K1702&lt;&gt;"",EXPORTADO!C1684,"")</f>
        <v/>
      </c>
      <c r="O1702" s="89" t="str">
        <f>IF(G1702&lt;&gt;"",EXPORTADO!E1684,"")</f>
        <v/>
      </c>
      <c r="P1702" s="90" t="str">
        <f>IF(G1702&lt;&gt;"",EXPORTADO!F1684,"")</f>
        <v/>
      </c>
      <c r="Q1702" s="90" t="str">
        <f>IF($G1702&lt;&gt;"",$O1702*P1702,IF(OR($I1702="c",$I1702="css"),SUMIF($G$22:G$2999,$K1702,Q$22:Q$2999),IF($I1702="c1",SUMIF($F$22:F$2999,$K1702,Q$22:Q$2999),IF($I1702="c2",SUMIF($E$22:E$2999,$K1702,Q$22:Q$2999),IF($I1702="c3",SUMIF($D$22:D$2999,$K1702,Q$22:Q$2999),IF($I1702="c4",SUMIF($C$22:C$2999,$K1702,Q$22:Q$2999),""))))))</f>
        <v/>
      </c>
      <c r="S1702" s="90"/>
      <c r="T1702" s="90" t="str">
        <f>IF(G1702&lt;&gt;"",IF(S1702&lt;&gt;"",O1702*S1702,"Celda Vacia"),IF($G1702&lt;&gt;"",$O1702*S1702,IF(OR($I1702="c",$I1702="css"),SUMIF($G$22:G$2999,$K1702,T$22:T$2999),IF($I1702="c1",SUMIF($F$22:F$2999,$K1702,T$22:T$2999),IF($I1702="c2",SUMIF($E$22:E$2999,$K1702,T$22:T$2999),IF($I1702="c3",SUMIF($D$22:D$2999,$K1702,T$22:T$2999),IF($I1702="c4",SUMIF($C$22:C$2999,$K1702,T$22:T$2999),"")))))))</f>
        <v/>
      </c>
      <c r="U1702" s="91" t="str">
        <f t="shared" si="424"/>
        <v/>
      </c>
      <c r="V1702" s="45"/>
      <c r="X1702" s="50" t="str">
        <f t="shared" si="425"/>
        <v/>
      </c>
      <c r="Y1702" s="69" t="str">
        <f t="shared" si="426"/>
        <v/>
      </c>
      <c r="Z1702" s="69" t="str">
        <f t="shared" si="427"/>
        <v/>
      </c>
      <c r="AA1702" s="69" t="str">
        <f>IF(I1702="CSS",IF(RELLENAR!$F$6="PEM",IF(OR(T1702&lt;(Q1702),Q1702=0),1,""),IF(OR(T1702*(1+$T$11+$T$9)&lt;(Q1702*(1+$O$9+$O$11)),Q1702=0),1,"")),"")</f>
        <v/>
      </c>
      <c r="AB1702" s="93" t="str">
        <f t="shared" si="428"/>
        <v/>
      </c>
      <c r="AC1702" s="56" t="str">
        <f t="shared" si="429"/>
        <v/>
      </c>
      <c r="AD1702" s="94" t="str">
        <f t="shared" si="430"/>
        <v/>
      </c>
      <c r="AE1702" s="56" t="str">
        <f t="shared" si="431"/>
        <v/>
      </c>
      <c r="AF1702" s="78" t="str">
        <f t="shared" si="432"/>
        <v/>
      </c>
    </row>
    <row r="1703" spans="1:32" s="74" customFormat="1" x14ac:dyDescent="0.2">
      <c r="A1703" s="74" t="str">
        <f>IF(EXPORTADO!I1685&lt;&gt;"",EXPORTADO!I1685,"")</f>
        <v/>
      </c>
      <c r="B1703" s="74" t="str">
        <f t="shared" si="417"/>
        <v/>
      </c>
      <c r="C1703" s="86" t="str">
        <f t="shared" si="418"/>
        <v/>
      </c>
      <c r="D1703" s="86" t="str">
        <f t="shared" si="419"/>
        <v/>
      </c>
      <c r="E1703" s="86" t="str">
        <f t="shared" si="420"/>
        <v/>
      </c>
      <c r="F1703" s="86" t="str">
        <f t="shared" si="421"/>
        <v/>
      </c>
      <c r="G1703" s="86" t="str">
        <f t="shared" si="422"/>
        <v/>
      </c>
      <c r="H1703" s="87" t="str">
        <f>IF(EXPORTADO!B1685&lt;&gt;"",EXPORTADO!B1685,"")</f>
        <v/>
      </c>
      <c r="I1703" s="78" t="str">
        <f t="shared" si="423"/>
        <v/>
      </c>
      <c r="J1703" s="78"/>
      <c r="K1703" s="88" t="str">
        <f>IF(EXPORTADO!A1685&lt;&gt;"",TRIM(EXPORTADO!A1685),"")</f>
        <v/>
      </c>
      <c r="L1703" s="50" t="str">
        <f>IF(K1703&lt;&gt;"",EXPORTADO!D1685,"")</f>
        <v/>
      </c>
      <c r="M1703" s="50"/>
      <c r="N1703" s="78" t="str">
        <f>IF(K1703&lt;&gt;"",EXPORTADO!C1685,"")</f>
        <v/>
      </c>
      <c r="O1703" s="89" t="str">
        <f>IF(G1703&lt;&gt;"",EXPORTADO!E1685,"")</f>
        <v/>
      </c>
      <c r="P1703" s="90" t="str">
        <f>IF(G1703&lt;&gt;"",EXPORTADO!F1685,"")</f>
        <v/>
      </c>
      <c r="Q1703" s="90" t="str">
        <f>IF($G1703&lt;&gt;"",$O1703*P1703,IF(OR($I1703="c",$I1703="css"),SUMIF($G$22:G$2999,$K1703,Q$22:Q$2999),IF($I1703="c1",SUMIF($F$22:F$2999,$K1703,Q$22:Q$2999),IF($I1703="c2",SUMIF($E$22:E$2999,$K1703,Q$22:Q$2999),IF($I1703="c3",SUMIF($D$22:D$2999,$K1703,Q$22:Q$2999),IF($I1703="c4",SUMIF($C$22:C$2999,$K1703,Q$22:Q$2999),""))))))</f>
        <v/>
      </c>
      <c r="S1703" s="90"/>
      <c r="T1703" s="90" t="str">
        <f>IF(G1703&lt;&gt;"",IF(S1703&lt;&gt;"",O1703*S1703,"Celda Vacia"),IF($G1703&lt;&gt;"",$O1703*S1703,IF(OR($I1703="c",$I1703="css"),SUMIF($G$22:G$2999,$K1703,T$22:T$2999),IF($I1703="c1",SUMIF($F$22:F$2999,$K1703,T$22:T$2999),IF($I1703="c2",SUMIF($E$22:E$2999,$K1703,T$22:T$2999),IF($I1703="c3",SUMIF($D$22:D$2999,$K1703,T$22:T$2999),IF($I1703="c4",SUMIF($C$22:C$2999,$K1703,T$22:T$2999),"")))))))</f>
        <v/>
      </c>
      <c r="U1703" s="91" t="str">
        <f t="shared" si="424"/>
        <v/>
      </c>
      <c r="V1703" s="45"/>
      <c r="X1703" s="50" t="str">
        <f t="shared" si="425"/>
        <v/>
      </c>
      <c r="Y1703" s="69" t="str">
        <f t="shared" si="426"/>
        <v/>
      </c>
      <c r="Z1703" s="69" t="str">
        <f t="shared" si="427"/>
        <v/>
      </c>
      <c r="AA1703" s="69" t="str">
        <f>IF(I1703="CSS",IF(RELLENAR!$F$6="PEM",IF(OR(T1703&lt;(Q1703),Q1703=0),1,""),IF(OR(T1703*(1+$T$11+$T$9)&lt;(Q1703*(1+$O$9+$O$11)),Q1703=0),1,"")),"")</f>
        <v/>
      </c>
      <c r="AB1703" s="93" t="str">
        <f t="shared" si="428"/>
        <v/>
      </c>
      <c r="AC1703" s="56" t="str">
        <f t="shared" si="429"/>
        <v/>
      </c>
      <c r="AD1703" s="94" t="str">
        <f t="shared" si="430"/>
        <v/>
      </c>
      <c r="AE1703" s="56" t="str">
        <f t="shared" si="431"/>
        <v/>
      </c>
      <c r="AF1703" s="78" t="str">
        <f t="shared" si="432"/>
        <v/>
      </c>
    </row>
    <row r="1704" spans="1:32" s="74" customFormat="1" x14ac:dyDescent="0.2">
      <c r="A1704" s="74" t="str">
        <f>IF(EXPORTADO!I1686&lt;&gt;"",EXPORTADO!I1686,"")</f>
        <v/>
      </c>
      <c r="B1704" s="74" t="str">
        <f t="shared" si="417"/>
        <v/>
      </c>
      <c r="C1704" s="86" t="str">
        <f t="shared" si="418"/>
        <v/>
      </c>
      <c r="D1704" s="86" t="str">
        <f t="shared" si="419"/>
        <v/>
      </c>
      <c r="E1704" s="86" t="str">
        <f t="shared" si="420"/>
        <v/>
      </c>
      <c r="F1704" s="86" t="str">
        <f t="shared" si="421"/>
        <v/>
      </c>
      <c r="G1704" s="86" t="str">
        <f t="shared" si="422"/>
        <v/>
      </c>
      <c r="H1704" s="87" t="str">
        <f>IF(EXPORTADO!B1686&lt;&gt;"",EXPORTADO!B1686,"")</f>
        <v/>
      </c>
      <c r="I1704" s="78" t="str">
        <f t="shared" si="423"/>
        <v/>
      </c>
      <c r="J1704" s="78"/>
      <c r="K1704" s="88" t="str">
        <f>IF(EXPORTADO!A1686&lt;&gt;"",TRIM(EXPORTADO!A1686),"")</f>
        <v/>
      </c>
      <c r="L1704" s="50" t="str">
        <f>IF(K1704&lt;&gt;"",EXPORTADO!D1686,"")</f>
        <v/>
      </c>
      <c r="M1704" s="50"/>
      <c r="N1704" s="78" t="str">
        <f>IF(K1704&lt;&gt;"",EXPORTADO!C1686,"")</f>
        <v/>
      </c>
      <c r="O1704" s="89" t="str">
        <f>IF(G1704&lt;&gt;"",EXPORTADO!E1686,"")</f>
        <v/>
      </c>
      <c r="P1704" s="90" t="str">
        <f>IF(G1704&lt;&gt;"",EXPORTADO!F1686,"")</f>
        <v/>
      </c>
      <c r="Q1704" s="90" t="str">
        <f>IF($G1704&lt;&gt;"",$O1704*P1704,IF(OR($I1704="c",$I1704="css"),SUMIF($G$22:G$2999,$K1704,Q$22:Q$2999),IF($I1704="c1",SUMIF($F$22:F$2999,$K1704,Q$22:Q$2999),IF($I1704="c2",SUMIF($E$22:E$2999,$K1704,Q$22:Q$2999),IF($I1704="c3",SUMIF($D$22:D$2999,$K1704,Q$22:Q$2999),IF($I1704="c4",SUMIF($C$22:C$2999,$K1704,Q$22:Q$2999),""))))))</f>
        <v/>
      </c>
      <c r="S1704" s="90"/>
      <c r="T1704" s="90" t="str">
        <f>IF(G1704&lt;&gt;"",IF(S1704&lt;&gt;"",O1704*S1704,"Celda Vacia"),IF($G1704&lt;&gt;"",$O1704*S1704,IF(OR($I1704="c",$I1704="css"),SUMIF($G$22:G$2999,$K1704,T$22:T$2999),IF($I1704="c1",SUMIF($F$22:F$2999,$K1704,T$22:T$2999),IF($I1704="c2",SUMIF($E$22:E$2999,$K1704,T$22:T$2999),IF($I1704="c3",SUMIF($D$22:D$2999,$K1704,T$22:T$2999),IF($I1704="c4",SUMIF($C$22:C$2999,$K1704,T$22:T$2999),"")))))))</f>
        <v/>
      </c>
      <c r="U1704" s="91" t="str">
        <f t="shared" si="424"/>
        <v/>
      </c>
      <c r="V1704" s="45"/>
      <c r="X1704" s="50" t="str">
        <f t="shared" si="425"/>
        <v/>
      </c>
      <c r="Y1704" s="69" t="str">
        <f t="shared" si="426"/>
        <v/>
      </c>
      <c r="Z1704" s="69" t="str">
        <f t="shared" si="427"/>
        <v/>
      </c>
      <c r="AA1704" s="69" t="str">
        <f>IF(I1704="CSS",IF(RELLENAR!$F$6="PEM",IF(OR(T1704&lt;(Q1704),Q1704=0),1,""),IF(OR(T1704*(1+$T$11+$T$9)&lt;(Q1704*(1+$O$9+$O$11)),Q1704=0),1,"")),"")</f>
        <v/>
      </c>
      <c r="AB1704" s="93" t="str">
        <f t="shared" si="428"/>
        <v/>
      </c>
      <c r="AC1704" s="56" t="str">
        <f t="shared" si="429"/>
        <v/>
      </c>
      <c r="AD1704" s="94" t="str">
        <f t="shared" si="430"/>
        <v/>
      </c>
      <c r="AE1704" s="56" t="str">
        <f t="shared" si="431"/>
        <v/>
      </c>
      <c r="AF1704" s="78" t="str">
        <f t="shared" si="432"/>
        <v/>
      </c>
    </row>
    <row r="1705" spans="1:32" s="74" customFormat="1" x14ac:dyDescent="0.2">
      <c r="A1705" s="74" t="str">
        <f>IF(EXPORTADO!I1687&lt;&gt;"",EXPORTADO!I1687,"")</f>
        <v/>
      </c>
      <c r="B1705" s="74" t="str">
        <f t="shared" si="417"/>
        <v/>
      </c>
      <c r="C1705" s="86" t="str">
        <f t="shared" si="418"/>
        <v/>
      </c>
      <c r="D1705" s="86" t="str">
        <f t="shared" si="419"/>
        <v/>
      </c>
      <c r="E1705" s="86" t="str">
        <f t="shared" si="420"/>
        <v/>
      </c>
      <c r="F1705" s="86" t="str">
        <f t="shared" si="421"/>
        <v/>
      </c>
      <c r="G1705" s="86" t="str">
        <f t="shared" si="422"/>
        <v/>
      </c>
      <c r="H1705" s="87" t="str">
        <f>IF(EXPORTADO!B1687&lt;&gt;"",EXPORTADO!B1687,"")</f>
        <v/>
      </c>
      <c r="I1705" s="78" t="str">
        <f t="shared" si="423"/>
        <v/>
      </c>
      <c r="J1705" s="78"/>
      <c r="K1705" s="88" t="str">
        <f>IF(EXPORTADO!A1687&lt;&gt;"",TRIM(EXPORTADO!A1687),"")</f>
        <v/>
      </c>
      <c r="L1705" s="50" t="str">
        <f>IF(K1705&lt;&gt;"",EXPORTADO!D1687,"")</f>
        <v/>
      </c>
      <c r="M1705" s="50"/>
      <c r="N1705" s="78" t="str">
        <f>IF(K1705&lt;&gt;"",EXPORTADO!C1687,"")</f>
        <v/>
      </c>
      <c r="O1705" s="89" t="str">
        <f>IF(G1705&lt;&gt;"",EXPORTADO!E1687,"")</f>
        <v/>
      </c>
      <c r="P1705" s="90" t="str">
        <f>IF(G1705&lt;&gt;"",EXPORTADO!F1687,"")</f>
        <v/>
      </c>
      <c r="Q1705" s="90" t="str">
        <f>IF($G1705&lt;&gt;"",$O1705*P1705,IF(OR($I1705="c",$I1705="css"),SUMIF($G$22:G$2999,$K1705,Q$22:Q$2999),IF($I1705="c1",SUMIF($F$22:F$2999,$K1705,Q$22:Q$2999),IF($I1705="c2",SUMIF($E$22:E$2999,$K1705,Q$22:Q$2999),IF($I1705="c3",SUMIF($D$22:D$2999,$K1705,Q$22:Q$2999),IF($I1705="c4",SUMIF($C$22:C$2999,$K1705,Q$22:Q$2999),""))))))</f>
        <v/>
      </c>
      <c r="S1705" s="90"/>
      <c r="T1705" s="90" t="str">
        <f>IF(G1705&lt;&gt;"",IF(S1705&lt;&gt;"",O1705*S1705,"Celda Vacia"),IF($G1705&lt;&gt;"",$O1705*S1705,IF(OR($I1705="c",$I1705="css"),SUMIF($G$22:G$2999,$K1705,T$22:T$2999),IF($I1705="c1",SUMIF($F$22:F$2999,$K1705,T$22:T$2999),IF($I1705="c2",SUMIF($E$22:E$2999,$K1705,T$22:T$2999),IF($I1705="c3",SUMIF($D$22:D$2999,$K1705,T$22:T$2999),IF($I1705="c4",SUMIF($C$22:C$2999,$K1705,T$22:T$2999),"")))))))</f>
        <v/>
      </c>
      <c r="U1705" s="91" t="str">
        <f t="shared" si="424"/>
        <v/>
      </c>
      <c r="V1705" s="45"/>
      <c r="X1705" s="50" t="str">
        <f t="shared" si="425"/>
        <v/>
      </c>
      <c r="Y1705" s="69" t="str">
        <f t="shared" si="426"/>
        <v/>
      </c>
      <c r="Z1705" s="69" t="str">
        <f t="shared" si="427"/>
        <v/>
      </c>
      <c r="AA1705" s="69" t="str">
        <f>IF(I1705="CSS",IF(RELLENAR!$F$6="PEM",IF(OR(T1705&lt;(Q1705),Q1705=0),1,""),IF(OR(T1705*(1+$T$11+$T$9)&lt;(Q1705*(1+$O$9+$O$11)),Q1705=0),1,"")),"")</f>
        <v/>
      </c>
      <c r="AB1705" s="93" t="str">
        <f t="shared" si="428"/>
        <v/>
      </c>
      <c r="AC1705" s="56" t="str">
        <f t="shared" si="429"/>
        <v/>
      </c>
      <c r="AD1705" s="94" t="str">
        <f t="shared" si="430"/>
        <v/>
      </c>
      <c r="AE1705" s="56" t="str">
        <f t="shared" si="431"/>
        <v/>
      </c>
      <c r="AF1705" s="78" t="str">
        <f t="shared" si="432"/>
        <v/>
      </c>
    </row>
    <row r="1706" spans="1:32" s="74" customFormat="1" x14ac:dyDescent="0.2">
      <c r="A1706" s="74" t="str">
        <f>IF(EXPORTADO!I1688&lt;&gt;"",EXPORTADO!I1688,"")</f>
        <v/>
      </c>
      <c r="B1706" s="74" t="str">
        <f t="shared" si="417"/>
        <v/>
      </c>
      <c r="C1706" s="86" t="str">
        <f t="shared" si="418"/>
        <v/>
      </c>
      <c r="D1706" s="86" t="str">
        <f t="shared" si="419"/>
        <v/>
      </c>
      <c r="E1706" s="86" t="str">
        <f t="shared" si="420"/>
        <v/>
      </c>
      <c r="F1706" s="86" t="str">
        <f t="shared" si="421"/>
        <v/>
      </c>
      <c r="G1706" s="86" t="str">
        <f t="shared" si="422"/>
        <v/>
      </c>
      <c r="H1706" s="87" t="str">
        <f>IF(EXPORTADO!B1688&lt;&gt;"",EXPORTADO!B1688,"")</f>
        <v/>
      </c>
      <c r="I1706" s="78" t="str">
        <f t="shared" si="423"/>
        <v/>
      </c>
      <c r="J1706" s="78"/>
      <c r="K1706" s="88" t="str">
        <f>IF(EXPORTADO!A1688&lt;&gt;"",TRIM(EXPORTADO!A1688),"")</f>
        <v/>
      </c>
      <c r="L1706" s="50" t="str">
        <f>IF(K1706&lt;&gt;"",EXPORTADO!D1688,"")</f>
        <v/>
      </c>
      <c r="M1706" s="50"/>
      <c r="N1706" s="78" t="str">
        <f>IF(K1706&lt;&gt;"",EXPORTADO!C1688,"")</f>
        <v/>
      </c>
      <c r="O1706" s="89" t="str">
        <f>IF(G1706&lt;&gt;"",EXPORTADO!E1688,"")</f>
        <v/>
      </c>
      <c r="P1706" s="90" t="str">
        <f>IF(G1706&lt;&gt;"",EXPORTADO!F1688,"")</f>
        <v/>
      </c>
      <c r="Q1706" s="90" t="str">
        <f>IF($G1706&lt;&gt;"",$O1706*P1706,IF(OR($I1706="c",$I1706="css"),SUMIF($G$22:G$2999,$K1706,Q$22:Q$2999),IF($I1706="c1",SUMIF($F$22:F$2999,$K1706,Q$22:Q$2999),IF($I1706="c2",SUMIF($E$22:E$2999,$K1706,Q$22:Q$2999),IF($I1706="c3",SUMIF($D$22:D$2999,$K1706,Q$22:Q$2999),IF($I1706="c4",SUMIF($C$22:C$2999,$K1706,Q$22:Q$2999),""))))))</f>
        <v/>
      </c>
      <c r="S1706" s="90"/>
      <c r="T1706" s="90" t="str">
        <f>IF(G1706&lt;&gt;"",IF(S1706&lt;&gt;"",O1706*S1706,"Celda Vacia"),IF($G1706&lt;&gt;"",$O1706*S1706,IF(OR($I1706="c",$I1706="css"),SUMIF($G$22:G$2999,$K1706,T$22:T$2999),IF($I1706="c1",SUMIF($F$22:F$2999,$K1706,T$22:T$2999),IF($I1706="c2",SUMIF($E$22:E$2999,$K1706,T$22:T$2999),IF($I1706="c3",SUMIF($D$22:D$2999,$K1706,T$22:T$2999),IF($I1706="c4",SUMIF($C$22:C$2999,$K1706,T$22:T$2999),"")))))))</f>
        <v/>
      </c>
      <c r="U1706" s="91" t="str">
        <f t="shared" si="424"/>
        <v/>
      </c>
      <c r="V1706" s="45"/>
      <c r="X1706" s="50" t="str">
        <f t="shared" si="425"/>
        <v/>
      </c>
      <c r="Y1706" s="69" t="str">
        <f t="shared" si="426"/>
        <v/>
      </c>
      <c r="Z1706" s="69" t="str">
        <f t="shared" si="427"/>
        <v/>
      </c>
      <c r="AA1706" s="69" t="str">
        <f>IF(I1706="CSS",IF(RELLENAR!$F$6="PEM",IF(OR(T1706&lt;(Q1706),Q1706=0),1,""),IF(OR(T1706*(1+$T$11+$T$9)&lt;(Q1706*(1+$O$9+$O$11)),Q1706=0),1,"")),"")</f>
        <v/>
      </c>
      <c r="AB1706" s="93" t="str">
        <f t="shared" si="428"/>
        <v/>
      </c>
      <c r="AC1706" s="56" t="str">
        <f t="shared" si="429"/>
        <v/>
      </c>
      <c r="AD1706" s="94" t="str">
        <f t="shared" si="430"/>
        <v/>
      </c>
      <c r="AE1706" s="56" t="str">
        <f t="shared" si="431"/>
        <v/>
      </c>
      <c r="AF1706" s="78" t="str">
        <f t="shared" si="432"/>
        <v/>
      </c>
    </row>
    <row r="1707" spans="1:32" s="74" customFormat="1" x14ac:dyDescent="0.2">
      <c r="A1707" s="74" t="str">
        <f>IF(EXPORTADO!I1689&lt;&gt;"",EXPORTADO!I1689,"")</f>
        <v/>
      </c>
      <c r="B1707" s="74" t="str">
        <f t="shared" si="417"/>
        <v/>
      </c>
      <c r="C1707" s="86" t="str">
        <f t="shared" si="418"/>
        <v/>
      </c>
      <c r="D1707" s="86" t="str">
        <f t="shared" si="419"/>
        <v/>
      </c>
      <c r="E1707" s="86" t="str">
        <f t="shared" si="420"/>
        <v/>
      </c>
      <c r="F1707" s="86" t="str">
        <f t="shared" si="421"/>
        <v/>
      </c>
      <c r="G1707" s="86" t="str">
        <f t="shared" si="422"/>
        <v/>
      </c>
      <c r="H1707" s="87" t="str">
        <f>IF(EXPORTADO!B1689&lt;&gt;"",EXPORTADO!B1689,"")</f>
        <v/>
      </c>
      <c r="I1707" s="78" t="str">
        <f t="shared" si="423"/>
        <v/>
      </c>
      <c r="J1707" s="78"/>
      <c r="K1707" s="88" t="str">
        <f>IF(EXPORTADO!A1689&lt;&gt;"",TRIM(EXPORTADO!A1689),"")</f>
        <v/>
      </c>
      <c r="L1707" s="50" t="str">
        <f>IF(K1707&lt;&gt;"",EXPORTADO!D1689,"")</f>
        <v/>
      </c>
      <c r="M1707" s="50"/>
      <c r="N1707" s="78" t="str">
        <f>IF(K1707&lt;&gt;"",EXPORTADO!C1689,"")</f>
        <v/>
      </c>
      <c r="O1707" s="89" t="str">
        <f>IF(G1707&lt;&gt;"",EXPORTADO!E1689,"")</f>
        <v/>
      </c>
      <c r="P1707" s="90" t="str">
        <f>IF(G1707&lt;&gt;"",EXPORTADO!F1689,"")</f>
        <v/>
      </c>
      <c r="Q1707" s="90" t="str">
        <f>IF($G1707&lt;&gt;"",$O1707*P1707,IF(OR($I1707="c",$I1707="css"),SUMIF($G$22:G$2999,$K1707,Q$22:Q$2999),IF($I1707="c1",SUMIF($F$22:F$2999,$K1707,Q$22:Q$2999),IF($I1707="c2",SUMIF($E$22:E$2999,$K1707,Q$22:Q$2999),IF($I1707="c3",SUMIF($D$22:D$2999,$K1707,Q$22:Q$2999),IF($I1707="c4",SUMIF($C$22:C$2999,$K1707,Q$22:Q$2999),""))))))</f>
        <v/>
      </c>
      <c r="S1707" s="90"/>
      <c r="T1707" s="90" t="str">
        <f>IF(G1707&lt;&gt;"",IF(S1707&lt;&gt;"",O1707*S1707,"Celda Vacia"),IF($G1707&lt;&gt;"",$O1707*S1707,IF(OR($I1707="c",$I1707="css"),SUMIF($G$22:G$2999,$K1707,T$22:T$2999),IF($I1707="c1",SUMIF($F$22:F$2999,$K1707,T$22:T$2999),IF($I1707="c2",SUMIF($E$22:E$2999,$K1707,T$22:T$2999),IF($I1707="c3",SUMIF($D$22:D$2999,$K1707,T$22:T$2999),IF($I1707="c4",SUMIF($C$22:C$2999,$K1707,T$22:T$2999),"")))))))</f>
        <v/>
      </c>
      <c r="U1707" s="91" t="str">
        <f t="shared" si="424"/>
        <v/>
      </c>
      <c r="V1707" s="45"/>
      <c r="X1707" s="50" t="str">
        <f t="shared" si="425"/>
        <v/>
      </c>
      <c r="Y1707" s="69" t="str">
        <f t="shared" si="426"/>
        <v/>
      </c>
      <c r="Z1707" s="69" t="str">
        <f t="shared" si="427"/>
        <v/>
      </c>
      <c r="AA1707" s="69" t="str">
        <f>IF(I1707="CSS",IF(RELLENAR!$F$6="PEM",IF(OR(T1707&lt;(Q1707),Q1707=0),1,""),IF(OR(T1707*(1+$T$11+$T$9)&lt;(Q1707*(1+$O$9+$O$11)),Q1707=0),1,"")),"")</f>
        <v/>
      </c>
      <c r="AB1707" s="93" t="str">
        <f t="shared" si="428"/>
        <v/>
      </c>
      <c r="AC1707" s="56" t="str">
        <f t="shared" si="429"/>
        <v/>
      </c>
      <c r="AD1707" s="94" t="str">
        <f t="shared" si="430"/>
        <v/>
      </c>
      <c r="AE1707" s="56" t="str">
        <f t="shared" si="431"/>
        <v/>
      </c>
      <c r="AF1707" s="78" t="str">
        <f t="shared" si="432"/>
        <v/>
      </c>
    </row>
    <row r="1708" spans="1:32" s="74" customFormat="1" x14ac:dyDescent="0.2">
      <c r="A1708" s="74" t="str">
        <f>IF(EXPORTADO!I1690&lt;&gt;"",EXPORTADO!I1690,"")</f>
        <v/>
      </c>
      <c r="B1708" s="74" t="str">
        <f t="shared" si="417"/>
        <v/>
      </c>
      <c r="C1708" s="86" t="str">
        <f t="shared" si="418"/>
        <v/>
      </c>
      <c r="D1708" s="86" t="str">
        <f t="shared" si="419"/>
        <v/>
      </c>
      <c r="E1708" s="86" t="str">
        <f t="shared" si="420"/>
        <v/>
      </c>
      <c r="F1708" s="86" t="str">
        <f t="shared" si="421"/>
        <v/>
      </c>
      <c r="G1708" s="86" t="str">
        <f t="shared" si="422"/>
        <v/>
      </c>
      <c r="H1708" s="87" t="str">
        <f>IF(EXPORTADO!B1690&lt;&gt;"",EXPORTADO!B1690,"")</f>
        <v/>
      </c>
      <c r="I1708" s="78" t="str">
        <f t="shared" si="423"/>
        <v/>
      </c>
      <c r="J1708" s="78"/>
      <c r="K1708" s="88" t="str">
        <f>IF(EXPORTADO!A1690&lt;&gt;"",TRIM(EXPORTADO!A1690),"")</f>
        <v/>
      </c>
      <c r="L1708" s="50" t="str">
        <f>IF(K1708&lt;&gt;"",EXPORTADO!D1690,"")</f>
        <v/>
      </c>
      <c r="M1708" s="50"/>
      <c r="N1708" s="78" t="str">
        <f>IF(K1708&lt;&gt;"",EXPORTADO!C1690,"")</f>
        <v/>
      </c>
      <c r="O1708" s="89" t="str">
        <f>IF(G1708&lt;&gt;"",EXPORTADO!E1690,"")</f>
        <v/>
      </c>
      <c r="P1708" s="90" t="str">
        <f>IF(G1708&lt;&gt;"",EXPORTADO!F1690,"")</f>
        <v/>
      </c>
      <c r="Q1708" s="90" t="str">
        <f>IF($G1708&lt;&gt;"",$O1708*P1708,IF(OR($I1708="c",$I1708="css"),SUMIF($G$22:G$2999,$K1708,Q$22:Q$2999),IF($I1708="c1",SUMIF($F$22:F$2999,$K1708,Q$22:Q$2999),IF($I1708="c2",SUMIF($E$22:E$2999,$K1708,Q$22:Q$2999),IF($I1708="c3",SUMIF($D$22:D$2999,$K1708,Q$22:Q$2999),IF($I1708="c4",SUMIF($C$22:C$2999,$K1708,Q$22:Q$2999),""))))))</f>
        <v/>
      </c>
      <c r="S1708" s="90"/>
      <c r="T1708" s="90" t="str">
        <f>IF(G1708&lt;&gt;"",IF(S1708&lt;&gt;"",O1708*S1708,"Celda Vacia"),IF($G1708&lt;&gt;"",$O1708*S1708,IF(OR($I1708="c",$I1708="css"),SUMIF($G$22:G$2999,$K1708,T$22:T$2999),IF($I1708="c1",SUMIF($F$22:F$2999,$K1708,T$22:T$2999),IF($I1708="c2",SUMIF($E$22:E$2999,$K1708,T$22:T$2999),IF($I1708="c3",SUMIF($D$22:D$2999,$K1708,T$22:T$2999),IF($I1708="c4",SUMIF($C$22:C$2999,$K1708,T$22:T$2999),"")))))))</f>
        <v/>
      </c>
      <c r="U1708" s="91" t="str">
        <f t="shared" si="424"/>
        <v/>
      </c>
      <c r="V1708" s="45"/>
      <c r="X1708" s="50" t="str">
        <f t="shared" si="425"/>
        <v/>
      </c>
      <c r="Y1708" s="69" t="str">
        <f t="shared" si="426"/>
        <v/>
      </c>
      <c r="Z1708" s="69" t="str">
        <f t="shared" si="427"/>
        <v/>
      </c>
      <c r="AA1708" s="69" t="str">
        <f>IF(I1708="CSS",IF(RELLENAR!$F$6="PEM",IF(OR(T1708&lt;(Q1708),Q1708=0),1,""),IF(OR(T1708*(1+$T$11+$T$9)&lt;(Q1708*(1+$O$9+$O$11)),Q1708=0),1,"")),"")</f>
        <v/>
      </c>
      <c r="AB1708" s="93" t="str">
        <f t="shared" si="428"/>
        <v/>
      </c>
      <c r="AC1708" s="56" t="str">
        <f t="shared" si="429"/>
        <v/>
      </c>
      <c r="AD1708" s="94" t="str">
        <f t="shared" si="430"/>
        <v/>
      </c>
      <c r="AE1708" s="56" t="str">
        <f t="shared" si="431"/>
        <v/>
      </c>
      <c r="AF1708" s="78" t="str">
        <f t="shared" si="432"/>
        <v/>
      </c>
    </row>
    <row r="1709" spans="1:32" s="74" customFormat="1" x14ac:dyDescent="0.2">
      <c r="A1709" s="74" t="str">
        <f>IF(EXPORTADO!I1691&lt;&gt;"",EXPORTADO!I1691,"")</f>
        <v/>
      </c>
      <c r="B1709" s="74" t="str">
        <f t="shared" si="417"/>
        <v/>
      </c>
      <c r="C1709" s="86" t="str">
        <f t="shared" si="418"/>
        <v/>
      </c>
      <c r="D1709" s="86" t="str">
        <f t="shared" si="419"/>
        <v/>
      </c>
      <c r="E1709" s="86" t="str">
        <f t="shared" si="420"/>
        <v/>
      </c>
      <c r="F1709" s="86" t="str">
        <f t="shared" si="421"/>
        <v/>
      </c>
      <c r="G1709" s="86" t="str">
        <f t="shared" si="422"/>
        <v/>
      </c>
      <c r="H1709" s="87" t="str">
        <f>IF(EXPORTADO!B1691&lt;&gt;"",EXPORTADO!B1691,"")</f>
        <v/>
      </c>
      <c r="I1709" s="78" t="str">
        <f t="shared" si="423"/>
        <v/>
      </c>
      <c r="J1709" s="78"/>
      <c r="K1709" s="88" t="str">
        <f>IF(EXPORTADO!A1691&lt;&gt;"",TRIM(EXPORTADO!A1691),"")</f>
        <v/>
      </c>
      <c r="L1709" s="50" t="str">
        <f>IF(K1709&lt;&gt;"",EXPORTADO!D1691,"")</f>
        <v/>
      </c>
      <c r="M1709" s="50"/>
      <c r="N1709" s="78" t="str">
        <f>IF(K1709&lt;&gt;"",EXPORTADO!C1691,"")</f>
        <v/>
      </c>
      <c r="O1709" s="89" t="str">
        <f>IF(G1709&lt;&gt;"",EXPORTADO!E1691,"")</f>
        <v/>
      </c>
      <c r="P1709" s="90" t="str">
        <f>IF(G1709&lt;&gt;"",EXPORTADO!F1691,"")</f>
        <v/>
      </c>
      <c r="Q1709" s="90" t="str">
        <f>IF($G1709&lt;&gt;"",$O1709*P1709,IF(OR($I1709="c",$I1709="css"),SUMIF($G$22:G$2999,$K1709,Q$22:Q$2999),IF($I1709="c1",SUMIF($F$22:F$2999,$K1709,Q$22:Q$2999),IF($I1709="c2",SUMIF($E$22:E$2999,$K1709,Q$22:Q$2999),IF($I1709="c3",SUMIF($D$22:D$2999,$K1709,Q$22:Q$2999),IF($I1709="c4",SUMIF($C$22:C$2999,$K1709,Q$22:Q$2999),""))))))</f>
        <v/>
      </c>
      <c r="S1709" s="90"/>
      <c r="T1709" s="90" t="str">
        <f>IF(G1709&lt;&gt;"",IF(S1709&lt;&gt;"",O1709*S1709,"Celda Vacia"),IF($G1709&lt;&gt;"",$O1709*S1709,IF(OR($I1709="c",$I1709="css"),SUMIF($G$22:G$2999,$K1709,T$22:T$2999),IF($I1709="c1",SUMIF($F$22:F$2999,$K1709,T$22:T$2999),IF($I1709="c2",SUMIF($E$22:E$2999,$K1709,T$22:T$2999),IF($I1709="c3",SUMIF($D$22:D$2999,$K1709,T$22:T$2999),IF($I1709="c4",SUMIF($C$22:C$2999,$K1709,T$22:T$2999),"")))))))</f>
        <v/>
      </c>
      <c r="U1709" s="91" t="str">
        <f t="shared" si="424"/>
        <v/>
      </c>
      <c r="V1709" s="45"/>
      <c r="X1709" s="50" t="str">
        <f t="shared" si="425"/>
        <v/>
      </c>
      <c r="Y1709" s="69" t="str">
        <f t="shared" si="426"/>
        <v/>
      </c>
      <c r="Z1709" s="69" t="str">
        <f t="shared" si="427"/>
        <v/>
      </c>
      <c r="AA1709" s="69" t="str">
        <f>IF(I1709="CSS",IF(RELLENAR!$F$6="PEM",IF(OR(T1709&lt;(Q1709),Q1709=0),1,""),IF(OR(T1709*(1+$T$11+$T$9)&lt;(Q1709*(1+$O$9+$O$11)),Q1709=0),1,"")),"")</f>
        <v/>
      </c>
      <c r="AB1709" s="93" t="str">
        <f t="shared" si="428"/>
        <v/>
      </c>
      <c r="AC1709" s="56" t="str">
        <f t="shared" si="429"/>
        <v/>
      </c>
      <c r="AD1709" s="94" t="str">
        <f t="shared" si="430"/>
        <v/>
      </c>
      <c r="AE1709" s="56" t="str">
        <f t="shared" si="431"/>
        <v/>
      </c>
      <c r="AF1709" s="78" t="str">
        <f t="shared" si="432"/>
        <v/>
      </c>
    </row>
    <row r="1710" spans="1:32" s="74" customFormat="1" x14ac:dyDescent="0.2">
      <c r="A1710" s="74" t="str">
        <f>IF(EXPORTADO!I1692&lt;&gt;"",EXPORTADO!I1692,"")</f>
        <v/>
      </c>
      <c r="B1710" s="74" t="str">
        <f t="shared" si="417"/>
        <v/>
      </c>
      <c r="C1710" s="86" t="str">
        <f t="shared" si="418"/>
        <v/>
      </c>
      <c r="D1710" s="86" t="str">
        <f t="shared" si="419"/>
        <v/>
      </c>
      <c r="E1710" s="86" t="str">
        <f t="shared" si="420"/>
        <v/>
      </c>
      <c r="F1710" s="86" t="str">
        <f t="shared" si="421"/>
        <v/>
      </c>
      <c r="G1710" s="86" t="str">
        <f t="shared" si="422"/>
        <v/>
      </c>
      <c r="H1710" s="87" t="str">
        <f>IF(EXPORTADO!B1692&lt;&gt;"",EXPORTADO!B1692,"")</f>
        <v/>
      </c>
      <c r="I1710" s="78" t="str">
        <f t="shared" si="423"/>
        <v/>
      </c>
      <c r="J1710" s="78"/>
      <c r="K1710" s="88" t="str">
        <f>IF(EXPORTADO!A1692&lt;&gt;"",TRIM(EXPORTADO!A1692),"")</f>
        <v/>
      </c>
      <c r="L1710" s="50" t="str">
        <f>IF(K1710&lt;&gt;"",EXPORTADO!D1692,"")</f>
        <v/>
      </c>
      <c r="M1710" s="50"/>
      <c r="N1710" s="78" t="str">
        <f>IF(K1710&lt;&gt;"",EXPORTADO!C1692,"")</f>
        <v/>
      </c>
      <c r="O1710" s="89" t="str">
        <f>IF(G1710&lt;&gt;"",EXPORTADO!E1692,"")</f>
        <v/>
      </c>
      <c r="P1710" s="90" t="str">
        <f>IF(G1710&lt;&gt;"",EXPORTADO!F1692,"")</f>
        <v/>
      </c>
      <c r="Q1710" s="90" t="str">
        <f>IF($G1710&lt;&gt;"",$O1710*P1710,IF(OR($I1710="c",$I1710="css"),SUMIF($G$22:G$2999,$K1710,Q$22:Q$2999),IF($I1710="c1",SUMIF($F$22:F$2999,$K1710,Q$22:Q$2999),IF($I1710="c2",SUMIF($E$22:E$2999,$K1710,Q$22:Q$2999),IF($I1710="c3",SUMIF($D$22:D$2999,$K1710,Q$22:Q$2999),IF($I1710="c4",SUMIF($C$22:C$2999,$K1710,Q$22:Q$2999),""))))))</f>
        <v/>
      </c>
      <c r="S1710" s="90"/>
      <c r="T1710" s="90" t="str">
        <f>IF(G1710&lt;&gt;"",IF(S1710&lt;&gt;"",O1710*S1710,"Celda Vacia"),IF($G1710&lt;&gt;"",$O1710*S1710,IF(OR($I1710="c",$I1710="css"),SUMIF($G$22:G$2999,$K1710,T$22:T$2999),IF($I1710="c1",SUMIF($F$22:F$2999,$K1710,T$22:T$2999),IF($I1710="c2",SUMIF($E$22:E$2999,$K1710,T$22:T$2999),IF($I1710="c3",SUMIF($D$22:D$2999,$K1710,T$22:T$2999),IF($I1710="c4",SUMIF($C$22:C$2999,$K1710,T$22:T$2999),"")))))))</f>
        <v/>
      </c>
      <c r="U1710" s="91" t="str">
        <f t="shared" si="424"/>
        <v/>
      </c>
      <c r="V1710" s="45"/>
      <c r="X1710" s="50" t="str">
        <f t="shared" si="425"/>
        <v/>
      </c>
      <c r="Y1710" s="69" t="str">
        <f t="shared" si="426"/>
        <v/>
      </c>
      <c r="Z1710" s="69" t="str">
        <f t="shared" si="427"/>
        <v/>
      </c>
      <c r="AA1710" s="69" t="str">
        <f>IF(I1710="CSS",IF(RELLENAR!$F$6="PEM",IF(OR(T1710&lt;(Q1710),Q1710=0),1,""),IF(OR(T1710*(1+$T$11+$T$9)&lt;(Q1710*(1+$O$9+$O$11)),Q1710=0),1,"")),"")</f>
        <v/>
      </c>
      <c r="AB1710" s="93" t="str">
        <f t="shared" si="428"/>
        <v/>
      </c>
      <c r="AC1710" s="56" t="str">
        <f t="shared" si="429"/>
        <v/>
      </c>
      <c r="AD1710" s="94" t="str">
        <f t="shared" si="430"/>
        <v/>
      </c>
      <c r="AE1710" s="56" t="str">
        <f t="shared" si="431"/>
        <v/>
      </c>
      <c r="AF1710" s="78" t="str">
        <f t="shared" si="432"/>
        <v/>
      </c>
    </row>
    <row r="1711" spans="1:32" s="74" customFormat="1" x14ac:dyDescent="0.2">
      <c r="A1711" s="74" t="str">
        <f>IF(EXPORTADO!I1693&lt;&gt;"",EXPORTADO!I1693,"")</f>
        <v/>
      </c>
      <c r="B1711" s="74" t="str">
        <f t="shared" si="417"/>
        <v/>
      </c>
      <c r="C1711" s="86" t="str">
        <f t="shared" si="418"/>
        <v/>
      </c>
      <c r="D1711" s="86" t="str">
        <f t="shared" si="419"/>
        <v/>
      </c>
      <c r="E1711" s="86" t="str">
        <f t="shared" si="420"/>
        <v/>
      </c>
      <c r="F1711" s="86" t="str">
        <f t="shared" si="421"/>
        <v/>
      </c>
      <c r="G1711" s="86" t="str">
        <f t="shared" si="422"/>
        <v/>
      </c>
      <c r="H1711" s="87" t="str">
        <f>IF(EXPORTADO!B1693&lt;&gt;"",EXPORTADO!B1693,"")</f>
        <v/>
      </c>
      <c r="I1711" s="78" t="str">
        <f t="shared" si="423"/>
        <v/>
      </c>
      <c r="J1711" s="78"/>
      <c r="K1711" s="88" t="str">
        <f>IF(EXPORTADO!A1693&lt;&gt;"",TRIM(EXPORTADO!A1693),"")</f>
        <v/>
      </c>
      <c r="L1711" s="50" t="str">
        <f>IF(K1711&lt;&gt;"",EXPORTADO!D1693,"")</f>
        <v/>
      </c>
      <c r="M1711" s="50"/>
      <c r="N1711" s="78" t="str">
        <f>IF(K1711&lt;&gt;"",EXPORTADO!C1693,"")</f>
        <v/>
      </c>
      <c r="O1711" s="89" t="str">
        <f>IF(G1711&lt;&gt;"",EXPORTADO!E1693,"")</f>
        <v/>
      </c>
      <c r="P1711" s="90" t="str">
        <f>IF(G1711&lt;&gt;"",EXPORTADO!F1693,"")</f>
        <v/>
      </c>
      <c r="Q1711" s="90" t="str">
        <f>IF($G1711&lt;&gt;"",$O1711*P1711,IF(OR($I1711="c",$I1711="css"),SUMIF($G$22:G$2999,$K1711,Q$22:Q$2999),IF($I1711="c1",SUMIF($F$22:F$2999,$K1711,Q$22:Q$2999),IF($I1711="c2",SUMIF($E$22:E$2999,$K1711,Q$22:Q$2999),IF($I1711="c3",SUMIF($D$22:D$2999,$K1711,Q$22:Q$2999),IF($I1711="c4",SUMIF($C$22:C$2999,$K1711,Q$22:Q$2999),""))))))</f>
        <v/>
      </c>
      <c r="S1711" s="90"/>
      <c r="T1711" s="90" t="str">
        <f>IF(G1711&lt;&gt;"",IF(S1711&lt;&gt;"",O1711*S1711,"Celda Vacia"),IF($G1711&lt;&gt;"",$O1711*S1711,IF(OR($I1711="c",$I1711="css"),SUMIF($G$22:G$2999,$K1711,T$22:T$2999),IF($I1711="c1",SUMIF($F$22:F$2999,$K1711,T$22:T$2999),IF($I1711="c2",SUMIF($E$22:E$2999,$K1711,T$22:T$2999),IF($I1711="c3",SUMIF($D$22:D$2999,$K1711,T$22:T$2999),IF($I1711="c4",SUMIF($C$22:C$2999,$K1711,T$22:T$2999),"")))))))</f>
        <v/>
      </c>
      <c r="U1711" s="91" t="str">
        <f t="shared" si="424"/>
        <v/>
      </c>
      <c r="V1711" s="45"/>
      <c r="X1711" s="50" t="str">
        <f t="shared" si="425"/>
        <v/>
      </c>
      <c r="Y1711" s="69" t="str">
        <f t="shared" si="426"/>
        <v/>
      </c>
      <c r="Z1711" s="69" t="str">
        <f t="shared" si="427"/>
        <v/>
      </c>
      <c r="AA1711" s="69" t="str">
        <f>IF(I1711="CSS",IF(RELLENAR!$F$6="PEM",IF(OR(T1711&lt;(Q1711),Q1711=0),1,""),IF(OR(T1711*(1+$T$11+$T$9)&lt;(Q1711*(1+$O$9+$O$11)),Q1711=0),1,"")),"")</f>
        <v/>
      </c>
      <c r="AB1711" s="93" t="str">
        <f t="shared" si="428"/>
        <v/>
      </c>
      <c r="AC1711" s="56" t="str">
        <f t="shared" si="429"/>
        <v/>
      </c>
      <c r="AD1711" s="94" t="str">
        <f t="shared" si="430"/>
        <v/>
      </c>
      <c r="AE1711" s="56" t="str">
        <f t="shared" si="431"/>
        <v/>
      </c>
      <c r="AF1711" s="78" t="str">
        <f t="shared" si="432"/>
        <v/>
      </c>
    </row>
    <row r="1712" spans="1:32" s="74" customFormat="1" x14ac:dyDescent="0.2">
      <c r="A1712" s="74" t="str">
        <f>IF(EXPORTADO!I1694&lt;&gt;"",EXPORTADO!I1694,"")</f>
        <v/>
      </c>
      <c r="B1712" s="74" t="str">
        <f t="shared" si="417"/>
        <v/>
      </c>
      <c r="C1712" s="86" t="str">
        <f t="shared" si="418"/>
        <v/>
      </c>
      <c r="D1712" s="86" t="str">
        <f t="shared" si="419"/>
        <v/>
      </c>
      <c r="E1712" s="86" t="str">
        <f t="shared" si="420"/>
        <v/>
      </c>
      <c r="F1712" s="86" t="str">
        <f t="shared" si="421"/>
        <v/>
      </c>
      <c r="G1712" s="86" t="str">
        <f t="shared" si="422"/>
        <v/>
      </c>
      <c r="H1712" s="87" t="str">
        <f>IF(EXPORTADO!B1694&lt;&gt;"",EXPORTADO!B1694,"")</f>
        <v/>
      </c>
      <c r="I1712" s="78" t="str">
        <f t="shared" si="423"/>
        <v/>
      </c>
      <c r="J1712" s="78"/>
      <c r="K1712" s="88" t="str">
        <f>IF(EXPORTADO!A1694&lt;&gt;"",TRIM(EXPORTADO!A1694),"")</f>
        <v/>
      </c>
      <c r="L1712" s="50" t="str">
        <f>IF(K1712&lt;&gt;"",EXPORTADO!D1694,"")</f>
        <v/>
      </c>
      <c r="M1712" s="50"/>
      <c r="N1712" s="78" t="str">
        <f>IF(K1712&lt;&gt;"",EXPORTADO!C1694,"")</f>
        <v/>
      </c>
      <c r="O1712" s="89" t="str">
        <f>IF(G1712&lt;&gt;"",EXPORTADO!E1694,"")</f>
        <v/>
      </c>
      <c r="P1712" s="90" t="str">
        <f>IF(G1712&lt;&gt;"",EXPORTADO!F1694,"")</f>
        <v/>
      </c>
      <c r="Q1712" s="90" t="str">
        <f>IF($G1712&lt;&gt;"",$O1712*P1712,IF(OR($I1712="c",$I1712="css"),SUMIF($G$22:G$2999,$K1712,Q$22:Q$2999),IF($I1712="c1",SUMIF($F$22:F$2999,$K1712,Q$22:Q$2999),IF($I1712="c2",SUMIF($E$22:E$2999,$K1712,Q$22:Q$2999),IF($I1712="c3",SUMIF($D$22:D$2999,$K1712,Q$22:Q$2999),IF($I1712="c4",SUMIF($C$22:C$2999,$K1712,Q$22:Q$2999),""))))))</f>
        <v/>
      </c>
      <c r="S1712" s="90"/>
      <c r="T1712" s="90" t="str">
        <f>IF(G1712&lt;&gt;"",IF(S1712&lt;&gt;"",O1712*S1712,"Celda Vacia"),IF($G1712&lt;&gt;"",$O1712*S1712,IF(OR($I1712="c",$I1712="css"),SUMIF($G$22:G$2999,$K1712,T$22:T$2999),IF($I1712="c1",SUMIF($F$22:F$2999,$K1712,T$22:T$2999),IF($I1712="c2",SUMIF($E$22:E$2999,$K1712,T$22:T$2999),IF($I1712="c3",SUMIF($D$22:D$2999,$K1712,T$22:T$2999),IF($I1712="c4",SUMIF($C$22:C$2999,$K1712,T$22:T$2999),"")))))))</f>
        <v/>
      </c>
      <c r="U1712" s="91" t="str">
        <f t="shared" si="424"/>
        <v/>
      </c>
      <c r="V1712" s="45"/>
      <c r="X1712" s="50" t="str">
        <f t="shared" si="425"/>
        <v/>
      </c>
      <c r="Y1712" s="69" t="str">
        <f t="shared" si="426"/>
        <v/>
      </c>
      <c r="Z1712" s="69" t="str">
        <f t="shared" si="427"/>
        <v/>
      </c>
      <c r="AA1712" s="69" t="str">
        <f>IF(I1712="CSS",IF(RELLENAR!$F$6="PEM",IF(OR(T1712&lt;(Q1712),Q1712=0),1,""),IF(OR(T1712*(1+$T$11+$T$9)&lt;(Q1712*(1+$O$9+$O$11)),Q1712=0),1,"")),"")</f>
        <v/>
      </c>
      <c r="AB1712" s="93" t="str">
        <f t="shared" si="428"/>
        <v/>
      </c>
      <c r="AC1712" s="56" t="str">
        <f t="shared" si="429"/>
        <v/>
      </c>
      <c r="AD1712" s="94" t="str">
        <f t="shared" si="430"/>
        <v/>
      </c>
      <c r="AE1712" s="56" t="str">
        <f t="shared" si="431"/>
        <v/>
      </c>
      <c r="AF1712" s="78" t="str">
        <f t="shared" si="432"/>
        <v/>
      </c>
    </row>
    <row r="1713" spans="1:32" s="74" customFormat="1" x14ac:dyDescent="0.2">
      <c r="A1713" s="74" t="str">
        <f>IF(EXPORTADO!I1695&lt;&gt;"",EXPORTADO!I1695,"")</f>
        <v/>
      </c>
      <c r="B1713" s="74" t="str">
        <f t="shared" si="417"/>
        <v/>
      </c>
      <c r="C1713" s="86" t="str">
        <f t="shared" si="418"/>
        <v/>
      </c>
      <c r="D1713" s="86" t="str">
        <f t="shared" si="419"/>
        <v/>
      </c>
      <c r="E1713" s="86" t="str">
        <f t="shared" si="420"/>
        <v/>
      </c>
      <c r="F1713" s="86" t="str">
        <f t="shared" si="421"/>
        <v/>
      </c>
      <c r="G1713" s="86" t="str">
        <f t="shared" si="422"/>
        <v/>
      </c>
      <c r="H1713" s="87" t="str">
        <f>IF(EXPORTADO!B1695&lt;&gt;"",EXPORTADO!B1695,"")</f>
        <v/>
      </c>
      <c r="I1713" s="78" t="str">
        <f t="shared" si="423"/>
        <v/>
      </c>
      <c r="J1713" s="78"/>
      <c r="K1713" s="88" t="str">
        <f>IF(EXPORTADO!A1695&lt;&gt;"",TRIM(EXPORTADO!A1695),"")</f>
        <v/>
      </c>
      <c r="L1713" s="50" t="str">
        <f>IF(K1713&lt;&gt;"",EXPORTADO!D1695,"")</f>
        <v/>
      </c>
      <c r="M1713" s="50"/>
      <c r="N1713" s="78" t="str">
        <f>IF(K1713&lt;&gt;"",EXPORTADO!C1695,"")</f>
        <v/>
      </c>
      <c r="O1713" s="89" t="str">
        <f>IF(G1713&lt;&gt;"",EXPORTADO!E1695,"")</f>
        <v/>
      </c>
      <c r="P1713" s="90" t="str">
        <f>IF(G1713&lt;&gt;"",EXPORTADO!F1695,"")</f>
        <v/>
      </c>
      <c r="Q1713" s="90" t="str">
        <f>IF($G1713&lt;&gt;"",$O1713*P1713,IF(OR($I1713="c",$I1713="css"),SUMIF($G$22:G$2999,$K1713,Q$22:Q$2999),IF($I1713="c1",SUMIF($F$22:F$2999,$K1713,Q$22:Q$2999),IF($I1713="c2",SUMIF($E$22:E$2999,$K1713,Q$22:Q$2999),IF($I1713="c3",SUMIF($D$22:D$2999,$K1713,Q$22:Q$2999),IF($I1713="c4",SUMIF($C$22:C$2999,$K1713,Q$22:Q$2999),""))))))</f>
        <v/>
      </c>
      <c r="S1713" s="90"/>
      <c r="T1713" s="90" t="str">
        <f>IF(G1713&lt;&gt;"",IF(S1713&lt;&gt;"",O1713*S1713,"Celda Vacia"),IF($G1713&lt;&gt;"",$O1713*S1713,IF(OR($I1713="c",$I1713="css"),SUMIF($G$22:G$2999,$K1713,T$22:T$2999),IF($I1713="c1",SUMIF($F$22:F$2999,$K1713,T$22:T$2999),IF($I1713="c2",SUMIF($E$22:E$2999,$K1713,T$22:T$2999),IF($I1713="c3",SUMIF($D$22:D$2999,$K1713,T$22:T$2999),IF($I1713="c4",SUMIF($C$22:C$2999,$K1713,T$22:T$2999),"")))))))</f>
        <v/>
      </c>
      <c r="U1713" s="91" t="str">
        <f t="shared" si="424"/>
        <v/>
      </c>
      <c r="V1713" s="45"/>
      <c r="X1713" s="50" t="str">
        <f t="shared" si="425"/>
        <v/>
      </c>
      <c r="Y1713" s="69" t="str">
        <f t="shared" si="426"/>
        <v/>
      </c>
      <c r="Z1713" s="69" t="str">
        <f t="shared" si="427"/>
        <v/>
      </c>
      <c r="AA1713" s="69" t="str">
        <f>IF(I1713="CSS",IF(RELLENAR!$F$6="PEM",IF(OR(T1713&lt;(Q1713),Q1713=0),1,""),IF(OR(T1713*(1+$T$11+$T$9)&lt;(Q1713*(1+$O$9+$O$11)),Q1713=0),1,"")),"")</f>
        <v/>
      </c>
      <c r="AB1713" s="93" t="str">
        <f t="shared" si="428"/>
        <v/>
      </c>
      <c r="AC1713" s="56" t="str">
        <f t="shared" si="429"/>
        <v/>
      </c>
      <c r="AD1713" s="94" t="str">
        <f t="shared" si="430"/>
        <v/>
      </c>
      <c r="AE1713" s="56" t="str">
        <f t="shared" si="431"/>
        <v/>
      </c>
      <c r="AF1713" s="78" t="str">
        <f t="shared" si="432"/>
        <v/>
      </c>
    </row>
    <row r="1714" spans="1:32" s="74" customFormat="1" x14ac:dyDescent="0.2">
      <c r="A1714" s="74" t="str">
        <f>IF(EXPORTADO!I1696&lt;&gt;"",EXPORTADO!I1696,"")</f>
        <v/>
      </c>
      <c r="B1714" s="74" t="str">
        <f t="shared" si="417"/>
        <v/>
      </c>
      <c r="C1714" s="86" t="str">
        <f t="shared" si="418"/>
        <v/>
      </c>
      <c r="D1714" s="86" t="str">
        <f t="shared" si="419"/>
        <v/>
      </c>
      <c r="E1714" s="86" t="str">
        <f t="shared" si="420"/>
        <v/>
      </c>
      <c r="F1714" s="86" t="str">
        <f t="shared" si="421"/>
        <v/>
      </c>
      <c r="G1714" s="86" t="str">
        <f t="shared" si="422"/>
        <v/>
      </c>
      <c r="H1714" s="87" t="str">
        <f>IF(EXPORTADO!B1696&lt;&gt;"",EXPORTADO!B1696,"")</f>
        <v/>
      </c>
      <c r="I1714" s="78" t="str">
        <f t="shared" si="423"/>
        <v/>
      </c>
      <c r="J1714" s="78"/>
      <c r="K1714" s="88" t="str">
        <f>IF(EXPORTADO!A1696&lt;&gt;"",TRIM(EXPORTADO!A1696),"")</f>
        <v/>
      </c>
      <c r="L1714" s="50" t="str">
        <f>IF(K1714&lt;&gt;"",EXPORTADO!D1696,"")</f>
        <v/>
      </c>
      <c r="M1714" s="50"/>
      <c r="N1714" s="78" t="str">
        <f>IF(K1714&lt;&gt;"",EXPORTADO!C1696,"")</f>
        <v/>
      </c>
      <c r="O1714" s="89" t="str">
        <f>IF(G1714&lt;&gt;"",EXPORTADO!E1696,"")</f>
        <v/>
      </c>
      <c r="P1714" s="90" t="str">
        <f>IF(G1714&lt;&gt;"",EXPORTADO!F1696,"")</f>
        <v/>
      </c>
      <c r="Q1714" s="90" t="str">
        <f>IF($G1714&lt;&gt;"",$O1714*P1714,IF(OR($I1714="c",$I1714="css"),SUMIF($G$22:G$2999,$K1714,Q$22:Q$2999),IF($I1714="c1",SUMIF($F$22:F$2999,$K1714,Q$22:Q$2999),IF($I1714="c2",SUMIF($E$22:E$2999,$K1714,Q$22:Q$2999),IF($I1714="c3",SUMIF($D$22:D$2999,$K1714,Q$22:Q$2999),IF($I1714="c4",SUMIF($C$22:C$2999,$K1714,Q$22:Q$2999),""))))))</f>
        <v/>
      </c>
      <c r="S1714" s="90"/>
      <c r="T1714" s="90" t="str">
        <f>IF(G1714&lt;&gt;"",IF(S1714&lt;&gt;"",O1714*S1714,"Celda Vacia"),IF($G1714&lt;&gt;"",$O1714*S1714,IF(OR($I1714="c",$I1714="css"),SUMIF($G$22:G$2999,$K1714,T$22:T$2999),IF($I1714="c1",SUMIF($F$22:F$2999,$K1714,T$22:T$2999),IF($I1714="c2",SUMIF($E$22:E$2999,$K1714,T$22:T$2999),IF($I1714="c3",SUMIF($D$22:D$2999,$K1714,T$22:T$2999),IF($I1714="c4",SUMIF($C$22:C$2999,$K1714,T$22:T$2999),"")))))))</f>
        <v/>
      </c>
      <c r="U1714" s="91" t="str">
        <f t="shared" si="424"/>
        <v/>
      </c>
      <c r="V1714" s="45"/>
      <c r="X1714" s="50" t="str">
        <f t="shared" si="425"/>
        <v/>
      </c>
      <c r="Y1714" s="69" t="str">
        <f t="shared" si="426"/>
        <v/>
      </c>
      <c r="Z1714" s="69" t="str">
        <f t="shared" si="427"/>
        <v/>
      </c>
      <c r="AA1714" s="69" t="str">
        <f>IF(I1714="CSS",IF(RELLENAR!$F$6="PEM",IF(OR(T1714&lt;(Q1714),Q1714=0),1,""),IF(OR(T1714*(1+$T$11+$T$9)&lt;(Q1714*(1+$O$9+$O$11)),Q1714=0),1,"")),"")</f>
        <v/>
      </c>
      <c r="AB1714" s="93" t="str">
        <f t="shared" si="428"/>
        <v/>
      </c>
      <c r="AC1714" s="56" t="str">
        <f t="shared" si="429"/>
        <v/>
      </c>
      <c r="AD1714" s="94" t="str">
        <f t="shared" si="430"/>
        <v/>
      </c>
      <c r="AE1714" s="56" t="str">
        <f t="shared" si="431"/>
        <v/>
      </c>
      <c r="AF1714" s="78" t="str">
        <f t="shared" si="432"/>
        <v/>
      </c>
    </row>
    <row r="1715" spans="1:32" s="74" customFormat="1" x14ac:dyDescent="0.2">
      <c r="A1715" s="74" t="str">
        <f>IF(EXPORTADO!I1697&lt;&gt;"",EXPORTADO!I1697,"")</f>
        <v/>
      </c>
      <c r="B1715" s="74" t="str">
        <f t="shared" si="417"/>
        <v/>
      </c>
      <c r="C1715" s="86" t="str">
        <f t="shared" si="418"/>
        <v/>
      </c>
      <c r="D1715" s="86" t="str">
        <f t="shared" si="419"/>
        <v/>
      </c>
      <c r="E1715" s="86" t="str">
        <f t="shared" si="420"/>
        <v/>
      </c>
      <c r="F1715" s="86" t="str">
        <f t="shared" si="421"/>
        <v/>
      </c>
      <c r="G1715" s="86" t="str">
        <f t="shared" si="422"/>
        <v/>
      </c>
      <c r="H1715" s="87" t="str">
        <f>IF(EXPORTADO!B1697&lt;&gt;"",EXPORTADO!B1697,"")</f>
        <v/>
      </c>
      <c r="I1715" s="78" t="str">
        <f t="shared" si="423"/>
        <v/>
      </c>
      <c r="J1715" s="78"/>
      <c r="K1715" s="88" t="str">
        <f>IF(EXPORTADO!A1697&lt;&gt;"",TRIM(EXPORTADO!A1697),"")</f>
        <v/>
      </c>
      <c r="L1715" s="50" t="str">
        <f>IF(K1715&lt;&gt;"",EXPORTADO!D1697,"")</f>
        <v/>
      </c>
      <c r="M1715" s="50"/>
      <c r="N1715" s="78" t="str">
        <f>IF(K1715&lt;&gt;"",EXPORTADO!C1697,"")</f>
        <v/>
      </c>
      <c r="O1715" s="89" t="str">
        <f>IF(G1715&lt;&gt;"",EXPORTADO!E1697,"")</f>
        <v/>
      </c>
      <c r="P1715" s="90" t="str">
        <f>IF(G1715&lt;&gt;"",EXPORTADO!F1697,"")</f>
        <v/>
      </c>
      <c r="Q1715" s="90" t="str">
        <f>IF($G1715&lt;&gt;"",$O1715*P1715,IF(OR($I1715="c",$I1715="css"),SUMIF($G$22:G$2999,$K1715,Q$22:Q$2999),IF($I1715="c1",SUMIF($F$22:F$2999,$K1715,Q$22:Q$2999),IF($I1715="c2",SUMIF($E$22:E$2999,$K1715,Q$22:Q$2999),IF($I1715="c3",SUMIF($D$22:D$2999,$K1715,Q$22:Q$2999),IF($I1715="c4",SUMIF($C$22:C$2999,$K1715,Q$22:Q$2999),""))))))</f>
        <v/>
      </c>
      <c r="S1715" s="90"/>
      <c r="T1715" s="90" t="str">
        <f>IF(G1715&lt;&gt;"",IF(S1715&lt;&gt;"",O1715*S1715,"Celda Vacia"),IF($G1715&lt;&gt;"",$O1715*S1715,IF(OR($I1715="c",$I1715="css"),SUMIF($G$22:G$2999,$K1715,T$22:T$2999),IF($I1715="c1",SUMIF($F$22:F$2999,$K1715,T$22:T$2999),IF($I1715="c2",SUMIF($E$22:E$2999,$K1715,T$22:T$2999),IF($I1715="c3",SUMIF($D$22:D$2999,$K1715,T$22:T$2999),IF($I1715="c4",SUMIF($C$22:C$2999,$K1715,T$22:T$2999),"")))))))</f>
        <v/>
      </c>
      <c r="U1715" s="91" t="str">
        <f t="shared" si="424"/>
        <v/>
      </c>
      <c r="V1715" s="45"/>
      <c r="X1715" s="50" t="str">
        <f t="shared" si="425"/>
        <v/>
      </c>
      <c r="Y1715" s="69" t="str">
        <f t="shared" si="426"/>
        <v/>
      </c>
      <c r="Z1715" s="69" t="str">
        <f t="shared" si="427"/>
        <v/>
      </c>
      <c r="AA1715" s="69" t="str">
        <f>IF(I1715="CSS",IF(RELLENAR!$F$6="PEM",IF(OR(T1715&lt;(Q1715),Q1715=0),1,""),IF(OR(T1715*(1+$T$11+$T$9)&lt;(Q1715*(1+$O$9+$O$11)),Q1715=0),1,"")),"")</f>
        <v/>
      </c>
      <c r="AB1715" s="93" t="str">
        <f t="shared" si="428"/>
        <v/>
      </c>
      <c r="AC1715" s="56" t="str">
        <f t="shared" si="429"/>
        <v/>
      </c>
      <c r="AD1715" s="94" t="str">
        <f t="shared" si="430"/>
        <v/>
      </c>
      <c r="AE1715" s="56" t="str">
        <f t="shared" si="431"/>
        <v/>
      </c>
      <c r="AF1715" s="78" t="str">
        <f t="shared" si="432"/>
        <v/>
      </c>
    </row>
    <row r="1716" spans="1:32" s="74" customFormat="1" x14ac:dyDescent="0.2">
      <c r="A1716" s="74" t="str">
        <f>IF(EXPORTADO!I1698&lt;&gt;"",EXPORTADO!I1698,"")</f>
        <v/>
      </c>
      <c r="B1716" s="74" t="str">
        <f t="shared" si="417"/>
        <v/>
      </c>
      <c r="C1716" s="86" t="str">
        <f t="shared" si="418"/>
        <v/>
      </c>
      <c r="D1716" s="86" t="str">
        <f t="shared" si="419"/>
        <v/>
      </c>
      <c r="E1716" s="86" t="str">
        <f t="shared" si="420"/>
        <v/>
      </c>
      <c r="F1716" s="86" t="str">
        <f t="shared" si="421"/>
        <v/>
      </c>
      <c r="G1716" s="86" t="str">
        <f t="shared" si="422"/>
        <v/>
      </c>
      <c r="H1716" s="87" t="str">
        <f>IF(EXPORTADO!B1698&lt;&gt;"",EXPORTADO!B1698,"")</f>
        <v/>
      </c>
      <c r="I1716" s="78" t="str">
        <f t="shared" si="423"/>
        <v/>
      </c>
      <c r="J1716" s="78"/>
      <c r="K1716" s="88" t="str">
        <f>IF(EXPORTADO!A1698&lt;&gt;"",TRIM(EXPORTADO!A1698),"")</f>
        <v/>
      </c>
      <c r="L1716" s="50" t="str">
        <f>IF(K1716&lt;&gt;"",EXPORTADO!D1698,"")</f>
        <v/>
      </c>
      <c r="M1716" s="50"/>
      <c r="N1716" s="78" t="str">
        <f>IF(K1716&lt;&gt;"",EXPORTADO!C1698,"")</f>
        <v/>
      </c>
      <c r="O1716" s="89" t="str">
        <f>IF(G1716&lt;&gt;"",EXPORTADO!E1698,"")</f>
        <v/>
      </c>
      <c r="P1716" s="90" t="str">
        <f>IF(G1716&lt;&gt;"",EXPORTADO!F1698,"")</f>
        <v/>
      </c>
      <c r="Q1716" s="90" t="str">
        <f>IF($G1716&lt;&gt;"",$O1716*P1716,IF(OR($I1716="c",$I1716="css"),SUMIF($G$22:G$2999,$K1716,Q$22:Q$2999),IF($I1716="c1",SUMIF($F$22:F$2999,$K1716,Q$22:Q$2999),IF($I1716="c2",SUMIF($E$22:E$2999,$K1716,Q$22:Q$2999),IF($I1716="c3",SUMIF($D$22:D$2999,$K1716,Q$22:Q$2999),IF($I1716="c4",SUMIF($C$22:C$2999,$K1716,Q$22:Q$2999),""))))))</f>
        <v/>
      </c>
      <c r="S1716" s="90"/>
      <c r="T1716" s="90" t="str">
        <f>IF(G1716&lt;&gt;"",IF(S1716&lt;&gt;"",O1716*S1716,"Celda Vacia"),IF($G1716&lt;&gt;"",$O1716*S1716,IF(OR($I1716="c",$I1716="css"),SUMIF($G$22:G$2999,$K1716,T$22:T$2999),IF($I1716="c1",SUMIF($F$22:F$2999,$K1716,T$22:T$2999),IF($I1716="c2",SUMIF($E$22:E$2999,$K1716,T$22:T$2999),IF($I1716="c3",SUMIF($D$22:D$2999,$K1716,T$22:T$2999),IF($I1716="c4",SUMIF($C$22:C$2999,$K1716,T$22:T$2999),"")))))))</f>
        <v/>
      </c>
      <c r="U1716" s="91" t="str">
        <f t="shared" si="424"/>
        <v/>
      </c>
      <c r="V1716" s="45"/>
      <c r="X1716" s="50" t="str">
        <f t="shared" si="425"/>
        <v/>
      </c>
      <c r="Y1716" s="69" t="str">
        <f t="shared" si="426"/>
        <v/>
      </c>
      <c r="Z1716" s="69" t="str">
        <f t="shared" si="427"/>
        <v/>
      </c>
      <c r="AA1716" s="69" t="str">
        <f>IF(I1716="CSS",IF(RELLENAR!$F$6="PEM",IF(OR(T1716&lt;(Q1716),Q1716=0),1,""),IF(OR(T1716*(1+$T$11+$T$9)&lt;(Q1716*(1+$O$9+$O$11)),Q1716=0),1,"")),"")</f>
        <v/>
      </c>
      <c r="AB1716" s="93" t="str">
        <f t="shared" si="428"/>
        <v/>
      </c>
      <c r="AC1716" s="56" t="str">
        <f t="shared" si="429"/>
        <v/>
      </c>
      <c r="AD1716" s="94" t="str">
        <f t="shared" si="430"/>
        <v/>
      </c>
      <c r="AE1716" s="56" t="str">
        <f t="shared" si="431"/>
        <v/>
      </c>
      <c r="AF1716" s="78" t="str">
        <f t="shared" si="432"/>
        <v/>
      </c>
    </row>
    <row r="1717" spans="1:32" s="74" customFormat="1" x14ac:dyDescent="0.2">
      <c r="A1717" s="74" t="str">
        <f>IF(EXPORTADO!I1699&lt;&gt;"",EXPORTADO!I1699,"")</f>
        <v/>
      </c>
      <c r="B1717" s="74" t="str">
        <f t="shared" si="417"/>
        <v/>
      </c>
      <c r="C1717" s="86" t="str">
        <f t="shared" si="418"/>
        <v/>
      </c>
      <c r="D1717" s="86" t="str">
        <f t="shared" si="419"/>
        <v/>
      </c>
      <c r="E1717" s="86" t="str">
        <f t="shared" si="420"/>
        <v/>
      </c>
      <c r="F1717" s="86" t="str">
        <f t="shared" si="421"/>
        <v/>
      </c>
      <c r="G1717" s="86" t="str">
        <f t="shared" si="422"/>
        <v/>
      </c>
      <c r="H1717" s="87" t="str">
        <f>IF(EXPORTADO!B1699&lt;&gt;"",EXPORTADO!B1699,"")</f>
        <v/>
      </c>
      <c r="I1717" s="78" t="str">
        <f t="shared" si="423"/>
        <v/>
      </c>
      <c r="J1717" s="78"/>
      <c r="K1717" s="88" t="str">
        <f>IF(EXPORTADO!A1699&lt;&gt;"",TRIM(EXPORTADO!A1699),"")</f>
        <v/>
      </c>
      <c r="L1717" s="50" t="str">
        <f>IF(K1717&lt;&gt;"",EXPORTADO!D1699,"")</f>
        <v/>
      </c>
      <c r="M1717" s="50"/>
      <c r="N1717" s="78" t="str">
        <f>IF(K1717&lt;&gt;"",EXPORTADO!C1699,"")</f>
        <v/>
      </c>
      <c r="O1717" s="89" t="str">
        <f>IF(G1717&lt;&gt;"",EXPORTADO!E1699,"")</f>
        <v/>
      </c>
      <c r="P1717" s="90" t="str">
        <f>IF(G1717&lt;&gt;"",EXPORTADO!F1699,"")</f>
        <v/>
      </c>
      <c r="Q1717" s="90" t="str">
        <f>IF($G1717&lt;&gt;"",$O1717*P1717,IF(OR($I1717="c",$I1717="css"),SUMIF($G$22:G$2999,$K1717,Q$22:Q$2999),IF($I1717="c1",SUMIF($F$22:F$2999,$K1717,Q$22:Q$2999),IF($I1717="c2",SUMIF($E$22:E$2999,$K1717,Q$22:Q$2999),IF($I1717="c3",SUMIF($D$22:D$2999,$K1717,Q$22:Q$2999),IF($I1717="c4",SUMIF($C$22:C$2999,$K1717,Q$22:Q$2999),""))))))</f>
        <v/>
      </c>
      <c r="S1717" s="90"/>
      <c r="T1717" s="90" t="str">
        <f>IF(G1717&lt;&gt;"",IF(S1717&lt;&gt;"",O1717*S1717,"Celda Vacia"),IF($G1717&lt;&gt;"",$O1717*S1717,IF(OR($I1717="c",$I1717="css"),SUMIF($G$22:G$2999,$K1717,T$22:T$2999),IF($I1717="c1",SUMIF($F$22:F$2999,$K1717,T$22:T$2999),IF($I1717="c2",SUMIF($E$22:E$2999,$K1717,T$22:T$2999),IF($I1717="c3",SUMIF($D$22:D$2999,$K1717,T$22:T$2999),IF($I1717="c4",SUMIF($C$22:C$2999,$K1717,T$22:T$2999),"")))))))</f>
        <v/>
      </c>
      <c r="U1717" s="91" t="str">
        <f t="shared" si="424"/>
        <v/>
      </c>
      <c r="V1717" s="45"/>
      <c r="X1717" s="50" t="str">
        <f t="shared" si="425"/>
        <v/>
      </c>
      <c r="Y1717" s="69" t="str">
        <f t="shared" si="426"/>
        <v/>
      </c>
      <c r="Z1717" s="69" t="str">
        <f t="shared" si="427"/>
        <v/>
      </c>
      <c r="AA1717" s="69" t="str">
        <f>IF(I1717="CSS",IF(RELLENAR!$F$6="PEM",IF(OR(T1717&lt;(Q1717),Q1717=0),1,""),IF(OR(T1717*(1+$T$11+$T$9)&lt;(Q1717*(1+$O$9+$O$11)),Q1717=0),1,"")),"")</f>
        <v/>
      </c>
      <c r="AB1717" s="93" t="str">
        <f t="shared" si="428"/>
        <v/>
      </c>
      <c r="AC1717" s="56" t="str">
        <f t="shared" si="429"/>
        <v/>
      </c>
      <c r="AD1717" s="94" t="str">
        <f t="shared" si="430"/>
        <v/>
      </c>
      <c r="AE1717" s="56" t="str">
        <f t="shared" si="431"/>
        <v/>
      </c>
      <c r="AF1717" s="78" t="str">
        <f t="shared" si="432"/>
        <v/>
      </c>
    </row>
    <row r="1718" spans="1:32" s="74" customFormat="1" x14ac:dyDescent="0.2">
      <c r="A1718" s="74" t="str">
        <f>IF(EXPORTADO!I1700&lt;&gt;"",EXPORTADO!I1700,"")</f>
        <v/>
      </c>
      <c r="B1718" s="74" t="str">
        <f t="shared" si="417"/>
        <v/>
      </c>
      <c r="C1718" s="86" t="str">
        <f t="shared" si="418"/>
        <v/>
      </c>
      <c r="D1718" s="86" t="str">
        <f t="shared" si="419"/>
        <v/>
      </c>
      <c r="E1718" s="86" t="str">
        <f t="shared" si="420"/>
        <v/>
      </c>
      <c r="F1718" s="86" t="str">
        <f t="shared" si="421"/>
        <v/>
      </c>
      <c r="G1718" s="86" t="str">
        <f t="shared" si="422"/>
        <v/>
      </c>
      <c r="H1718" s="87" t="str">
        <f>IF(EXPORTADO!B1700&lt;&gt;"",EXPORTADO!B1700,"")</f>
        <v/>
      </c>
      <c r="I1718" s="78" t="str">
        <f t="shared" si="423"/>
        <v/>
      </c>
      <c r="J1718" s="78"/>
      <c r="K1718" s="88" t="str">
        <f>IF(EXPORTADO!A1700&lt;&gt;"",TRIM(EXPORTADO!A1700),"")</f>
        <v/>
      </c>
      <c r="L1718" s="50" t="str">
        <f>IF(K1718&lt;&gt;"",EXPORTADO!D1700,"")</f>
        <v/>
      </c>
      <c r="M1718" s="50"/>
      <c r="N1718" s="78" t="str">
        <f>IF(K1718&lt;&gt;"",EXPORTADO!C1700,"")</f>
        <v/>
      </c>
      <c r="O1718" s="89" t="str">
        <f>IF(G1718&lt;&gt;"",EXPORTADO!E1700,"")</f>
        <v/>
      </c>
      <c r="P1718" s="90" t="str">
        <f>IF(G1718&lt;&gt;"",EXPORTADO!F1700,"")</f>
        <v/>
      </c>
      <c r="Q1718" s="90" t="str">
        <f>IF($G1718&lt;&gt;"",$O1718*P1718,IF(OR($I1718="c",$I1718="css"),SUMIF($G$22:G$2999,$K1718,Q$22:Q$2999),IF($I1718="c1",SUMIF($F$22:F$2999,$K1718,Q$22:Q$2999),IF($I1718="c2",SUMIF($E$22:E$2999,$K1718,Q$22:Q$2999),IF($I1718="c3",SUMIF($D$22:D$2999,$K1718,Q$22:Q$2999),IF($I1718="c4",SUMIF($C$22:C$2999,$K1718,Q$22:Q$2999),""))))))</f>
        <v/>
      </c>
      <c r="S1718" s="90"/>
      <c r="T1718" s="90" t="str">
        <f>IF(G1718&lt;&gt;"",IF(S1718&lt;&gt;"",O1718*S1718,"Celda Vacia"),IF($G1718&lt;&gt;"",$O1718*S1718,IF(OR($I1718="c",$I1718="css"),SUMIF($G$22:G$2999,$K1718,T$22:T$2999),IF($I1718="c1",SUMIF($F$22:F$2999,$K1718,T$22:T$2999),IF($I1718="c2",SUMIF($E$22:E$2999,$K1718,T$22:T$2999),IF($I1718="c3",SUMIF($D$22:D$2999,$K1718,T$22:T$2999),IF($I1718="c4",SUMIF($C$22:C$2999,$K1718,T$22:T$2999),"")))))))</f>
        <v/>
      </c>
      <c r="U1718" s="91" t="str">
        <f t="shared" si="424"/>
        <v/>
      </c>
      <c r="V1718" s="45"/>
      <c r="X1718" s="50" t="str">
        <f t="shared" si="425"/>
        <v/>
      </c>
      <c r="Y1718" s="69" t="str">
        <f t="shared" si="426"/>
        <v/>
      </c>
      <c r="Z1718" s="69" t="str">
        <f t="shared" si="427"/>
        <v/>
      </c>
      <c r="AA1718" s="69" t="str">
        <f>IF(I1718="CSS",IF(RELLENAR!$F$6="PEM",IF(OR(T1718&lt;(Q1718),Q1718=0),1,""),IF(OR(T1718*(1+$T$11+$T$9)&lt;(Q1718*(1+$O$9+$O$11)),Q1718=0),1,"")),"")</f>
        <v/>
      </c>
      <c r="AB1718" s="93" t="str">
        <f t="shared" si="428"/>
        <v/>
      </c>
      <c r="AC1718" s="56" t="str">
        <f t="shared" si="429"/>
        <v/>
      </c>
      <c r="AD1718" s="94" t="str">
        <f t="shared" si="430"/>
        <v/>
      </c>
      <c r="AE1718" s="56" t="str">
        <f t="shared" si="431"/>
        <v/>
      </c>
      <c r="AF1718" s="78" t="str">
        <f t="shared" si="432"/>
        <v/>
      </c>
    </row>
    <row r="1719" spans="1:32" s="74" customFormat="1" x14ac:dyDescent="0.2">
      <c r="A1719" s="74" t="str">
        <f>IF(EXPORTADO!I1701&lt;&gt;"",EXPORTADO!I1701,"")</f>
        <v/>
      </c>
      <c r="B1719" s="74" t="str">
        <f t="shared" si="417"/>
        <v/>
      </c>
      <c r="C1719" s="86" t="str">
        <f t="shared" si="418"/>
        <v/>
      </c>
      <c r="D1719" s="86" t="str">
        <f t="shared" si="419"/>
        <v/>
      </c>
      <c r="E1719" s="86" t="str">
        <f t="shared" si="420"/>
        <v/>
      </c>
      <c r="F1719" s="86" t="str">
        <f t="shared" si="421"/>
        <v/>
      </c>
      <c r="G1719" s="86" t="str">
        <f t="shared" si="422"/>
        <v/>
      </c>
      <c r="H1719" s="87" t="str">
        <f>IF(EXPORTADO!B1701&lt;&gt;"",EXPORTADO!B1701,"")</f>
        <v/>
      </c>
      <c r="I1719" s="78" t="str">
        <f t="shared" si="423"/>
        <v/>
      </c>
      <c r="J1719" s="78"/>
      <c r="K1719" s="88" t="str">
        <f>IF(EXPORTADO!A1701&lt;&gt;"",TRIM(EXPORTADO!A1701),"")</f>
        <v/>
      </c>
      <c r="L1719" s="50" t="str">
        <f>IF(K1719&lt;&gt;"",EXPORTADO!D1701,"")</f>
        <v/>
      </c>
      <c r="M1719" s="50"/>
      <c r="N1719" s="78" t="str">
        <f>IF(K1719&lt;&gt;"",EXPORTADO!C1701,"")</f>
        <v/>
      </c>
      <c r="O1719" s="89" t="str">
        <f>IF(G1719&lt;&gt;"",EXPORTADO!E1701,"")</f>
        <v/>
      </c>
      <c r="P1719" s="90" t="str">
        <f>IF(G1719&lt;&gt;"",EXPORTADO!F1701,"")</f>
        <v/>
      </c>
      <c r="Q1719" s="90" t="str">
        <f>IF($G1719&lt;&gt;"",$O1719*P1719,IF(OR($I1719="c",$I1719="css"),SUMIF($G$22:G$2999,$K1719,Q$22:Q$2999),IF($I1719="c1",SUMIF($F$22:F$2999,$K1719,Q$22:Q$2999),IF($I1719="c2",SUMIF($E$22:E$2999,$K1719,Q$22:Q$2999),IF($I1719="c3",SUMIF($D$22:D$2999,$K1719,Q$22:Q$2999),IF($I1719="c4",SUMIF($C$22:C$2999,$K1719,Q$22:Q$2999),""))))))</f>
        <v/>
      </c>
      <c r="S1719" s="90"/>
      <c r="T1719" s="90" t="str">
        <f>IF(G1719&lt;&gt;"",IF(S1719&lt;&gt;"",O1719*S1719,"Celda Vacia"),IF($G1719&lt;&gt;"",$O1719*S1719,IF(OR($I1719="c",$I1719="css"),SUMIF($G$22:G$2999,$K1719,T$22:T$2999),IF($I1719="c1",SUMIF($F$22:F$2999,$K1719,T$22:T$2999),IF($I1719="c2",SUMIF($E$22:E$2999,$K1719,T$22:T$2999),IF($I1719="c3",SUMIF($D$22:D$2999,$K1719,T$22:T$2999),IF($I1719="c4",SUMIF($C$22:C$2999,$K1719,T$22:T$2999),"")))))))</f>
        <v/>
      </c>
      <c r="U1719" s="91" t="str">
        <f t="shared" si="424"/>
        <v/>
      </c>
      <c r="V1719" s="45"/>
      <c r="X1719" s="50" t="str">
        <f t="shared" si="425"/>
        <v/>
      </c>
      <c r="Y1719" s="69" t="str">
        <f t="shared" si="426"/>
        <v/>
      </c>
      <c r="Z1719" s="69" t="str">
        <f t="shared" si="427"/>
        <v/>
      </c>
      <c r="AA1719" s="69" t="str">
        <f>IF(I1719="CSS",IF(RELLENAR!$F$6="PEM",IF(OR(T1719&lt;(Q1719),Q1719=0),1,""),IF(OR(T1719*(1+$T$11+$T$9)&lt;(Q1719*(1+$O$9+$O$11)),Q1719=0),1,"")),"")</f>
        <v/>
      </c>
      <c r="AB1719" s="93" t="str">
        <f t="shared" si="428"/>
        <v/>
      </c>
      <c r="AC1719" s="56" t="str">
        <f t="shared" si="429"/>
        <v/>
      </c>
      <c r="AD1719" s="94" t="str">
        <f t="shared" si="430"/>
        <v/>
      </c>
      <c r="AE1719" s="56" t="str">
        <f t="shared" si="431"/>
        <v/>
      </c>
      <c r="AF1719" s="78" t="str">
        <f t="shared" si="432"/>
        <v/>
      </c>
    </row>
    <row r="1720" spans="1:32" s="74" customFormat="1" x14ac:dyDescent="0.2">
      <c r="A1720" s="74" t="str">
        <f>IF(EXPORTADO!I1702&lt;&gt;"",EXPORTADO!I1702,"")</f>
        <v/>
      </c>
      <c r="B1720" s="74" t="str">
        <f t="shared" si="417"/>
        <v/>
      </c>
      <c r="C1720" s="86" t="str">
        <f t="shared" si="418"/>
        <v/>
      </c>
      <c r="D1720" s="86" t="str">
        <f t="shared" si="419"/>
        <v/>
      </c>
      <c r="E1720" s="86" t="str">
        <f t="shared" si="420"/>
        <v/>
      </c>
      <c r="F1720" s="86" t="str">
        <f t="shared" si="421"/>
        <v/>
      </c>
      <c r="G1720" s="86" t="str">
        <f t="shared" si="422"/>
        <v/>
      </c>
      <c r="H1720" s="87" t="str">
        <f>IF(EXPORTADO!B1702&lt;&gt;"",EXPORTADO!B1702,"")</f>
        <v/>
      </c>
      <c r="I1720" s="78" t="str">
        <f t="shared" si="423"/>
        <v/>
      </c>
      <c r="J1720" s="78"/>
      <c r="K1720" s="88" t="str">
        <f>IF(EXPORTADO!A1702&lt;&gt;"",TRIM(EXPORTADO!A1702),"")</f>
        <v/>
      </c>
      <c r="L1720" s="50" t="str">
        <f>IF(K1720&lt;&gt;"",EXPORTADO!D1702,"")</f>
        <v/>
      </c>
      <c r="M1720" s="50"/>
      <c r="N1720" s="78" t="str">
        <f>IF(K1720&lt;&gt;"",EXPORTADO!C1702,"")</f>
        <v/>
      </c>
      <c r="O1720" s="89" t="str">
        <f>IF(G1720&lt;&gt;"",EXPORTADO!E1702,"")</f>
        <v/>
      </c>
      <c r="P1720" s="90" t="str">
        <f>IF(G1720&lt;&gt;"",EXPORTADO!F1702,"")</f>
        <v/>
      </c>
      <c r="Q1720" s="90" t="str">
        <f>IF($G1720&lt;&gt;"",$O1720*P1720,IF(OR($I1720="c",$I1720="css"),SUMIF($G$22:G$2999,$K1720,Q$22:Q$2999),IF($I1720="c1",SUMIF($F$22:F$2999,$K1720,Q$22:Q$2999),IF($I1720="c2",SUMIF($E$22:E$2999,$K1720,Q$22:Q$2999),IF($I1720="c3",SUMIF($D$22:D$2999,$K1720,Q$22:Q$2999),IF($I1720="c4",SUMIF($C$22:C$2999,$K1720,Q$22:Q$2999),""))))))</f>
        <v/>
      </c>
      <c r="S1720" s="90"/>
      <c r="T1720" s="90" t="str">
        <f>IF(G1720&lt;&gt;"",IF(S1720&lt;&gt;"",O1720*S1720,"Celda Vacia"),IF($G1720&lt;&gt;"",$O1720*S1720,IF(OR($I1720="c",$I1720="css"),SUMIF($G$22:G$2999,$K1720,T$22:T$2999),IF($I1720="c1",SUMIF($F$22:F$2999,$K1720,T$22:T$2999),IF($I1720="c2",SUMIF($E$22:E$2999,$K1720,T$22:T$2999),IF($I1720="c3",SUMIF($D$22:D$2999,$K1720,T$22:T$2999),IF($I1720="c4",SUMIF($C$22:C$2999,$K1720,T$22:T$2999),"")))))))</f>
        <v/>
      </c>
      <c r="U1720" s="91" t="str">
        <f t="shared" si="424"/>
        <v/>
      </c>
      <c r="V1720" s="45"/>
      <c r="X1720" s="50" t="str">
        <f t="shared" si="425"/>
        <v/>
      </c>
      <c r="Y1720" s="69" t="str">
        <f t="shared" si="426"/>
        <v/>
      </c>
      <c r="Z1720" s="69" t="str">
        <f t="shared" si="427"/>
        <v/>
      </c>
      <c r="AA1720" s="69" t="str">
        <f>IF(I1720="CSS",IF(RELLENAR!$F$6="PEM",IF(OR(T1720&lt;(Q1720),Q1720=0),1,""),IF(OR(T1720*(1+$T$11+$T$9)&lt;(Q1720*(1+$O$9+$O$11)),Q1720=0),1,"")),"")</f>
        <v/>
      </c>
      <c r="AB1720" s="93" t="str">
        <f t="shared" si="428"/>
        <v/>
      </c>
      <c r="AC1720" s="56" t="str">
        <f t="shared" si="429"/>
        <v/>
      </c>
      <c r="AD1720" s="94" t="str">
        <f t="shared" si="430"/>
        <v/>
      </c>
      <c r="AE1720" s="56" t="str">
        <f t="shared" si="431"/>
        <v/>
      </c>
      <c r="AF1720" s="78" t="str">
        <f t="shared" si="432"/>
        <v/>
      </c>
    </row>
    <row r="1721" spans="1:32" s="74" customFormat="1" x14ac:dyDescent="0.2">
      <c r="A1721" s="74" t="str">
        <f>IF(EXPORTADO!I1703&lt;&gt;"",EXPORTADO!I1703,"")</f>
        <v/>
      </c>
      <c r="B1721" s="74" t="str">
        <f t="shared" si="417"/>
        <v/>
      </c>
      <c r="C1721" s="86" t="str">
        <f t="shared" si="418"/>
        <v/>
      </c>
      <c r="D1721" s="86" t="str">
        <f t="shared" si="419"/>
        <v/>
      </c>
      <c r="E1721" s="86" t="str">
        <f t="shared" si="420"/>
        <v/>
      </c>
      <c r="F1721" s="86" t="str">
        <f t="shared" si="421"/>
        <v/>
      </c>
      <c r="G1721" s="86" t="str">
        <f t="shared" si="422"/>
        <v/>
      </c>
      <c r="H1721" s="87" t="str">
        <f>IF(EXPORTADO!B1703&lt;&gt;"",EXPORTADO!B1703,"")</f>
        <v/>
      </c>
      <c r="I1721" s="78" t="str">
        <f t="shared" si="423"/>
        <v/>
      </c>
      <c r="J1721" s="78"/>
      <c r="K1721" s="88" t="str">
        <f>IF(EXPORTADO!A1703&lt;&gt;"",TRIM(EXPORTADO!A1703),"")</f>
        <v/>
      </c>
      <c r="L1721" s="50" t="str">
        <f>IF(K1721&lt;&gt;"",EXPORTADO!D1703,"")</f>
        <v/>
      </c>
      <c r="M1721" s="50"/>
      <c r="N1721" s="78" t="str">
        <f>IF(K1721&lt;&gt;"",EXPORTADO!C1703,"")</f>
        <v/>
      </c>
      <c r="O1721" s="89" t="str">
        <f>IF(G1721&lt;&gt;"",EXPORTADO!E1703,"")</f>
        <v/>
      </c>
      <c r="P1721" s="90" t="str">
        <f>IF(G1721&lt;&gt;"",EXPORTADO!F1703,"")</f>
        <v/>
      </c>
      <c r="Q1721" s="90" t="str">
        <f>IF($G1721&lt;&gt;"",$O1721*P1721,IF(OR($I1721="c",$I1721="css"),SUMIF($G$22:G$2999,$K1721,Q$22:Q$2999),IF($I1721="c1",SUMIF($F$22:F$2999,$K1721,Q$22:Q$2999),IF($I1721="c2",SUMIF($E$22:E$2999,$K1721,Q$22:Q$2999),IF($I1721="c3",SUMIF($D$22:D$2999,$K1721,Q$22:Q$2999),IF($I1721="c4",SUMIF($C$22:C$2999,$K1721,Q$22:Q$2999),""))))))</f>
        <v/>
      </c>
      <c r="S1721" s="90"/>
      <c r="T1721" s="90" t="str">
        <f>IF(G1721&lt;&gt;"",IF(S1721&lt;&gt;"",O1721*S1721,"Celda Vacia"),IF($G1721&lt;&gt;"",$O1721*S1721,IF(OR($I1721="c",$I1721="css"),SUMIF($G$22:G$2999,$K1721,T$22:T$2999),IF($I1721="c1",SUMIF($F$22:F$2999,$K1721,T$22:T$2999),IF($I1721="c2",SUMIF($E$22:E$2999,$K1721,T$22:T$2999),IF($I1721="c3",SUMIF($D$22:D$2999,$K1721,T$22:T$2999),IF($I1721="c4",SUMIF($C$22:C$2999,$K1721,T$22:T$2999),"")))))))</f>
        <v/>
      </c>
      <c r="U1721" s="91" t="str">
        <f t="shared" si="424"/>
        <v/>
      </c>
      <c r="V1721" s="45"/>
      <c r="X1721" s="50" t="str">
        <f t="shared" si="425"/>
        <v/>
      </c>
      <c r="Y1721" s="69" t="str">
        <f t="shared" si="426"/>
        <v/>
      </c>
      <c r="Z1721" s="69" t="str">
        <f t="shared" si="427"/>
        <v/>
      </c>
      <c r="AA1721" s="69" t="str">
        <f>IF(I1721="CSS",IF(RELLENAR!$F$6="PEM",IF(OR(T1721&lt;(Q1721),Q1721=0),1,""),IF(OR(T1721*(1+$T$11+$T$9)&lt;(Q1721*(1+$O$9+$O$11)),Q1721=0),1,"")),"")</f>
        <v/>
      </c>
      <c r="AB1721" s="93" t="str">
        <f t="shared" si="428"/>
        <v/>
      </c>
      <c r="AC1721" s="56" t="str">
        <f t="shared" si="429"/>
        <v/>
      </c>
      <c r="AD1721" s="94" t="str">
        <f t="shared" si="430"/>
        <v/>
      </c>
      <c r="AE1721" s="56" t="str">
        <f t="shared" si="431"/>
        <v/>
      </c>
      <c r="AF1721" s="78" t="str">
        <f t="shared" si="432"/>
        <v/>
      </c>
    </row>
    <row r="1722" spans="1:32" s="74" customFormat="1" x14ac:dyDescent="0.2">
      <c r="A1722" s="74" t="str">
        <f>IF(EXPORTADO!I1704&lt;&gt;"",EXPORTADO!I1704,"")</f>
        <v/>
      </c>
      <c r="B1722" s="74" t="str">
        <f t="shared" si="417"/>
        <v/>
      </c>
      <c r="C1722" s="86" t="str">
        <f t="shared" si="418"/>
        <v/>
      </c>
      <c r="D1722" s="86" t="str">
        <f t="shared" si="419"/>
        <v/>
      </c>
      <c r="E1722" s="86" t="str">
        <f t="shared" si="420"/>
        <v/>
      </c>
      <c r="F1722" s="86" t="str">
        <f t="shared" si="421"/>
        <v/>
      </c>
      <c r="G1722" s="86" t="str">
        <f t="shared" si="422"/>
        <v/>
      </c>
      <c r="H1722" s="87" t="str">
        <f>IF(EXPORTADO!B1704&lt;&gt;"",EXPORTADO!B1704,"")</f>
        <v/>
      </c>
      <c r="I1722" s="78" t="str">
        <f t="shared" si="423"/>
        <v/>
      </c>
      <c r="J1722" s="78"/>
      <c r="K1722" s="88" t="str">
        <f>IF(EXPORTADO!A1704&lt;&gt;"",TRIM(EXPORTADO!A1704),"")</f>
        <v/>
      </c>
      <c r="L1722" s="50" t="str">
        <f>IF(K1722&lt;&gt;"",EXPORTADO!D1704,"")</f>
        <v/>
      </c>
      <c r="M1722" s="50"/>
      <c r="N1722" s="78" t="str">
        <f>IF(K1722&lt;&gt;"",EXPORTADO!C1704,"")</f>
        <v/>
      </c>
      <c r="O1722" s="89" t="str">
        <f>IF(G1722&lt;&gt;"",EXPORTADO!E1704,"")</f>
        <v/>
      </c>
      <c r="P1722" s="90" t="str">
        <f>IF(G1722&lt;&gt;"",EXPORTADO!F1704,"")</f>
        <v/>
      </c>
      <c r="Q1722" s="90" t="str">
        <f>IF($G1722&lt;&gt;"",$O1722*P1722,IF(OR($I1722="c",$I1722="css"),SUMIF($G$22:G$2999,$K1722,Q$22:Q$2999),IF($I1722="c1",SUMIF($F$22:F$2999,$K1722,Q$22:Q$2999),IF($I1722="c2",SUMIF($E$22:E$2999,$K1722,Q$22:Q$2999),IF($I1722="c3",SUMIF($D$22:D$2999,$K1722,Q$22:Q$2999),IF($I1722="c4",SUMIF($C$22:C$2999,$K1722,Q$22:Q$2999),""))))))</f>
        <v/>
      </c>
      <c r="S1722" s="90"/>
      <c r="T1722" s="90" t="str">
        <f>IF(G1722&lt;&gt;"",IF(S1722&lt;&gt;"",O1722*S1722,"Celda Vacia"),IF($G1722&lt;&gt;"",$O1722*S1722,IF(OR($I1722="c",$I1722="css"),SUMIF($G$22:G$2999,$K1722,T$22:T$2999),IF($I1722="c1",SUMIF($F$22:F$2999,$K1722,T$22:T$2999),IF($I1722="c2",SUMIF($E$22:E$2999,$K1722,T$22:T$2999),IF($I1722="c3",SUMIF($D$22:D$2999,$K1722,T$22:T$2999),IF($I1722="c4",SUMIF($C$22:C$2999,$K1722,T$22:T$2999),"")))))))</f>
        <v/>
      </c>
      <c r="U1722" s="91" t="str">
        <f t="shared" si="424"/>
        <v/>
      </c>
      <c r="V1722" s="45"/>
      <c r="X1722" s="50" t="str">
        <f t="shared" si="425"/>
        <v/>
      </c>
      <c r="Y1722" s="69" t="str">
        <f t="shared" si="426"/>
        <v/>
      </c>
      <c r="Z1722" s="69" t="str">
        <f t="shared" si="427"/>
        <v/>
      </c>
      <c r="AA1722" s="69" t="str">
        <f>IF(I1722="CSS",IF(RELLENAR!$F$6="PEM",IF(OR(T1722&lt;(Q1722),Q1722=0),1,""),IF(OR(T1722*(1+$T$11+$T$9)&lt;(Q1722*(1+$O$9+$O$11)),Q1722=0),1,"")),"")</f>
        <v/>
      </c>
      <c r="AB1722" s="93" t="str">
        <f t="shared" si="428"/>
        <v/>
      </c>
      <c r="AC1722" s="56" t="str">
        <f t="shared" si="429"/>
        <v/>
      </c>
      <c r="AD1722" s="94" t="str">
        <f t="shared" si="430"/>
        <v/>
      </c>
      <c r="AE1722" s="56" t="str">
        <f t="shared" si="431"/>
        <v/>
      </c>
      <c r="AF1722" s="78" t="str">
        <f t="shared" si="432"/>
        <v/>
      </c>
    </row>
    <row r="1723" spans="1:32" s="74" customFormat="1" x14ac:dyDescent="0.2">
      <c r="A1723" s="74" t="str">
        <f>IF(EXPORTADO!I1705&lt;&gt;"",EXPORTADO!I1705,"")</f>
        <v/>
      </c>
      <c r="B1723" s="74" t="str">
        <f t="shared" si="417"/>
        <v/>
      </c>
      <c r="C1723" s="86" t="str">
        <f t="shared" si="418"/>
        <v/>
      </c>
      <c r="D1723" s="86" t="str">
        <f t="shared" si="419"/>
        <v/>
      </c>
      <c r="E1723" s="86" t="str">
        <f t="shared" si="420"/>
        <v/>
      </c>
      <c r="F1723" s="86" t="str">
        <f t="shared" si="421"/>
        <v/>
      </c>
      <c r="G1723" s="86" t="str">
        <f t="shared" si="422"/>
        <v/>
      </c>
      <c r="H1723" s="87" t="str">
        <f>IF(EXPORTADO!B1705&lt;&gt;"",EXPORTADO!B1705,"")</f>
        <v/>
      </c>
      <c r="I1723" s="78" t="str">
        <f t="shared" si="423"/>
        <v/>
      </c>
      <c r="J1723" s="78"/>
      <c r="K1723" s="88" t="str">
        <f>IF(EXPORTADO!A1705&lt;&gt;"",TRIM(EXPORTADO!A1705),"")</f>
        <v/>
      </c>
      <c r="L1723" s="50" t="str">
        <f>IF(K1723&lt;&gt;"",EXPORTADO!D1705,"")</f>
        <v/>
      </c>
      <c r="M1723" s="50"/>
      <c r="N1723" s="78" t="str">
        <f>IF(K1723&lt;&gt;"",EXPORTADO!C1705,"")</f>
        <v/>
      </c>
      <c r="O1723" s="89" t="str">
        <f>IF(G1723&lt;&gt;"",EXPORTADO!E1705,"")</f>
        <v/>
      </c>
      <c r="P1723" s="90" t="str">
        <f>IF(G1723&lt;&gt;"",EXPORTADO!F1705,"")</f>
        <v/>
      </c>
      <c r="Q1723" s="90" t="str">
        <f>IF($G1723&lt;&gt;"",$O1723*P1723,IF(OR($I1723="c",$I1723="css"),SUMIF($G$22:G$2999,$K1723,Q$22:Q$2999),IF($I1723="c1",SUMIF($F$22:F$2999,$K1723,Q$22:Q$2999),IF($I1723="c2",SUMIF($E$22:E$2999,$K1723,Q$22:Q$2999),IF($I1723="c3",SUMIF($D$22:D$2999,$K1723,Q$22:Q$2999),IF($I1723="c4",SUMIF($C$22:C$2999,$K1723,Q$22:Q$2999),""))))))</f>
        <v/>
      </c>
      <c r="S1723" s="90"/>
      <c r="T1723" s="90" t="str">
        <f>IF(G1723&lt;&gt;"",IF(S1723&lt;&gt;"",O1723*S1723,"Celda Vacia"),IF($G1723&lt;&gt;"",$O1723*S1723,IF(OR($I1723="c",$I1723="css"),SUMIF($G$22:G$2999,$K1723,T$22:T$2999),IF($I1723="c1",SUMIF($F$22:F$2999,$K1723,T$22:T$2999),IF($I1723="c2",SUMIF($E$22:E$2999,$K1723,T$22:T$2999),IF($I1723="c3",SUMIF($D$22:D$2999,$K1723,T$22:T$2999),IF($I1723="c4",SUMIF($C$22:C$2999,$K1723,T$22:T$2999),"")))))))</f>
        <v/>
      </c>
      <c r="U1723" s="91" t="str">
        <f t="shared" si="424"/>
        <v/>
      </c>
      <c r="V1723" s="45"/>
      <c r="X1723" s="50" t="str">
        <f t="shared" si="425"/>
        <v/>
      </c>
      <c r="Y1723" s="69" t="str">
        <f t="shared" si="426"/>
        <v/>
      </c>
      <c r="Z1723" s="69" t="str">
        <f t="shared" si="427"/>
        <v/>
      </c>
      <c r="AA1723" s="69" t="str">
        <f>IF(I1723="CSS",IF(RELLENAR!$F$6="PEM",IF(OR(T1723&lt;(Q1723),Q1723=0),1,""),IF(OR(T1723*(1+$T$11+$T$9)&lt;(Q1723*(1+$O$9+$O$11)),Q1723=0),1,"")),"")</f>
        <v/>
      </c>
      <c r="AB1723" s="93" t="str">
        <f t="shared" si="428"/>
        <v/>
      </c>
      <c r="AC1723" s="56" t="str">
        <f t="shared" si="429"/>
        <v/>
      </c>
      <c r="AD1723" s="94" t="str">
        <f t="shared" si="430"/>
        <v/>
      </c>
      <c r="AE1723" s="56" t="str">
        <f t="shared" si="431"/>
        <v/>
      </c>
      <c r="AF1723" s="78" t="str">
        <f t="shared" si="432"/>
        <v/>
      </c>
    </row>
    <row r="1724" spans="1:32" s="74" customFormat="1" x14ac:dyDescent="0.2">
      <c r="A1724" s="74" t="str">
        <f>IF(EXPORTADO!I1706&lt;&gt;"",EXPORTADO!I1706,"")</f>
        <v/>
      </c>
      <c r="B1724" s="74" t="str">
        <f t="shared" si="417"/>
        <v/>
      </c>
      <c r="C1724" s="86" t="str">
        <f t="shared" si="418"/>
        <v/>
      </c>
      <c r="D1724" s="86" t="str">
        <f t="shared" si="419"/>
        <v/>
      </c>
      <c r="E1724" s="86" t="str">
        <f t="shared" si="420"/>
        <v/>
      </c>
      <c r="F1724" s="86" t="str">
        <f t="shared" si="421"/>
        <v/>
      </c>
      <c r="G1724" s="86" t="str">
        <f t="shared" si="422"/>
        <v/>
      </c>
      <c r="H1724" s="87" t="str">
        <f>IF(EXPORTADO!B1706&lt;&gt;"",EXPORTADO!B1706,"")</f>
        <v/>
      </c>
      <c r="I1724" s="78" t="str">
        <f t="shared" si="423"/>
        <v/>
      </c>
      <c r="J1724" s="78"/>
      <c r="K1724" s="88" t="str">
        <f>IF(EXPORTADO!A1706&lt;&gt;"",TRIM(EXPORTADO!A1706),"")</f>
        <v/>
      </c>
      <c r="L1724" s="50" t="str">
        <f>IF(K1724&lt;&gt;"",EXPORTADO!D1706,"")</f>
        <v/>
      </c>
      <c r="M1724" s="50"/>
      <c r="N1724" s="78" t="str">
        <f>IF(K1724&lt;&gt;"",EXPORTADO!C1706,"")</f>
        <v/>
      </c>
      <c r="O1724" s="89" t="str">
        <f>IF(G1724&lt;&gt;"",EXPORTADO!E1706,"")</f>
        <v/>
      </c>
      <c r="P1724" s="90" t="str">
        <f>IF(G1724&lt;&gt;"",EXPORTADO!F1706,"")</f>
        <v/>
      </c>
      <c r="Q1724" s="90" t="str">
        <f>IF($G1724&lt;&gt;"",$O1724*P1724,IF(OR($I1724="c",$I1724="css"),SUMIF($G$22:G$2999,$K1724,Q$22:Q$2999),IF($I1724="c1",SUMIF($F$22:F$2999,$K1724,Q$22:Q$2999),IF($I1724="c2",SUMIF($E$22:E$2999,$K1724,Q$22:Q$2999),IF($I1724="c3",SUMIF($D$22:D$2999,$K1724,Q$22:Q$2999),IF($I1724="c4",SUMIF($C$22:C$2999,$K1724,Q$22:Q$2999),""))))))</f>
        <v/>
      </c>
      <c r="S1724" s="90"/>
      <c r="T1724" s="90" t="str">
        <f>IF(G1724&lt;&gt;"",IF(S1724&lt;&gt;"",O1724*S1724,"Celda Vacia"),IF($G1724&lt;&gt;"",$O1724*S1724,IF(OR($I1724="c",$I1724="css"),SUMIF($G$22:G$2999,$K1724,T$22:T$2999),IF($I1724="c1",SUMIF($F$22:F$2999,$K1724,T$22:T$2999),IF($I1724="c2",SUMIF($E$22:E$2999,$K1724,T$22:T$2999),IF($I1724="c3",SUMIF($D$22:D$2999,$K1724,T$22:T$2999),IF($I1724="c4",SUMIF($C$22:C$2999,$K1724,T$22:T$2999),"")))))))</f>
        <v/>
      </c>
      <c r="U1724" s="91" t="str">
        <f t="shared" si="424"/>
        <v/>
      </c>
      <c r="V1724" s="45"/>
      <c r="X1724" s="50" t="str">
        <f t="shared" si="425"/>
        <v/>
      </c>
      <c r="Y1724" s="69" t="str">
        <f t="shared" si="426"/>
        <v/>
      </c>
      <c r="Z1724" s="69" t="str">
        <f t="shared" si="427"/>
        <v/>
      </c>
      <c r="AA1724" s="69" t="str">
        <f>IF(I1724="CSS",IF(RELLENAR!$F$6="PEM",IF(OR(T1724&lt;(Q1724),Q1724=0),1,""),IF(OR(T1724*(1+$T$11+$T$9)&lt;(Q1724*(1+$O$9+$O$11)),Q1724=0),1,"")),"")</f>
        <v/>
      </c>
      <c r="AB1724" s="93" t="str">
        <f t="shared" si="428"/>
        <v/>
      </c>
      <c r="AC1724" s="56" t="str">
        <f t="shared" si="429"/>
        <v/>
      </c>
      <c r="AD1724" s="94" t="str">
        <f t="shared" si="430"/>
        <v/>
      </c>
      <c r="AE1724" s="56" t="str">
        <f t="shared" si="431"/>
        <v/>
      </c>
      <c r="AF1724" s="78" t="str">
        <f t="shared" si="432"/>
        <v/>
      </c>
    </row>
    <row r="1725" spans="1:32" s="74" customFormat="1" x14ac:dyDescent="0.2">
      <c r="A1725" s="74" t="str">
        <f>IF(EXPORTADO!I1707&lt;&gt;"",EXPORTADO!I1707,"")</f>
        <v/>
      </c>
      <c r="B1725" s="74" t="str">
        <f t="shared" si="417"/>
        <v/>
      </c>
      <c r="C1725" s="86" t="str">
        <f t="shared" si="418"/>
        <v/>
      </c>
      <c r="D1725" s="86" t="str">
        <f t="shared" si="419"/>
        <v/>
      </c>
      <c r="E1725" s="86" t="str">
        <f t="shared" si="420"/>
        <v/>
      </c>
      <c r="F1725" s="86" t="str">
        <f t="shared" si="421"/>
        <v/>
      </c>
      <c r="G1725" s="86" t="str">
        <f t="shared" si="422"/>
        <v/>
      </c>
      <c r="H1725" s="87" t="str">
        <f>IF(EXPORTADO!B1707&lt;&gt;"",EXPORTADO!B1707,"")</f>
        <v/>
      </c>
      <c r="I1725" s="78" t="str">
        <f t="shared" si="423"/>
        <v/>
      </c>
      <c r="J1725" s="78"/>
      <c r="K1725" s="88" t="str">
        <f>IF(EXPORTADO!A1707&lt;&gt;"",TRIM(EXPORTADO!A1707),"")</f>
        <v/>
      </c>
      <c r="L1725" s="50" t="str">
        <f>IF(K1725&lt;&gt;"",EXPORTADO!D1707,"")</f>
        <v/>
      </c>
      <c r="M1725" s="50"/>
      <c r="N1725" s="78" t="str">
        <f>IF(K1725&lt;&gt;"",EXPORTADO!C1707,"")</f>
        <v/>
      </c>
      <c r="O1725" s="89" t="str">
        <f>IF(G1725&lt;&gt;"",EXPORTADO!E1707,"")</f>
        <v/>
      </c>
      <c r="P1725" s="90" t="str">
        <f>IF(G1725&lt;&gt;"",EXPORTADO!F1707,"")</f>
        <v/>
      </c>
      <c r="Q1725" s="90" t="str">
        <f>IF($G1725&lt;&gt;"",$O1725*P1725,IF(OR($I1725="c",$I1725="css"),SUMIF($G$22:G$2999,$K1725,Q$22:Q$2999),IF($I1725="c1",SUMIF($F$22:F$2999,$K1725,Q$22:Q$2999),IF($I1725="c2",SUMIF($E$22:E$2999,$K1725,Q$22:Q$2999),IF($I1725="c3",SUMIF($D$22:D$2999,$K1725,Q$22:Q$2999),IF($I1725="c4",SUMIF($C$22:C$2999,$K1725,Q$22:Q$2999),""))))))</f>
        <v/>
      </c>
      <c r="S1725" s="90"/>
      <c r="T1725" s="90" t="str">
        <f>IF(G1725&lt;&gt;"",IF(S1725&lt;&gt;"",O1725*S1725,"Celda Vacia"),IF($G1725&lt;&gt;"",$O1725*S1725,IF(OR($I1725="c",$I1725="css"),SUMIF($G$22:G$2999,$K1725,T$22:T$2999),IF($I1725="c1",SUMIF($F$22:F$2999,$K1725,T$22:T$2999),IF($I1725="c2",SUMIF($E$22:E$2999,$K1725,T$22:T$2999),IF($I1725="c3",SUMIF($D$22:D$2999,$K1725,T$22:T$2999),IF($I1725="c4",SUMIF($C$22:C$2999,$K1725,T$22:T$2999),"")))))))</f>
        <v/>
      </c>
      <c r="U1725" s="91" t="str">
        <f t="shared" si="424"/>
        <v/>
      </c>
      <c r="V1725" s="45"/>
      <c r="X1725" s="50" t="str">
        <f t="shared" si="425"/>
        <v/>
      </c>
      <c r="Y1725" s="69" t="str">
        <f t="shared" si="426"/>
        <v/>
      </c>
      <c r="Z1725" s="69" t="str">
        <f t="shared" si="427"/>
        <v/>
      </c>
      <c r="AA1725" s="69" t="str">
        <f>IF(I1725="CSS",IF(RELLENAR!$F$6="PEM",IF(OR(T1725&lt;(Q1725),Q1725=0),1,""),IF(OR(T1725*(1+$T$11+$T$9)&lt;(Q1725*(1+$O$9+$O$11)),Q1725=0),1,"")),"")</f>
        <v/>
      </c>
      <c r="AB1725" s="93" t="str">
        <f t="shared" si="428"/>
        <v/>
      </c>
      <c r="AC1725" s="56" t="str">
        <f t="shared" si="429"/>
        <v/>
      </c>
      <c r="AD1725" s="94" t="str">
        <f t="shared" si="430"/>
        <v/>
      </c>
      <c r="AE1725" s="56" t="str">
        <f t="shared" si="431"/>
        <v/>
      </c>
      <c r="AF1725" s="78" t="str">
        <f t="shared" si="432"/>
        <v/>
      </c>
    </row>
    <row r="1726" spans="1:32" s="74" customFormat="1" x14ac:dyDescent="0.2">
      <c r="A1726" s="74" t="str">
        <f>IF(EXPORTADO!I1708&lt;&gt;"",EXPORTADO!I1708,"")</f>
        <v/>
      </c>
      <c r="B1726" s="74" t="str">
        <f t="shared" si="417"/>
        <v/>
      </c>
      <c r="C1726" s="86" t="str">
        <f t="shared" si="418"/>
        <v/>
      </c>
      <c r="D1726" s="86" t="str">
        <f t="shared" si="419"/>
        <v/>
      </c>
      <c r="E1726" s="86" t="str">
        <f t="shared" si="420"/>
        <v/>
      </c>
      <c r="F1726" s="86" t="str">
        <f t="shared" si="421"/>
        <v/>
      </c>
      <c r="G1726" s="86" t="str">
        <f t="shared" si="422"/>
        <v/>
      </c>
      <c r="H1726" s="87" t="str">
        <f>IF(EXPORTADO!B1708&lt;&gt;"",EXPORTADO!B1708,"")</f>
        <v/>
      </c>
      <c r="I1726" s="78" t="str">
        <f t="shared" si="423"/>
        <v/>
      </c>
      <c r="J1726" s="78"/>
      <c r="K1726" s="88" t="str">
        <f>IF(EXPORTADO!A1708&lt;&gt;"",TRIM(EXPORTADO!A1708),"")</f>
        <v/>
      </c>
      <c r="L1726" s="50" t="str">
        <f>IF(K1726&lt;&gt;"",EXPORTADO!D1708,"")</f>
        <v/>
      </c>
      <c r="M1726" s="50"/>
      <c r="N1726" s="78" t="str">
        <f>IF(K1726&lt;&gt;"",EXPORTADO!C1708,"")</f>
        <v/>
      </c>
      <c r="O1726" s="89" t="str">
        <f>IF(G1726&lt;&gt;"",EXPORTADO!E1708,"")</f>
        <v/>
      </c>
      <c r="P1726" s="90" t="str">
        <f>IF(G1726&lt;&gt;"",EXPORTADO!F1708,"")</f>
        <v/>
      </c>
      <c r="Q1726" s="90" t="str">
        <f>IF($G1726&lt;&gt;"",$O1726*P1726,IF(OR($I1726="c",$I1726="css"),SUMIF($G$22:G$2999,$K1726,Q$22:Q$2999),IF($I1726="c1",SUMIF($F$22:F$2999,$K1726,Q$22:Q$2999),IF($I1726="c2",SUMIF($E$22:E$2999,$K1726,Q$22:Q$2999),IF($I1726="c3",SUMIF($D$22:D$2999,$K1726,Q$22:Q$2999),IF($I1726="c4",SUMIF($C$22:C$2999,$K1726,Q$22:Q$2999),""))))))</f>
        <v/>
      </c>
      <c r="S1726" s="90"/>
      <c r="T1726" s="90" t="str">
        <f>IF(G1726&lt;&gt;"",IF(S1726&lt;&gt;"",O1726*S1726,"Celda Vacia"),IF($G1726&lt;&gt;"",$O1726*S1726,IF(OR($I1726="c",$I1726="css"),SUMIF($G$22:G$2999,$K1726,T$22:T$2999),IF($I1726="c1",SUMIF($F$22:F$2999,$K1726,T$22:T$2999),IF($I1726="c2",SUMIF($E$22:E$2999,$K1726,T$22:T$2999),IF($I1726="c3",SUMIF($D$22:D$2999,$K1726,T$22:T$2999),IF($I1726="c4",SUMIF($C$22:C$2999,$K1726,T$22:T$2999),"")))))))</f>
        <v/>
      </c>
      <c r="U1726" s="91" t="str">
        <f t="shared" si="424"/>
        <v/>
      </c>
      <c r="V1726" s="45"/>
      <c r="X1726" s="50" t="str">
        <f t="shared" si="425"/>
        <v/>
      </c>
      <c r="Y1726" s="69" t="str">
        <f t="shared" si="426"/>
        <v/>
      </c>
      <c r="Z1726" s="69" t="str">
        <f t="shared" si="427"/>
        <v/>
      </c>
      <c r="AA1726" s="69" t="str">
        <f>IF(I1726="CSS",IF(RELLENAR!$F$6="PEM",IF(OR(T1726&lt;(Q1726),Q1726=0),1,""),IF(OR(T1726*(1+$T$11+$T$9)&lt;(Q1726*(1+$O$9+$O$11)),Q1726=0),1,"")),"")</f>
        <v/>
      </c>
      <c r="AB1726" s="93" t="str">
        <f t="shared" si="428"/>
        <v/>
      </c>
      <c r="AC1726" s="56" t="str">
        <f t="shared" si="429"/>
        <v/>
      </c>
      <c r="AD1726" s="94" t="str">
        <f t="shared" si="430"/>
        <v/>
      </c>
      <c r="AE1726" s="56" t="str">
        <f t="shared" si="431"/>
        <v/>
      </c>
      <c r="AF1726" s="78" t="str">
        <f t="shared" si="432"/>
        <v/>
      </c>
    </row>
    <row r="1727" spans="1:32" s="74" customFormat="1" x14ac:dyDescent="0.2">
      <c r="A1727" s="74" t="str">
        <f>IF(EXPORTADO!I1709&lt;&gt;"",EXPORTADO!I1709,"")</f>
        <v/>
      </c>
      <c r="B1727" s="74" t="str">
        <f t="shared" si="417"/>
        <v/>
      </c>
      <c r="C1727" s="86" t="str">
        <f t="shared" si="418"/>
        <v/>
      </c>
      <c r="D1727" s="86" t="str">
        <f t="shared" si="419"/>
        <v/>
      </c>
      <c r="E1727" s="86" t="str">
        <f t="shared" si="420"/>
        <v/>
      </c>
      <c r="F1727" s="86" t="str">
        <f t="shared" si="421"/>
        <v/>
      </c>
      <c r="G1727" s="86" t="str">
        <f t="shared" si="422"/>
        <v/>
      </c>
      <c r="H1727" s="87" t="str">
        <f>IF(EXPORTADO!B1709&lt;&gt;"",EXPORTADO!B1709,"")</f>
        <v/>
      </c>
      <c r="I1727" s="78" t="str">
        <f t="shared" si="423"/>
        <v/>
      </c>
      <c r="J1727" s="78"/>
      <c r="K1727" s="88" t="str">
        <f>IF(EXPORTADO!A1709&lt;&gt;"",TRIM(EXPORTADO!A1709),"")</f>
        <v/>
      </c>
      <c r="L1727" s="50" t="str">
        <f>IF(K1727&lt;&gt;"",EXPORTADO!D1709,"")</f>
        <v/>
      </c>
      <c r="M1727" s="50"/>
      <c r="N1727" s="78" t="str">
        <f>IF(K1727&lt;&gt;"",EXPORTADO!C1709,"")</f>
        <v/>
      </c>
      <c r="O1727" s="89" t="str">
        <f>IF(G1727&lt;&gt;"",EXPORTADO!E1709,"")</f>
        <v/>
      </c>
      <c r="P1727" s="90" t="str">
        <f>IF(G1727&lt;&gt;"",EXPORTADO!F1709,"")</f>
        <v/>
      </c>
      <c r="Q1727" s="90" t="str">
        <f>IF($G1727&lt;&gt;"",$O1727*P1727,IF(OR($I1727="c",$I1727="css"),SUMIF($G$22:G$2999,$K1727,Q$22:Q$2999),IF($I1727="c1",SUMIF($F$22:F$2999,$K1727,Q$22:Q$2999),IF($I1727="c2",SUMIF($E$22:E$2999,$K1727,Q$22:Q$2999),IF($I1727="c3",SUMIF($D$22:D$2999,$K1727,Q$22:Q$2999),IF($I1727="c4",SUMIF($C$22:C$2999,$K1727,Q$22:Q$2999),""))))))</f>
        <v/>
      </c>
      <c r="S1727" s="90"/>
      <c r="T1727" s="90" t="str">
        <f>IF(G1727&lt;&gt;"",IF(S1727&lt;&gt;"",O1727*S1727,"Celda Vacia"),IF($G1727&lt;&gt;"",$O1727*S1727,IF(OR($I1727="c",$I1727="css"),SUMIF($G$22:G$2999,$K1727,T$22:T$2999),IF($I1727="c1",SUMIF($F$22:F$2999,$K1727,T$22:T$2999),IF($I1727="c2",SUMIF($E$22:E$2999,$K1727,T$22:T$2999),IF($I1727="c3",SUMIF($D$22:D$2999,$K1727,T$22:T$2999),IF($I1727="c4",SUMIF($C$22:C$2999,$K1727,T$22:T$2999),"")))))))</f>
        <v/>
      </c>
      <c r="U1727" s="91" t="str">
        <f t="shared" si="424"/>
        <v/>
      </c>
      <c r="V1727" s="45"/>
      <c r="X1727" s="50" t="str">
        <f t="shared" si="425"/>
        <v/>
      </c>
      <c r="Y1727" s="69" t="str">
        <f t="shared" si="426"/>
        <v/>
      </c>
      <c r="Z1727" s="69" t="str">
        <f t="shared" si="427"/>
        <v/>
      </c>
      <c r="AA1727" s="69" t="str">
        <f>IF(I1727="CSS",IF(RELLENAR!$F$6="PEM",IF(OR(T1727&lt;(Q1727),Q1727=0),1,""),IF(OR(T1727*(1+$T$11+$T$9)&lt;(Q1727*(1+$O$9+$O$11)),Q1727=0),1,"")),"")</f>
        <v/>
      </c>
      <c r="AB1727" s="93" t="str">
        <f t="shared" si="428"/>
        <v/>
      </c>
      <c r="AC1727" s="56" t="str">
        <f t="shared" si="429"/>
        <v/>
      </c>
      <c r="AD1727" s="94" t="str">
        <f t="shared" si="430"/>
        <v/>
      </c>
      <c r="AE1727" s="56" t="str">
        <f t="shared" si="431"/>
        <v/>
      </c>
      <c r="AF1727" s="78" t="str">
        <f t="shared" si="432"/>
        <v/>
      </c>
    </row>
    <row r="1728" spans="1:32" s="74" customFormat="1" x14ac:dyDescent="0.2">
      <c r="A1728" s="74" t="str">
        <f>IF(EXPORTADO!I1710&lt;&gt;"",EXPORTADO!I1710,"")</f>
        <v/>
      </c>
      <c r="B1728" s="74" t="str">
        <f t="shared" si="417"/>
        <v/>
      </c>
      <c r="C1728" s="86" t="str">
        <f t="shared" si="418"/>
        <v/>
      </c>
      <c r="D1728" s="86" t="str">
        <f t="shared" si="419"/>
        <v/>
      </c>
      <c r="E1728" s="86" t="str">
        <f t="shared" si="420"/>
        <v/>
      </c>
      <c r="F1728" s="86" t="str">
        <f t="shared" si="421"/>
        <v/>
      </c>
      <c r="G1728" s="86" t="str">
        <f t="shared" si="422"/>
        <v/>
      </c>
      <c r="H1728" s="87" t="str">
        <f>IF(EXPORTADO!B1710&lt;&gt;"",EXPORTADO!B1710,"")</f>
        <v/>
      </c>
      <c r="I1728" s="78" t="str">
        <f t="shared" si="423"/>
        <v/>
      </c>
      <c r="J1728" s="78"/>
      <c r="K1728" s="88" t="str">
        <f>IF(EXPORTADO!A1710&lt;&gt;"",TRIM(EXPORTADO!A1710),"")</f>
        <v/>
      </c>
      <c r="L1728" s="50" t="str">
        <f>IF(K1728&lt;&gt;"",EXPORTADO!D1710,"")</f>
        <v/>
      </c>
      <c r="M1728" s="50"/>
      <c r="N1728" s="78" t="str">
        <f>IF(K1728&lt;&gt;"",EXPORTADO!C1710,"")</f>
        <v/>
      </c>
      <c r="O1728" s="89" t="str">
        <f>IF(G1728&lt;&gt;"",EXPORTADO!E1710,"")</f>
        <v/>
      </c>
      <c r="P1728" s="90" t="str">
        <f>IF(G1728&lt;&gt;"",EXPORTADO!F1710,"")</f>
        <v/>
      </c>
      <c r="Q1728" s="90" t="str">
        <f>IF($G1728&lt;&gt;"",$O1728*P1728,IF(OR($I1728="c",$I1728="css"),SUMIF($G$22:G$2999,$K1728,Q$22:Q$2999),IF($I1728="c1",SUMIF($F$22:F$2999,$K1728,Q$22:Q$2999),IF($I1728="c2",SUMIF($E$22:E$2999,$K1728,Q$22:Q$2999),IF($I1728="c3",SUMIF($D$22:D$2999,$K1728,Q$22:Q$2999),IF($I1728="c4",SUMIF($C$22:C$2999,$K1728,Q$22:Q$2999),""))))))</f>
        <v/>
      </c>
      <c r="S1728" s="90"/>
      <c r="T1728" s="90" t="str">
        <f>IF(G1728&lt;&gt;"",IF(S1728&lt;&gt;"",O1728*S1728,"Celda Vacia"),IF($G1728&lt;&gt;"",$O1728*S1728,IF(OR($I1728="c",$I1728="css"),SUMIF($G$22:G$2999,$K1728,T$22:T$2999),IF($I1728="c1",SUMIF($F$22:F$2999,$K1728,T$22:T$2999),IF($I1728="c2",SUMIF($E$22:E$2999,$K1728,T$22:T$2999),IF($I1728="c3",SUMIF($D$22:D$2999,$K1728,T$22:T$2999),IF($I1728="c4",SUMIF($C$22:C$2999,$K1728,T$22:T$2999),"")))))))</f>
        <v/>
      </c>
      <c r="U1728" s="91" t="str">
        <f t="shared" si="424"/>
        <v/>
      </c>
      <c r="V1728" s="45"/>
      <c r="X1728" s="50" t="str">
        <f t="shared" si="425"/>
        <v/>
      </c>
      <c r="Y1728" s="69" t="str">
        <f t="shared" si="426"/>
        <v/>
      </c>
      <c r="Z1728" s="69" t="str">
        <f t="shared" si="427"/>
        <v/>
      </c>
      <c r="AA1728" s="69" t="str">
        <f>IF(I1728="CSS",IF(RELLENAR!$F$6="PEM",IF(OR(T1728&lt;(Q1728),Q1728=0),1,""),IF(OR(T1728*(1+$T$11+$T$9)&lt;(Q1728*(1+$O$9+$O$11)),Q1728=0),1,"")),"")</f>
        <v/>
      </c>
      <c r="AB1728" s="93" t="str">
        <f t="shared" si="428"/>
        <v/>
      </c>
      <c r="AC1728" s="56" t="str">
        <f t="shared" si="429"/>
        <v/>
      </c>
      <c r="AD1728" s="94" t="str">
        <f t="shared" si="430"/>
        <v/>
      </c>
      <c r="AE1728" s="56" t="str">
        <f t="shared" si="431"/>
        <v/>
      </c>
      <c r="AF1728" s="78" t="str">
        <f t="shared" si="432"/>
        <v/>
      </c>
    </row>
    <row r="1729" spans="1:32" s="74" customFormat="1" x14ac:dyDescent="0.2">
      <c r="A1729" s="74" t="str">
        <f>IF(EXPORTADO!I1711&lt;&gt;"",EXPORTADO!I1711,"")</f>
        <v/>
      </c>
      <c r="B1729" s="74" t="str">
        <f t="shared" si="417"/>
        <v/>
      </c>
      <c r="C1729" s="86" t="str">
        <f t="shared" si="418"/>
        <v/>
      </c>
      <c r="D1729" s="86" t="str">
        <f t="shared" si="419"/>
        <v/>
      </c>
      <c r="E1729" s="86" t="str">
        <f t="shared" si="420"/>
        <v/>
      </c>
      <c r="F1729" s="86" t="str">
        <f t="shared" si="421"/>
        <v/>
      </c>
      <c r="G1729" s="86" t="str">
        <f t="shared" si="422"/>
        <v/>
      </c>
      <c r="H1729" s="87" t="str">
        <f>IF(EXPORTADO!B1711&lt;&gt;"",EXPORTADO!B1711,"")</f>
        <v/>
      </c>
      <c r="I1729" s="78" t="str">
        <f t="shared" si="423"/>
        <v/>
      </c>
      <c r="J1729" s="78"/>
      <c r="K1729" s="88" t="str">
        <f>IF(EXPORTADO!A1711&lt;&gt;"",TRIM(EXPORTADO!A1711),"")</f>
        <v/>
      </c>
      <c r="L1729" s="50" t="str">
        <f>IF(K1729&lt;&gt;"",EXPORTADO!D1711,"")</f>
        <v/>
      </c>
      <c r="M1729" s="50"/>
      <c r="N1729" s="78" t="str">
        <f>IF(K1729&lt;&gt;"",EXPORTADO!C1711,"")</f>
        <v/>
      </c>
      <c r="O1729" s="89" t="str">
        <f>IF(G1729&lt;&gt;"",EXPORTADO!E1711,"")</f>
        <v/>
      </c>
      <c r="P1729" s="90" t="str">
        <f>IF(G1729&lt;&gt;"",EXPORTADO!F1711,"")</f>
        <v/>
      </c>
      <c r="Q1729" s="90" t="str">
        <f>IF($G1729&lt;&gt;"",$O1729*P1729,IF(OR($I1729="c",$I1729="css"),SUMIF($G$22:G$2999,$K1729,Q$22:Q$2999),IF($I1729="c1",SUMIF($F$22:F$2999,$K1729,Q$22:Q$2999),IF($I1729="c2",SUMIF($E$22:E$2999,$K1729,Q$22:Q$2999),IF($I1729="c3",SUMIF($D$22:D$2999,$K1729,Q$22:Q$2999),IF($I1729="c4",SUMIF($C$22:C$2999,$K1729,Q$22:Q$2999),""))))))</f>
        <v/>
      </c>
      <c r="S1729" s="90"/>
      <c r="T1729" s="90" t="str">
        <f>IF(G1729&lt;&gt;"",IF(S1729&lt;&gt;"",O1729*S1729,"Celda Vacia"),IF($G1729&lt;&gt;"",$O1729*S1729,IF(OR($I1729="c",$I1729="css"),SUMIF($G$22:G$2999,$K1729,T$22:T$2999),IF($I1729="c1",SUMIF($F$22:F$2999,$K1729,T$22:T$2999),IF($I1729="c2",SUMIF($E$22:E$2999,$K1729,T$22:T$2999),IF($I1729="c3",SUMIF($D$22:D$2999,$K1729,T$22:T$2999),IF($I1729="c4",SUMIF($C$22:C$2999,$K1729,T$22:T$2999),"")))))))</f>
        <v/>
      </c>
      <c r="U1729" s="91" t="str">
        <f t="shared" si="424"/>
        <v/>
      </c>
      <c r="V1729" s="45"/>
      <c r="X1729" s="50" t="str">
        <f t="shared" si="425"/>
        <v/>
      </c>
      <c r="Y1729" s="69" t="str">
        <f t="shared" si="426"/>
        <v/>
      </c>
      <c r="Z1729" s="69" t="str">
        <f t="shared" si="427"/>
        <v/>
      </c>
      <c r="AA1729" s="69" t="str">
        <f>IF(I1729="CSS",IF(RELLENAR!$F$6="PEM",IF(OR(T1729&lt;(Q1729),Q1729=0),1,""),IF(OR(T1729*(1+$T$11+$T$9)&lt;(Q1729*(1+$O$9+$O$11)),Q1729=0),1,"")),"")</f>
        <v/>
      </c>
      <c r="AB1729" s="93" t="str">
        <f t="shared" si="428"/>
        <v/>
      </c>
      <c r="AC1729" s="56" t="str">
        <f t="shared" si="429"/>
        <v/>
      </c>
      <c r="AD1729" s="94" t="str">
        <f t="shared" si="430"/>
        <v/>
      </c>
      <c r="AE1729" s="56" t="str">
        <f t="shared" si="431"/>
        <v/>
      </c>
      <c r="AF1729" s="78" t="str">
        <f t="shared" si="432"/>
        <v/>
      </c>
    </row>
    <row r="1730" spans="1:32" s="74" customFormat="1" x14ac:dyDescent="0.2">
      <c r="A1730" s="74" t="str">
        <f>IF(EXPORTADO!I1712&lt;&gt;"",EXPORTADO!I1712,"")</f>
        <v/>
      </c>
      <c r="B1730" s="74" t="str">
        <f t="shared" si="417"/>
        <v/>
      </c>
      <c r="C1730" s="86" t="str">
        <f t="shared" si="418"/>
        <v/>
      </c>
      <c r="D1730" s="86" t="str">
        <f t="shared" si="419"/>
        <v/>
      </c>
      <c r="E1730" s="86" t="str">
        <f t="shared" si="420"/>
        <v/>
      </c>
      <c r="F1730" s="86" t="str">
        <f t="shared" si="421"/>
        <v/>
      </c>
      <c r="G1730" s="86" t="str">
        <f t="shared" si="422"/>
        <v/>
      </c>
      <c r="H1730" s="87" t="str">
        <f>IF(EXPORTADO!B1712&lt;&gt;"",EXPORTADO!B1712,"")</f>
        <v/>
      </c>
      <c r="I1730" s="78" t="str">
        <f t="shared" si="423"/>
        <v/>
      </c>
      <c r="J1730" s="78"/>
      <c r="K1730" s="88" t="str">
        <f>IF(EXPORTADO!A1712&lt;&gt;"",TRIM(EXPORTADO!A1712),"")</f>
        <v/>
      </c>
      <c r="L1730" s="50" t="str">
        <f>IF(K1730&lt;&gt;"",EXPORTADO!D1712,"")</f>
        <v/>
      </c>
      <c r="M1730" s="50"/>
      <c r="N1730" s="78" t="str">
        <f>IF(K1730&lt;&gt;"",EXPORTADO!C1712,"")</f>
        <v/>
      </c>
      <c r="O1730" s="89" t="str">
        <f>IF(G1730&lt;&gt;"",EXPORTADO!E1712,"")</f>
        <v/>
      </c>
      <c r="P1730" s="90" t="str">
        <f>IF(G1730&lt;&gt;"",EXPORTADO!F1712,"")</f>
        <v/>
      </c>
      <c r="Q1730" s="90" t="str">
        <f>IF($G1730&lt;&gt;"",$O1730*P1730,IF(OR($I1730="c",$I1730="css"),SUMIF($G$22:G$2999,$K1730,Q$22:Q$2999),IF($I1730="c1",SUMIF($F$22:F$2999,$K1730,Q$22:Q$2999),IF($I1730="c2",SUMIF($E$22:E$2999,$K1730,Q$22:Q$2999),IF($I1730="c3",SUMIF($D$22:D$2999,$K1730,Q$22:Q$2999),IF($I1730="c4",SUMIF($C$22:C$2999,$K1730,Q$22:Q$2999),""))))))</f>
        <v/>
      </c>
      <c r="S1730" s="90"/>
      <c r="T1730" s="90" t="str">
        <f>IF(G1730&lt;&gt;"",IF(S1730&lt;&gt;"",O1730*S1730,"Celda Vacia"),IF($G1730&lt;&gt;"",$O1730*S1730,IF(OR($I1730="c",$I1730="css"),SUMIF($G$22:G$2999,$K1730,T$22:T$2999),IF($I1730="c1",SUMIF($F$22:F$2999,$K1730,T$22:T$2999),IF($I1730="c2",SUMIF($E$22:E$2999,$K1730,T$22:T$2999),IF($I1730="c3",SUMIF($D$22:D$2999,$K1730,T$22:T$2999),IF($I1730="c4",SUMIF($C$22:C$2999,$K1730,T$22:T$2999),"")))))))</f>
        <v/>
      </c>
      <c r="U1730" s="91" t="str">
        <f t="shared" si="424"/>
        <v/>
      </c>
      <c r="V1730" s="45"/>
      <c r="X1730" s="50" t="str">
        <f t="shared" si="425"/>
        <v/>
      </c>
      <c r="Y1730" s="69" t="str">
        <f t="shared" si="426"/>
        <v/>
      </c>
      <c r="Z1730" s="69" t="str">
        <f t="shared" si="427"/>
        <v/>
      </c>
      <c r="AA1730" s="69" t="str">
        <f>IF(I1730="CSS",IF(RELLENAR!$F$6="PEM",IF(OR(T1730&lt;(Q1730),Q1730=0),1,""),IF(OR(T1730*(1+$T$11+$T$9)&lt;(Q1730*(1+$O$9+$O$11)),Q1730=0),1,"")),"")</f>
        <v/>
      </c>
      <c r="AB1730" s="93" t="str">
        <f t="shared" si="428"/>
        <v/>
      </c>
      <c r="AC1730" s="56" t="str">
        <f t="shared" si="429"/>
        <v/>
      </c>
      <c r="AD1730" s="94" t="str">
        <f t="shared" si="430"/>
        <v/>
      </c>
      <c r="AE1730" s="56" t="str">
        <f t="shared" si="431"/>
        <v/>
      </c>
      <c r="AF1730" s="78" t="str">
        <f t="shared" si="432"/>
        <v/>
      </c>
    </row>
    <row r="1731" spans="1:32" s="74" customFormat="1" x14ac:dyDescent="0.2">
      <c r="A1731" s="74" t="str">
        <f>IF(EXPORTADO!I1713&lt;&gt;"",EXPORTADO!I1713,"")</f>
        <v/>
      </c>
      <c r="B1731" s="74" t="str">
        <f t="shared" si="417"/>
        <v/>
      </c>
      <c r="C1731" s="86" t="str">
        <f t="shared" si="418"/>
        <v/>
      </c>
      <c r="D1731" s="86" t="str">
        <f t="shared" si="419"/>
        <v/>
      </c>
      <c r="E1731" s="86" t="str">
        <f t="shared" si="420"/>
        <v/>
      </c>
      <c r="F1731" s="86" t="str">
        <f t="shared" si="421"/>
        <v/>
      </c>
      <c r="G1731" s="86" t="str">
        <f t="shared" si="422"/>
        <v/>
      </c>
      <c r="H1731" s="87" t="str">
        <f>IF(EXPORTADO!B1713&lt;&gt;"",EXPORTADO!B1713,"")</f>
        <v/>
      </c>
      <c r="I1731" s="78" t="str">
        <f t="shared" si="423"/>
        <v/>
      </c>
      <c r="J1731" s="78"/>
      <c r="K1731" s="88" t="str">
        <f>IF(EXPORTADO!A1713&lt;&gt;"",TRIM(EXPORTADO!A1713),"")</f>
        <v/>
      </c>
      <c r="L1731" s="50" t="str">
        <f>IF(K1731&lt;&gt;"",EXPORTADO!D1713,"")</f>
        <v/>
      </c>
      <c r="M1731" s="50"/>
      <c r="N1731" s="78" t="str">
        <f>IF(K1731&lt;&gt;"",EXPORTADO!C1713,"")</f>
        <v/>
      </c>
      <c r="O1731" s="89" t="str">
        <f>IF(G1731&lt;&gt;"",EXPORTADO!E1713,"")</f>
        <v/>
      </c>
      <c r="P1731" s="90" t="str">
        <f>IF(G1731&lt;&gt;"",EXPORTADO!F1713,"")</f>
        <v/>
      </c>
      <c r="Q1731" s="90" t="str">
        <f>IF($G1731&lt;&gt;"",$O1731*P1731,IF(OR($I1731="c",$I1731="css"),SUMIF($G$22:G$2999,$K1731,Q$22:Q$2999),IF($I1731="c1",SUMIF($F$22:F$2999,$K1731,Q$22:Q$2999),IF($I1731="c2",SUMIF($E$22:E$2999,$K1731,Q$22:Q$2999),IF($I1731="c3",SUMIF($D$22:D$2999,$K1731,Q$22:Q$2999),IF($I1731="c4",SUMIF($C$22:C$2999,$K1731,Q$22:Q$2999),""))))))</f>
        <v/>
      </c>
      <c r="S1731" s="90"/>
      <c r="T1731" s="90" t="str">
        <f>IF(G1731&lt;&gt;"",IF(S1731&lt;&gt;"",O1731*S1731,"Celda Vacia"),IF($G1731&lt;&gt;"",$O1731*S1731,IF(OR($I1731="c",$I1731="css"),SUMIF($G$22:G$2999,$K1731,T$22:T$2999),IF($I1731="c1",SUMIF($F$22:F$2999,$K1731,T$22:T$2999),IF($I1731="c2",SUMIF($E$22:E$2999,$K1731,T$22:T$2999),IF($I1731="c3",SUMIF($D$22:D$2999,$K1731,T$22:T$2999),IF($I1731="c4",SUMIF($C$22:C$2999,$K1731,T$22:T$2999),"")))))))</f>
        <v/>
      </c>
      <c r="U1731" s="91" t="str">
        <f t="shared" si="424"/>
        <v/>
      </c>
      <c r="V1731" s="45"/>
      <c r="X1731" s="50" t="str">
        <f t="shared" si="425"/>
        <v/>
      </c>
      <c r="Y1731" s="69" t="str">
        <f t="shared" si="426"/>
        <v/>
      </c>
      <c r="Z1731" s="69" t="str">
        <f t="shared" si="427"/>
        <v/>
      </c>
      <c r="AA1731" s="69" t="str">
        <f>IF(I1731="CSS",IF(RELLENAR!$F$6="PEM",IF(OR(T1731&lt;(Q1731),Q1731=0),1,""),IF(OR(T1731*(1+$T$11+$T$9)&lt;(Q1731*(1+$O$9+$O$11)),Q1731=0),1,"")),"")</f>
        <v/>
      </c>
      <c r="AB1731" s="93" t="str">
        <f t="shared" si="428"/>
        <v/>
      </c>
      <c r="AC1731" s="56" t="str">
        <f t="shared" si="429"/>
        <v/>
      </c>
      <c r="AD1731" s="94" t="str">
        <f t="shared" si="430"/>
        <v/>
      </c>
      <c r="AE1731" s="56" t="str">
        <f t="shared" si="431"/>
        <v/>
      </c>
      <c r="AF1731" s="78" t="str">
        <f t="shared" si="432"/>
        <v/>
      </c>
    </row>
    <row r="1732" spans="1:32" s="74" customFormat="1" x14ac:dyDescent="0.2">
      <c r="A1732" s="74" t="str">
        <f>IF(EXPORTADO!I1714&lt;&gt;"",EXPORTADO!I1714,"")</f>
        <v/>
      </c>
      <c r="B1732" s="74" t="str">
        <f t="shared" si="417"/>
        <v/>
      </c>
      <c r="C1732" s="86" t="str">
        <f t="shared" si="418"/>
        <v/>
      </c>
      <c r="D1732" s="86" t="str">
        <f t="shared" si="419"/>
        <v/>
      </c>
      <c r="E1732" s="86" t="str">
        <f t="shared" si="420"/>
        <v/>
      </c>
      <c r="F1732" s="86" t="str">
        <f t="shared" si="421"/>
        <v/>
      </c>
      <c r="G1732" s="86" t="str">
        <f t="shared" si="422"/>
        <v/>
      </c>
      <c r="H1732" s="87" t="str">
        <f>IF(EXPORTADO!B1714&lt;&gt;"",EXPORTADO!B1714,"")</f>
        <v/>
      </c>
      <c r="I1732" s="78" t="str">
        <f t="shared" si="423"/>
        <v/>
      </c>
      <c r="J1732" s="78"/>
      <c r="K1732" s="88" t="str">
        <f>IF(EXPORTADO!A1714&lt;&gt;"",TRIM(EXPORTADO!A1714),"")</f>
        <v/>
      </c>
      <c r="L1732" s="50" t="str">
        <f>IF(K1732&lt;&gt;"",EXPORTADO!D1714,"")</f>
        <v/>
      </c>
      <c r="M1732" s="50"/>
      <c r="N1732" s="78" t="str">
        <f>IF(K1732&lt;&gt;"",EXPORTADO!C1714,"")</f>
        <v/>
      </c>
      <c r="O1732" s="89" t="str">
        <f>IF(G1732&lt;&gt;"",EXPORTADO!E1714,"")</f>
        <v/>
      </c>
      <c r="P1732" s="90" t="str">
        <f>IF(G1732&lt;&gt;"",EXPORTADO!F1714,"")</f>
        <v/>
      </c>
      <c r="Q1732" s="90" t="str">
        <f>IF($G1732&lt;&gt;"",$O1732*P1732,IF(OR($I1732="c",$I1732="css"),SUMIF($G$22:G$2999,$K1732,Q$22:Q$2999),IF($I1732="c1",SUMIF($F$22:F$2999,$K1732,Q$22:Q$2999),IF($I1732="c2",SUMIF($E$22:E$2999,$K1732,Q$22:Q$2999),IF($I1732="c3",SUMIF($D$22:D$2999,$K1732,Q$22:Q$2999),IF($I1732="c4",SUMIF($C$22:C$2999,$K1732,Q$22:Q$2999),""))))))</f>
        <v/>
      </c>
      <c r="S1732" s="90"/>
      <c r="T1732" s="90" t="str">
        <f>IF(G1732&lt;&gt;"",IF(S1732&lt;&gt;"",O1732*S1732,"Celda Vacia"),IF($G1732&lt;&gt;"",$O1732*S1732,IF(OR($I1732="c",$I1732="css"),SUMIF($G$22:G$2999,$K1732,T$22:T$2999),IF($I1732="c1",SUMIF($F$22:F$2999,$K1732,T$22:T$2999),IF($I1732="c2",SUMIF($E$22:E$2999,$K1732,T$22:T$2999),IF($I1732="c3",SUMIF($D$22:D$2999,$K1732,T$22:T$2999),IF($I1732="c4",SUMIF($C$22:C$2999,$K1732,T$22:T$2999),"")))))))</f>
        <v/>
      </c>
      <c r="U1732" s="91" t="str">
        <f t="shared" si="424"/>
        <v/>
      </c>
      <c r="V1732" s="45"/>
      <c r="X1732" s="50" t="str">
        <f t="shared" si="425"/>
        <v/>
      </c>
      <c r="Y1732" s="69" t="str">
        <f t="shared" si="426"/>
        <v/>
      </c>
      <c r="Z1732" s="69" t="str">
        <f t="shared" si="427"/>
        <v/>
      </c>
      <c r="AA1732" s="69" t="str">
        <f>IF(I1732="CSS",IF(RELLENAR!$F$6="PEM",IF(OR(T1732&lt;(Q1732),Q1732=0),1,""),IF(OR(T1732*(1+$T$11+$T$9)&lt;(Q1732*(1+$O$9+$O$11)),Q1732=0),1,"")),"")</f>
        <v/>
      </c>
      <c r="AB1732" s="93" t="str">
        <f t="shared" si="428"/>
        <v/>
      </c>
      <c r="AC1732" s="56" t="str">
        <f t="shared" si="429"/>
        <v/>
      </c>
      <c r="AD1732" s="94" t="str">
        <f t="shared" si="430"/>
        <v/>
      </c>
      <c r="AE1732" s="56" t="str">
        <f t="shared" si="431"/>
        <v/>
      </c>
      <c r="AF1732" s="78" t="str">
        <f t="shared" si="432"/>
        <v/>
      </c>
    </row>
    <row r="1733" spans="1:32" s="74" customFormat="1" x14ac:dyDescent="0.2">
      <c r="A1733" s="74" t="str">
        <f>IF(EXPORTADO!I1715&lt;&gt;"",EXPORTADO!I1715,"")</f>
        <v/>
      </c>
      <c r="B1733" s="74" t="str">
        <f t="shared" si="417"/>
        <v/>
      </c>
      <c r="C1733" s="86" t="str">
        <f t="shared" si="418"/>
        <v/>
      </c>
      <c r="D1733" s="86" t="str">
        <f t="shared" si="419"/>
        <v/>
      </c>
      <c r="E1733" s="86" t="str">
        <f t="shared" si="420"/>
        <v/>
      </c>
      <c r="F1733" s="86" t="str">
        <f t="shared" si="421"/>
        <v/>
      </c>
      <c r="G1733" s="86" t="str">
        <f t="shared" si="422"/>
        <v/>
      </c>
      <c r="H1733" s="87" t="str">
        <f>IF(EXPORTADO!B1715&lt;&gt;"",EXPORTADO!B1715,"")</f>
        <v/>
      </c>
      <c r="I1733" s="78" t="str">
        <f t="shared" si="423"/>
        <v/>
      </c>
      <c r="J1733" s="78"/>
      <c r="K1733" s="88" t="str">
        <f>IF(EXPORTADO!A1715&lt;&gt;"",TRIM(EXPORTADO!A1715),"")</f>
        <v/>
      </c>
      <c r="L1733" s="50" t="str">
        <f>IF(K1733&lt;&gt;"",EXPORTADO!D1715,"")</f>
        <v/>
      </c>
      <c r="M1733" s="50"/>
      <c r="N1733" s="78" t="str">
        <f>IF(K1733&lt;&gt;"",EXPORTADO!C1715,"")</f>
        <v/>
      </c>
      <c r="O1733" s="89" t="str">
        <f>IF(G1733&lt;&gt;"",EXPORTADO!E1715,"")</f>
        <v/>
      </c>
      <c r="P1733" s="90" t="str">
        <f>IF(G1733&lt;&gt;"",EXPORTADO!F1715,"")</f>
        <v/>
      </c>
      <c r="Q1733" s="90" t="str">
        <f>IF($G1733&lt;&gt;"",$O1733*P1733,IF(OR($I1733="c",$I1733="css"),SUMIF($G$22:G$2999,$K1733,Q$22:Q$2999),IF($I1733="c1",SUMIF($F$22:F$2999,$K1733,Q$22:Q$2999),IF($I1733="c2",SUMIF($E$22:E$2999,$K1733,Q$22:Q$2999),IF($I1733="c3",SUMIF($D$22:D$2999,$K1733,Q$22:Q$2999),IF($I1733="c4",SUMIF($C$22:C$2999,$K1733,Q$22:Q$2999),""))))))</f>
        <v/>
      </c>
      <c r="S1733" s="90"/>
      <c r="T1733" s="90" t="str">
        <f>IF(G1733&lt;&gt;"",IF(S1733&lt;&gt;"",O1733*S1733,"Celda Vacia"),IF($G1733&lt;&gt;"",$O1733*S1733,IF(OR($I1733="c",$I1733="css"),SUMIF($G$22:G$2999,$K1733,T$22:T$2999),IF($I1733="c1",SUMIF($F$22:F$2999,$K1733,T$22:T$2999),IF($I1733="c2",SUMIF($E$22:E$2999,$K1733,T$22:T$2999),IF($I1733="c3",SUMIF($D$22:D$2999,$K1733,T$22:T$2999),IF($I1733="c4",SUMIF($C$22:C$2999,$K1733,T$22:T$2999),"")))))))</f>
        <v/>
      </c>
      <c r="U1733" s="91" t="str">
        <f t="shared" si="424"/>
        <v/>
      </c>
      <c r="V1733" s="45"/>
      <c r="X1733" s="50" t="str">
        <f t="shared" si="425"/>
        <v/>
      </c>
      <c r="Y1733" s="69" t="str">
        <f t="shared" si="426"/>
        <v/>
      </c>
      <c r="Z1733" s="69" t="str">
        <f t="shared" si="427"/>
        <v/>
      </c>
      <c r="AA1733" s="69" t="str">
        <f>IF(I1733="CSS",IF(RELLENAR!$F$6="PEM",IF(OR(T1733&lt;(Q1733),Q1733=0),1,""),IF(OR(T1733*(1+$T$11+$T$9)&lt;(Q1733*(1+$O$9+$O$11)),Q1733=0),1,"")),"")</f>
        <v/>
      </c>
      <c r="AB1733" s="93" t="str">
        <f t="shared" si="428"/>
        <v/>
      </c>
      <c r="AC1733" s="56" t="str">
        <f t="shared" si="429"/>
        <v/>
      </c>
      <c r="AD1733" s="94" t="str">
        <f t="shared" si="430"/>
        <v/>
      </c>
      <c r="AE1733" s="56" t="str">
        <f t="shared" si="431"/>
        <v/>
      </c>
      <c r="AF1733" s="78" t="str">
        <f t="shared" si="432"/>
        <v/>
      </c>
    </row>
    <row r="1734" spans="1:32" s="74" customFormat="1" x14ac:dyDescent="0.2">
      <c r="A1734" s="74" t="str">
        <f>IF(EXPORTADO!I1716&lt;&gt;"",EXPORTADO!I1716,"")</f>
        <v/>
      </c>
      <c r="B1734" s="74" t="str">
        <f t="shared" si="417"/>
        <v/>
      </c>
      <c r="C1734" s="86" t="str">
        <f t="shared" si="418"/>
        <v/>
      </c>
      <c r="D1734" s="86" t="str">
        <f t="shared" si="419"/>
        <v/>
      </c>
      <c r="E1734" s="86" t="str">
        <f t="shared" si="420"/>
        <v/>
      </c>
      <c r="F1734" s="86" t="str">
        <f t="shared" si="421"/>
        <v/>
      </c>
      <c r="G1734" s="86" t="str">
        <f t="shared" si="422"/>
        <v/>
      </c>
      <c r="H1734" s="87" t="str">
        <f>IF(EXPORTADO!B1716&lt;&gt;"",EXPORTADO!B1716,"")</f>
        <v/>
      </c>
      <c r="I1734" s="78" t="str">
        <f t="shared" si="423"/>
        <v/>
      </c>
      <c r="J1734" s="78"/>
      <c r="K1734" s="88" t="str">
        <f>IF(EXPORTADO!A1716&lt;&gt;"",TRIM(EXPORTADO!A1716),"")</f>
        <v/>
      </c>
      <c r="L1734" s="50" t="str">
        <f>IF(K1734&lt;&gt;"",EXPORTADO!D1716,"")</f>
        <v/>
      </c>
      <c r="M1734" s="50"/>
      <c r="N1734" s="78" t="str">
        <f>IF(K1734&lt;&gt;"",EXPORTADO!C1716,"")</f>
        <v/>
      </c>
      <c r="O1734" s="89" t="str">
        <f>IF(G1734&lt;&gt;"",EXPORTADO!E1716,"")</f>
        <v/>
      </c>
      <c r="P1734" s="90" t="str">
        <f>IF(G1734&lt;&gt;"",EXPORTADO!F1716,"")</f>
        <v/>
      </c>
      <c r="Q1734" s="90" t="str">
        <f>IF($G1734&lt;&gt;"",$O1734*P1734,IF(OR($I1734="c",$I1734="css"),SUMIF($G$22:G$2999,$K1734,Q$22:Q$2999),IF($I1734="c1",SUMIF($F$22:F$2999,$K1734,Q$22:Q$2999),IF($I1734="c2",SUMIF($E$22:E$2999,$K1734,Q$22:Q$2999),IF($I1734="c3",SUMIF($D$22:D$2999,$K1734,Q$22:Q$2999),IF($I1734="c4",SUMIF($C$22:C$2999,$K1734,Q$22:Q$2999),""))))))</f>
        <v/>
      </c>
      <c r="S1734" s="90"/>
      <c r="T1734" s="90" t="str">
        <f>IF(G1734&lt;&gt;"",IF(S1734&lt;&gt;"",O1734*S1734,"Celda Vacia"),IF($G1734&lt;&gt;"",$O1734*S1734,IF(OR($I1734="c",$I1734="css"),SUMIF($G$22:G$2999,$K1734,T$22:T$2999),IF($I1734="c1",SUMIF($F$22:F$2999,$K1734,T$22:T$2999),IF($I1734="c2",SUMIF($E$22:E$2999,$K1734,T$22:T$2999),IF($I1734="c3",SUMIF($D$22:D$2999,$K1734,T$22:T$2999),IF($I1734="c4",SUMIF($C$22:C$2999,$K1734,T$22:T$2999),"")))))))</f>
        <v/>
      </c>
      <c r="U1734" s="91" t="str">
        <f t="shared" si="424"/>
        <v/>
      </c>
      <c r="V1734" s="45"/>
      <c r="X1734" s="50" t="str">
        <f t="shared" si="425"/>
        <v/>
      </c>
      <c r="Y1734" s="69" t="str">
        <f t="shared" si="426"/>
        <v/>
      </c>
      <c r="Z1734" s="69" t="str">
        <f t="shared" si="427"/>
        <v/>
      </c>
      <c r="AA1734" s="69" t="str">
        <f>IF(I1734="CSS",IF(RELLENAR!$F$6="PEM",IF(OR(T1734&lt;(Q1734),Q1734=0),1,""),IF(OR(T1734*(1+$T$11+$T$9)&lt;(Q1734*(1+$O$9+$O$11)),Q1734=0),1,"")),"")</f>
        <v/>
      </c>
      <c r="AB1734" s="93" t="str">
        <f t="shared" si="428"/>
        <v/>
      </c>
      <c r="AC1734" s="56" t="str">
        <f t="shared" si="429"/>
        <v/>
      </c>
      <c r="AD1734" s="94" t="str">
        <f t="shared" si="430"/>
        <v/>
      </c>
      <c r="AE1734" s="56" t="str">
        <f t="shared" si="431"/>
        <v/>
      </c>
      <c r="AF1734" s="78" t="str">
        <f t="shared" si="432"/>
        <v/>
      </c>
    </row>
    <row r="1735" spans="1:32" s="74" customFormat="1" x14ac:dyDescent="0.2">
      <c r="A1735" s="74" t="str">
        <f>IF(EXPORTADO!I1717&lt;&gt;"",EXPORTADO!I1717,"")</f>
        <v/>
      </c>
      <c r="B1735" s="74" t="str">
        <f t="shared" si="417"/>
        <v/>
      </c>
      <c r="C1735" s="86" t="str">
        <f t="shared" si="418"/>
        <v/>
      </c>
      <c r="D1735" s="86" t="str">
        <f t="shared" si="419"/>
        <v/>
      </c>
      <c r="E1735" s="86" t="str">
        <f t="shared" si="420"/>
        <v/>
      </c>
      <c r="F1735" s="86" t="str">
        <f t="shared" si="421"/>
        <v/>
      </c>
      <c r="G1735" s="86" t="str">
        <f t="shared" si="422"/>
        <v/>
      </c>
      <c r="H1735" s="87" t="str">
        <f>IF(EXPORTADO!B1717&lt;&gt;"",EXPORTADO!B1717,"")</f>
        <v/>
      </c>
      <c r="I1735" s="78" t="str">
        <f t="shared" si="423"/>
        <v/>
      </c>
      <c r="J1735" s="78"/>
      <c r="K1735" s="88" t="str">
        <f>IF(EXPORTADO!A1717&lt;&gt;"",TRIM(EXPORTADO!A1717),"")</f>
        <v/>
      </c>
      <c r="L1735" s="50" t="str">
        <f>IF(K1735&lt;&gt;"",EXPORTADO!D1717,"")</f>
        <v/>
      </c>
      <c r="M1735" s="50"/>
      <c r="N1735" s="78" t="str">
        <f>IF(K1735&lt;&gt;"",EXPORTADO!C1717,"")</f>
        <v/>
      </c>
      <c r="O1735" s="89" t="str">
        <f>IF(G1735&lt;&gt;"",EXPORTADO!E1717,"")</f>
        <v/>
      </c>
      <c r="P1735" s="90" t="str">
        <f>IF(G1735&lt;&gt;"",EXPORTADO!F1717,"")</f>
        <v/>
      </c>
      <c r="Q1735" s="90" t="str">
        <f>IF($G1735&lt;&gt;"",$O1735*P1735,IF(OR($I1735="c",$I1735="css"),SUMIF($G$22:G$2999,$K1735,Q$22:Q$2999),IF($I1735="c1",SUMIF($F$22:F$2999,$K1735,Q$22:Q$2999),IF($I1735="c2",SUMIF($E$22:E$2999,$K1735,Q$22:Q$2999),IF($I1735="c3",SUMIF($D$22:D$2999,$K1735,Q$22:Q$2999),IF($I1735="c4",SUMIF($C$22:C$2999,$K1735,Q$22:Q$2999),""))))))</f>
        <v/>
      </c>
      <c r="S1735" s="90"/>
      <c r="T1735" s="90" t="str">
        <f>IF(G1735&lt;&gt;"",IF(S1735&lt;&gt;"",O1735*S1735,"Celda Vacia"),IF($G1735&lt;&gt;"",$O1735*S1735,IF(OR($I1735="c",$I1735="css"),SUMIF($G$22:G$2999,$K1735,T$22:T$2999),IF($I1735="c1",SUMIF($F$22:F$2999,$K1735,T$22:T$2999),IF($I1735="c2",SUMIF($E$22:E$2999,$K1735,T$22:T$2999),IF($I1735="c3",SUMIF($D$22:D$2999,$K1735,T$22:T$2999),IF($I1735="c4",SUMIF($C$22:C$2999,$K1735,T$22:T$2999),"")))))))</f>
        <v/>
      </c>
      <c r="U1735" s="91" t="str">
        <f t="shared" si="424"/>
        <v/>
      </c>
      <c r="V1735" s="45"/>
      <c r="X1735" s="50" t="str">
        <f t="shared" si="425"/>
        <v/>
      </c>
      <c r="Y1735" s="69" t="str">
        <f t="shared" si="426"/>
        <v/>
      </c>
      <c r="Z1735" s="69" t="str">
        <f t="shared" si="427"/>
        <v/>
      </c>
      <c r="AA1735" s="69" t="str">
        <f>IF(I1735="CSS",IF(RELLENAR!$F$6="PEM",IF(OR(T1735&lt;(Q1735),Q1735=0),1,""),IF(OR(T1735*(1+$T$11+$T$9)&lt;(Q1735*(1+$O$9+$O$11)),Q1735=0),1,"")),"")</f>
        <v/>
      </c>
      <c r="AB1735" s="93" t="str">
        <f t="shared" si="428"/>
        <v/>
      </c>
      <c r="AC1735" s="56" t="str">
        <f t="shared" si="429"/>
        <v/>
      </c>
      <c r="AD1735" s="94" t="str">
        <f t="shared" si="430"/>
        <v/>
      </c>
      <c r="AE1735" s="56" t="str">
        <f t="shared" si="431"/>
        <v/>
      </c>
      <c r="AF1735" s="78" t="str">
        <f t="shared" si="432"/>
        <v/>
      </c>
    </row>
    <row r="1736" spans="1:32" s="74" customFormat="1" x14ac:dyDescent="0.2">
      <c r="A1736" s="74" t="str">
        <f>IF(EXPORTADO!I1718&lt;&gt;"",EXPORTADO!I1718,"")</f>
        <v/>
      </c>
      <c r="B1736" s="74" t="str">
        <f t="shared" si="417"/>
        <v/>
      </c>
      <c r="C1736" s="86" t="str">
        <f t="shared" si="418"/>
        <v/>
      </c>
      <c r="D1736" s="86" t="str">
        <f t="shared" si="419"/>
        <v/>
      </c>
      <c r="E1736" s="86" t="str">
        <f t="shared" si="420"/>
        <v/>
      </c>
      <c r="F1736" s="86" t="str">
        <f t="shared" si="421"/>
        <v/>
      </c>
      <c r="G1736" s="86" t="str">
        <f t="shared" si="422"/>
        <v/>
      </c>
      <c r="H1736" s="87" t="str">
        <f>IF(EXPORTADO!B1718&lt;&gt;"",EXPORTADO!B1718,"")</f>
        <v/>
      </c>
      <c r="I1736" s="78" t="str">
        <f t="shared" si="423"/>
        <v/>
      </c>
      <c r="J1736" s="78"/>
      <c r="K1736" s="88" t="str">
        <f>IF(EXPORTADO!A1718&lt;&gt;"",TRIM(EXPORTADO!A1718),"")</f>
        <v/>
      </c>
      <c r="L1736" s="50" t="str">
        <f>IF(K1736&lt;&gt;"",EXPORTADO!D1718,"")</f>
        <v/>
      </c>
      <c r="M1736" s="50"/>
      <c r="N1736" s="78" t="str">
        <f>IF(K1736&lt;&gt;"",EXPORTADO!C1718,"")</f>
        <v/>
      </c>
      <c r="O1736" s="89" t="str">
        <f>IF(G1736&lt;&gt;"",EXPORTADO!E1718,"")</f>
        <v/>
      </c>
      <c r="P1736" s="90" t="str">
        <f>IF(G1736&lt;&gt;"",EXPORTADO!F1718,"")</f>
        <v/>
      </c>
      <c r="Q1736" s="90" t="str">
        <f>IF($G1736&lt;&gt;"",$O1736*P1736,IF(OR($I1736="c",$I1736="css"),SUMIF($G$22:G$2999,$K1736,Q$22:Q$2999),IF($I1736="c1",SUMIF($F$22:F$2999,$K1736,Q$22:Q$2999),IF($I1736="c2",SUMIF($E$22:E$2999,$K1736,Q$22:Q$2999),IF($I1736="c3",SUMIF($D$22:D$2999,$K1736,Q$22:Q$2999),IF($I1736="c4",SUMIF($C$22:C$2999,$K1736,Q$22:Q$2999),""))))))</f>
        <v/>
      </c>
      <c r="S1736" s="90"/>
      <c r="T1736" s="90" t="str">
        <f>IF(G1736&lt;&gt;"",IF(S1736&lt;&gt;"",O1736*S1736,"Celda Vacia"),IF($G1736&lt;&gt;"",$O1736*S1736,IF(OR($I1736="c",$I1736="css"),SUMIF($G$22:G$2999,$K1736,T$22:T$2999),IF($I1736="c1",SUMIF($F$22:F$2999,$K1736,T$22:T$2999),IF($I1736="c2",SUMIF($E$22:E$2999,$K1736,T$22:T$2999),IF($I1736="c3",SUMIF($D$22:D$2999,$K1736,T$22:T$2999),IF($I1736="c4",SUMIF($C$22:C$2999,$K1736,T$22:T$2999),"")))))))</f>
        <v/>
      </c>
      <c r="U1736" s="91" t="str">
        <f t="shared" si="424"/>
        <v/>
      </c>
      <c r="V1736" s="45"/>
      <c r="X1736" s="50" t="str">
        <f t="shared" si="425"/>
        <v/>
      </c>
      <c r="Y1736" s="69" t="str">
        <f t="shared" si="426"/>
        <v/>
      </c>
      <c r="Z1736" s="69" t="str">
        <f t="shared" si="427"/>
        <v/>
      </c>
      <c r="AA1736" s="69" t="str">
        <f>IF(I1736="CSS",IF(RELLENAR!$F$6="PEM",IF(OR(T1736&lt;(Q1736),Q1736=0),1,""),IF(OR(T1736*(1+$T$11+$T$9)&lt;(Q1736*(1+$O$9+$O$11)),Q1736=0),1,"")),"")</f>
        <v/>
      </c>
      <c r="AB1736" s="93" t="str">
        <f t="shared" si="428"/>
        <v/>
      </c>
      <c r="AC1736" s="56" t="str">
        <f t="shared" si="429"/>
        <v/>
      </c>
      <c r="AD1736" s="94" t="str">
        <f t="shared" si="430"/>
        <v/>
      </c>
      <c r="AE1736" s="56" t="str">
        <f t="shared" si="431"/>
        <v/>
      </c>
      <c r="AF1736" s="78" t="str">
        <f t="shared" si="432"/>
        <v/>
      </c>
    </row>
    <row r="1737" spans="1:32" s="74" customFormat="1" x14ac:dyDescent="0.2">
      <c r="A1737" s="74" t="str">
        <f>IF(EXPORTADO!I1719&lt;&gt;"",EXPORTADO!I1719,"")</f>
        <v/>
      </c>
      <c r="B1737" s="74" t="str">
        <f t="shared" si="417"/>
        <v/>
      </c>
      <c r="C1737" s="86" t="str">
        <f t="shared" si="418"/>
        <v/>
      </c>
      <c r="D1737" s="86" t="str">
        <f t="shared" si="419"/>
        <v/>
      </c>
      <c r="E1737" s="86" t="str">
        <f t="shared" si="420"/>
        <v/>
      </c>
      <c r="F1737" s="86" t="str">
        <f t="shared" si="421"/>
        <v/>
      </c>
      <c r="G1737" s="86" t="str">
        <f t="shared" si="422"/>
        <v/>
      </c>
      <c r="H1737" s="87" t="str">
        <f>IF(EXPORTADO!B1719&lt;&gt;"",EXPORTADO!B1719,"")</f>
        <v/>
      </c>
      <c r="I1737" s="78" t="str">
        <f t="shared" si="423"/>
        <v/>
      </c>
      <c r="J1737" s="78"/>
      <c r="K1737" s="88" t="str">
        <f>IF(EXPORTADO!A1719&lt;&gt;"",TRIM(EXPORTADO!A1719),"")</f>
        <v/>
      </c>
      <c r="L1737" s="50" t="str">
        <f>IF(K1737&lt;&gt;"",EXPORTADO!D1719,"")</f>
        <v/>
      </c>
      <c r="M1737" s="50"/>
      <c r="N1737" s="78" t="str">
        <f>IF(K1737&lt;&gt;"",EXPORTADO!C1719,"")</f>
        <v/>
      </c>
      <c r="O1737" s="89" t="str">
        <f>IF(G1737&lt;&gt;"",EXPORTADO!E1719,"")</f>
        <v/>
      </c>
      <c r="P1737" s="90" t="str">
        <f>IF(G1737&lt;&gt;"",EXPORTADO!F1719,"")</f>
        <v/>
      </c>
      <c r="Q1737" s="90" t="str">
        <f>IF($G1737&lt;&gt;"",$O1737*P1737,IF(OR($I1737="c",$I1737="css"),SUMIF($G$22:G$2999,$K1737,Q$22:Q$2999),IF($I1737="c1",SUMIF($F$22:F$2999,$K1737,Q$22:Q$2999),IF($I1737="c2",SUMIF($E$22:E$2999,$K1737,Q$22:Q$2999),IF($I1737="c3",SUMIF($D$22:D$2999,$K1737,Q$22:Q$2999),IF($I1737="c4",SUMIF($C$22:C$2999,$K1737,Q$22:Q$2999),""))))))</f>
        <v/>
      </c>
      <c r="S1737" s="90"/>
      <c r="T1737" s="90" t="str">
        <f>IF(G1737&lt;&gt;"",IF(S1737&lt;&gt;"",O1737*S1737,"Celda Vacia"),IF($G1737&lt;&gt;"",$O1737*S1737,IF(OR($I1737="c",$I1737="css"),SUMIF($G$22:G$2999,$K1737,T$22:T$2999),IF($I1737="c1",SUMIF($F$22:F$2999,$K1737,T$22:T$2999),IF($I1737="c2",SUMIF($E$22:E$2999,$K1737,T$22:T$2999),IF($I1737="c3",SUMIF($D$22:D$2999,$K1737,T$22:T$2999),IF($I1737="c4",SUMIF($C$22:C$2999,$K1737,T$22:T$2999),"")))))))</f>
        <v/>
      </c>
      <c r="U1737" s="91" t="str">
        <f t="shared" si="424"/>
        <v/>
      </c>
      <c r="V1737" s="45"/>
      <c r="X1737" s="50" t="str">
        <f t="shared" si="425"/>
        <v/>
      </c>
      <c r="Y1737" s="69" t="str">
        <f t="shared" si="426"/>
        <v/>
      </c>
      <c r="Z1737" s="69" t="str">
        <f t="shared" si="427"/>
        <v/>
      </c>
      <c r="AA1737" s="69" t="str">
        <f>IF(I1737="CSS",IF(RELLENAR!$F$6="PEM",IF(OR(T1737&lt;(Q1737),Q1737=0),1,""),IF(OR(T1737*(1+$T$11+$T$9)&lt;(Q1737*(1+$O$9+$O$11)),Q1737=0),1,"")),"")</f>
        <v/>
      </c>
      <c r="AB1737" s="93" t="str">
        <f t="shared" si="428"/>
        <v/>
      </c>
      <c r="AC1737" s="56" t="str">
        <f t="shared" si="429"/>
        <v/>
      </c>
      <c r="AD1737" s="94" t="str">
        <f t="shared" si="430"/>
        <v/>
      </c>
      <c r="AE1737" s="56" t="str">
        <f t="shared" si="431"/>
        <v/>
      </c>
      <c r="AF1737" s="78" t="str">
        <f t="shared" si="432"/>
        <v/>
      </c>
    </row>
    <row r="1738" spans="1:32" s="74" customFormat="1" x14ac:dyDescent="0.2">
      <c r="A1738" s="74" t="str">
        <f>IF(EXPORTADO!I1720&lt;&gt;"",EXPORTADO!I1720,"")</f>
        <v/>
      </c>
      <c r="B1738" s="74" t="str">
        <f t="shared" si="417"/>
        <v/>
      </c>
      <c r="C1738" s="86" t="str">
        <f t="shared" si="418"/>
        <v/>
      </c>
      <c r="D1738" s="86" t="str">
        <f t="shared" si="419"/>
        <v/>
      </c>
      <c r="E1738" s="86" t="str">
        <f t="shared" si="420"/>
        <v/>
      </c>
      <c r="F1738" s="86" t="str">
        <f t="shared" si="421"/>
        <v/>
      </c>
      <c r="G1738" s="86" t="str">
        <f t="shared" si="422"/>
        <v/>
      </c>
      <c r="H1738" s="87" t="str">
        <f>IF(EXPORTADO!B1720&lt;&gt;"",EXPORTADO!B1720,"")</f>
        <v/>
      </c>
      <c r="I1738" s="78" t="str">
        <f t="shared" si="423"/>
        <v/>
      </c>
      <c r="J1738" s="78"/>
      <c r="K1738" s="88" t="str">
        <f>IF(EXPORTADO!A1720&lt;&gt;"",TRIM(EXPORTADO!A1720),"")</f>
        <v/>
      </c>
      <c r="L1738" s="50" t="str">
        <f>IF(K1738&lt;&gt;"",EXPORTADO!D1720,"")</f>
        <v/>
      </c>
      <c r="M1738" s="50"/>
      <c r="N1738" s="78" t="str">
        <f>IF(K1738&lt;&gt;"",EXPORTADO!C1720,"")</f>
        <v/>
      </c>
      <c r="O1738" s="89" t="str">
        <f>IF(G1738&lt;&gt;"",EXPORTADO!E1720,"")</f>
        <v/>
      </c>
      <c r="P1738" s="90" t="str">
        <f>IF(G1738&lt;&gt;"",EXPORTADO!F1720,"")</f>
        <v/>
      </c>
      <c r="Q1738" s="90" t="str">
        <f>IF($G1738&lt;&gt;"",$O1738*P1738,IF(OR($I1738="c",$I1738="css"),SUMIF($G$22:G$2999,$K1738,Q$22:Q$2999),IF($I1738="c1",SUMIF($F$22:F$2999,$K1738,Q$22:Q$2999),IF($I1738="c2",SUMIF($E$22:E$2999,$K1738,Q$22:Q$2999),IF($I1738="c3",SUMIF($D$22:D$2999,$K1738,Q$22:Q$2999),IF($I1738="c4",SUMIF($C$22:C$2999,$K1738,Q$22:Q$2999),""))))))</f>
        <v/>
      </c>
      <c r="S1738" s="90"/>
      <c r="T1738" s="90" t="str">
        <f>IF(G1738&lt;&gt;"",IF(S1738&lt;&gt;"",O1738*S1738,"Celda Vacia"),IF($G1738&lt;&gt;"",$O1738*S1738,IF(OR($I1738="c",$I1738="css"),SUMIF($G$22:G$2999,$K1738,T$22:T$2999),IF($I1738="c1",SUMIF($F$22:F$2999,$K1738,T$22:T$2999),IF($I1738="c2",SUMIF($E$22:E$2999,$K1738,T$22:T$2999),IF($I1738="c3",SUMIF($D$22:D$2999,$K1738,T$22:T$2999),IF($I1738="c4",SUMIF($C$22:C$2999,$K1738,T$22:T$2999),"")))))))</f>
        <v/>
      </c>
      <c r="U1738" s="91" t="str">
        <f t="shared" si="424"/>
        <v/>
      </c>
      <c r="V1738" s="45"/>
      <c r="X1738" s="50" t="str">
        <f t="shared" si="425"/>
        <v/>
      </c>
      <c r="Y1738" s="69" t="str">
        <f t="shared" si="426"/>
        <v/>
      </c>
      <c r="Z1738" s="69" t="str">
        <f t="shared" si="427"/>
        <v/>
      </c>
      <c r="AA1738" s="69" t="str">
        <f>IF(I1738="CSS",IF(RELLENAR!$F$6="PEM",IF(OR(T1738&lt;(Q1738),Q1738=0),1,""),IF(OR(T1738*(1+$T$11+$T$9)&lt;(Q1738*(1+$O$9+$O$11)),Q1738=0),1,"")),"")</f>
        <v/>
      </c>
      <c r="AB1738" s="93" t="str">
        <f t="shared" si="428"/>
        <v/>
      </c>
      <c r="AC1738" s="56" t="str">
        <f t="shared" si="429"/>
        <v/>
      </c>
      <c r="AD1738" s="94" t="str">
        <f t="shared" si="430"/>
        <v/>
      </c>
      <c r="AE1738" s="56" t="str">
        <f t="shared" si="431"/>
        <v/>
      </c>
      <c r="AF1738" s="78" t="str">
        <f t="shared" si="432"/>
        <v/>
      </c>
    </row>
    <row r="1739" spans="1:32" s="74" customFormat="1" x14ac:dyDescent="0.2">
      <c r="A1739" s="74" t="str">
        <f>IF(EXPORTADO!I1721&lt;&gt;"",EXPORTADO!I1721,"")</f>
        <v/>
      </c>
      <c r="B1739" s="74" t="str">
        <f t="shared" si="417"/>
        <v/>
      </c>
      <c r="C1739" s="86" t="str">
        <f t="shared" si="418"/>
        <v/>
      </c>
      <c r="D1739" s="86" t="str">
        <f t="shared" si="419"/>
        <v/>
      </c>
      <c r="E1739" s="86" t="str">
        <f t="shared" si="420"/>
        <v/>
      </c>
      <c r="F1739" s="86" t="str">
        <f t="shared" si="421"/>
        <v/>
      </c>
      <c r="G1739" s="86" t="str">
        <f t="shared" si="422"/>
        <v/>
      </c>
      <c r="H1739" s="87" t="str">
        <f>IF(EXPORTADO!B1721&lt;&gt;"",EXPORTADO!B1721,"")</f>
        <v/>
      </c>
      <c r="I1739" s="78" t="str">
        <f t="shared" si="423"/>
        <v/>
      </c>
      <c r="J1739" s="78"/>
      <c r="K1739" s="88" t="str">
        <f>IF(EXPORTADO!A1721&lt;&gt;"",TRIM(EXPORTADO!A1721),"")</f>
        <v/>
      </c>
      <c r="L1739" s="50" t="str">
        <f>IF(K1739&lt;&gt;"",EXPORTADO!D1721,"")</f>
        <v/>
      </c>
      <c r="M1739" s="50"/>
      <c r="N1739" s="78" t="str">
        <f>IF(K1739&lt;&gt;"",EXPORTADO!C1721,"")</f>
        <v/>
      </c>
      <c r="O1739" s="89" t="str">
        <f>IF(G1739&lt;&gt;"",EXPORTADO!E1721,"")</f>
        <v/>
      </c>
      <c r="P1739" s="90" t="str">
        <f>IF(G1739&lt;&gt;"",EXPORTADO!F1721,"")</f>
        <v/>
      </c>
      <c r="Q1739" s="90" t="str">
        <f>IF($G1739&lt;&gt;"",$O1739*P1739,IF(OR($I1739="c",$I1739="css"),SUMIF($G$22:G$2999,$K1739,Q$22:Q$2999),IF($I1739="c1",SUMIF($F$22:F$2999,$K1739,Q$22:Q$2999),IF($I1739="c2",SUMIF($E$22:E$2999,$K1739,Q$22:Q$2999),IF($I1739="c3",SUMIF($D$22:D$2999,$K1739,Q$22:Q$2999),IF($I1739="c4",SUMIF($C$22:C$2999,$K1739,Q$22:Q$2999),""))))))</f>
        <v/>
      </c>
      <c r="S1739" s="90"/>
      <c r="T1739" s="90" t="str">
        <f>IF(G1739&lt;&gt;"",IF(S1739&lt;&gt;"",O1739*S1739,"Celda Vacia"),IF($G1739&lt;&gt;"",$O1739*S1739,IF(OR($I1739="c",$I1739="css"),SUMIF($G$22:G$2999,$K1739,T$22:T$2999),IF($I1739="c1",SUMIF($F$22:F$2999,$K1739,T$22:T$2999),IF($I1739="c2",SUMIF($E$22:E$2999,$K1739,T$22:T$2999),IF($I1739="c3",SUMIF($D$22:D$2999,$K1739,T$22:T$2999),IF($I1739="c4",SUMIF($C$22:C$2999,$K1739,T$22:T$2999),"")))))))</f>
        <v/>
      </c>
      <c r="U1739" s="91" t="str">
        <f t="shared" si="424"/>
        <v/>
      </c>
      <c r="V1739" s="45"/>
      <c r="X1739" s="50" t="str">
        <f t="shared" si="425"/>
        <v/>
      </c>
      <c r="Y1739" s="69" t="str">
        <f t="shared" si="426"/>
        <v/>
      </c>
      <c r="Z1739" s="69" t="str">
        <f t="shared" si="427"/>
        <v/>
      </c>
      <c r="AA1739" s="69" t="str">
        <f>IF(I1739="CSS",IF(RELLENAR!$F$6="PEM",IF(OR(T1739&lt;(Q1739),Q1739=0),1,""),IF(OR(T1739*(1+$T$11+$T$9)&lt;(Q1739*(1+$O$9+$O$11)),Q1739=0),1,"")),"")</f>
        <v/>
      </c>
      <c r="AB1739" s="93" t="str">
        <f t="shared" si="428"/>
        <v/>
      </c>
      <c r="AC1739" s="56" t="str">
        <f t="shared" si="429"/>
        <v/>
      </c>
      <c r="AD1739" s="94" t="str">
        <f t="shared" si="430"/>
        <v/>
      </c>
      <c r="AE1739" s="56" t="str">
        <f t="shared" si="431"/>
        <v/>
      </c>
      <c r="AF1739" s="78" t="str">
        <f t="shared" si="432"/>
        <v/>
      </c>
    </row>
    <row r="1740" spans="1:32" s="74" customFormat="1" x14ac:dyDescent="0.2">
      <c r="A1740" s="74" t="str">
        <f>IF(EXPORTADO!I1722&lt;&gt;"",EXPORTADO!I1722,"")</f>
        <v/>
      </c>
      <c r="B1740" s="74" t="str">
        <f t="shared" si="417"/>
        <v/>
      </c>
      <c r="C1740" s="86" t="str">
        <f t="shared" si="418"/>
        <v/>
      </c>
      <c r="D1740" s="86" t="str">
        <f t="shared" si="419"/>
        <v/>
      </c>
      <c r="E1740" s="86" t="str">
        <f t="shared" si="420"/>
        <v/>
      </c>
      <c r="F1740" s="86" t="str">
        <f t="shared" si="421"/>
        <v/>
      </c>
      <c r="G1740" s="86" t="str">
        <f t="shared" si="422"/>
        <v/>
      </c>
      <c r="H1740" s="87" t="str">
        <f>IF(EXPORTADO!B1722&lt;&gt;"",EXPORTADO!B1722,"")</f>
        <v/>
      </c>
      <c r="I1740" s="78" t="str">
        <f t="shared" si="423"/>
        <v/>
      </c>
      <c r="J1740" s="78"/>
      <c r="K1740" s="88" t="str">
        <f>IF(EXPORTADO!A1722&lt;&gt;"",TRIM(EXPORTADO!A1722),"")</f>
        <v/>
      </c>
      <c r="L1740" s="50" t="str">
        <f>IF(K1740&lt;&gt;"",EXPORTADO!D1722,"")</f>
        <v/>
      </c>
      <c r="M1740" s="50"/>
      <c r="N1740" s="78" t="str">
        <f>IF(K1740&lt;&gt;"",EXPORTADO!C1722,"")</f>
        <v/>
      </c>
      <c r="O1740" s="89" t="str">
        <f>IF(G1740&lt;&gt;"",EXPORTADO!E1722,"")</f>
        <v/>
      </c>
      <c r="P1740" s="90" t="str">
        <f>IF(G1740&lt;&gt;"",EXPORTADO!F1722,"")</f>
        <v/>
      </c>
      <c r="Q1740" s="90" t="str">
        <f>IF($G1740&lt;&gt;"",$O1740*P1740,IF(OR($I1740="c",$I1740="css"),SUMIF($G$22:G$2999,$K1740,Q$22:Q$2999),IF($I1740="c1",SUMIF($F$22:F$2999,$K1740,Q$22:Q$2999),IF($I1740="c2",SUMIF($E$22:E$2999,$K1740,Q$22:Q$2999),IF($I1740="c3",SUMIF($D$22:D$2999,$K1740,Q$22:Q$2999),IF($I1740="c4",SUMIF($C$22:C$2999,$K1740,Q$22:Q$2999),""))))))</f>
        <v/>
      </c>
      <c r="S1740" s="90"/>
      <c r="T1740" s="90" t="str">
        <f>IF(G1740&lt;&gt;"",IF(S1740&lt;&gt;"",O1740*S1740,"Celda Vacia"),IF($G1740&lt;&gt;"",$O1740*S1740,IF(OR($I1740="c",$I1740="css"),SUMIF($G$22:G$2999,$K1740,T$22:T$2999),IF($I1740="c1",SUMIF($F$22:F$2999,$K1740,T$22:T$2999),IF($I1740="c2",SUMIF($E$22:E$2999,$K1740,T$22:T$2999),IF($I1740="c3",SUMIF($D$22:D$2999,$K1740,T$22:T$2999),IF($I1740="c4",SUMIF($C$22:C$2999,$K1740,T$22:T$2999),"")))))))</f>
        <v/>
      </c>
      <c r="U1740" s="91" t="str">
        <f t="shared" si="424"/>
        <v/>
      </c>
      <c r="V1740" s="45"/>
      <c r="X1740" s="50" t="str">
        <f t="shared" si="425"/>
        <v/>
      </c>
      <c r="Y1740" s="69" t="str">
        <f t="shared" si="426"/>
        <v/>
      </c>
      <c r="Z1740" s="69" t="str">
        <f t="shared" si="427"/>
        <v/>
      </c>
      <c r="AA1740" s="69" t="str">
        <f>IF(I1740="CSS",IF(RELLENAR!$F$6="PEM",IF(OR(T1740&lt;(Q1740),Q1740=0),1,""),IF(OR(T1740*(1+$T$11+$T$9)&lt;(Q1740*(1+$O$9+$O$11)),Q1740=0),1,"")),"")</f>
        <v/>
      </c>
      <c r="AB1740" s="93" t="str">
        <f t="shared" si="428"/>
        <v/>
      </c>
      <c r="AC1740" s="56" t="str">
        <f t="shared" si="429"/>
        <v/>
      </c>
      <c r="AD1740" s="94" t="str">
        <f t="shared" si="430"/>
        <v/>
      </c>
      <c r="AE1740" s="56" t="str">
        <f t="shared" si="431"/>
        <v/>
      </c>
      <c r="AF1740" s="78" t="str">
        <f t="shared" si="432"/>
        <v/>
      </c>
    </row>
    <row r="1741" spans="1:32" s="74" customFormat="1" x14ac:dyDescent="0.2">
      <c r="A1741" s="74" t="str">
        <f>IF(EXPORTADO!I1723&lt;&gt;"",EXPORTADO!I1723,"")</f>
        <v/>
      </c>
      <c r="B1741" s="74" t="str">
        <f t="shared" si="417"/>
        <v/>
      </c>
      <c r="C1741" s="86" t="str">
        <f t="shared" si="418"/>
        <v/>
      </c>
      <c r="D1741" s="86" t="str">
        <f t="shared" si="419"/>
        <v/>
      </c>
      <c r="E1741" s="86" t="str">
        <f t="shared" si="420"/>
        <v/>
      </c>
      <c r="F1741" s="86" t="str">
        <f t="shared" si="421"/>
        <v/>
      </c>
      <c r="G1741" s="86" t="str">
        <f t="shared" si="422"/>
        <v/>
      </c>
      <c r="H1741" s="87" t="str">
        <f>IF(EXPORTADO!B1723&lt;&gt;"",EXPORTADO!B1723,"")</f>
        <v/>
      </c>
      <c r="I1741" s="78" t="str">
        <f t="shared" si="423"/>
        <v/>
      </c>
      <c r="J1741" s="78"/>
      <c r="K1741" s="88" t="str">
        <f>IF(EXPORTADO!A1723&lt;&gt;"",TRIM(EXPORTADO!A1723),"")</f>
        <v/>
      </c>
      <c r="L1741" s="50" t="str">
        <f>IF(K1741&lt;&gt;"",EXPORTADO!D1723,"")</f>
        <v/>
      </c>
      <c r="M1741" s="50"/>
      <c r="N1741" s="78" t="str">
        <f>IF(K1741&lt;&gt;"",EXPORTADO!C1723,"")</f>
        <v/>
      </c>
      <c r="O1741" s="89" t="str">
        <f>IF(G1741&lt;&gt;"",EXPORTADO!E1723,"")</f>
        <v/>
      </c>
      <c r="P1741" s="90" t="str">
        <f>IF(G1741&lt;&gt;"",EXPORTADO!F1723,"")</f>
        <v/>
      </c>
      <c r="Q1741" s="90" t="str">
        <f>IF($G1741&lt;&gt;"",$O1741*P1741,IF(OR($I1741="c",$I1741="css"),SUMIF($G$22:G$2999,$K1741,Q$22:Q$2999),IF($I1741="c1",SUMIF($F$22:F$2999,$K1741,Q$22:Q$2999),IF($I1741="c2",SUMIF($E$22:E$2999,$K1741,Q$22:Q$2999),IF($I1741="c3",SUMIF($D$22:D$2999,$K1741,Q$22:Q$2999),IF($I1741="c4",SUMIF($C$22:C$2999,$K1741,Q$22:Q$2999),""))))))</f>
        <v/>
      </c>
      <c r="S1741" s="90"/>
      <c r="T1741" s="90" t="str">
        <f>IF(G1741&lt;&gt;"",IF(S1741&lt;&gt;"",O1741*S1741,"Celda Vacia"),IF($G1741&lt;&gt;"",$O1741*S1741,IF(OR($I1741="c",$I1741="css"),SUMIF($G$22:G$2999,$K1741,T$22:T$2999),IF($I1741="c1",SUMIF($F$22:F$2999,$K1741,T$22:T$2999),IF($I1741="c2",SUMIF($E$22:E$2999,$K1741,T$22:T$2999),IF($I1741="c3",SUMIF($D$22:D$2999,$K1741,T$22:T$2999),IF($I1741="c4",SUMIF($C$22:C$2999,$K1741,T$22:T$2999),"")))))))</f>
        <v/>
      </c>
      <c r="U1741" s="91" t="str">
        <f t="shared" si="424"/>
        <v/>
      </c>
      <c r="V1741" s="45"/>
      <c r="X1741" s="50" t="str">
        <f t="shared" si="425"/>
        <v/>
      </c>
      <c r="Y1741" s="69" t="str">
        <f t="shared" si="426"/>
        <v/>
      </c>
      <c r="Z1741" s="69" t="str">
        <f t="shared" si="427"/>
        <v/>
      </c>
      <c r="AA1741" s="69" t="str">
        <f>IF(I1741="CSS",IF(RELLENAR!$F$6="PEM",IF(OR(T1741&lt;(Q1741),Q1741=0),1,""),IF(OR(T1741*(1+$T$11+$T$9)&lt;(Q1741*(1+$O$9+$O$11)),Q1741=0),1,"")),"")</f>
        <v/>
      </c>
      <c r="AB1741" s="93" t="str">
        <f t="shared" si="428"/>
        <v/>
      </c>
      <c r="AC1741" s="56" t="str">
        <f t="shared" si="429"/>
        <v/>
      </c>
      <c r="AD1741" s="94" t="str">
        <f t="shared" si="430"/>
        <v/>
      </c>
      <c r="AE1741" s="56" t="str">
        <f t="shared" si="431"/>
        <v/>
      </c>
      <c r="AF1741" s="78" t="str">
        <f t="shared" si="432"/>
        <v/>
      </c>
    </row>
    <row r="1742" spans="1:32" s="74" customFormat="1" x14ac:dyDescent="0.2">
      <c r="A1742" s="74" t="str">
        <f>IF(EXPORTADO!I1724&lt;&gt;"",EXPORTADO!I1724,"")</f>
        <v/>
      </c>
      <c r="B1742" s="74" t="str">
        <f t="shared" si="417"/>
        <v/>
      </c>
      <c r="C1742" s="86" t="str">
        <f t="shared" si="418"/>
        <v/>
      </c>
      <c r="D1742" s="86" t="str">
        <f t="shared" si="419"/>
        <v/>
      </c>
      <c r="E1742" s="86" t="str">
        <f t="shared" si="420"/>
        <v/>
      </c>
      <c r="F1742" s="86" t="str">
        <f t="shared" si="421"/>
        <v/>
      </c>
      <c r="G1742" s="86" t="str">
        <f t="shared" si="422"/>
        <v/>
      </c>
      <c r="H1742" s="87" t="str">
        <f>IF(EXPORTADO!B1724&lt;&gt;"",EXPORTADO!B1724,"")</f>
        <v/>
      </c>
      <c r="I1742" s="78" t="str">
        <f t="shared" si="423"/>
        <v/>
      </c>
      <c r="J1742" s="78"/>
      <c r="K1742" s="88" t="str">
        <f>IF(EXPORTADO!A1724&lt;&gt;"",TRIM(EXPORTADO!A1724),"")</f>
        <v/>
      </c>
      <c r="L1742" s="50" t="str">
        <f>IF(K1742&lt;&gt;"",EXPORTADO!D1724,"")</f>
        <v/>
      </c>
      <c r="M1742" s="50"/>
      <c r="N1742" s="78" t="str">
        <f>IF(K1742&lt;&gt;"",EXPORTADO!C1724,"")</f>
        <v/>
      </c>
      <c r="O1742" s="89" t="str">
        <f>IF(G1742&lt;&gt;"",EXPORTADO!E1724,"")</f>
        <v/>
      </c>
      <c r="P1742" s="90" t="str">
        <f>IF(G1742&lt;&gt;"",EXPORTADO!F1724,"")</f>
        <v/>
      </c>
      <c r="Q1742" s="90" t="str">
        <f>IF($G1742&lt;&gt;"",$O1742*P1742,IF(OR($I1742="c",$I1742="css"),SUMIF($G$22:G$2999,$K1742,Q$22:Q$2999),IF($I1742="c1",SUMIF($F$22:F$2999,$K1742,Q$22:Q$2999),IF($I1742="c2",SUMIF($E$22:E$2999,$K1742,Q$22:Q$2999),IF($I1742="c3",SUMIF($D$22:D$2999,$K1742,Q$22:Q$2999),IF($I1742="c4",SUMIF($C$22:C$2999,$K1742,Q$22:Q$2999),""))))))</f>
        <v/>
      </c>
      <c r="S1742" s="90"/>
      <c r="T1742" s="90" t="str">
        <f>IF(G1742&lt;&gt;"",IF(S1742&lt;&gt;"",O1742*S1742,"Celda Vacia"),IF($G1742&lt;&gt;"",$O1742*S1742,IF(OR($I1742="c",$I1742="css"),SUMIF($G$22:G$2999,$K1742,T$22:T$2999),IF($I1742="c1",SUMIF($F$22:F$2999,$K1742,T$22:T$2999),IF($I1742="c2",SUMIF($E$22:E$2999,$K1742,T$22:T$2999),IF($I1742="c3",SUMIF($D$22:D$2999,$K1742,T$22:T$2999),IF($I1742="c4",SUMIF($C$22:C$2999,$K1742,T$22:T$2999),"")))))))</f>
        <v/>
      </c>
      <c r="U1742" s="91" t="str">
        <f t="shared" si="424"/>
        <v/>
      </c>
      <c r="V1742" s="45"/>
      <c r="X1742" s="50" t="str">
        <f t="shared" si="425"/>
        <v/>
      </c>
      <c r="Y1742" s="69" t="str">
        <f t="shared" si="426"/>
        <v/>
      </c>
      <c r="Z1742" s="69" t="str">
        <f t="shared" si="427"/>
        <v/>
      </c>
      <c r="AA1742" s="69" t="str">
        <f>IF(I1742="CSS",IF(RELLENAR!$F$6="PEM",IF(OR(T1742&lt;(Q1742),Q1742=0),1,""),IF(OR(T1742*(1+$T$11+$T$9)&lt;(Q1742*(1+$O$9+$O$11)),Q1742=0),1,"")),"")</f>
        <v/>
      </c>
      <c r="AB1742" s="93" t="str">
        <f t="shared" si="428"/>
        <v/>
      </c>
      <c r="AC1742" s="56" t="str">
        <f t="shared" si="429"/>
        <v/>
      </c>
      <c r="AD1742" s="94" t="str">
        <f t="shared" si="430"/>
        <v/>
      </c>
      <c r="AE1742" s="56" t="str">
        <f t="shared" si="431"/>
        <v/>
      </c>
      <c r="AF1742" s="78" t="str">
        <f t="shared" si="432"/>
        <v/>
      </c>
    </row>
    <row r="1743" spans="1:32" s="74" customFormat="1" x14ac:dyDescent="0.2">
      <c r="A1743" s="74" t="str">
        <f>IF(EXPORTADO!I1725&lt;&gt;"",EXPORTADO!I1725,"")</f>
        <v/>
      </c>
      <c r="B1743" s="74" t="str">
        <f t="shared" si="417"/>
        <v/>
      </c>
      <c r="C1743" s="86" t="str">
        <f t="shared" si="418"/>
        <v/>
      </c>
      <c r="D1743" s="86" t="str">
        <f t="shared" si="419"/>
        <v/>
      </c>
      <c r="E1743" s="86" t="str">
        <f t="shared" si="420"/>
        <v/>
      </c>
      <c r="F1743" s="86" t="str">
        <f t="shared" si="421"/>
        <v/>
      </c>
      <c r="G1743" s="86" t="str">
        <f t="shared" si="422"/>
        <v/>
      </c>
      <c r="H1743" s="87" t="str">
        <f>IF(EXPORTADO!B1725&lt;&gt;"",EXPORTADO!B1725,"")</f>
        <v/>
      </c>
      <c r="I1743" s="78" t="str">
        <f t="shared" si="423"/>
        <v/>
      </c>
      <c r="J1743" s="78"/>
      <c r="K1743" s="88" t="str">
        <f>IF(EXPORTADO!A1725&lt;&gt;"",TRIM(EXPORTADO!A1725),"")</f>
        <v/>
      </c>
      <c r="L1743" s="50" t="str">
        <f>IF(K1743&lt;&gt;"",EXPORTADO!D1725,"")</f>
        <v/>
      </c>
      <c r="M1743" s="50"/>
      <c r="N1743" s="78" t="str">
        <f>IF(K1743&lt;&gt;"",EXPORTADO!C1725,"")</f>
        <v/>
      </c>
      <c r="O1743" s="89" t="str">
        <f>IF(G1743&lt;&gt;"",EXPORTADO!E1725,"")</f>
        <v/>
      </c>
      <c r="P1743" s="90" t="str">
        <f>IF(G1743&lt;&gt;"",EXPORTADO!F1725,"")</f>
        <v/>
      </c>
      <c r="Q1743" s="90" t="str">
        <f>IF($G1743&lt;&gt;"",$O1743*P1743,IF(OR($I1743="c",$I1743="css"),SUMIF($G$22:G$2999,$K1743,Q$22:Q$2999),IF($I1743="c1",SUMIF($F$22:F$2999,$K1743,Q$22:Q$2999),IF($I1743="c2",SUMIF($E$22:E$2999,$K1743,Q$22:Q$2999),IF($I1743="c3",SUMIF($D$22:D$2999,$K1743,Q$22:Q$2999),IF($I1743="c4",SUMIF($C$22:C$2999,$K1743,Q$22:Q$2999),""))))))</f>
        <v/>
      </c>
      <c r="S1743" s="90"/>
      <c r="T1743" s="90" t="str">
        <f>IF(G1743&lt;&gt;"",IF(S1743&lt;&gt;"",O1743*S1743,"Celda Vacia"),IF($G1743&lt;&gt;"",$O1743*S1743,IF(OR($I1743="c",$I1743="css"),SUMIF($G$22:G$2999,$K1743,T$22:T$2999),IF($I1743="c1",SUMIF($F$22:F$2999,$K1743,T$22:T$2999),IF($I1743="c2",SUMIF($E$22:E$2999,$K1743,T$22:T$2999),IF($I1743="c3",SUMIF($D$22:D$2999,$K1743,T$22:T$2999),IF($I1743="c4",SUMIF($C$22:C$2999,$K1743,T$22:T$2999),"")))))))</f>
        <v/>
      </c>
      <c r="U1743" s="91" t="str">
        <f t="shared" si="424"/>
        <v/>
      </c>
      <c r="V1743" s="45"/>
      <c r="X1743" s="50" t="str">
        <f t="shared" si="425"/>
        <v/>
      </c>
      <c r="Y1743" s="69" t="str">
        <f t="shared" si="426"/>
        <v/>
      </c>
      <c r="Z1743" s="69" t="str">
        <f t="shared" si="427"/>
        <v/>
      </c>
      <c r="AA1743" s="69" t="str">
        <f>IF(I1743="CSS",IF(RELLENAR!$F$6="PEM",IF(OR(T1743&lt;(Q1743),Q1743=0),1,""),IF(OR(T1743*(1+$T$11+$T$9)&lt;(Q1743*(1+$O$9+$O$11)),Q1743=0),1,"")),"")</f>
        <v/>
      </c>
      <c r="AB1743" s="93" t="str">
        <f t="shared" si="428"/>
        <v/>
      </c>
      <c r="AC1743" s="56" t="str">
        <f t="shared" si="429"/>
        <v/>
      </c>
      <c r="AD1743" s="94" t="str">
        <f t="shared" si="430"/>
        <v/>
      </c>
      <c r="AE1743" s="56" t="str">
        <f t="shared" si="431"/>
        <v/>
      </c>
      <c r="AF1743" s="78" t="str">
        <f t="shared" si="432"/>
        <v/>
      </c>
    </row>
    <row r="1744" spans="1:32" s="74" customFormat="1" x14ac:dyDescent="0.2">
      <c r="A1744" s="74" t="str">
        <f>IF(EXPORTADO!I1726&lt;&gt;"",EXPORTADO!I1726,"")</f>
        <v/>
      </c>
      <c r="B1744" s="74" t="str">
        <f t="shared" si="417"/>
        <v/>
      </c>
      <c r="C1744" s="86" t="str">
        <f t="shared" si="418"/>
        <v/>
      </c>
      <c r="D1744" s="86" t="str">
        <f t="shared" si="419"/>
        <v/>
      </c>
      <c r="E1744" s="86" t="str">
        <f t="shared" si="420"/>
        <v/>
      </c>
      <c r="F1744" s="86" t="str">
        <f t="shared" si="421"/>
        <v/>
      </c>
      <c r="G1744" s="86" t="str">
        <f t="shared" si="422"/>
        <v/>
      </c>
      <c r="H1744" s="87" t="str">
        <f>IF(EXPORTADO!B1726&lt;&gt;"",EXPORTADO!B1726,"")</f>
        <v/>
      </c>
      <c r="I1744" s="78" t="str">
        <f t="shared" si="423"/>
        <v/>
      </c>
      <c r="J1744" s="78"/>
      <c r="K1744" s="88" t="str">
        <f>IF(EXPORTADO!A1726&lt;&gt;"",TRIM(EXPORTADO!A1726),"")</f>
        <v/>
      </c>
      <c r="L1744" s="50" t="str">
        <f>IF(K1744&lt;&gt;"",EXPORTADO!D1726,"")</f>
        <v/>
      </c>
      <c r="M1744" s="50"/>
      <c r="N1744" s="78" t="str">
        <f>IF(K1744&lt;&gt;"",EXPORTADO!C1726,"")</f>
        <v/>
      </c>
      <c r="O1744" s="89" t="str">
        <f>IF(G1744&lt;&gt;"",EXPORTADO!E1726,"")</f>
        <v/>
      </c>
      <c r="P1744" s="90" t="str">
        <f>IF(G1744&lt;&gt;"",EXPORTADO!F1726,"")</f>
        <v/>
      </c>
      <c r="Q1744" s="90" t="str">
        <f>IF($G1744&lt;&gt;"",$O1744*P1744,IF(OR($I1744="c",$I1744="css"),SUMIF($G$22:G$2999,$K1744,Q$22:Q$2999),IF($I1744="c1",SUMIF($F$22:F$2999,$K1744,Q$22:Q$2999),IF($I1744="c2",SUMIF($E$22:E$2999,$K1744,Q$22:Q$2999),IF($I1744="c3",SUMIF($D$22:D$2999,$K1744,Q$22:Q$2999),IF($I1744="c4",SUMIF($C$22:C$2999,$K1744,Q$22:Q$2999),""))))))</f>
        <v/>
      </c>
      <c r="S1744" s="90"/>
      <c r="T1744" s="90" t="str">
        <f>IF(G1744&lt;&gt;"",IF(S1744&lt;&gt;"",O1744*S1744,"Celda Vacia"),IF($G1744&lt;&gt;"",$O1744*S1744,IF(OR($I1744="c",$I1744="css"),SUMIF($G$22:G$2999,$K1744,T$22:T$2999),IF($I1744="c1",SUMIF($F$22:F$2999,$K1744,T$22:T$2999),IF($I1744="c2",SUMIF($E$22:E$2999,$K1744,T$22:T$2999),IF($I1744="c3",SUMIF($D$22:D$2999,$K1744,T$22:T$2999),IF($I1744="c4",SUMIF($C$22:C$2999,$K1744,T$22:T$2999),"")))))))</f>
        <v/>
      </c>
      <c r="U1744" s="91" t="str">
        <f t="shared" si="424"/>
        <v/>
      </c>
      <c r="V1744" s="45"/>
      <c r="X1744" s="50" t="str">
        <f t="shared" si="425"/>
        <v/>
      </c>
      <c r="Y1744" s="69" t="str">
        <f t="shared" si="426"/>
        <v/>
      </c>
      <c r="Z1744" s="69" t="str">
        <f t="shared" si="427"/>
        <v/>
      </c>
      <c r="AA1744" s="69" t="str">
        <f>IF(I1744="CSS",IF(RELLENAR!$F$6="PEM",IF(OR(T1744&lt;(Q1744),Q1744=0),1,""),IF(OR(T1744*(1+$T$11+$T$9)&lt;(Q1744*(1+$O$9+$O$11)),Q1744=0),1,"")),"")</f>
        <v/>
      </c>
      <c r="AB1744" s="93" t="str">
        <f t="shared" si="428"/>
        <v/>
      </c>
      <c r="AC1744" s="56" t="str">
        <f t="shared" si="429"/>
        <v/>
      </c>
      <c r="AD1744" s="94" t="str">
        <f t="shared" si="430"/>
        <v/>
      </c>
      <c r="AE1744" s="56" t="str">
        <f t="shared" si="431"/>
        <v/>
      </c>
      <c r="AF1744" s="78" t="str">
        <f t="shared" si="432"/>
        <v/>
      </c>
    </row>
    <row r="1745" spans="1:32" s="74" customFormat="1" x14ac:dyDescent="0.2">
      <c r="A1745" s="74" t="str">
        <f>IF(EXPORTADO!I1727&lt;&gt;"",EXPORTADO!I1727,"")</f>
        <v/>
      </c>
      <c r="B1745" s="74" t="str">
        <f t="shared" si="417"/>
        <v/>
      </c>
      <c r="C1745" s="86" t="str">
        <f t="shared" si="418"/>
        <v/>
      </c>
      <c r="D1745" s="86" t="str">
        <f t="shared" si="419"/>
        <v/>
      </c>
      <c r="E1745" s="86" t="str">
        <f t="shared" si="420"/>
        <v/>
      </c>
      <c r="F1745" s="86" t="str">
        <f t="shared" si="421"/>
        <v/>
      </c>
      <c r="G1745" s="86" t="str">
        <f t="shared" si="422"/>
        <v/>
      </c>
      <c r="H1745" s="87" t="str">
        <f>IF(EXPORTADO!B1727&lt;&gt;"",EXPORTADO!B1727,"")</f>
        <v/>
      </c>
      <c r="I1745" s="78" t="str">
        <f t="shared" si="423"/>
        <v/>
      </c>
      <c r="J1745" s="78"/>
      <c r="K1745" s="88" t="str">
        <f>IF(EXPORTADO!A1727&lt;&gt;"",TRIM(EXPORTADO!A1727),"")</f>
        <v/>
      </c>
      <c r="L1745" s="50" t="str">
        <f>IF(K1745&lt;&gt;"",EXPORTADO!D1727,"")</f>
        <v/>
      </c>
      <c r="M1745" s="50"/>
      <c r="N1745" s="78" t="str">
        <f>IF(K1745&lt;&gt;"",EXPORTADO!C1727,"")</f>
        <v/>
      </c>
      <c r="O1745" s="89" t="str">
        <f>IF(G1745&lt;&gt;"",EXPORTADO!E1727,"")</f>
        <v/>
      </c>
      <c r="P1745" s="90" t="str">
        <f>IF(G1745&lt;&gt;"",EXPORTADO!F1727,"")</f>
        <v/>
      </c>
      <c r="Q1745" s="90" t="str">
        <f>IF($G1745&lt;&gt;"",$O1745*P1745,IF(OR($I1745="c",$I1745="css"),SUMIF($G$22:G$2999,$K1745,Q$22:Q$2999),IF($I1745="c1",SUMIF($F$22:F$2999,$K1745,Q$22:Q$2999),IF($I1745="c2",SUMIF($E$22:E$2999,$K1745,Q$22:Q$2999),IF($I1745="c3",SUMIF($D$22:D$2999,$K1745,Q$22:Q$2999),IF($I1745="c4",SUMIF($C$22:C$2999,$K1745,Q$22:Q$2999),""))))))</f>
        <v/>
      </c>
      <c r="S1745" s="90"/>
      <c r="T1745" s="90" t="str">
        <f>IF(G1745&lt;&gt;"",IF(S1745&lt;&gt;"",O1745*S1745,"Celda Vacia"),IF($G1745&lt;&gt;"",$O1745*S1745,IF(OR($I1745="c",$I1745="css"),SUMIF($G$22:G$2999,$K1745,T$22:T$2999),IF($I1745="c1",SUMIF($F$22:F$2999,$K1745,T$22:T$2999),IF($I1745="c2",SUMIF($E$22:E$2999,$K1745,T$22:T$2999),IF($I1745="c3",SUMIF($D$22:D$2999,$K1745,T$22:T$2999),IF($I1745="c4",SUMIF($C$22:C$2999,$K1745,T$22:T$2999),"")))))))</f>
        <v/>
      </c>
      <c r="U1745" s="91" t="str">
        <f t="shared" si="424"/>
        <v/>
      </c>
      <c r="V1745" s="45"/>
      <c r="X1745" s="50" t="str">
        <f t="shared" si="425"/>
        <v/>
      </c>
      <c r="Y1745" s="69" t="str">
        <f t="shared" si="426"/>
        <v/>
      </c>
      <c r="Z1745" s="69" t="str">
        <f t="shared" si="427"/>
        <v/>
      </c>
      <c r="AA1745" s="69" t="str">
        <f>IF(I1745="CSS",IF(RELLENAR!$F$6="PEM",IF(OR(T1745&lt;(Q1745),Q1745=0),1,""),IF(OR(T1745*(1+$T$11+$T$9)&lt;(Q1745*(1+$O$9+$O$11)),Q1745=0),1,"")),"")</f>
        <v/>
      </c>
      <c r="AB1745" s="93" t="str">
        <f t="shared" si="428"/>
        <v/>
      </c>
      <c r="AC1745" s="56" t="str">
        <f t="shared" si="429"/>
        <v/>
      </c>
      <c r="AD1745" s="94" t="str">
        <f t="shared" si="430"/>
        <v/>
      </c>
      <c r="AE1745" s="56" t="str">
        <f t="shared" si="431"/>
        <v/>
      </c>
      <c r="AF1745" s="78" t="str">
        <f t="shared" si="432"/>
        <v/>
      </c>
    </row>
    <row r="1746" spans="1:32" s="74" customFormat="1" x14ac:dyDescent="0.2">
      <c r="A1746" s="74" t="str">
        <f>IF(EXPORTADO!I1728&lt;&gt;"",EXPORTADO!I1728,"")</f>
        <v/>
      </c>
      <c r="B1746" s="74" t="str">
        <f t="shared" si="417"/>
        <v/>
      </c>
      <c r="C1746" s="86" t="str">
        <f t="shared" si="418"/>
        <v/>
      </c>
      <c r="D1746" s="86" t="str">
        <f t="shared" si="419"/>
        <v/>
      </c>
      <c r="E1746" s="86" t="str">
        <f t="shared" si="420"/>
        <v/>
      </c>
      <c r="F1746" s="86" t="str">
        <f t="shared" si="421"/>
        <v/>
      </c>
      <c r="G1746" s="86" t="str">
        <f t="shared" si="422"/>
        <v/>
      </c>
      <c r="H1746" s="87" t="str">
        <f>IF(EXPORTADO!B1728&lt;&gt;"",EXPORTADO!B1728,"")</f>
        <v/>
      </c>
      <c r="I1746" s="78" t="str">
        <f t="shared" si="423"/>
        <v/>
      </c>
      <c r="J1746" s="78"/>
      <c r="K1746" s="88" t="str">
        <f>IF(EXPORTADO!A1728&lt;&gt;"",TRIM(EXPORTADO!A1728),"")</f>
        <v/>
      </c>
      <c r="L1746" s="50" t="str">
        <f>IF(K1746&lt;&gt;"",EXPORTADO!D1728,"")</f>
        <v/>
      </c>
      <c r="M1746" s="50"/>
      <c r="N1746" s="78" t="str">
        <f>IF(K1746&lt;&gt;"",EXPORTADO!C1728,"")</f>
        <v/>
      </c>
      <c r="O1746" s="89" t="str">
        <f>IF(G1746&lt;&gt;"",EXPORTADO!E1728,"")</f>
        <v/>
      </c>
      <c r="P1746" s="90" t="str">
        <f>IF(G1746&lt;&gt;"",EXPORTADO!F1728,"")</f>
        <v/>
      </c>
      <c r="Q1746" s="90" t="str">
        <f>IF($G1746&lt;&gt;"",$O1746*P1746,IF(OR($I1746="c",$I1746="css"),SUMIF($G$22:G$2999,$K1746,Q$22:Q$2999),IF($I1746="c1",SUMIF($F$22:F$2999,$K1746,Q$22:Q$2999),IF($I1746="c2",SUMIF($E$22:E$2999,$K1746,Q$22:Q$2999),IF($I1746="c3",SUMIF($D$22:D$2999,$K1746,Q$22:Q$2999),IF($I1746="c4",SUMIF($C$22:C$2999,$K1746,Q$22:Q$2999),""))))))</f>
        <v/>
      </c>
      <c r="S1746" s="90"/>
      <c r="T1746" s="90" t="str">
        <f>IF(G1746&lt;&gt;"",IF(S1746&lt;&gt;"",O1746*S1746,"Celda Vacia"),IF($G1746&lt;&gt;"",$O1746*S1746,IF(OR($I1746="c",$I1746="css"),SUMIF($G$22:G$2999,$K1746,T$22:T$2999),IF($I1746="c1",SUMIF($F$22:F$2999,$K1746,T$22:T$2999),IF($I1746="c2",SUMIF($E$22:E$2999,$K1746,T$22:T$2999),IF($I1746="c3",SUMIF($D$22:D$2999,$K1746,T$22:T$2999),IF($I1746="c4",SUMIF($C$22:C$2999,$K1746,T$22:T$2999),"")))))))</f>
        <v/>
      </c>
      <c r="U1746" s="91" t="str">
        <f t="shared" si="424"/>
        <v/>
      </c>
      <c r="V1746" s="45"/>
      <c r="X1746" s="50" t="str">
        <f t="shared" si="425"/>
        <v/>
      </c>
      <c r="Y1746" s="69" t="str">
        <f t="shared" si="426"/>
        <v/>
      </c>
      <c r="Z1746" s="69" t="str">
        <f t="shared" si="427"/>
        <v/>
      </c>
      <c r="AA1746" s="69" t="str">
        <f>IF(I1746="CSS",IF(RELLENAR!$F$6="PEM",IF(OR(T1746&lt;(Q1746),Q1746=0),1,""),IF(OR(T1746*(1+$T$11+$T$9)&lt;(Q1746*(1+$O$9+$O$11)),Q1746=0),1,"")),"")</f>
        <v/>
      </c>
      <c r="AB1746" s="93" t="str">
        <f t="shared" si="428"/>
        <v/>
      </c>
      <c r="AC1746" s="56" t="str">
        <f t="shared" si="429"/>
        <v/>
      </c>
      <c r="AD1746" s="94" t="str">
        <f t="shared" si="430"/>
        <v/>
      </c>
      <c r="AE1746" s="56" t="str">
        <f t="shared" si="431"/>
        <v/>
      </c>
      <c r="AF1746" s="78" t="str">
        <f t="shared" si="432"/>
        <v/>
      </c>
    </row>
    <row r="1747" spans="1:32" s="74" customFormat="1" x14ac:dyDescent="0.2">
      <c r="A1747" s="74" t="str">
        <f>IF(EXPORTADO!I1729&lt;&gt;"",EXPORTADO!I1729,"")</f>
        <v/>
      </c>
      <c r="B1747" s="74" t="str">
        <f t="shared" si="417"/>
        <v/>
      </c>
      <c r="C1747" s="86" t="str">
        <f t="shared" si="418"/>
        <v/>
      </c>
      <c r="D1747" s="86" t="str">
        <f t="shared" si="419"/>
        <v/>
      </c>
      <c r="E1747" s="86" t="str">
        <f t="shared" si="420"/>
        <v/>
      </c>
      <c r="F1747" s="86" t="str">
        <f t="shared" si="421"/>
        <v/>
      </c>
      <c r="G1747" s="86" t="str">
        <f t="shared" si="422"/>
        <v/>
      </c>
      <c r="H1747" s="87" t="str">
        <f>IF(EXPORTADO!B1729&lt;&gt;"",EXPORTADO!B1729,"")</f>
        <v/>
      </c>
      <c r="I1747" s="78" t="str">
        <f t="shared" si="423"/>
        <v/>
      </c>
      <c r="J1747" s="78"/>
      <c r="K1747" s="88" t="str">
        <f>IF(EXPORTADO!A1729&lt;&gt;"",TRIM(EXPORTADO!A1729),"")</f>
        <v/>
      </c>
      <c r="L1747" s="50" t="str">
        <f>IF(K1747&lt;&gt;"",EXPORTADO!D1729,"")</f>
        <v/>
      </c>
      <c r="M1747" s="50"/>
      <c r="N1747" s="78" t="str">
        <f>IF(K1747&lt;&gt;"",EXPORTADO!C1729,"")</f>
        <v/>
      </c>
      <c r="O1747" s="89" t="str">
        <f>IF(G1747&lt;&gt;"",EXPORTADO!E1729,"")</f>
        <v/>
      </c>
      <c r="P1747" s="90" t="str">
        <f>IF(G1747&lt;&gt;"",EXPORTADO!F1729,"")</f>
        <v/>
      </c>
      <c r="Q1747" s="90" t="str">
        <f>IF($G1747&lt;&gt;"",$O1747*P1747,IF(OR($I1747="c",$I1747="css"),SUMIF($G$22:G$2999,$K1747,Q$22:Q$2999),IF($I1747="c1",SUMIF($F$22:F$2999,$K1747,Q$22:Q$2999),IF($I1747="c2",SUMIF($E$22:E$2999,$K1747,Q$22:Q$2999),IF($I1747="c3",SUMIF($D$22:D$2999,$K1747,Q$22:Q$2999),IF($I1747="c4",SUMIF($C$22:C$2999,$K1747,Q$22:Q$2999),""))))))</f>
        <v/>
      </c>
      <c r="S1747" s="90"/>
      <c r="T1747" s="90" t="str">
        <f>IF(G1747&lt;&gt;"",IF(S1747&lt;&gt;"",O1747*S1747,"Celda Vacia"),IF($G1747&lt;&gt;"",$O1747*S1747,IF(OR($I1747="c",$I1747="css"),SUMIF($G$22:G$2999,$K1747,T$22:T$2999),IF($I1747="c1",SUMIF($F$22:F$2999,$K1747,T$22:T$2999),IF($I1747="c2",SUMIF($E$22:E$2999,$K1747,T$22:T$2999),IF($I1747="c3",SUMIF($D$22:D$2999,$K1747,T$22:T$2999),IF($I1747="c4",SUMIF($C$22:C$2999,$K1747,T$22:T$2999),"")))))))</f>
        <v/>
      </c>
      <c r="U1747" s="91" t="str">
        <f t="shared" si="424"/>
        <v/>
      </c>
      <c r="V1747" s="45"/>
      <c r="X1747" s="50" t="str">
        <f t="shared" si="425"/>
        <v/>
      </c>
      <c r="Y1747" s="69" t="str">
        <f t="shared" si="426"/>
        <v/>
      </c>
      <c r="Z1747" s="69" t="str">
        <f t="shared" si="427"/>
        <v/>
      </c>
      <c r="AA1747" s="69" t="str">
        <f>IF(I1747="CSS",IF(RELLENAR!$F$6="PEM",IF(OR(T1747&lt;(Q1747),Q1747=0),1,""),IF(OR(T1747*(1+$T$11+$T$9)&lt;(Q1747*(1+$O$9+$O$11)),Q1747=0),1,"")),"")</f>
        <v/>
      </c>
      <c r="AB1747" s="93" t="str">
        <f t="shared" si="428"/>
        <v/>
      </c>
      <c r="AC1747" s="56" t="str">
        <f t="shared" si="429"/>
        <v/>
      </c>
      <c r="AD1747" s="94" t="str">
        <f t="shared" si="430"/>
        <v/>
      </c>
      <c r="AE1747" s="56" t="str">
        <f t="shared" si="431"/>
        <v/>
      </c>
      <c r="AF1747" s="78" t="str">
        <f t="shared" si="432"/>
        <v/>
      </c>
    </row>
    <row r="1748" spans="1:32" s="74" customFormat="1" x14ac:dyDescent="0.2">
      <c r="A1748" s="74" t="str">
        <f>IF(EXPORTADO!I1730&lt;&gt;"",EXPORTADO!I1730,"")</f>
        <v/>
      </c>
      <c r="B1748" s="74" t="str">
        <f t="shared" si="417"/>
        <v/>
      </c>
      <c r="C1748" s="86" t="str">
        <f t="shared" si="418"/>
        <v/>
      </c>
      <c r="D1748" s="86" t="str">
        <f t="shared" si="419"/>
        <v/>
      </c>
      <c r="E1748" s="86" t="str">
        <f t="shared" si="420"/>
        <v/>
      </c>
      <c r="F1748" s="86" t="str">
        <f t="shared" si="421"/>
        <v/>
      </c>
      <c r="G1748" s="86" t="str">
        <f t="shared" si="422"/>
        <v/>
      </c>
      <c r="H1748" s="87" t="str">
        <f>IF(EXPORTADO!B1730&lt;&gt;"",EXPORTADO!B1730,"")</f>
        <v/>
      </c>
      <c r="I1748" s="78" t="str">
        <f t="shared" si="423"/>
        <v/>
      </c>
      <c r="J1748" s="78"/>
      <c r="K1748" s="88" t="str">
        <f>IF(EXPORTADO!A1730&lt;&gt;"",TRIM(EXPORTADO!A1730),"")</f>
        <v/>
      </c>
      <c r="L1748" s="50" t="str">
        <f>IF(K1748&lt;&gt;"",EXPORTADO!D1730,"")</f>
        <v/>
      </c>
      <c r="M1748" s="50"/>
      <c r="N1748" s="78" t="str">
        <f>IF(K1748&lt;&gt;"",EXPORTADO!C1730,"")</f>
        <v/>
      </c>
      <c r="O1748" s="89" t="str">
        <f>IF(G1748&lt;&gt;"",EXPORTADO!E1730,"")</f>
        <v/>
      </c>
      <c r="P1748" s="90" t="str">
        <f>IF(G1748&lt;&gt;"",EXPORTADO!F1730,"")</f>
        <v/>
      </c>
      <c r="Q1748" s="90" t="str">
        <f>IF($G1748&lt;&gt;"",$O1748*P1748,IF(OR($I1748="c",$I1748="css"),SUMIF($G$22:G$2999,$K1748,Q$22:Q$2999),IF($I1748="c1",SUMIF($F$22:F$2999,$K1748,Q$22:Q$2999),IF($I1748="c2",SUMIF($E$22:E$2999,$K1748,Q$22:Q$2999),IF($I1748="c3",SUMIF($D$22:D$2999,$K1748,Q$22:Q$2999),IF($I1748="c4",SUMIF($C$22:C$2999,$K1748,Q$22:Q$2999),""))))))</f>
        <v/>
      </c>
      <c r="S1748" s="90"/>
      <c r="T1748" s="90" t="str">
        <f>IF(G1748&lt;&gt;"",IF(S1748&lt;&gt;"",O1748*S1748,"Celda Vacia"),IF($G1748&lt;&gt;"",$O1748*S1748,IF(OR($I1748="c",$I1748="css"),SUMIF($G$22:G$2999,$K1748,T$22:T$2999),IF($I1748="c1",SUMIF($F$22:F$2999,$K1748,T$22:T$2999),IF($I1748="c2",SUMIF($E$22:E$2999,$K1748,T$22:T$2999),IF($I1748="c3",SUMIF($D$22:D$2999,$K1748,T$22:T$2999),IF($I1748="c4",SUMIF($C$22:C$2999,$K1748,T$22:T$2999),"")))))))</f>
        <v/>
      </c>
      <c r="U1748" s="91" t="str">
        <f t="shared" si="424"/>
        <v/>
      </c>
      <c r="V1748" s="45"/>
      <c r="X1748" s="50" t="str">
        <f t="shared" si="425"/>
        <v/>
      </c>
      <c r="Y1748" s="69" t="str">
        <f t="shared" si="426"/>
        <v/>
      </c>
      <c r="Z1748" s="69" t="str">
        <f t="shared" si="427"/>
        <v/>
      </c>
      <c r="AA1748" s="69" t="str">
        <f>IF(I1748="CSS",IF(RELLENAR!$F$6="PEM",IF(OR(T1748&lt;(Q1748),Q1748=0),1,""),IF(OR(T1748*(1+$T$11+$T$9)&lt;(Q1748*(1+$O$9+$O$11)),Q1748=0),1,"")),"")</f>
        <v/>
      </c>
      <c r="AB1748" s="93" t="str">
        <f t="shared" si="428"/>
        <v/>
      </c>
      <c r="AC1748" s="56" t="str">
        <f t="shared" si="429"/>
        <v/>
      </c>
      <c r="AD1748" s="94" t="str">
        <f t="shared" si="430"/>
        <v/>
      </c>
      <c r="AE1748" s="56" t="str">
        <f t="shared" si="431"/>
        <v/>
      </c>
      <c r="AF1748" s="78" t="str">
        <f t="shared" si="432"/>
        <v/>
      </c>
    </row>
    <row r="1749" spans="1:32" s="74" customFormat="1" x14ac:dyDescent="0.2">
      <c r="A1749" s="74" t="str">
        <f>IF(EXPORTADO!I1731&lt;&gt;"",EXPORTADO!I1731,"")</f>
        <v/>
      </c>
      <c r="B1749" s="74" t="str">
        <f t="shared" si="417"/>
        <v/>
      </c>
      <c r="C1749" s="86" t="str">
        <f t="shared" si="418"/>
        <v/>
      </c>
      <c r="D1749" s="86" t="str">
        <f t="shared" si="419"/>
        <v/>
      </c>
      <c r="E1749" s="86" t="str">
        <f t="shared" si="420"/>
        <v/>
      </c>
      <c r="F1749" s="86" t="str">
        <f t="shared" si="421"/>
        <v/>
      </c>
      <c r="G1749" s="86" t="str">
        <f t="shared" si="422"/>
        <v/>
      </c>
      <c r="H1749" s="87" t="str">
        <f>IF(EXPORTADO!B1731&lt;&gt;"",EXPORTADO!B1731,"")</f>
        <v/>
      </c>
      <c r="I1749" s="78" t="str">
        <f t="shared" si="423"/>
        <v/>
      </c>
      <c r="J1749" s="78"/>
      <c r="K1749" s="88" t="str">
        <f>IF(EXPORTADO!A1731&lt;&gt;"",TRIM(EXPORTADO!A1731),"")</f>
        <v/>
      </c>
      <c r="L1749" s="50" t="str">
        <f>IF(K1749&lt;&gt;"",EXPORTADO!D1731,"")</f>
        <v/>
      </c>
      <c r="M1749" s="50"/>
      <c r="N1749" s="78" t="str">
        <f>IF(K1749&lt;&gt;"",EXPORTADO!C1731,"")</f>
        <v/>
      </c>
      <c r="O1749" s="89" t="str">
        <f>IF(G1749&lt;&gt;"",EXPORTADO!E1731,"")</f>
        <v/>
      </c>
      <c r="P1749" s="90" t="str">
        <f>IF(G1749&lt;&gt;"",EXPORTADO!F1731,"")</f>
        <v/>
      </c>
      <c r="Q1749" s="90" t="str">
        <f>IF($G1749&lt;&gt;"",$O1749*P1749,IF(OR($I1749="c",$I1749="css"),SUMIF($G$22:G$2999,$K1749,Q$22:Q$2999),IF($I1749="c1",SUMIF($F$22:F$2999,$K1749,Q$22:Q$2999),IF($I1749="c2",SUMIF($E$22:E$2999,$K1749,Q$22:Q$2999),IF($I1749="c3",SUMIF($D$22:D$2999,$K1749,Q$22:Q$2999),IF($I1749="c4",SUMIF($C$22:C$2999,$K1749,Q$22:Q$2999),""))))))</f>
        <v/>
      </c>
      <c r="S1749" s="90"/>
      <c r="T1749" s="90" t="str">
        <f>IF(G1749&lt;&gt;"",IF(S1749&lt;&gt;"",O1749*S1749,"Celda Vacia"),IF($G1749&lt;&gt;"",$O1749*S1749,IF(OR($I1749="c",$I1749="css"),SUMIF($G$22:G$2999,$K1749,T$22:T$2999),IF($I1749="c1",SUMIF($F$22:F$2999,$K1749,T$22:T$2999),IF($I1749="c2",SUMIF($E$22:E$2999,$K1749,T$22:T$2999),IF($I1749="c3",SUMIF($D$22:D$2999,$K1749,T$22:T$2999),IF($I1749="c4",SUMIF($C$22:C$2999,$K1749,T$22:T$2999),"")))))))</f>
        <v/>
      </c>
      <c r="U1749" s="91" t="str">
        <f t="shared" si="424"/>
        <v/>
      </c>
      <c r="V1749" s="45"/>
      <c r="X1749" s="50" t="str">
        <f t="shared" si="425"/>
        <v/>
      </c>
      <c r="Y1749" s="69" t="str">
        <f t="shared" si="426"/>
        <v/>
      </c>
      <c r="Z1749" s="69" t="str">
        <f t="shared" si="427"/>
        <v/>
      </c>
      <c r="AA1749" s="69" t="str">
        <f>IF(I1749="CSS",IF(RELLENAR!$F$6="PEM",IF(OR(T1749&lt;(Q1749),Q1749=0),1,""),IF(OR(T1749*(1+$T$11+$T$9)&lt;(Q1749*(1+$O$9+$O$11)),Q1749=0),1,"")),"")</f>
        <v/>
      </c>
      <c r="AB1749" s="93" t="str">
        <f t="shared" si="428"/>
        <v/>
      </c>
      <c r="AC1749" s="56" t="str">
        <f t="shared" si="429"/>
        <v/>
      </c>
      <c r="AD1749" s="94" t="str">
        <f t="shared" si="430"/>
        <v/>
      </c>
      <c r="AE1749" s="56" t="str">
        <f t="shared" si="431"/>
        <v/>
      </c>
      <c r="AF1749" s="78" t="str">
        <f t="shared" si="432"/>
        <v/>
      </c>
    </row>
    <row r="1750" spans="1:32" s="74" customFormat="1" x14ac:dyDescent="0.2">
      <c r="A1750" s="74" t="str">
        <f>IF(EXPORTADO!I1732&lt;&gt;"",EXPORTADO!I1732,"")</f>
        <v/>
      </c>
      <c r="B1750" s="74" t="str">
        <f t="shared" ref="B1750:B1793" si="433">IF(K1750&lt;&gt;"",LEN(K1750),"")</f>
        <v/>
      </c>
      <c r="C1750" s="86" t="str">
        <f t="shared" ref="C1750:C1813" si="434">IF($I1750="P5",MID($K1750,1,14),"")</f>
        <v/>
      </c>
      <c r="D1750" s="86" t="str">
        <f t="shared" ref="D1750:D1813" si="435">IF(OR($I1750="P4",$I1750="P5",$I1750="P5"),MID($K1750,1,11),"")</f>
        <v/>
      </c>
      <c r="E1750" s="86" t="str">
        <f t="shared" ref="E1750:E1813" si="436">IF(OR($I1750="P3",$I1750="P4",$I1750="P5"),MID($K1750,1,8),"")</f>
        <v/>
      </c>
      <c r="F1750" s="86" t="str">
        <f t="shared" ref="F1750:F1813" si="437">IF(OR($I1750="P2",$I1750="P3",$I1750="P4",$I1750="P5"),MID($K1750,1,5),"")</f>
        <v/>
      </c>
      <c r="G1750" s="86" t="str">
        <f t="shared" ref="G1750:G1813" si="438">IF(OR($I1750="P1",$I1750="P2",$I1750="P3",$I1750="P4",$I1750="P5"),MID($K1750,1,2),"")</f>
        <v/>
      </c>
      <c r="H1750" s="87" t="str">
        <f>IF(EXPORTADO!B1732&lt;&gt;"",EXPORTADO!B1732,"")</f>
        <v/>
      </c>
      <c r="I1750" s="78" t="str">
        <f t="shared" ref="I1750:I1793" si="439">IF(K1750&lt;&gt;"",IF(OR(K1750=CSS.1,K1750=CSS.2,K1750=CSS.3),"CSS",IF(B1750=17,IF(H1750="capítulo","c5","p5"),IF(B1750=14,IF(H1750="capítulo","c4","p4"),IF(B1750=11,IF(H1750="capítulo","c3","p3"),IF(B1750=8,IF(H1750="capítulo","c2","p2"),IF(B1750=5,IF(H1750="capítulo","c1","p1"),IF(B1750=2,"c"))))))),"")</f>
        <v/>
      </c>
      <c r="J1750" s="78"/>
      <c r="K1750" s="88" t="str">
        <f>IF(EXPORTADO!A1732&lt;&gt;"",TRIM(EXPORTADO!A1732),"")</f>
        <v/>
      </c>
      <c r="L1750" s="50" t="str">
        <f>IF(K1750&lt;&gt;"",EXPORTADO!D1732,"")</f>
        <v/>
      </c>
      <c r="M1750" s="50"/>
      <c r="N1750" s="78" t="str">
        <f>IF(K1750&lt;&gt;"",EXPORTADO!C1732,"")</f>
        <v/>
      </c>
      <c r="O1750" s="89" t="str">
        <f>IF(G1750&lt;&gt;"",EXPORTADO!E1732,"")</f>
        <v/>
      </c>
      <c r="P1750" s="90" t="str">
        <f>IF(G1750&lt;&gt;"",EXPORTADO!F1732,"")</f>
        <v/>
      </c>
      <c r="Q1750" s="90" t="str">
        <f>IF($G1750&lt;&gt;"",$O1750*P1750,IF(OR($I1750="c",$I1750="css"),SUMIF($G$22:G$2999,$K1750,Q$22:Q$2999),IF($I1750="c1",SUMIF($F$22:F$2999,$K1750,Q$22:Q$2999),IF($I1750="c2",SUMIF($E$22:E$2999,$K1750,Q$22:Q$2999),IF($I1750="c3",SUMIF($D$22:D$2999,$K1750,Q$22:Q$2999),IF($I1750="c4",SUMIF($C$22:C$2999,$K1750,Q$22:Q$2999),""))))))</f>
        <v/>
      </c>
      <c r="S1750" s="90"/>
      <c r="T1750" s="90" t="str">
        <f>IF(G1750&lt;&gt;"",IF(S1750&lt;&gt;"",O1750*S1750,"Celda Vacia"),IF($G1750&lt;&gt;"",$O1750*S1750,IF(OR($I1750="c",$I1750="css"),SUMIF($G$22:G$2999,$K1750,T$22:T$2999),IF($I1750="c1",SUMIF($F$22:F$2999,$K1750,T$22:T$2999),IF($I1750="c2",SUMIF($E$22:E$2999,$K1750,T$22:T$2999),IF($I1750="c3",SUMIF($D$22:D$2999,$K1750,T$22:T$2999),IF($I1750="c4",SUMIF($C$22:C$2999,$K1750,T$22:T$2999),"")))))))</f>
        <v/>
      </c>
      <c r="U1750" s="91" t="str">
        <f t="shared" ref="U1750:U1813" si="440">IF(T1750&lt;&gt;"Celda Vacia",IF($T$7&lt;&gt;0,IF(AND(T1750&lt;&gt;0,T1750&lt;&gt;"",Q1750&lt;&gt;0,Q1750&lt;&gt;""),-(1-(T1750*($Z$3+1))/(Q1750*($Z$2+1))),IF(AND(S1750&lt;&gt;"",S1750&lt;&gt;0,P1750&lt;&gt;"",P1750&lt;&gt;0),-(1-(S1750/P1750)),"")),""),"")</f>
        <v/>
      </c>
      <c r="V1750" s="45"/>
      <c r="X1750" s="50" t="str">
        <f t="shared" ref="X1750:X1793" si="441">IF(Y1750&lt;&gt;"",$X$7,IF(Z1750&lt;&gt;"",$X$9,IF(AND(AA1750&lt;&gt;"",AA1750&lt;&gt;0),$X$11,IF(AND(AE1750&lt;&gt;"",AE1750&lt;&gt;0),$X$13,""))))</f>
        <v/>
      </c>
      <c r="Y1750" s="69" t="str">
        <f t="shared" ref="Y1750:Y1793" si="442">IF(G1750&lt;&gt;"",IF(S1750="",1,""),"")</f>
        <v/>
      </c>
      <c r="Z1750" s="69" t="str">
        <f t="shared" ref="Z1750:Z1793" si="443">IF(G1750&lt;&gt;"",IF(S1750&lt;&gt;"",IF(S1750=0,1,""),""),"")</f>
        <v/>
      </c>
      <c r="AA1750" s="69" t="str">
        <f>IF(I1750="CSS",IF(RELLENAR!$F$6="PEM",IF(OR(T1750&lt;(Q1750),Q1750=0),1,""),IF(OR(T1750*(1+$T$11+$T$9)&lt;(Q1750*(1+$O$9+$O$11)),Q1750=0),1,"")),"")</f>
        <v/>
      </c>
      <c r="AB1750" s="93" t="str">
        <f t="shared" ref="AB1750:AB1793" si="444">IF(G1750&lt;&gt;"",IF(U1750&lt;&gt;"",U1750,""),"")</f>
        <v/>
      </c>
      <c r="AC1750" s="56" t="str">
        <f t="shared" ref="AC1750:AC1813" si="445">IF(G1750&lt;&gt;"",IF(AB1750&lt;&gt;"",COUNTIF($AB$22:$AB$2999,AB1750),""),"")</f>
        <v/>
      </c>
      <c r="AD1750" s="94" t="str">
        <f t="shared" ref="AD1750:AD1813" si="446">IF(AND(I1750="C",T1750&lt;&gt;0),-(1-(T1750*($T$11+$T$9)+T1750)/(Q1750*($O$9+$O$11)+Q1750)),"")</f>
        <v/>
      </c>
      <c r="AE1750" s="56" t="str">
        <f t="shared" ref="AE1750:AE1793" si="447">IF(AD1750&lt;&gt;"",IF(A1750="OB",IF(ABS(AD1750)&gt;PD.OC,1,""),IF(A1750="VEC",IF(ABS(AD1750)&gt;PD.VEC,1,""),IF(A1750="CI",IF(ABS(AD1750)&gt;PD.IC,1,""),IF(A1750="EIM",IF(ABS(AD1750)&gt;PD.EIM,1,""),"")))),"")</f>
        <v/>
      </c>
      <c r="AF1750" s="78" t="str">
        <f t="shared" ref="AF1750:AF1793" si="448">IF(T1750="celda vacia",1,"")</f>
        <v/>
      </c>
    </row>
    <row r="1751" spans="1:32" s="74" customFormat="1" x14ac:dyDescent="0.2">
      <c r="A1751" s="74" t="str">
        <f>IF(EXPORTADO!I1733&lt;&gt;"",EXPORTADO!I1733,"")</f>
        <v/>
      </c>
      <c r="B1751" s="74" t="str">
        <f t="shared" si="433"/>
        <v/>
      </c>
      <c r="C1751" s="86" t="str">
        <f t="shared" si="434"/>
        <v/>
      </c>
      <c r="D1751" s="86" t="str">
        <f t="shared" si="435"/>
        <v/>
      </c>
      <c r="E1751" s="86" t="str">
        <f t="shared" si="436"/>
        <v/>
      </c>
      <c r="F1751" s="86" t="str">
        <f t="shared" si="437"/>
        <v/>
      </c>
      <c r="G1751" s="86" t="str">
        <f t="shared" si="438"/>
        <v/>
      </c>
      <c r="H1751" s="87" t="str">
        <f>IF(EXPORTADO!B1733&lt;&gt;"",EXPORTADO!B1733,"")</f>
        <v/>
      </c>
      <c r="I1751" s="78" t="str">
        <f t="shared" si="439"/>
        <v/>
      </c>
      <c r="J1751" s="78"/>
      <c r="K1751" s="88" t="str">
        <f>IF(EXPORTADO!A1733&lt;&gt;"",TRIM(EXPORTADO!A1733),"")</f>
        <v/>
      </c>
      <c r="L1751" s="50" t="str">
        <f>IF(K1751&lt;&gt;"",EXPORTADO!D1733,"")</f>
        <v/>
      </c>
      <c r="M1751" s="50"/>
      <c r="N1751" s="78" t="str">
        <f>IF(K1751&lt;&gt;"",EXPORTADO!C1733,"")</f>
        <v/>
      </c>
      <c r="O1751" s="89" t="str">
        <f>IF(G1751&lt;&gt;"",EXPORTADO!E1733,"")</f>
        <v/>
      </c>
      <c r="P1751" s="90" t="str">
        <f>IF(G1751&lt;&gt;"",EXPORTADO!F1733,"")</f>
        <v/>
      </c>
      <c r="Q1751" s="90" t="str">
        <f>IF($G1751&lt;&gt;"",$O1751*P1751,IF(OR($I1751="c",$I1751="css"),SUMIF($G$22:G$2999,$K1751,Q$22:Q$2999),IF($I1751="c1",SUMIF($F$22:F$2999,$K1751,Q$22:Q$2999),IF($I1751="c2",SUMIF($E$22:E$2999,$K1751,Q$22:Q$2999),IF($I1751="c3",SUMIF($D$22:D$2999,$K1751,Q$22:Q$2999),IF($I1751="c4",SUMIF($C$22:C$2999,$K1751,Q$22:Q$2999),""))))))</f>
        <v/>
      </c>
      <c r="S1751" s="90"/>
      <c r="T1751" s="90" t="str">
        <f>IF(G1751&lt;&gt;"",IF(S1751&lt;&gt;"",O1751*S1751,"Celda Vacia"),IF($G1751&lt;&gt;"",$O1751*S1751,IF(OR($I1751="c",$I1751="css"),SUMIF($G$22:G$2999,$K1751,T$22:T$2999),IF($I1751="c1",SUMIF($F$22:F$2999,$K1751,T$22:T$2999),IF($I1751="c2",SUMIF($E$22:E$2999,$K1751,T$22:T$2999),IF($I1751="c3",SUMIF($D$22:D$2999,$K1751,T$22:T$2999),IF($I1751="c4",SUMIF($C$22:C$2999,$K1751,T$22:T$2999),"")))))))</f>
        <v/>
      </c>
      <c r="U1751" s="91" t="str">
        <f t="shared" si="440"/>
        <v/>
      </c>
      <c r="V1751" s="45"/>
      <c r="X1751" s="50" t="str">
        <f t="shared" si="441"/>
        <v/>
      </c>
      <c r="Y1751" s="69" t="str">
        <f t="shared" si="442"/>
        <v/>
      </c>
      <c r="Z1751" s="69" t="str">
        <f t="shared" si="443"/>
        <v/>
      </c>
      <c r="AA1751" s="69" t="str">
        <f>IF(I1751="CSS",IF(RELLENAR!$F$6="PEM",IF(OR(T1751&lt;(Q1751),Q1751=0),1,""),IF(OR(T1751*(1+$T$11+$T$9)&lt;(Q1751*(1+$O$9+$O$11)),Q1751=0),1,"")),"")</f>
        <v/>
      </c>
      <c r="AB1751" s="93" t="str">
        <f t="shared" si="444"/>
        <v/>
      </c>
      <c r="AC1751" s="56" t="str">
        <f t="shared" si="445"/>
        <v/>
      </c>
      <c r="AD1751" s="94" t="str">
        <f t="shared" si="446"/>
        <v/>
      </c>
      <c r="AE1751" s="56" t="str">
        <f t="shared" si="447"/>
        <v/>
      </c>
      <c r="AF1751" s="78" t="str">
        <f t="shared" si="448"/>
        <v/>
      </c>
    </row>
    <row r="1752" spans="1:32" s="74" customFormat="1" x14ac:dyDescent="0.2">
      <c r="A1752" s="74" t="str">
        <f>IF(EXPORTADO!I1734&lt;&gt;"",EXPORTADO!I1734,"")</f>
        <v/>
      </c>
      <c r="B1752" s="74" t="str">
        <f t="shared" si="433"/>
        <v/>
      </c>
      <c r="C1752" s="86" t="str">
        <f t="shared" si="434"/>
        <v/>
      </c>
      <c r="D1752" s="86" t="str">
        <f t="shared" si="435"/>
        <v/>
      </c>
      <c r="E1752" s="86" t="str">
        <f t="shared" si="436"/>
        <v/>
      </c>
      <c r="F1752" s="86" t="str">
        <f t="shared" si="437"/>
        <v/>
      </c>
      <c r="G1752" s="86" t="str">
        <f t="shared" si="438"/>
        <v/>
      </c>
      <c r="H1752" s="87" t="str">
        <f>IF(EXPORTADO!B1734&lt;&gt;"",EXPORTADO!B1734,"")</f>
        <v/>
      </c>
      <c r="I1752" s="78" t="str">
        <f t="shared" si="439"/>
        <v/>
      </c>
      <c r="J1752" s="78"/>
      <c r="K1752" s="88" t="str">
        <f>IF(EXPORTADO!A1734&lt;&gt;"",TRIM(EXPORTADO!A1734),"")</f>
        <v/>
      </c>
      <c r="L1752" s="50" t="str">
        <f>IF(K1752&lt;&gt;"",EXPORTADO!D1734,"")</f>
        <v/>
      </c>
      <c r="M1752" s="50"/>
      <c r="N1752" s="78" t="str">
        <f>IF(K1752&lt;&gt;"",EXPORTADO!C1734,"")</f>
        <v/>
      </c>
      <c r="O1752" s="89" t="str">
        <f>IF(G1752&lt;&gt;"",EXPORTADO!E1734,"")</f>
        <v/>
      </c>
      <c r="P1752" s="90" t="str">
        <f>IF(G1752&lt;&gt;"",EXPORTADO!F1734,"")</f>
        <v/>
      </c>
      <c r="Q1752" s="90" t="str">
        <f>IF($G1752&lt;&gt;"",$O1752*P1752,IF(OR($I1752="c",$I1752="css"),SUMIF($G$22:G$2999,$K1752,Q$22:Q$2999),IF($I1752="c1",SUMIF($F$22:F$2999,$K1752,Q$22:Q$2999),IF($I1752="c2",SUMIF($E$22:E$2999,$K1752,Q$22:Q$2999),IF($I1752="c3",SUMIF($D$22:D$2999,$K1752,Q$22:Q$2999),IF($I1752="c4",SUMIF($C$22:C$2999,$K1752,Q$22:Q$2999),""))))))</f>
        <v/>
      </c>
      <c r="S1752" s="90"/>
      <c r="T1752" s="90" t="str">
        <f>IF(G1752&lt;&gt;"",IF(S1752&lt;&gt;"",O1752*S1752,"Celda Vacia"),IF($G1752&lt;&gt;"",$O1752*S1752,IF(OR($I1752="c",$I1752="css"),SUMIF($G$22:G$2999,$K1752,T$22:T$2999),IF($I1752="c1",SUMIF($F$22:F$2999,$K1752,T$22:T$2999),IF($I1752="c2",SUMIF($E$22:E$2999,$K1752,T$22:T$2999),IF($I1752="c3",SUMIF($D$22:D$2999,$K1752,T$22:T$2999),IF($I1752="c4",SUMIF($C$22:C$2999,$K1752,T$22:T$2999),"")))))))</f>
        <v/>
      </c>
      <c r="U1752" s="91" t="str">
        <f t="shared" si="440"/>
        <v/>
      </c>
      <c r="V1752" s="45"/>
      <c r="X1752" s="50" t="str">
        <f t="shared" si="441"/>
        <v/>
      </c>
      <c r="Y1752" s="69" t="str">
        <f t="shared" si="442"/>
        <v/>
      </c>
      <c r="Z1752" s="69" t="str">
        <f t="shared" si="443"/>
        <v/>
      </c>
      <c r="AA1752" s="69" t="str">
        <f>IF(I1752="CSS",IF(RELLENAR!$F$6="PEM",IF(OR(T1752&lt;(Q1752),Q1752=0),1,""),IF(OR(T1752*(1+$T$11+$T$9)&lt;(Q1752*(1+$O$9+$O$11)),Q1752=0),1,"")),"")</f>
        <v/>
      </c>
      <c r="AB1752" s="93" t="str">
        <f t="shared" si="444"/>
        <v/>
      </c>
      <c r="AC1752" s="56" t="str">
        <f t="shared" si="445"/>
        <v/>
      </c>
      <c r="AD1752" s="94" t="str">
        <f t="shared" si="446"/>
        <v/>
      </c>
      <c r="AE1752" s="56" t="str">
        <f t="shared" si="447"/>
        <v/>
      </c>
      <c r="AF1752" s="78" t="str">
        <f t="shared" si="448"/>
        <v/>
      </c>
    </row>
    <row r="1753" spans="1:32" s="74" customFormat="1" x14ac:dyDescent="0.2">
      <c r="A1753" s="74" t="str">
        <f>IF(EXPORTADO!I1735&lt;&gt;"",EXPORTADO!I1735,"")</f>
        <v/>
      </c>
      <c r="B1753" s="74" t="str">
        <f t="shared" si="433"/>
        <v/>
      </c>
      <c r="C1753" s="86" t="str">
        <f t="shared" si="434"/>
        <v/>
      </c>
      <c r="D1753" s="86" t="str">
        <f t="shared" si="435"/>
        <v/>
      </c>
      <c r="E1753" s="86" t="str">
        <f t="shared" si="436"/>
        <v/>
      </c>
      <c r="F1753" s="86" t="str">
        <f t="shared" si="437"/>
        <v/>
      </c>
      <c r="G1753" s="86" t="str">
        <f t="shared" si="438"/>
        <v/>
      </c>
      <c r="H1753" s="87" t="str">
        <f>IF(EXPORTADO!B1735&lt;&gt;"",EXPORTADO!B1735,"")</f>
        <v/>
      </c>
      <c r="I1753" s="78" t="str">
        <f t="shared" si="439"/>
        <v/>
      </c>
      <c r="J1753" s="78"/>
      <c r="K1753" s="88" t="str">
        <f>IF(EXPORTADO!A1735&lt;&gt;"",TRIM(EXPORTADO!A1735),"")</f>
        <v/>
      </c>
      <c r="L1753" s="50" t="str">
        <f>IF(K1753&lt;&gt;"",EXPORTADO!D1735,"")</f>
        <v/>
      </c>
      <c r="M1753" s="50"/>
      <c r="N1753" s="78" t="str">
        <f>IF(K1753&lt;&gt;"",EXPORTADO!C1735,"")</f>
        <v/>
      </c>
      <c r="O1753" s="89" t="str">
        <f>IF(G1753&lt;&gt;"",EXPORTADO!E1735,"")</f>
        <v/>
      </c>
      <c r="P1753" s="90" t="str">
        <f>IF(G1753&lt;&gt;"",EXPORTADO!F1735,"")</f>
        <v/>
      </c>
      <c r="Q1753" s="90" t="str">
        <f>IF($G1753&lt;&gt;"",$O1753*P1753,IF(OR($I1753="c",$I1753="css"),SUMIF($G$22:G$2999,$K1753,Q$22:Q$2999),IF($I1753="c1",SUMIF($F$22:F$2999,$K1753,Q$22:Q$2999),IF($I1753="c2",SUMIF($E$22:E$2999,$K1753,Q$22:Q$2999),IF($I1753="c3",SUMIF($D$22:D$2999,$K1753,Q$22:Q$2999),IF($I1753="c4",SUMIF($C$22:C$2999,$K1753,Q$22:Q$2999),""))))))</f>
        <v/>
      </c>
      <c r="S1753" s="90"/>
      <c r="T1753" s="90" t="str">
        <f>IF(G1753&lt;&gt;"",IF(S1753&lt;&gt;"",O1753*S1753,"Celda Vacia"),IF($G1753&lt;&gt;"",$O1753*S1753,IF(OR($I1753="c",$I1753="css"),SUMIF($G$22:G$2999,$K1753,T$22:T$2999),IF($I1753="c1",SUMIF($F$22:F$2999,$K1753,T$22:T$2999),IF($I1753="c2",SUMIF($E$22:E$2999,$K1753,T$22:T$2999),IF($I1753="c3",SUMIF($D$22:D$2999,$K1753,T$22:T$2999),IF($I1753="c4",SUMIF($C$22:C$2999,$K1753,T$22:T$2999),"")))))))</f>
        <v/>
      </c>
      <c r="U1753" s="91" t="str">
        <f t="shared" si="440"/>
        <v/>
      </c>
      <c r="V1753" s="45"/>
      <c r="X1753" s="50" t="str">
        <f t="shared" si="441"/>
        <v/>
      </c>
      <c r="Y1753" s="69" t="str">
        <f t="shared" si="442"/>
        <v/>
      </c>
      <c r="Z1753" s="69" t="str">
        <f t="shared" si="443"/>
        <v/>
      </c>
      <c r="AA1753" s="69" t="str">
        <f>IF(I1753="CSS",IF(RELLENAR!$F$6="PEM",IF(OR(T1753&lt;(Q1753),Q1753=0),1,""),IF(OR(T1753*(1+$T$11+$T$9)&lt;(Q1753*(1+$O$9+$O$11)),Q1753=0),1,"")),"")</f>
        <v/>
      </c>
      <c r="AB1753" s="93" t="str">
        <f t="shared" si="444"/>
        <v/>
      </c>
      <c r="AC1753" s="56" t="str">
        <f t="shared" si="445"/>
        <v/>
      </c>
      <c r="AD1753" s="94" t="str">
        <f t="shared" si="446"/>
        <v/>
      </c>
      <c r="AE1753" s="56" t="str">
        <f t="shared" si="447"/>
        <v/>
      </c>
      <c r="AF1753" s="78" t="str">
        <f t="shared" si="448"/>
        <v/>
      </c>
    </row>
    <row r="1754" spans="1:32" s="74" customFormat="1" x14ac:dyDescent="0.2">
      <c r="A1754" s="74" t="str">
        <f>IF(EXPORTADO!I1736&lt;&gt;"",EXPORTADO!I1736,"")</f>
        <v/>
      </c>
      <c r="B1754" s="74" t="str">
        <f t="shared" si="433"/>
        <v/>
      </c>
      <c r="C1754" s="86" t="str">
        <f t="shared" si="434"/>
        <v/>
      </c>
      <c r="D1754" s="86" t="str">
        <f t="shared" si="435"/>
        <v/>
      </c>
      <c r="E1754" s="86" t="str">
        <f t="shared" si="436"/>
        <v/>
      </c>
      <c r="F1754" s="86" t="str">
        <f t="shared" si="437"/>
        <v/>
      </c>
      <c r="G1754" s="86" t="str">
        <f t="shared" si="438"/>
        <v/>
      </c>
      <c r="H1754" s="87" t="str">
        <f>IF(EXPORTADO!B1736&lt;&gt;"",EXPORTADO!B1736,"")</f>
        <v/>
      </c>
      <c r="I1754" s="78" t="str">
        <f t="shared" si="439"/>
        <v/>
      </c>
      <c r="J1754" s="78"/>
      <c r="K1754" s="88" t="str">
        <f>IF(EXPORTADO!A1736&lt;&gt;"",TRIM(EXPORTADO!A1736),"")</f>
        <v/>
      </c>
      <c r="L1754" s="50" t="str">
        <f>IF(K1754&lt;&gt;"",EXPORTADO!D1736,"")</f>
        <v/>
      </c>
      <c r="M1754" s="50"/>
      <c r="N1754" s="78" t="str">
        <f>IF(K1754&lt;&gt;"",EXPORTADO!C1736,"")</f>
        <v/>
      </c>
      <c r="O1754" s="89" t="str">
        <f>IF(G1754&lt;&gt;"",EXPORTADO!E1736,"")</f>
        <v/>
      </c>
      <c r="P1754" s="90" t="str">
        <f>IF(G1754&lt;&gt;"",EXPORTADO!F1736,"")</f>
        <v/>
      </c>
      <c r="Q1754" s="90" t="str">
        <f>IF($G1754&lt;&gt;"",$O1754*P1754,IF(OR($I1754="c",$I1754="css"),SUMIF($G$22:G$2999,$K1754,Q$22:Q$2999),IF($I1754="c1",SUMIF($F$22:F$2999,$K1754,Q$22:Q$2999),IF($I1754="c2",SUMIF($E$22:E$2999,$K1754,Q$22:Q$2999),IF($I1754="c3",SUMIF($D$22:D$2999,$K1754,Q$22:Q$2999),IF($I1754="c4",SUMIF($C$22:C$2999,$K1754,Q$22:Q$2999),""))))))</f>
        <v/>
      </c>
      <c r="S1754" s="90"/>
      <c r="T1754" s="90" t="str">
        <f>IF(G1754&lt;&gt;"",IF(S1754&lt;&gt;"",O1754*S1754,"Celda Vacia"),IF($G1754&lt;&gt;"",$O1754*S1754,IF(OR($I1754="c",$I1754="css"),SUMIF($G$22:G$2999,$K1754,T$22:T$2999),IF($I1754="c1",SUMIF($F$22:F$2999,$K1754,T$22:T$2999),IF($I1754="c2",SUMIF($E$22:E$2999,$K1754,T$22:T$2999),IF($I1754="c3",SUMIF($D$22:D$2999,$K1754,T$22:T$2999),IF($I1754="c4",SUMIF($C$22:C$2999,$K1754,T$22:T$2999),"")))))))</f>
        <v/>
      </c>
      <c r="U1754" s="91" t="str">
        <f t="shared" si="440"/>
        <v/>
      </c>
      <c r="V1754" s="45"/>
      <c r="X1754" s="50" t="str">
        <f t="shared" si="441"/>
        <v/>
      </c>
      <c r="Y1754" s="69" t="str">
        <f t="shared" si="442"/>
        <v/>
      </c>
      <c r="Z1754" s="69" t="str">
        <f t="shared" si="443"/>
        <v/>
      </c>
      <c r="AA1754" s="69" t="str">
        <f>IF(I1754="CSS",IF(RELLENAR!$F$6="PEM",IF(OR(T1754&lt;(Q1754),Q1754=0),1,""),IF(OR(T1754*(1+$T$11+$T$9)&lt;(Q1754*(1+$O$9+$O$11)),Q1754=0),1,"")),"")</f>
        <v/>
      </c>
      <c r="AB1754" s="93" t="str">
        <f t="shared" si="444"/>
        <v/>
      </c>
      <c r="AC1754" s="56" t="str">
        <f t="shared" si="445"/>
        <v/>
      </c>
      <c r="AD1754" s="94" t="str">
        <f t="shared" si="446"/>
        <v/>
      </c>
      <c r="AE1754" s="56" t="str">
        <f t="shared" si="447"/>
        <v/>
      </c>
      <c r="AF1754" s="78" t="str">
        <f t="shared" si="448"/>
        <v/>
      </c>
    </row>
    <row r="1755" spans="1:32" s="74" customFormat="1" x14ac:dyDescent="0.2">
      <c r="A1755" s="74" t="str">
        <f>IF(EXPORTADO!I1737&lt;&gt;"",EXPORTADO!I1737,"")</f>
        <v/>
      </c>
      <c r="B1755" s="74" t="str">
        <f t="shared" si="433"/>
        <v/>
      </c>
      <c r="C1755" s="86" t="str">
        <f t="shared" si="434"/>
        <v/>
      </c>
      <c r="D1755" s="86" t="str">
        <f t="shared" si="435"/>
        <v/>
      </c>
      <c r="E1755" s="86" t="str">
        <f t="shared" si="436"/>
        <v/>
      </c>
      <c r="F1755" s="86" t="str">
        <f t="shared" si="437"/>
        <v/>
      </c>
      <c r="G1755" s="86" t="str">
        <f t="shared" si="438"/>
        <v/>
      </c>
      <c r="H1755" s="87" t="str">
        <f>IF(EXPORTADO!B1737&lt;&gt;"",EXPORTADO!B1737,"")</f>
        <v/>
      </c>
      <c r="I1755" s="78" t="str">
        <f t="shared" si="439"/>
        <v/>
      </c>
      <c r="J1755" s="78"/>
      <c r="K1755" s="88" t="str">
        <f>IF(EXPORTADO!A1737&lt;&gt;"",TRIM(EXPORTADO!A1737),"")</f>
        <v/>
      </c>
      <c r="L1755" s="50" t="str">
        <f>IF(K1755&lt;&gt;"",EXPORTADO!D1737,"")</f>
        <v/>
      </c>
      <c r="M1755" s="50"/>
      <c r="N1755" s="78" t="str">
        <f>IF(K1755&lt;&gt;"",EXPORTADO!C1737,"")</f>
        <v/>
      </c>
      <c r="O1755" s="89" t="str">
        <f>IF(G1755&lt;&gt;"",EXPORTADO!E1737,"")</f>
        <v/>
      </c>
      <c r="P1755" s="90" t="str">
        <f>IF(G1755&lt;&gt;"",EXPORTADO!F1737,"")</f>
        <v/>
      </c>
      <c r="Q1755" s="90" t="str">
        <f>IF($G1755&lt;&gt;"",$O1755*P1755,IF(OR($I1755="c",$I1755="css"),SUMIF($G$22:G$2999,$K1755,Q$22:Q$2999),IF($I1755="c1",SUMIF($F$22:F$2999,$K1755,Q$22:Q$2999),IF($I1755="c2",SUMIF($E$22:E$2999,$K1755,Q$22:Q$2999),IF($I1755="c3",SUMIF($D$22:D$2999,$K1755,Q$22:Q$2999),IF($I1755="c4",SUMIF($C$22:C$2999,$K1755,Q$22:Q$2999),""))))))</f>
        <v/>
      </c>
      <c r="S1755" s="90"/>
      <c r="T1755" s="90" t="str">
        <f>IF(G1755&lt;&gt;"",IF(S1755&lt;&gt;"",O1755*S1755,"Celda Vacia"),IF($G1755&lt;&gt;"",$O1755*S1755,IF(OR($I1755="c",$I1755="css"),SUMIF($G$22:G$2999,$K1755,T$22:T$2999),IF($I1755="c1",SUMIF($F$22:F$2999,$K1755,T$22:T$2999),IF($I1755="c2",SUMIF($E$22:E$2999,$K1755,T$22:T$2999),IF($I1755="c3",SUMIF($D$22:D$2999,$K1755,T$22:T$2999),IF($I1755="c4",SUMIF($C$22:C$2999,$K1755,T$22:T$2999),"")))))))</f>
        <v/>
      </c>
      <c r="U1755" s="91" t="str">
        <f t="shared" si="440"/>
        <v/>
      </c>
      <c r="V1755" s="45"/>
      <c r="X1755" s="50" t="str">
        <f t="shared" si="441"/>
        <v/>
      </c>
      <c r="Y1755" s="69" t="str">
        <f t="shared" si="442"/>
        <v/>
      </c>
      <c r="Z1755" s="69" t="str">
        <f t="shared" si="443"/>
        <v/>
      </c>
      <c r="AA1755" s="69" t="str">
        <f>IF(I1755="CSS",IF(RELLENAR!$F$6="PEM",IF(OR(T1755&lt;(Q1755),Q1755=0),1,""),IF(OR(T1755*(1+$T$11+$T$9)&lt;(Q1755*(1+$O$9+$O$11)),Q1755=0),1,"")),"")</f>
        <v/>
      </c>
      <c r="AB1755" s="93" t="str">
        <f t="shared" si="444"/>
        <v/>
      </c>
      <c r="AC1755" s="56" t="str">
        <f t="shared" si="445"/>
        <v/>
      </c>
      <c r="AD1755" s="94" t="str">
        <f t="shared" si="446"/>
        <v/>
      </c>
      <c r="AE1755" s="56" t="str">
        <f t="shared" si="447"/>
        <v/>
      </c>
      <c r="AF1755" s="78" t="str">
        <f t="shared" si="448"/>
        <v/>
      </c>
    </row>
    <row r="1756" spans="1:32" s="74" customFormat="1" x14ac:dyDescent="0.2">
      <c r="A1756" s="74" t="str">
        <f>IF(EXPORTADO!I1738&lt;&gt;"",EXPORTADO!I1738,"")</f>
        <v/>
      </c>
      <c r="B1756" s="74" t="str">
        <f t="shared" si="433"/>
        <v/>
      </c>
      <c r="C1756" s="86" t="str">
        <f t="shared" si="434"/>
        <v/>
      </c>
      <c r="D1756" s="86" t="str">
        <f t="shared" si="435"/>
        <v/>
      </c>
      <c r="E1756" s="86" t="str">
        <f t="shared" si="436"/>
        <v/>
      </c>
      <c r="F1756" s="86" t="str">
        <f t="shared" si="437"/>
        <v/>
      </c>
      <c r="G1756" s="86" t="str">
        <f t="shared" si="438"/>
        <v/>
      </c>
      <c r="H1756" s="87" t="str">
        <f>IF(EXPORTADO!B1738&lt;&gt;"",EXPORTADO!B1738,"")</f>
        <v/>
      </c>
      <c r="I1756" s="78" t="str">
        <f t="shared" si="439"/>
        <v/>
      </c>
      <c r="J1756" s="78"/>
      <c r="K1756" s="88" t="str">
        <f>IF(EXPORTADO!A1738&lt;&gt;"",TRIM(EXPORTADO!A1738),"")</f>
        <v/>
      </c>
      <c r="L1756" s="50" t="str">
        <f>IF(K1756&lt;&gt;"",EXPORTADO!D1738,"")</f>
        <v/>
      </c>
      <c r="M1756" s="50"/>
      <c r="N1756" s="78" t="str">
        <f>IF(K1756&lt;&gt;"",EXPORTADO!C1738,"")</f>
        <v/>
      </c>
      <c r="O1756" s="89" t="str">
        <f>IF(G1756&lt;&gt;"",EXPORTADO!E1738,"")</f>
        <v/>
      </c>
      <c r="P1756" s="90" t="str">
        <f>IF(G1756&lt;&gt;"",EXPORTADO!F1738,"")</f>
        <v/>
      </c>
      <c r="Q1756" s="90" t="str">
        <f>IF($G1756&lt;&gt;"",$O1756*P1756,IF(OR($I1756="c",$I1756="css"),SUMIF($G$22:G$2999,$K1756,Q$22:Q$2999),IF($I1756="c1",SUMIF($F$22:F$2999,$K1756,Q$22:Q$2999),IF($I1756="c2",SUMIF($E$22:E$2999,$K1756,Q$22:Q$2999),IF($I1756="c3",SUMIF($D$22:D$2999,$K1756,Q$22:Q$2999),IF($I1756="c4",SUMIF($C$22:C$2999,$K1756,Q$22:Q$2999),""))))))</f>
        <v/>
      </c>
      <c r="S1756" s="90"/>
      <c r="T1756" s="90" t="str">
        <f>IF(G1756&lt;&gt;"",IF(S1756&lt;&gt;"",O1756*S1756,"Celda Vacia"),IF($G1756&lt;&gt;"",$O1756*S1756,IF(OR($I1756="c",$I1756="css"),SUMIF($G$22:G$2999,$K1756,T$22:T$2999),IF($I1756="c1",SUMIF($F$22:F$2999,$K1756,T$22:T$2999),IF($I1756="c2",SUMIF($E$22:E$2999,$K1756,T$22:T$2999),IF($I1756="c3",SUMIF($D$22:D$2999,$K1756,T$22:T$2999),IF($I1756="c4",SUMIF($C$22:C$2999,$K1756,T$22:T$2999),"")))))))</f>
        <v/>
      </c>
      <c r="U1756" s="91" t="str">
        <f t="shared" si="440"/>
        <v/>
      </c>
      <c r="V1756" s="45"/>
      <c r="X1756" s="50" t="str">
        <f t="shared" si="441"/>
        <v/>
      </c>
      <c r="Y1756" s="69" t="str">
        <f t="shared" si="442"/>
        <v/>
      </c>
      <c r="Z1756" s="69" t="str">
        <f t="shared" si="443"/>
        <v/>
      </c>
      <c r="AA1756" s="69" t="str">
        <f>IF(I1756="CSS",IF(RELLENAR!$F$6="PEM",IF(OR(T1756&lt;(Q1756),Q1756=0),1,""),IF(OR(T1756*(1+$T$11+$T$9)&lt;(Q1756*(1+$O$9+$O$11)),Q1756=0),1,"")),"")</f>
        <v/>
      </c>
      <c r="AB1756" s="93" t="str">
        <f t="shared" si="444"/>
        <v/>
      </c>
      <c r="AC1756" s="56" t="str">
        <f t="shared" si="445"/>
        <v/>
      </c>
      <c r="AD1756" s="94" t="str">
        <f t="shared" si="446"/>
        <v/>
      </c>
      <c r="AE1756" s="56" t="str">
        <f t="shared" si="447"/>
        <v/>
      </c>
      <c r="AF1756" s="78" t="str">
        <f t="shared" si="448"/>
        <v/>
      </c>
    </row>
    <row r="1757" spans="1:32" s="74" customFormat="1" x14ac:dyDescent="0.2">
      <c r="A1757" s="74" t="str">
        <f>IF(EXPORTADO!I1739&lt;&gt;"",EXPORTADO!I1739,"")</f>
        <v/>
      </c>
      <c r="B1757" s="74" t="str">
        <f t="shared" si="433"/>
        <v/>
      </c>
      <c r="C1757" s="86" t="str">
        <f t="shared" si="434"/>
        <v/>
      </c>
      <c r="D1757" s="86" t="str">
        <f t="shared" si="435"/>
        <v/>
      </c>
      <c r="E1757" s="86" t="str">
        <f t="shared" si="436"/>
        <v/>
      </c>
      <c r="F1757" s="86" t="str">
        <f t="shared" si="437"/>
        <v/>
      </c>
      <c r="G1757" s="86" t="str">
        <f t="shared" si="438"/>
        <v/>
      </c>
      <c r="H1757" s="87" t="str">
        <f>IF(EXPORTADO!B1739&lt;&gt;"",EXPORTADO!B1739,"")</f>
        <v/>
      </c>
      <c r="I1757" s="78" t="str">
        <f t="shared" si="439"/>
        <v/>
      </c>
      <c r="J1757" s="78"/>
      <c r="K1757" s="88" t="str">
        <f>IF(EXPORTADO!A1739&lt;&gt;"",TRIM(EXPORTADO!A1739),"")</f>
        <v/>
      </c>
      <c r="L1757" s="50" t="str">
        <f>IF(K1757&lt;&gt;"",EXPORTADO!D1739,"")</f>
        <v/>
      </c>
      <c r="M1757" s="50"/>
      <c r="N1757" s="78" t="str">
        <f>IF(K1757&lt;&gt;"",EXPORTADO!C1739,"")</f>
        <v/>
      </c>
      <c r="O1757" s="89" t="str">
        <f>IF(G1757&lt;&gt;"",EXPORTADO!E1739,"")</f>
        <v/>
      </c>
      <c r="P1757" s="90" t="str">
        <f>IF(G1757&lt;&gt;"",EXPORTADO!F1739,"")</f>
        <v/>
      </c>
      <c r="Q1757" s="90" t="str">
        <f>IF($G1757&lt;&gt;"",$O1757*P1757,IF(OR($I1757="c",$I1757="css"),SUMIF($G$22:G$2999,$K1757,Q$22:Q$2999),IF($I1757="c1",SUMIF($F$22:F$2999,$K1757,Q$22:Q$2999),IF($I1757="c2",SUMIF($E$22:E$2999,$K1757,Q$22:Q$2999),IF($I1757="c3",SUMIF($D$22:D$2999,$K1757,Q$22:Q$2999),IF($I1757="c4",SUMIF($C$22:C$2999,$K1757,Q$22:Q$2999),""))))))</f>
        <v/>
      </c>
      <c r="S1757" s="90"/>
      <c r="T1757" s="90" t="str">
        <f>IF(G1757&lt;&gt;"",IF(S1757&lt;&gt;"",O1757*S1757,"Celda Vacia"),IF($G1757&lt;&gt;"",$O1757*S1757,IF(OR($I1757="c",$I1757="css"),SUMIF($G$22:G$2999,$K1757,T$22:T$2999),IF($I1757="c1",SUMIF($F$22:F$2999,$K1757,T$22:T$2999),IF($I1757="c2",SUMIF($E$22:E$2999,$K1757,T$22:T$2999),IF($I1757="c3",SUMIF($D$22:D$2999,$K1757,T$22:T$2999),IF($I1757="c4",SUMIF($C$22:C$2999,$K1757,T$22:T$2999),"")))))))</f>
        <v/>
      </c>
      <c r="U1757" s="91" t="str">
        <f t="shared" si="440"/>
        <v/>
      </c>
      <c r="V1757" s="45"/>
      <c r="X1757" s="50" t="str">
        <f t="shared" si="441"/>
        <v/>
      </c>
      <c r="Y1757" s="69" t="str">
        <f t="shared" si="442"/>
        <v/>
      </c>
      <c r="Z1757" s="69" t="str">
        <f t="shared" si="443"/>
        <v/>
      </c>
      <c r="AA1757" s="69" t="str">
        <f>IF(I1757="CSS",IF(RELLENAR!$F$6="PEM",IF(OR(T1757&lt;(Q1757),Q1757=0),1,""),IF(OR(T1757*(1+$T$11+$T$9)&lt;(Q1757*(1+$O$9+$O$11)),Q1757=0),1,"")),"")</f>
        <v/>
      </c>
      <c r="AB1757" s="93" t="str">
        <f t="shared" si="444"/>
        <v/>
      </c>
      <c r="AC1757" s="56" t="str">
        <f t="shared" si="445"/>
        <v/>
      </c>
      <c r="AD1757" s="94" t="str">
        <f t="shared" si="446"/>
        <v/>
      </c>
      <c r="AE1757" s="56" t="str">
        <f t="shared" si="447"/>
        <v/>
      </c>
      <c r="AF1757" s="78" t="str">
        <f t="shared" si="448"/>
        <v/>
      </c>
    </row>
    <row r="1758" spans="1:32" s="74" customFormat="1" x14ac:dyDescent="0.2">
      <c r="A1758" s="74" t="str">
        <f>IF(EXPORTADO!I1740&lt;&gt;"",EXPORTADO!I1740,"")</f>
        <v/>
      </c>
      <c r="B1758" s="74" t="str">
        <f t="shared" si="433"/>
        <v/>
      </c>
      <c r="C1758" s="86" t="str">
        <f t="shared" si="434"/>
        <v/>
      </c>
      <c r="D1758" s="86" t="str">
        <f t="shared" si="435"/>
        <v/>
      </c>
      <c r="E1758" s="86" t="str">
        <f t="shared" si="436"/>
        <v/>
      </c>
      <c r="F1758" s="86" t="str">
        <f t="shared" si="437"/>
        <v/>
      </c>
      <c r="G1758" s="86" t="str">
        <f t="shared" si="438"/>
        <v/>
      </c>
      <c r="H1758" s="87" t="str">
        <f>IF(EXPORTADO!B1740&lt;&gt;"",EXPORTADO!B1740,"")</f>
        <v/>
      </c>
      <c r="I1758" s="78" t="str">
        <f t="shared" si="439"/>
        <v/>
      </c>
      <c r="J1758" s="78"/>
      <c r="K1758" s="88" t="str">
        <f>IF(EXPORTADO!A1740&lt;&gt;"",TRIM(EXPORTADO!A1740),"")</f>
        <v/>
      </c>
      <c r="L1758" s="50" t="str">
        <f>IF(K1758&lt;&gt;"",EXPORTADO!D1740,"")</f>
        <v/>
      </c>
      <c r="M1758" s="50"/>
      <c r="N1758" s="78" t="str">
        <f>IF(K1758&lt;&gt;"",EXPORTADO!C1740,"")</f>
        <v/>
      </c>
      <c r="O1758" s="89" t="str">
        <f>IF(G1758&lt;&gt;"",EXPORTADO!E1740,"")</f>
        <v/>
      </c>
      <c r="P1758" s="90" t="str">
        <f>IF(G1758&lt;&gt;"",EXPORTADO!F1740,"")</f>
        <v/>
      </c>
      <c r="Q1758" s="90" t="str">
        <f>IF($G1758&lt;&gt;"",$O1758*P1758,IF(OR($I1758="c",$I1758="css"),SUMIF($G$22:G$2999,$K1758,Q$22:Q$2999),IF($I1758="c1",SUMIF($F$22:F$2999,$K1758,Q$22:Q$2999),IF($I1758="c2",SUMIF($E$22:E$2999,$K1758,Q$22:Q$2999),IF($I1758="c3",SUMIF($D$22:D$2999,$K1758,Q$22:Q$2999),IF($I1758="c4",SUMIF($C$22:C$2999,$K1758,Q$22:Q$2999),""))))))</f>
        <v/>
      </c>
      <c r="S1758" s="90"/>
      <c r="T1758" s="90" t="str">
        <f>IF(G1758&lt;&gt;"",IF(S1758&lt;&gt;"",O1758*S1758,"Celda Vacia"),IF($G1758&lt;&gt;"",$O1758*S1758,IF(OR($I1758="c",$I1758="css"),SUMIF($G$22:G$2999,$K1758,T$22:T$2999),IF($I1758="c1",SUMIF($F$22:F$2999,$K1758,T$22:T$2999),IF($I1758="c2",SUMIF($E$22:E$2999,$K1758,T$22:T$2999),IF($I1758="c3",SUMIF($D$22:D$2999,$K1758,T$22:T$2999),IF($I1758="c4",SUMIF($C$22:C$2999,$K1758,T$22:T$2999),"")))))))</f>
        <v/>
      </c>
      <c r="U1758" s="91" t="str">
        <f t="shared" si="440"/>
        <v/>
      </c>
      <c r="V1758" s="45"/>
      <c r="X1758" s="50" t="str">
        <f t="shared" si="441"/>
        <v/>
      </c>
      <c r="Y1758" s="69" t="str">
        <f t="shared" si="442"/>
        <v/>
      </c>
      <c r="Z1758" s="69" t="str">
        <f t="shared" si="443"/>
        <v/>
      </c>
      <c r="AA1758" s="69" t="str">
        <f>IF(I1758="CSS",IF(RELLENAR!$F$6="PEM",IF(OR(T1758&lt;(Q1758),Q1758=0),1,""),IF(OR(T1758*(1+$T$11+$T$9)&lt;(Q1758*(1+$O$9+$O$11)),Q1758=0),1,"")),"")</f>
        <v/>
      </c>
      <c r="AB1758" s="93" t="str">
        <f t="shared" si="444"/>
        <v/>
      </c>
      <c r="AC1758" s="56" t="str">
        <f t="shared" si="445"/>
        <v/>
      </c>
      <c r="AD1758" s="94" t="str">
        <f t="shared" si="446"/>
        <v/>
      </c>
      <c r="AE1758" s="56" t="str">
        <f t="shared" si="447"/>
        <v/>
      </c>
      <c r="AF1758" s="78" t="str">
        <f t="shared" si="448"/>
        <v/>
      </c>
    </row>
    <row r="1759" spans="1:32" s="74" customFormat="1" x14ac:dyDescent="0.2">
      <c r="A1759" s="74" t="str">
        <f>IF(EXPORTADO!I1741&lt;&gt;"",EXPORTADO!I1741,"")</f>
        <v/>
      </c>
      <c r="B1759" s="74" t="str">
        <f t="shared" si="433"/>
        <v/>
      </c>
      <c r="C1759" s="86" t="str">
        <f t="shared" si="434"/>
        <v/>
      </c>
      <c r="D1759" s="86" t="str">
        <f t="shared" si="435"/>
        <v/>
      </c>
      <c r="E1759" s="86" t="str">
        <f t="shared" si="436"/>
        <v/>
      </c>
      <c r="F1759" s="86" t="str">
        <f t="shared" si="437"/>
        <v/>
      </c>
      <c r="G1759" s="86" t="str">
        <f t="shared" si="438"/>
        <v/>
      </c>
      <c r="H1759" s="87" t="str">
        <f>IF(EXPORTADO!B1741&lt;&gt;"",EXPORTADO!B1741,"")</f>
        <v/>
      </c>
      <c r="I1759" s="78" t="str">
        <f t="shared" si="439"/>
        <v/>
      </c>
      <c r="J1759" s="78"/>
      <c r="K1759" s="88" t="str">
        <f>IF(EXPORTADO!A1741&lt;&gt;"",TRIM(EXPORTADO!A1741),"")</f>
        <v/>
      </c>
      <c r="L1759" s="50" t="str">
        <f>IF(K1759&lt;&gt;"",EXPORTADO!D1741,"")</f>
        <v/>
      </c>
      <c r="M1759" s="50"/>
      <c r="N1759" s="78" t="str">
        <f>IF(K1759&lt;&gt;"",EXPORTADO!C1741,"")</f>
        <v/>
      </c>
      <c r="O1759" s="89" t="str">
        <f>IF(G1759&lt;&gt;"",EXPORTADO!E1741,"")</f>
        <v/>
      </c>
      <c r="P1759" s="90" t="str">
        <f>IF(G1759&lt;&gt;"",EXPORTADO!F1741,"")</f>
        <v/>
      </c>
      <c r="Q1759" s="90" t="str">
        <f>IF($G1759&lt;&gt;"",$O1759*P1759,IF(OR($I1759="c",$I1759="css"),SUMIF($G$22:G$2999,$K1759,Q$22:Q$2999),IF($I1759="c1",SUMIF($F$22:F$2999,$K1759,Q$22:Q$2999),IF($I1759="c2",SUMIF($E$22:E$2999,$K1759,Q$22:Q$2999),IF($I1759="c3",SUMIF($D$22:D$2999,$K1759,Q$22:Q$2999),IF($I1759="c4",SUMIF($C$22:C$2999,$K1759,Q$22:Q$2999),""))))))</f>
        <v/>
      </c>
      <c r="S1759" s="90"/>
      <c r="T1759" s="90" t="str">
        <f>IF(G1759&lt;&gt;"",IF(S1759&lt;&gt;"",O1759*S1759,"Celda Vacia"),IF($G1759&lt;&gt;"",$O1759*S1759,IF(OR($I1759="c",$I1759="css"),SUMIF($G$22:G$2999,$K1759,T$22:T$2999),IF($I1759="c1",SUMIF($F$22:F$2999,$K1759,T$22:T$2999),IF($I1759="c2",SUMIF($E$22:E$2999,$K1759,T$22:T$2999),IF($I1759="c3",SUMIF($D$22:D$2999,$K1759,T$22:T$2999),IF($I1759="c4",SUMIF($C$22:C$2999,$K1759,T$22:T$2999),"")))))))</f>
        <v/>
      </c>
      <c r="U1759" s="91" t="str">
        <f t="shared" si="440"/>
        <v/>
      </c>
      <c r="V1759" s="45"/>
      <c r="X1759" s="50" t="str">
        <f t="shared" si="441"/>
        <v/>
      </c>
      <c r="Y1759" s="69" t="str">
        <f t="shared" si="442"/>
        <v/>
      </c>
      <c r="Z1759" s="69" t="str">
        <f t="shared" si="443"/>
        <v/>
      </c>
      <c r="AA1759" s="69" t="str">
        <f>IF(I1759="CSS",IF(RELLENAR!$F$6="PEM",IF(OR(T1759&lt;(Q1759),Q1759=0),1,""),IF(OR(T1759*(1+$T$11+$T$9)&lt;(Q1759*(1+$O$9+$O$11)),Q1759=0),1,"")),"")</f>
        <v/>
      </c>
      <c r="AB1759" s="93" t="str">
        <f t="shared" si="444"/>
        <v/>
      </c>
      <c r="AC1759" s="56" t="str">
        <f t="shared" si="445"/>
        <v/>
      </c>
      <c r="AD1759" s="94" t="str">
        <f t="shared" si="446"/>
        <v/>
      </c>
      <c r="AE1759" s="56" t="str">
        <f t="shared" si="447"/>
        <v/>
      </c>
      <c r="AF1759" s="78" t="str">
        <f t="shared" si="448"/>
        <v/>
      </c>
    </row>
    <row r="1760" spans="1:32" s="74" customFormat="1" x14ac:dyDescent="0.2">
      <c r="A1760" s="74" t="str">
        <f>IF(EXPORTADO!I1742&lt;&gt;"",EXPORTADO!I1742,"")</f>
        <v/>
      </c>
      <c r="B1760" s="74" t="str">
        <f t="shared" si="433"/>
        <v/>
      </c>
      <c r="C1760" s="86" t="str">
        <f t="shared" si="434"/>
        <v/>
      </c>
      <c r="D1760" s="86" t="str">
        <f t="shared" si="435"/>
        <v/>
      </c>
      <c r="E1760" s="86" t="str">
        <f t="shared" si="436"/>
        <v/>
      </c>
      <c r="F1760" s="86" t="str">
        <f t="shared" si="437"/>
        <v/>
      </c>
      <c r="G1760" s="86" t="str">
        <f t="shared" si="438"/>
        <v/>
      </c>
      <c r="H1760" s="87" t="str">
        <f>IF(EXPORTADO!B1742&lt;&gt;"",EXPORTADO!B1742,"")</f>
        <v/>
      </c>
      <c r="I1760" s="78" t="str">
        <f t="shared" si="439"/>
        <v/>
      </c>
      <c r="J1760" s="78"/>
      <c r="K1760" s="88" t="str">
        <f>IF(EXPORTADO!A1742&lt;&gt;"",TRIM(EXPORTADO!A1742),"")</f>
        <v/>
      </c>
      <c r="L1760" s="50" t="str">
        <f>IF(K1760&lt;&gt;"",EXPORTADO!D1742,"")</f>
        <v/>
      </c>
      <c r="M1760" s="50"/>
      <c r="N1760" s="78" t="str">
        <f>IF(K1760&lt;&gt;"",EXPORTADO!C1742,"")</f>
        <v/>
      </c>
      <c r="O1760" s="89" t="str">
        <f>IF(G1760&lt;&gt;"",EXPORTADO!E1742,"")</f>
        <v/>
      </c>
      <c r="P1760" s="90" t="str">
        <f>IF(G1760&lt;&gt;"",EXPORTADO!F1742,"")</f>
        <v/>
      </c>
      <c r="Q1760" s="90" t="str">
        <f>IF($G1760&lt;&gt;"",$O1760*P1760,IF(OR($I1760="c",$I1760="css"),SUMIF($G$22:G$2999,$K1760,Q$22:Q$2999),IF($I1760="c1",SUMIF($F$22:F$2999,$K1760,Q$22:Q$2999),IF($I1760="c2",SUMIF($E$22:E$2999,$K1760,Q$22:Q$2999),IF($I1760="c3",SUMIF($D$22:D$2999,$K1760,Q$22:Q$2999),IF($I1760="c4",SUMIF($C$22:C$2999,$K1760,Q$22:Q$2999),""))))))</f>
        <v/>
      </c>
      <c r="S1760" s="90"/>
      <c r="T1760" s="90" t="str">
        <f>IF(G1760&lt;&gt;"",IF(S1760&lt;&gt;"",O1760*S1760,"Celda Vacia"),IF($G1760&lt;&gt;"",$O1760*S1760,IF(OR($I1760="c",$I1760="css"),SUMIF($G$22:G$2999,$K1760,T$22:T$2999),IF($I1760="c1",SUMIF($F$22:F$2999,$K1760,T$22:T$2999),IF($I1760="c2",SUMIF($E$22:E$2999,$K1760,T$22:T$2999),IF($I1760="c3",SUMIF($D$22:D$2999,$K1760,T$22:T$2999),IF($I1760="c4",SUMIF($C$22:C$2999,$K1760,T$22:T$2999),"")))))))</f>
        <v/>
      </c>
      <c r="U1760" s="91" t="str">
        <f t="shared" si="440"/>
        <v/>
      </c>
      <c r="V1760" s="45"/>
      <c r="X1760" s="50" t="str">
        <f t="shared" si="441"/>
        <v/>
      </c>
      <c r="Y1760" s="69" t="str">
        <f t="shared" si="442"/>
        <v/>
      </c>
      <c r="Z1760" s="69" t="str">
        <f t="shared" si="443"/>
        <v/>
      </c>
      <c r="AA1760" s="69" t="str">
        <f>IF(I1760="CSS",IF(RELLENAR!$F$6="PEM",IF(OR(T1760&lt;(Q1760),Q1760=0),1,""),IF(OR(T1760*(1+$T$11+$T$9)&lt;(Q1760*(1+$O$9+$O$11)),Q1760=0),1,"")),"")</f>
        <v/>
      </c>
      <c r="AB1760" s="93" t="str">
        <f t="shared" si="444"/>
        <v/>
      </c>
      <c r="AC1760" s="56" t="str">
        <f t="shared" si="445"/>
        <v/>
      </c>
      <c r="AD1760" s="94" t="str">
        <f t="shared" si="446"/>
        <v/>
      </c>
      <c r="AE1760" s="56" t="str">
        <f t="shared" si="447"/>
        <v/>
      </c>
      <c r="AF1760" s="78" t="str">
        <f t="shared" si="448"/>
        <v/>
      </c>
    </row>
    <row r="1761" spans="1:32" s="74" customFormat="1" x14ac:dyDescent="0.2">
      <c r="A1761" s="74" t="str">
        <f>IF(EXPORTADO!I1743&lt;&gt;"",EXPORTADO!I1743,"")</f>
        <v/>
      </c>
      <c r="B1761" s="74" t="str">
        <f t="shared" si="433"/>
        <v/>
      </c>
      <c r="C1761" s="86" t="str">
        <f t="shared" si="434"/>
        <v/>
      </c>
      <c r="D1761" s="86" t="str">
        <f t="shared" si="435"/>
        <v/>
      </c>
      <c r="E1761" s="86" t="str">
        <f t="shared" si="436"/>
        <v/>
      </c>
      <c r="F1761" s="86" t="str">
        <f t="shared" si="437"/>
        <v/>
      </c>
      <c r="G1761" s="86" t="str">
        <f t="shared" si="438"/>
        <v/>
      </c>
      <c r="H1761" s="87" t="str">
        <f>IF(EXPORTADO!B1743&lt;&gt;"",EXPORTADO!B1743,"")</f>
        <v/>
      </c>
      <c r="I1761" s="78" t="str">
        <f t="shared" si="439"/>
        <v/>
      </c>
      <c r="J1761" s="78"/>
      <c r="K1761" s="88" t="str">
        <f>IF(EXPORTADO!A1743&lt;&gt;"",TRIM(EXPORTADO!A1743),"")</f>
        <v/>
      </c>
      <c r="L1761" s="50" t="str">
        <f>IF(K1761&lt;&gt;"",EXPORTADO!D1743,"")</f>
        <v/>
      </c>
      <c r="M1761" s="50"/>
      <c r="N1761" s="78" t="str">
        <f>IF(K1761&lt;&gt;"",EXPORTADO!C1743,"")</f>
        <v/>
      </c>
      <c r="O1761" s="89" t="str">
        <f>IF(G1761&lt;&gt;"",EXPORTADO!E1743,"")</f>
        <v/>
      </c>
      <c r="P1761" s="90" t="str">
        <f>IF(G1761&lt;&gt;"",EXPORTADO!F1743,"")</f>
        <v/>
      </c>
      <c r="Q1761" s="90" t="str">
        <f>IF($G1761&lt;&gt;"",$O1761*P1761,IF(OR($I1761="c",$I1761="css"),SUMIF($G$22:G$2999,$K1761,Q$22:Q$2999),IF($I1761="c1",SUMIF($F$22:F$2999,$K1761,Q$22:Q$2999),IF($I1761="c2",SUMIF($E$22:E$2999,$K1761,Q$22:Q$2999),IF($I1761="c3",SUMIF($D$22:D$2999,$K1761,Q$22:Q$2999),IF($I1761="c4",SUMIF($C$22:C$2999,$K1761,Q$22:Q$2999),""))))))</f>
        <v/>
      </c>
      <c r="S1761" s="90"/>
      <c r="T1761" s="90" t="str">
        <f>IF(G1761&lt;&gt;"",IF(S1761&lt;&gt;"",O1761*S1761,"Celda Vacia"),IF($G1761&lt;&gt;"",$O1761*S1761,IF(OR($I1761="c",$I1761="css"),SUMIF($G$22:G$2999,$K1761,T$22:T$2999),IF($I1761="c1",SUMIF($F$22:F$2999,$K1761,T$22:T$2999),IF($I1761="c2",SUMIF($E$22:E$2999,$K1761,T$22:T$2999),IF($I1761="c3",SUMIF($D$22:D$2999,$K1761,T$22:T$2999),IF($I1761="c4",SUMIF($C$22:C$2999,$K1761,T$22:T$2999),"")))))))</f>
        <v/>
      </c>
      <c r="U1761" s="91" t="str">
        <f t="shared" si="440"/>
        <v/>
      </c>
      <c r="V1761" s="45"/>
      <c r="X1761" s="50" t="str">
        <f t="shared" si="441"/>
        <v/>
      </c>
      <c r="Y1761" s="69" t="str">
        <f t="shared" si="442"/>
        <v/>
      </c>
      <c r="Z1761" s="69" t="str">
        <f t="shared" si="443"/>
        <v/>
      </c>
      <c r="AA1761" s="69" t="str">
        <f>IF(I1761="CSS",IF(RELLENAR!$F$6="PEM",IF(OR(T1761&lt;(Q1761),Q1761=0),1,""),IF(OR(T1761*(1+$T$11+$T$9)&lt;(Q1761*(1+$O$9+$O$11)),Q1761=0),1,"")),"")</f>
        <v/>
      </c>
      <c r="AB1761" s="93" t="str">
        <f t="shared" si="444"/>
        <v/>
      </c>
      <c r="AC1761" s="56" t="str">
        <f t="shared" si="445"/>
        <v/>
      </c>
      <c r="AD1761" s="94" t="str">
        <f t="shared" si="446"/>
        <v/>
      </c>
      <c r="AE1761" s="56" t="str">
        <f t="shared" si="447"/>
        <v/>
      </c>
      <c r="AF1761" s="78" t="str">
        <f t="shared" si="448"/>
        <v/>
      </c>
    </row>
    <row r="1762" spans="1:32" s="74" customFormat="1" x14ac:dyDescent="0.2">
      <c r="A1762" s="74" t="str">
        <f>IF(EXPORTADO!I1744&lt;&gt;"",EXPORTADO!I1744,"")</f>
        <v/>
      </c>
      <c r="B1762" s="74" t="str">
        <f t="shared" si="433"/>
        <v/>
      </c>
      <c r="C1762" s="86" t="str">
        <f t="shared" si="434"/>
        <v/>
      </c>
      <c r="D1762" s="86" t="str">
        <f t="shared" si="435"/>
        <v/>
      </c>
      <c r="E1762" s="86" t="str">
        <f t="shared" si="436"/>
        <v/>
      </c>
      <c r="F1762" s="86" t="str">
        <f t="shared" si="437"/>
        <v/>
      </c>
      <c r="G1762" s="86" t="str">
        <f t="shared" si="438"/>
        <v/>
      </c>
      <c r="H1762" s="87" t="str">
        <f>IF(EXPORTADO!B1744&lt;&gt;"",EXPORTADO!B1744,"")</f>
        <v/>
      </c>
      <c r="I1762" s="78" t="str">
        <f t="shared" si="439"/>
        <v/>
      </c>
      <c r="J1762" s="78"/>
      <c r="K1762" s="88" t="str">
        <f>IF(EXPORTADO!A1744&lt;&gt;"",TRIM(EXPORTADO!A1744),"")</f>
        <v/>
      </c>
      <c r="L1762" s="50" t="str">
        <f>IF(K1762&lt;&gt;"",EXPORTADO!D1744,"")</f>
        <v/>
      </c>
      <c r="M1762" s="50"/>
      <c r="N1762" s="78" t="str">
        <f>IF(K1762&lt;&gt;"",EXPORTADO!C1744,"")</f>
        <v/>
      </c>
      <c r="O1762" s="89" t="str">
        <f>IF(G1762&lt;&gt;"",EXPORTADO!E1744,"")</f>
        <v/>
      </c>
      <c r="P1762" s="90" t="str">
        <f>IF(G1762&lt;&gt;"",EXPORTADO!F1744,"")</f>
        <v/>
      </c>
      <c r="Q1762" s="90" t="str">
        <f>IF($G1762&lt;&gt;"",$O1762*P1762,IF(OR($I1762="c",$I1762="css"),SUMIF($G$22:G$2999,$K1762,Q$22:Q$2999),IF($I1762="c1",SUMIF($F$22:F$2999,$K1762,Q$22:Q$2999),IF($I1762="c2",SUMIF($E$22:E$2999,$K1762,Q$22:Q$2999),IF($I1762="c3",SUMIF($D$22:D$2999,$K1762,Q$22:Q$2999),IF($I1762="c4",SUMIF($C$22:C$2999,$K1762,Q$22:Q$2999),""))))))</f>
        <v/>
      </c>
      <c r="S1762" s="90"/>
      <c r="T1762" s="90" t="str">
        <f>IF(G1762&lt;&gt;"",IF(S1762&lt;&gt;"",O1762*S1762,"Celda Vacia"),IF($G1762&lt;&gt;"",$O1762*S1762,IF(OR($I1762="c",$I1762="css"),SUMIF($G$22:G$2999,$K1762,T$22:T$2999),IF($I1762="c1",SUMIF($F$22:F$2999,$K1762,T$22:T$2999),IF($I1762="c2",SUMIF($E$22:E$2999,$K1762,T$22:T$2999),IF($I1762="c3",SUMIF($D$22:D$2999,$K1762,T$22:T$2999),IF($I1762="c4",SUMIF($C$22:C$2999,$K1762,T$22:T$2999),"")))))))</f>
        <v/>
      </c>
      <c r="U1762" s="91" t="str">
        <f t="shared" si="440"/>
        <v/>
      </c>
      <c r="V1762" s="45"/>
      <c r="X1762" s="50" t="str">
        <f t="shared" si="441"/>
        <v/>
      </c>
      <c r="Y1762" s="69" t="str">
        <f t="shared" si="442"/>
        <v/>
      </c>
      <c r="Z1762" s="69" t="str">
        <f t="shared" si="443"/>
        <v/>
      </c>
      <c r="AA1762" s="69" t="str">
        <f>IF(I1762="CSS",IF(RELLENAR!$F$6="PEM",IF(OR(T1762&lt;(Q1762),Q1762=0),1,""),IF(OR(T1762*(1+$T$11+$T$9)&lt;(Q1762*(1+$O$9+$O$11)),Q1762=0),1,"")),"")</f>
        <v/>
      </c>
      <c r="AB1762" s="93" t="str">
        <f t="shared" si="444"/>
        <v/>
      </c>
      <c r="AC1762" s="56" t="str">
        <f t="shared" si="445"/>
        <v/>
      </c>
      <c r="AD1762" s="94" t="str">
        <f t="shared" si="446"/>
        <v/>
      </c>
      <c r="AE1762" s="56" t="str">
        <f t="shared" si="447"/>
        <v/>
      </c>
      <c r="AF1762" s="78" t="str">
        <f t="shared" si="448"/>
        <v/>
      </c>
    </row>
    <row r="1763" spans="1:32" s="74" customFormat="1" x14ac:dyDescent="0.2">
      <c r="A1763" s="74" t="str">
        <f>IF(EXPORTADO!I1745&lt;&gt;"",EXPORTADO!I1745,"")</f>
        <v/>
      </c>
      <c r="B1763" s="74" t="str">
        <f t="shared" si="433"/>
        <v/>
      </c>
      <c r="C1763" s="86" t="str">
        <f t="shared" si="434"/>
        <v/>
      </c>
      <c r="D1763" s="86" t="str">
        <f t="shared" si="435"/>
        <v/>
      </c>
      <c r="E1763" s="86" t="str">
        <f t="shared" si="436"/>
        <v/>
      </c>
      <c r="F1763" s="86" t="str">
        <f t="shared" si="437"/>
        <v/>
      </c>
      <c r="G1763" s="86" t="str">
        <f t="shared" si="438"/>
        <v/>
      </c>
      <c r="H1763" s="87" t="str">
        <f>IF(EXPORTADO!B1745&lt;&gt;"",EXPORTADO!B1745,"")</f>
        <v/>
      </c>
      <c r="I1763" s="78" t="str">
        <f t="shared" si="439"/>
        <v/>
      </c>
      <c r="J1763" s="78"/>
      <c r="K1763" s="88" t="str">
        <f>IF(EXPORTADO!A1745&lt;&gt;"",TRIM(EXPORTADO!A1745),"")</f>
        <v/>
      </c>
      <c r="L1763" s="50" t="str">
        <f>IF(K1763&lt;&gt;"",EXPORTADO!D1745,"")</f>
        <v/>
      </c>
      <c r="M1763" s="50"/>
      <c r="N1763" s="78" t="str">
        <f>IF(K1763&lt;&gt;"",EXPORTADO!C1745,"")</f>
        <v/>
      </c>
      <c r="O1763" s="89" t="str">
        <f>IF(G1763&lt;&gt;"",EXPORTADO!E1745,"")</f>
        <v/>
      </c>
      <c r="P1763" s="90" t="str">
        <f>IF(G1763&lt;&gt;"",EXPORTADO!F1745,"")</f>
        <v/>
      </c>
      <c r="Q1763" s="90" t="str">
        <f>IF($G1763&lt;&gt;"",$O1763*P1763,IF(OR($I1763="c",$I1763="css"),SUMIF($G$22:G$2999,$K1763,Q$22:Q$2999),IF($I1763="c1",SUMIF($F$22:F$2999,$K1763,Q$22:Q$2999),IF($I1763="c2",SUMIF($E$22:E$2999,$K1763,Q$22:Q$2999),IF($I1763="c3",SUMIF($D$22:D$2999,$K1763,Q$22:Q$2999),IF($I1763="c4",SUMIF($C$22:C$2999,$K1763,Q$22:Q$2999),""))))))</f>
        <v/>
      </c>
      <c r="S1763" s="90"/>
      <c r="T1763" s="90" t="str">
        <f>IF(G1763&lt;&gt;"",IF(S1763&lt;&gt;"",O1763*S1763,"Celda Vacia"),IF($G1763&lt;&gt;"",$O1763*S1763,IF(OR($I1763="c",$I1763="css"),SUMIF($G$22:G$2999,$K1763,T$22:T$2999),IF($I1763="c1",SUMIF($F$22:F$2999,$K1763,T$22:T$2999),IF($I1763="c2",SUMIF($E$22:E$2999,$K1763,T$22:T$2999),IF($I1763="c3",SUMIF($D$22:D$2999,$K1763,T$22:T$2999),IF($I1763="c4",SUMIF($C$22:C$2999,$K1763,T$22:T$2999),"")))))))</f>
        <v/>
      </c>
      <c r="U1763" s="91" t="str">
        <f t="shared" si="440"/>
        <v/>
      </c>
      <c r="V1763" s="45"/>
      <c r="X1763" s="50" t="str">
        <f t="shared" si="441"/>
        <v/>
      </c>
      <c r="Y1763" s="69" t="str">
        <f t="shared" si="442"/>
        <v/>
      </c>
      <c r="Z1763" s="69" t="str">
        <f t="shared" si="443"/>
        <v/>
      </c>
      <c r="AA1763" s="69" t="str">
        <f>IF(I1763="CSS",IF(RELLENAR!$F$6="PEM",IF(OR(T1763&lt;(Q1763),Q1763=0),1,""),IF(OR(T1763*(1+$T$11+$T$9)&lt;(Q1763*(1+$O$9+$O$11)),Q1763=0),1,"")),"")</f>
        <v/>
      </c>
      <c r="AB1763" s="93" t="str">
        <f t="shared" si="444"/>
        <v/>
      </c>
      <c r="AC1763" s="56" t="str">
        <f t="shared" si="445"/>
        <v/>
      </c>
      <c r="AD1763" s="94" t="str">
        <f t="shared" si="446"/>
        <v/>
      </c>
      <c r="AE1763" s="56" t="str">
        <f t="shared" si="447"/>
        <v/>
      </c>
      <c r="AF1763" s="78" t="str">
        <f t="shared" si="448"/>
        <v/>
      </c>
    </row>
    <row r="1764" spans="1:32" s="74" customFormat="1" x14ac:dyDescent="0.2">
      <c r="A1764" s="74" t="str">
        <f>IF(EXPORTADO!I1746&lt;&gt;"",EXPORTADO!I1746,"")</f>
        <v/>
      </c>
      <c r="B1764" s="74" t="str">
        <f t="shared" si="433"/>
        <v/>
      </c>
      <c r="C1764" s="86" t="str">
        <f t="shared" si="434"/>
        <v/>
      </c>
      <c r="D1764" s="86" t="str">
        <f t="shared" si="435"/>
        <v/>
      </c>
      <c r="E1764" s="86" t="str">
        <f t="shared" si="436"/>
        <v/>
      </c>
      <c r="F1764" s="86" t="str">
        <f t="shared" si="437"/>
        <v/>
      </c>
      <c r="G1764" s="86" t="str">
        <f t="shared" si="438"/>
        <v/>
      </c>
      <c r="H1764" s="87" t="str">
        <f>IF(EXPORTADO!B1746&lt;&gt;"",EXPORTADO!B1746,"")</f>
        <v/>
      </c>
      <c r="I1764" s="78" t="str">
        <f t="shared" si="439"/>
        <v/>
      </c>
      <c r="J1764" s="78"/>
      <c r="K1764" s="88" t="str">
        <f>IF(EXPORTADO!A1746&lt;&gt;"",TRIM(EXPORTADO!A1746),"")</f>
        <v/>
      </c>
      <c r="L1764" s="50" t="str">
        <f>IF(K1764&lt;&gt;"",EXPORTADO!D1746,"")</f>
        <v/>
      </c>
      <c r="M1764" s="50"/>
      <c r="N1764" s="78" t="str">
        <f>IF(K1764&lt;&gt;"",EXPORTADO!C1746,"")</f>
        <v/>
      </c>
      <c r="O1764" s="89" t="str">
        <f>IF(G1764&lt;&gt;"",EXPORTADO!E1746,"")</f>
        <v/>
      </c>
      <c r="P1764" s="90" t="str">
        <f>IF(G1764&lt;&gt;"",EXPORTADO!F1746,"")</f>
        <v/>
      </c>
      <c r="Q1764" s="90" t="str">
        <f>IF($G1764&lt;&gt;"",$O1764*P1764,IF(OR($I1764="c",$I1764="css"),SUMIF($G$22:G$2999,$K1764,Q$22:Q$2999),IF($I1764="c1",SUMIF($F$22:F$2999,$K1764,Q$22:Q$2999),IF($I1764="c2",SUMIF($E$22:E$2999,$K1764,Q$22:Q$2999),IF($I1764="c3",SUMIF($D$22:D$2999,$K1764,Q$22:Q$2999),IF($I1764="c4",SUMIF($C$22:C$2999,$K1764,Q$22:Q$2999),""))))))</f>
        <v/>
      </c>
      <c r="S1764" s="90"/>
      <c r="T1764" s="90" t="str">
        <f>IF(G1764&lt;&gt;"",IF(S1764&lt;&gt;"",O1764*S1764,"Celda Vacia"),IF($G1764&lt;&gt;"",$O1764*S1764,IF(OR($I1764="c",$I1764="css"),SUMIF($G$22:G$2999,$K1764,T$22:T$2999),IF($I1764="c1",SUMIF($F$22:F$2999,$K1764,T$22:T$2999),IF($I1764="c2",SUMIF($E$22:E$2999,$K1764,T$22:T$2999),IF($I1764="c3",SUMIF($D$22:D$2999,$K1764,T$22:T$2999),IF($I1764="c4",SUMIF($C$22:C$2999,$K1764,T$22:T$2999),"")))))))</f>
        <v/>
      </c>
      <c r="U1764" s="91" t="str">
        <f t="shared" si="440"/>
        <v/>
      </c>
      <c r="V1764" s="45"/>
      <c r="X1764" s="50" t="str">
        <f t="shared" si="441"/>
        <v/>
      </c>
      <c r="Y1764" s="69" t="str">
        <f t="shared" si="442"/>
        <v/>
      </c>
      <c r="Z1764" s="69" t="str">
        <f t="shared" si="443"/>
        <v/>
      </c>
      <c r="AA1764" s="69" t="str">
        <f>IF(I1764="CSS",IF(RELLENAR!$F$6="PEM",IF(OR(T1764&lt;(Q1764),Q1764=0),1,""),IF(OR(T1764*(1+$T$11+$T$9)&lt;(Q1764*(1+$O$9+$O$11)),Q1764=0),1,"")),"")</f>
        <v/>
      </c>
      <c r="AB1764" s="93" t="str">
        <f t="shared" si="444"/>
        <v/>
      </c>
      <c r="AC1764" s="56" t="str">
        <f t="shared" si="445"/>
        <v/>
      </c>
      <c r="AD1764" s="94" t="str">
        <f t="shared" si="446"/>
        <v/>
      </c>
      <c r="AE1764" s="56" t="str">
        <f t="shared" si="447"/>
        <v/>
      </c>
      <c r="AF1764" s="78" t="str">
        <f t="shared" si="448"/>
        <v/>
      </c>
    </row>
    <row r="1765" spans="1:32" s="74" customFormat="1" x14ac:dyDescent="0.2">
      <c r="A1765" s="74" t="str">
        <f>IF(EXPORTADO!I1747&lt;&gt;"",EXPORTADO!I1747,"")</f>
        <v/>
      </c>
      <c r="B1765" s="74" t="str">
        <f t="shared" si="433"/>
        <v/>
      </c>
      <c r="C1765" s="86" t="str">
        <f t="shared" si="434"/>
        <v/>
      </c>
      <c r="D1765" s="86" t="str">
        <f t="shared" si="435"/>
        <v/>
      </c>
      <c r="E1765" s="86" t="str">
        <f t="shared" si="436"/>
        <v/>
      </c>
      <c r="F1765" s="86" t="str">
        <f t="shared" si="437"/>
        <v/>
      </c>
      <c r="G1765" s="86" t="str">
        <f t="shared" si="438"/>
        <v/>
      </c>
      <c r="H1765" s="87" t="str">
        <f>IF(EXPORTADO!B1747&lt;&gt;"",EXPORTADO!B1747,"")</f>
        <v/>
      </c>
      <c r="I1765" s="78" t="str">
        <f t="shared" si="439"/>
        <v/>
      </c>
      <c r="J1765" s="78"/>
      <c r="K1765" s="88" t="str">
        <f>IF(EXPORTADO!A1747&lt;&gt;"",TRIM(EXPORTADO!A1747),"")</f>
        <v/>
      </c>
      <c r="L1765" s="50" t="str">
        <f>IF(K1765&lt;&gt;"",EXPORTADO!D1747,"")</f>
        <v/>
      </c>
      <c r="M1765" s="50"/>
      <c r="N1765" s="78" t="str">
        <f>IF(K1765&lt;&gt;"",EXPORTADO!C1747,"")</f>
        <v/>
      </c>
      <c r="O1765" s="89" t="str">
        <f>IF(G1765&lt;&gt;"",EXPORTADO!E1747,"")</f>
        <v/>
      </c>
      <c r="P1765" s="90" t="str">
        <f>IF(G1765&lt;&gt;"",EXPORTADO!F1747,"")</f>
        <v/>
      </c>
      <c r="Q1765" s="90" t="str">
        <f>IF($G1765&lt;&gt;"",$O1765*P1765,IF(OR($I1765="c",$I1765="css"),SUMIF($G$22:G$2999,$K1765,Q$22:Q$2999),IF($I1765="c1",SUMIF($F$22:F$2999,$K1765,Q$22:Q$2999),IF($I1765="c2",SUMIF($E$22:E$2999,$K1765,Q$22:Q$2999),IF($I1765="c3",SUMIF($D$22:D$2999,$K1765,Q$22:Q$2999),IF($I1765="c4",SUMIF($C$22:C$2999,$K1765,Q$22:Q$2999),""))))))</f>
        <v/>
      </c>
      <c r="S1765" s="90"/>
      <c r="T1765" s="90" t="str">
        <f>IF(G1765&lt;&gt;"",IF(S1765&lt;&gt;"",O1765*S1765,"Celda Vacia"),IF($G1765&lt;&gt;"",$O1765*S1765,IF(OR($I1765="c",$I1765="css"),SUMIF($G$22:G$2999,$K1765,T$22:T$2999),IF($I1765="c1",SUMIF($F$22:F$2999,$K1765,T$22:T$2999),IF($I1765="c2",SUMIF($E$22:E$2999,$K1765,T$22:T$2999),IF($I1765="c3",SUMIF($D$22:D$2999,$K1765,T$22:T$2999),IF($I1765="c4",SUMIF($C$22:C$2999,$K1765,T$22:T$2999),"")))))))</f>
        <v/>
      </c>
      <c r="U1765" s="91" t="str">
        <f t="shared" si="440"/>
        <v/>
      </c>
      <c r="V1765" s="45"/>
      <c r="X1765" s="50" t="str">
        <f t="shared" si="441"/>
        <v/>
      </c>
      <c r="Y1765" s="69" t="str">
        <f t="shared" si="442"/>
        <v/>
      </c>
      <c r="Z1765" s="69" t="str">
        <f t="shared" si="443"/>
        <v/>
      </c>
      <c r="AA1765" s="69" t="str">
        <f>IF(I1765="CSS",IF(RELLENAR!$F$6="PEM",IF(OR(T1765&lt;(Q1765),Q1765=0),1,""),IF(OR(T1765*(1+$T$11+$T$9)&lt;(Q1765*(1+$O$9+$O$11)),Q1765=0),1,"")),"")</f>
        <v/>
      </c>
      <c r="AB1765" s="93" t="str">
        <f t="shared" si="444"/>
        <v/>
      </c>
      <c r="AC1765" s="56" t="str">
        <f t="shared" si="445"/>
        <v/>
      </c>
      <c r="AD1765" s="94" t="str">
        <f t="shared" si="446"/>
        <v/>
      </c>
      <c r="AE1765" s="56" t="str">
        <f t="shared" si="447"/>
        <v/>
      </c>
      <c r="AF1765" s="78" t="str">
        <f t="shared" si="448"/>
        <v/>
      </c>
    </row>
    <row r="1766" spans="1:32" s="74" customFormat="1" x14ac:dyDescent="0.2">
      <c r="A1766" s="74" t="str">
        <f>IF(EXPORTADO!I1748&lt;&gt;"",EXPORTADO!I1748,"")</f>
        <v/>
      </c>
      <c r="B1766" s="74" t="str">
        <f t="shared" si="433"/>
        <v/>
      </c>
      <c r="C1766" s="86" t="str">
        <f t="shared" si="434"/>
        <v/>
      </c>
      <c r="D1766" s="86" t="str">
        <f t="shared" si="435"/>
        <v/>
      </c>
      <c r="E1766" s="86" t="str">
        <f t="shared" si="436"/>
        <v/>
      </c>
      <c r="F1766" s="86" t="str">
        <f t="shared" si="437"/>
        <v/>
      </c>
      <c r="G1766" s="86" t="str">
        <f t="shared" si="438"/>
        <v/>
      </c>
      <c r="H1766" s="87" t="str">
        <f>IF(EXPORTADO!B1748&lt;&gt;"",EXPORTADO!B1748,"")</f>
        <v/>
      </c>
      <c r="I1766" s="78" t="str">
        <f t="shared" si="439"/>
        <v/>
      </c>
      <c r="J1766" s="78"/>
      <c r="K1766" s="88" t="str">
        <f>IF(EXPORTADO!A1748&lt;&gt;"",TRIM(EXPORTADO!A1748),"")</f>
        <v/>
      </c>
      <c r="L1766" s="50" t="str">
        <f>IF(K1766&lt;&gt;"",EXPORTADO!D1748,"")</f>
        <v/>
      </c>
      <c r="M1766" s="50"/>
      <c r="N1766" s="78" t="str">
        <f>IF(K1766&lt;&gt;"",EXPORTADO!C1748,"")</f>
        <v/>
      </c>
      <c r="O1766" s="89" t="str">
        <f>IF(G1766&lt;&gt;"",EXPORTADO!E1748,"")</f>
        <v/>
      </c>
      <c r="P1766" s="90" t="str">
        <f>IF(G1766&lt;&gt;"",EXPORTADO!F1748,"")</f>
        <v/>
      </c>
      <c r="Q1766" s="90" t="str">
        <f>IF($G1766&lt;&gt;"",$O1766*P1766,IF(OR($I1766="c",$I1766="css"),SUMIF($G$22:G$2999,$K1766,Q$22:Q$2999),IF($I1766="c1",SUMIF($F$22:F$2999,$K1766,Q$22:Q$2999),IF($I1766="c2",SUMIF($E$22:E$2999,$K1766,Q$22:Q$2999),IF($I1766="c3",SUMIF($D$22:D$2999,$K1766,Q$22:Q$2999),IF($I1766="c4",SUMIF($C$22:C$2999,$K1766,Q$22:Q$2999),""))))))</f>
        <v/>
      </c>
      <c r="S1766" s="90"/>
      <c r="T1766" s="90" t="str">
        <f>IF(G1766&lt;&gt;"",IF(S1766&lt;&gt;"",O1766*S1766,"Celda Vacia"),IF($G1766&lt;&gt;"",$O1766*S1766,IF(OR($I1766="c",$I1766="css"),SUMIF($G$22:G$2999,$K1766,T$22:T$2999),IF($I1766="c1",SUMIF($F$22:F$2999,$K1766,T$22:T$2999),IF($I1766="c2",SUMIF($E$22:E$2999,$K1766,T$22:T$2999),IF($I1766="c3",SUMIF($D$22:D$2999,$K1766,T$22:T$2999),IF($I1766="c4",SUMIF($C$22:C$2999,$K1766,T$22:T$2999),"")))))))</f>
        <v/>
      </c>
      <c r="U1766" s="91" t="str">
        <f t="shared" si="440"/>
        <v/>
      </c>
      <c r="V1766" s="45"/>
      <c r="X1766" s="50" t="str">
        <f t="shared" si="441"/>
        <v/>
      </c>
      <c r="Y1766" s="69" t="str">
        <f t="shared" si="442"/>
        <v/>
      </c>
      <c r="Z1766" s="69" t="str">
        <f t="shared" si="443"/>
        <v/>
      </c>
      <c r="AA1766" s="69" t="str">
        <f>IF(I1766="CSS",IF(RELLENAR!$F$6="PEM",IF(OR(T1766&lt;(Q1766),Q1766=0),1,""),IF(OR(T1766*(1+$T$11+$T$9)&lt;(Q1766*(1+$O$9+$O$11)),Q1766=0),1,"")),"")</f>
        <v/>
      </c>
      <c r="AB1766" s="93" t="str">
        <f t="shared" si="444"/>
        <v/>
      </c>
      <c r="AC1766" s="56" t="str">
        <f t="shared" si="445"/>
        <v/>
      </c>
      <c r="AD1766" s="94" t="str">
        <f t="shared" si="446"/>
        <v/>
      </c>
      <c r="AE1766" s="56" t="str">
        <f t="shared" si="447"/>
        <v/>
      </c>
      <c r="AF1766" s="78" t="str">
        <f t="shared" si="448"/>
        <v/>
      </c>
    </row>
    <row r="1767" spans="1:32" s="74" customFormat="1" x14ac:dyDescent="0.2">
      <c r="A1767" s="74" t="str">
        <f>IF(EXPORTADO!I1749&lt;&gt;"",EXPORTADO!I1749,"")</f>
        <v/>
      </c>
      <c r="B1767" s="74" t="str">
        <f t="shared" si="433"/>
        <v/>
      </c>
      <c r="C1767" s="86" t="str">
        <f t="shared" si="434"/>
        <v/>
      </c>
      <c r="D1767" s="86" t="str">
        <f t="shared" si="435"/>
        <v/>
      </c>
      <c r="E1767" s="86" t="str">
        <f t="shared" si="436"/>
        <v/>
      </c>
      <c r="F1767" s="86" t="str">
        <f t="shared" si="437"/>
        <v/>
      </c>
      <c r="G1767" s="86" t="str">
        <f t="shared" si="438"/>
        <v/>
      </c>
      <c r="H1767" s="87" t="str">
        <f>IF(EXPORTADO!B1749&lt;&gt;"",EXPORTADO!B1749,"")</f>
        <v/>
      </c>
      <c r="I1767" s="78" t="str">
        <f t="shared" si="439"/>
        <v/>
      </c>
      <c r="J1767" s="78"/>
      <c r="K1767" s="88" t="str">
        <f>IF(EXPORTADO!A1749&lt;&gt;"",TRIM(EXPORTADO!A1749),"")</f>
        <v/>
      </c>
      <c r="L1767" s="50" t="str">
        <f>IF(K1767&lt;&gt;"",EXPORTADO!D1749,"")</f>
        <v/>
      </c>
      <c r="M1767" s="50"/>
      <c r="N1767" s="78" t="str">
        <f>IF(K1767&lt;&gt;"",EXPORTADO!C1749,"")</f>
        <v/>
      </c>
      <c r="O1767" s="89" t="str">
        <f>IF(G1767&lt;&gt;"",EXPORTADO!E1749,"")</f>
        <v/>
      </c>
      <c r="P1767" s="90" t="str">
        <f>IF(G1767&lt;&gt;"",EXPORTADO!F1749,"")</f>
        <v/>
      </c>
      <c r="Q1767" s="90" t="str">
        <f>IF($G1767&lt;&gt;"",$O1767*P1767,IF(OR($I1767="c",$I1767="css"),SUMIF($G$22:G$2999,$K1767,Q$22:Q$2999),IF($I1767="c1",SUMIF($F$22:F$2999,$K1767,Q$22:Q$2999),IF($I1767="c2",SUMIF($E$22:E$2999,$K1767,Q$22:Q$2999),IF($I1767="c3",SUMIF($D$22:D$2999,$K1767,Q$22:Q$2999),IF($I1767="c4",SUMIF($C$22:C$2999,$K1767,Q$22:Q$2999),""))))))</f>
        <v/>
      </c>
      <c r="S1767" s="90"/>
      <c r="T1767" s="90" t="str">
        <f>IF(G1767&lt;&gt;"",IF(S1767&lt;&gt;"",O1767*S1767,"Celda Vacia"),IF($G1767&lt;&gt;"",$O1767*S1767,IF(OR($I1767="c",$I1767="css"),SUMIF($G$22:G$2999,$K1767,T$22:T$2999),IF($I1767="c1",SUMIF($F$22:F$2999,$K1767,T$22:T$2999),IF($I1767="c2",SUMIF($E$22:E$2999,$K1767,T$22:T$2999),IF($I1767="c3",SUMIF($D$22:D$2999,$K1767,T$22:T$2999),IF($I1767="c4",SUMIF($C$22:C$2999,$K1767,T$22:T$2999),"")))))))</f>
        <v/>
      </c>
      <c r="U1767" s="91" t="str">
        <f t="shared" si="440"/>
        <v/>
      </c>
      <c r="V1767" s="45"/>
      <c r="X1767" s="50" t="str">
        <f t="shared" si="441"/>
        <v/>
      </c>
      <c r="Y1767" s="69" t="str">
        <f t="shared" si="442"/>
        <v/>
      </c>
      <c r="Z1767" s="69" t="str">
        <f t="shared" si="443"/>
        <v/>
      </c>
      <c r="AA1767" s="69" t="str">
        <f>IF(I1767="CSS",IF(RELLENAR!$F$6="PEM",IF(OR(T1767&lt;(Q1767),Q1767=0),1,""),IF(OR(T1767*(1+$T$11+$T$9)&lt;(Q1767*(1+$O$9+$O$11)),Q1767=0),1,"")),"")</f>
        <v/>
      </c>
      <c r="AB1767" s="93" t="str">
        <f t="shared" si="444"/>
        <v/>
      </c>
      <c r="AC1767" s="56" t="str">
        <f t="shared" si="445"/>
        <v/>
      </c>
      <c r="AD1767" s="94" t="str">
        <f t="shared" si="446"/>
        <v/>
      </c>
      <c r="AE1767" s="56" t="str">
        <f t="shared" si="447"/>
        <v/>
      </c>
      <c r="AF1767" s="78" t="str">
        <f t="shared" si="448"/>
        <v/>
      </c>
    </row>
    <row r="1768" spans="1:32" s="74" customFormat="1" x14ac:dyDescent="0.2">
      <c r="A1768" s="74" t="str">
        <f>IF(EXPORTADO!I1750&lt;&gt;"",EXPORTADO!I1750,"")</f>
        <v/>
      </c>
      <c r="B1768" s="74" t="str">
        <f t="shared" si="433"/>
        <v/>
      </c>
      <c r="C1768" s="86" t="str">
        <f t="shared" si="434"/>
        <v/>
      </c>
      <c r="D1768" s="86" t="str">
        <f t="shared" si="435"/>
        <v/>
      </c>
      <c r="E1768" s="86" t="str">
        <f t="shared" si="436"/>
        <v/>
      </c>
      <c r="F1768" s="86" t="str">
        <f t="shared" si="437"/>
        <v/>
      </c>
      <c r="G1768" s="86" t="str">
        <f t="shared" si="438"/>
        <v/>
      </c>
      <c r="H1768" s="87" t="str">
        <f>IF(EXPORTADO!B1750&lt;&gt;"",EXPORTADO!B1750,"")</f>
        <v/>
      </c>
      <c r="I1768" s="78" t="str">
        <f t="shared" si="439"/>
        <v/>
      </c>
      <c r="J1768" s="78"/>
      <c r="K1768" s="88" t="str">
        <f>IF(EXPORTADO!A1750&lt;&gt;"",TRIM(EXPORTADO!A1750),"")</f>
        <v/>
      </c>
      <c r="L1768" s="50" t="str">
        <f>IF(K1768&lt;&gt;"",EXPORTADO!D1750,"")</f>
        <v/>
      </c>
      <c r="M1768" s="50"/>
      <c r="N1768" s="78" t="str">
        <f>IF(K1768&lt;&gt;"",EXPORTADO!C1750,"")</f>
        <v/>
      </c>
      <c r="O1768" s="89" t="str">
        <f>IF(G1768&lt;&gt;"",EXPORTADO!E1750,"")</f>
        <v/>
      </c>
      <c r="P1768" s="90" t="str">
        <f>IF(G1768&lt;&gt;"",EXPORTADO!F1750,"")</f>
        <v/>
      </c>
      <c r="Q1768" s="90" t="str">
        <f>IF($G1768&lt;&gt;"",$O1768*P1768,IF(OR($I1768="c",$I1768="css"),SUMIF($G$22:G$2999,$K1768,Q$22:Q$2999),IF($I1768="c1",SUMIF($F$22:F$2999,$K1768,Q$22:Q$2999),IF($I1768="c2",SUMIF($E$22:E$2999,$K1768,Q$22:Q$2999),IF($I1768="c3",SUMIF($D$22:D$2999,$K1768,Q$22:Q$2999),IF($I1768="c4",SUMIF($C$22:C$2999,$K1768,Q$22:Q$2999),""))))))</f>
        <v/>
      </c>
      <c r="S1768" s="90"/>
      <c r="T1768" s="90" t="str">
        <f>IF(G1768&lt;&gt;"",IF(S1768&lt;&gt;"",O1768*S1768,"Celda Vacia"),IF($G1768&lt;&gt;"",$O1768*S1768,IF(OR($I1768="c",$I1768="css"),SUMIF($G$22:G$2999,$K1768,T$22:T$2999),IF($I1768="c1",SUMIF($F$22:F$2999,$K1768,T$22:T$2999),IF($I1768="c2",SUMIF($E$22:E$2999,$K1768,T$22:T$2999),IF($I1768="c3",SUMIF($D$22:D$2999,$K1768,T$22:T$2999),IF($I1768="c4",SUMIF($C$22:C$2999,$K1768,T$22:T$2999),"")))))))</f>
        <v/>
      </c>
      <c r="U1768" s="91" t="str">
        <f t="shared" si="440"/>
        <v/>
      </c>
      <c r="V1768" s="45"/>
      <c r="X1768" s="50" t="str">
        <f t="shared" si="441"/>
        <v/>
      </c>
      <c r="Y1768" s="69" t="str">
        <f t="shared" si="442"/>
        <v/>
      </c>
      <c r="Z1768" s="69" t="str">
        <f t="shared" si="443"/>
        <v/>
      </c>
      <c r="AA1768" s="69" t="str">
        <f>IF(I1768="CSS",IF(RELLENAR!$F$6="PEM",IF(OR(T1768&lt;(Q1768),Q1768=0),1,""),IF(OR(T1768*(1+$T$11+$T$9)&lt;(Q1768*(1+$O$9+$O$11)),Q1768=0),1,"")),"")</f>
        <v/>
      </c>
      <c r="AB1768" s="93" t="str">
        <f t="shared" si="444"/>
        <v/>
      </c>
      <c r="AC1768" s="56" t="str">
        <f t="shared" si="445"/>
        <v/>
      </c>
      <c r="AD1768" s="94" t="str">
        <f t="shared" si="446"/>
        <v/>
      </c>
      <c r="AE1768" s="56" t="str">
        <f t="shared" si="447"/>
        <v/>
      </c>
      <c r="AF1768" s="78" t="str">
        <f t="shared" si="448"/>
        <v/>
      </c>
    </row>
    <row r="1769" spans="1:32" s="74" customFormat="1" x14ac:dyDescent="0.2">
      <c r="A1769" s="74" t="str">
        <f>IF(EXPORTADO!I1751&lt;&gt;"",EXPORTADO!I1751,"")</f>
        <v/>
      </c>
      <c r="B1769" s="74" t="str">
        <f t="shared" si="433"/>
        <v/>
      </c>
      <c r="C1769" s="86" t="str">
        <f t="shared" si="434"/>
        <v/>
      </c>
      <c r="D1769" s="86" t="str">
        <f t="shared" si="435"/>
        <v/>
      </c>
      <c r="E1769" s="86" t="str">
        <f t="shared" si="436"/>
        <v/>
      </c>
      <c r="F1769" s="86" t="str">
        <f t="shared" si="437"/>
        <v/>
      </c>
      <c r="G1769" s="86" t="str">
        <f t="shared" si="438"/>
        <v/>
      </c>
      <c r="H1769" s="87" t="str">
        <f>IF(EXPORTADO!B1751&lt;&gt;"",EXPORTADO!B1751,"")</f>
        <v/>
      </c>
      <c r="I1769" s="78" t="str">
        <f t="shared" si="439"/>
        <v/>
      </c>
      <c r="J1769" s="78"/>
      <c r="K1769" s="88" t="str">
        <f>IF(EXPORTADO!A1751&lt;&gt;"",TRIM(EXPORTADO!A1751),"")</f>
        <v/>
      </c>
      <c r="L1769" s="50" t="str">
        <f>IF(K1769&lt;&gt;"",EXPORTADO!D1751,"")</f>
        <v/>
      </c>
      <c r="M1769" s="50"/>
      <c r="N1769" s="78" t="str">
        <f>IF(K1769&lt;&gt;"",EXPORTADO!C1751,"")</f>
        <v/>
      </c>
      <c r="O1769" s="89" t="str">
        <f>IF(G1769&lt;&gt;"",EXPORTADO!E1751,"")</f>
        <v/>
      </c>
      <c r="P1769" s="90" t="str">
        <f>IF(G1769&lt;&gt;"",EXPORTADO!F1751,"")</f>
        <v/>
      </c>
      <c r="Q1769" s="90" t="str">
        <f>IF($G1769&lt;&gt;"",$O1769*P1769,IF(OR($I1769="c",$I1769="css"),SUMIF($G$22:G$2999,$K1769,Q$22:Q$2999),IF($I1769="c1",SUMIF($F$22:F$2999,$K1769,Q$22:Q$2999),IF($I1769="c2",SUMIF($E$22:E$2999,$K1769,Q$22:Q$2999),IF($I1769="c3",SUMIF($D$22:D$2999,$K1769,Q$22:Q$2999),IF($I1769="c4",SUMIF($C$22:C$2999,$K1769,Q$22:Q$2999),""))))))</f>
        <v/>
      </c>
      <c r="S1769" s="90"/>
      <c r="T1769" s="90" t="str">
        <f>IF(G1769&lt;&gt;"",IF(S1769&lt;&gt;"",O1769*S1769,"Celda Vacia"),IF($G1769&lt;&gt;"",$O1769*S1769,IF(OR($I1769="c",$I1769="css"),SUMIF($G$22:G$2999,$K1769,T$22:T$2999),IF($I1769="c1",SUMIF($F$22:F$2999,$K1769,T$22:T$2999),IF($I1769="c2",SUMIF($E$22:E$2999,$K1769,T$22:T$2999),IF($I1769="c3",SUMIF($D$22:D$2999,$K1769,T$22:T$2999),IF($I1769="c4",SUMIF($C$22:C$2999,$K1769,T$22:T$2999),"")))))))</f>
        <v/>
      </c>
      <c r="U1769" s="91" t="str">
        <f t="shared" si="440"/>
        <v/>
      </c>
      <c r="V1769" s="45"/>
      <c r="X1769" s="50" t="str">
        <f t="shared" si="441"/>
        <v/>
      </c>
      <c r="Y1769" s="69" t="str">
        <f t="shared" si="442"/>
        <v/>
      </c>
      <c r="Z1769" s="69" t="str">
        <f t="shared" si="443"/>
        <v/>
      </c>
      <c r="AA1769" s="69" t="str">
        <f>IF(I1769="CSS",IF(RELLENAR!$F$6="PEM",IF(OR(T1769&lt;(Q1769),Q1769=0),1,""),IF(OR(T1769*(1+$T$11+$T$9)&lt;(Q1769*(1+$O$9+$O$11)),Q1769=0),1,"")),"")</f>
        <v/>
      </c>
      <c r="AB1769" s="93" t="str">
        <f t="shared" si="444"/>
        <v/>
      </c>
      <c r="AC1769" s="56" t="str">
        <f t="shared" si="445"/>
        <v/>
      </c>
      <c r="AD1769" s="94" t="str">
        <f t="shared" si="446"/>
        <v/>
      </c>
      <c r="AE1769" s="56" t="str">
        <f t="shared" si="447"/>
        <v/>
      </c>
      <c r="AF1769" s="78" t="str">
        <f t="shared" si="448"/>
        <v/>
      </c>
    </row>
    <row r="1770" spans="1:32" s="74" customFormat="1" x14ac:dyDescent="0.2">
      <c r="A1770" s="74" t="str">
        <f>IF(EXPORTADO!I1752&lt;&gt;"",EXPORTADO!I1752,"")</f>
        <v/>
      </c>
      <c r="B1770" s="74" t="str">
        <f t="shared" si="433"/>
        <v/>
      </c>
      <c r="C1770" s="86" t="str">
        <f t="shared" si="434"/>
        <v/>
      </c>
      <c r="D1770" s="86" t="str">
        <f t="shared" si="435"/>
        <v/>
      </c>
      <c r="E1770" s="86" t="str">
        <f t="shared" si="436"/>
        <v/>
      </c>
      <c r="F1770" s="86" t="str">
        <f t="shared" si="437"/>
        <v/>
      </c>
      <c r="G1770" s="86" t="str">
        <f t="shared" si="438"/>
        <v/>
      </c>
      <c r="H1770" s="87" t="str">
        <f>IF(EXPORTADO!B1752&lt;&gt;"",EXPORTADO!B1752,"")</f>
        <v/>
      </c>
      <c r="I1770" s="78" t="str">
        <f t="shared" si="439"/>
        <v/>
      </c>
      <c r="J1770" s="78"/>
      <c r="K1770" s="88" t="str">
        <f>IF(EXPORTADO!A1752&lt;&gt;"",TRIM(EXPORTADO!A1752),"")</f>
        <v/>
      </c>
      <c r="L1770" s="50" t="str">
        <f>IF(K1770&lt;&gt;"",EXPORTADO!D1752,"")</f>
        <v/>
      </c>
      <c r="M1770" s="50"/>
      <c r="N1770" s="78" t="str">
        <f>IF(K1770&lt;&gt;"",EXPORTADO!C1752,"")</f>
        <v/>
      </c>
      <c r="O1770" s="89" t="str">
        <f>IF(G1770&lt;&gt;"",EXPORTADO!E1752,"")</f>
        <v/>
      </c>
      <c r="P1770" s="90" t="str">
        <f>IF(G1770&lt;&gt;"",EXPORTADO!F1752,"")</f>
        <v/>
      </c>
      <c r="Q1770" s="90" t="str">
        <f>IF($G1770&lt;&gt;"",$O1770*P1770,IF(OR($I1770="c",$I1770="css"),SUMIF($G$22:G$2999,$K1770,Q$22:Q$2999),IF($I1770="c1",SUMIF($F$22:F$2999,$K1770,Q$22:Q$2999),IF($I1770="c2",SUMIF($E$22:E$2999,$K1770,Q$22:Q$2999),IF($I1770="c3",SUMIF($D$22:D$2999,$K1770,Q$22:Q$2999),IF($I1770="c4",SUMIF($C$22:C$2999,$K1770,Q$22:Q$2999),""))))))</f>
        <v/>
      </c>
      <c r="S1770" s="90"/>
      <c r="T1770" s="90" t="str">
        <f>IF(G1770&lt;&gt;"",IF(S1770&lt;&gt;"",O1770*S1770,"Celda Vacia"),IF($G1770&lt;&gt;"",$O1770*S1770,IF(OR($I1770="c",$I1770="css"),SUMIF($G$22:G$2999,$K1770,T$22:T$2999),IF($I1770="c1",SUMIF($F$22:F$2999,$K1770,T$22:T$2999),IF($I1770="c2",SUMIF($E$22:E$2999,$K1770,T$22:T$2999),IF($I1770="c3",SUMIF($D$22:D$2999,$K1770,T$22:T$2999),IF($I1770="c4",SUMIF($C$22:C$2999,$K1770,T$22:T$2999),"")))))))</f>
        <v/>
      </c>
      <c r="U1770" s="91" t="str">
        <f t="shared" si="440"/>
        <v/>
      </c>
      <c r="V1770" s="45"/>
      <c r="X1770" s="50" t="str">
        <f t="shared" si="441"/>
        <v/>
      </c>
      <c r="Y1770" s="69" t="str">
        <f t="shared" si="442"/>
        <v/>
      </c>
      <c r="Z1770" s="69" t="str">
        <f t="shared" si="443"/>
        <v/>
      </c>
      <c r="AA1770" s="69" t="str">
        <f>IF(I1770="CSS",IF(RELLENAR!$F$6="PEM",IF(OR(T1770&lt;(Q1770),Q1770=0),1,""),IF(OR(T1770*(1+$T$11+$T$9)&lt;(Q1770*(1+$O$9+$O$11)),Q1770=0),1,"")),"")</f>
        <v/>
      </c>
      <c r="AB1770" s="93" t="str">
        <f t="shared" si="444"/>
        <v/>
      </c>
      <c r="AC1770" s="56" t="str">
        <f t="shared" si="445"/>
        <v/>
      </c>
      <c r="AD1770" s="94" t="str">
        <f t="shared" si="446"/>
        <v/>
      </c>
      <c r="AE1770" s="56" t="str">
        <f t="shared" si="447"/>
        <v/>
      </c>
      <c r="AF1770" s="78" t="str">
        <f t="shared" si="448"/>
        <v/>
      </c>
    </row>
    <row r="1771" spans="1:32" s="74" customFormat="1" x14ac:dyDescent="0.2">
      <c r="A1771" s="74" t="str">
        <f>IF(EXPORTADO!I1753&lt;&gt;"",EXPORTADO!I1753,"")</f>
        <v/>
      </c>
      <c r="B1771" s="74" t="str">
        <f t="shared" si="433"/>
        <v/>
      </c>
      <c r="C1771" s="86" t="str">
        <f t="shared" si="434"/>
        <v/>
      </c>
      <c r="D1771" s="86" t="str">
        <f t="shared" si="435"/>
        <v/>
      </c>
      <c r="E1771" s="86" t="str">
        <f t="shared" si="436"/>
        <v/>
      </c>
      <c r="F1771" s="86" t="str">
        <f t="shared" si="437"/>
        <v/>
      </c>
      <c r="G1771" s="86" t="str">
        <f t="shared" si="438"/>
        <v/>
      </c>
      <c r="H1771" s="87" t="str">
        <f>IF(EXPORTADO!B1753&lt;&gt;"",EXPORTADO!B1753,"")</f>
        <v/>
      </c>
      <c r="I1771" s="78" t="str">
        <f t="shared" si="439"/>
        <v/>
      </c>
      <c r="J1771" s="78"/>
      <c r="K1771" s="88" t="str">
        <f>IF(EXPORTADO!A1753&lt;&gt;"",TRIM(EXPORTADO!A1753),"")</f>
        <v/>
      </c>
      <c r="L1771" s="50" t="str">
        <f>IF(K1771&lt;&gt;"",EXPORTADO!D1753,"")</f>
        <v/>
      </c>
      <c r="M1771" s="50"/>
      <c r="N1771" s="78" t="str">
        <f>IF(K1771&lt;&gt;"",EXPORTADO!C1753,"")</f>
        <v/>
      </c>
      <c r="O1771" s="89" t="str">
        <f>IF(G1771&lt;&gt;"",EXPORTADO!E1753,"")</f>
        <v/>
      </c>
      <c r="P1771" s="90" t="str">
        <f>IF(G1771&lt;&gt;"",EXPORTADO!F1753,"")</f>
        <v/>
      </c>
      <c r="Q1771" s="90" t="str">
        <f>IF($G1771&lt;&gt;"",$O1771*P1771,IF(OR($I1771="c",$I1771="css"),SUMIF($G$22:G$2999,$K1771,Q$22:Q$2999),IF($I1771="c1",SUMIF($F$22:F$2999,$K1771,Q$22:Q$2999),IF($I1771="c2",SUMIF($E$22:E$2999,$K1771,Q$22:Q$2999),IF($I1771="c3",SUMIF($D$22:D$2999,$K1771,Q$22:Q$2999),IF($I1771="c4",SUMIF($C$22:C$2999,$K1771,Q$22:Q$2999),""))))))</f>
        <v/>
      </c>
      <c r="S1771" s="90"/>
      <c r="T1771" s="90" t="str">
        <f>IF(G1771&lt;&gt;"",IF(S1771&lt;&gt;"",O1771*S1771,"Celda Vacia"),IF($G1771&lt;&gt;"",$O1771*S1771,IF(OR($I1771="c",$I1771="css"),SUMIF($G$22:G$2999,$K1771,T$22:T$2999),IF($I1771="c1",SUMIF($F$22:F$2999,$K1771,T$22:T$2999),IF($I1771="c2",SUMIF($E$22:E$2999,$K1771,T$22:T$2999),IF($I1771="c3",SUMIF($D$22:D$2999,$K1771,T$22:T$2999),IF($I1771="c4",SUMIF($C$22:C$2999,$K1771,T$22:T$2999),"")))))))</f>
        <v/>
      </c>
      <c r="U1771" s="91" t="str">
        <f t="shared" si="440"/>
        <v/>
      </c>
      <c r="V1771" s="45"/>
      <c r="X1771" s="50" t="str">
        <f t="shared" si="441"/>
        <v/>
      </c>
      <c r="Y1771" s="69" t="str">
        <f t="shared" si="442"/>
        <v/>
      </c>
      <c r="Z1771" s="69" t="str">
        <f t="shared" si="443"/>
        <v/>
      </c>
      <c r="AA1771" s="69" t="str">
        <f>IF(I1771="CSS",IF(RELLENAR!$F$6="PEM",IF(OR(T1771&lt;(Q1771),Q1771=0),1,""),IF(OR(T1771*(1+$T$11+$T$9)&lt;(Q1771*(1+$O$9+$O$11)),Q1771=0),1,"")),"")</f>
        <v/>
      </c>
      <c r="AB1771" s="93" t="str">
        <f t="shared" si="444"/>
        <v/>
      </c>
      <c r="AC1771" s="56" t="str">
        <f t="shared" si="445"/>
        <v/>
      </c>
      <c r="AD1771" s="94" t="str">
        <f t="shared" si="446"/>
        <v/>
      </c>
      <c r="AE1771" s="56" t="str">
        <f t="shared" si="447"/>
        <v/>
      </c>
      <c r="AF1771" s="78" t="str">
        <f t="shared" si="448"/>
        <v/>
      </c>
    </row>
    <row r="1772" spans="1:32" s="74" customFormat="1" x14ac:dyDescent="0.2">
      <c r="A1772" s="74" t="str">
        <f>IF(EXPORTADO!I1754&lt;&gt;"",EXPORTADO!I1754,"")</f>
        <v/>
      </c>
      <c r="B1772" s="74" t="str">
        <f t="shared" si="433"/>
        <v/>
      </c>
      <c r="C1772" s="86" t="str">
        <f t="shared" si="434"/>
        <v/>
      </c>
      <c r="D1772" s="86" t="str">
        <f t="shared" si="435"/>
        <v/>
      </c>
      <c r="E1772" s="86" t="str">
        <f t="shared" si="436"/>
        <v/>
      </c>
      <c r="F1772" s="86" t="str">
        <f t="shared" si="437"/>
        <v/>
      </c>
      <c r="G1772" s="86" t="str">
        <f t="shared" si="438"/>
        <v/>
      </c>
      <c r="H1772" s="87" t="str">
        <f>IF(EXPORTADO!B1754&lt;&gt;"",EXPORTADO!B1754,"")</f>
        <v/>
      </c>
      <c r="I1772" s="78" t="str">
        <f t="shared" si="439"/>
        <v/>
      </c>
      <c r="J1772" s="78"/>
      <c r="K1772" s="88" t="str">
        <f>IF(EXPORTADO!A1754&lt;&gt;"",TRIM(EXPORTADO!A1754),"")</f>
        <v/>
      </c>
      <c r="L1772" s="50" t="str">
        <f>IF(K1772&lt;&gt;"",EXPORTADO!D1754,"")</f>
        <v/>
      </c>
      <c r="M1772" s="50"/>
      <c r="N1772" s="78" t="str">
        <f>IF(K1772&lt;&gt;"",EXPORTADO!C1754,"")</f>
        <v/>
      </c>
      <c r="O1772" s="89" t="str">
        <f>IF(G1772&lt;&gt;"",EXPORTADO!E1754,"")</f>
        <v/>
      </c>
      <c r="P1772" s="90" t="str">
        <f>IF(G1772&lt;&gt;"",EXPORTADO!F1754,"")</f>
        <v/>
      </c>
      <c r="Q1772" s="90" t="str">
        <f>IF($G1772&lt;&gt;"",$O1772*P1772,IF(OR($I1772="c",$I1772="css"),SUMIF($G$22:G$2999,$K1772,Q$22:Q$2999),IF($I1772="c1",SUMIF($F$22:F$2999,$K1772,Q$22:Q$2999),IF($I1772="c2",SUMIF($E$22:E$2999,$K1772,Q$22:Q$2999),IF($I1772="c3",SUMIF($D$22:D$2999,$K1772,Q$22:Q$2999),IF($I1772="c4",SUMIF($C$22:C$2999,$K1772,Q$22:Q$2999),""))))))</f>
        <v/>
      </c>
      <c r="S1772" s="90"/>
      <c r="T1772" s="90" t="str">
        <f>IF(G1772&lt;&gt;"",IF(S1772&lt;&gt;"",O1772*S1772,"Celda Vacia"),IF($G1772&lt;&gt;"",$O1772*S1772,IF(OR($I1772="c",$I1772="css"),SUMIF($G$22:G$2999,$K1772,T$22:T$2999),IF($I1772="c1",SUMIF($F$22:F$2999,$K1772,T$22:T$2999),IF($I1772="c2",SUMIF($E$22:E$2999,$K1772,T$22:T$2999),IF($I1772="c3",SUMIF($D$22:D$2999,$K1772,T$22:T$2999),IF($I1772="c4",SUMIF($C$22:C$2999,$K1772,T$22:T$2999),"")))))))</f>
        <v/>
      </c>
      <c r="U1772" s="91" t="str">
        <f t="shared" si="440"/>
        <v/>
      </c>
      <c r="V1772" s="45"/>
      <c r="X1772" s="50" t="str">
        <f t="shared" si="441"/>
        <v/>
      </c>
      <c r="Y1772" s="69" t="str">
        <f t="shared" si="442"/>
        <v/>
      </c>
      <c r="Z1772" s="69" t="str">
        <f t="shared" si="443"/>
        <v/>
      </c>
      <c r="AA1772" s="69" t="str">
        <f>IF(I1772="CSS",IF(RELLENAR!$F$6="PEM",IF(OR(T1772&lt;(Q1772),Q1772=0),1,""),IF(OR(T1772*(1+$T$11+$T$9)&lt;(Q1772*(1+$O$9+$O$11)),Q1772=0),1,"")),"")</f>
        <v/>
      </c>
      <c r="AB1772" s="93" t="str">
        <f t="shared" si="444"/>
        <v/>
      </c>
      <c r="AC1772" s="56" t="str">
        <f t="shared" si="445"/>
        <v/>
      </c>
      <c r="AD1772" s="94" t="str">
        <f t="shared" si="446"/>
        <v/>
      </c>
      <c r="AE1772" s="56" t="str">
        <f t="shared" si="447"/>
        <v/>
      </c>
      <c r="AF1772" s="78" t="str">
        <f t="shared" si="448"/>
        <v/>
      </c>
    </row>
    <row r="1773" spans="1:32" s="74" customFormat="1" x14ac:dyDescent="0.2">
      <c r="A1773" s="74" t="str">
        <f>IF(EXPORTADO!I1755&lt;&gt;"",EXPORTADO!I1755,"")</f>
        <v/>
      </c>
      <c r="B1773" s="74" t="str">
        <f t="shared" si="433"/>
        <v/>
      </c>
      <c r="C1773" s="86" t="str">
        <f t="shared" si="434"/>
        <v/>
      </c>
      <c r="D1773" s="86" t="str">
        <f t="shared" si="435"/>
        <v/>
      </c>
      <c r="E1773" s="86" t="str">
        <f t="shared" si="436"/>
        <v/>
      </c>
      <c r="F1773" s="86" t="str">
        <f t="shared" si="437"/>
        <v/>
      </c>
      <c r="G1773" s="86" t="str">
        <f t="shared" si="438"/>
        <v/>
      </c>
      <c r="H1773" s="87" t="str">
        <f>IF(EXPORTADO!B1755&lt;&gt;"",EXPORTADO!B1755,"")</f>
        <v/>
      </c>
      <c r="I1773" s="78" t="str">
        <f t="shared" si="439"/>
        <v/>
      </c>
      <c r="J1773" s="78"/>
      <c r="K1773" s="88" t="str">
        <f>IF(EXPORTADO!A1755&lt;&gt;"",TRIM(EXPORTADO!A1755),"")</f>
        <v/>
      </c>
      <c r="L1773" s="50" t="str">
        <f>IF(K1773&lt;&gt;"",EXPORTADO!D1755,"")</f>
        <v/>
      </c>
      <c r="M1773" s="50"/>
      <c r="N1773" s="78" t="str">
        <f>IF(K1773&lt;&gt;"",EXPORTADO!C1755,"")</f>
        <v/>
      </c>
      <c r="O1773" s="89" t="str">
        <f>IF(G1773&lt;&gt;"",EXPORTADO!E1755,"")</f>
        <v/>
      </c>
      <c r="P1773" s="90" t="str">
        <f>IF(G1773&lt;&gt;"",EXPORTADO!F1755,"")</f>
        <v/>
      </c>
      <c r="Q1773" s="90" t="str">
        <f>IF($G1773&lt;&gt;"",$O1773*P1773,IF(OR($I1773="c",$I1773="css"),SUMIF($G$22:G$2999,$K1773,Q$22:Q$2999),IF($I1773="c1",SUMIF($F$22:F$2999,$K1773,Q$22:Q$2999),IF($I1773="c2",SUMIF($E$22:E$2999,$K1773,Q$22:Q$2999),IF($I1773="c3",SUMIF($D$22:D$2999,$K1773,Q$22:Q$2999),IF($I1773="c4",SUMIF($C$22:C$2999,$K1773,Q$22:Q$2999),""))))))</f>
        <v/>
      </c>
      <c r="S1773" s="90"/>
      <c r="T1773" s="90" t="str">
        <f>IF(G1773&lt;&gt;"",IF(S1773&lt;&gt;"",O1773*S1773,"Celda Vacia"),IF($G1773&lt;&gt;"",$O1773*S1773,IF(OR($I1773="c",$I1773="css"),SUMIF($G$22:G$2999,$K1773,T$22:T$2999),IF($I1773="c1",SUMIF($F$22:F$2999,$K1773,T$22:T$2999),IF($I1773="c2",SUMIF($E$22:E$2999,$K1773,T$22:T$2999),IF($I1773="c3",SUMIF($D$22:D$2999,$K1773,T$22:T$2999),IF($I1773="c4",SUMIF($C$22:C$2999,$K1773,T$22:T$2999),"")))))))</f>
        <v/>
      </c>
      <c r="U1773" s="91" t="str">
        <f t="shared" si="440"/>
        <v/>
      </c>
      <c r="V1773" s="45"/>
      <c r="X1773" s="50" t="str">
        <f t="shared" si="441"/>
        <v/>
      </c>
      <c r="Y1773" s="69" t="str">
        <f t="shared" si="442"/>
        <v/>
      </c>
      <c r="Z1773" s="69" t="str">
        <f t="shared" si="443"/>
        <v/>
      </c>
      <c r="AA1773" s="69" t="str">
        <f>IF(I1773="CSS",IF(RELLENAR!$F$6="PEM",IF(OR(T1773&lt;(Q1773),Q1773=0),1,""),IF(OR(T1773*(1+$T$11+$T$9)&lt;(Q1773*(1+$O$9+$O$11)),Q1773=0),1,"")),"")</f>
        <v/>
      </c>
      <c r="AB1773" s="93" t="str">
        <f t="shared" si="444"/>
        <v/>
      </c>
      <c r="AC1773" s="56" t="str">
        <f t="shared" si="445"/>
        <v/>
      </c>
      <c r="AD1773" s="94" t="str">
        <f t="shared" si="446"/>
        <v/>
      </c>
      <c r="AE1773" s="56" t="str">
        <f t="shared" si="447"/>
        <v/>
      </c>
      <c r="AF1773" s="78" t="str">
        <f t="shared" si="448"/>
        <v/>
      </c>
    </row>
    <row r="1774" spans="1:32" s="74" customFormat="1" x14ac:dyDescent="0.2">
      <c r="A1774" s="74" t="str">
        <f>IF(EXPORTADO!I1756&lt;&gt;"",EXPORTADO!I1756,"")</f>
        <v/>
      </c>
      <c r="B1774" s="74" t="str">
        <f t="shared" si="433"/>
        <v/>
      </c>
      <c r="C1774" s="86" t="str">
        <f t="shared" si="434"/>
        <v/>
      </c>
      <c r="D1774" s="86" t="str">
        <f t="shared" si="435"/>
        <v/>
      </c>
      <c r="E1774" s="86" t="str">
        <f t="shared" si="436"/>
        <v/>
      </c>
      <c r="F1774" s="86" t="str">
        <f t="shared" si="437"/>
        <v/>
      </c>
      <c r="G1774" s="86" t="str">
        <f t="shared" si="438"/>
        <v/>
      </c>
      <c r="H1774" s="87" t="str">
        <f>IF(EXPORTADO!B1756&lt;&gt;"",EXPORTADO!B1756,"")</f>
        <v/>
      </c>
      <c r="I1774" s="78" t="str">
        <f t="shared" si="439"/>
        <v/>
      </c>
      <c r="J1774" s="78"/>
      <c r="K1774" s="88" t="str">
        <f>IF(EXPORTADO!A1756&lt;&gt;"",TRIM(EXPORTADO!A1756),"")</f>
        <v/>
      </c>
      <c r="L1774" s="50" t="str">
        <f>IF(K1774&lt;&gt;"",EXPORTADO!D1756,"")</f>
        <v/>
      </c>
      <c r="M1774" s="50"/>
      <c r="N1774" s="78" t="str">
        <f>IF(K1774&lt;&gt;"",EXPORTADO!C1756,"")</f>
        <v/>
      </c>
      <c r="O1774" s="89" t="str">
        <f>IF(G1774&lt;&gt;"",EXPORTADO!E1756,"")</f>
        <v/>
      </c>
      <c r="P1774" s="90" t="str">
        <f>IF(G1774&lt;&gt;"",EXPORTADO!F1756,"")</f>
        <v/>
      </c>
      <c r="Q1774" s="90" t="str">
        <f>IF($G1774&lt;&gt;"",$O1774*P1774,IF(OR($I1774="c",$I1774="css"),SUMIF($G$22:G$2999,$K1774,Q$22:Q$2999),IF($I1774="c1",SUMIF($F$22:F$2999,$K1774,Q$22:Q$2999),IF($I1774="c2",SUMIF($E$22:E$2999,$K1774,Q$22:Q$2999),IF($I1774="c3",SUMIF($D$22:D$2999,$K1774,Q$22:Q$2999),IF($I1774="c4",SUMIF($C$22:C$2999,$K1774,Q$22:Q$2999),""))))))</f>
        <v/>
      </c>
      <c r="S1774" s="90"/>
      <c r="T1774" s="90" t="str">
        <f>IF(G1774&lt;&gt;"",IF(S1774&lt;&gt;"",O1774*S1774,"Celda Vacia"),IF($G1774&lt;&gt;"",$O1774*S1774,IF(OR($I1774="c",$I1774="css"),SUMIF($G$22:G$2999,$K1774,T$22:T$2999),IF($I1774="c1",SUMIF($F$22:F$2999,$K1774,T$22:T$2999),IF($I1774="c2",SUMIF($E$22:E$2999,$K1774,T$22:T$2999),IF($I1774="c3",SUMIF($D$22:D$2999,$K1774,T$22:T$2999),IF($I1774="c4",SUMIF($C$22:C$2999,$K1774,T$22:T$2999),"")))))))</f>
        <v/>
      </c>
      <c r="U1774" s="91" t="str">
        <f t="shared" si="440"/>
        <v/>
      </c>
      <c r="V1774" s="45"/>
      <c r="X1774" s="50" t="str">
        <f t="shared" si="441"/>
        <v/>
      </c>
      <c r="Y1774" s="69" t="str">
        <f t="shared" si="442"/>
        <v/>
      </c>
      <c r="Z1774" s="69" t="str">
        <f t="shared" si="443"/>
        <v/>
      </c>
      <c r="AA1774" s="69" t="str">
        <f>IF(I1774="CSS",IF(RELLENAR!$F$6="PEM",IF(OR(T1774&lt;(Q1774),Q1774=0),1,""),IF(OR(T1774*(1+$T$11+$T$9)&lt;(Q1774*(1+$O$9+$O$11)),Q1774=0),1,"")),"")</f>
        <v/>
      </c>
      <c r="AB1774" s="93" t="str">
        <f t="shared" si="444"/>
        <v/>
      </c>
      <c r="AC1774" s="56" t="str">
        <f t="shared" si="445"/>
        <v/>
      </c>
      <c r="AD1774" s="94" t="str">
        <f t="shared" si="446"/>
        <v/>
      </c>
      <c r="AE1774" s="56" t="str">
        <f t="shared" si="447"/>
        <v/>
      </c>
      <c r="AF1774" s="78" t="str">
        <f t="shared" si="448"/>
        <v/>
      </c>
    </row>
    <row r="1775" spans="1:32" s="74" customFormat="1" x14ac:dyDescent="0.2">
      <c r="A1775" s="74" t="str">
        <f>IF(EXPORTADO!I1757&lt;&gt;"",EXPORTADO!I1757,"")</f>
        <v/>
      </c>
      <c r="B1775" s="74" t="str">
        <f t="shared" si="433"/>
        <v/>
      </c>
      <c r="C1775" s="86" t="str">
        <f t="shared" si="434"/>
        <v/>
      </c>
      <c r="D1775" s="86" t="str">
        <f t="shared" si="435"/>
        <v/>
      </c>
      <c r="E1775" s="86" t="str">
        <f t="shared" si="436"/>
        <v/>
      </c>
      <c r="F1775" s="86" t="str">
        <f t="shared" si="437"/>
        <v/>
      </c>
      <c r="G1775" s="86" t="str">
        <f t="shared" si="438"/>
        <v/>
      </c>
      <c r="H1775" s="87" t="str">
        <f>IF(EXPORTADO!B1757&lt;&gt;"",EXPORTADO!B1757,"")</f>
        <v/>
      </c>
      <c r="I1775" s="78" t="str">
        <f t="shared" si="439"/>
        <v/>
      </c>
      <c r="J1775" s="78"/>
      <c r="K1775" s="88" t="str">
        <f>IF(EXPORTADO!A1757&lt;&gt;"",TRIM(EXPORTADO!A1757),"")</f>
        <v/>
      </c>
      <c r="L1775" s="50" t="str">
        <f>IF(K1775&lt;&gt;"",EXPORTADO!D1757,"")</f>
        <v/>
      </c>
      <c r="M1775" s="50"/>
      <c r="N1775" s="78" t="str">
        <f>IF(K1775&lt;&gt;"",EXPORTADO!C1757,"")</f>
        <v/>
      </c>
      <c r="O1775" s="89" t="str">
        <f>IF(G1775&lt;&gt;"",EXPORTADO!E1757,"")</f>
        <v/>
      </c>
      <c r="P1775" s="90" t="str">
        <f>IF(G1775&lt;&gt;"",EXPORTADO!F1757,"")</f>
        <v/>
      </c>
      <c r="Q1775" s="90" t="str">
        <f>IF($G1775&lt;&gt;"",$O1775*P1775,IF(OR($I1775="c",$I1775="css"),SUMIF($G$22:G$2999,$K1775,Q$22:Q$2999),IF($I1775="c1",SUMIF($F$22:F$2999,$K1775,Q$22:Q$2999),IF($I1775="c2",SUMIF($E$22:E$2999,$K1775,Q$22:Q$2999),IF($I1775="c3",SUMIF($D$22:D$2999,$K1775,Q$22:Q$2999),IF($I1775="c4",SUMIF($C$22:C$2999,$K1775,Q$22:Q$2999),""))))))</f>
        <v/>
      </c>
      <c r="S1775" s="90"/>
      <c r="T1775" s="90" t="str">
        <f>IF(G1775&lt;&gt;"",IF(S1775&lt;&gt;"",O1775*S1775,"Celda Vacia"),IF($G1775&lt;&gt;"",$O1775*S1775,IF(OR($I1775="c",$I1775="css"),SUMIF($G$22:G$2999,$K1775,T$22:T$2999),IF($I1775="c1",SUMIF($F$22:F$2999,$K1775,T$22:T$2999),IF($I1775="c2",SUMIF($E$22:E$2999,$K1775,T$22:T$2999),IF($I1775="c3",SUMIF($D$22:D$2999,$K1775,T$22:T$2999),IF($I1775="c4",SUMIF($C$22:C$2999,$K1775,T$22:T$2999),"")))))))</f>
        <v/>
      </c>
      <c r="U1775" s="91" t="str">
        <f t="shared" si="440"/>
        <v/>
      </c>
      <c r="V1775" s="45"/>
      <c r="X1775" s="50" t="str">
        <f t="shared" si="441"/>
        <v/>
      </c>
      <c r="Y1775" s="69" t="str">
        <f t="shared" si="442"/>
        <v/>
      </c>
      <c r="Z1775" s="69" t="str">
        <f t="shared" si="443"/>
        <v/>
      </c>
      <c r="AA1775" s="69" t="str">
        <f>IF(I1775="CSS",IF(RELLENAR!$F$6="PEM",IF(OR(T1775&lt;(Q1775),Q1775=0),1,""),IF(OR(T1775*(1+$T$11+$T$9)&lt;(Q1775*(1+$O$9+$O$11)),Q1775=0),1,"")),"")</f>
        <v/>
      </c>
      <c r="AB1775" s="93" t="str">
        <f t="shared" si="444"/>
        <v/>
      </c>
      <c r="AC1775" s="56" t="str">
        <f t="shared" si="445"/>
        <v/>
      </c>
      <c r="AD1775" s="94" t="str">
        <f t="shared" si="446"/>
        <v/>
      </c>
      <c r="AE1775" s="56" t="str">
        <f t="shared" si="447"/>
        <v/>
      </c>
      <c r="AF1775" s="78" t="str">
        <f t="shared" si="448"/>
        <v/>
      </c>
    </row>
    <row r="1776" spans="1:32" s="74" customFormat="1" x14ac:dyDescent="0.2">
      <c r="A1776" s="74" t="str">
        <f>IF(EXPORTADO!I1758&lt;&gt;"",EXPORTADO!I1758,"")</f>
        <v/>
      </c>
      <c r="B1776" s="74" t="str">
        <f t="shared" si="433"/>
        <v/>
      </c>
      <c r="C1776" s="86" t="str">
        <f t="shared" si="434"/>
        <v/>
      </c>
      <c r="D1776" s="86" t="str">
        <f t="shared" si="435"/>
        <v/>
      </c>
      <c r="E1776" s="86" t="str">
        <f t="shared" si="436"/>
        <v/>
      </c>
      <c r="F1776" s="86" t="str">
        <f t="shared" si="437"/>
        <v/>
      </c>
      <c r="G1776" s="86" t="str">
        <f t="shared" si="438"/>
        <v/>
      </c>
      <c r="H1776" s="87" t="str">
        <f>IF(EXPORTADO!B1758&lt;&gt;"",EXPORTADO!B1758,"")</f>
        <v/>
      </c>
      <c r="I1776" s="78" t="str">
        <f t="shared" si="439"/>
        <v/>
      </c>
      <c r="J1776" s="78"/>
      <c r="K1776" s="88" t="str">
        <f>IF(EXPORTADO!A1758&lt;&gt;"",TRIM(EXPORTADO!A1758),"")</f>
        <v/>
      </c>
      <c r="L1776" s="50" t="str">
        <f>IF(K1776&lt;&gt;"",EXPORTADO!D1758,"")</f>
        <v/>
      </c>
      <c r="M1776" s="50"/>
      <c r="N1776" s="78" t="str">
        <f>IF(K1776&lt;&gt;"",EXPORTADO!C1758,"")</f>
        <v/>
      </c>
      <c r="O1776" s="89" t="str">
        <f>IF(G1776&lt;&gt;"",EXPORTADO!E1758,"")</f>
        <v/>
      </c>
      <c r="P1776" s="90" t="str">
        <f>IF(G1776&lt;&gt;"",EXPORTADO!F1758,"")</f>
        <v/>
      </c>
      <c r="Q1776" s="90" t="str">
        <f>IF($G1776&lt;&gt;"",$O1776*P1776,IF(OR($I1776="c",$I1776="css"),SUMIF($G$22:G$2999,$K1776,Q$22:Q$2999),IF($I1776="c1",SUMIF($F$22:F$2999,$K1776,Q$22:Q$2999),IF($I1776="c2",SUMIF($E$22:E$2999,$K1776,Q$22:Q$2999),IF($I1776="c3",SUMIF($D$22:D$2999,$K1776,Q$22:Q$2999),IF($I1776="c4",SUMIF($C$22:C$2999,$K1776,Q$22:Q$2999),""))))))</f>
        <v/>
      </c>
      <c r="S1776" s="90"/>
      <c r="T1776" s="90" t="str">
        <f>IF(G1776&lt;&gt;"",IF(S1776&lt;&gt;"",O1776*S1776,"Celda Vacia"),IF($G1776&lt;&gt;"",$O1776*S1776,IF(OR($I1776="c",$I1776="css"),SUMIF($G$22:G$2999,$K1776,T$22:T$2999),IF($I1776="c1",SUMIF($F$22:F$2999,$K1776,T$22:T$2999),IF($I1776="c2",SUMIF($E$22:E$2999,$K1776,T$22:T$2999),IF($I1776="c3",SUMIF($D$22:D$2999,$K1776,T$22:T$2999),IF($I1776="c4",SUMIF($C$22:C$2999,$K1776,T$22:T$2999),"")))))))</f>
        <v/>
      </c>
      <c r="U1776" s="91" t="str">
        <f t="shared" si="440"/>
        <v/>
      </c>
      <c r="V1776" s="45"/>
      <c r="X1776" s="50" t="str">
        <f t="shared" si="441"/>
        <v/>
      </c>
      <c r="Y1776" s="69" t="str">
        <f t="shared" si="442"/>
        <v/>
      </c>
      <c r="Z1776" s="69" t="str">
        <f t="shared" si="443"/>
        <v/>
      </c>
      <c r="AA1776" s="69" t="str">
        <f>IF(I1776="CSS",IF(RELLENAR!$F$6="PEM",IF(OR(T1776&lt;(Q1776),Q1776=0),1,""),IF(OR(T1776*(1+$T$11+$T$9)&lt;(Q1776*(1+$O$9+$O$11)),Q1776=0),1,"")),"")</f>
        <v/>
      </c>
      <c r="AB1776" s="93" t="str">
        <f t="shared" si="444"/>
        <v/>
      </c>
      <c r="AC1776" s="56" t="str">
        <f t="shared" si="445"/>
        <v/>
      </c>
      <c r="AD1776" s="94" t="str">
        <f t="shared" si="446"/>
        <v/>
      </c>
      <c r="AE1776" s="56" t="str">
        <f t="shared" si="447"/>
        <v/>
      </c>
      <c r="AF1776" s="78" t="str">
        <f t="shared" si="448"/>
        <v/>
      </c>
    </row>
    <row r="1777" spans="1:32" s="74" customFormat="1" x14ac:dyDescent="0.2">
      <c r="A1777" s="74" t="str">
        <f>IF(EXPORTADO!I1759&lt;&gt;"",EXPORTADO!I1759,"")</f>
        <v/>
      </c>
      <c r="B1777" s="74" t="str">
        <f t="shared" si="433"/>
        <v/>
      </c>
      <c r="C1777" s="86" t="str">
        <f t="shared" si="434"/>
        <v/>
      </c>
      <c r="D1777" s="86" t="str">
        <f t="shared" si="435"/>
        <v/>
      </c>
      <c r="E1777" s="86" t="str">
        <f t="shared" si="436"/>
        <v/>
      </c>
      <c r="F1777" s="86" t="str">
        <f t="shared" si="437"/>
        <v/>
      </c>
      <c r="G1777" s="86" t="str">
        <f t="shared" si="438"/>
        <v/>
      </c>
      <c r="H1777" s="87" t="str">
        <f>IF(EXPORTADO!B1759&lt;&gt;"",EXPORTADO!B1759,"")</f>
        <v/>
      </c>
      <c r="I1777" s="78" t="str">
        <f t="shared" si="439"/>
        <v/>
      </c>
      <c r="J1777" s="78"/>
      <c r="K1777" s="88" t="str">
        <f>IF(EXPORTADO!A1759&lt;&gt;"",TRIM(EXPORTADO!A1759),"")</f>
        <v/>
      </c>
      <c r="L1777" s="50" t="str">
        <f>IF(K1777&lt;&gt;"",EXPORTADO!D1759,"")</f>
        <v/>
      </c>
      <c r="M1777" s="50"/>
      <c r="N1777" s="78" t="str">
        <f>IF(K1777&lt;&gt;"",EXPORTADO!C1759,"")</f>
        <v/>
      </c>
      <c r="O1777" s="89" t="str">
        <f>IF(G1777&lt;&gt;"",EXPORTADO!E1759,"")</f>
        <v/>
      </c>
      <c r="P1777" s="90" t="str">
        <f>IF(G1777&lt;&gt;"",EXPORTADO!F1759,"")</f>
        <v/>
      </c>
      <c r="Q1777" s="90" t="str">
        <f>IF($G1777&lt;&gt;"",$O1777*P1777,IF(OR($I1777="c",$I1777="css"),SUMIF($G$22:G$2999,$K1777,Q$22:Q$2999),IF($I1777="c1",SUMIF($F$22:F$2999,$K1777,Q$22:Q$2999),IF($I1777="c2",SUMIF($E$22:E$2999,$K1777,Q$22:Q$2999),IF($I1777="c3",SUMIF($D$22:D$2999,$K1777,Q$22:Q$2999),IF($I1777="c4",SUMIF($C$22:C$2999,$K1777,Q$22:Q$2999),""))))))</f>
        <v/>
      </c>
      <c r="S1777" s="90"/>
      <c r="T1777" s="90" t="str">
        <f>IF(G1777&lt;&gt;"",IF(S1777&lt;&gt;"",O1777*S1777,"Celda Vacia"),IF($G1777&lt;&gt;"",$O1777*S1777,IF(OR($I1777="c",$I1777="css"),SUMIF($G$22:G$2999,$K1777,T$22:T$2999),IF($I1777="c1",SUMIF($F$22:F$2999,$K1777,T$22:T$2999),IF($I1777="c2",SUMIF($E$22:E$2999,$K1777,T$22:T$2999),IF($I1777="c3",SUMIF($D$22:D$2999,$K1777,T$22:T$2999),IF($I1777="c4",SUMIF($C$22:C$2999,$K1777,T$22:T$2999),"")))))))</f>
        <v/>
      </c>
      <c r="U1777" s="91" t="str">
        <f t="shared" si="440"/>
        <v/>
      </c>
      <c r="V1777" s="45"/>
      <c r="X1777" s="50" t="str">
        <f t="shared" si="441"/>
        <v/>
      </c>
      <c r="Y1777" s="69" t="str">
        <f t="shared" si="442"/>
        <v/>
      </c>
      <c r="Z1777" s="69" t="str">
        <f t="shared" si="443"/>
        <v/>
      </c>
      <c r="AA1777" s="69" t="str">
        <f>IF(I1777="CSS",IF(RELLENAR!$F$6="PEM",IF(OR(T1777&lt;(Q1777),Q1777=0),1,""),IF(OR(T1777*(1+$T$11+$T$9)&lt;(Q1777*(1+$O$9+$O$11)),Q1777=0),1,"")),"")</f>
        <v/>
      </c>
      <c r="AB1777" s="93" t="str">
        <f t="shared" si="444"/>
        <v/>
      </c>
      <c r="AC1777" s="56" t="str">
        <f t="shared" si="445"/>
        <v/>
      </c>
      <c r="AD1777" s="94" t="str">
        <f t="shared" si="446"/>
        <v/>
      </c>
      <c r="AE1777" s="56" t="str">
        <f t="shared" si="447"/>
        <v/>
      </c>
      <c r="AF1777" s="78" t="str">
        <f t="shared" si="448"/>
        <v/>
      </c>
    </row>
    <row r="1778" spans="1:32" s="74" customFormat="1" x14ac:dyDescent="0.2">
      <c r="A1778" s="74" t="str">
        <f>IF(EXPORTADO!I1760&lt;&gt;"",EXPORTADO!I1760,"")</f>
        <v/>
      </c>
      <c r="B1778" s="74" t="str">
        <f t="shared" si="433"/>
        <v/>
      </c>
      <c r="C1778" s="86" t="str">
        <f t="shared" si="434"/>
        <v/>
      </c>
      <c r="D1778" s="86" t="str">
        <f t="shared" si="435"/>
        <v/>
      </c>
      <c r="E1778" s="86" t="str">
        <f t="shared" si="436"/>
        <v/>
      </c>
      <c r="F1778" s="86" t="str">
        <f t="shared" si="437"/>
        <v/>
      </c>
      <c r="G1778" s="86" t="str">
        <f t="shared" si="438"/>
        <v/>
      </c>
      <c r="H1778" s="87" t="str">
        <f>IF(EXPORTADO!B1760&lt;&gt;"",EXPORTADO!B1760,"")</f>
        <v/>
      </c>
      <c r="I1778" s="78" t="str">
        <f t="shared" si="439"/>
        <v/>
      </c>
      <c r="J1778" s="78"/>
      <c r="K1778" s="88" t="str">
        <f>IF(EXPORTADO!A1760&lt;&gt;"",TRIM(EXPORTADO!A1760),"")</f>
        <v/>
      </c>
      <c r="L1778" s="50" t="str">
        <f>IF(K1778&lt;&gt;"",EXPORTADO!D1760,"")</f>
        <v/>
      </c>
      <c r="M1778" s="50"/>
      <c r="N1778" s="78" t="str">
        <f>IF(K1778&lt;&gt;"",EXPORTADO!C1760,"")</f>
        <v/>
      </c>
      <c r="O1778" s="89" t="str">
        <f>IF(G1778&lt;&gt;"",EXPORTADO!E1760,"")</f>
        <v/>
      </c>
      <c r="P1778" s="90" t="str">
        <f>IF(G1778&lt;&gt;"",EXPORTADO!F1760,"")</f>
        <v/>
      </c>
      <c r="Q1778" s="90" t="str">
        <f>IF($G1778&lt;&gt;"",$O1778*P1778,IF(OR($I1778="c",$I1778="css"),SUMIF($G$22:G$2999,$K1778,Q$22:Q$2999),IF($I1778="c1",SUMIF($F$22:F$2999,$K1778,Q$22:Q$2999),IF($I1778="c2",SUMIF($E$22:E$2999,$K1778,Q$22:Q$2999),IF($I1778="c3",SUMIF($D$22:D$2999,$K1778,Q$22:Q$2999),IF($I1778="c4",SUMIF($C$22:C$2999,$K1778,Q$22:Q$2999),""))))))</f>
        <v/>
      </c>
      <c r="S1778" s="90"/>
      <c r="T1778" s="90" t="str">
        <f>IF(G1778&lt;&gt;"",IF(S1778&lt;&gt;"",O1778*S1778,"Celda Vacia"),IF($G1778&lt;&gt;"",$O1778*S1778,IF(OR($I1778="c",$I1778="css"),SUMIF($G$22:G$2999,$K1778,T$22:T$2999),IF($I1778="c1",SUMIF($F$22:F$2999,$K1778,T$22:T$2999),IF($I1778="c2",SUMIF($E$22:E$2999,$K1778,T$22:T$2999),IF($I1778="c3",SUMIF($D$22:D$2999,$K1778,T$22:T$2999),IF($I1778="c4",SUMIF($C$22:C$2999,$K1778,T$22:T$2999),"")))))))</f>
        <v/>
      </c>
      <c r="U1778" s="91" t="str">
        <f t="shared" si="440"/>
        <v/>
      </c>
      <c r="V1778" s="45"/>
      <c r="X1778" s="50" t="str">
        <f t="shared" si="441"/>
        <v/>
      </c>
      <c r="Y1778" s="69" t="str">
        <f t="shared" si="442"/>
        <v/>
      </c>
      <c r="Z1778" s="69" t="str">
        <f t="shared" si="443"/>
        <v/>
      </c>
      <c r="AA1778" s="69" t="str">
        <f>IF(I1778="CSS",IF(RELLENAR!$F$6="PEM",IF(OR(T1778&lt;(Q1778),Q1778=0),1,""),IF(OR(T1778*(1+$T$11+$T$9)&lt;(Q1778*(1+$O$9+$O$11)),Q1778=0),1,"")),"")</f>
        <v/>
      </c>
      <c r="AB1778" s="93" t="str">
        <f t="shared" si="444"/>
        <v/>
      </c>
      <c r="AC1778" s="56" t="str">
        <f t="shared" si="445"/>
        <v/>
      </c>
      <c r="AD1778" s="94" t="str">
        <f t="shared" si="446"/>
        <v/>
      </c>
      <c r="AE1778" s="56" t="str">
        <f t="shared" si="447"/>
        <v/>
      </c>
      <c r="AF1778" s="78" t="str">
        <f t="shared" si="448"/>
        <v/>
      </c>
    </row>
    <row r="1779" spans="1:32" s="74" customFormat="1" x14ac:dyDescent="0.2">
      <c r="A1779" s="74" t="str">
        <f>IF(EXPORTADO!I1761&lt;&gt;"",EXPORTADO!I1761,"")</f>
        <v/>
      </c>
      <c r="B1779" s="74" t="str">
        <f t="shared" si="433"/>
        <v/>
      </c>
      <c r="C1779" s="86" t="str">
        <f t="shared" si="434"/>
        <v/>
      </c>
      <c r="D1779" s="86" t="str">
        <f t="shared" si="435"/>
        <v/>
      </c>
      <c r="E1779" s="86" t="str">
        <f t="shared" si="436"/>
        <v/>
      </c>
      <c r="F1779" s="86" t="str">
        <f t="shared" si="437"/>
        <v/>
      </c>
      <c r="G1779" s="86" t="str">
        <f t="shared" si="438"/>
        <v/>
      </c>
      <c r="H1779" s="87" t="str">
        <f>IF(EXPORTADO!B1761&lt;&gt;"",EXPORTADO!B1761,"")</f>
        <v/>
      </c>
      <c r="I1779" s="78" t="str">
        <f t="shared" si="439"/>
        <v/>
      </c>
      <c r="J1779" s="78"/>
      <c r="K1779" s="88" t="str">
        <f>IF(EXPORTADO!A1761&lt;&gt;"",TRIM(EXPORTADO!A1761),"")</f>
        <v/>
      </c>
      <c r="L1779" s="50" t="str">
        <f>IF(K1779&lt;&gt;"",EXPORTADO!D1761,"")</f>
        <v/>
      </c>
      <c r="M1779" s="50"/>
      <c r="N1779" s="78" t="str">
        <f>IF(K1779&lt;&gt;"",EXPORTADO!C1761,"")</f>
        <v/>
      </c>
      <c r="O1779" s="89" t="str">
        <f>IF(G1779&lt;&gt;"",EXPORTADO!E1761,"")</f>
        <v/>
      </c>
      <c r="P1779" s="90" t="str">
        <f>IF(G1779&lt;&gt;"",EXPORTADO!F1761,"")</f>
        <v/>
      </c>
      <c r="Q1779" s="90" t="str">
        <f>IF($G1779&lt;&gt;"",$O1779*P1779,IF(OR($I1779="c",$I1779="css"),SUMIF($G$22:G$2999,$K1779,Q$22:Q$2999),IF($I1779="c1",SUMIF($F$22:F$2999,$K1779,Q$22:Q$2999),IF($I1779="c2",SUMIF($E$22:E$2999,$K1779,Q$22:Q$2999),IF($I1779="c3",SUMIF($D$22:D$2999,$K1779,Q$22:Q$2999),IF($I1779="c4",SUMIF($C$22:C$2999,$K1779,Q$22:Q$2999),""))))))</f>
        <v/>
      </c>
      <c r="S1779" s="90"/>
      <c r="T1779" s="90" t="str">
        <f>IF(G1779&lt;&gt;"",IF(S1779&lt;&gt;"",O1779*S1779,"Celda Vacia"),IF($G1779&lt;&gt;"",$O1779*S1779,IF(OR($I1779="c",$I1779="css"),SUMIF($G$22:G$2999,$K1779,T$22:T$2999),IF($I1779="c1",SUMIF($F$22:F$2999,$K1779,T$22:T$2999),IF($I1779="c2",SUMIF($E$22:E$2999,$K1779,T$22:T$2999),IF($I1779="c3",SUMIF($D$22:D$2999,$K1779,T$22:T$2999),IF($I1779="c4",SUMIF($C$22:C$2999,$K1779,T$22:T$2999),"")))))))</f>
        <v/>
      </c>
      <c r="U1779" s="91" t="str">
        <f t="shared" si="440"/>
        <v/>
      </c>
      <c r="V1779" s="45"/>
      <c r="X1779" s="50" t="str">
        <f t="shared" si="441"/>
        <v/>
      </c>
      <c r="Y1779" s="69" t="str">
        <f t="shared" si="442"/>
        <v/>
      </c>
      <c r="Z1779" s="69" t="str">
        <f t="shared" si="443"/>
        <v/>
      </c>
      <c r="AA1779" s="69" t="str">
        <f>IF(I1779="CSS",IF(RELLENAR!$F$6="PEM",IF(OR(T1779&lt;(Q1779),Q1779=0),1,""),IF(OR(T1779*(1+$T$11+$T$9)&lt;(Q1779*(1+$O$9+$O$11)),Q1779=0),1,"")),"")</f>
        <v/>
      </c>
      <c r="AB1779" s="93" t="str">
        <f t="shared" si="444"/>
        <v/>
      </c>
      <c r="AC1779" s="56" t="str">
        <f t="shared" si="445"/>
        <v/>
      </c>
      <c r="AD1779" s="94" t="str">
        <f t="shared" si="446"/>
        <v/>
      </c>
      <c r="AE1779" s="56" t="str">
        <f t="shared" si="447"/>
        <v/>
      </c>
      <c r="AF1779" s="78" t="str">
        <f t="shared" si="448"/>
        <v/>
      </c>
    </row>
    <row r="1780" spans="1:32" s="74" customFormat="1" x14ac:dyDescent="0.2">
      <c r="A1780" s="74" t="str">
        <f>IF(EXPORTADO!I1762&lt;&gt;"",EXPORTADO!I1762,"")</f>
        <v/>
      </c>
      <c r="B1780" s="74" t="str">
        <f t="shared" si="433"/>
        <v/>
      </c>
      <c r="C1780" s="86" t="str">
        <f t="shared" si="434"/>
        <v/>
      </c>
      <c r="D1780" s="86" t="str">
        <f t="shared" si="435"/>
        <v/>
      </c>
      <c r="E1780" s="86" t="str">
        <f t="shared" si="436"/>
        <v/>
      </c>
      <c r="F1780" s="86" t="str">
        <f t="shared" si="437"/>
        <v/>
      </c>
      <c r="G1780" s="86" t="str">
        <f t="shared" si="438"/>
        <v/>
      </c>
      <c r="H1780" s="87" t="str">
        <f>IF(EXPORTADO!B1762&lt;&gt;"",EXPORTADO!B1762,"")</f>
        <v/>
      </c>
      <c r="I1780" s="78" t="str">
        <f t="shared" si="439"/>
        <v/>
      </c>
      <c r="J1780" s="78"/>
      <c r="K1780" s="88" t="str">
        <f>IF(EXPORTADO!A1762&lt;&gt;"",TRIM(EXPORTADO!A1762),"")</f>
        <v/>
      </c>
      <c r="L1780" s="50" t="str">
        <f>IF(K1780&lt;&gt;"",EXPORTADO!D1762,"")</f>
        <v/>
      </c>
      <c r="M1780" s="50"/>
      <c r="N1780" s="78" t="str">
        <f>IF(K1780&lt;&gt;"",EXPORTADO!C1762,"")</f>
        <v/>
      </c>
      <c r="O1780" s="89" t="str">
        <f>IF(G1780&lt;&gt;"",EXPORTADO!E1762,"")</f>
        <v/>
      </c>
      <c r="P1780" s="90" t="str">
        <f>IF(G1780&lt;&gt;"",EXPORTADO!F1762,"")</f>
        <v/>
      </c>
      <c r="Q1780" s="90" t="str">
        <f>IF($G1780&lt;&gt;"",$O1780*P1780,IF(OR($I1780="c",$I1780="css"),SUMIF($G$22:G$2999,$K1780,Q$22:Q$2999),IF($I1780="c1",SUMIF($F$22:F$2999,$K1780,Q$22:Q$2999),IF($I1780="c2",SUMIF($E$22:E$2999,$K1780,Q$22:Q$2999),IF($I1780="c3",SUMIF($D$22:D$2999,$K1780,Q$22:Q$2999),IF($I1780="c4",SUMIF($C$22:C$2999,$K1780,Q$22:Q$2999),""))))))</f>
        <v/>
      </c>
      <c r="S1780" s="90"/>
      <c r="T1780" s="90" t="str">
        <f>IF(G1780&lt;&gt;"",IF(S1780&lt;&gt;"",O1780*S1780,"Celda Vacia"),IF($G1780&lt;&gt;"",$O1780*S1780,IF(OR($I1780="c",$I1780="css"),SUMIF($G$22:G$2999,$K1780,T$22:T$2999),IF($I1780="c1",SUMIF($F$22:F$2999,$K1780,T$22:T$2999),IF($I1780="c2",SUMIF($E$22:E$2999,$K1780,T$22:T$2999),IF($I1780="c3",SUMIF($D$22:D$2999,$K1780,T$22:T$2999),IF($I1780="c4",SUMIF($C$22:C$2999,$K1780,T$22:T$2999),"")))))))</f>
        <v/>
      </c>
      <c r="U1780" s="91" t="str">
        <f t="shared" si="440"/>
        <v/>
      </c>
      <c r="V1780" s="45"/>
      <c r="X1780" s="50" t="str">
        <f t="shared" si="441"/>
        <v/>
      </c>
      <c r="Y1780" s="69" t="str">
        <f t="shared" si="442"/>
        <v/>
      </c>
      <c r="Z1780" s="69" t="str">
        <f t="shared" si="443"/>
        <v/>
      </c>
      <c r="AA1780" s="69" t="str">
        <f>IF(I1780="CSS",IF(RELLENAR!$F$6="PEM",IF(OR(T1780&lt;(Q1780),Q1780=0),1,""),IF(OR(T1780*(1+$T$11+$T$9)&lt;(Q1780*(1+$O$9+$O$11)),Q1780=0),1,"")),"")</f>
        <v/>
      </c>
      <c r="AB1780" s="93" t="str">
        <f t="shared" si="444"/>
        <v/>
      </c>
      <c r="AC1780" s="56" t="str">
        <f t="shared" si="445"/>
        <v/>
      </c>
      <c r="AD1780" s="94" t="str">
        <f t="shared" si="446"/>
        <v/>
      </c>
      <c r="AE1780" s="56" t="str">
        <f t="shared" si="447"/>
        <v/>
      </c>
      <c r="AF1780" s="78" t="str">
        <f t="shared" si="448"/>
        <v/>
      </c>
    </row>
    <row r="1781" spans="1:32" s="74" customFormat="1" x14ac:dyDescent="0.2">
      <c r="A1781" s="74" t="str">
        <f>IF(EXPORTADO!I1763&lt;&gt;"",EXPORTADO!I1763,"")</f>
        <v/>
      </c>
      <c r="B1781" s="74" t="str">
        <f t="shared" si="433"/>
        <v/>
      </c>
      <c r="C1781" s="86" t="str">
        <f t="shared" si="434"/>
        <v/>
      </c>
      <c r="D1781" s="86" t="str">
        <f t="shared" si="435"/>
        <v/>
      </c>
      <c r="E1781" s="86" t="str">
        <f t="shared" si="436"/>
        <v/>
      </c>
      <c r="F1781" s="86" t="str">
        <f t="shared" si="437"/>
        <v/>
      </c>
      <c r="G1781" s="86" t="str">
        <f t="shared" si="438"/>
        <v/>
      </c>
      <c r="H1781" s="87" t="str">
        <f>IF(EXPORTADO!B1763&lt;&gt;"",EXPORTADO!B1763,"")</f>
        <v/>
      </c>
      <c r="I1781" s="78" t="str">
        <f t="shared" si="439"/>
        <v/>
      </c>
      <c r="J1781" s="78"/>
      <c r="K1781" s="88" t="str">
        <f>IF(EXPORTADO!A1763&lt;&gt;"",TRIM(EXPORTADO!A1763),"")</f>
        <v/>
      </c>
      <c r="L1781" s="50" t="str">
        <f>IF(K1781&lt;&gt;"",EXPORTADO!D1763,"")</f>
        <v/>
      </c>
      <c r="M1781" s="50"/>
      <c r="N1781" s="78" t="str">
        <f>IF(K1781&lt;&gt;"",EXPORTADO!C1763,"")</f>
        <v/>
      </c>
      <c r="O1781" s="89" t="str">
        <f>IF(G1781&lt;&gt;"",EXPORTADO!E1763,"")</f>
        <v/>
      </c>
      <c r="P1781" s="90" t="str">
        <f>IF(G1781&lt;&gt;"",EXPORTADO!F1763,"")</f>
        <v/>
      </c>
      <c r="Q1781" s="90" t="str">
        <f>IF($G1781&lt;&gt;"",$O1781*P1781,IF(OR($I1781="c",$I1781="css"),SUMIF($G$22:G$2999,$K1781,Q$22:Q$2999),IF($I1781="c1",SUMIF($F$22:F$2999,$K1781,Q$22:Q$2999),IF($I1781="c2",SUMIF($E$22:E$2999,$K1781,Q$22:Q$2999),IF($I1781="c3",SUMIF($D$22:D$2999,$K1781,Q$22:Q$2999),IF($I1781="c4",SUMIF($C$22:C$2999,$K1781,Q$22:Q$2999),""))))))</f>
        <v/>
      </c>
      <c r="S1781" s="90"/>
      <c r="T1781" s="90" t="str">
        <f>IF(G1781&lt;&gt;"",IF(S1781&lt;&gt;"",O1781*S1781,"Celda Vacia"),IF($G1781&lt;&gt;"",$O1781*S1781,IF(OR($I1781="c",$I1781="css"),SUMIF($G$22:G$2999,$K1781,T$22:T$2999),IF($I1781="c1",SUMIF($F$22:F$2999,$K1781,T$22:T$2999),IF($I1781="c2",SUMIF($E$22:E$2999,$K1781,T$22:T$2999),IF($I1781="c3",SUMIF($D$22:D$2999,$K1781,T$22:T$2999),IF($I1781="c4",SUMIF($C$22:C$2999,$K1781,T$22:T$2999),"")))))))</f>
        <v/>
      </c>
      <c r="U1781" s="91" t="str">
        <f t="shared" si="440"/>
        <v/>
      </c>
      <c r="V1781" s="45"/>
      <c r="X1781" s="50" t="str">
        <f t="shared" si="441"/>
        <v/>
      </c>
      <c r="Y1781" s="69" t="str">
        <f t="shared" si="442"/>
        <v/>
      </c>
      <c r="Z1781" s="69" t="str">
        <f t="shared" si="443"/>
        <v/>
      </c>
      <c r="AA1781" s="69" t="str">
        <f>IF(I1781="CSS",IF(RELLENAR!$F$6="PEM",IF(OR(T1781&lt;(Q1781),Q1781=0),1,""),IF(OR(T1781*(1+$T$11+$T$9)&lt;(Q1781*(1+$O$9+$O$11)),Q1781=0),1,"")),"")</f>
        <v/>
      </c>
      <c r="AB1781" s="93" t="str">
        <f t="shared" si="444"/>
        <v/>
      </c>
      <c r="AC1781" s="56" t="str">
        <f t="shared" si="445"/>
        <v/>
      </c>
      <c r="AD1781" s="94" t="str">
        <f t="shared" si="446"/>
        <v/>
      </c>
      <c r="AE1781" s="56" t="str">
        <f t="shared" si="447"/>
        <v/>
      </c>
      <c r="AF1781" s="78" t="str">
        <f t="shared" si="448"/>
        <v/>
      </c>
    </row>
    <row r="1782" spans="1:32" s="74" customFormat="1" x14ac:dyDescent="0.2">
      <c r="A1782" s="74" t="str">
        <f>IF(EXPORTADO!I1764&lt;&gt;"",EXPORTADO!I1764,"")</f>
        <v/>
      </c>
      <c r="B1782" s="74" t="str">
        <f t="shared" si="433"/>
        <v/>
      </c>
      <c r="C1782" s="86" t="str">
        <f t="shared" si="434"/>
        <v/>
      </c>
      <c r="D1782" s="86" t="str">
        <f t="shared" si="435"/>
        <v/>
      </c>
      <c r="E1782" s="86" t="str">
        <f t="shared" si="436"/>
        <v/>
      </c>
      <c r="F1782" s="86" t="str">
        <f t="shared" si="437"/>
        <v/>
      </c>
      <c r="G1782" s="86" t="str">
        <f t="shared" si="438"/>
        <v/>
      </c>
      <c r="H1782" s="87" t="str">
        <f>IF(EXPORTADO!B1764&lt;&gt;"",EXPORTADO!B1764,"")</f>
        <v/>
      </c>
      <c r="I1782" s="78" t="str">
        <f t="shared" si="439"/>
        <v/>
      </c>
      <c r="J1782" s="78"/>
      <c r="K1782" s="88" t="str">
        <f>IF(EXPORTADO!A1764&lt;&gt;"",TRIM(EXPORTADO!A1764),"")</f>
        <v/>
      </c>
      <c r="L1782" s="50" t="str">
        <f>IF(K1782&lt;&gt;"",EXPORTADO!D1764,"")</f>
        <v/>
      </c>
      <c r="M1782" s="50"/>
      <c r="N1782" s="78" t="str">
        <f>IF(K1782&lt;&gt;"",EXPORTADO!C1764,"")</f>
        <v/>
      </c>
      <c r="O1782" s="89" t="str">
        <f>IF(G1782&lt;&gt;"",EXPORTADO!E1764,"")</f>
        <v/>
      </c>
      <c r="P1782" s="90" t="str">
        <f>IF(G1782&lt;&gt;"",EXPORTADO!F1764,"")</f>
        <v/>
      </c>
      <c r="Q1782" s="90" t="str">
        <f>IF($G1782&lt;&gt;"",$O1782*P1782,IF(OR($I1782="c",$I1782="css"),SUMIF($G$22:G$2999,$K1782,Q$22:Q$2999),IF($I1782="c1",SUMIF($F$22:F$2999,$K1782,Q$22:Q$2999),IF($I1782="c2",SUMIF($E$22:E$2999,$K1782,Q$22:Q$2999),IF($I1782="c3",SUMIF($D$22:D$2999,$K1782,Q$22:Q$2999),IF($I1782="c4",SUMIF($C$22:C$2999,$K1782,Q$22:Q$2999),""))))))</f>
        <v/>
      </c>
      <c r="S1782" s="90"/>
      <c r="T1782" s="90" t="str">
        <f>IF(G1782&lt;&gt;"",IF(S1782&lt;&gt;"",O1782*S1782,"Celda Vacia"),IF($G1782&lt;&gt;"",$O1782*S1782,IF(OR($I1782="c",$I1782="css"),SUMIF($G$22:G$2999,$K1782,T$22:T$2999),IF($I1782="c1",SUMIF($F$22:F$2999,$K1782,T$22:T$2999),IF($I1782="c2",SUMIF($E$22:E$2999,$K1782,T$22:T$2999),IF($I1782="c3",SUMIF($D$22:D$2999,$K1782,T$22:T$2999),IF($I1782="c4",SUMIF($C$22:C$2999,$K1782,T$22:T$2999),"")))))))</f>
        <v/>
      </c>
      <c r="U1782" s="91" t="str">
        <f t="shared" si="440"/>
        <v/>
      </c>
      <c r="V1782" s="45"/>
      <c r="X1782" s="50" t="str">
        <f t="shared" si="441"/>
        <v/>
      </c>
      <c r="Y1782" s="69" t="str">
        <f t="shared" si="442"/>
        <v/>
      </c>
      <c r="Z1782" s="69" t="str">
        <f t="shared" si="443"/>
        <v/>
      </c>
      <c r="AA1782" s="69" t="str">
        <f>IF(I1782="CSS",IF(RELLENAR!$F$6="PEM",IF(OR(T1782&lt;(Q1782),Q1782=0),1,""),IF(OR(T1782*(1+$T$11+$T$9)&lt;(Q1782*(1+$O$9+$O$11)),Q1782=0),1,"")),"")</f>
        <v/>
      </c>
      <c r="AB1782" s="93" t="str">
        <f t="shared" si="444"/>
        <v/>
      </c>
      <c r="AC1782" s="56" t="str">
        <f t="shared" si="445"/>
        <v/>
      </c>
      <c r="AD1782" s="94" t="str">
        <f t="shared" si="446"/>
        <v/>
      </c>
      <c r="AE1782" s="56" t="str">
        <f t="shared" si="447"/>
        <v/>
      </c>
      <c r="AF1782" s="78" t="str">
        <f t="shared" si="448"/>
        <v/>
      </c>
    </row>
    <row r="1783" spans="1:32" s="74" customFormat="1" x14ac:dyDescent="0.2">
      <c r="A1783" s="74" t="str">
        <f>IF(EXPORTADO!I1765&lt;&gt;"",EXPORTADO!I1765,"")</f>
        <v/>
      </c>
      <c r="B1783" s="74" t="str">
        <f t="shared" si="433"/>
        <v/>
      </c>
      <c r="C1783" s="86" t="str">
        <f t="shared" si="434"/>
        <v/>
      </c>
      <c r="D1783" s="86" t="str">
        <f t="shared" si="435"/>
        <v/>
      </c>
      <c r="E1783" s="86" t="str">
        <f t="shared" si="436"/>
        <v/>
      </c>
      <c r="F1783" s="86" t="str">
        <f t="shared" si="437"/>
        <v/>
      </c>
      <c r="G1783" s="86" t="str">
        <f t="shared" si="438"/>
        <v/>
      </c>
      <c r="H1783" s="87" t="str">
        <f>IF(EXPORTADO!B1765&lt;&gt;"",EXPORTADO!B1765,"")</f>
        <v/>
      </c>
      <c r="I1783" s="78" t="str">
        <f t="shared" si="439"/>
        <v/>
      </c>
      <c r="J1783" s="78"/>
      <c r="K1783" s="88" t="str">
        <f>IF(EXPORTADO!A1765&lt;&gt;"",TRIM(EXPORTADO!A1765),"")</f>
        <v/>
      </c>
      <c r="L1783" s="50" t="str">
        <f>IF(K1783&lt;&gt;"",EXPORTADO!D1765,"")</f>
        <v/>
      </c>
      <c r="M1783" s="50"/>
      <c r="N1783" s="78" t="str">
        <f>IF(K1783&lt;&gt;"",EXPORTADO!C1765,"")</f>
        <v/>
      </c>
      <c r="O1783" s="89" t="str">
        <f>IF(G1783&lt;&gt;"",EXPORTADO!E1765,"")</f>
        <v/>
      </c>
      <c r="P1783" s="90" t="str">
        <f>IF(G1783&lt;&gt;"",EXPORTADO!F1765,"")</f>
        <v/>
      </c>
      <c r="Q1783" s="90" t="str">
        <f>IF($G1783&lt;&gt;"",$O1783*P1783,IF(OR($I1783="c",$I1783="css"),SUMIF($G$22:G$2999,$K1783,Q$22:Q$2999),IF($I1783="c1",SUMIF($F$22:F$2999,$K1783,Q$22:Q$2999),IF($I1783="c2",SUMIF($E$22:E$2999,$K1783,Q$22:Q$2999),IF($I1783="c3",SUMIF($D$22:D$2999,$K1783,Q$22:Q$2999),IF($I1783="c4",SUMIF($C$22:C$2999,$K1783,Q$22:Q$2999),""))))))</f>
        <v/>
      </c>
      <c r="S1783" s="90"/>
      <c r="T1783" s="90" t="str">
        <f>IF(G1783&lt;&gt;"",IF(S1783&lt;&gt;"",O1783*S1783,"Celda Vacia"),IF($G1783&lt;&gt;"",$O1783*S1783,IF(OR($I1783="c",$I1783="css"),SUMIF($G$22:G$2999,$K1783,T$22:T$2999),IF($I1783="c1",SUMIF($F$22:F$2999,$K1783,T$22:T$2999),IF($I1783="c2",SUMIF($E$22:E$2999,$K1783,T$22:T$2999),IF($I1783="c3",SUMIF($D$22:D$2999,$K1783,T$22:T$2999),IF($I1783="c4",SUMIF($C$22:C$2999,$K1783,T$22:T$2999),"")))))))</f>
        <v/>
      </c>
      <c r="U1783" s="91" t="str">
        <f t="shared" si="440"/>
        <v/>
      </c>
      <c r="V1783" s="45"/>
      <c r="X1783" s="50" t="str">
        <f t="shared" si="441"/>
        <v/>
      </c>
      <c r="Y1783" s="69" t="str">
        <f t="shared" si="442"/>
        <v/>
      </c>
      <c r="Z1783" s="69" t="str">
        <f t="shared" si="443"/>
        <v/>
      </c>
      <c r="AA1783" s="69" t="str">
        <f>IF(I1783="CSS",IF(RELLENAR!$F$6="PEM",IF(OR(T1783&lt;(Q1783),Q1783=0),1,""),IF(OR(T1783*(1+$T$11+$T$9)&lt;(Q1783*(1+$O$9+$O$11)),Q1783=0),1,"")),"")</f>
        <v/>
      </c>
      <c r="AB1783" s="93" t="str">
        <f t="shared" si="444"/>
        <v/>
      </c>
      <c r="AC1783" s="56" t="str">
        <f t="shared" si="445"/>
        <v/>
      </c>
      <c r="AD1783" s="94" t="str">
        <f t="shared" si="446"/>
        <v/>
      </c>
      <c r="AE1783" s="56" t="str">
        <f t="shared" si="447"/>
        <v/>
      </c>
      <c r="AF1783" s="78" t="str">
        <f t="shared" si="448"/>
        <v/>
      </c>
    </row>
    <row r="1784" spans="1:32" s="74" customFormat="1" x14ac:dyDescent="0.2">
      <c r="A1784" s="74" t="str">
        <f>IF(EXPORTADO!I1766&lt;&gt;"",EXPORTADO!I1766,"")</f>
        <v/>
      </c>
      <c r="B1784" s="74" t="str">
        <f t="shared" si="433"/>
        <v/>
      </c>
      <c r="C1784" s="86" t="str">
        <f t="shared" si="434"/>
        <v/>
      </c>
      <c r="D1784" s="86" t="str">
        <f t="shared" si="435"/>
        <v/>
      </c>
      <c r="E1784" s="86" t="str">
        <f t="shared" si="436"/>
        <v/>
      </c>
      <c r="F1784" s="86" t="str">
        <f t="shared" si="437"/>
        <v/>
      </c>
      <c r="G1784" s="86" t="str">
        <f t="shared" si="438"/>
        <v/>
      </c>
      <c r="H1784" s="87" t="str">
        <f>IF(EXPORTADO!B1766&lt;&gt;"",EXPORTADO!B1766,"")</f>
        <v/>
      </c>
      <c r="I1784" s="78" t="str">
        <f t="shared" si="439"/>
        <v/>
      </c>
      <c r="J1784" s="78"/>
      <c r="K1784" s="88" t="str">
        <f>IF(EXPORTADO!A1766&lt;&gt;"",TRIM(EXPORTADO!A1766),"")</f>
        <v/>
      </c>
      <c r="L1784" s="50" t="str">
        <f>IF(K1784&lt;&gt;"",EXPORTADO!D1766,"")</f>
        <v/>
      </c>
      <c r="M1784" s="50"/>
      <c r="N1784" s="78" t="str">
        <f>IF(K1784&lt;&gt;"",EXPORTADO!C1766,"")</f>
        <v/>
      </c>
      <c r="O1784" s="89" t="str">
        <f>IF(G1784&lt;&gt;"",EXPORTADO!E1766,"")</f>
        <v/>
      </c>
      <c r="P1784" s="90" t="str">
        <f>IF(G1784&lt;&gt;"",EXPORTADO!F1766,"")</f>
        <v/>
      </c>
      <c r="Q1784" s="90" t="str">
        <f>IF($G1784&lt;&gt;"",$O1784*P1784,IF(OR($I1784="c",$I1784="css"),SUMIF($G$22:G$2999,$K1784,Q$22:Q$2999),IF($I1784="c1",SUMIF($F$22:F$2999,$K1784,Q$22:Q$2999),IF($I1784="c2",SUMIF($E$22:E$2999,$K1784,Q$22:Q$2999),IF($I1784="c3",SUMIF($D$22:D$2999,$K1784,Q$22:Q$2999),IF($I1784="c4",SUMIF($C$22:C$2999,$K1784,Q$22:Q$2999),""))))))</f>
        <v/>
      </c>
      <c r="S1784" s="90"/>
      <c r="T1784" s="90" t="str">
        <f>IF(G1784&lt;&gt;"",IF(S1784&lt;&gt;"",O1784*S1784,"Celda Vacia"),IF($G1784&lt;&gt;"",$O1784*S1784,IF(OR($I1784="c",$I1784="css"),SUMIF($G$22:G$2999,$K1784,T$22:T$2999),IF($I1784="c1",SUMIF($F$22:F$2999,$K1784,T$22:T$2999),IF($I1784="c2",SUMIF($E$22:E$2999,$K1784,T$22:T$2999),IF($I1784="c3",SUMIF($D$22:D$2999,$K1784,T$22:T$2999),IF($I1784="c4",SUMIF($C$22:C$2999,$K1784,T$22:T$2999),"")))))))</f>
        <v/>
      </c>
      <c r="U1784" s="91" t="str">
        <f t="shared" si="440"/>
        <v/>
      </c>
      <c r="V1784" s="45"/>
      <c r="X1784" s="50" t="str">
        <f t="shared" si="441"/>
        <v/>
      </c>
      <c r="Y1784" s="69" t="str">
        <f t="shared" si="442"/>
        <v/>
      </c>
      <c r="Z1784" s="69" t="str">
        <f t="shared" si="443"/>
        <v/>
      </c>
      <c r="AA1784" s="69" t="str">
        <f>IF(I1784="CSS",IF(RELLENAR!$F$6="PEM",IF(OR(T1784&lt;(Q1784),Q1784=0),1,""),IF(OR(T1784*(1+$T$11+$T$9)&lt;(Q1784*(1+$O$9+$O$11)),Q1784=0),1,"")),"")</f>
        <v/>
      </c>
      <c r="AB1784" s="93" t="str">
        <f t="shared" si="444"/>
        <v/>
      </c>
      <c r="AC1784" s="56" t="str">
        <f t="shared" si="445"/>
        <v/>
      </c>
      <c r="AD1784" s="94" t="str">
        <f t="shared" si="446"/>
        <v/>
      </c>
      <c r="AE1784" s="56" t="str">
        <f t="shared" si="447"/>
        <v/>
      </c>
      <c r="AF1784" s="78" t="str">
        <f t="shared" si="448"/>
        <v/>
      </c>
    </row>
    <row r="1785" spans="1:32" s="74" customFormat="1" x14ac:dyDescent="0.2">
      <c r="A1785" s="74" t="str">
        <f>IF(EXPORTADO!I1767&lt;&gt;"",EXPORTADO!I1767,"")</f>
        <v/>
      </c>
      <c r="B1785" s="74" t="str">
        <f t="shared" si="433"/>
        <v/>
      </c>
      <c r="C1785" s="86" t="str">
        <f t="shared" si="434"/>
        <v/>
      </c>
      <c r="D1785" s="86" t="str">
        <f t="shared" si="435"/>
        <v/>
      </c>
      <c r="E1785" s="86" t="str">
        <f t="shared" si="436"/>
        <v/>
      </c>
      <c r="F1785" s="86" t="str">
        <f t="shared" si="437"/>
        <v/>
      </c>
      <c r="G1785" s="86" t="str">
        <f t="shared" si="438"/>
        <v/>
      </c>
      <c r="H1785" s="87" t="str">
        <f>IF(EXPORTADO!B1767&lt;&gt;"",EXPORTADO!B1767,"")</f>
        <v/>
      </c>
      <c r="I1785" s="78" t="str">
        <f t="shared" si="439"/>
        <v/>
      </c>
      <c r="J1785" s="78"/>
      <c r="K1785" s="88" t="str">
        <f>IF(EXPORTADO!A1767&lt;&gt;"",TRIM(EXPORTADO!A1767),"")</f>
        <v/>
      </c>
      <c r="L1785" s="50" t="str">
        <f>IF(K1785&lt;&gt;"",EXPORTADO!D1767,"")</f>
        <v/>
      </c>
      <c r="M1785" s="50"/>
      <c r="N1785" s="78" t="str">
        <f>IF(K1785&lt;&gt;"",EXPORTADO!C1767,"")</f>
        <v/>
      </c>
      <c r="O1785" s="89" t="str">
        <f>IF(G1785&lt;&gt;"",EXPORTADO!E1767,"")</f>
        <v/>
      </c>
      <c r="P1785" s="90" t="str">
        <f>IF(G1785&lt;&gt;"",EXPORTADO!F1767,"")</f>
        <v/>
      </c>
      <c r="Q1785" s="90" t="str">
        <f>IF($G1785&lt;&gt;"",$O1785*P1785,IF(OR($I1785="c",$I1785="css"),SUMIF($G$22:G$2999,$K1785,Q$22:Q$2999),IF($I1785="c1",SUMIF($F$22:F$2999,$K1785,Q$22:Q$2999),IF($I1785="c2",SUMIF($E$22:E$2999,$K1785,Q$22:Q$2999),IF($I1785="c3",SUMIF($D$22:D$2999,$K1785,Q$22:Q$2999),IF($I1785="c4",SUMIF($C$22:C$2999,$K1785,Q$22:Q$2999),""))))))</f>
        <v/>
      </c>
      <c r="S1785" s="90"/>
      <c r="T1785" s="90" t="str">
        <f>IF(G1785&lt;&gt;"",IF(S1785&lt;&gt;"",O1785*S1785,"Celda Vacia"),IF($G1785&lt;&gt;"",$O1785*S1785,IF(OR($I1785="c",$I1785="css"),SUMIF($G$22:G$2999,$K1785,T$22:T$2999),IF($I1785="c1",SUMIF($F$22:F$2999,$K1785,T$22:T$2999),IF($I1785="c2",SUMIF($E$22:E$2999,$K1785,T$22:T$2999),IF($I1785="c3",SUMIF($D$22:D$2999,$K1785,T$22:T$2999),IF($I1785="c4",SUMIF($C$22:C$2999,$K1785,T$22:T$2999),"")))))))</f>
        <v/>
      </c>
      <c r="U1785" s="91" t="str">
        <f t="shared" si="440"/>
        <v/>
      </c>
      <c r="V1785" s="45"/>
      <c r="X1785" s="50" t="str">
        <f t="shared" si="441"/>
        <v/>
      </c>
      <c r="Y1785" s="69" t="str">
        <f t="shared" si="442"/>
        <v/>
      </c>
      <c r="Z1785" s="69" t="str">
        <f t="shared" si="443"/>
        <v/>
      </c>
      <c r="AA1785" s="69" t="str">
        <f>IF(I1785="CSS",IF(RELLENAR!$F$6="PEM",IF(OR(T1785&lt;(Q1785),Q1785=0),1,""),IF(OR(T1785*(1+$T$11+$T$9)&lt;(Q1785*(1+$O$9+$O$11)),Q1785=0),1,"")),"")</f>
        <v/>
      </c>
      <c r="AB1785" s="93" t="str">
        <f t="shared" si="444"/>
        <v/>
      </c>
      <c r="AC1785" s="56" t="str">
        <f t="shared" si="445"/>
        <v/>
      </c>
      <c r="AD1785" s="94" t="str">
        <f t="shared" si="446"/>
        <v/>
      </c>
      <c r="AE1785" s="56" t="str">
        <f t="shared" si="447"/>
        <v/>
      </c>
      <c r="AF1785" s="78" t="str">
        <f t="shared" si="448"/>
        <v/>
      </c>
    </row>
    <row r="1786" spans="1:32" s="74" customFormat="1" x14ac:dyDescent="0.2">
      <c r="A1786" s="74" t="str">
        <f>IF(EXPORTADO!I1768&lt;&gt;"",EXPORTADO!I1768,"")</f>
        <v/>
      </c>
      <c r="B1786" s="74" t="str">
        <f t="shared" si="433"/>
        <v/>
      </c>
      <c r="C1786" s="86" t="str">
        <f t="shared" si="434"/>
        <v/>
      </c>
      <c r="D1786" s="86" t="str">
        <f t="shared" si="435"/>
        <v/>
      </c>
      <c r="E1786" s="86" t="str">
        <f t="shared" si="436"/>
        <v/>
      </c>
      <c r="F1786" s="86" t="str">
        <f t="shared" si="437"/>
        <v/>
      </c>
      <c r="G1786" s="86" t="str">
        <f t="shared" si="438"/>
        <v/>
      </c>
      <c r="H1786" s="87" t="str">
        <f>IF(EXPORTADO!B1768&lt;&gt;"",EXPORTADO!B1768,"")</f>
        <v/>
      </c>
      <c r="I1786" s="78" t="str">
        <f t="shared" si="439"/>
        <v/>
      </c>
      <c r="J1786" s="78"/>
      <c r="K1786" s="88" t="str">
        <f>IF(EXPORTADO!A1768&lt;&gt;"",TRIM(EXPORTADO!A1768),"")</f>
        <v/>
      </c>
      <c r="L1786" s="50" t="str">
        <f>IF(K1786&lt;&gt;"",EXPORTADO!D1768,"")</f>
        <v/>
      </c>
      <c r="M1786" s="50"/>
      <c r="N1786" s="78" t="str">
        <f>IF(K1786&lt;&gt;"",EXPORTADO!C1768,"")</f>
        <v/>
      </c>
      <c r="O1786" s="89" t="str">
        <f>IF(G1786&lt;&gt;"",EXPORTADO!E1768,"")</f>
        <v/>
      </c>
      <c r="P1786" s="90" t="str">
        <f>IF(G1786&lt;&gt;"",EXPORTADO!F1768,"")</f>
        <v/>
      </c>
      <c r="Q1786" s="90" t="str">
        <f>IF($G1786&lt;&gt;"",$O1786*P1786,IF(OR($I1786="c",$I1786="css"),SUMIF($G$22:G$2999,$K1786,Q$22:Q$2999),IF($I1786="c1",SUMIF($F$22:F$2999,$K1786,Q$22:Q$2999),IF($I1786="c2",SUMIF($E$22:E$2999,$K1786,Q$22:Q$2999),IF($I1786="c3",SUMIF($D$22:D$2999,$K1786,Q$22:Q$2999),IF($I1786="c4",SUMIF($C$22:C$2999,$K1786,Q$22:Q$2999),""))))))</f>
        <v/>
      </c>
      <c r="S1786" s="90"/>
      <c r="T1786" s="90" t="str">
        <f>IF(G1786&lt;&gt;"",IF(S1786&lt;&gt;"",O1786*S1786,"Celda Vacia"),IF($G1786&lt;&gt;"",$O1786*S1786,IF(OR($I1786="c",$I1786="css"),SUMIF($G$22:G$2999,$K1786,T$22:T$2999),IF($I1786="c1",SUMIF($F$22:F$2999,$K1786,T$22:T$2999),IF($I1786="c2",SUMIF($E$22:E$2999,$K1786,T$22:T$2999),IF($I1786="c3",SUMIF($D$22:D$2999,$K1786,T$22:T$2999),IF($I1786="c4",SUMIF($C$22:C$2999,$K1786,T$22:T$2999),"")))))))</f>
        <v/>
      </c>
      <c r="U1786" s="91" t="str">
        <f t="shared" si="440"/>
        <v/>
      </c>
      <c r="V1786" s="45"/>
      <c r="X1786" s="50" t="str">
        <f t="shared" si="441"/>
        <v/>
      </c>
      <c r="Y1786" s="69" t="str">
        <f t="shared" si="442"/>
        <v/>
      </c>
      <c r="Z1786" s="69" t="str">
        <f t="shared" si="443"/>
        <v/>
      </c>
      <c r="AA1786" s="69" t="str">
        <f>IF(I1786="CSS",IF(RELLENAR!$F$6="PEM",IF(OR(T1786&lt;(Q1786),Q1786=0),1,""),IF(OR(T1786*(1+$T$11+$T$9)&lt;(Q1786*(1+$O$9+$O$11)),Q1786=0),1,"")),"")</f>
        <v/>
      </c>
      <c r="AB1786" s="93" t="str">
        <f t="shared" si="444"/>
        <v/>
      </c>
      <c r="AC1786" s="56" t="str">
        <f t="shared" si="445"/>
        <v/>
      </c>
      <c r="AD1786" s="94" t="str">
        <f t="shared" si="446"/>
        <v/>
      </c>
      <c r="AE1786" s="56" t="str">
        <f t="shared" si="447"/>
        <v/>
      </c>
      <c r="AF1786" s="78" t="str">
        <f t="shared" si="448"/>
        <v/>
      </c>
    </row>
    <row r="1787" spans="1:32" s="74" customFormat="1" x14ac:dyDescent="0.2">
      <c r="A1787" s="74" t="str">
        <f>IF(EXPORTADO!I1769&lt;&gt;"",EXPORTADO!I1769,"")</f>
        <v/>
      </c>
      <c r="B1787" s="74" t="str">
        <f t="shared" si="433"/>
        <v/>
      </c>
      <c r="C1787" s="86" t="str">
        <f t="shared" si="434"/>
        <v/>
      </c>
      <c r="D1787" s="86" t="str">
        <f t="shared" si="435"/>
        <v/>
      </c>
      <c r="E1787" s="86" t="str">
        <f t="shared" si="436"/>
        <v/>
      </c>
      <c r="F1787" s="86" t="str">
        <f t="shared" si="437"/>
        <v/>
      </c>
      <c r="G1787" s="86" t="str">
        <f t="shared" si="438"/>
        <v/>
      </c>
      <c r="H1787" s="87" t="str">
        <f>IF(EXPORTADO!B1769&lt;&gt;"",EXPORTADO!B1769,"")</f>
        <v/>
      </c>
      <c r="I1787" s="78" t="str">
        <f t="shared" si="439"/>
        <v/>
      </c>
      <c r="J1787" s="78"/>
      <c r="K1787" s="88" t="str">
        <f>IF(EXPORTADO!A1769&lt;&gt;"",TRIM(EXPORTADO!A1769),"")</f>
        <v/>
      </c>
      <c r="L1787" s="50" t="str">
        <f>IF(K1787&lt;&gt;"",EXPORTADO!D1769,"")</f>
        <v/>
      </c>
      <c r="M1787" s="50"/>
      <c r="N1787" s="78" t="str">
        <f>IF(K1787&lt;&gt;"",EXPORTADO!C1769,"")</f>
        <v/>
      </c>
      <c r="O1787" s="89" t="str">
        <f>IF(G1787&lt;&gt;"",EXPORTADO!E1769,"")</f>
        <v/>
      </c>
      <c r="P1787" s="90" t="str">
        <f>IF(G1787&lt;&gt;"",EXPORTADO!F1769,"")</f>
        <v/>
      </c>
      <c r="Q1787" s="90" t="str">
        <f>IF($G1787&lt;&gt;"",$O1787*P1787,IF(OR($I1787="c",$I1787="css"),SUMIF($G$22:G$2999,$K1787,Q$22:Q$2999),IF($I1787="c1",SUMIF($F$22:F$2999,$K1787,Q$22:Q$2999),IF($I1787="c2",SUMIF($E$22:E$2999,$K1787,Q$22:Q$2999),IF($I1787="c3",SUMIF($D$22:D$2999,$K1787,Q$22:Q$2999),IF($I1787="c4",SUMIF($C$22:C$2999,$K1787,Q$22:Q$2999),""))))))</f>
        <v/>
      </c>
      <c r="S1787" s="90"/>
      <c r="T1787" s="90" t="str">
        <f>IF(G1787&lt;&gt;"",IF(S1787&lt;&gt;"",O1787*S1787,"Celda Vacia"),IF($G1787&lt;&gt;"",$O1787*S1787,IF(OR($I1787="c",$I1787="css"),SUMIF($G$22:G$2999,$K1787,T$22:T$2999),IF($I1787="c1",SUMIF($F$22:F$2999,$K1787,T$22:T$2999),IF($I1787="c2",SUMIF($E$22:E$2999,$K1787,T$22:T$2999),IF($I1787="c3",SUMIF($D$22:D$2999,$K1787,T$22:T$2999),IF($I1787="c4",SUMIF($C$22:C$2999,$K1787,T$22:T$2999),"")))))))</f>
        <v/>
      </c>
      <c r="U1787" s="91" t="str">
        <f t="shared" si="440"/>
        <v/>
      </c>
      <c r="V1787" s="45"/>
      <c r="X1787" s="50" t="str">
        <f t="shared" si="441"/>
        <v/>
      </c>
      <c r="Y1787" s="69" t="str">
        <f t="shared" si="442"/>
        <v/>
      </c>
      <c r="Z1787" s="69" t="str">
        <f t="shared" si="443"/>
        <v/>
      </c>
      <c r="AA1787" s="69" t="str">
        <f>IF(I1787="CSS",IF(RELLENAR!$F$6="PEM",IF(OR(T1787&lt;(Q1787),Q1787=0),1,""),IF(OR(T1787*(1+$T$11+$T$9)&lt;(Q1787*(1+$O$9+$O$11)),Q1787=0),1,"")),"")</f>
        <v/>
      </c>
      <c r="AB1787" s="93" t="str">
        <f t="shared" si="444"/>
        <v/>
      </c>
      <c r="AC1787" s="56" t="str">
        <f t="shared" si="445"/>
        <v/>
      </c>
      <c r="AD1787" s="94" t="str">
        <f t="shared" si="446"/>
        <v/>
      </c>
      <c r="AE1787" s="56" t="str">
        <f t="shared" si="447"/>
        <v/>
      </c>
      <c r="AF1787" s="78" t="str">
        <f t="shared" si="448"/>
        <v/>
      </c>
    </row>
    <row r="1788" spans="1:32" s="74" customFormat="1" x14ac:dyDescent="0.2">
      <c r="A1788" s="74" t="str">
        <f>IF(EXPORTADO!I1770&lt;&gt;"",EXPORTADO!I1770,"")</f>
        <v/>
      </c>
      <c r="B1788" s="74" t="str">
        <f t="shared" si="433"/>
        <v/>
      </c>
      <c r="C1788" s="86" t="str">
        <f t="shared" si="434"/>
        <v/>
      </c>
      <c r="D1788" s="86" t="str">
        <f t="shared" si="435"/>
        <v/>
      </c>
      <c r="E1788" s="86" t="str">
        <f t="shared" si="436"/>
        <v/>
      </c>
      <c r="F1788" s="86" t="str">
        <f t="shared" si="437"/>
        <v/>
      </c>
      <c r="G1788" s="86" t="str">
        <f t="shared" si="438"/>
        <v/>
      </c>
      <c r="H1788" s="87" t="str">
        <f>IF(EXPORTADO!B1770&lt;&gt;"",EXPORTADO!B1770,"")</f>
        <v/>
      </c>
      <c r="I1788" s="78" t="str">
        <f t="shared" si="439"/>
        <v/>
      </c>
      <c r="J1788" s="78"/>
      <c r="K1788" s="88" t="str">
        <f>IF(EXPORTADO!A1770&lt;&gt;"",TRIM(EXPORTADO!A1770),"")</f>
        <v/>
      </c>
      <c r="L1788" s="50" t="str">
        <f>IF(K1788&lt;&gt;"",EXPORTADO!D1770,"")</f>
        <v/>
      </c>
      <c r="M1788" s="50"/>
      <c r="N1788" s="78" t="str">
        <f>IF(K1788&lt;&gt;"",EXPORTADO!C1770,"")</f>
        <v/>
      </c>
      <c r="O1788" s="89" t="str">
        <f>IF(G1788&lt;&gt;"",EXPORTADO!E1770,"")</f>
        <v/>
      </c>
      <c r="P1788" s="90" t="str">
        <f>IF(G1788&lt;&gt;"",EXPORTADO!F1770,"")</f>
        <v/>
      </c>
      <c r="Q1788" s="90" t="str">
        <f>IF($G1788&lt;&gt;"",$O1788*P1788,IF(OR($I1788="c",$I1788="css"),SUMIF($G$22:G$2999,$K1788,Q$22:Q$2999),IF($I1788="c1",SUMIF($F$22:F$2999,$K1788,Q$22:Q$2999),IF($I1788="c2",SUMIF($E$22:E$2999,$K1788,Q$22:Q$2999),IF($I1788="c3",SUMIF($D$22:D$2999,$K1788,Q$22:Q$2999),IF($I1788="c4",SUMIF($C$22:C$2999,$K1788,Q$22:Q$2999),""))))))</f>
        <v/>
      </c>
      <c r="S1788" s="90"/>
      <c r="T1788" s="90" t="str">
        <f>IF(G1788&lt;&gt;"",IF(S1788&lt;&gt;"",O1788*S1788,"Celda Vacia"),IF($G1788&lt;&gt;"",$O1788*S1788,IF(OR($I1788="c",$I1788="css"),SUMIF($G$22:G$2999,$K1788,T$22:T$2999),IF($I1788="c1",SUMIF($F$22:F$2999,$K1788,T$22:T$2999),IF($I1788="c2",SUMIF($E$22:E$2999,$K1788,T$22:T$2999),IF($I1788="c3",SUMIF($D$22:D$2999,$K1788,T$22:T$2999),IF($I1788="c4",SUMIF($C$22:C$2999,$K1788,T$22:T$2999),"")))))))</f>
        <v/>
      </c>
      <c r="U1788" s="91" t="str">
        <f t="shared" si="440"/>
        <v/>
      </c>
      <c r="V1788" s="45"/>
      <c r="X1788" s="50" t="str">
        <f t="shared" si="441"/>
        <v/>
      </c>
      <c r="Y1788" s="69" t="str">
        <f t="shared" si="442"/>
        <v/>
      </c>
      <c r="Z1788" s="69" t="str">
        <f t="shared" si="443"/>
        <v/>
      </c>
      <c r="AA1788" s="69" t="str">
        <f>IF(I1788="CSS",IF(RELLENAR!$F$6="PEM",IF(OR(T1788&lt;(Q1788),Q1788=0),1,""),IF(OR(T1788*(1+$T$11+$T$9)&lt;(Q1788*(1+$O$9+$O$11)),Q1788=0),1,"")),"")</f>
        <v/>
      </c>
      <c r="AB1788" s="93" t="str">
        <f t="shared" si="444"/>
        <v/>
      </c>
      <c r="AC1788" s="56" t="str">
        <f t="shared" si="445"/>
        <v/>
      </c>
      <c r="AD1788" s="94" t="str">
        <f t="shared" si="446"/>
        <v/>
      </c>
      <c r="AE1788" s="56" t="str">
        <f t="shared" si="447"/>
        <v/>
      </c>
      <c r="AF1788" s="78" t="str">
        <f t="shared" si="448"/>
        <v/>
      </c>
    </row>
    <row r="1789" spans="1:32" s="74" customFormat="1" x14ac:dyDescent="0.2">
      <c r="A1789" s="74" t="str">
        <f>IF(EXPORTADO!I1771&lt;&gt;"",EXPORTADO!I1771,"")</f>
        <v/>
      </c>
      <c r="B1789" s="74" t="str">
        <f t="shared" si="433"/>
        <v/>
      </c>
      <c r="C1789" s="86" t="str">
        <f t="shared" si="434"/>
        <v/>
      </c>
      <c r="D1789" s="86" t="str">
        <f t="shared" si="435"/>
        <v/>
      </c>
      <c r="E1789" s="86" t="str">
        <f t="shared" si="436"/>
        <v/>
      </c>
      <c r="F1789" s="86" t="str">
        <f t="shared" si="437"/>
        <v/>
      </c>
      <c r="G1789" s="86" t="str">
        <f t="shared" si="438"/>
        <v/>
      </c>
      <c r="H1789" s="87" t="str">
        <f>IF(EXPORTADO!B1771&lt;&gt;"",EXPORTADO!B1771,"")</f>
        <v/>
      </c>
      <c r="I1789" s="78" t="str">
        <f t="shared" si="439"/>
        <v/>
      </c>
      <c r="J1789" s="78"/>
      <c r="K1789" s="88" t="str">
        <f>IF(EXPORTADO!A1771&lt;&gt;"",TRIM(EXPORTADO!A1771),"")</f>
        <v/>
      </c>
      <c r="L1789" s="50" t="str">
        <f>IF(K1789&lt;&gt;"",EXPORTADO!D1771,"")</f>
        <v/>
      </c>
      <c r="M1789" s="50"/>
      <c r="N1789" s="78" t="str">
        <f>IF(K1789&lt;&gt;"",EXPORTADO!C1771,"")</f>
        <v/>
      </c>
      <c r="O1789" s="89" t="str">
        <f>IF(G1789&lt;&gt;"",EXPORTADO!E1771,"")</f>
        <v/>
      </c>
      <c r="P1789" s="90" t="str">
        <f>IF(G1789&lt;&gt;"",EXPORTADO!F1771,"")</f>
        <v/>
      </c>
      <c r="Q1789" s="90" t="str">
        <f>IF($G1789&lt;&gt;"",$O1789*P1789,IF(OR($I1789="c",$I1789="css"),SUMIF($G$22:G$2999,$K1789,Q$22:Q$2999),IF($I1789="c1",SUMIF($F$22:F$2999,$K1789,Q$22:Q$2999),IF($I1789="c2",SUMIF($E$22:E$2999,$K1789,Q$22:Q$2999),IF($I1789="c3",SUMIF($D$22:D$2999,$K1789,Q$22:Q$2999),IF($I1789="c4",SUMIF($C$22:C$2999,$K1789,Q$22:Q$2999),""))))))</f>
        <v/>
      </c>
      <c r="S1789" s="90"/>
      <c r="T1789" s="90" t="str">
        <f>IF(G1789&lt;&gt;"",IF(S1789&lt;&gt;"",O1789*S1789,"Celda Vacia"),IF($G1789&lt;&gt;"",$O1789*S1789,IF(OR($I1789="c",$I1789="css"),SUMIF($G$22:G$2999,$K1789,T$22:T$2999),IF($I1789="c1",SUMIF($F$22:F$2999,$K1789,T$22:T$2999),IF($I1789="c2",SUMIF($E$22:E$2999,$K1789,T$22:T$2999),IF($I1789="c3",SUMIF($D$22:D$2999,$K1789,T$22:T$2999),IF($I1789="c4",SUMIF($C$22:C$2999,$K1789,T$22:T$2999),"")))))))</f>
        <v/>
      </c>
      <c r="U1789" s="91" t="str">
        <f t="shared" si="440"/>
        <v/>
      </c>
      <c r="V1789" s="45"/>
      <c r="X1789" s="50" t="str">
        <f t="shared" si="441"/>
        <v/>
      </c>
      <c r="Y1789" s="69" t="str">
        <f t="shared" si="442"/>
        <v/>
      </c>
      <c r="Z1789" s="69" t="str">
        <f t="shared" si="443"/>
        <v/>
      </c>
      <c r="AA1789" s="69" t="str">
        <f>IF(I1789="CSS",IF(RELLENAR!$F$6="PEM",IF(OR(T1789&lt;(Q1789),Q1789=0),1,""),IF(OR(T1789*(1+$T$11+$T$9)&lt;(Q1789*(1+$O$9+$O$11)),Q1789=0),1,"")),"")</f>
        <v/>
      </c>
      <c r="AB1789" s="93" t="str">
        <f t="shared" si="444"/>
        <v/>
      </c>
      <c r="AC1789" s="56" t="str">
        <f t="shared" si="445"/>
        <v/>
      </c>
      <c r="AD1789" s="94" t="str">
        <f t="shared" si="446"/>
        <v/>
      </c>
      <c r="AE1789" s="56" t="str">
        <f t="shared" si="447"/>
        <v/>
      </c>
      <c r="AF1789" s="78" t="str">
        <f t="shared" si="448"/>
        <v/>
      </c>
    </row>
    <row r="1790" spans="1:32" s="74" customFormat="1" x14ac:dyDescent="0.2">
      <c r="A1790" s="74" t="str">
        <f>IF(EXPORTADO!I1772&lt;&gt;"",EXPORTADO!I1772,"")</f>
        <v/>
      </c>
      <c r="B1790" s="74" t="str">
        <f t="shared" si="433"/>
        <v/>
      </c>
      <c r="C1790" s="86" t="str">
        <f t="shared" si="434"/>
        <v/>
      </c>
      <c r="D1790" s="86" t="str">
        <f t="shared" si="435"/>
        <v/>
      </c>
      <c r="E1790" s="86" t="str">
        <f t="shared" si="436"/>
        <v/>
      </c>
      <c r="F1790" s="86" t="str">
        <f t="shared" si="437"/>
        <v/>
      </c>
      <c r="G1790" s="86" t="str">
        <f t="shared" si="438"/>
        <v/>
      </c>
      <c r="H1790" s="87" t="str">
        <f>IF(EXPORTADO!B1772&lt;&gt;"",EXPORTADO!B1772,"")</f>
        <v/>
      </c>
      <c r="I1790" s="78" t="str">
        <f t="shared" si="439"/>
        <v/>
      </c>
      <c r="J1790" s="78"/>
      <c r="K1790" s="88" t="str">
        <f>IF(EXPORTADO!A1772&lt;&gt;"",TRIM(EXPORTADO!A1772),"")</f>
        <v/>
      </c>
      <c r="L1790" s="50" t="str">
        <f>IF(K1790&lt;&gt;"",EXPORTADO!D1772,"")</f>
        <v/>
      </c>
      <c r="M1790" s="50"/>
      <c r="N1790" s="78" t="str">
        <f>IF(K1790&lt;&gt;"",EXPORTADO!C1772,"")</f>
        <v/>
      </c>
      <c r="O1790" s="89" t="str">
        <f>IF(G1790&lt;&gt;"",EXPORTADO!E1772,"")</f>
        <v/>
      </c>
      <c r="P1790" s="90" t="str">
        <f>IF(G1790&lt;&gt;"",EXPORTADO!F1772,"")</f>
        <v/>
      </c>
      <c r="Q1790" s="90" t="str">
        <f>IF($G1790&lt;&gt;"",$O1790*P1790,IF(OR($I1790="c",$I1790="css"),SUMIF($G$22:G$2999,$K1790,Q$22:Q$2999),IF($I1790="c1",SUMIF($F$22:F$2999,$K1790,Q$22:Q$2999),IF($I1790="c2",SUMIF($E$22:E$2999,$K1790,Q$22:Q$2999),IF($I1790="c3",SUMIF($D$22:D$2999,$K1790,Q$22:Q$2999),IF($I1790="c4",SUMIF($C$22:C$2999,$K1790,Q$22:Q$2999),""))))))</f>
        <v/>
      </c>
      <c r="S1790" s="90"/>
      <c r="T1790" s="90" t="str">
        <f>IF(G1790&lt;&gt;"",IF(S1790&lt;&gt;"",O1790*S1790,"Celda Vacia"),IF($G1790&lt;&gt;"",$O1790*S1790,IF(OR($I1790="c",$I1790="css"),SUMIF($G$22:G$2999,$K1790,T$22:T$2999),IF($I1790="c1",SUMIF($F$22:F$2999,$K1790,T$22:T$2999),IF($I1790="c2",SUMIF($E$22:E$2999,$K1790,T$22:T$2999),IF($I1790="c3",SUMIF($D$22:D$2999,$K1790,T$22:T$2999),IF($I1790="c4",SUMIF($C$22:C$2999,$K1790,T$22:T$2999),"")))))))</f>
        <v/>
      </c>
      <c r="U1790" s="91" t="str">
        <f t="shared" si="440"/>
        <v/>
      </c>
      <c r="V1790" s="45"/>
      <c r="X1790" s="50" t="str">
        <f t="shared" si="441"/>
        <v/>
      </c>
      <c r="Y1790" s="69" t="str">
        <f t="shared" si="442"/>
        <v/>
      </c>
      <c r="Z1790" s="69" t="str">
        <f t="shared" si="443"/>
        <v/>
      </c>
      <c r="AA1790" s="69" t="str">
        <f>IF(I1790="CSS",IF(RELLENAR!$F$6="PEM",IF(OR(T1790&lt;(Q1790),Q1790=0),1,""),IF(OR(T1790*(1+$T$11+$T$9)&lt;(Q1790*(1+$O$9+$O$11)),Q1790=0),1,"")),"")</f>
        <v/>
      </c>
      <c r="AB1790" s="93" t="str">
        <f t="shared" si="444"/>
        <v/>
      </c>
      <c r="AC1790" s="56" t="str">
        <f t="shared" si="445"/>
        <v/>
      </c>
      <c r="AD1790" s="94" t="str">
        <f t="shared" si="446"/>
        <v/>
      </c>
      <c r="AE1790" s="56" t="str">
        <f t="shared" si="447"/>
        <v/>
      </c>
      <c r="AF1790" s="78" t="str">
        <f t="shared" si="448"/>
        <v/>
      </c>
    </row>
    <row r="1791" spans="1:32" s="74" customFormat="1" x14ac:dyDescent="0.2">
      <c r="A1791" s="74" t="str">
        <f>IF(EXPORTADO!I1773&lt;&gt;"",EXPORTADO!I1773,"")</f>
        <v/>
      </c>
      <c r="B1791" s="74" t="str">
        <f t="shared" si="433"/>
        <v/>
      </c>
      <c r="C1791" s="86" t="str">
        <f t="shared" si="434"/>
        <v/>
      </c>
      <c r="D1791" s="86" t="str">
        <f t="shared" si="435"/>
        <v/>
      </c>
      <c r="E1791" s="86" t="str">
        <f t="shared" si="436"/>
        <v/>
      </c>
      <c r="F1791" s="86" t="str">
        <f t="shared" si="437"/>
        <v/>
      </c>
      <c r="G1791" s="86" t="str">
        <f t="shared" si="438"/>
        <v/>
      </c>
      <c r="H1791" s="87" t="str">
        <f>IF(EXPORTADO!B1773&lt;&gt;"",EXPORTADO!B1773,"")</f>
        <v/>
      </c>
      <c r="I1791" s="78" t="str">
        <f t="shared" si="439"/>
        <v/>
      </c>
      <c r="J1791" s="78"/>
      <c r="K1791" s="88" t="str">
        <f>IF(EXPORTADO!A1773&lt;&gt;"",TRIM(EXPORTADO!A1773),"")</f>
        <v/>
      </c>
      <c r="L1791" s="50" t="str">
        <f>IF(K1791&lt;&gt;"",EXPORTADO!D1773,"")</f>
        <v/>
      </c>
      <c r="M1791" s="50"/>
      <c r="N1791" s="78" t="str">
        <f>IF(K1791&lt;&gt;"",EXPORTADO!C1773,"")</f>
        <v/>
      </c>
      <c r="O1791" s="89" t="str">
        <f>IF(G1791&lt;&gt;"",EXPORTADO!E1773,"")</f>
        <v/>
      </c>
      <c r="P1791" s="90" t="str">
        <f>IF(G1791&lt;&gt;"",EXPORTADO!F1773,"")</f>
        <v/>
      </c>
      <c r="Q1791" s="90" t="str">
        <f>IF($G1791&lt;&gt;"",$O1791*P1791,IF(OR($I1791="c",$I1791="css"),SUMIF($G$22:G$2999,$K1791,Q$22:Q$2999),IF($I1791="c1",SUMIF($F$22:F$2999,$K1791,Q$22:Q$2999),IF($I1791="c2",SUMIF($E$22:E$2999,$K1791,Q$22:Q$2999),IF($I1791="c3",SUMIF($D$22:D$2999,$K1791,Q$22:Q$2999),IF($I1791="c4",SUMIF($C$22:C$2999,$K1791,Q$22:Q$2999),""))))))</f>
        <v/>
      </c>
      <c r="S1791" s="90"/>
      <c r="T1791" s="90" t="str">
        <f>IF(G1791&lt;&gt;"",IF(S1791&lt;&gt;"",O1791*S1791,"Celda Vacia"),IF($G1791&lt;&gt;"",$O1791*S1791,IF(OR($I1791="c",$I1791="css"),SUMIF($G$22:G$2999,$K1791,T$22:T$2999),IF($I1791="c1",SUMIF($F$22:F$2999,$K1791,T$22:T$2999),IF($I1791="c2",SUMIF($E$22:E$2999,$K1791,T$22:T$2999),IF($I1791="c3",SUMIF($D$22:D$2999,$K1791,T$22:T$2999),IF($I1791="c4",SUMIF($C$22:C$2999,$K1791,T$22:T$2999),"")))))))</f>
        <v/>
      </c>
      <c r="U1791" s="91" t="str">
        <f t="shared" si="440"/>
        <v/>
      </c>
      <c r="V1791" s="45"/>
      <c r="X1791" s="50" t="str">
        <f t="shared" si="441"/>
        <v/>
      </c>
      <c r="Y1791" s="69" t="str">
        <f t="shared" si="442"/>
        <v/>
      </c>
      <c r="Z1791" s="69" t="str">
        <f t="shared" si="443"/>
        <v/>
      </c>
      <c r="AA1791" s="69" t="str">
        <f>IF(I1791="CSS",IF(RELLENAR!$F$6="PEM",IF(OR(T1791&lt;(Q1791),Q1791=0),1,""),IF(OR(T1791*(1+$T$11+$T$9)&lt;(Q1791*(1+$O$9+$O$11)),Q1791=0),1,"")),"")</f>
        <v/>
      </c>
      <c r="AB1791" s="93" t="str">
        <f t="shared" si="444"/>
        <v/>
      </c>
      <c r="AC1791" s="56" t="str">
        <f t="shared" si="445"/>
        <v/>
      </c>
      <c r="AD1791" s="94" t="str">
        <f t="shared" si="446"/>
        <v/>
      </c>
      <c r="AE1791" s="56" t="str">
        <f t="shared" si="447"/>
        <v/>
      </c>
      <c r="AF1791" s="78" t="str">
        <f t="shared" si="448"/>
        <v/>
      </c>
    </row>
    <row r="1792" spans="1:32" s="74" customFormat="1" x14ac:dyDescent="0.2">
      <c r="A1792" s="74" t="str">
        <f>IF(EXPORTADO!I1774&lt;&gt;"",EXPORTADO!I1774,"")</f>
        <v/>
      </c>
      <c r="B1792" s="74" t="str">
        <f t="shared" si="433"/>
        <v/>
      </c>
      <c r="C1792" s="86" t="str">
        <f t="shared" si="434"/>
        <v/>
      </c>
      <c r="D1792" s="86" t="str">
        <f t="shared" si="435"/>
        <v/>
      </c>
      <c r="E1792" s="86" t="str">
        <f t="shared" si="436"/>
        <v/>
      </c>
      <c r="F1792" s="86" t="str">
        <f t="shared" si="437"/>
        <v/>
      </c>
      <c r="G1792" s="86" t="str">
        <f t="shared" si="438"/>
        <v/>
      </c>
      <c r="H1792" s="87" t="str">
        <f>IF(EXPORTADO!B1774&lt;&gt;"",EXPORTADO!B1774,"")</f>
        <v/>
      </c>
      <c r="I1792" s="78" t="str">
        <f t="shared" si="439"/>
        <v/>
      </c>
      <c r="J1792" s="78"/>
      <c r="K1792" s="88" t="str">
        <f>IF(EXPORTADO!A1774&lt;&gt;"",TRIM(EXPORTADO!A1774),"")</f>
        <v/>
      </c>
      <c r="L1792" s="50" t="str">
        <f>IF(K1792&lt;&gt;"",EXPORTADO!D1774,"")</f>
        <v/>
      </c>
      <c r="M1792" s="50"/>
      <c r="N1792" s="78" t="str">
        <f>IF(K1792&lt;&gt;"",EXPORTADO!C1774,"")</f>
        <v/>
      </c>
      <c r="O1792" s="89" t="str">
        <f>IF(G1792&lt;&gt;"",EXPORTADO!E1774,"")</f>
        <v/>
      </c>
      <c r="P1792" s="90" t="str">
        <f>IF(G1792&lt;&gt;"",EXPORTADO!F1774,"")</f>
        <v/>
      </c>
      <c r="Q1792" s="90" t="str">
        <f>IF($G1792&lt;&gt;"",$O1792*P1792,IF(OR($I1792="c",$I1792="css"),SUMIF($G$22:G$2999,$K1792,Q$22:Q$2999),IF($I1792="c1",SUMIF($F$22:F$2999,$K1792,Q$22:Q$2999),IF($I1792="c2",SUMIF($E$22:E$2999,$K1792,Q$22:Q$2999),IF($I1792="c3",SUMIF($D$22:D$2999,$K1792,Q$22:Q$2999),IF($I1792="c4",SUMIF($C$22:C$2999,$K1792,Q$22:Q$2999),""))))))</f>
        <v/>
      </c>
      <c r="S1792" s="90"/>
      <c r="T1792" s="90" t="str">
        <f>IF(G1792&lt;&gt;"",IF(S1792&lt;&gt;"",O1792*S1792,"Celda Vacia"),IF($G1792&lt;&gt;"",$O1792*S1792,IF(OR($I1792="c",$I1792="css"),SUMIF($G$22:G$2999,$K1792,T$22:T$2999),IF($I1792="c1",SUMIF($F$22:F$2999,$K1792,T$22:T$2999),IF($I1792="c2",SUMIF($E$22:E$2999,$K1792,T$22:T$2999),IF($I1792="c3",SUMIF($D$22:D$2999,$K1792,T$22:T$2999),IF($I1792="c4",SUMIF($C$22:C$2999,$K1792,T$22:T$2999),"")))))))</f>
        <v/>
      </c>
      <c r="U1792" s="91" t="str">
        <f t="shared" si="440"/>
        <v/>
      </c>
      <c r="V1792" s="45"/>
      <c r="X1792" s="50" t="str">
        <f t="shared" si="441"/>
        <v/>
      </c>
      <c r="Y1792" s="69" t="str">
        <f t="shared" si="442"/>
        <v/>
      </c>
      <c r="Z1792" s="69" t="str">
        <f t="shared" si="443"/>
        <v/>
      </c>
      <c r="AA1792" s="69" t="str">
        <f>IF(I1792="CSS",IF(RELLENAR!$F$6="PEM",IF(OR(T1792&lt;(Q1792),Q1792=0),1,""),IF(OR(T1792*(1+$T$11+$T$9)&lt;(Q1792*(1+$O$9+$O$11)),Q1792=0),1,"")),"")</f>
        <v/>
      </c>
      <c r="AB1792" s="93" t="str">
        <f t="shared" si="444"/>
        <v/>
      </c>
      <c r="AC1792" s="56" t="str">
        <f t="shared" si="445"/>
        <v/>
      </c>
      <c r="AD1792" s="94" t="str">
        <f t="shared" si="446"/>
        <v/>
      </c>
      <c r="AE1792" s="56" t="str">
        <f t="shared" si="447"/>
        <v/>
      </c>
      <c r="AF1792" s="78" t="str">
        <f t="shared" si="448"/>
        <v/>
      </c>
    </row>
    <row r="1793" spans="1:32" s="74" customFormat="1" x14ac:dyDescent="0.2">
      <c r="A1793" s="74" t="str">
        <f>IF(EXPORTADO!I1775&lt;&gt;"",EXPORTADO!I1775,"")</f>
        <v/>
      </c>
      <c r="B1793" s="74" t="str">
        <f t="shared" si="433"/>
        <v/>
      </c>
      <c r="C1793" s="86" t="str">
        <f t="shared" si="434"/>
        <v/>
      </c>
      <c r="D1793" s="86" t="str">
        <f t="shared" si="435"/>
        <v/>
      </c>
      <c r="E1793" s="86" t="str">
        <f t="shared" si="436"/>
        <v/>
      </c>
      <c r="F1793" s="86" t="str">
        <f t="shared" si="437"/>
        <v/>
      </c>
      <c r="G1793" s="86" t="str">
        <f t="shared" si="438"/>
        <v/>
      </c>
      <c r="H1793" s="87" t="str">
        <f>IF(EXPORTADO!B1775&lt;&gt;"",EXPORTADO!B1775,"")</f>
        <v/>
      </c>
      <c r="I1793" s="78" t="str">
        <f t="shared" si="439"/>
        <v/>
      </c>
      <c r="J1793" s="78"/>
      <c r="K1793" s="88" t="str">
        <f>IF(EXPORTADO!A1775&lt;&gt;"",TRIM(EXPORTADO!A1775),"")</f>
        <v/>
      </c>
      <c r="L1793" s="50" t="str">
        <f>IF(K1793&lt;&gt;"",EXPORTADO!D1775,"")</f>
        <v/>
      </c>
      <c r="M1793" s="50"/>
      <c r="N1793" s="78" t="str">
        <f>IF(K1793&lt;&gt;"",EXPORTADO!C1775,"")</f>
        <v/>
      </c>
      <c r="O1793" s="89" t="str">
        <f>IF(G1793&lt;&gt;"",EXPORTADO!E1775,"")</f>
        <v/>
      </c>
      <c r="P1793" s="90" t="str">
        <f>IF(G1793&lt;&gt;"",EXPORTADO!F1775,"")</f>
        <v/>
      </c>
      <c r="Q1793" s="90" t="str">
        <f>IF($G1793&lt;&gt;"",$O1793*P1793,IF(OR($I1793="c",$I1793="css"),SUMIF($G$22:G$2999,$K1793,Q$22:Q$2999),IF($I1793="c1",SUMIF($F$22:F$2999,$K1793,Q$22:Q$2999),IF($I1793="c2",SUMIF($E$22:E$2999,$K1793,Q$22:Q$2999),IF($I1793="c3",SUMIF($D$22:D$2999,$K1793,Q$22:Q$2999),IF($I1793="c4",SUMIF($C$22:C$2999,$K1793,Q$22:Q$2999),""))))))</f>
        <v/>
      </c>
      <c r="S1793" s="90"/>
      <c r="T1793" s="90" t="str">
        <f>IF(G1793&lt;&gt;"",IF(S1793&lt;&gt;"",O1793*S1793,"Celda Vacia"),IF($G1793&lt;&gt;"",$O1793*S1793,IF(OR($I1793="c",$I1793="css"),SUMIF($G$22:G$2999,$K1793,T$22:T$2999),IF($I1793="c1",SUMIF($F$22:F$2999,$K1793,T$22:T$2999),IF($I1793="c2",SUMIF($E$22:E$2999,$K1793,T$22:T$2999),IF($I1793="c3",SUMIF($D$22:D$2999,$K1793,T$22:T$2999),IF($I1793="c4",SUMIF($C$22:C$2999,$K1793,T$22:T$2999),"")))))))</f>
        <v/>
      </c>
      <c r="U1793" s="91" t="str">
        <f t="shared" si="440"/>
        <v/>
      </c>
      <c r="V1793" s="45"/>
      <c r="X1793" s="50" t="str">
        <f t="shared" si="441"/>
        <v/>
      </c>
      <c r="Y1793" s="69" t="str">
        <f t="shared" si="442"/>
        <v/>
      </c>
      <c r="Z1793" s="69" t="str">
        <f t="shared" si="443"/>
        <v/>
      </c>
      <c r="AA1793" s="69" t="str">
        <f>IF(I1793="CSS",IF(RELLENAR!$F$6="PEM",IF(OR(T1793&lt;(Q1793),Q1793=0),1,""),IF(OR(T1793*(1+$T$11+$T$9)&lt;(Q1793*(1+$O$9+$O$11)),Q1793=0),1,"")),"")</f>
        <v/>
      </c>
      <c r="AB1793" s="93" t="str">
        <f t="shared" si="444"/>
        <v/>
      </c>
      <c r="AC1793" s="56" t="str">
        <f t="shared" si="445"/>
        <v/>
      </c>
      <c r="AD1793" s="94" t="str">
        <f t="shared" si="446"/>
        <v/>
      </c>
      <c r="AE1793" s="56" t="str">
        <f t="shared" si="447"/>
        <v/>
      </c>
      <c r="AF1793" s="78" t="str">
        <f t="shared" si="448"/>
        <v/>
      </c>
    </row>
    <row r="1794" spans="1:32" s="74" customFormat="1" x14ac:dyDescent="0.2">
      <c r="A1794" s="74" t="str">
        <f>IF(EXPORTADO!I1776&lt;&gt;"",EXPORTADO!I1776,"")</f>
        <v/>
      </c>
      <c r="B1794" s="74" t="str">
        <f t="shared" ref="B1794:B1857" si="449">IF(K1794&lt;&gt;"",LEN(K1794),"")</f>
        <v/>
      </c>
      <c r="C1794" s="86" t="str">
        <f t="shared" si="434"/>
        <v/>
      </c>
      <c r="D1794" s="86" t="str">
        <f t="shared" si="435"/>
        <v/>
      </c>
      <c r="E1794" s="86" t="str">
        <f t="shared" si="436"/>
        <v/>
      </c>
      <c r="F1794" s="86" t="str">
        <f t="shared" si="437"/>
        <v/>
      </c>
      <c r="G1794" s="86" t="str">
        <f t="shared" si="438"/>
        <v/>
      </c>
      <c r="H1794" s="87" t="str">
        <f>IF(EXPORTADO!B1776&lt;&gt;"",EXPORTADO!B1776,"")</f>
        <v/>
      </c>
      <c r="I1794" s="78" t="str">
        <f t="shared" ref="I1794:I1857" si="450">IF(K1794&lt;&gt;"",IF(OR(K1794=CSS.1,K1794=CSS.2,K1794=CSS.3),"CSS",IF(B1794=17,IF(H1794="capítulo","c5","p5"),IF(B1794=14,IF(H1794="capítulo","c4","p4"),IF(B1794=11,IF(H1794="capítulo","c3","p3"),IF(B1794=8,IF(H1794="capítulo","c2","p2"),IF(B1794=5,IF(H1794="capítulo","c1","p1"),IF(B1794=2,"c"))))))),"")</f>
        <v/>
      </c>
      <c r="J1794" s="78"/>
      <c r="K1794" s="88" t="str">
        <f>IF(EXPORTADO!A1776&lt;&gt;"",TRIM(EXPORTADO!A1776),"")</f>
        <v/>
      </c>
      <c r="L1794" s="50" t="str">
        <f>IF(K1794&lt;&gt;"",EXPORTADO!D1776,"")</f>
        <v/>
      </c>
      <c r="M1794" s="50"/>
      <c r="N1794" s="78" t="str">
        <f>IF(K1794&lt;&gt;"",EXPORTADO!C1776,"")</f>
        <v/>
      </c>
      <c r="O1794" s="89" t="str">
        <f>IF(G1794&lt;&gt;"",EXPORTADO!E1776,"")</f>
        <v/>
      </c>
      <c r="P1794" s="90" t="str">
        <f>IF(G1794&lt;&gt;"",EXPORTADO!F1776,"")</f>
        <v/>
      </c>
      <c r="Q1794" s="90" t="str">
        <f>IF($G1794&lt;&gt;"",$O1794*P1794,IF(OR($I1794="c",$I1794="css"),SUMIF($G$22:G$2999,$K1794,Q$22:Q$2999),IF($I1794="c1",SUMIF($F$22:F$2999,$K1794,Q$22:Q$2999),IF($I1794="c2",SUMIF($E$22:E$2999,$K1794,Q$22:Q$2999),IF($I1794="c3",SUMIF($D$22:D$2999,$K1794,Q$22:Q$2999),IF($I1794="c4",SUMIF($C$22:C$2999,$K1794,Q$22:Q$2999),""))))))</f>
        <v/>
      </c>
      <c r="S1794" s="90"/>
      <c r="T1794" s="90" t="str">
        <f>IF(G1794&lt;&gt;"",IF(S1794&lt;&gt;"",O1794*S1794,"Celda Vacia"),IF($G1794&lt;&gt;"",$O1794*S1794,IF(OR($I1794="c",$I1794="css"),SUMIF($G$22:G$2999,$K1794,T$22:T$2999),IF($I1794="c1",SUMIF($F$22:F$2999,$K1794,T$22:T$2999),IF($I1794="c2",SUMIF($E$22:E$2999,$K1794,T$22:T$2999),IF($I1794="c3",SUMIF($D$22:D$2999,$K1794,T$22:T$2999),IF($I1794="c4",SUMIF($C$22:C$2999,$K1794,T$22:T$2999),"")))))))</f>
        <v/>
      </c>
      <c r="U1794" s="91" t="str">
        <f t="shared" si="440"/>
        <v/>
      </c>
      <c r="V1794" s="45"/>
      <c r="X1794" s="50" t="str">
        <f t="shared" ref="X1794:X1857" si="451">IF(Y1794&lt;&gt;"",$X$7,IF(Z1794&lt;&gt;"",$X$9,IF(AND(AA1794&lt;&gt;"",AA1794&lt;&gt;0),$X$11,IF(AND(AE1794&lt;&gt;"",AE1794&lt;&gt;0),$X$13,""))))</f>
        <v/>
      </c>
      <c r="Y1794" s="69" t="str">
        <f t="shared" ref="Y1794:Y1857" si="452">IF(G1794&lt;&gt;"",IF(S1794="",1,""),"")</f>
        <v/>
      </c>
      <c r="Z1794" s="69" t="str">
        <f t="shared" ref="Z1794:Z1857" si="453">IF(G1794&lt;&gt;"",IF(S1794&lt;&gt;"",IF(S1794=0,1,""),""),"")</f>
        <v/>
      </c>
      <c r="AA1794" s="69" t="str">
        <f>IF(I1794="CSS",IF(RELLENAR!$F$6="PEM",IF(OR(T1794&lt;(Q1794),Q1794=0),1,""),IF(OR(T1794*(1+$T$11+$T$9)&lt;(Q1794*(1+$O$9+$O$11)),Q1794=0),1,"")),"")</f>
        <v/>
      </c>
      <c r="AB1794" s="93" t="str">
        <f t="shared" ref="AB1794:AB1857" si="454">IF(G1794&lt;&gt;"",IF(U1794&lt;&gt;"",U1794,""),"")</f>
        <v/>
      </c>
      <c r="AC1794" s="56" t="str">
        <f t="shared" si="445"/>
        <v/>
      </c>
      <c r="AD1794" s="94" t="str">
        <f t="shared" si="446"/>
        <v/>
      </c>
      <c r="AE1794" s="56" t="str">
        <f t="shared" ref="AE1794:AE1857" si="455">IF(AD1794&lt;&gt;"",IF(A1794="OB",IF(ABS(AD1794)&gt;PD.OC,1,""),IF(A1794="VEC",IF(ABS(AD1794)&gt;PD.VEC,1,""),IF(A1794="CI",IF(ABS(AD1794)&gt;PD.IC,1,""),IF(A1794="EIM",IF(ABS(AD1794)&gt;PD.EIM,1,""),"")))),"")</f>
        <v/>
      </c>
      <c r="AF1794" s="78" t="str">
        <f t="shared" ref="AF1794:AF1857" si="456">IF(T1794="celda vacia",1,"")</f>
        <v/>
      </c>
    </row>
    <row r="1795" spans="1:32" s="74" customFormat="1" x14ac:dyDescent="0.2">
      <c r="A1795" s="74" t="str">
        <f>IF(EXPORTADO!I1777&lt;&gt;"",EXPORTADO!I1777,"")</f>
        <v/>
      </c>
      <c r="B1795" s="74" t="str">
        <f t="shared" si="449"/>
        <v/>
      </c>
      <c r="C1795" s="86" t="str">
        <f t="shared" si="434"/>
        <v/>
      </c>
      <c r="D1795" s="86" t="str">
        <f t="shared" si="435"/>
        <v/>
      </c>
      <c r="E1795" s="86" t="str">
        <f t="shared" si="436"/>
        <v/>
      </c>
      <c r="F1795" s="86" t="str">
        <f t="shared" si="437"/>
        <v/>
      </c>
      <c r="G1795" s="86" t="str">
        <f t="shared" si="438"/>
        <v/>
      </c>
      <c r="H1795" s="87" t="str">
        <f>IF(EXPORTADO!B1777&lt;&gt;"",EXPORTADO!B1777,"")</f>
        <v/>
      </c>
      <c r="I1795" s="78" t="str">
        <f t="shared" si="450"/>
        <v/>
      </c>
      <c r="J1795" s="78"/>
      <c r="K1795" s="88" t="str">
        <f>IF(EXPORTADO!A1777&lt;&gt;"",TRIM(EXPORTADO!A1777),"")</f>
        <v/>
      </c>
      <c r="L1795" s="50" t="str">
        <f>IF(K1795&lt;&gt;"",EXPORTADO!D1777,"")</f>
        <v/>
      </c>
      <c r="M1795" s="50"/>
      <c r="N1795" s="78" t="str">
        <f>IF(K1795&lt;&gt;"",EXPORTADO!C1777,"")</f>
        <v/>
      </c>
      <c r="O1795" s="89" t="str">
        <f>IF(G1795&lt;&gt;"",EXPORTADO!E1777,"")</f>
        <v/>
      </c>
      <c r="P1795" s="90" t="str">
        <f>IF(G1795&lt;&gt;"",EXPORTADO!F1777,"")</f>
        <v/>
      </c>
      <c r="Q1795" s="90" t="str">
        <f>IF($G1795&lt;&gt;"",$O1795*P1795,IF(OR($I1795="c",$I1795="css"),SUMIF($G$22:G$2999,$K1795,Q$22:Q$2999),IF($I1795="c1",SUMIF($F$22:F$2999,$K1795,Q$22:Q$2999),IF($I1795="c2",SUMIF($E$22:E$2999,$K1795,Q$22:Q$2999),IF($I1795="c3",SUMIF($D$22:D$2999,$K1795,Q$22:Q$2999),IF($I1795="c4",SUMIF($C$22:C$2999,$K1795,Q$22:Q$2999),""))))))</f>
        <v/>
      </c>
      <c r="S1795" s="90"/>
      <c r="T1795" s="90" t="str">
        <f>IF(G1795&lt;&gt;"",IF(S1795&lt;&gt;"",O1795*S1795,"Celda Vacia"),IF($G1795&lt;&gt;"",$O1795*S1795,IF(OR($I1795="c",$I1795="css"),SUMIF($G$22:G$2999,$K1795,T$22:T$2999),IF($I1795="c1",SUMIF($F$22:F$2999,$K1795,T$22:T$2999),IF($I1795="c2",SUMIF($E$22:E$2999,$K1795,T$22:T$2999),IF($I1795="c3",SUMIF($D$22:D$2999,$K1795,T$22:T$2999),IF($I1795="c4",SUMIF($C$22:C$2999,$K1795,T$22:T$2999),"")))))))</f>
        <v/>
      </c>
      <c r="U1795" s="91" t="str">
        <f t="shared" si="440"/>
        <v/>
      </c>
      <c r="V1795" s="45"/>
      <c r="X1795" s="50" t="str">
        <f t="shared" si="451"/>
        <v/>
      </c>
      <c r="Y1795" s="69" t="str">
        <f t="shared" si="452"/>
        <v/>
      </c>
      <c r="Z1795" s="69" t="str">
        <f t="shared" si="453"/>
        <v/>
      </c>
      <c r="AA1795" s="69" t="str">
        <f>IF(I1795="CSS",IF(RELLENAR!$F$6="PEM",IF(OR(T1795&lt;(Q1795),Q1795=0),1,""),IF(OR(T1795*(1+$T$11+$T$9)&lt;(Q1795*(1+$O$9+$O$11)),Q1795=0),1,"")),"")</f>
        <v/>
      </c>
      <c r="AB1795" s="93" t="str">
        <f t="shared" si="454"/>
        <v/>
      </c>
      <c r="AC1795" s="56" t="str">
        <f t="shared" si="445"/>
        <v/>
      </c>
      <c r="AD1795" s="94" t="str">
        <f t="shared" si="446"/>
        <v/>
      </c>
      <c r="AE1795" s="56" t="str">
        <f t="shared" si="455"/>
        <v/>
      </c>
      <c r="AF1795" s="78" t="str">
        <f t="shared" si="456"/>
        <v/>
      </c>
    </row>
    <row r="1796" spans="1:32" s="74" customFormat="1" x14ac:dyDescent="0.2">
      <c r="A1796" s="74" t="str">
        <f>IF(EXPORTADO!I1778&lt;&gt;"",EXPORTADO!I1778,"")</f>
        <v/>
      </c>
      <c r="B1796" s="74" t="str">
        <f t="shared" si="449"/>
        <v/>
      </c>
      <c r="C1796" s="86" t="str">
        <f t="shared" si="434"/>
        <v/>
      </c>
      <c r="D1796" s="86" t="str">
        <f t="shared" si="435"/>
        <v/>
      </c>
      <c r="E1796" s="86" t="str">
        <f t="shared" si="436"/>
        <v/>
      </c>
      <c r="F1796" s="86" t="str">
        <f t="shared" si="437"/>
        <v/>
      </c>
      <c r="G1796" s="86" t="str">
        <f t="shared" si="438"/>
        <v/>
      </c>
      <c r="H1796" s="87" t="str">
        <f>IF(EXPORTADO!B1778&lt;&gt;"",EXPORTADO!B1778,"")</f>
        <v/>
      </c>
      <c r="I1796" s="78" t="str">
        <f t="shared" si="450"/>
        <v/>
      </c>
      <c r="J1796" s="78"/>
      <c r="K1796" s="88" t="str">
        <f>IF(EXPORTADO!A1778&lt;&gt;"",TRIM(EXPORTADO!A1778),"")</f>
        <v/>
      </c>
      <c r="L1796" s="50" t="str">
        <f>IF(K1796&lt;&gt;"",EXPORTADO!D1778,"")</f>
        <v/>
      </c>
      <c r="M1796" s="50"/>
      <c r="N1796" s="78" t="str">
        <f>IF(K1796&lt;&gt;"",EXPORTADO!C1778,"")</f>
        <v/>
      </c>
      <c r="O1796" s="89" t="str">
        <f>IF(G1796&lt;&gt;"",EXPORTADO!E1778,"")</f>
        <v/>
      </c>
      <c r="P1796" s="90" t="str">
        <f>IF(G1796&lt;&gt;"",EXPORTADO!F1778,"")</f>
        <v/>
      </c>
      <c r="Q1796" s="90" t="str">
        <f>IF($G1796&lt;&gt;"",$O1796*P1796,IF(OR($I1796="c",$I1796="css"),SUMIF($G$22:G$2999,$K1796,Q$22:Q$2999),IF($I1796="c1",SUMIF($F$22:F$2999,$K1796,Q$22:Q$2999),IF($I1796="c2",SUMIF($E$22:E$2999,$K1796,Q$22:Q$2999),IF($I1796="c3",SUMIF($D$22:D$2999,$K1796,Q$22:Q$2999),IF($I1796="c4",SUMIF($C$22:C$2999,$K1796,Q$22:Q$2999),""))))))</f>
        <v/>
      </c>
      <c r="S1796" s="90"/>
      <c r="T1796" s="90" t="str">
        <f>IF(G1796&lt;&gt;"",IF(S1796&lt;&gt;"",O1796*S1796,"Celda Vacia"),IF($G1796&lt;&gt;"",$O1796*S1796,IF(OR($I1796="c",$I1796="css"),SUMIF($G$22:G$2999,$K1796,T$22:T$2999),IF($I1796="c1",SUMIF($F$22:F$2999,$K1796,T$22:T$2999),IF($I1796="c2",SUMIF($E$22:E$2999,$K1796,T$22:T$2999),IF($I1796="c3",SUMIF($D$22:D$2999,$K1796,T$22:T$2999),IF($I1796="c4",SUMIF($C$22:C$2999,$K1796,T$22:T$2999),"")))))))</f>
        <v/>
      </c>
      <c r="U1796" s="91" t="str">
        <f t="shared" si="440"/>
        <v/>
      </c>
      <c r="V1796" s="45"/>
      <c r="X1796" s="50" t="str">
        <f t="shared" si="451"/>
        <v/>
      </c>
      <c r="Y1796" s="69" t="str">
        <f t="shared" si="452"/>
        <v/>
      </c>
      <c r="Z1796" s="69" t="str">
        <f t="shared" si="453"/>
        <v/>
      </c>
      <c r="AA1796" s="69" t="str">
        <f>IF(I1796="CSS",IF(RELLENAR!$F$6="PEM",IF(OR(T1796&lt;(Q1796),Q1796=0),1,""),IF(OR(T1796*(1+$T$11+$T$9)&lt;(Q1796*(1+$O$9+$O$11)),Q1796=0),1,"")),"")</f>
        <v/>
      </c>
      <c r="AB1796" s="93" t="str">
        <f t="shared" si="454"/>
        <v/>
      </c>
      <c r="AC1796" s="56" t="str">
        <f t="shared" si="445"/>
        <v/>
      </c>
      <c r="AD1796" s="94" t="str">
        <f t="shared" si="446"/>
        <v/>
      </c>
      <c r="AE1796" s="56" t="str">
        <f t="shared" si="455"/>
        <v/>
      </c>
      <c r="AF1796" s="78" t="str">
        <f t="shared" si="456"/>
        <v/>
      </c>
    </row>
    <row r="1797" spans="1:32" s="74" customFormat="1" x14ac:dyDescent="0.2">
      <c r="A1797" s="74" t="str">
        <f>IF(EXPORTADO!I1779&lt;&gt;"",EXPORTADO!I1779,"")</f>
        <v/>
      </c>
      <c r="B1797" s="74" t="str">
        <f t="shared" si="449"/>
        <v/>
      </c>
      <c r="C1797" s="86" t="str">
        <f t="shared" si="434"/>
        <v/>
      </c>
      <c r="D1797" s="86" t="str">
        <f t="shared" si="435"/>
        <v/>
      </c>
      <c r="E1797" s="86" t="str">
        <f t="shared" si="436"/>
        <v/>
      </c>
      <c r="F1797" s="86" t="str">
        <f t="shared" si="437"/>
        <v/>
      </c>
      <c r="G1797" s="86" t="str">
        <f t="shared" si="438"/>
        <v/>
      </c>
      <c r="H1797" s="87" t="str">
        <f>IF(EXPORTADO!B1779&lt;&gt;"",EXPORTADO!B1779,"")</f>
        <v/>
      </c>
      <c r="I1797" s="78" t="str">
        <f t="shared" si="450"/>
        <v/>
      </c>
      <c r="J1797" s="78"/>
      <c r="K1797" s="88" t="str">
        <f>IF(EXPORTADO!A1779&lt;&gt;"",TRIM(EXPORTADO!A1779),"")</f>
        <v/>
      </c>
      <c r="L1797" s="50" t="str">
        <f>IF(K1797&lt;&gt;"",EXPORTADO!D1779,"")</f>
        <v/>
      </c>
      <c r="M1797" s="50"/>
      <c r="N1797" s="78" t="str">
        <f>IF(K1797&lt;&gt;"",EXPORTADO!C1779,"")</f>
        <v/>
      </c>
      <c r="O1797" s="89" t="str">
        <f>IF(G1797&lt;&gt;"",EXPORTADO!E1779,"")</f>
        <v/>
      </c>
      <c r="P1797" s="90" t="str">
        <f>IF(G1797&lt;&gt;"",EXPORTADO!F1779,"")</f>
        <v/>
      </c>
      <c r="Q1797" s="90" t="str">
        <f>IF($G1797&lt;&gt;"",$O1797*P1797,IF(OR($I1797="c",$I1797="css"),SUMIF($G$22:G$2999,$K1797,Q$22:Q$2999),IF($I1797="c1",SUMIF($F$22:F$2999,$K1797,Q$22:Q$2999),IF($I1797="c2",SUMIF($E$22:E$2999,$K1797,Q$22:Q$2999),IF($I1797="c3",SUMIF($D$22:D$2999,$K1797,Q$22:Q$2999),IF($I1797="c4",SUMIF($C$22:C$2999,$K1797,Q$22:Q$2999),""))))))</f>
        <v/>
      </c>
      <c r="S1797" s="90"/>
      <c r="T1797" s="90" t="str">
        <f>IF(G1797&lt;&gt;"",IF(S1797&lt;&gt;"",O1797*S1797,"Celda Vacia"),IF($G1797&lt;&gt;"",$O1797*S1797,IF(OR($I1797="c",$I1797="css"),SUMIF($G$22:G$2999,$K1797,T$22:T$2999),IF($I1797="c1",SUMIF($F$22:F$2999,$K1797,T$22:T$2999),IF($I1797="c2",SUMIF($E$22:E$2999,$K1797,T$22:T$2999),IF($I1797="c3",SUMIF($D$22:D$2999,$K1797,T$22:T$2999),IF($I1797="c4",SUMIF($C$22:C$2999,$K1797,T$22:T$2999),"")))))))</f>
        <v/>
      </c>
      <c r="U1797" s="91" t="str">
        <f t="shared" si="440"/>
        <v/>
      </c>
      <c r="V1797" s="45"/>
      <c r="X1797" s="50" t="str">
        <f t="shared" si="451"/>
        <v/>
      </c>
      <c r="Y1797" s="69" t="str">
        <f t="shared" si="452"/>
        <v/>
      </c>
      <c r="Z1797" s="69" t="str">
        <f t="shared" si="453"/>
        <v/>
      </c>
      <c r="AA1797" s="69" t="str">
        <f>IF(I1797="CSS",IF(RELLENAR!$F$6="PEM",IF(OR(T1797&lt;(Q1797),Q1797=0),1,""),IF(OR(T1797*(1+$T$11+$T$9)&lt;(Q1797*(1+$O$9+$O$11)),Q1797=0),1,"")),"")</f>
        <v/>
      </c>
      <c r="AB1797" s="93" t="str">
        <f t="shared" si="454"/>
        <v/>
      </c>
      <c r="AC1797" s="56" t="str">
        <f t="shared" si="445"/>
        <v/>
      </c>
      <c r="AD1797" s="94" t="str">
        <f t="shared" si="446"/>
        <v/>
      </c>
      <c r="AE1797" s="56" t="str">
        <f t="shared" si="455"/>
        <v/>
      </c>
      <c r="AF1797" s="78" t="str">
        <f t="shared" si="456"/>
        <v/>
      </c>
    </row>
    <row r="1798" spans="1:32" s="74" customFormat="1" x14ac:dyDescent="0.2">
      <c r="A1798" s="74" t="str">
        <f>IF(EXPORTADO!I1780&lt;&gt;"",EXPORTADO!I1780,"")</f>
        <v/>
      </c>
      <c r="B1798" s="74" t="str">
        <f t="shared" si="449"/>
        <v/>
      </c>
      <c r="C1798" s="86" t="str">
        <f t="shared" si="434"/>
        <v/>
      </c>
      <c r="D1798" s="86" t="str">
        <f t="shared" si="435"/>
        <v/>
      </c>
      <c r="E1798" s="86" t="str">
        <f t="shared" si="436"/>
        <v/>
      </c>
      <c r="F1798" s="86" t="str">
        <f t="shared" si="437"/>
        <v/>
      </c>
      <c r="G1798" s="86" t="str">
        <f t="shared" si="438"/>
        <v/>
      </c>
      <c r="H1798" s="87" t="str">
        <f>IF(EXPORTADO!B1780&lt;&gt;"",EXPORTADO!B1780,"")</f>
        <v/>
      </c>
      <c r="I1798" s="78" t="str">
        <f t="shared" si="450"/>
        <v/>
      </c>
      <c r="J1798" s="78"/>
      <c r="K1798" s="88" t="str">
        <f>IF(EXPORTADO!A1780&lt;&gt;"",TRIM(EXPORTADO!A1780),"")</f>
        <v/>
      </c>
      <c r="L1798" s="50" t="str">
        <f>IF(K1798&lt;&gt;"",EXPORTADO!D1780,"")</f>
        <v/>
      </c>
      <c r="M1798" s="50"/>
      <c r="N1798" s="78" t="str">
        <f>IF(K1798&lt;&gt;"",EXPORTADO!C1780,"")</f>
        <v/>
      </c>
      <c r="O1798" s="89" t="str">
        <f>IF(G1798&lt;&gt;"",EXPORTADO!E1780,"")</f>
        <v/>
      </c>
      <c r="P1798" s="90" t="str">
        <f>IF(G1798&lt;&gt;"",EXPORTADO!F1780,"")</f>
        <v/>
      </c>
      <c r="Q1798" s="90" t="str">
        <f>IF($G1798&lt;&gt;"",$O1798*P1798,IF(OR($I1798="c",$I1798="css"),SUMIF($G$22:G$2999,$K1798,Q$22:Q$2999),IF($I1798="c1",SUMIF($F$22:F$2999,$K1798,Q$22:Q$2999),IF($I1798="c2",SUMIF($E$22:E$2999,$K1798,Q$22:Q$2999),IF($I1798="c3",SUMIF($D$22:D$2999,$K1798,Q$22:Q$2999),IF($I1798="c4",SUMIF($C$22:C$2999,$K1798,Q$22:Q$2999),""))))))</f>
        <v/>
      </c>
      <c r="S1798" s="90"/>
      <c r="T1798" s="90" t="str">
        <f>IF(G1798&lt;&gt;"",IF(S1798&lt;&gt;"",O1798*S1798,"Celda Vacia"),IF($G1798&lt;&gt;"",$O1798*S1798,IF(OR($I1798="c",$I1798="css"),SUMIF($G$22:G$2999,$K1798,T$22:T$2999),IF($I1798="c1",SUMIF($F$22:F$2999,$K1798,T$22:T$2999),IF($I1798="c2",SUMIF($E$22:E$2999,$K1798,T$22:T$2999),IF($I1798="c3",SUMIF($D$22:D$2999,$K1798,T$22:T$2999),IF($I1798="c4",SUMIF($C$22:C$2999,$K1798,T$22:T$2999),"")))))))</f>
        <v/>
      </c>
      <c r="U1798" s="91" t="str">
        <f t="shared" si="440"/>
        <v/>
      </c>
      <c r="V1798" s="45"/>
      <c r="X1798" s="50" t="str">
        <f t="shared" si="451"/>
        <v/>
      </c>
      <c r="Y1798" s="69" t="str">
        <f t="shared" si="452"/>
        <v/>
      </c>
      <c r="Z1798" s="69" t="str">
        <f t="shared" si="453"/>
        <v/>
      </c>
      <c r="AA1798" s="69" t="str">
        <f>IF(I1798="CSS",IF(RELLENAR!$F$6="PEM",IF(OR(T1798&lt;(Q1798),Q1798=0),1,""),IF(OR(T1798*(1+$T$11+$T$9)&lt;(Q1798*(1+$O$9+$O$11)),Q1798=0),1,"")),"")</f>
        <v/>
      </c>
      <c r="AB1798" s="93" t="str">
        <f t="shared" si="454"/>
        <v/>
      </c>
      <c r="AC1798" s="56" t="str">
        <f t="shared" si="445"/>
        <v/>
      </c>
      <c r="AD1798" s="94" t="str">
        <f t="shared" si="446"/>
        <v/>
      </c>
      <c r="AE1798" s="56" t="str">
        <f t="shared" si="455"/>
        <v/>
      </c>
      <c r="AF1798" s="78" t="str">
        <f t="shared" si="456"/>
        <v/>
      </c>
    </row>
    <row r="1799" spans="1:32" s="74" customFormat="1" x14ac:dyDescent="0.2">
      <c r="A1799" s="74" t="str">
        <f>IF(EXPORTADO!I1781&lt;&gt;"",EXPORTADO!I1781,"")</f>
        <v/>
      </c>
      <c r="B1799" s="74" t="str">
        <f t="shared" si="449"/>
        <v/>
      </c>
      <c r="C1799" s="86" t="str">
        <f t="shared" si="434"/>
        <v/>
      </c>
      <c r="D1799" s="86" t="str">
        <f t="shared" si="435"/>
        <v/>
      </c>
      <c r="E1799" s="86" t="str">
        <f t="shared" si="436"/>
        <v/>
      </c>
      <c r="F1799" s="86" t="str">
        <f t="shared" si="437"/>
        <v/>
      </c>
      <c r="G1799" s="86" t="str">
        <f t="shared" si="438"/>
        <v/>
      </c>
      <c r="H1799" s="87" t="str">
        <f>IF(EXPORTADO!B1781&lt;&gt;"",EXPORTADO!B1781,"")</f>
        <v/>
      </c>
      <c r="I1799" s="78" t="str">
        <f t="shared" si="450"/>
        <v/>
      </c>
      <c r="J1799" s="78"/>
      <c r="K1799" s="88" t="str">
        <f>IF(EXPORTADO!A1781&lt;&gt;"",TRIM(EXPORTADO!A1781),"")</f>
        <v/>
      </c>
      <c r="L1799" s="50" t="str">
        <f>IF(K1799&lt;&gt;"",EXPORTADO!D1781,"")</f>
        <v/>
      </c>
      <c r="M1799" s="50"/>
      <c r="N1799" s="78" t="str">
        <f>IF(K1799&lt;&gt;"",EXPORTADO!C1781,"")</f>
        <v/>
      </c>
      <c r="O1799" s="89" t="str">
        <f>IF(G1799&lt;&gt;"",EXPORTADO!E1781,"")</f>
        <v/>
      </c>
      <c r="P1799" s="90" t="str">
        <f>IF(G1799&lt;&gt;"",EXPORTADO!F1781,"")</f>
        <v/>
      </c>
      <c r="Q1799" s="90" t="str">
        <f>IF($G1799&lt;&gt;"",$O1799*P1799,IF(OR($I1799="c",$I1799="css"),SUMIF($G$22:G$2999,$K1799,Q$22:Q$2999),IF($I1799="c1",SUMIF($F$22:F$2999,$K1799,Q$22:Q$2999),IF($I1799="c2",SUMIF($E$22:E$2999,$K1799,Q$22:Q$2999),IF($I1799="c3",SUMIF($D$22:D$2999,$K1799,Q$22:Q$2999),IF($I1799="c4",SUMIF($C$22:C$2999,$K1799,Q$22:Q$2999),""))))))</f>
        <v/>
      </c>
      <c r="S1799" s="90"/>
      <c r="T1799" s="90" t="str">
        <f>IF(G1799&lt;&gt;"",IF(S1799&lt;&gt;"",O1799*S1799,"Celda Vacia"),IF($G1799&lt;&gt;"",$O1799*S1799,IF(OR($I1799="c",$I1799="css"),SUMIF($G$22:G$2999,$K1799,T$22:T$2999),IF($I1799="c1",SUMIF($F$22:F$2999,$K1799,T$22:T$2999),IF($I1799="c2",SUMIF($E$22:E$2999,$K1799,T$22:T$2999),IF($I1799="c3",SUMIF($D$22:D$2999,$K1799,T$22:T$2999),IF($I1799="c4",SUMIF($C$22:C$2999,$K1799,T$22:T$2999),"")))))))</f>
        <v/>
      </c>
      <c r="U1799" s="91" t="str">
        <f t="shared" si="440"/>
        <v/>
      </c>
      <c r="V1799" s="45"/>
      <c r="X1799" s="50" t="str">
        <f t="shared" si="451"/>
        <v/>
      </c>
      <c r="Y1799" s="69" t="str">
        <f t="shared" si="452"/>
        <v/>
      </c>
      <c r="Z1799" s="69" t="str">
        <f t="shared" si="453"/>
        <v/>
      </c>
      <c r="AA1799" s="69" t="str">
        <f>IF(I1799="CSS",IF(RELLENAR!$F$6="PEM",IF(OR(T1799&lt;(Q1799),Q1799=0),1,""),IF(OR(T1799*(1+$T$11+$T$9)&lt;(Q1799*(1+$O$9+$O$11)),Q1799=0),1,"")),"")</f>
        <v/>
      </c>
      <c r="AB1799" s="93" t="str">
        <f t="shared" si="454"/>
        <v/>
      </c>
      <c r="AC1799" s="56" t="str">
        <f t="shared" si="445"/>
        <v/>
      </c>
      <c r="AD1799" s="94" t="str">
        <f t="shared" si="446"/>
        <v/>
      </c>
      <c r="AE1799" s="56" t="str">
        <f t="shared" si="455"/>
        <v/>
      </c>
      <c r="AF1799" s="78" t="str">
        <f t="shared" si="456"/>
        <v/>
      </c>
    </row>
    <row r="1800" spans="1:32" s="74" customFormat="1" x14ac:dyDescent="0.2">
      <c r="A1800" s="74" t="str">
        <f>IF(EXPORTADO!I1782&lt;&gt;"",EXPORTADO!I1782,"")</f>
        <v/>
      </c>
      <c r="B1800" s="74" t="str">
        <f t="shared" si="449"/>
        <v/>
      </c>
      <c r="C1800" s="86" t="str">
        <f t="shared" si="434"/>
        <v/>
      </c>
      <c r="D1800" s="86" t="str">
        <f t="shared" si="435"/>
        <v/>
      </c>
      <c r="E1800" s="86" t="str">
        <f t="shared" si="436"/>
        <v/>
      </c>
      <c r="F1800" s="86" t="str">
        <f t="shared" si="437"/>
        <v/>
      </c>
      <c r="G1800" s="86" t="str">
        <f t="shared" si="438"/>
        <v/>
      </c>
      <c r="H1800" s="87" t="str">
        <f>IF(EXPORTADO!B1782&lt;&gt;"",EXPORTADO!B1782,"")</f>
        <v/>
      </c>
      <c r="I1800" s="78" t="str">
        <f t="shared" si="450"/>
        <v/>
      </c>
      <c r="J1800" s="78"/>
      <c r="K1800" s="88" t="str">
        <f>IF(EXPORTADO!A1782&lt;&gt;"",TRIM(EXPORTADO!A1782),"")</f>
        <v/>
      </c>
      <c r="L1800" s="50" t="str">
        <f>IF(K1800&lt;&gt;"",EXPORTADO!D1782,"")</f>
        <v/>
      </c>
      <c r="M1800" s="50"/>
      <c r="N1800" s="78" t="str">
        <f>IF(K1800&lt;&gt;"",EXPORTADO!C1782,"")</f>
        <v/>
      </c>
      <c r="O1800" s="89" t="str">
        <f>IF(G1800&lt;&gt;"",EXPORTADO!E1782,"")</f>
        <v/>
      </c>
      <c r="P1800" s="90" t="str">
        <f>IF(G1800&lt;&gt;"",EXPORTADO!F1782,"")</f>
        <v/>
      </c>
      <c r="Q1800" s="90" t="str">
        <f>IF($G1800&lt;&gt;"",$O1800*P1800,IF(OR($I1800="c",$I1800="css"),SUMIF($G$22:G$2999,$K1800,Q$22:Q$2999),IF($I1800="c1",SUMIF($F$22:F$2999,$K1800,Q$22:Q$2999),IF($I1800="c2",SUMIF($E$22:E$2999,$K1800,Q$22:Q$2999),IF($I1800="c3",SUMIF($D$22:D$2999,$K1800,Q$22:Q$2999),IF($I1800="c4",SUMIF($C$22:C$2999,$K1800,Q$22:Q$2999),""))))))</f>
        <v/>
      </c>
      <c r="S1800" s="90"/>
      <c r="T1800" s="90" t="str">
        <f>IF(G1800&lt;&gt;"",IF(S1800&lt;&gt;"",O1800*S1800,"Celda Vacia"),IF($G1800&lt;&gt;"",$O1800*S1800,IF(OR($I1800="c",$I1800="css"),SUMIF($G$22:G$2999,$K1800,T$22:T$2999),IF($I1800="c1",SUMIF($F$22:F$2999,$K1800,T$22:T$2999),IF($I1800="c2",SUMIF($E$22:E$2999,$K1800,T$22:T$2999),IF($I1800="c3",SUMIF($D$22:D$2999,$K1800,T$22:T$2999),IF($I1800="c4",SUMIF($C$22:C$2999,$K1800,T$22:T$2999),"")))))))</f>
        <v/>
      </c>
      <c r="U1800" s="91" t="str">
        <f t="shared" si="440"/>
        <v/>
      </c>
      <c r="V1800" s="45"/>
      <c r="X1800" s="50" t="str">
        <f t="shared" si="451"/>
        <v/>
      </c>
      <c r="Y1800" s="69" t="str">
        <f t="shared" si="452"/>
        <v/>
      </c>
      <c r="Z1800" s="69" t="str">
        <f t="shared" si="453"/>
        <v/>
      </c>
      <c r="AA1800" s="69" t="str">
        <f>IF(I1800="CSS",IF(RELLENAR!$F$6="PEM",IF(OR(T1800&lt;(Q1800),Q1800=0),1,""),IF(OR(T1800*(1+$T$11+$T$9)&lt;(Q1800*(1+$O$9+$O$11)),Q1800=0),1,"")),"")</f>
        <v/>
      </c>
      <c r="AB1800" s="93" t="str">
        <f t="shared" si="454"/>
        <v/>
      </c>
      <c r="AC1800" s="56" t="str">
        <f t="shared" si="445"/>
        <v/>
      </c>
      <c r="AD1800" s="94" t="str">
        <f t="shared" si="446"/>
        <v/>
      </c>
      <c r="AE1800" s="56" t="str">
        <f t="shared" si="455"/>
        <v/>
      </c>
      <c r="AF1800" s="78" t="str">
        <f t="shared" si="456"/>
        <v/>
      </c>
    </row>
    <row r="1801" spans="1:32" s="74" customFormat="1" x14ac:dyDescent="0.2">
      <c r="A1801" s="74" t="str">
        <f>IF(EXPORTADO!I1783&lt;&gt;"",EXPORTADO!I1783,"")</f>
        <v/>
      </c>
      <c r="B1801" s="74" t="str">
        <f t="shared" si="449"/>
        <v/>
      </c>
      <c r="C1801" s="86" t="str">
        <f t="shared" si="434"/>
        <v/>
      </c>
      <c r="D1801" s="86" t="str">
        <f t="shared" si="435"/>
        <v/>
      </c>
      <c r="E1801" s="86" t="str">
        <f t="shared" si="436"/>
        <v/>
      </c>
      <c r="F1801" s="86" t="str">
        <f t="shared" si="437"/>
        <v/>
      </c>
      <c r="G1801" s="86" t="str">
        <f t="shared" si="438"/>
        <v/>
      </c>
      <c r="H1801" s="87" t="str">
        <f>IF(EXPORTADO!B1783&lt;&gt;"",EXPORTADO!B1783,"")</f>
        <v/>
      </c>
      <c r="I1801" s="78" t="str">
        <f t="shared" si="450"/>
        <v/>
      </c>
      <c r="J1801" s="78"/>
      <c r="K1801" s="88" t="str">
        <f>IF(EXPORTADO!A1783&lt;&gt;"",TRIM(EXPORTADO!A1783),"")</f>
        <v/>
      </c>
      <c r="L1801" s="50" t="str">
        <f>IF(K1801&lt;&gt;"",EXPORTADO!D1783,"")</f>
        <v/>
      </c>
      <c r="M1801" s="50"/>
      <c r="N1801" s="78" t="str">
        <f>IF(K1801&lt;&gt;"",EXPORTADO!C1783,"")</f>
        <v/>
      </c>
      <c r="O1801" s="89" t="str">
        <f>IF(G1801&lt;&gt;"",EXPORTADO!E1783,"")</f>
        <v/>
      </c>
      <c r="P1801" s="90" t="str">
        <f>IF(G1801&lt;&gt;"",EXPORTADO!F1783,"")</f>
        <v/>
      </c>
      <c r="Q1801" s="90" t="str">
        <f>IF($G1801&lt;&gt;"",$O1801*P1801,IF(OR($I1801="c",$I1801="css"),SUMIF($G$22:G$2999,$K1801,Q$22:Q$2999),IF($I1801="c1",SUMIF($F$22:F$2999,$K1801,Q$22:Q$2999),IF($I1801="c2",SUMIF($E$22:E$2999,$K1801,Q$22:Q$2999),IF($I1801="c3",SUMIF($D$22:D$2999,$K1801,Q$22:Q$2999),IF($I1801="c4",SUMIF($C$22:C$2999,$K1801,Q$22:Q$2999),""))))))</f>
        <v/>
      </c>
      <c r="S1801" s="90"/>
      <c r="T1801" s="90" t="str">
        <f>IF(G1801&lt;&gt;"",IF(S1801&lt;&gt;"",O1801*S1801,"Celda Vacia"),IF($G1801&lt;&gt;"",$O1801*S1801,IF(OR($I1801="c",$I1801="css"),SUMIF($G$22:G$2999,$K1801,T$22:T$2999),IF($I1801="c1",SUMIF($F$22:F$2999,$K1801,T$22:T$2999),IF($I1801="c2",SUMIF($E$22:E$2999,$K1801,T$22:T$2999),IF($I1801="c3",SUMIF($D$22:D$2999,$K1801,T$22:T$2999),IF($I1801="c4",SUMIF($C$22:C$2999,$K1801,T$22:T$2999),"")))))))</f>
        <v/>
      </c>
      <c r="U1801" s="91" t="str">
        <f t="shared" si="440"/>
        <v/>
      </c>
      <c r="V1801" s="45"/>
      <c r="X1801" s="50" t="str">
        <f t="shared" si="451"/>
        <v/>
      </c>
      <c r="Y1801" s="69" t="str">
        <f t="shared" si="452"/>
        <v/>
      </c>
      <c r="Z1801" s="69" t="str">
        <f t="shared" si="453"/>
        <v/>
      </c>
      <c r="AA1801" s="69" t="str">
        <f>IF(I1801="CSS",IF(RELLENAR!$F$6="PEM",IF(OR(T1801&lt;(Q1801),Q1801=0),1,""),IF(OR(T1801*(1+$T$11+$T$9)&lt;(Q1801*(1+$O$9+$O$11)),Q1801=0),1,"")),"")</f>
        <v/>
      </c>
      <c r="AB1801" s="93" t="str">
        <f t="shared" si="454"/>
        <v/>
      </c>
      <c r="AC1801" s="56" t="str">
        <f t="shared" si="445"/>
        <v/>
      </c>
      <c r="AD1801" s="94" t="str">
        <f t="shared" si="446"/>
        <v/>
      </c>
      <c r="AE1801" s="56" t="str">
        <f t="shared" si="455"/>
        <v/>
      </c>
      <c r="AF1801" s="78" t="str">
        <f t="shared" si="456"/>
        <v/>
      </c>
    </row>
    <row r="1802" spans="1:32" s="74" customFormat="1" x14ac:dyDescent="0.2">
      <c r="A1802" s="74" t="str">
        <f>IF(EXPORTADO!I1784&lt;&gt;"",EXPORTADO!I1784,"")</f>
        <v/>
      </c>
      <c r="B1802" s="74" t="str">
        <f t="shared" si="449"/>
        <v/>
      </c>
      <c r="C1802" s="86" t="str">
        <f t="shared" si="434"/>
        <v/>
      </c>
      <c r="D1802" s="86" t="str">
        <f t="shared" si="435"/>
        <v/>
      </c>
      <c r="E1802" s="86" t="str">
        <f t="shared" si="436"/>
        <v/>
      </c>
      <c r="F1802" s="86" t="str">
        <f t="shared" si="437"/>
        <v/>
      </c>
      <c r="G1802" s="86" t="str">
        <f t="shared" si="438"/>
        <v/>
      </c>
      <c r="H1802" s="87" t="str">
        <f>IF(EXPORTADO!B1784&lt;&gt;"",EXPORTADO!B1784,"")</f>
        <v/>
      </c>
      <c r="I1802" s="78" t="str">
        <f t="shared" si="450"/>
        <v/>
      </c>
      <c r="J1802" s="78"/>
      <c r="K1802" s="88" t="str">
        <f>IF(EXPORTADO!A1784&lt;&gt;"",TRIM(EXPORTADO!A1784),"")</f>
        <v/>
      </c>
      <c r="L1802" s="50" t="str">
        <f>IF(K1802&lt;&gt;"",EXPORTADO!D1784,"")</f>
        <v/>
      </c>
      <c r="M1802" s="50"/>
      <c r="N1802" s="78" t="str">
        <f>IF(K1802&lt;&gt;"",EXPORTADO!C1784,"")</f>
        <v/>
      </c>
      <c r="O1802" s="89" t="str">
        <f>IF(G1802&lt;&gt;"",EXPORTADO!E1784,"")</f>
        <v/>
      </c>
      <c r="P1802" s="90" t="str">
        <f>IF(G1802&lt;&gt;"",EXPORTADO!F1784,"")</f>
        <v/>
      </c>
      <c r="Q1802" s="90" t="str">
        <f>IF($G1802&lt;&gt;"",$O1802*P1802,IF(OR($I1802="c",$I1802="css"),SUMIF($G$22:G$2999,$K1802,Q$22:Q$2999),IF($I1802="c1",SUMIF($F$22:F$2999,$K1802,Q$22:Q$2999),IF($I1802="c2",SUMIF($E$22:E$2999,$K1802,Q$22:Q$2999),IF($I1802="c3",SUMIF($D$22:D$2999,$K1802,Q$22:Q$2999),IF($I1802="c4",SUMIF($C$22:C$2999,$K1802,Q$22:Q$2999),""))))))</f>
        <v/>
      </c>
      <c r="S1802" s="90"/>
      <c r="T1802" s="90" t="str">
        <f>IF(G1802&lt;&gt;"",IF(S1802&lt;&gt;"",O1802*S1802,"Celda Vacia"),IF($G1802&lt;&gt;"",$O1802*S1802,IF(OR($I1802="c",$I1802="css"),SUMIF($G$22:G$2999,$K1802,T$22:T$2999),IF($I1802="c1",SUMIF($F$22:F$2999,$K1802,T$22:T$2999),IF($I1802="c2",SUMIF($E$22:E$2999,$K1802,T$22:T$2999),IF($I1802="c3",SUMIF($D$22:D$2999,$K1802,T$22:T$2999),IF($I1802="c4",SUMIF($C$22:C$2999,$K1802,T$22:T$2999),"")))))))</f>
        <v/>
      </c>
      <c r="U1802" s="91" t="str">
        <f t="shared" si="440"/>
        <v/>
      </c>
      <c r="V1802" s="45"/>
      <c r="X1802" s="50" t="str">
        <f t="shared" si="451"/>
        <v/>
      </c>
      <c r="Y1802" s="69" t="str">
        <f t="shared" si="452"/>
        <v/>
      </c>
      <c r="Z1802" s="69" t="str">
        <f t="shared" si="453"/>
        <v/>
      </c>
      <c r="AA1802" s="69" t="str">
        <f>IF(I1802="CSS",IF(RELLENAR!$F$6="PEM",IF(OR(T1802&lt;(Q1802),Q1802=0),1,""),IF(OR(T1802*(1+$T$11+$T$9)&lt;(Q1802*(1+$O$9+$O$11)),Q1802=0),1,"")),"")</f>
        <v/>
      </c>
      <c r="AB1802" s="93" t="str">
        <f t="shared" si="454"/>
        <v/>
      </c>
      <c r="AC1802" s="56" t="str">
        <f t="shared" si="445"/>
        <v/>
      </c>
      <c r="AD1802" s="94" t="str">
        <f t="shared" si="446"/>
        <v/>
      </c>
      <c r="AE1802" s="56" t="str">
        <f t="shared" si="455"/>
        <v/>
      </c>
      <c r="AF1802" s="78" t="str">
        <f t="shared" si="456"/>
        <v/>
      </c>
    </row>
    <row r="1803" spans="1:32" s="74" customFormat="1" x14ac:dyDescent="0.2">
      <c r="A1803" s="74" t="str">
        <f>IF(EXPORTADO!I1785&lt;&gt;"",EXPORTADO!I1785,"")</f>
        <v/>
      </c>
      <c r="B1803" s="74" t="str">
        <f t="shared" si="449"/>
        <v/>
      </c>
      <c r="C1803" s="86" t="str">
        <f t="shared" si="434"/>
        <v/>
      </c>
      <c r="D1803" s="86" t="str">
        <f t="shared" si="435"/>
        <v/>
      </c>
      <c r="E1803" s="86" t="str">
        <f t="shared" si="436"/>
        <v/>
      </c>
      <c r="F1803" s="86" t="str">
        <f t="shared" si="437"/>
        <v/>
      </c>
      <c r="G1803" s="86" t="str">
        <f t="shared" si="438"/>
        <v/>
      </c>
      <c r="H1803" s="87" t="str">
        <f>IF(EXPORTADO!B1785&lt;&gt;"",EXPORTADO!B1785,"")</f>
        <v/>
      </c>
      <c r="I1803" s="78" t="str">
        <f t="shared" si="450"/>
        <v/>
      </c>
      <c r="J1803" s="78"/>
      <c r="K1803" s="88" t="str">
        <f>IF(EXPORTADO!A1785&lt;&gt;"",TRIM(EXPORTADO!A1785),"")</f>
        <v/>
      </c>
      <c r="L1803" s="50" t="str">
        <f>IF(K1803&lt;&gt;"",EXPORTADO!D1785,"")</f>
        <v/>
      </c>
      <c r="M1803" s="50"/>
      <c r="N1803" s="78" t="str">
        <f>IF(K1803&lt;&gt;"",EXPORTADO!C1785,"")</f>
        <v/>
      </c>
      <c r="O1803" s="89" t="str">
        <f>IF(G1803&lt;&gt;"",EXPORTADO!E1785,"")</f>
        <v/>
      </c>
      <c r="P1803" s="90" t="str">
        <f>IF(G1803&lt;&gt;"",EXPORTADO!F1785,"")</f>
        <v/>
      </c>
      <c r="Q1803" s="90" t="str">
        <f>IF($G1803&lt;&gt;"",$O1803*P1803,IF(OR($I1803="c",$I1803="css"),SUMIF($G$22:G$2999,$K1803,Q$22:Q$2999),IF($I1803="c1",SUMIF($F$22:F$2999,$K1803,Q$22:Q$2999),IF($I1803="c2",SUMIF($E$22:E$2999,$K1803,Q$22:Q$2999),IF($I1803="c3",SUMIF($D$22:D$2999,$K1803,Q$22:Q$2999),IF($I1803="c4",SUMIF($C$22:C$2999,$K1803,Q$22:Q$2999),""))))))</f>
        <v/>
      </c>
      <c r="S1803" s="90"/>
      <c r="T1803" s="90" t="str">
        <f>IF(G1803&lt;&gt;"",IF(S1803&lt;&gt;"",O1803*S1803,"Celda Vacia"),IF($G1803&lt;&gt;"",$O1803*S1803,IF(OR($I1803="c",$I1803="css"),SUMIF($G$22:G$2999,$K1803,T$22:T$2999),IF($I1803="c1",SUMIF($F$22:F$2999,$K1803,T$22:T$2999),IF($I1803="c2",SUMIF($E$22:E$2999,$K1803,T$22:T$2999),IF($I1803="c3",SUMIF($D$22:D$2999,$K1803,T$22:T$2999),IF($I1803="c4",SUMIF($C$22:C$2999,$K1803,T$22:T$2999),"")))))))</f>
        <v/>
      </c>
      <c r="U1803" s="91" t="str">
        <f t="shared" si="440"/>
        <v/>
      </c>
      <c r="V1803" s="45"/>
      <c r="X1803" s="50" t="str">
        <f t="shared" si="451"/>
        <v/>
      </c>
      <c r="Y1803" s="69" t="str">
        <f t="shared" si="452"/>
        <v/>
      </c>
      <c r="Z1803" s="69" t="str">
        <f t="shared" si="453"/>
        <v/>
      </c>
      <c r="AA1803" s="69" t="str">
        <f>IF(I1803="CSS",IF(RELLENAR!$F$6="PEM",IF(OR(T1803&lt;(Q1803),Q1803=0),1,""),IF(OR(T1803*(1+$T$11+$T$9)&lt;(Q1803*(1+$O$9+$O$11)),Q1803=0),1,"")),"")</f>
        <v/>
      </c>
      <c r="AB1803" s="93" t="str">
        <f t="shared" si="454"/>
        <v/>
      </c>
      <c r="AC1803" s="56" t="str">
        <f t="shared" si="445"/>
        <v/>
      </c>
      <c r="AD1803" s="94" t="str">
        <f t="shared" si="446"/>
        <v/>
      </c>
      <c r="AE1803" s="56" t="str">
        <f t="shared" si="455"/>
        <v/>
      </c>
      <c r="AF1803" s="78" t="str">
        <f t="shared" si="456"/>
        <v/>
      </c>
    </row>
    <row r="1804" spans="1:32" s="74" customFormat="1" x14ac:dyDescent="0.2">
      <c r="A1804" s="74" t="str">
        <f>IF(EXPORTADO!I1786&lt;&gt;"",EXPORTADO!I1786,"")</f>
        <v/>
      </c>
      <c r="B1804" s="74" t="str">
        <f t="shared" si="449"/>
        <v/>
      </c>
      <c r="C1804" s="86" t="str">
        <f t="shared" si="434"/>
        <v/>
      </c>
      <c r="D1804" s="86" t="str">
        <f t="shared" si="435"/>
        <v/>
      </c>
      <c r="E1804" s="86" t="str">
        <f t="shared" si="436"/>
        <v/>
      </c>
      <c r="F1804" s="86" t="str">
        <f t="shared" si="437"/>
        <v/>
      </c>
      <c r="G1804" s="86" t="str">
        <f t="shared" si="438"/>
        <v/>
      </c>
      <c r="H1804" s="87" t="str">
        <f>IF(EXPORTADO!B1786&lt;&gt;"",EXPORTADO!B1786,"")</f>
        <v/>
      </c>
      <c r="I1804" s="78" t="str">
        <f t="shared" si="450"/>
        <v/>
      </c>
      <c r="J1804" s="78"/>
      <c r="K1804" s="88" t="str">
        <f>IF(EXPORTADO!A1786&lt;&gt;"",TRIM(EXPORTADO!A1786),"")</f>
        <v/>
      </c>
      <c r="L1804" s="50" t="str">
        <f>IF(K1804&lt;&gt;"",EXPORTADO!D1786,"")</f>
        <v/>
      </c>
      <c r="M1804" s="50"/>
      <c r="N1804" s="78" t="str">
        <f>IF(K1804&lt;&gt;"",EXPORTADO!C1786,"")</f>
        <v/>
      </c>
      <c r="O1804" s="89" t="str">
        <f>IF(G1804&lt;&gt;"",EXPORTADO!E1786,"")</f>
        <v/>
      </c>
      <c r="P1804" s="90" t="str">
        <f>IF(G1804&lt;&gt;"",EXPORTADO!F1786,"")</f>
        <v/>
      </c>
      <c r="Q1804" s="90" t="str">
        <f>IF($G1804&lt;&gt;"",$O1804*P1804,IF(OR($I1804="c",$I1804="css"),SUMIF($G$22:G$2999,$K1804,Q$22:Q$2999),IF($I1804="c1",SUMIF($F$22:F$2999,$K1804,Q$22:Q$2999),IF($I1804="c2",SUMIF($E$22:E$2999,$K1804,Q$22:Q$2999),IF($I1804="c3",SUMIF($D$22:D$2999,$K1804,Q$22:Q$2999),IF($I1804="c4",SUMIF($C$22:C$2999,$K1804,Q$22:Q$2999),""))))))</f>
        <v/>
      </c>
      <c r="S1804" s="90"/>
      <c r="T1804" s="90" t="str">
        <f>IF(G1804&lt;&gt;"",IF(S1804&lt;&gt;"",O1804*S1804,"Celda Vacia"),IF($G1804&lt;&gt;"",$O1804*S1804,IF(OR($I1804="c",$I1804="css"),SUMIF($G$22:G$2999,$K1804,T$22:T$2999),IF($I1804="c1",SUMIF($F$22:F$2999,$K1804,T$22:T$2999),IF($I1804="c2",SUMIF($E$22:E$2999,$K1804,T$22:T$2999),IF($I1804="c3",SUMIF($D$22:D$2999,$K1804,T$22:T$2999),IF($I1804="c4",SUMIF($C$22:C$2999,$K1804,T$22:T$2999),"")))))))</f>
        <v/>
      </c>
      <c r="U1804" s="91" t="str">
        <f t="shared" si="440"/>
        <v/>
      </c>
      <c r="V1804" s="45"/>
      <c r="X1804" s="50" t="str">
        <f t="shared" si="451"/>
        <v/>
      </c>
      <c r="Y1804" s="69" t="str">
        <f t="shared" si="452"/>
        <v/>
      </c>
      <c r="Z1804" s="69" t="str">
        <f t="shared" si="453"/>
        <v/>
      </c>
      <c r="AA1804" s="69" t="str">
        <f>IF(I1804="CSS",IF(RELLENAR!$F$6="PEM",IF(OR(T1804&lt;(Q1804),Q1804=0),1,""),IF(OR(T1804*(1+$T$11+$T$9)&lt;(Q1804*(1+$O$9+$O$11)),Q1804=0),1,"")),"")</f>
        <v/>
      </c>
      <c r="AB1804" s="93" t="str">
        <f t="shared" si="454"/>
        <v/>
      </c>
      <c r="AC1804" s="56" t="str">
        <f t="shared" si="445"/>
        <v/>
      </c>
      <c r="AD1804" s="94" t="str">
        <f t="shared" si="446"/>
        <v/>
      </c>
      <c r="AE1804" s="56" t="str">
        <f t="shared" si="455"/>
        <v/>
      </c>
      <c r="AF1804" s="78" t="str">
        <f t="shared" si="456"/>
        <v/>
      </c>
    </row>
    <row r="1805" spans="1:32" s="74" customFormat="1" x14ac:dyDescent="0.2">
      <c r="A1805" s="74" t="str">
        <f>IF(EXPORTADO!I1787&lt;&gt;"",EXPORTADO!I1787,"")</f>
        <v/>
      </c>
      <c r="B1805" s="74" t="str">
        <f t="shared" si="449"/>
        <v/>
      </c>
      <c r="C1805" s="86" t="str">
        <f t="shared" si="434"/>
        <v/>
      </c>
      <c r="D1805" s="86" t="str">
        <f t="shared" si="435"/>
        <v/>
      </c>
      <c r="E1805" s="86" t="str">
        <f t="shared" si="436"/>
        <v/>
      </c>
      <c r="F1805" s="86" t="str">
        <f t="shared" si="437"/>
        <v/>
      </c>
      <c r="G1805" s="86" t="str">
        <f t="shared" si="438"/>
        <v/>
      </c>
      <c r="H1805" s="87" t="str">
        <f>IF(EXPORTADO!B1787&lt;&gt;"",EXPORTADO!B1787,"")</f>
        <v/>
      </c>
      <c r="I1805" s="78" t="str">
        <f t="shared" si="450"/>
        <v/>
      </c>
      <c r="J1805" s="78"/>
      <c r="K1805" s="88" t="str">
        <f>IF(EXPORTADO!A1787&lt;&gt;"",TRIM(EXPORTADO!A1787),"")</f>
        <v/>
      </c>
      <c r="L1805" s="50" t="str">
        <f>IF(K1805&lt;&gt;"",EXPORTADO!D1787,"")</f>
        <v/>
      </c>
      <c r="M1805" s="50"/>
      <c r="N1805" s="78" t="str">
        <f>IF(K1805&lt;&gt;"",EXPORTADO!C1787,"")</f>
        <v/>
      </c>
      <c r="O1805" s="89" t="str">
        <f>IF(G1805&lt;&gt;"",EXPORTADO!E1787,"")</f>
        <v/>
      </c>
      <c r="P1805" s="90" t="str">
        <f>IF(G1805&lt;&gt;"",EXPORTADO!F1787,"")</f>
        <v/>
      </c>
      <c r="Q1805" s="90" t="str">
        <f>IF($G1805&lt;&gt;"",$O1805*P1805,IF(OR($I1805="c",$I1805="css"),SUMIF($G$22:G$2999,$K1805,Q$22:Q$2999),IF($I1805="c1",SUMIF($F$22:F$2999,$K1805,Q$22:Q$2999),IF($I1805="c2",SUMIF($E$22:E$2999,$K1805,Q$22:Q$2999),IF($I1805="c3",SUMIF($D$22:D$2999,$K1805,Q$22:Q$2999),IF($I1805="c4",SUMIF($C$22:C$2999,$K1805,Q$22:Q$2999),""))))))</f>
        <v/>
      </c>
      <c r="S1805" s="90"/>
      <c r="T1805" s="90" t="str">
        <f>IF(G1805&lt;&gt;"",IF(S1805&lt;&gt;"",O1805*S1805,"Celda Vacia"),IF($G1805&lt;&gt;"",$O1805*S1805,IF(OR($I1805="c",$I1805="css"),SUMIF($G$22:G$2999,$K1805,T$22:T$2999),IF($I1805="c1",SUMIF($F$22:F$2999,$K1805,T$22:T$2999),IF($I1805="c2",SUMIF($E$22:E$2999,$K1805,T$22:T$2999),IF($I1805="c3",SUMIF($D$22:D$2999,$K1805,T$22:T$2999),IF($I1805="c4",SUMIF($C$22:C$2999,$K1805,T$22:T$2999),"")))))))</f>
        <v/>
      </c>
      <c r="U1805" s="91" t="str">
        <f t="shared" si="440"/>
        <v/>
      </c>
      <c r="V1805" s="45"/>
      <c r="X1805" s="50" t="str">
        <f t="shared" si="451"/>
        <v/>
      </c>
      <c r="Y1805" s="69" t="str">
        <f t="shared" si="452"/>
        <v/>
      </c>
      <c r="Z1805" s="69" t="str">
        <f t="shared" si="453"/>
        <v/>
      </c>
      <c r="AA1805" s="69" t="str">
        <f>IF(I1805="CSS",IF(RELLENAR!$F$6="PEM",IF(OR(T1805&lt;(Q1805),Q1805=0),1,""),IF(OR(T1805*(1+$T$11+$T$9)&lt;(Q1805*(1+$O$9+$O$11)),Q1805=0),1,"")),"")</f>
        <v/>
      </c>
      <c r="AB1805" s="93" t="str">
        <f t="shared" si="454"/>
        <v/>
      </c>
      <c r="AC1805" s="56" t="str">
        <f t="shared" si="445"/>
        <v/>
      </c>
      <c r="AD1805" s="94" t="str">
        <f t="shared" si="446"/>
        <v/>
      </c>
      <c r="AE1805" s="56" t="str">
        <f t="shared" si="455"/>
        <v/>
      </c>
      <c r="AF1805" s="78" t="str">
        <f t="shared" si="456"/>
        <v/>
      </c>
    </row>
    <row r="1806" spans="1:32" s="74" customFormat="1" x14ac:dyDescent="0.2">
      <c r="A1806" s="74" t="str">
        <f>IF(EXPORTADO!I1788&lt;&gt;"",EXPORTADO!I1788,"")</f>
        <v/>
      </c>
      <c r="B1806" s="74" t="str">
        <f t="shared" si="449"/>
        <v/>
      </c>
      <c r="C1806" s="86" t="str">
        <f t="shared" si="434"/>
        <v/>
      </c>
      <c r="D1806" s="86" t="str">
        <f t="shared" si="435"/>
        <v/>
      </c>
      <c r="E1806" s="86" t="str">
        <f t="shared" si="436"/>
        <v/>
      </c>
      <c r="F1806" s="86" t="str">
        <f t="shared" si="437"/>
        <v/>
      </c>
      <c r="G1806" s="86" t="str">
        <f t="shared" si="438"/>
        <v/>
      </c>
      <c r="H1806" s="87" t="str">
        <f>IF(EXPORTADO!B1788&lt;&gt;"",EXPORTADO!B1788,"")</f>
        <v/>
      </c>
      <c r="I1806" s="78" t="str">
        <f t="shared" si="450"/>
        <v/>
      </c>
      <c r="J1806" s="78"/>
      <c r="K1806" s="88" t="str">
        <f>IF(EXPORTADO!A1788&lt;&gt;"",TRIM(EXPORTADO!A1788),"")</f>
        <v/>
      </c>
      <c r="L1806" s="50" t="str">
        <f>IF(K1806&lt;&gt;"",EXPORTADO!D1788,"")</f>
        <v/>
      </c>
      <c r="M1806" s="50"/>
      <c r="N1806" s="78" t="str">
        <f>IF(K1806&lt;&gt;"",EXPORTADO!C1788,"")</f>
        <v/>
      </c>
      <c r="O1806" s="89" t="str">
        <f>IF(G1806&lt;&gt;"",EXPORTADO!E1788,"")</f>
        <v/>
      </c>
      <c r="P1806" s="90" t="str">
        <f>IF(G1806&lt;&gt;"",EXPORTADO!F1788,"")</f>
        <v/>
      </c>
      <c r="Q1806" s="90" t="str">
        <f>IF($G1806&lt;&gt;"",$O1806*P1806,IF(OR($I1806="c",$I1806="css"),SUMIF($G$22:G$2999,$K1806,Q$22:Q$2999),IF($I1806="c1",SUMIF($F$22:F$2999,$K1806,Q$22:Q$2999),IF($I1806="c2",SUMIF($E$22:E$2999,$K1806,Q$22:Q$2999),IF($I1806="c3",SUMIF($D$22:D$2999,$K1806,Q$22:Q$2999),IF($I1806="c4",SUMIF($C$22:C$2999,$K1806,Q$22:Q$2999),""))))))</f>
        <v/>
      </c>
      <c r="S1806" s="90"/>
      <c r="T1806" s="90" t="str">
        <f>IF(G1806&lt;&gt;"",IF(S1806&lt;&gt;"",O1806*S1806,"Celda Vacia"),IF($G1806&lt;&gt;"",$O1806*S1806,IF(OR($I1806="c",$I1806="css"),SUMIF($G$22:G$2999,$K1806,T$22:T$2999),IF($I1806="c1",SUMIF($F$22:F$2999,$K1806,T$22:T$2999),IF($I1806="c2",SUMIF($E$22:E$2999,$K1806,T$22:T$2999),IF($I1806="c3",SUMIF($D$22:D$2999,$K1806,T$22:T$2999),IF($I1806="c4",SUMIF($C$22:C$2999,$K1806,T$22:T$2999),"")))))))</f>
        <v/>
      </c>
      <c r="U1806" s="91" t="str">
        <f t="shared" si="440"/>
        <v/>
      </c>
      <c r="V1806" s="45"/>
      <c r="X1806" s="50" t="str">
        <f t="shared" si="451"/>
        <v/>
      </c>
      <c r="Y1806" s="69" t="str">
        <f t="shared" si="452"/>
        <v/>
      </c>
      <c r="Z1806" s="69" t="str">
        <f t="shared" si="453"/>
        <v/>
      </c>
      <c r="AA1806" s="69" t="str">
        <f>IF(I1806="CSS",IF(RELLENAR!$F$6="PEM",IF(OR(T1806&lt;(Q1806),Q1806=0),1,""),IF(OR(T1806*(1+$T$11+$T$9)&lt;(Q1806*(1+$O$9+$O$11)),Q1806=0),1,"")),"")</f>
        <v/>
      </c>
      <c r="AB1806" s="93" t="str">
        <f t="shared" si="454"/>
        <v/>
      </c>
      <c r="AC1806" s="56" t="str">
        <f t="shared" si="445"/>
        <v/>
      </c>
      <c r="AD1806" s="94" t="str">
        <f t="shared" si="446"/>
        <v/>
      </c>
      <c r="AE1806" s="56" t="str">
        <f t="shared" si="455"/>
        <v/>
      </c>
      <c r="AF1806" s="78" t="str">
        <f t="shared" si="456"/>
        <v/>
      </c>
    </row>
    <row r="1807" spans="1:32" s="74" customFormat="1" x14ac:dyDescent="0.2">
      <c r="A1807" s="74" t="str">
        <f>IF(EXPORTADO!I1789&lt;&gt;"",EXPORTADO!I1789,"")</f>
        <v/>
      </c>
      <c r="B1807" s="74" t="str">
        <f t="shared" si="449"/>
        <v/>
      </c>
      <c r="C1807" s="86" t="str">
        <f t="shared" si="434"/>
        <v/>
      </c>
      <c r="D1807" s="86" t="str">
        <f t="shared" si="435"/>
        <v/>
      </c>
      <c r="E1807" s="86" t="str">
        <f t="shared" si="436"/>
        <v/>
      </c>
      <c r="F1807" s="86" t="str">
        <f t="shared" si="437"/>
        <v/>
      </c>
      <c r="G1807" s="86" t="str">
        <f t="shared" si="438"/>
        <v/>
      </c>
      <c r="H1807" s="87" t="str">
        <f>IF(EXPORTADO!B1789&lt;&gt;"",EXPORTADO!B1789,"")</f>
        <v/>
      </c>
      <c r="I1807" s="78" t="str">
        <f t="shared" si="450"/>
        <v/>
      </c>
      <c r="J1807" s="78"/>
      <c r="K1807" s="88" t="str">
        <f>IF(EXPORTADO!A1789&lt;&gt;"",TRIM(EXPORTADO!A1789),"")</f>
        <v/>
      </c>
      <c r="L1807" s="50" t="str">
        <f>IF(K1807&lt;&gt;"",EXPORTADO!D1789,"")</f>
        <v/>
      </c>
      <c r="M1807" s="50"/>
      <c r="N1807" s="78" t="str">
        <f>IF(K1807&lt;&gt;"",EXPORTADO!C1789,"")</f>
        <v/>
      </c>
      <c r="O1807" s="89" t="str">
        <f>IF(G1807&lt;&gt;"",EXPORTADO!E1789,"")</f>
        <v/>
      </c>
      <c r="P1807" s="90" t="str">
        <f>IF(G1807&lt;&gt;"",EXPORTADO!F1789,"")</f>
        <v/>
      </c>
      <c r="Q1807" s="90" t="str">
        <f>IF($G1807&lt;&gt;"",$O1807*P1807,IF(OR($I1807="c",$I1807="css"),SUMIF($G$22:G$2999,$K1807,Q$22:Q$2999),IF($I1807="c1",SUMIF($F$22:F$2999,$K1807,Q$22:Q$2999),IF($I1807="c2",SUMIF($E$22:E$2999,$K1807,Q$22:Q$2999),IF($I1807="c3",SUMIF($D$22:D$2999,$K1807,Q$22:Q$2999),IF($I1807="c4",SUMIF($C$22:C$2999,$K1807,Q$22:Q$2999),""))))))</f>
        <v/>
      </c>
      <c r="S1807" s="90"/>
      <c r="T1807" s="90" t="str">
        <f>IF(G1807&lt;&gt;"",IF(S1807&lt;&gt;"",O1807*S1807,"Celda Vacia"),IF($G1807&lt;&gt;"",$O1807*S1807,IF(OR($I1807="c",$I1807="css"),SUMIF($G$22:G$2999,$K1807,T$22:T$2999),IF($I1807="c1",SUMIF($F$22:F$2999,$K1807,T$22:T$2999),IF($I1807="c2",SUMIF($E$22:E$2999,$K1807,T$22:T$2999),IF($I1807="c3",SUMIF($D$22:D$2999,$K1807,T$22:T$2999),IF($I1807="c4",SUMIF($C$22:C$2999,$K1807,T$22:T$2999),"")))))))</f>
        <v/>
      </c>
      <c r="U1807" s="91" t="str">
        <f t="shared" si="440"/>
        <v/>
      </c>
      <c r="V1807" s="45"/>
      <c r="X1807" s="50" t="str">
        <f t="shared" si="451"/>
        <v/>
      </c>
      <c r="Y1807" s="69" t="str">
        <f t="shared" si="452"/>
        <v/>
      </c>
      <c r="Z1807" s="69" t="str">
        <f t="shared" si="453"/>
        <v/>
      </c>
      <c r="AA1807" s="69" t="str">
        <f>IF(I1807="CSS",IF(RELLENAR!$F$6="PEM",IF(OR(T1807&lt;(Q1807),Q1807=0),1,""),IF(OR(T1807*(1+$T$11+$T$9)&lt;(Q1807*(1+$O$9+$O$11)),Q1807=0),1,"")),"")</f>
        <v/>
      </c>
      <c r="AB1807" s="93" t="str">
        <f t="shared" si="454"/>
        <v/>
      </c>
      <c r="AC1807" s="56" t="str">
        <f t="shared" si="445"/>
        <v/>
      </c>
      <c r="AD1807" s="94" t="str">
        <f t="shared" si="446"/>
        <v/>
      </c>
      <c r="AE1807" s="56" t="str">
        <f t="shared" si="455"/>
        <v/>
      </c>
      <c r="AF1807" s="78" t="str">
        <f t="shared" si="456"/>
        <v/>
      </c>
    </row>
    <row r="1808" spans="1:32" s="74" customFormat="1" x14ac:dyDescent="0.2">
      <c r="A1808" s="74" t="str">
        <f>IF(EXPORTADO!I1790&lt;&gt;"",EXPORTADO!I1790,"")</f>
        <v/>
      </c>
      <c r="B1808" s="74" t="str">
        <f t="shared" si="449"/>
        <v/>
      </c>
      <c r="C1808" s="86" t="str">
        <f t="shared" si="434"/>
        <v/>
      </c>
      <c r="D1808" s="86" t="str">
        <f t="shared" si="435"/>
        <v/>
      </c>
      <c r="E1808" s="86" t="str">
        <f t="shared" si="436"/>
        <v/>
      </c>
      <c r="F1808" s="86" t="str">
        <f t="shared" si="437"/>
        <v/>
      </c>
      <c r="G1808" s="86" t="str">
        <f t="shared" si="438"/>
        <v/>
      </c>
      <c r="H1808" s="87" t="str">
        <f>IF(EXPORTADO!B1790&lt;&gt;"",EXPORTADO!B1790,"")</f>
        <v/>
      </c>
      <c r="I1808" s="78" t="str">
        <f t="shared" si="450"/>
        <v/>
      </c>
      <c r="J1808" s="78"/>
      <c r="K1808" s="88" t="str">
        <f>IF(EXPORTADO!A1790&lt;&gt;"",TRIM(EXPORTADO!A1790),"")</f>
        <v/>
      </c>
      <c r="L1808" s="50" t="str">
        <f>IF(K1808&lt;&gt;"",EXPORTADO!D1790,"")</f>
        <v/>
      </c>
      <c r="M1808" s="50"/>
      <c r="N1808" s="78" t="str">
        <f>IF(K1808&lt;&gt;"",EXPORTADO!C1790,"")</f>
        <v/>
      </c>
      <c r="O1808" s="89" t="str">
        <f>IF(G1808&lt;&gt;"",EXPORTADO!E1790,"")</f>
        <v/>
      </c>
      <c r="P1808" s="90" t="str">
        <f>IF(G1808&lt;&gt;"",EXPORTADO!F1790,"")</f>
        <v/>
      </c>
      <c r="Q1808" s="90" t="str">
        <f>IF($G1808&lt;&gt;"",$O1808*P1808,IF(OR($I1808="c",$I1808="css"),SUMIF($G$22:G$2999,$K1808,Q$22:Q$2999),IF($I1808="c1",SUMIF($F$22:F$2999,$K1808,Q$22:Q$2999),IF($I1808="c2",SUMIF($E$22:E$2999,$K1808,Q$22:Q$2999),IF($I1808="c3",SUMIF($D$22:D$2999,$K1808,Q$22:Q$2999),IF($I1808="c4",SUMIF($C$22:C$2999,$K1808,Q$22:Q$2999),""))))))</f>
        <v/>
      </c>
      <c r="S1808" s="90"/>
      <c r="T1808" s="90" t="str">
        <f>IF(G1808&lt;&gt;"",IF(S1808&lt;&gt;"",O1808*S1808,"Celda Vacia"),IF($G1808&lt;&gt;"",$O1808*S1808,IF(OR($I1808="c",$I1808="css"),SUMIF($G$22:G$2999,$K1808,T$22:T$2999),IF($I1808="c1",SUMIF($F$22:F$2999,$K1808,T$22:T$2999),IF($I1808="c2",SUMIF($E$22:E$2999,$K1808,T$22:T$2999),IF($I1808="c3",SUMIF($D$22:D$2999,$K1808,T$22:T$2999),IF($I1808="c4",SUMIF($C$22:C$2999,$K1808,T$22:T$2999),"")))))))</f>
        <v/>
      </c>
      <c r="U1808" s="91" t="str">
        <f t="shared" si="440"/>
        <v/>
      </c>
      <c r="V1808" s="45"/>
      <c r="X1808" s="50" t="str">
        <f t="shared" si="451"/>
        <v/>
      </c>
      <c r="Y1808" s="69" t="str">
        <f t="shared" si="452"/>
        <v/>
      </c>
      <c r="Z1808" s="69" t="str">
        <f t="shared" si="453"/>
        <v/>
      </c>
      <c r="AA1808" s="69" t="str">
        <f>IF(I1808="CSS",IF(RELLENAR!$F$6="PEM",IF(OR(T1808&lt;(Q1808),Q1808=0),1,""),IF(OR(T1808*(1+$T$11+$T$9)&lt;(Q1808*(1+$O$9+$O$11)),Q1808=0),1,"")),"")</f>
        <v/>
      </c>
      <c r="AB1808" s="93" t="str">
        <f t="shared" si="454"/>
        <v/>
      </c>
      <c r="AC1808" s="56" t="str">
        <f t="shared" si="445"/>
        <v/>
      </c>
      <c r="AD1808" s="94" t="str">
        <f t="shared" si="446"/>
        <v/>
      </c>
      <c r="AE1808" s="56" t="str">
        <f t="shared" si="455"/>
        <v/>
      </c>
      <c r="AF1808" s="78" t="str">
        <f t="shared" si="456"/>
        <v/>
      </c>
    </row>
    <row r="1809" spans="1:32" s="74" customFormat="1" x14ac:dyDescent="0.2">
      <c r="A1809" s="74" t="str">
        <f>IF(EXPORTADO!I1791&lt;&gt;"",EXPORTADO!I1791,"")</f>
        <v/>
      </c>
      <c r="B1809" s="74" t="str">
        <f t="shared" si="449"/>
        <v/>
      </c>
      <c r="C1809" s="86" t="str">
        <f t="shared" si="434"/>
        <v/>
      </c>
      <c r="D1809" s="86" t="str">
        <f t="shared" si="435"/>
        <v/>
      </c>
      <c r="E1809" s="86" t="str">
        <f t="shared" si="436"/>
        <v/>
      </c>
      <c r="F1809" s="86" t="str">
        <f t="shared" si="437"/>
        <v/>
      </c>
      <c r="G1809" s="86" t="str">
        <f t="shared" si="438"/>
        <v/>
      </c>
      <c r="H1809" s="87" t="str">
        <f>IF(EXPORTADO!B1791&lt;&gt;"",EXPORTADO!B1791,"")</f>
        <v/>
      </c>
      <c r="I1809" s="78" t="str">
        <f t="shared" si="450"/>
        <v/>
      </c>
      <c r="J1809" s="78"/>
      <c r="K1809" s="88" t="str">
        <f>IF(EXPORTADO!A1791&lt;&gt;"",TRIM(EXPORTADO!A1791),"")</f>
        <v/>
      </c>
      <c r="L1809" s="50" t="str">
        <f>IF(K1809&lt;&gt;"",EXPORTADO!D1791,"")</f>
        <v/>
      </c>
      <c r="M1809" s="50"/>
      <c r="N1809" s="78" t="str">
        <f>IF(K1809&lt;&gt;"",EXPORTADO!C1791,"")</f>
        <v/>
      </c>
      <c r="O1809" s="89" t="str">
        <f>IF(G1809&lt;&gt;"",EXPORTADO!E1791,"")</f>
        <v/>
      </c>
      <c r="P1809" s="90" t="str">
        <f>IF(G1809&lt;&gt;"",EXPORTADO!F1791,"")</f>
        <v/>
      </c>
      <c r="Q1809" s="90" t="str">
        <f>IF($G1809&lt;&gt;"",$O1809*P1809,IF(OR($I1809="c",$I1809="css"),SUMIF($G$22:G$2999,$K1809,Q$22:Q$2999),IF($I1809="c1",SUMIF($F$22:F$2999,$K1809,Q$22:Q$2999),IF($I1809="c2",SUMIF($E$22:E$2999,$K1809,Q$22:Q$2999),IF($I1809="c3",SUMIF($D$22:D$2999,$K1809,Q$22:Q$2999),IF($I1809="c4",SUMIF($C$22:C$2999,$K1809,Q$22:Q$2999),""))))))</f>
        <v/>
      </c>
      <c r="S1809" s="90"/>
      <c r="T1809" s="90" t="str">
        <f>IF(G1809&lt;&gt;"",IF(S1809&lt;&gt;"",O1809*S1809,"Celda Vacia"),IF($G1809&lt;&gt;"",$O1809*S1809,IF(OR($I1809="c",$I1809="css"),SUMIF($G$22:G$2999,$K1809,T$22:T$2999),IF($I1809="c1",SUMIF($F$22:F$2999,$K1809,T$22:T$2999),IF($I1809="c2",SUMIF($E$22:E$2999,$K1809,T$22:T$2999),IF($I1809="c3",SUMIF($D$22:D$2999,$K1809,T$22:T$2999),IF($I1809="c4",SUMIF($C$22:C$2999,$K1809,T$22:T$2999),"")))))))</f>
        <v/>
      </c>
      <c r="U1809" s="91" t="str">
        <f t="shared" si="440"/>
        <v/>
      </c>
      <c r="V1809" s="45"/>
      <c r="X1809" s="50" t="str">
        <f t="shared" si="451"/>
        <v/>
      </c>
      <c r="Y1809" s="69" t="str">
        <f t="shared" si="452"/>
        <v/>
      </c>
      <c r="Z1809" s="69" t="str">
        <f t="shared" si="453"/>
        <v/>
      </c>
      <c r="AA1809" s="69" t="str">
        <f>IF(I1809="CSS",IF(RELLENAR!$F$6="PEM",IF(OR(T1809&lt;(Q1809),Q1809=0),1,""),IF(OR(T1809*(1+$T$11+$T$9)&lt;(Q1809*(1+$O$9+$O$11)),Q1809=0),1,"")),"")</f>
        <v/>
      </c>
      <c r="AB1809" s="93" t="str">
        <f t="shared" si="454"/>
        <v/>
      </c>
      <c r="AC1809" s="56" t="str">
        <f t="shared" si="445"/>
        <v/>
      </c>
      <c r="AD1809" s="94" t="str">
        <f t="shared" si="446"/>
        <v/>
      </c>
      <c r="AE1809" s="56" t="str">
        <f t="shared" si="455"/>
        <v/>
      </c>
      <c r="AF1809" s="78" t="str">
        <f t="shared" si="456"/>
        <v/>
      </c>
    </row>
    <row r="1810" spans="1:32" s="74" customFormat="1" x14ac:dyDescent="0.2">
      <c r="A1810" s="74" t="str">
        <f>IF(EXPORTADO!I1792&lt;&gt;"",EXPORTADO!I1792,"")</f>
        <v/>
      </c>
      <c r="B1810" s="74" t="str">
        <f t="shared" si="449"/>
        <v/>
      </c>
      <c r="C1810" s="86" t="str">
        <f t="shared" si="434"/>
        <v/>
      </c>
      <c r="D1810" s="86" t="str">
        <f t="shared" si="435"/>
        <v/>
      </c>
      <c r="E1810" s="86" t="str">
        <f t="shared" si="436"/>
        <v/>
      </c>
      <c r="F1810" s="86" t="str">
        <f t="shared" si="437"/>
        <v/>
      </c>
      <c r="G1810" s="86" t="str">
        <f t="shared" si="438"/>
        <v/>
      </c>
      <c r="H1810" s="87" t="str">
        <f>IF(EXPORTADO!B1792&lt;&gt;"",EXPORTADO!B1792,"")</f>
        <v/>
      </c>
      <c r="I1810" s="78" t="str">
        <f t="shared" si="450"/>
        <v/>
      </c>
      <c r="J1810" s="78"/>
      <c r="K1810" s="88" t="str">
        <f>IF(EXPORTADO!A1792&lt;&gt;"",TRIM(EXPORTADO!A1792),"")</f>
        <v/>
      </c>
      <c r="L1810" s="50" t="str">
        <f>IF(K1810&lt;&gt;"",EXPORTADO!D1792,"")</f>
        <v/>
      </c>
      <c r="M1810" s="50"/>
      <c r="N1810" s="78" t="str">
        <f>IF(K1810&lt;&gt;"",EXPORTADO!C1792,"")</f>
        <v/>
      </c>
      <c r="O1810" s="89" t="str">
        <f>IF(G1810&lt;&gt;"",EXPORTADO!E1792,"")</f>
        <v/>
      </c>
      <c r="P1810" s="90" t="str">
        <f>IF(G1810&lt;&gt;"",EXPORTADO!F1792,"")</f>
        <v/>
      </c>
      <c r="Q1810" s="90" t="str">
        <f>IF($G1810&lt;&gt;"",$O1810*P1810,IF(OR($I1810="c",$I1810="css"),SUMIF($G$22:G$2999,$K1810,Q$22:Q$2999),IF($I1810="c1",SUMIF($F$22:F$2999,$K1810,Q$22:Q$2999),IF($I1810="c2",SUMIF($E$22:E$2999,$K1810,Q$22:Q$2999),IF($I1810="c3",SUMIF($D$22:D$2999,$K1810,Q$22:Q$2999),IF($I1810="c4",SUMIF($C$22:C$2999,$K1810,Q$22:Q$2999),""))))))</f>
        <v/>
      </c>
      <c r="S1810" s="90"/>
      <c r="T1810" s="90" t="str">
        <f>IF(G1810&lt;&gt;"",IF(S1810&lt;&gt;"",O1810*S1810,"Celda Vacia"),IF($G1810&lt;&gt;"",$O1810*S1810,IF(OR($I1810="c",$I1810="css"),SUMIF($G$22:G$2999,$K1810,T$22:T$2999),IF($I1810="c1",SUMIF($F$22:F$2999,$K1810,T$22:T$2999),IF($I1810="c2",SUMIF($E$22:E$2999,$K1810,T$22:T$2999),IF($I1810="c3",SUMIF($D$22:D$2999,$K1810,T$22:T$2999),IF($I1810="c4",SUMIF($C$22:C$2999,$K1810,T$22:T$2999),"")))))))</f>
        <v/>
      </c>
      <c r="U1810" s="91" t="str">
        <f t="shared" si="440"/>
        <v/>
      </c>
      <c r="V1810" s="45"/>
      <c r="X1810" s="50" t="str">
        <f t="shared" si="451"/>
        <v/>
      </c>
      <c r="Y1810" s="69" t="str">
        <f t="shared" si="452"/>
        <v/>
      </c>
      <c r="Z1810" s="69" t="str">
        <f t="shared" si="453"/>
        <v/>
      </c>
      <c r="AA1810" s="69" t="str">
        <f>IF(I1810="CSS",IF(RELLENAR!$F$6="PEM",IF(OR(T1810&lt;(Q1810),Q1810=0),1,""),IF(OR(T1810*(1+$T$11+$T$9)&lt;(Q1810*(1+$O$9+$O$11)),Q1810=0),1,"")),"")</f>
        <v/>
      </c>
      <c r="AB1810" s="93" t="str">
        <f t="shared" si="454"/>
        <v/>
      </c>
      <c r="AC1810" s="56" t="str">
        <f t="shared" si="445"/>
        <v/>
      </c>
      <c r="AD1810" s="94" t="str">
        <f t="shared" si="446"/>
        <v/>
      </c>
      <c r="AE1810" s="56" t="str">
        <f t="shared" si="455"/>
        <v/>
      </c>
      <c r="AF1810" s="78" t="str">
        <f t="shared" si="456"/>
        <v/>
      </c>
    </row>
    <row r="1811" spans="1:32" s="74" customFormat="1" x14ac:dyDescent="0.2">
      <c r="A1811" s="74" t="str">
        <f>IF(EXPORTADO!I1793&lt;&gt;"",EXPORTADO!I1793,"")</f>
        <v/>
      </c>
      <c r="B1811" s="74" t="str">
        <f t="shared" si="449"/>
        <v/>
      </c>
      <c r="C1811" s="86" t="str">
        <f t="shared" si="434"/>
        <v/>
      </c>
      <c r="D1811" s="86" t="str">
        <f t="shared" si="435"/>
        <v/>
      </c>
      <c r="E1811" s="86" t="str">
        <f t="shared" si="436"/>
        <v/>
      </c>
      <c r="F1811" s="86" t="str">
        <f t="shared" si="437"/>
        <v/>
      </c>
      <c r="G1811" s="86" t="str">
        <f t="shared" si="438"/>
        <v/>
      </c>
      <c r="H1811" s="87" t="str">
        <f>IF(EXPORTADO!B1793&lt;&gt;"",EXPORTADO!B1793,"")</f>
        <v/>
      </c>
      <c r="I1811" s="78" t="str">
        <f t="shared" si="450"/>
        <v/>
      </c>
      <c r="J1811" s="78"/>
      <c r="K1811" s="88" t="str">
        <f>IF(EXPORTADO!A1793&lt;&gt;"",TRIM(EXPORTADO!A1793),"")</f>
        <v/>
      </c>
      <c r="L1811" s="50" t="str">
        <f>IF(K1811&lt;&gt;"",EXPORTADO!D1793,"")</f>
        <v/>
      </c>
      <c r="M1811" s="50"/>
      <c r="N1811" s="78" t="str">
        <f>IF(K1811&lt;&gt;"",EXPORTADO!C1793,"")</f>
        <v/>
      </c>
      <c r="O1811" s="89" t="str">
        <f>IF(G1811&lt;&gt;"",EXPORTADO!E1793,"")</f>
        <v/>
      </c>
      <c r="P1811" s="90" t="str">
        <f>IF(G1811&lt;&gt;"",EXPORTADO!F1793,"")</f>
        <v/>
      </c>
      <c r="Q1811" s="90" t="str">
        <f>IF($G1811&lt;&gt;"",$O1811*P1811,IF(OR($I1811="c",$I1811="css"),SUMIF($G$22:G$2999,$K1811,Q$22:Q$2999),IF($I1811="c1",SUMIF($F$22:F$2999,$K1811,Q$22:Q$2999),IF($I1811="c2",SUMIF($E$22:E$2999,$K1811,Q$22:Q$2999),IF($I1811="c3",SUMIF($D$22:D$2999,$K1811,Q$22:Q$2999),IF($I1811="c4",SUMIF($C$22:C$2999,$K1811,Q$22:Q$2999),""))))))</f>
        <v/>
      </c>
      <c r="S1811" s="90"/>
      <c r="T1811" s="90" t="str">
        <f>IF(G1811&lt;&gt;"",IF(S1811&lt;&gt;"",O1811*S1811,"Celda Vacia"),IF($G1811&lt;&gt;"",$O1811*S1811,IF(OR($I1811="c",$I1811="css"),SUMIF($G$22:G$2999,$K1811,T$22:T$2999),IF($I1811="c1",SUMIF($F$22:F$2999,$K1811,T$22:T$2999),IF($I1811="c2",SUMIF($E$22:E$2999,$K1811,T$22:T$2999),IF($I1811="c3",SUMIF($D$22:D$2999,$K1811,T$22:T$2999),IF($I1811="c4",SUMIF($C$22:C$2999,$K1811,T$22:T$2999),"")))))))</f>
        <v/>
      </c>
      <c r="U1811" s="91" t="str">
        <f t="shared" si="440"/>
        <v/>
      </c>
      <c r="V1811" s="45"/>
      <c r="X1811" s="50" t="str">
        <f t="shared" si="451"/>
        <v/>
      </c>
      <c r="Y1811" s="69" t="str">
        <f t="shared" si="452"/>
        <v/>
      </c>
      <c r="Z1811" s="69" t="str">
        <f t="shared" si="453"/>
        <v/>
      </c>
      <c r="AA1811" s="69" t="str">
        <f>IF(I1811="CSS",IF(RELLENAR!$F$6="PEM",IF(OR(T1811&lt;(Q1811),Q1811=0),1,""),IF(OR(T1811*(1+$T$11+$T$9)&lt;(Q1811*(1+$O$9+$O$11)),Q1811=0),1,"")),"")</f>
        <v/>
      </c>
      <c r="AB1811" s="93" t="str">
        <f t="shared" si="454"/>
        <v/>
      </c>
      <c r="AC1811" s="56" t="str">
        <f t="shared" si="445"/>
        <v/>
      </c>
      <c r="AD1811" s="94" t="str">
        <f t="shared" si="446"/>
        <v/>
      </c>
      <c r="AE1811" s="56" t="str">
        <f t="shared" si="455"/>
        <v/>
      </c>
      <c r="AF1811" s="78" t="str">
        <f t="shared" si="456"/>
        <v/>
      </c>
    </row>
    <row r="1812" spans="1:32" s="74" customFormat="1" x14ac:dyDescent="0.2">
      <c r="A1812" s="74" t="str">
        <f>IF(EXPORTADO!I1794&lt;&gt;"",EXPORTADO!I1794,"")</f>
        <v/>
      </c>
      <c r="B1812" s="74" t="str">
        <f t="shared" si="449"/>
        <v/>
      </c>
      <c r="C1812" s="86" t="str">
        <f t="shared" si="434"/>
        <v/>
      </c>
      <c r="D1812" s="86" t="str">
        <f t="shared" si="435"/>
        <v/>
      </c>
      <c r="E1812" s="86" t="str">
        <f t="shared" si="436"/>
        <v/>
      </c>
      <c r="F1812" s="86" t="str">
        <f t="shared" si="437"/>
        <v/>
      </c>
      <c r="G1812" s="86" t="str">
        <f t="shared" si="438"/>
        <v/>
      </c>
      <c r="H1812" s="87" t="str">
        <f>IF(EXPORTADO!B1794&lt;&gt;"",EXPORTADO!B1794,"")</f>
        <v/>
      </c>
      <c r="I1812" s="78" t="str">
        <f t="shared" si="450"/>
        <v/>
      </c>
      <c r="J1812" s="78"/>
      <c r="K1812" s="88" t="str">
        <f>IF(EXPORTADO!A1794&lt;&gt;"",TRIM(EXPORTADO!A1794),"")</f>
        <v/>
      </c>
      <c r="L1812" s="50" t="str">
        <f>IF(K1812&lt;&gt;"",EXPORTADO!D1794,"")</f>
        <v/>
      </c>
      <c r="M1812" s="50"/>
      <c r="N1812" s="78" t="str">
        <f>IF(K1812&lt;&gt;"",EXPORTADO!C1794,"")</f>
        <v/>
      </c>
      <c r="O1812" s="89" t="str">
        <f>IF(G1812&lt;&gt;"",EXPORTADO!E1794,"")</f>
        <v/>
      </c>
      <c r="P1812" s="90" t="str">
        <f>IF(G1812&lt;&gt;"",EXPORTADO!F1794,"")</f>
        <v/>
      </c>
      <c r="Q1812" s="90" t="str">
        <f>IF($G1812&lt;&gt;"",$O1812*P1812,IF(OR($I1812="c",$I1812="css"),SUMIF($G$22:G$2999,$K1812,Q$22:Q$2999),IF($I1812="c1",SUMIF($F$22:F$2999,$K1812,Q$22:Q$2999),IF($I1812="c2",SUMIF($E$22:E$2999,$K1812,Q$22:Q$2999),IF($I1812="c3",SUMIF($D$22:D$2999,$K1812,Q$22:Q$2999),IF($I1812="c4",SUMIF($C$22:C$2999,$K1812,Q$22:Q$2999),""))))))</f>
        <v/>
      </c>
      <c r="S1812" s="90"/>
      <c r="T1812" s="90" t="str">
        <f>IF(G1812&lt;&gt;"",IF(S1812&lt;&gt;"",O1812*S1812,"Celda Vacia"),IF($G1812&lt;&gt;"",$O1812*S1812,IF(OR($I1812="c",$I1812="css"),SUMIF($G$22:G$2999,$K1812,T$22:T$2999),IF($I1812="c1",SUMIF($F$22:F$2999,$K1812,T$22:T$2999),IF($I1812="c2",SUMIF($E$22:E$2999,$K1812,T$22:T$2999),IF($I1812="c3",SUMIF($D$22:D$2999,$K1812,T$22:T$2999),IF($I1812="c4",SUMIF($C$22:C$2999,$K1812,T$22:T$2999),"")))))))</f>
        <v/>
      </c>
      <c r="U1812" s="91" t="str">
        <f t="shared" si="440"/>
        <v/>
      </c>
      <c r="V1812" s="45"/>
      <c r="X1812" s="50" t="str">
        <f t="shared" si="451"/>
        <v/>
      </c>
      <c r="Y1812" s="69" t="str">
        <f t="shared" si="452"/>
        <v/>
      </c>
      <c r="Z1812" s="69" t="str">
        <f t="shared" si="453"/>
        <v/>
      </c>
      <c r="AA1812" s="69" t="str">
        <f>IF(I1812="CSS",IF(RELLENAR!$F$6="PEM",IF(OR(T1812&lt;(Q1812),Q1812=0),1,""),IF(OR(T1812*(1+$T$11+$T$9)&lt;(Q1812*(1+$O$9+$O$11)),Q1812=0),1,"")),"")</f>
        <v/>
      </c>
      <c r="AB1812" s="93" t="str">
        <f t="shared" si="454"/>
        <v/>
      </c>
      <c r="AC1812" s="56" t="str">
        <f t="shared" si="445"/>
        <v/>
      </c>
      <c r="AD1812" s="94" t="str">
        <f t="shared" si="446"/>
        <v/>
      </c>
      <c r="AE1812" s="56" t="str">
        <f t="shared" si="455"/>
        <v/>
      </c>
      <c r="AF1812" s="78" t="str">
        <f t="shared" si="456"/>
        <v/>
      </c>
    </row>
    <row r="1813" spans="1:32" s="74" customFormat="1" x14ac:dyDescent="0.2">
      <c r="A1813" s="74" t="str">
        <f>IF(EXPORTADO!I1795&lt;&gt;"",EXPORTADO!I1795,"")</f>
        <v/>
      </c>
      <c r="B1813" s="74" t="str">
        <f t="shared" si="449"/>
        <v/>
      </c>
      <c r="C1813" s="86" t="str">
        <f t="shared" si="434"/>
        <v/>
      </c>
      <c r="D1813" s="86" t="str">
        <f t="shared" si="435"/>
        <v/>
      </c>
      <c r="E1813" s="86" t="str">
        <f t="shared" si="436"/>
        <v/>
      </c>
      <c r="F1813" s="86" t="str">
        <f t="shared" si="437"/>
        <v/>
      </c>
      <c r="G1813" s="86" t="str">
        <f t="shared" si="438"/>
        <v/>
      </c>
      <c r="H1813" s="87" t="str">
        <f>IF(EXPORTADO!B1795&lt;&gt;"",EXPORTADO!B1795,"")</f>
        <v/>
      </c>
      <c r="I1813" s="78" t="str">
        <f t="shared" si="450"/>
        <v/>
      </c>
      <c r="J1813" s="78"/>
      <c r="K1813" s="88" t="str">
        <f>IF(EXPORTADO!A1795&lt;&gt;"",TRIM(EXPORTADO!A1795),"")</f>
        <v/>
      </c>
      <c r="L1813" s="50" t="str">
        <f>IF(K1813&lt;&gt;"",EXPORTADO!D1795,"")</f>
        <v/>
      </c>
      <c r="M1813" s="50"/>
      <c r="N1813" s="78" t="str">
        <f>IF(K1813&lt;&gt;"",EXPORTADO!C1795,"")</f>
        <v/>
      </c>
      <c r="O1813" s="89" t="str">
        <f>IF(G1813&lt;&gt;"",EXPORTADO!E1795,"")</f>
        <v/>
      </c>
      <c r="P1813" s="90" t="str">
        <f>IF(G1813&lt;&gt;"",EXPORTADO!F1795,"")</f>
        <v/>
      </c>
      <c r="Q1813" s="90" t="str">
        <f>IF($G1813&lt;&gt;"",$O1813*P1813,IF(OR($I1813="c",$I1813="css"),SUMIF($G$22:G$2999,$K1813,Q$22:Q$2999),IF($I1813="c1",SUMIF($F$22:F$2999,$K1813,Q$22:Q$2999),IF($I1813="c2",SUMIF($E$22:E$2999,$K1813,Q$22:Q$2999),IF($I1813="c3",SUMIF($D$22:D$2999,$K1813,Q$22:Q$2999),IF($I1813="c4",SUMIF($C$22:C$2999,$K1813,Q$22:Q$2999),""))))))</f>
        <v/>
      </c>
      <c r="S1813" s="90"/>
      <c r="T1813" s="90" t="str">
        <f>IF(G1813&lt;&gt;"",IF(S1813&lt;&gt;"",O1813*S1813,"Celda Vacia"),IF($G1813&lt;&gt;"",$O1813*S1813,IF(OR($I1813="c",$I1813="css"),SUMIF($G$22:G$2999,$K1813,T$22:T$2999),IF($I1813="c1",SUMIF($F$22:F$2999,$K1813,T$22:T$2999),IF($I1813="c2",SUMIF($E$22:E$2999,$K1813,T$22:T$2999),IF($I1813="c3",SUMIF($D$22:D$2999,$K1813,T$22:T$2999),IF($I1813="c4",SUMIF($C$22:C$2999,$K1813,T$22:T$2999),"")))))))</f>
        <v/>
      </c>
      <c r="U1813" s="91" t="str">
        <f t="shared" si="440"/>
        <v/>
      </c>
      <c r="V1813" s="45"/>
      <c r="X1813" s="50" t="str">
        <f t="shared" si="451"/>
        <v/>
      </c>
      <c r="Y1813" s="69" t="str">
        <f t="shared" si="452"/>
        <v/>
      </c>
      <c r="Z1813" s="69" t="str">
        <f t="shared" si="453"/>
        <v/>
      </c>
      <c r="AA1813" s="69" t="str">
        <f>IF(I1813="CSS",IF(RELLENAR!$F$6="PEM",IF(OR(T1813&lt;(Q1813),Q1813=0),1,""),IF(OR(T1813*(1+$T$11+$T$9)&lt;(Q1813*(1+$O$9+$O$11)),Q1813=0),1,"")),"")</f>
        <v/>
      </c>
      <c r="AB1813" s="93" t="str">
        <f t="shared" si="454"/>
        <v/>
      </c>
      <c r="AC1813" s="56" t="str">
        <f t="shared" si="445"/>
        <v/>
      </c>
      <c r="AD1813" s="94" t="str">
        <f t="shared" si="446"/>
        <v/>
      </c>
      <c r="AE1813" s="56" t="str">
        <f t="shared" si="455"/>
        <v/>
      </c>
      <c r="AF1813" s="78" t="str">
        <f t="shared" si="456"/>
        <v/>
      </c>
    </row>
    <row r="1814" spans="1:32" s="74" customFormat="1" x14ac:dyDescent="0.2">
      <c r="A1814" s="74" t="str">
        <f>IF(EXPORTADO!I1796&lt;&gt;"",EXPORTADO!I1796,"")</f>
        <v/>
      </c>
      <c r="B1814" s="74" t="str">
        <f t="shared" si="449"/>
        <v/>
      </c>
      <c r="C1814" s="86" t="str">
        <f t="shared" ref="C1814:C1877" si="457">IF($I1814="P5",MID($K1814,1,14),"")</f>
        <v/>
      </c>
      <c r="D1814" s="86" t="str">
        <f t="shared" ref="D1814:D1877" si="458">IF(OR($I1814="P4",$I1814="P5",$I1814="P5"),MID($K1814,1,11),"")</f>
        <v/>
      </c>
      <c r="E1814" s="86" t="str">
        <f t="shared" ref="E1814:E1877" si="459">IF(OR($I1814="P3",$I1814="P4",$I1814="P5"),MID($K1814,1,8),"")</f>
        <v/>
      </c>
      <c r="F1814" s="86" t="str">
        <f t="shared" ref="F1814:F1877" si="460">IF(OR($I1814="P2",$I1814="P3",$I1814="P4",$I1814="P5"),MID($K1814,1,5),"")</f>
        <v/>
      </c>
      <c r="G1814" s="86" t="str">
        <f t="shared" ref="G1814:G1877" si="461">IF(OR($I1814="P1",$I1814="P2",$I1814="P3",$I1814="P4",$I1814="P5"),MID($K1814,1,2),"")</f>
        <v/>
      </c>
      <c r="H1814" s="87" t="str">
        <f>IF(EXPORTADO!B1796&lt;&gt;"",EXPORTADO!B1796,"")</f>
        <v/>
      </c>
      <c r="I1814" s="78" t="str">
        <f t="shared" si="450"/>
        <v/>
      </c>
      <c r="J1814" s="78"/>
      <c r="K1814" s="88" t="str">
        <f>IF(EXPORTADO!A1796&lt;&gt;"",TRIM(EXPORTADO!A1796),"")</f>
        <v/>
      </c>
      <c r="L1814" s="50" t="str">
        <f>IF(K1814&lt;&gt;"",EXPORTADO!D1796,"")</f>
        <v/>
      </c>
      <c r="M1814" s="50"/>
      <c r="N1814" s="78" t="str">
        <f>IF(K1814&lt;&gt;"",EXPORTADO!C1796,"")</f>
        <v/>
      </c>
      <c r="O1814" s="89" t="str">
        <f>IF(G1814&lt;&gt;"",EXPORTADO!E1796,"")</f>
        <v/>
      </c>
      <c r="P1814" s="90" t="str">
        <f>IF(G1814&lt;&gt;"",EXPORTADO!F1796,"")</f>
        <v/>
      </c>
      <c r="Q1814" s="90" t="str">
        <f>IF($G1814&lt;&gt;"",$O1814*P1814,IF(OR($I1814="c",$I1814="css"),SUMIF($G$22:G$2999,$K1814,Q$22:Q$2999),IF($I1814="c1",SUMIF($F$22:F$2999,$K1814,Q$22:Q$2999),IF($I1814="c2",SUMIF($E$22:E$2999,$K1814,Q$22:Q$2999),IF($I1814="c3",SUMIF($D$22:D$2999,$K1814,Q$22:Q$2999),IF($I1814="c4",SUMIF($C$22:C$2999,$K1814,Q$22:Q$2999),""))))))</f>
        <v/>
      </c>
      <c r="S1814" s="90"/>
      <c r="T1814" s="90" t="str">
        <f>IF(G1814&lt;&gt;"",IF(S1814&lt;&gt;"",O1814*S1814,"Celda Vacia"),IF($G1814&lt;&gt;"",$O1814*S1814,IF(OR($I1814="c",$I1814="css"),SUMIF($G$22:G$2999,$K1814,T$22:T$2999),IF($I1814="c1",SUMIF($F$22:F$2999,$K1814,T$22:T$2999),IF($I1814="c2",SUMIF($E$22:E$2999,$K1814,T$22:T$2999),IF($I1814="c3",SUMIF($D$22:D$2999,$K1814,T$22:T$2999),IF($I1814="c4",SUMIF($C$22:C$2999,$K1814,T$22:T$2999),"")))))))</f>
        <v/>
      </c>
      <c r="U1814" s="91" t="str">
        <f t="shared" ref="U1814:U1877" si="462">IF(T1814&lt;&gt;"Celda Vacia",IF($T$7&lt;&gt;0,IF(AND(T1814&lt;&gt;0,T1814&lt;&gt;"",Q1814&lt;&gt;0,Q1814&lt;&gt;""),-(1-(T1814*($Z$3+1))/(Q1814*($Z$2+1))),IF(AND(S1814&lt;&gt;"",S1814&lt;&gt;0,P1814&lt;&gt;"",P1814&lt;&gt;0),-(1-(S1814/P1814)),"")),""),"")</f>
        <v/>
      </c>
      <c r="V1814" s="45"/>
      <c r="X1814" s="50" t="str">
        <f t="shared" si="451"/>
        <v/>
      </c>
      <c r="Y1814" s="69" t="str">
        <f t="shared" si="452"/>
        <v/>
      </c>
      <c r="Z1814" s="69" t="str">
        <f t="shared" si="453"/>
        <v/>
      </c>
      <c r="AA1814" s="69" t="str">
        <f>IF(I1814="CSS",IF(RELLENAR!$F$6="PEM",IF(OR(T1814&lt;(Q1814),Q1814=0),1,""),IF(OR(T1814*(1+$T$11+$T$9)&lt;(Q1814*(1+$O$9+$O$11)),Q1814=0),1,"")),"")</f>
        <v/>
      </c>
      <c r="AB1814" s="93" t="str">
        <f t="shared" si="454"/>
        <v/>
      </c>
      <c r="AC1814" s="56" t="str">
        <f t="shared" ref="AC1814:AC1877" si="463">IF(G1814&lt;&gt;"",IF(AB1814&lt;&gt;"",COUNTIF($AB$22:$AB$2999,AB1814),""),"")</f>
        <v/>
      </c>
      <c r="AD1814" s="94" t="str">
        <f t="shared" ref="AD1814:AD1877" si="464">IF(AND(I1814="C",T1814&lt;&gt;0),-(1-(T1814*($T$11+$T$9)+T1814)/(Q1814*($O$9+$O$11)+Q1814)),"")</f>
        <v/>
      </c>
      <c r="AE1814" s="56" t="str">
        <f t="shared" si="455"/>
        <v/>
      </c>
      <c r="AF1814" s="78" t="str">
        <f t="shared" si="456"/>
        <v/>
      </c>
    </row>
    <row r="1815" spans="1:32" s="74" customFormat="1" x14ac:dyDescent="0.2">
      <c r="A1815" s="74" t="str">
        <f>IF(EXPORTADO!I1797&lt;&gt;"",EXPORTADO!I1797,"")</f>
        <v/>
      </c>
      <c r="B1815" s="74" t="str">
        <f t="shared" si="449"/>
        <v/>
      </c>
      <c r="C1815" s="86" t="str">
        <f t="shared" si="457"/>
        <v/>
      </c>
      <c r="D1815" s="86" t="str">
        <f t="shared" si="458"/>
        <v/>
      </c>
      <c r="E1815" s="86" t="str">
        <f t="shared" si="459"/>
        <v/>
      </c>
      <c r="F1815" s="86" t="str">
        <f t="shared" si="460"/>
        <v/>
      </c>
      <c r="G1815" s="86" t="str">
        <f t="shared" si="461"/>
        <v/>
      </c>
      <c r="H1815" s="87" t="str">
        <f>IF(EXPORTADO!B1797&lt;&gt;"",EXPORTADO!B1797,"")</f>
        <v/>
      </c>
      <c r="I1815" s="78" t="str">
        <f t="shared" si="450"/>
        <v/>
      </c>
      <c r="J1815" s="78"/>
      <c r="K1815" s="88" t="str">
        <f>IF(EXPORTADO!A1797&lt;&gt;"",TRIM(EXPORTADO!A1797),"")</f>
        <v/>
      </c>
      <c r="L1815" s="50" t="str">
        <f>IF(K1815&lt;&gt;"",EXPORTADO!D1797,"")</f>
        <v/>
      </c>
      <c r="M1815" s="50"/>
      <c r="N1815" s="78" t="str">
        <f>IF(K1815&lt;&gt;"",EXPORTADO!C1797,"")</f>
        <v/>
      </c>
      <c r="O1815" s="89" t="str">
        <f>IF(G1815&lt;&gt;"",EXPORTADO!E1797,"")</f>
        <v/>
      </c>
      <c r="P1815" s="90" t="str">
        <f>IF(G1815&lt;&gt;"",EXPORTADO!F1797,"")</f>
        <v/>
      </c>
      <c r="Q1815" s="90" t="str">
        <f>IF($G1815&lt;&gt;"",$O1815*P1815,IF(OR($I1815="c",$I1815="css"),SUMIF($G$22:G$2999,$K1815,Q$22:Q$2999),IF($I1815="c1",SUMIF($F$22:F$2999,$K1815,Q$22:Q$2999),IF($I1815="c2",SUMIF($E$22:E$2999,$K1815,Q$22:Q$2999),IF($I1815="c3",SUMIF($D$22:D$2999,$K1815,Q$22:Q$2999),IF($I1815="c4",SUMIF($C$22:C$2999,$K1815,Q$22:Q$2999),""))))))</f>
        <v/>
      </c>
      <c r="S1815" s="90"/>
      <c r="T1815" s="90" t="str">
        <f>IF(G1815&lt;&gt;"",IF(S1815&lt;&gt;"",O1815*S1815,"Celda Vacia"),IF($G1815&lt;&gt;"",$O1815*S1815,IF(OR($I1815="c",$I1815="css"),SUMIF($G$22:G$2999,$K1815,T$22:T$2999),IF($I1815="c1",SUMIF($F$22:F$2999,$K1815,T$22:T$2999),IF($I1815="c2",SUMIF($E$22:E$2999,$K1815,T$22:T$2999),IF($I1815="c3",SUMIF($D$22:D$2999,$K1815,T$22:T$2999),IF($I1815="c4",SUMIF($C$22:C$2999,$K1815,T$22:T$2999),"")))))))</f>
        <v/>
      </c>
      <c r="U1815" s="91" t="str">
        <f t="shared" si="462"/>
        <v/>
      </c>
      <c r="V1815" s="45"/>
      <c r="X1815" s="50" t="str">
        <f t="shared" si="451"/>
        <v/>
      </c>
      <c r="Y1815" s="69" t="str">
        <f t="shared" si="452"/>
        <v/>
      </c>
      <c r="Z1815" s="69" t="str">
        <f t="shared" si="453"/>
        <v/>
      </c>
      <c r="AA1815" s="69" t="str">
        <f>IF(I1815="CSS",IF(RELLENAR!$F$6="PEM",IF(OR(T1815&lt;(Q1815),Q1815=0),1,""),IF(OR(T1815*(1+$T$11+$T$9)&lt;(Q1815*(1+$O$9+$O$11)),Q1815=0),1,"")),"")</f>
        <v/>
      </c>
      <c r="AB1815" s="93" t="str">
        <f t="shared" si="454"/>
        <v/>
      </c>
      <c r="AC1815" s="56" t="str">
        <f t="shared" si="463"/>
        <v/>
      </c>
      <c r="AD1815" s="94" t="str">
        <f t="shared" si="464"/>
        <v/>
      </c>
      <c r="AE1815" s="56" t="str">
        <f t="shared" si="455"/>
        <v/>
      </c>
      <c r="AF1815" s="78" t="str">
        <f t="shared" si="456"/>
        <v/>
      </c>
    </row>
    <row r="1816" spans="1:32" s="74" customFormat="1" x14ac:dyDescent="0.2">
      <c r="A1816" s="74" t="str">
        <f>IF(EXPORTADO!I1798&lt;&gt;"",EXPORTADO!I1798,"")</f>
        <v/>
      </c>
      <c r="B1816" s="74" t="str">
        <f t="shared" si="449"/>
        <v/>
      </c>
      <c r="C1816" s="86" t="str">
        <f t="shared" si="457"/>
        <v/>
      </c>
      <c r="D1816" s="86" t="str">
        <f t="shared" si="458"/>
        <v/>
      </c>
      <c r="E1816" s="86" t="str">
        <f t="shared" si="459"/>
        <v/>
      </c>
      <c r="F1816" s="86" t="str">
        <f t="shared" si="460"/>
        <v/>
      </c>
      <c r="G1816" s="86" t="str">
        <f t="shared" si="461"/>
        <v/>
      </c>
      <c r="H1816" s="87" t="str">
        <f>IF(EXPORTADO!B1798&lt;&gt;"",EXPORTADO!B1798,"")</f>
        <v/>
      </c>
      <c r="I1816" s="78" t="str">
        <f t="shared" si="450"/>
        <v/>
      </c>
      <c r="J1816" s="78"/>
      <c r="K1816" s="88" t="str">
        <f>IF(EXPORTADO!A1798&lt;&gt;"",TRIM(EXPORTADO!A1798),"")</f>
        <v/>
      </c>
      <c r="L1816" s="50" t="str">
        <f>IF(K1816&lt;&gt;"",EXPORTADO!D1798,"")</f>
        <v/>
      </c>
      <c r="M1816" s="50"/>
      <c r="N1816" s="78" t="str">
        <f>IF(K1816&lt;&gt;"",EXPORTADO!C1798,"")</f>
        <v/>
      </c>
      <c r="O1816" s="89" t="str">
        <f>IF(G1816&lt;&gt;"",EXPORTADO!E1798,"")</f>
        <v/>
      </c>
      <c r="P1816" s="90" t="str">
        <f>IF(G1816&lt;&gt;"",EXPORTADO!F1798,"")</f>
        <v/>
      </c>
      <c r="Q1816" s="90" t="str">
        <f>IF($G1816&lt;&gt;"",$O1816*P1816,IF(OR($I1816="c",$I1816="css"),SUMIF($G$22:G$2999,$K1816,Q$22:Q$2999),IF($I1816="c1",SUMIF($F$22:F$2999,$K1816,Q$22:Q$2999),IF($I1816="c2",SUMIF($E$22:E$2999,$K1816,Q$22:Q$2999),IF($I1816="c3",SUMIF($D$22:D$2999,$K1816,Q$22:Q$2999),IF($I1816="c4",SUMIF($C$22:C$2999,$K1816,Q$22:Q$2999),""))))))</f>
        <v/>
      </c>
      <c r="S1816" s="90"/>
      <c r="T1816" s="90" t="str">
        <f>IF(G1816&lt;&gt;"",IF(S1816&lt;&gt;"",O1816*S1816,"Celda Vacia"),IF($G1816&lt;&gt;"",$O1816*S1816,IF(OR($I1816="c",$I1816="css"),SUMIF($G$22:G$2999,$K1816,T$22:T$2999),IF($I1816="c1",SUMIF($F$22:F$2999,$K1816,T$22:T$2999),IF($I1816="c2",SUMIF($E$22:E$2999,$K1816,T$22:T$2999),IF($I1816="c3",SUMIF($D$22:D$2999,$K1816,T$22:T$2999),IF($I1816="c4",SUMIF($C$22:C$2999,$K1816,T$22:T$2999),"")))))))</f>
        <v/>
      </c>
      <c r="U1816" s="91" t="str">
        <f t="shared" si="462"/>
        <v/>
      </c>
      <c r="V1816" s="45"/>
      <c r="X1816" s="50" t="str">
        <f t="shared" si="451"/>
        <v/>
      </c>
      <c r="Y1816" s="69" t="str">
        <f t="shared" si="452"/>
        <v/>
      </c>
      <c r="Z1816" s="69" t="str">
        <f t="shared" si="453"/>
        <v/>
      </c>
      <c r="AA1816" s="69" t="str">
        <f>IF(I1816="CSS",IF(RELLENAR!$F$6="PEM",IF(OR(T1816&lt;(Q1816),Q1816=0),1,""),IF(OR(T1816*(1+$T$11+$T$9)&lt;(Q1816*(1+$O$9+$O$11)),Q1816=0),1,"")),"")</f>
        <v/>
      </c>
      <c r="AB1816" s="93" t="str">
        <f t="shared" si="454"/>
        <v/>
      </c>
      <c r="AC1816" s="56" t="str">
        <f t="shared" si="463"/>
        <v/>
      </c>
      <c r="AD1816" s="94" t="str">
        <f t="shared" si="464"/>
        <v/>
      </c>
      <c r="AE1816" s="56" t="str">
        <f t="shared" si="455"/>
        <v/>
      </c>
      <c r="AF1816" s="78" t="str">
        <f t="shared" si="456"/>
        <v/>
      </c>
    </row>
    <row r="1817" spans="1:32" s="74" customFormat="1" x14ac:dyDescent="0.2">
      <c r="A1817" s="74" t="str">
        <f>IF(EXPORTADO!I1799&lt;&gt;"",EXPORTADO!I1799,"")</f>
        <v/>
      </c>
      <c r="B1817" s="74" t="str">
        <f t="shared" si="449"/>
        <v/>
      </c>
      <c r="C1817" s="86" t="str">
        <f t="shared" si="457"/>
        <v/>
      </c>
      <c r="D1817" s="86" t="str">
        <f t="shared" si="458"/>
        <v/>
      </c>
      <c r="E1817" s="86" t="str">
        <f t="shared" si="459"/>
        <v/>
      </c>
      <c r="F1817" s="86" t="str">
        <f t="shared" si="460"/>
        <v/>
      </c>
      <c r="G1817" s="86" t="str">
        <f t="shared" si="461"/>
        <v/>
      </c>
      <c r="H1817" s="87" t="str">
        <f>IF(EXPORTADO!B1799&lt;&gt;"",EXPORTADO!B1799,"")</f>
        <v/>
      </c>
      <c r="I1817" s="78" t="str">
        <f t="shared" si="450"/>
        <v/>
      </c>
      <c r="J1817" s="78"/>
      <c r="K1817" s="88" t="str">
        <f>IF(EXPORTADO!A1799&lt;&gt;"",TRIM(EXPORTADO!A1799),"")</f>
        <v/>
      </c>
      <c r="L1817" s="50" t="str">
        <f>IF(K1817&lt;&gt;"",EXPORTADO!D1799,"")</f>
        <v/>
      </c>
      <c r="M1817" s="50"/>
      <c r="N1817" s="78" t="str">
        <f>IF(K1817&lt;&gt;"",EXPORTADO!C1799,"")</f>
        <v/>
      </c>
      <c r="O1817" s="89" t="str">
        <f>IF(G1817&lt;&gt;"",EXPORTADO!E1799,"")</f>
        <v/>
      </c>
      <c r="P1817" s="90" t="str">
        <f>IF(G1817&lt;&gt;"",EXPORTADO!F1799,"")</f>
        <v/>
      </c>
      <c r="Q1817" s="90" t="str">
        <f>IF($G1817&lt;&gt;"",$O1817*P1817,IF(OR($I1817="c",$I1817="css"),SUMIF($G$22:G$2999,$K1817,Q$22:Q$2999),IF($I1817="c1",SUMIF($F$22:F$2999,$K1817,Q$22:Q$2999),IF($I1817="c2",SUMIF($E$22:E$2999,$K1817,Q$22:Q$2999),IF($I1817="c3",SUMIF($D$22:D$2999,$K1817,Q$22:Q$2999),IF($I1817="c4",SUMIF($C$22:C$2999,$K1817,Q$22:Q$2999),""))))))</f>
        <v/>
      </c>
      <c r="S1817" s="90"/>
      <c r="T1817" s="90" t="str">
        <f>IF(G1817&lt;&gt;"",IF(S1817&lt;&gt;"",O1817*S1817,"Celda Vacia"),IF($G1817&lt;&gt;"",$O1817*S1817,IF(OR($I1817="c",$I1817="css"),SUMIF($G$22:G$2999,$K1817,T$22:T$2999),IF($I1817="c1",SUMIF($F$22:F$2999,$K1817,T$22:T$2999),IF($I1817="c2",SUMIF($E$22:E$2999,$K1817,T$22:T$2999),IF($I1817="c3",SUMIF($D$22:D$2999,$K1817,T$22:T$2999),IF($I1817="c4",SUMIF($C$22:C$2999,$K1817,T$22:T$2999),"")))))))</f>
        <v/>
      </c>
      <c r="U1817" s="91" t="str">
        <f t="shared" si="462"/>
        <v/>
      </c>
      <c r="V1817" s="45"/>
      <c r="X1817" s="50" t="str">
        <f t="shared" si="451"/>
        <v/>
      </c>
      <c r="Y1817" s="69" t="str">
        <f t="shared" si="452"/>
        <v/>
      </c>
      <c r="Z1817" s="69" t="str">
        <f t="shared" si="453"/>
        <v/>
      </c>
      <c r="AA1817" s="69" t="str">
        <f>IF(I1817="CSS",IF(RELLENAR!$F$6="PEM",IF(OR(T1817&lt;(Q1817),Q1817=0),1,""),IF(OR(T1817*(1+$T$11+$T$9)&lt;(Q1817*(1+$O$9+$O$11)),Q1817=0),1,"")),"")</f>
        <v/>
      </c>
      <c r="AB1817" s="93" t="str">
        <f t="shared" si="454"/>
        <v/>
      </c>
      <c r="AC1817" s="56" t="str">
        <f t="shared" si="463"/>
        <v/>
      </c>
      <c r="AD1817" s="94" t="str">
        <f t="shared" si="464"/>
        <v/>
      </c>
      <c r="AE1817" s="56" t="str">
        <f t="shared" si="455"/>
        <v/>
      </c>
      <c r="AF1817" s="78" t="str">
        <f t="shared" si="456"/>
        <v/>
      </c>
    </row>
    <row r="1818" spans="1:32" s="74" customFormat="1" x14ac:dyDescent="0.2">
      <c r="A1818" s="74" t="str">
        <f>IF(EXPORTADO!I1800&lt;&gt;"",EXPORTADO!I1800,"")</f>
        <v/>
      </c>
      <c r="B1818" s="74" t="str">
        <f t="shared" si="449"/>
        <v/>
      </c>
      <c r="C1818" s="86" t="str">
        <f t="shared" si="457"/>
        <v/>
      </c>
      <c r="D1818" s="86" t="str">
        <f t="shared" si="458"/>
        <v/>
      </c>
      <c r="E1818" s="86" t="str">
        <f t="shared" si="459"/>
        <v/>
      </c>
      <c r="F1818" s="86" t="str">
        <f t="shared" si="460"/>
        <v/>
      </c>
      <c r="G1818" s="86" t="str">
        <f t="shared" si="461"/>
        <v/>
      </c>
      <c r="H1818" s="87" t="str">
        <f>IF(EXPORTADO!B1800&lt;&gt;"",EXPORTADO!B1800,"")</f>
        <v/>
      </c>
      <c r="I1818" s="78" t="str">
        <f t="shared" si="450"/>
        <v/>
      </c>
      <c r="J1818" s="78"/>
      <c r="K1818" s="88" t="str">
        <f>IF(EXPORTADO!A1800&lt;&gt;"",TRIM(EXPORTADO!A1800),"")</f>
        <v/>
      </c>
      <c r="L1818" s="50" t="str">
        <f>IF(K1818&lt;&gt;"",EXPORTADO!D1800,"")</f>
        <v/>
      </c>
      <c r="M1818" s="50"/>
      <c r="N1818" s="78" t="str">
        <f>IF(K1818&lt;&gt;"",EXPORTADO!C1800,"")</f>
        <v/>
      </c>
      <c r="O1818" s="89" t="str">
        <f>IF(G1818&lt;&gt;"",EXPORTADO!E1800,"")</f>
        <v/>
      </c>
      <c r="P1818" s="90" t="str">
        <f>IF(G1818&lt;&gt;"",EXPORTADO!F1800,"")</f>
        <v/>
      </c>
      <c r="Q1818" s="90" t="str">
        <f>IF($G1818&lt;&gt;"",$O1818*P1818,IF(OR($I1818="c",$I1818="css"),SUMIF($G$22:G$2999,$K1818,Q$22:Q$2999),IF($I1818="c1",SUMIF($F$22:F$2999,$K1818,Q$22:Q$2999),IF($I1818="c2",SUMIF($E$22:E$2999,$K1818,Q$22:Q$2999),IF($I1818="c3",SUMIF($D$22:D$2999,$K1818,Q$22:Q$2999),IF($I1818="c4",SUMIF($C$22:C$2999,$K1818,Q$22:Q$2999),""))))))</f>
        <v/>
      </c>
      <c r="S1818" s="90"/>
      <c r="T1818" s="90" t="str">
        <f>IF(G1818&lt;&gt;"",IF(S1818&lt;&gt;"",O1818*S1818,"Celda Vacia"),IF($G1818&lt;&gt;"",$O1818*S1818,IF(OR($I1818="c",$I1818="css"),SUMIF($G$22:G$2999,$K1818,T$22:T$2999),IF($I1818="c1",SUMIF($F$22:F$2999,$K1818,T$22:T$2999),IF($I1818="c2",SUMIF($E$22:E$2999,$K1818,T$22:T$2999),IF($I1818="c3",SUMIF($D$22:D$2999,$K1818,T$22:T$2999),IF($I1818="c4",SUMIF($C$22:C$2999,$K1818,T$22:T$2999),"")))))))</f>
        <v/>
      </c>
      <c r="U1818" s="91" t="str">
        <f t="shared" si="462"/>
        <v/>
      </c>
      <c r="V1818" s="45"/>
      <c r="X1818" s="50" t="str">
        <f t="shared" si="451"/>
        <v/>
      </c>
      <c r="Y1818" s="69" t="str">
        <f t="shared" si="452"/>
        <v/>
      </c>
      <c r="Z1818" s="69" t="str">
        <f t="shared" si="453"/>
        <v/>
      </c>
      <c r="AA1818" s="69" t="str">
        <f>IF(I1818="CSS",IF(RELLENAR!$F$6="PEM",IF(OR(T1818&lt;(Q1818),Q1818=0),1,""),IF(OR(T1818*(1+$T$11+$T$9)&lt;(Q1818*(1+$O$9+$O$11)),Q1818=0),1,"")),"")</f>
        <v/>
      </c>
      <c r="AB1818" s="93" t="str">
        <f t="shared" si="454"/>
        <v/>
      </c>
      <c r="AC1818" s="56" t="str">
        <f t="shared" si="463"/>
        <v/>
      </c>
      <c r="AD1818" s="94" t="str">
        <f t="shared" si="464"/>
        <v/>
      </c>
      <c r="AE1818" s="56" t="str">
        <f t="shared" si="455"/>
        <v/>
      </c>
      <c r="AF1818" s="78" t="str">
        <f t="shared" si="456"/>
        <v/>
      </c>
    </row>
    <row r="1819" spans="1:32" s="74" customFormat="1" x14ac:dyDescent="0.2">
      <c r="A1819" s="74" t="str">
        <f>IF(EXPORTADO!I1801&lt;&gt;"",EXPORTADO!I1801,"")</f>
        <v/>
      </c>
      <c r="B1819" s="74" t="str">
        <f t="shared" si="449"/>
        <v/>
      </c>
      <c r="C1819" s="86" t="str">
        <f t="shared" si="457"/>
        <v/>
      </c>
      <c r="D1819" s="86" t="str">
        <f t="shared" si="458"/>
        <v/>
      </c>
      <c r="E1819" s="86" t="str">
        <f t="shared" si="459"/>
        <v/>
      </c>
      <c r="F1819" s="86" t="str">
        <f t="shared" si="460"/>
        <v/>
      </c>
      <c r="G1819" s="86" t="str">
        <f t="shared" si="461"/>
        <v/>
      </c>
      <c r="H1819" s="87" t="str">
        <f>IF(EXPORTADO!B1801&lt;&gt;"",EXPORTADO!B1801,"")</f>
        <v/>
      </c>
      <c r="I1819" s="78" t="str">
        <f t="shared" si="450"/>
        <v/>
      </c>
      <c r="J1819" s="78"/>
      <c r="K1819" s="88" t="str">
        <f>IF(EXPORTADO!A1801&lt;&gt;"",TRIM(EXPORTADO!A1801),"")</f>
        <v/>
      </c>
      <c r="L1819" s="50" t="str">
        <f>IF(K1819&lt;&gt;"",EXPORTADO!D1801,"")</f>
        <v/>
      </c>
      <c r="M1819" s="50"/>
      <c r="N1819" s="78" t="str">
        <f>IF(K1819&lt;&gt;"",EXPORTADO!C1801,"")</f>
        <v/>
      </c>
      <c r="O1819" s="89" t="str">
        <f>IF(G1819&lt;&gt;"",EXPORTADO!E1801,"")</f>
        <v/>
      </c>
      <c r="P1819" s="90" t="str">
        <f>IF(G1819&lt;&gt;"",EXPORTADO!F1801,"")</f>
        <v/>
      </c>
      <c r="Q1819" s="90" t="str">
        <f>IF($G1819&lt;&gt;"",$O1819*P1819,IF(OR($I1819="c",$I1819="css"),SUMIF($G$22:G$2999,$K1819,Q$22:Q$2999),IF($I1819="c1",SUMIF($F$22:F$2999,$K1819,Q$22:Q$2999),IF($I1819="c2",SUMIF($E$22:E$2999,$K1819,Q$22:Q$2999),IF($I1819="c3",SUMIF($D$22:D$2999,$K1819,Q$22:Q$2999),IF($I1819="c4",SUMIF($C$22:C$2999,$K1819,Q$22:Q$2999),""))))))</f>
        <v/>
      </c>
      <c r="S1819" s="90"/>
      <c r="T1819" s="90" t="str">
        <f>IF(G1819&lt;&gt;"",IF(S1819&lt;&gt;"",O1819*S1819,"Celda Vacia"),IF($G1819&lt;&gt;"",$O1819*S1819,IF(OR($I1819="c",$I1819="css"),SUMIF($G$22:G$2999,$K1819,T$22:T$2999),IF($I1819="c1",SUMIF($F$22:F$2999,$K1819,T$22:T$2999),IF($I1819="c2",SUMIF($E$22:E$2999,$K1819,T$22:T$2999),IF($I1819="c3",SUMIF($D$22:D$2999,$K1819,T$22:T$2999),IF($I1819="c4",SUMIF($C$22:C$2999,$K1819,T$22:T$2999),"")))))))</f>
        <v/>
      </c>
      <c r="U1819" s="91" t="str">
        <f t="shared" si="462"/>
        <v/>
      </c>
      <c r="V1819" s="45"/>
      <c r="X1819" s="50" t="str">
        <f t="shared" si="451"/>
        <v/>
      </c>
      <c r="Y1819" s="69" t="str">
        <f t="shared" si="452"/>
        <v/>
      </c>
      <c r="Z1819" s="69" t="str">
        <f t="shared" si="453"/>
        <v/>
      </c>
      <c r="AA1819" s="69" t="str">
        <f>IF(I1819="CSS",IF(RELLENAR!$F$6="PEM",IF(OR(T1819&lt;(Q1819),Q1819=0),1,""),IF(OR(T1819*(1+$T$11+$T$9)&lt;(Q1819*(1+$O$9+$O$11)),Q1819=0),1,"")),"")</f>
        <v/>
      </c>
      <c r="AB1819" s="93" t="str">
        <f t="shared" si="454"/>
        <v/>
      </c>
      <c r="AC1819" s="56" t="str">
        <f t="shared" si="463"/>
        <v/>
      </c>
      <c r="AD1819" s="94" t="str">
        <f t="shared" si="464"/>
        <v/>
      </c>
      <c r="AE1819" s="56" t="str">
        <f t="shared" si="455"/>
        <v/>
      </c>
      <c r="AF1819" s="78" t="str">
        <f t="shared" si="456"/>
        <v/>
      </c>
    </row>
    <row r="1820" spans="1:32" s="74" customFormat="1" x14ac:dyDescent="0.2">
      <c r="A1820" s="74" t="str">
        <f>IF(EXPORTADO!I1802&lt;&gt;"",EXPORTADO!I1802,"")</f>
        <v/>
      </c>
      <c r="B1820" s="74" t="str">
        <f t="shared" si="449"/>
        <v/>
      </c>
      <c r="C1820" s="86" t="str">
        <f t="shared" si="457"/>
        <v/>
      </c>
      <c r="D1820" s="86" t="str">
        <f t="shared" si="458"/>
        <v/>
      </c>
      <c r="E1820" s="86" t="str">
        <f t="shared" si="459"/>
        <v/>
      </c>
      <c r="F1820" s="86" t="str">
        <f t="shared" si="460"/>
        <v/>
      </c>
      <c r="G1820" s="86" t="str">
        <f t="shared" si="461"/>
        <v/>
      </c>
      <c r="H1820" s="87" t="str">
        <f>IF(EXPORTADO!B1802&lt;&gt;"",EXPORTADO!B1802,"")</f>
        <v/>
      </c>
      <c r="I1820" s="78" t="str">
        <f t="shared" si="450"/>
        <v/>
      </c>
      <c r="J1820" s="78"/>
      <c r="K1820" s="88" t="str">
        <f>IF(EXPORTADO!A1802&lt;&gt;"",TRIM(EXPORTADO!A1802),"")</f>
        <v/>
      </c>
      <c r="L1820" s="50" t="str">
        <f>IF(K1820&lt;&gt;"",EXPORTADO!D1802,"")</f>
        <v/>
      </c>
      <c r="M1820" s="50"/>
      <c r="N1820" s="78" t="str">
        <f>IF(K1820&lt;&gt;"",EXPORTADO!C1802,"")</f>
        <v/>
      </c>
      <c r="O1820" s="89" t="str">
        <f>IF(G1820&lt;&gt;"",EXPORTADO!E1802,"")</f>
        <v/>
      </c>
      <c r="P1820" s="90" t="str">
        <f>IF(G1820&lt;&gt;"",EXPORTADO!F1802,"")</f>
        <v/>
      </c>
      <c r="Q1820" s="90" t="str">
        <f>IF($G1820&lt;&gt;"",$O1820*P1820,IF(OR($I1820="c",$I1820="css"),SUMIF($G$22:G$2999,$K1820,Q$22:Q$2999),IF($I1820="c1",SUMIF($F$22:F$2999,$K1820,Q$22:Q$2999),IF($I1820="c2",SUMIF($E$22:E$2999,$K1820,Q$22:Q$2999),IF($I1820="c3",SUMIF($D$22:D$2999,$K1820,Q$22:Q$2999),IF($I1820="c4",SUMIF($C$22:C$2999,$K1820,Q$22:Q$2999),""))))))</f>
        <v/>
      </c>
      <c r="S1820" s="90"/>
      <c r="T1820" s="90" t="str">
        <f>IF(G1820&lt;&gt;"",IF(S1820&lt;&gt;"",O1820*S1820,"Celda Vacia"),IF($G1820&lt;&gt;"",$O1820*S1820,IF(OR($I1820="c",$I1820="css"),SUMIF($G$22:G$2999,$K1820,T$22:T$2999),IF($I1820="c1",SUMIF($F$22:F$2999,$K1820,T$22:T$2999),IF($I1820="c2",SUMIF($E$22:E$2999,$K1820,T$22:T$2999),IF($I1820="c3",SUMIF($D$22:D$2999,$K1820,T$22:T$2999),IF($I1820="c4",SUMIF($C$22:C$2999,$K1820,T$22:T$2999),"")))))))</f>
        <v/>
      </c>
      <c r="U1820" s="91" t="str">
        <f t="shared" si="462"/>
        <v/>
      </c>
      <c r="V1820" s="45"/>
      <c r="X1820" s="50" t="str">
        <f t="shared" si="451"/>
        <v/>
      </c>
      <c r="Y1820" s="69" t="str">
        <f t="shared" si="452"/>
        <v/>
      </c>
      <c r="Z1820" s="69" t="str">
        <f t="shared" si="453"/>
        <v/>
      </c>
      <c r="AA1820" s="69" t="str">
        <f>IF(I1820="CSS",IF(RELLENAR!$F$6="PEM",IF(OR(T1820&lt;(Q1820),Q1820=0),1,""),IF(OR(T1820*(1+$T$11+$T$9)&lt;(Q1820*(1+$O$9+$O$11)),Q1820=0),1,"")),"")</f>
        <v/>
      </c>
      <c r="AB1820" s="93" t="str">
        <f t="shared" si="454"/>
        <v/>
      </c>
      <c r="AC1820" s="56" t="str">
        <f t="shared" si="463"/>
        <v/>
      </c>
      <c r="AD1820" s="94" t="str">
        <f t="shared" si="464"/>
        <v/>
      </c>
      <c r="AE1820" s="56" t="str">
        <f t="shared" si="455"/>
        <v/>
      </c>
      <c r="AF1820" s="78" t="str">
        <f t="shared" si="456"/>
        <v/>
      </c>
    </row>
    <row r="1821" spans="1:32" s="74" customFormat="1" x14ac:dyDescent="0.2">
      <c r="A1821" s="74" t="str">
        <f>IF(EXPORTADO!I1803&lt;&gt;"",EXPORTADO!I1803,"")</f>
        <v/>
      </c>
      <c r="B1821" s="74" t="str">
        <f t="shared" si="449"/>
        <v/>
      </c>
      <c r="C1821" s="86" t="str">
        <f t="shared" si="457"/>
        <v/>
      </c>
      <c r="D1821" s="86" t="str">
        <f t="shared" si="458"/>
        <v/>
      </c>
      <c r="E1821" s="86" t="str">
        <f t="shared" si="459"/>
        <v/>
      </c>
      <c r="F1821" s="86" t="str">
        <f t="shared" si="460"/>
        <v/>
      </c>
      <c r="G1821" s="86" t="str">
        <f t="shared" si="461"/>
        <v/>
      </c>
      <c r="H1821" s="87" t="str">
        <f>IF(EXPORTADO!B1803&lt;&gt;"",EXPORTADO!B1803,"")</f>
        <v/>
      </c>
      <c r="I1821" s="78" t="str">
        <f t="shared" si="450"/>
        <v/>
      </c>
      <c r="J1821" s="78"/>
      <c r="K1821" s="88" t="str">
        <f>IF(EXPORTADO!A1803&lt;&gt;"",TRIM(EXPORTADO!A1803),"")</f>
        <v/>
      </c>
      <c r="L1821" s="50" t="str">
        <f>IF(K1821&lt;&gt;"",EXPORTADO!D1803,"")</f>
        <v/>
      </c>
      <c r="M1821" s="50"/>
      <c r="N1821" s="78" t="str">
        <f>IF(K1821&lt;&gt;"",EXPORTADO!C1803,"")</f>
        <v/>
      </c>
      <c r="O1821" s="89" t="str">
        <f>IF(G1821&lt;&gt;"",EXPORTADO!E1803,"")</f>
        <v/>
      </c>
      <c r="P1821" s="90" t="str">
        <f>IF(G1821&lt;&gt;"",EXPORTADO!F1803,"")</f>
        <v/>
      </c>
      <c r="Q1821" s="90" t="str">
        <f>IF($G1821&lt;&gt;"",$O1821*P1821,IF(OR($I1821="c",$I1821="css"),SUMIF($G$22:G$2999,$K1821,Q$22:Q$2999),IF($I1821="c1",SUMIF($F$22:F$2999,$K1821,Q$22:Q$2999),IF($I1821="c2",SUMIF($E$22:E$2999,$K1821,Q$22:Q$2999),IF($I1821="c3",SUMIF($D$22:D$2999,$K1821,Q$22:Q$2999),IF($I1821="c4",SUMIF($C$22:C$2999,$K1821,Q$22:Q$2999),""))))))</f>
        <v/>
      </c>
      <c r="S1821" s="90"/>
      <c r="T1821" s="90" t="str">
        <f>IF(G1821&lt;&gt;"",IF(S1821&lt;&gt;"",O1821*S1821,"Celda Vacia"),IF($G1821&lt;&gt;"",$O1821*S1821,IF(OR($I1821="c",$I1821="css"),SUMIF($G$22:G$2999,$K1821,T$22:T$2999),IF($I1821="c1",SUMIF($F$22:F$2999,$K1821,T$22:T$2999),IF($I1821="c2",SUMIF($E$22:E$2999,$K1821,T$22:T$2999),IF($I1821="c3",SUMIF($D$22:D$2999,$K1821,T$22:T$2999),IF($I1821="c4",SUMIF($C$22:C$2999,$K1821,T$22:T$2999),"")))))))</f>
        <v/>
      </c>
      <c r="U1821" s="91" t="str">
        <f t="shared" si="462"/>
        <v/>
      </c>
      <c r="V1821" s="45"/>
      <c r="X1821" s="50" t="str">
        <f t="shared" si="451"/>
        <v/>
      </c>
      <c r="Y1821" s="69" t="str">
        <f t="shared" si="452"/>
        <v/>
      </c>
      <c r="Z1821" s="69" t="str">
        <f t="shared" si="453"/>
        <v/>
      </c>
      <c r="AA1821" s="69" t="str">
        <f>IF(I1821="CSS",IF(RELLENAR!$F$6="PEM",IF(OR(T1821&lt;(Q1821),Q1821=0),1,""),IF(OR(T1821*(1+$T$11+$T$9)&lt;(Q1821*(1+$O$9+$O$11)),Q1821=0),1,"")),"")</f>
        <v/>
      </c>
      <c r="AB1821" s="93" t="str">
        <f t="shared" si="454"/>
        <v/>
      </c>
      <c r="AC1821" s="56" t="str">
        <f t="shared" si="463"/>
        <v/>
      </c>
      <c r="AD1821" s="94" t="str">
        <f t="shared" si="464"/>
        <v/>
      </c>
      <c r="AE1821" s="56" t="str">
        <f t="shared" si="455"/>
        <v/>
      </c>
      <c r="AF1821" s="78" t="str">
        <f t="shared" si="456"/>
        <v/>
      </c>
    </row>
    <row r="1822" spans="1:32" s="74" customFormat="1" x14ac:dyDescent="0.2">
      <c r="A1822" s="74" t="str">
        <f>IF(EXPORTADO!I1804&lt;&gt;"",EXPORTADO!I1804,"")</f>
        <v/>
      </c>
      <c r="B1822" s="74" t="str">
        <f t="shared" si="449"/>
        <v/>
      </c>
      <c r="C1822" s="86" t="str">
        <f t="shared" si="457"/>
        <v/>
      </c>
      <c r="D1822" s="86" t="str">
        <f t="shared" si="458"/>
        <v/>
      </c>
      <c r="E1822" s="86" t="str">
        <f t="shared" si="459"/>
        <v/>
      </c>
      <c r="F1822" s="86" t="str">
        <f t="shared" si="460"/>
        <v/>
      </c>
      <c r="G1822" s="86" t="str">
        <f t="shared" si="461"/>
        <v/>
      </c>
      <c r="H1822" s="87" t="str">
        <f>IF(EXPORTADO!B1804&lt;&gt;"",EXPORTADO!B1804,"")</f>
        <v/>
      </c>
      <c r="I1822" s="78" t="str">
        <f t="shared" si="450"/>
        <v/>
      </c>
      <c r="J1822" s="78"/>
      <c r="K1822" s="88" t="str">
        <f>IF(EXPORTADO!A1804&lt;&gt;"",TRIM(EXPORTADO!A1804),"")</f>
        <v/>
      </c>
      <c r="L1822" s="50" t="str">
        <f>IF(K1822&lt;&gt;"",EXPORTADO!D1804,"")</f>
        <v/>
      </c>
      <c r="M1822" s="50"/>
      <c r="N1822" s="78" t="str">
        <f>IF(K1822&lt;&gt;"",EXPORTADO!C1804,"")</f>
        <v/>
      </c>
      <c r="O1822" s="89" t="str">
        <f>IF(G1822&lt;&gt;"",EXPORTADO!E1804,"")</f>
        <v/>
      </c>
      <c r="P1822" s="90" t="str">
        <f>IF(G1822&lt;&gt;"",EXPORTADO!F1804,"")</f>
        <v/>
      </c>
      <c r="Q1822" s="90" t="str">
        <f>IF($G1822&lt;&gt;"",$O1822*P1822,IF(OR($I1822="c",$I1822="css"),SUMIF($G$22:G$2999,$K1822,Q$22:Q$2999),IF($I1822="c1",SUMIF($F$22:F$2999,$K1822,Q$22:Q$2999),IF($I1822="c2",SUMIF($E$22:E$2999,$K1822,Q$22:Q$2999),IF($I1822="c3",SUMIF($D$22:D$2999,$K1822,Q$22:Q$2999),IF($I1822="c4",SUMIF($C$22:C$2999,$K1822,Q$22:Q$2999),""))))))</f>
        <v/>
      </c>
      <c r="S1822" s="90"/>
      <c r="T1822" s="90" t="str">
        <f>IF(G1822&lt;&gt;"",IF(S1822&lt;&gt;"",O1822*S1822,"Celda Vacia"),IF($G1822&lt;&gt;"",$O1822*S1822,IF(OR($I1822="c",$I1822="css"),SUMIF($G$22:G$2999,$K1822,T$22:T$2999),IF($I1822="c1",SUMIF($F$22:F$2999,$K1822,T$22:T$2999),IF($I1822="c2",SUMIF($E$22:E$2999,$K1822,T$22:T$2999),IF($I1822="c3",SUMIF($D$22:D$2999,$K1822,T$22:T$2999),IF($I1822="c4",SUMIF($C$22:C$2999,$K1822,T$22:T$2999),"")))))))</f>
        <v/>
      </c>
      <c r="U1822" s="91" t="str">
        <f t="shared" si="462"/>
        <v/>
      </c>
      <c r="V1822" s="45"/>
      <c r="X1822" s="50" t="str">
        <f t="shared" si="451"/>
        <v/>
      </c>
      <c r="Y1822" s="69" t="str">
        <f t="shared" si="452"/>
        <v/>
      </c>
      <c r="Z1822" s="69" t="str">
        <f t="shared" si="453"/>
        <v/>
      </c>
      <c r="AA1822" s="69" t="str">
        <f>IF(I1822="CSS",IF(RELLENAR!$F$6="PEM",IF(OR(T1822&lt;(Q1822),Q1822=0),1,""),IF(OR(T1822*(1+$T$11+$T$9)&lt;(Q1822*(1+$O$9+$O$11)),Q1822=0),1,"")),"")</f>
        <v/>
      </c>
      <c r="AB1822" s="93" t="str">
        <f t="shared" si="454"/>
        <v/>
      </c>
      <c r="AC1822" s="56" t="str">
        <f t="shared" si="463"/>
        <v/>
      </c>
      <c r="AD1822" s="94" t="str">
        <f t="shared" si="464"/>
        <v/>
      </c>
      <c r="AE1822" s="56" t="str">
        <f t="shared" si="455"/>
        <v/>
      </c>
      <c r="AF1822" s="78" t="str">
        <f t="shared" si="456"/>
        <v/>
      </c>
    </row>
    <row r="1823" spans="1:32" s="74" customFormat="1" x14ac:dyDescent="0.2">
      <c r="A1823" s="74" t="str">
        <f>IF(EXPORTADO!I1805&lt;&gt;"",EXPORTADO!I1805,"")</f>
        <v/>
      </c>
      <c r="B1823" s="74" t="str">
        <f t="shared" si="449"/>
        <v/>
      </c>
      <c r="C1823" s="86" t="str">
        <f t="shared" si="457"/>
        <v/>
      </c>
      <c r="D1823" s="86" t="str">
        <f t="shared" si="458"/>
        <v/>
      </c>
      <c r="E1823" s="86" t="str">
        <f t="shared" si="459"/>
        <v/>
      </c>
      <c r="F1823" s="86" t="str">
        <f t="shared" si="460"/>
        <v/>
      </c>
      <c r="G1823" s="86" t="str">
        <f t="shared" si="461"/>
        <v/>
      </c>
      <c r="H1823" s="87" t="str">
        <f>IF(EXPORTADO!B1805&lt;&gt;"",EXPORTADO!B1805,"")</f>
        <v/>
      </c>
      <c r="I1823" s="78" t="str">
        <f t="shared" si="450"/>
        <v/>
      </c>
      <c r="J1823" s="78"/>
      <c r="K1823" s="88" t="str">
        <f>IF(EXPORTADO!A1805&lt;&gt;"",TRIM(EXPORTADO!A1805),"")</f>
        <v/>
      </c>
      <c r="L1823" s="50" t="str">
        <f>IF(K1823&lt;&gt;"",EXPORTADO!D1805,"")</f>
        <v/>
      </c>
      <c r="M1823" s="50"/>
      <c r="N1823" s="78" t="str">
        <f>IF(K1823&lt;&gt;"",EXPORTADO!C1805,"")</f>
        <v/>
      </c>
      <c r="O1823" s="89" t="str">
        <f>IF(G1823&lt;&gt;"",EXPORTADO!E1805,"")</f>
        <v/>
      </c>
      <c r="P1823" s="90" t="str">
        <f>IF(G1823&lt;&gt;"",EXPORTADO!F1805,"")</f>
        <v/>
      </c>
      <c r="Q1823" s="90" t="str">
        <f>IF($G1823&lt;&gt;"",$O1823*P1823,IF(OR($I1823="c",$I1823="css"),SUMIF($G$22:G$2999,$K1823,Q$22:Q$2999),IF($I1823="c1",SUMIF($F$22:F$2999,$K1823,Q$22:Q$2999),IF($I1823="c2",SUMIF($E$22:E$2999,$K1823,Q$22:Q$2999),IF($I1823="c3",SUMIF($D$22:D$2999,$K1823,Q$22:Q$2999),IF($I1823="c4",SUMIF($C$22:C$2999,$K1823,Q$22:Q$2999),""))))))</f>
        <v/>
      </c>
      <c r="S1823" s="90"/>
      <c r="T1823" s="90" t="str">
        <f>IF(G1823&lt;&gt;"",IF(S1823&lt;&gt;"",O1823*S1823,"Celda Vacia"),IF($G1823&lt;&gt;"",$O1823*S1823,IF(OR($I1823="c",$I1823="css"),SUMIF($G$22:G$2999,$K1823,T$22:T$2999),IF($I1823="c1",SUMIF($F$22:F$2999,$K1823,T$22:T$2999),IF($I1823="c2",SUMIF($E$22:E$2999,$K1823,T$22:T$2999),IF($I1823="c3",SUMIF($D$22:D$2999,$K1823,T$22:T$2999),IF($I1823="c4",SUMIF($C$22:C$2999,$K1823,T$22:T$2999),"")))))))</f>
        <v/>
      </c>
      <c r="U1823" s="91" t="str">
        <f t="shared" si="462"/>
        <v/>
      </c>
      <c r="V1823" s="45"/>
      <c r="X1823" s="50" t="str">
        <f t="shared" si="451"/>
        <v/>
      </c>
      <c r="Y1823" s="69" t="str">
        <f t="shared" si="452"/>
        <v/>
      </c>
      <c r="Z1823" s="69" t="str">
        <f t="shared" si="453"/>
        <v/>
      </c>
      <c r="AA1823" s="69" t="str">
        <f>IF(I1823="CSS",IF(RELLENAR!$F$6="PEM",IF(OR(T1823&lt;(Q1823),Q1823=0),1,""),IF(OR(T1823*(1+$T$11+$T$9)&lt;(Q1823*(1+$O$9+$O$11)),Q1823=0),1,"")),"")</f>
        <v/>
      </c>
      <c r="AB1823" s="93" t="str">
        <f t="shared" si="454"/>
        <v/>
      </c>
      <c r="AC1823" s="56" t="str">
        <f t="shared" si="463"/>
        <v/>
      </c>
      <c r="AD1823" s="94" t="str">
        <f t="shared" si="464"/>
        <v/>
      </c>
      <c r="AE1823" s="56" t="str">
        <f t="shared" si="455"/>
        <v/>
      </c>
      <c r="AF1823" s="78" t="str">
        <f t="shared" si="456"/>
        <v/>
      </c>
    </row>
    <row r="1824" spans="1:32" s="74" customFormat="1" x14ac:dyDescent="0.2">
      <c r="A1824" s="74" t="str">
        <f>IF(EXPORTADO!I1806&lt;&gt;"",EXPORTADO!I1806,"")</f>
        <v/>
      </c>
      <c r="B1824" s="74" t="str">
        <f t="shared" si="449"/>
        <v/>
      </c>
      <c r="C1824" s="86" t="str">
        <f t="shared" si="457"/>
        <v/>
      </c>
      <c r="D1824" s="86" t="str">
        <f t="shared" si="458"/>
        <v/>
      </c>
      <c r="E1824" s="86" t="str">
        <f t="shared" si="459"/>
        <v/>
      </c>
      <c r="F1824" s="86" t="str">
        <f t="shared" si="460"/>
        <v/>
      </c>
      <c r="G1824" s="86" t="str">
        <f t="shared" si="461"/>
        <v/>
      </c>
      <c r="H1824" s="87" t="str">
        <f>IF(EXPORTADO!B1806&lt;&gt;"",EXPORTADO!B1806,"")</f>
        <v/>
      </c>
      <c r="I1824" s="78" t="str">
        <f t="shared" si="450"/>
        <v/>
      </c>
      <c r="J1824" s="78"/>
      <c r="K1824" s="88" t="str">
        <f>IF(EXPORTADO!A1806&lt;&gt;"",TRIM(EXPORTADO!A1806),"")</f>
        <v/>
      </c>
      <c r="L1824" s="50" t="str">
        <f>IF(K1824&lt;&gt;"",EXPORTADO!D1806,"")</f>
        <v/>
      </c>
      <c r="M1824" s="50"/>
      <c r="N1824" s="78" t="str">
        <f>IF(K1824&lt;&gt;"",EXPORTADO!C1806,"")</f>
        <v/>
      </c>
      <c r="O1824" s="89" t="str">
        <f>IF(G1824&lt;&gt;"",EXPORTADO!E1806,"")</f>
        <v/>
      </c>
      <c r="P1824" s="90" t="str">
        <f>IF(G1824&lt;&gt;"",EXPORTADO!F1806,"")</f>
        <v/>
      </c>
      <c r="Q1824" s="90" t="str">
        <f>IF($G1824&lt;&gt;"",$O1824*P1824,IF(OR($I1824="c",$I1824="css"),SUMIF($G$22:G$2999,$K1824,Q$22:Q$2999),IF($I1824="c1",SUMIF($F$22:F$2999,$K1824,Q$22:Q$2999),IF($I1824="c2",SUMIF($E$22:E$2999,$K1824,Q$22:Q$2999),IF($I1824="c3",SUMIF($D$22:D$2999,$K1824,Q$22:Q$2999),IF($I1824="c4",SUMIF($C$22:C$2999,$K1824,Q$22:Q$2999),""))))))</f>
        <v/>
      </c>
      <c r="S1824" s="90"/>
      <c r="T1824" s="90" t="str">
        <f>IF(G1824&lt;&gt;"",IF(S1824&lt;&gt;"",O1824*S1824,"Celda Vacia"),IF($G1824&lt;&gt;"",$O1824*S1824,IF(OR($I1824="c",$I1824="css"),SUMIF($G$22:G$2999,$K1824,T$22:T$2999),IF($I1824="c1",SUMIF($F$22:F$2999,$K1824,T$22:T$2999),IF($I1824="c2",SUMIF($E$22:E$2999,$K1824,T$22:T$2999),IF($I1824="c3",SUMIF($D$22:D$2999,$K1824,T$22:T$2999),IF($I1824="c4",SUMIF($C$22:C$2999,$K1824,T$22:T$2999),"")))))))</f>
        <v/>
      </c>
      <c r="U1824" s="91" t="str">
        <f t="shared" si="462"/>
        <v/>
      </c>
      <c r="V1824" s="45"/>
      <c r="X1824" s="50" t="str">
        <f t="shared" si="451"/>
        <v/>
      </c>
      <c r="Y1824" s="69" t="str">
        <f t="shared" si="452"/>
        <v/>
      </c>
      <c r="Z1824" s="69" t="str">
        <f t="shared" si="453"/>
        <v/>
      </c>
      <c r="AA1824" s="69" t="str">
        <f>IF(I1824="CSS",IF(RELLENAR!$F$6="PEM",IF(OR(T1824&lt;(Q1824),Q1824=0),1,""),IF(OR(T1824*(1+$T$11+$T$9)&lt;(Q1824*(1+$O$9+$O$11)),Q1824=0),1,"")),"")</f>
        <v/>
      </c>
      <c r="AB1824" s="93" t="str">
        <f t="shared" si="454"/>
        <v/>
      </c>
      <c r="AC1824" s="56" t="str">
        <f t="shared" si="463"/>
        <v/>
      </c>
      <c r="AD1824" s="94" t="str">
        <f t="shared" si="464"/>
        <v/>
      </c>
      <c r="AE1824" s="56" t="str">
        <f t="shared" si="455"/>
        <v/>
      </c>
      <c r="AF1824" s="78" t="str">
        <f t="shared" si="456"/>
        <v/>
      </c>
    </row>
    <row r="1825" spans="1:32" s="74" customFormat="1" x14ac:dyDescent="0.2">
      <c r="A1825" s="74" t="str">
        <f>IF(EXPORTADO!I1807&lt;&gt;"",EXPORTADO!I1807,"")</f>
        <v/>
      </c>
      <c r="B1825" s="74" t="str">
        <f t="shared" si="449"/>
        <v/>
      </c>
      <c r="C1825" s="86" t="str">
        <f t="shared" si="457"/>
        <v/>
      </c>
      <c r="D1825" s="86" t="str">
        <f t="shared" si="458"/>
        <v/>
      </c>
      <c r="E1825" s="86" t="str">
        <f t="shared" si="459"/>
        <v/>
      </c>
      <c r="F1825" s="86" t="str">
        <f t="shared" si="460"/>
        <v/>
      </c>
      <c r="G1825" s="86" t="str">
        <f t="shared" si="461"/>
        <v/>
      </c>
      <c r="H1825" s="87" t="str">
        <f>IF(EXPORTADO!B1807&lt;&gt;"",EXPORTADO!B1807,"")</f>
        <v/>
      </c>
      <c r="I1825" s="78" t="str">
        <f t="shared" si="450"/>
        <v/>
      </c>
      <c r="J1825" s="78"/>
      <c r="K1825" s="88" t="str">
        <f>IF(EXPORTADO!A1807&lt;&gt;"",TRIM(EXPORTADO!A1807),"")</f>
        <v/>
      </c>
      <c r="L1825" s="50" t="str">
        <f>IF(K1825&lt;&gt;"",EXPORTADO!D1807,"")</f>
        <v/>
      </c>
      <c r="M1825" s="50"/>
      <c r="N1825" s="78" t="str">
        <f>IF(K1825&lt;&gt;"",EXPORTADO!C1807,"")</f>
        <v/>
      </c>
      <c r="O1825" s="89" t="str">
        <f>IF(G1825&lt;&gt;"",EXPORTADO!E1807,"")</f>
        <v/>
      </c>
      <c r="P1825" s="90" t="str">
        <f>IF(G1825&lt;&gt;"",EXPORTADO!F1807,"")</f>
        <v/>
      </c>
      <c r="Q1825" s="90" t="str">
        <f>IF($G1825&lt;&gt;"",$O1825*P1825,IF(OR($I1825="c",$I1825="css"),SUMIF($G$22:G$2999,$K1825,Q$22:Q$2999),IF($I1825="c1",SUMIF($F$22:F$2999,$K1825,Q$22:Q$2999),IF($I1825="c2",SUMIF($E$22:E$2999,$K1825,Q$22:Q$2999),IF($I1825="c3",SUMIF($D$22:D$2999,$K1825,Q$22:Q$2999),IF($I1825="c4",SUMIF($C$22:C$2999,$K1825,Q$22:Q$2999),""))))))</f>
        <v/>
      </c>
      <c r="S1825" s="90"/>
      <c r="T1825" s="90" t="str">
        <f>IF(G1825&lt;&gt;"",IF(S1825&lt;&gt;"",O1825*S1825,"Celda Vacia"),IF($G1825&lt;&gt;"",$O1825*S1825,IF(OR($I1825="c",$I1825="css"),SUMIF($G$22:G$2999,$K1825,T$22:T$2999),IF($I1825="c1",SUMIF($F$22:F$2999,$K1825,T$22:T$2999),IF($I1825="c2",SUMIF($E$22:E$2999,$K1825,T$22:T$2999),IF($I1825="c3",SUMIF($D$22:D$2999,$K1825,T$22:T$2999),IF($I1825="c4",SUMIF($C$22:C$2999,$K1825,T$22:T$2999),"")))))))</f>
        <v/>
      </c>
      <c r="U1825" s="91" t="str">
        <f t="shared" si="462"/>
        <v/>
      </c>
      <c r="V1825" s="45"/>
      <c r="X1825" s="50" t="str">
        <f t="shared" si="451"/>
        <v/>
      </c>
      <c r="Y1825" s="69" t="str">
        <f t="shared" si="452"/>
        <v/>
      </c>
      <c r="Z1825" s="69" t="str">
        <f t="shared" si="453"/>
        <v/>
      </c>
      <c r="AA1825" s="69" t="str">
        <f>IF(I1825="CSS",IF(RELLENAR!$F$6="PEM",IF(OR(T1825&lt;(Q1825),Q1825=0),1,""),IF(OR(T1825*(1+$T$11+$T$9)&lt;(Q1825*(1+$O$9+$O$11)),Q1825=0),1,"")),"")</f>
        <v/>
      </c>
      <c r="AB1825" s="93" t="str">
        <f t="shared" si="454"/>
        <v/>
      </c>
      <c r="AC1825" s="56" t="str">
        <f t="shared" si="463"/>
        <v/>
      </c>
      <c r="AD1825" s="94" t="str">
        <f t="shared" si="464"/>
        <v/>
      </c>
      <c r="AE1825" s="56" t="str">
        <f t="shared" si="455"/>
        <v/>
      </c>
      <c r="AF1825" s="78" t="str">
        <f t="shared" si="456"/>
        <v/>
      </c>
    </row>
    <row r="1826" spans="1:32" s="74" customFormat="1" x14ac:dyDescent="0.2">
      <c r="A1826" s="74" t="str">
        <f>IF(EXPORTADO!I1808&lt;&gt;"",EXPORTADO!I1808,"")</f>
        <v/>
      </c>
      <c r="B1826" s="74" t="str">
        <f t="shared" si="449"/>
        <v/>
      </c>
      <c r="C1826" s="86" t="str">
        <f t="shared" si="457"/>
        <v/>
      </c>
      <c r="D1826" s="86" t="str">
        <f t="shared" si="458"/>
        <v/>
      </c>
      <c r="E1826" s="86" t="str">
        <f t="shared" si="459"/>
        <v/>
      </c>
      <c r="F1826" s="86" t="str">
        <f t="shared" si="460"/>
        <v/>
      </c>
      <c r="G1826" s="86" t="str">
        <f t="shared" si="461"/>
        <v/>
      </c>
      <c r="H1826" s="87" t="str">
        <f>IF(EXPORTADO!B1808&lt;&gt;"",EXPORTADO!B1808,"")</f>
        <v/>
      </c>
      <c r="I1826" s="78" t="str">
        <f t="shared" si="450"/>
        <v/>
      </c>
      <c r="J1826" s="78"/>
      <c r="K1826" s="88" t="str">
        <f>IF(EXPORTADO!A1808&lt;&gt;"",TRIM(EXPORTADO!A1808),"")</f>
        <v/>
      </c>
      <c r="L1826" s="50" t="str">
        <f>IF(K1826&lt;&gt;"",EXPORTADO!D1808,"")</f>
        <v/>
      </c>
      <c r="M1826" s="50"/>
      <c r="N1826" s="78" t="str">
        <f>IF(K1826&lt;&gt;"",EXPORTADO!C1808,"")</f>
        <v/>
      </c>
      <c r="O1826" s="89" t="str">
        <f>IF(G1826&lt;&gt;"",EXPORTADO!E1808,"")</f>
        <v/>
      </c>
      <c r="P1826" s="90" t="str">
        <f>IF(G1826&lt;&gt;"",EXPORTADO!F1808,"")</f>
        <v/>
      </c>
      <c r="Q1826" s="90" t="str">
        <f>IF($G1826&lt;&gt;"",$O1826*P1826,IF(OR($I1826="c",$I1826="css"),SUMIF($G$22:G$2999,$K1826,Q$22:Q$2999),IF($I1826="c1",SUMIF($F$22:F$2999,$K1826,Q$22:Q$2999),IF($I1826="c2",SUMIF($E$22:E$2999,$K1826,Q$22:Q$2999),IF($I1826="c3",SUMIF($D$22:D$2999,$K1826,Q$22:Q$2999),IF($I1826="c4",SUMIF($C$22:C$2999,$K1826,Q$22:Q$2999),""))))))</f>
        <v/>
      </c>
      <c r="S1826" s="90"/>
      <c r="T1826" s="90" t="str">
        <f>IF(G1826&lt;&gt;"",IF(S1826&lt;&gt;"",O1826*S1826,"Celda Vacia"),IF($G1826&lt;&gt;"",$O1826*S1826,IF(OR($I1826="c",$I1826="css"),SUMIF($G$22:G$2999,$K1826,T$22:T$2999),IF($I1826="c1",SUMIF($F$22:F$2999,$K1826,T$22:T$2999),IF($I1826="c2",SUMIF($E$22:E$2999,$K1826,T$22:T$2999),IF($I1826="c3",SUMIF($D$22:D$2999,$K1826,T$22:T$2999),IF($I1826="c4",SUMIF($C$22:C$2999,$K1826,T$22:T$2999),"")))))))</f>
        <v/>
      </c>
      <c r="U1826" s="91" t="str">
        <f t="shared" si="462"/>
        <v/>
      </c>
      <c r="V1826" s="45"/>
      <c r="X1826" s="50" t="str">
        <f t="shared" si="451"/>
        <v/>
      </c>
      <c r="Y1826" s="69" t="str">
        <f t="shared" si="452"/>
        <v/>
      </c>
      <c r="Z1826" s="69" t="str">
        <f t="shared" si="453"/>
        <v/>
      </c>
      <c r="AA1826" s="69" t="str">
        <f>IF(I1826="CSS",IF(RELLENAR!$F$6="PEM",IF(OR(T1826&lt;(Q1826),Q1826=0),1,""),IF(OR(T1826*(1+$T$11+$T$9)&lt;(Q1826*(1+$O$9+$O$11)),Q1826=0),1,"")),"")</f>
        <v/>
      </c>
      <c r="AB1826" s="93" t="str">
        <f t="shared" si="454"/>
        <v/>
      </c>
      <c r="AC1826" s="56" t="str">
        <f t="shared" si="463"/>
        <v/>
      </c>
      <c r="AD1826" s="94" t="str">
        <f t="shared" si="464"/>
        <v/>
      </c>
      <c r="AE1826" s="56" t="str">
        <f t="shared" si="455"/>
        <v/>
      </c>
      <c r="AF1826" s="78" t="str">
        <f t="shared" si="456"/>
        <v/>
      </c>
    </row>
    <row r="1827" spans="1:32" s="74" customFormat="1" x14ac:dyDescent="0.2">
      <c r="A1827" s="74" t="str">
        <f>IF(EXPORTADO!I1809&lt;&gt;"",EXPORTADO!I1809,"")</f>
        <v/>
      </c>
      <c r="B1827" s="74" t="str">
        <f t="shared" si="449"/>
        <v/>
      </c>
      <c r="C1827" s="86" t="str">
        <f t="shared" si="457"/>
        <v/>
      </c>
      <c r="D1827" s="86" t="str">
        <f t="shared" si="458"/>
        <v/>
      </c>
      <c r="E1827" s="86" t="str">
        <f t="shared" si="459"/>
        <v/>
      </c>
      <c r="F1827" s="86" t="str">
        <f t="shared" si="460"/>
        <v/>
      </c>
      <c r="G1827" s="86" t="str">
        <f t="shared" si="461"/>
        <v/>
      </c>
      <c r="H1827" s="87" t="str">
        <f>IF(EXPORTADO!B1809&lt;&gt;"",EXPORTADO!B1809,"")</f>
        <v/>
      </c>
      <c r="I1827" s="78" t="str">
        <f t="shared" si="450"/>
        <v/>
      </c>
      <c r="J1827" s="78"/>
      <c r="K1827" s="88" t="str">
        <f>IF(EXPORTADO!A1809&lt;&gt;"",TRIM(EXPORTADO!A1809),"")</f>
        <v/>
      </c>
      <c r="L1827" s="50" t="str">
        <f>IF(K1827&lt;&gt;"",EXPORTADO!D1809,"")</f>
        <v/>
      </c>
      <c r="M1827" s="50"/>
      <c r="N1827" s="78" t="str">
        <f>IF(K1827&lt;&gt;"",EXPORTADO!C1809,"")</f>
        <v/>
      </c>
      <c r="O1827" s="89" t="str">
        <f>IF(G1827&lt;&gt;"",EXPORTADO!E1809,"")</f>
        <v/>
      </c>
      <c r="P1827" s="90" t="str">
        <f>IF(G1827&lt;&gt;"",EXPORTADO!F1809,"")</f>
        <v/>
      </c>
      <c r="Q1827" s="90" t="str">
        <f>IF($G1827&lt;&gt;"",$O1827*P1827,IF(OR($I1827="c",$I1827="css"),SUMIF($G$22:G$2999,$K1827,Q$22:Q$2999),IF($I1827="c1",SUMIF($F$22:F$2999,$K1827,Q$22:Q$2999),IF($I1827="c2",SUMIF($E$22:E$2999,$K1827,Q$22:Q$2999),IF($I1827="c3",SUMIF($D$22:D$2999,$K1827,Q$22:Q$2999),IF($I1827="c4",SUMIF($C$22:C$2999,$K1827,Q$22:Q$2999),""))))))</f>
        <v/>
      </c>
      <c r="S1827" s="90"/>
      <c r="T1827" s="90" t="str">
        <f>IF(G1827&lt;&gt;"",IF(S1827&lt;&gt;"",O1827*S1827,"Celda Vacia"),IF($G1827&lt;&gt;"",$O1827*S1827,IF(OR($I1827="c",$I1827="css"),SUMIF($G$22:G$2999,$K1827,T$22:T$2999),IF($I1827="c1",SUMIF($F$22:F$2999,$K1827,T$22:T$2999),IF($I1827="c2",SUMIF($E$22:E$2999,$K1827,T$22:T$2999),IF($I1827="c3",SUMIF($D$22:D$2999,$K1827,T$22:T$2999),IF($I1827="c4",SUMIF($C$22:C$2999,$K1827,T$22:T$2999),"")))))))</f>
        <v/>
      </c>
      <c r="U1827" s="91" t="str">
        <f t="shared" si="462"/>
        <v/>
      </c>
      <c r="V1827" s="45"/>
      <c r="X1827" s="50" t="str">
        <f t="shared" si="451"/>
        <v/>
      </c>
      <c r="Y1827" s="69" t="str">
        <f t="shared" si="452"/>
        <v/>
      </c>
      <c r="Z1827" s="69" t="str">
        <f t="shared" si="453"/>
        <v/>
      </c>
      <c r="AA1827" s="69" t="str">
        <f>IF(I1827="CSS",IF(RELLENAR!$F$6="PEM",IF(OR(T1827&lt;(Q1827),Q1827=0),1,""),IF(OR(T1827*(1+$T$11+$T$9)&lt;(Q1827*(1+$O$9+$O$11)),Q1827=0),1,"")),"")</f>
        <v/>
      </c>
      <c r="AB1827" s="93" t="str">
        <f t="shared" si="454"/>
        <v/>
      </c>
      <c r="AC1827" s="56" t="str">
        <f t="shared" si="463"/>
        <v/>
      </c>
      <c r="AD1827" s="94" t="str">
        <f t="shared" si="464"/>
        <v/>
      </c>
      <c r="AE1827" s="56" t="str">
        <f t="shared" si="455"/>
        <v/>
      </c>
      <c r="AF1827" s="78" t="str">
        <f t="shared" si="456"/>
        <v/>
      </c>
    </row>
    <row r="1828" spans="1:32" s="74" customFormat="1" x14ac:dyDescent="0.2">
      <c r="A1828" s="74" t="str">
        <f>IF(EXPORTADO!I1810&lt;&gt;"",EXPORTADO!I1810,"")</f>
        <v/>
      </c>
      <c r="B1828" s="74" t="str">
        <f t="shared" si="449"/>
        <v/>
      </c>
      <c r="C1828" s="86" t="str">
        <f t="shared" si="457"/>
        <v/>
      </c>
      <c r="D1828" s="86" t="str">
        <f t="shared" si="458"/>
        <v/>
      </c>
      <c r="E1828" s="86" t="str">
        <f t="shared" si="459"/>
        <v/>
      </c>
      <c r="F1828" s="86" t="str">
        <f t="shared" si="460"/>
        <v/>
      </c>
      <c r="G1828" s="86" t="str">
        <f t="shared" si="461"/>
        <v/>
      </c>
      <c r="H1828" s="87" t="str">
        <f>IF(EXPORTADO!B1810&lt;&gt;"",EXPORTADO!B1810,"")</f>
        <v/>
      </c>
      <c r="I1828" s="78" t="str">
        <f t="shared" si="450"/>
        <v/>
      </c>
      <c r="J1828" s="78"/>
      <c r="K1828" s="88" t="str">
        <f>IF(EXPORTADO!A1810&lt;&gt;"",TRIM(EXPORTADO!A1810),"")</f>
        <v/>
      </c>
      <c r="L1828" s="50" t="str">
        <f>IF(K1828&lt;&gt;"",EXPORTADO!D1810,"")</f>
        <v/>
      </c>
      <c r="M1828" s="50"/>
      <c r="N1828" s="78" t="str">
        <f>IF(K1828&lt;&gt;"",EXPORTADO!C1810,"")</f>
        <v/>
      </c>
      <c r="O1828" s="89" t="str">
        <f>IF(G1828&lt;&gt;"",EXPORTADO!E1810,"")</f>
        <v/>
      </c>
      <c r="P1828" s="90" t="str">
        <f>IF(G1828&lt;&gt;"",EXPORTADO!F1810,"")</f>
        <v/>
      </c>
      <c r="Q1828" s="90" t="str">
        <f>IF($G1828&lt;&gt;"",$O1828*P1828,IF(OR($I1828="c",$I1828="css"),SUMIF($G$22:G$2999,$K1828,Q$22:Q$2999),IF($I1828="c1",SUMIF($F$22:F$2999,$K1828,Q$22:Q$2999),IF($I1828="c2",SUMIF($E$22:E$2999,$K1828,Q$22:Q$2999),IF($I1828="c3",SUMIF($D$22:D$2999,$K1828,Q$22:Q$2999),IF($I1828="c4",SUMIF($C$22:C$2999,$K1828,Q$22:Q$2999),""))))))</f>
        <v/>
      </c>
      <c r="S1828" s="90"/>
      <c r="T1828" s="90" t="str">
        <f>IF(G1828&lt;&gt;"",IF(S1828&lt;&gt;"",O1828*S1828,"Celda Vacia"),IF($G1828&lt;&gt;"",$O1828*S1828,IF(OR($I1828="c",$I1828="css"),SUMIF($G$22:G$2999,$K1828,T$22:T$2999),IF($I1828="c1",SUMIF($F$22:F$2999,$K1828,T$22:T$2999),IF($I1828="c2",SUMIF($E$22:E$2999,$K1828,T$22:T$2999),IF($I1828="c3",SUMIF($D$22:D$2999,$K1828,T$22:T$2999),IF($I1828="c4",SUMIF($C$22:C$2999,$K1828,T$22:T$2999),"")))))))</f>
        <v/>
      </c>
      <c r="U1828" s="91" t="str">
        <f t="shared" si="462"/>
        <v/>
      </c>
      <c r="V1828" s="45"/>
      <c r="X1828" s="50" t="str">
        <f t="shared" si="451"/>
        <v/>
      </c>
      <c r="Y1828" s="69" t="str">
        <f t="shared" si="452"/>
        <v/>
      </c>
      <c r="Z1828" s="69" t="str">
        <f t="shared" si="453"/>
        <v/>
      </c>
      <c r="AA1828" s="69" t="str">
        <f>IF(I1828="CSS",IF(RELLENAR!$F$6="PEM",IF(OR(T1828&lt;(Q1828),Q1828=0),1,""),IF(OR(T1828*(1+$T$11+$T$9)&lt;(Q1828*(1+$O$9+$O$11)),Q1828=0),1,"")),"")</f>
        <v/>
      </c>
      <c r="AB1828" s="93" t="str">
        <f t="shared" si="454"/>
        <v/>
      </c>
      <c r="AC1828" s="56" t="str">
        <f t="shared" si="463"/>
        <v/>
      </c>
      <c r="AD1828" s="94" t="str">
        <f t="shared" si="464"/>
        <v/>
      </c>
      <c r="AE1828" s="56" t="str">
        <f t="shared" si="455"/>
        <v/>
      </c>
      <c r="AF1828" s="78" t="str">
        <f t="shared" si="456"/>
        <v/>
      </c>
    </row>
    <row r="1829" spans="1:32" s="74" customFormat="1" x14ac:dyDescent="0.2">
      <c r="A1829" s="74" t="str">
        <f>IF(EXPORTADO!I1811&lt;&gt;"",EXPORTADO!I1811,"")</f>
        <v/>
      </c>
      <c r="B1829" s="74" t="str">
        <f t="shared" si="449"/>
        <v/>
      </c>
      <c r="C1829" s="86" t="str">
        <f t="shared" si="457"/>
        <v/>
      </c>
      <c r="D1829" s="86" t="str">
        <f t="shared" si="458"/>
        <v/>
      </c>
      <c r="E1829" s="86" t="str">
        <f t="shared" si="459"/>
        <v/>
      </c>
      <c r="F1829" s="86" t="str">
        <f t="shared" si="460"/>
        <v/>
      </c>
      <c r="G1829" s="86" t="str">
        <f t="shared" si="461"/>
        <v/>
      </c>
      <c r="H1829" s="87" t="str">
        <f>IF(EXPORTADO!B1811&lt;&gt;"",EXPORTADO!B1811,"")</f>
        <v/>
      </c>
      <c r="I1829" s="78" t="str">
        <f t="shared" si="450"/>
        <v/>
      </c>
      <c r="J1829" s="78"/>
      <c r="K1829" s="88" t="str">
        <f>IF(EXPORTADO!A1811&lt;&gt;"",TRIM(EXPORTADO!A1811),"")</f>
        <v/>
      </c>
      <c r="L1829" s="50" t="str">
        <f>IF(K1829&lt;&gt;"",EXPORTADO!D1811,"")</f>
        <v/>
      </c>
      <c r="M1829" s="50"/>
      <c r="N1829" s="78" t="str">
        <f>IF(K1829&lt;&gt;"",EXPORTADO!C1811,"")</f>
        <v/>
      </c>
      <c r="O1829" s="89" t="str">
        <f>IF(G1829&lt;&gt;"",EXPORTADO!E1811,"")</f>
        <v/>
      </c>
      <c r="P1829" s="90" t="str">
        <f>IF(G1829&lt;&gt;"",EXPORTADO!F1811,"")</f>
        <v/>
      </c>
      <c r="Q1829" s="90" t="str">
        <f>IF($G1829&lt;&gt;"",$O1829*P1829,IF(OR($I1829="c",$I1829="css"),SUMIF($G$22:G$2999,$K1829,Q$22:Q$2999),IF($I1829="c1",SUMIF($F$22:F$2999,$K1829,Q$22:Q$2999),IF($I1829="c2",SUMIF($E$22:E$2999,$K1829,Q$22:Q$2999),IF($I1829="c3",SUMIF($D$22:D$2999,$K1829,Q$22:Q$2999),IF($I1829="c4",SUMIF($C$22:C$2999,$K1829,Q$22:Q$2999),""))))))</f>
        <v/>
      </c>
      <c r="S1829" s="90"/>
      <c r="T1829" s="90" t="str">
        <f>IF(G1829&lt;&gt;"",IF(S1829&lt;&gt;"",O1829*S1829,"Celda Vacia"),IF($G1829&lt;&gt;"",$O1829*S1829,IF(OR($I1829="c",$I1829="css"),SUMIF($G$22:G$2999,$K1829,T$22:T$2999),IF($I1829="c1",SUMIF($F$22:F$2999,$K1829,T$22:T$2999),IF($I1829="c2",SUMIF($E$22:E$2999,$K1829,T$22:T$2999),IF($I1829="c3",SUMIF($D$22:D$2999,$K1829,T$22:T$2999),IF($I1829="c4",SUMIF($C$22:C$2999,$K1829,T$22:T$2999),"")))))))</f>
        <v/>
      </c>
      <c r="U1829" s="91" t="str">
        <f t="shared" si="462"/>
        <v/>
      </c>
      <c r="V1829" s="45"/>
      <c r="X1829" s="50" t="str">
        <f t="shared" si="451"/>
        <v/>
      </c>
      <c r="Y1829" s="69" t="str">
        <f t="shared" si="452"/>
        <v/>
      </c>
      <c r="Z1829" s="69" t="str">
        <f t="shared" si="453"/>
        <v/>
      </c>
      <c r="AA1829" s="69" t="str">
        <f>IF(I1829="CSS",IF(RELLENAR!$F$6="PEM",IF(OR(T1829&lt;(Q1829),Q1829=0),1,""),IF(OR(T1829*(1+$T$11+$T$9)&lt;(Q1829*(1+$O$9+$O$11)),Q1829=0),1,"")),"")</f>
        <v/>
      </c>
      <c r="AB1829" s="93" t="str">
        <f t="shared" si="454"/>
        <v/>
      </c>
      <c r="AC1829" s="56" t="str">
        <f t="shared" si="463"/>
        <v/>
      </c>
      <c r="AD1829" s="94" t="str">
        <f t="shared" si="464"/>
        <v/>
      </c>
      <c r="AE1829" s="56" t="str">
        <f t="shared" si="455"/>
        <v/>
      </c>
      <c r="AF1829" s="78" t="str">
        <f t="shared" si="456"/>
        <v/>
      </c>
    </row>
    <row r="1830" spans="1:32" s="74" customFormat="1" x14ac:dyDescent="0.2">
      <c r="A1830" s="74" t="str">
        <f>IF(EXPORTADO!I1812&lt;&gt;"",EXPORTADO!I1812,"")</f>
        <v/>
      </c>
      <c r="B1830" s="74" t="str">
        <f t="shared" si="449"/>
        <v/>
      </c>
      <c r="C1830" s="86" t="str">
        <f t="shared" si="457"/>
        <v/>
      </c>
      <c r="D1830" s="86" t="str">
        <f t="shared" si="458"/>
        <v/>
      </c>
      <c r="E1830" s="86" t="str">
        <f t="shared" si="459"/>
        <v/>
      </c>
      <c r="F1830" s="86" t="str">
        <f t="shared" si="460"/>
        <v/>
      </c>
      <c r="G1830" s="86" t="str">
        <f t="shared" si="461"/>
        <v/>
      </c>
      <c r="H1830" s="87" t="str">
        <f>IF(EXPORTADO!B1812&lt;&gt;"",EXPORTADO!B1812,"")</f>
        <v/>
      </c>
      <c r="I1830" s="78" t="str">
        <f t="shared" si="450"/>
        <v/>
      </c>
      <c r="J1830" s="78"/>
      <c r="K1830" s="88" t="str">
        <f>IF(EXPORTADO!A1812&lt;&gt;"",TRIM(EXPORTADO!A1812),"")</f>
        <v/>
      </c>
      <c r="L1830" s="50" t="str">
        <f>IF(K1830&lt;&gt;"",EXPORTADO!D1812,"")</f>
        <v/>
      </c>
      <c r="M1830" s="50"/>
      <c r="N1830" s="78" t="str">
        <f>IF(K1830&lt;&gt;"",EXPORTADO!C1812,"")</f>
        <v/>
      </c>
      <c r="O1830" s="89" t="str">
        <f>IF(G1830&lt;&gt;"",EXPORTADO!E1812,"")</f>
        <v/>
      </c>
      <c r="P1830" s="90" t="str">
        <f>IF(G1830&lt;&gt;"",EXPORTADO!F1812,"")</f>
        <v/>
      </c>
      <c r="Q1830" s="90" t="str">
        <f>IF($G1830&lt;&gt;"",$O1830*P1830,IF(OR($I1830="c",$I1830="css"),SUMIF($G$22:G$2999,$K1830,Q$22:Q$2999),IF($I1830="c1",SUMIF($F$22:F$2999,$K1830,Q$22:Q$2999),IF($I1830="c2",SUMIF($E$22:E$2999,$K1830,Q$22:Q$2999),IF($I1830="c3",SUMIF($D$22:D$2999,$K1830,Q$22:Q$2999),IF($I1830="c4",SUMIF($C$22:C$2999,$K1830,Q$22:Q$2999),""))))))</f>
        <v/>
      </c>
      <c r="S1830" s="90"/>
      <c r="T1830" s="90" t="str">
        <f>IF(G1830&lt;&gt;"",IF(S1830&lt;&gt;"",O1830*S1830,"Celda Vacia"),IF($G1830&lt;&gt;"",$O1830*S1830,IF(OR($I1830="c",$I1830="css"),SUMIF($G$22:G$2999,$K1830,T$22:T$2999),IF($I1830="c1",SUMIF($F$22:F$2999,$K1830,T$22:T$2999),IF($I1830="c2",SUMIF($E$22:E$2999,$K1830,T$22:T$2999),IF($I1830="c3",SUMIF($D$22:D$2999,$K1830,T$22:T$2999),IF($I1830="c4",SUMIF($C$22:C$2999,$K1830,T$22:T$2999),"")))))))</f>
        <v/>
      </c>
      <c r="U1830" s="91" t="str">
        <f t="shared" si="462"/>
        <v/>
      </c>
      <c r="V1830" s="45"/>
      <c r="X1830" s="50" t="str">
        <f t="shared" si="451"/>
        <v/>
      </c>
      <c r="Y1830" s="69" t="str">
        <f t="shared" si="452"/>
        <v/>
      </c>
      <c r="Z1830" s="69" t="str">
        <f t="shared" si="453"/>
        <v/>
      </c>
      <c r="AA1830" s="69" t="str">
        <f>IF(I1830="CSS",IF(RELLENAR!$F$6="PEM",IF(OR(T1830&lt;(Q1830),Q1830=0),1,""),IF(OR(T1830*(1+$T$11+$T$9)&lt;(Q1830*(1+$O$9+$O$11)),Q1830=0),1,"")),"")</f>
        <v/>
      </c>
      <c r="AB1830" s="93" t="str">
        <f t="shared" si="454"/>
        <v/>
      </c>
      <c r="AC1830" s="56" t="str">
        <f t="shared" si="463"/>
        <v/>
      </c>
      <c r="AD1830" s="94" t="str">
        <f t="shared" si="464"/>
        <v/>
      </c>
      <c r="AE1830" s="56" t="str">
        <f t="shared" si="455"/>
        <v/>
      </c>
      <c r="AF1830" s="78" t="str">
        <f t="shared" si="456"/>
        <v/>
      </c>
    </row>
    <row r="1831" spans="1:32" s="74" customFormat="1" x14ac:dyDescent="0.2">
      <c r="A1831" s="74" t="str">
        <f>IF(EXPORTADO!I1813&lt;&gt;"",EXPORTADO!I1813,"")</f>
        <v/>
      </c>
      <c r="B1831" s="74" t="str">
        <f t="shared" si="449"/>
        <v/>
      </c>
      <c r="C1831" s="86" t="str">
        <f t="shared" si="457"/>
        <v/>
      </c>
      <c r="D1831" s="86" t="str">
        <f t="shared" si="458"/>
        <v/>
      </c>
      <c r="E1831" s="86" t="str">
        <f t="shared" si="459"/>
        <v/>
      </c>
      <c r="F1831" s="86" t="str">
        <f t="shared" si="460"/>
        <v/>
      </c>
      <c r="G1831" s="86" t="str">
        <f t="shared" si="461"/>
        <v/>
      </c>
      <c r="H1831" s="87" t="str">
        <f>IF(EXPORTADO!B1813&lt;&gt;"",EXPORTADO!B1813,"")</f>
        <v/>
      </c>
      <c r="I1831" s="78" t="str">
        <f t="shared" si="450"/>
        <v/>
      </c>
      <c r="J1831" s="78"/>
      <c r="K1831" s="88" t="str">
        <f>IF(EXPORTADO!A1813&lt;&gt;"",TRIM(EXPORTADO!A1813),"")</f>
        <v/>
      </c>
      <c r="L1831" s="50" t="str">
        <f>IF(K1831&lt;&gt;"",EXPORTADO!D1813,"")</f>
        <v/>
      </c>
      <c r="M1831" s="50"/>
      <c r="N1831" s="78" t="str">
        <f>IF(K1831&lt;&gt;"",EXPORTADO!C1813,"")</f>
        <v/>
      </c>
      <c r="O1831" s="89" t="str">
        <f>IF(G1831&lt;&gt;"",EXPORTADO!E1813,"")</f>
        <v/>
      </c>
      <c r="P1831" s="90" t="str">
        <f>IF(G1831&lt;&gt;"",EXPORTADO!F1813,"")</f>
        <v/>
      </c>
      <c r="Q1831" s="90" t="str">
        <f>IF($G1831&lt;&gt;"",$O1831*P1831,IF(OR($I1831="c",$I1831="css"),SUMIF($G$22:G$2999,$K1831,Q$22:Q$2999),IF($I1831="c1",SUMIF($F$22:F$2999,$K1831,Q$22:Q$2999),IF($I1831="c2",SUMIF($E$22:E$2999,$K1831,Q$22:Q$2999),IF($I1831="c3",SUMIF($D$22:D$2999,$K1831,Q$22:Q$2999),IF($I1831="c4",SUMIF($C$22:C$2999,$K1831,Q$22:Q$2999),""))))))</f>
        <v/>
      </c>
      <c r="S1831" s="90"/>
      <c r="T1831" s="90" t="str">
        <f>IF(G1831&lt;&gt;"",IF(S1831&lt;&gt;"",O1831*S1831,"Celda Vacia"),IF($G1831&lt;&gt;"",$O1831*S1831,IF(OR($I1831="c",$I1831="css"),SUMIF($G$22:G$2999,$K1831,T$22:T$2999),IF($I1831="c1",SUMIF($F$22:F$2999,$K1831,T$22:T$2999),IF($I1831="c2",SUMIF($E$22:E$2999,$K1831,T$22:T$2999),IF($I1831="c3",SUMIF($D$22:D$2999,$K1831,T$22:T$2999),IF($I1831="c4",SUMIF($C$22:C$2999,$K1831,T$22:T$2999),"")))))))</f>
        <v/>
      </c>
      <c r="U1831" s="91" t="str">
        <f t="shared" si="462"/>
        <v/>
      </c>
      <c r="V1831" s="45"/>
      <c r="X1831" s="50" t="str">
        <f t="shared" si="451"/>
        <v/>
      </c>
      <c r="Y1831" s="69" t="str">
        <f t="shared" si="452"/>
        <v/>
      </c>
      <c r="Z1831" s="69" t="str">
        <f t="shared" si="453"/>
        <v/>
      </c>
      <c r="AA1831" s="69" t="str">
        <f>IF(I1831="CSS",IF(RELLENAR!$F$6="PEM",IF(OR(T1831&lt;(Q1831),Q1831=0),1,""),IF(OR(T1831*(1+$T$11+$T$9)&lt;(Q1831*(1+$O$9+$O$11)),Q1831=0),1,"")),"")</f>
        <v/>
      </c>
      <c r="AB1831" s="93" t="str">
        <f t="shared" si="454"/>
        <v/>
      </c>
      <c r="AC1831" s="56" t="str">
        <f t="shared" si="463"/>
        <v/>
      </c>
      <c r="AD1831" s="94" t="str">
        <f t="shared" si="464"/>
        <v/>
      </c>
      <c r="AE1831" s="56" t="str">
        <f t="shared" si="455"/>
        <v/>
      </c>
      <c r="AF1831" s="78" t="str">
        <f t="shared" si="456"/>
        <v/>
      </c>
    </row>
    <row r="1832" spans="1:32" s="74" customFormat="1" x14ac:dyDescent="0.2">
      <c r="A1832" s="74" t="str">
        <f>IF(EXPORTADO!I1814&lt;&gt;"",EXPORTADO!I1814,"")</f>
        <v/>
      </c>
      <c r="B1832" s="74" t="str">
        <f t="shared" si="449"/>
        <v/>
      </c>
      <c r="C1832" s="86" t="str">
        <f t="shared" si="457"/>
        <v/>
      </c>
      <c r="D1832" s="86" t="str">
        <f t="shared" si="458"/>
        <v/>
      </c>
      <c r="E1832" s="86" t="str">
        <f t="shared" si="459"/>
        <v/>
      </c>
      <c r="F1832" s="86" t="str">
        <f t="shared" si="460"/>
        <v/>
      </c>
      <c r="G1832" s="86" t="str">
        <f t="shared" si="461"/>
        <v/>
      </c>
      <c r="H1832" s="87" t="str">
        <f>IF(EXPORTADO!B1814&lt;&gt;"",EXPORTADO!B1814,"")</f>
        <v/>
      </c>
      <c r="I1832" s="78" t="str">
        <f t="shared" si="450"/>
        <v/>
      </c>
      <c r="J1832" s="78"/>
      <c r="K1832" s="88" t="str">
        <f>IF(EXPORTADO!A1814&lt;&gt;"",TRIM(EXPORTADO!A1814),"")</f>
        <v/>
      </c>
      <c r="L1832" s="50" t="str">
        <f>IF(K1832&lt;&gt;"",EXPORTADO!D1814,"")</f>
        <v/>
      </c>
      <c r="M1832" s="50"/>
      <c r="N1832" s="78" t="str">
        <f>IF(K1832&lt;&gt;"",EXPORTADO!C1814,"")</f>
        <v/>
      </c>
      <c r="O1832" s="89" t="str">
        <f>IF(G1832&lt;&gt;"",EXPORTADO!E1814,"")</f>
        <v/>
      </c>
      <c r="P1832" s="90" t="str">
        <f>IF(G1832&lt;&gt;"",EXPORTADO!F1814,"")</f>
        <v/>
      </c>
      <c r="Q1832" s="90" t="str">
        <f>IF($G1832&lt;&gt;"",$O1832*P1832,IF(OR($I1832="c",$I1832="css"),SUMIF($G$22:G$2999,$K1832,Q$22:Q$2999),IF($I1832="c1",SUMIF($F$22:F$2999,$K1832,Q$22:Q$2999),IF($I1832="c2",SUMIF($E$22:E$2999,$K1832,Q$22:Q$2999),IF($I1832="c3",SUMIF($D$22:D$2999,$K1832,Q$22:Q$2999),IF($I1832="c4",SUMIF($C$22:C$2999,$K1832,Q$22:Q$2999),""))))))</f>
        <v/>
      </c>
      <c r="S1832" s="90"/>
      <c r="T1832" s="90" t="str">
        <f>IF(G1832&lt;&gt;"",IF(S1832&lt;&gt;"",O1832*S1832,"Celda Vacia"),IF($G1832&lt;&gt;"",$O1832*S1832,IF(OR($I1832="c",$I1832="css"),SUMIF($G$22:G$2999,$K1832,T$22:T$2999),IF($I1832="c1",SUMIF($F$22:F$2999,$K1832,T$22:T$2999),IF($I1832="c2",SUMIF($E$22:E$2999,$K1832,T$22:T$2999),IF($I1832="c3",SUMIF($D$22:D$2999,$K1832,T$22:T$2999),IF($I1832="c4",SUMIF($C$22:C$2999,$K1832,T$22:T$2999),"")))))))</f>
        <v/>
      </c>
      <c r="U1832" s="91" t="str">
        <f t="shared" si="462"/>
        <v/>
      </c>
      <c r="V1832" s="45"/>
      <c r="X1832" s="50" t="str">
        <f t="shared" si="451"/>
        <v/>
      </c>
      <c r="Y1832" s="69" t="str">
        <f t="shared" si="452"/>
        <v/>
      </c>
      <c r="Z1832" s="69" t="str">
        <f t="shared" si="453"/>
        <v/>
      </c>
      <c r="AA1832" s="69" t="str">
        <f>IF(I1832="CSS",IF(RELLENAR!$F$6="PEM",IF(OR(T1832&lt;(Q1832),Q1832=0),1,""),IF(OR(T1832*(1+$T$11+$T$9)&lt;(Q1832*(1+$O$9+$O$11)),Q1832=0),1,"")),"")</f>
        <v/>
      </c>
      <c r="AB1832" s="93" t="str">
        <f t="shared" si="454"/>
        <v/>
      </c>
      <c r="AC1832" s="56" t="str">
        <f t="shared" si="463"/>
        <v/>
      </c>
      <c r="AD1832" s="94" t="str">
        <f t="shared" si="464"/>
        <v/>
      </c>
      <c r="AE1832" s="56" t="str">
        <f t="shared" si="455"/>
        <v/>
      </c>
      <c r="AF1832" s="78" t="str">
        <f t="shared" si="456"/>
        <v/>
      </c>
    </row>
    <row r="1833" spans="1:32" s="74" customFormat="1" x14ac:dyDescent="0.2">
      <c r="A1833" s="74" t="str">
        <f>IF(EXPORTADO!I1815&lt;&gt;"",EXPORTADO!I1815,"")</f>
        <v/>
      </c>
      <c r="B1833" s="74" t="str">
        <f t="shared" si="449"/>
        <v/>
      </c>
      <c r="C1833" s="86" t="str">
        <f t="shared" si="457"/>
        <v/>
      </c>
      <c r="D1833" s="86" t="str">
        <f t="shared" si="458"/>
        <v/>
      </c>
      <c r="E1833" s="86" t="str">
        <f t="shared" si="459"/>
        <v/>
      </c>
      <c r="F1833" s="86" t="str">
        <f t="shared" si="460"/>
        <v/>
      </c>
      <c r="G1833" s="86" t="str">
        <f t="shared" si="461"/>
        <v/>
      </c>
      <c r="H1833" s="87" t="str">
        <f>IF(EXPORTADO!B1815&lt;&gt;"",EXPORTADO!B1815,"")</f>
        <v/>
      </c>
      <c r="I1833" s="78" t="str">
        <f t="shared" si="450"/>
        <v/>
      </c>
      <c r="J1833" s="78"/>
      <c r="K1833" s="88" t="str">
        <f>IF(EXPORTADO!A1815&lt;&gt;"",TRIM(EXPORTADO!A1815),"")</f>
        <v/>
      </c>
      <c r="L1833" s="50" t="str">
        <f>IF(K1833&lt;&gt;"",EXPORTADO!D1815,"")</f>
        <v/>
      </c>
      <c r="M1833" s="50"/>
      <c r="N1833" s="78" t="str">
        <f>IF(K1833&lt;&gt;"",EXPORTADO!C1815,"")</f>
        <v/>
      </c>
      <c r="O1833" s="89" t="str">
        <f>IF(G1833&lt;&gt;"",EXPORTADO!E1815,"")</f>
        <v/>
      </c>
      <c r="P1833" s="90" t="str">
        <f>IF(G1833&lt;&gt;"",EXPORTADO!F1815,"")</f>
        <v/>
      </c>
      <c r="Q1833" s="90" t="str">
        <f>IF($G1833&lt;&gt;"",$O1833*P1833,IF(OR($I1833="c",$I1833="css"),SUMIF($G$22:G$2999,$K1833,Q$22:Q$2999),IF($I1833="c1",SUMIF($F$22:F$2999,$K1833,Q$22:Q$2999),IF($I1833="c2",SUMIF($E$22:E$2999,$K1833,Q$22:Q$2999),IF($I1833="c3",SUMIF($D$22:D$2999,$K1833,Q$22:Q$2999),IF($I1833="c4",SUMIF($C$22:C$2999,$K1833,Q$22:Q$2999),""))))))</f>
        <v/>
      </c>
      <c r="S1833" s="90"/>
      <c r="T1833" s="90" t="str">
        <f>IF(G1833&lt;&gt;"",IF(S1833&lt;&gt;"",O1833*S1833,"Celda Vacia"),IF($G1833&lt;&gt;"",$O1833*S1833,IF(OR($I1833="c",$I1833="css"),SUMIF($G$22:G$2999,$K1833,T$22:T$2999),IF($I1833="c1",SUMIF($F$22:F$2999,$K1833,T$22:T$2999),IF($I1833="c2",SUMIF($E$22:E$2999,$K1833,T$22:T$2999),IF($I1833="c3",SUMIF($D$22:D$2999,$K1833,T$22:T$2999),IF($I1833="c4",SUMIF($C$22:C$2999,$K1833,T$22:T$2999),"")))))))</f>
        <v/>
      </c>
      <c r="U1833" s="91" t="str">
        <f t="shared" si="462"/>
        <v/>
      </c>
      <c r="V1833" s="45"/>
      <c r="X1833" s="50" t="str">
        <f t="shared" si="451"/>
        <v/>
      </c>
      <c r="Y1833" s="69" t="str">
        <f t="shared" si="452"/>
        <v/>
      </c>
      <c r="Z1833" s="69" t="str">
        <f t="shared" si="453"/>
        <v/>
      </c>
      <c r="AA1833" s="69" t="str">
        <f>IF(I1833="CSS",IF(RELLENAR!$F$6="PEM",IF(OR(T1833&lt;(Q1833),Q1833=0),1,""),IF(OR(T1833*(1+$T$11+$T$9)&lt;(Q1833*(1+$O$9+$O$11)),Q1833=0),1,"")),"")</f>
        <v/>
      </c>
      <c r="AB1833" s="93" t="str">
        <f t="shared" si="454"/>
        <v/>
      </c>
      <c r="AC1833" s="56" t="str">
        <f t="shared" si="463"/>
        <v/>
      </c>
      <c r="AD1833" s="94" t="str">
        <f t="shared" si="464"/>
        <v/>
      </c>
      <c r="AE1833" s="56" t="str">
        <f t="shared" si="455"/>
        <v/>
      </c>
      <c r="AF1833" s="78" t="str">
        <f t="shared" si="456"/>
        <v/>
      </c>
    </row>
    <row r="1834" spans="1:32" s="74" customFormat="1" x14ac:dyDescent="0.2">
      <c r="A1834" s="74" t="str">
        <f>IF(EXPORTADO!I1816&lt;&gt;"",EXPORTADO!I1816,"")</f>
        <v/>
      </c>
      <c r="B1834" s="74" t="str">
        <f t="shared" si="449"/>
        <v/>
      </c>
      <c r="C1834" s="86" t="str">
        <f t="shared" si="457"/>
        <v/>
      </c>
      <c r="D1834" s="86" t="str">
        <f t="shared" si="458"/>
        <v/>
      </c>
      <c r="E1834" s="86" t="str">
        <f t="shared" si="459"/>
        <v/>
      </c>
      <c r="F1834" s="86" t="str">
        <f t="shared" si="460"/>
        <v/>
      </c>
      <c r="G1834" s="86" t="str">
        <f t="shared" si="461"/>
        <v/>
      </c>
      <c r="H1834" s="87" t="str">
        <f>IF(EXPORTADO!B1816&lt;&gt;"",EXPORTADO!B1816,"")</f>
        <v/>
      </c>
      <c r="I1834" s="78" t="str">
        <f t="shared" si="450"/>
        <v/>
      </c>
      <c r="J1834" s="78"/>
      <c r="K1834" s="88" t="str">
        <f>IF(EXPORTADO!A1816&lt;&gt;"",TRIM(EXPORTADO!A1816),"")</f>
        <v/>
      </c>
      <c r="L1834" s="50" t="str">
        <f>IF(K1834&lt;&gt;"",EXPORTADO!D1816,"")</f>
        <v/>
      </c>
      <c r="M1834" s="50"/>
      <c r="N1834" s="78" t="str">
        <f>IF(K1834&lt;&gt;"",EXPORTADO!C1816,"")</f>
        <v/>
      </c>
      <c r="O1834" s="89" t="str">
        <f>IF(G1834&lt;&gt;"",EXPORTADO!E1816,"")</f>
        <v/>
      </c>
      <c r="P1834" s="90" t="str">
        <f>IF(G1834&lt;&gt;"",EXPORTADO!F1816,"")</f>
        <v/>
      </c>
      <c r="Q1834" s="90" t="str">
        <f>IF($G1834&lt;&gt;"",$O1834*P1834,IF(OR($I1834="c",$I1834="css"),SUMIF($G$22:G$2999,$K1834,Q$22:Q$2999),IF($I1834="c1",SUMIF($F$22:F$2999,$K1834,Q$22:Q$2999),IF($I1834="c2",SUMIF($E$22:E$2999,$K1834,Q$22:Q$2999),IF($I1834="c3",SUMIF($D$22:D$2999,$K1834,Q$22:Q$2999),IF($I1834="c4",SUMIF($C$22:C$2999,$K1834,Q$22:Q$2999),""))))))</f>
        <v/>
      </c>
      <c r="S1834" s="90"/>
      <c r="T1834" s="90" t="str">
        <f>IF(G1834&lt;&gt;"",IF(S1834&lt;&gt;"",O1834*S1834,"Celda Vacia"),IF($G1834&lt;&gt;"",$O1834*S1834,IF(OR($I1834="c",$I1834="css"),SUMIF($G$22:G$2999,$K1834,T$22:T$2999),IF($I1834="c1",SUMIF($F$22:F$2999,$K1834,T$22:T$2999),IF($I1834="c2",SUMIF($E$22:E$2999,$K1834,T$22:T$2999),IF($I1834="c3",SUMIF($D$22:D$2999,$K1834,T$22:T$2999),IF($I1834="c4",SUMIF($C$22:C$2999,$K1834,T$22:T$2999),"")))))))</f>
        <v/>
      </c>
      <c r="U1834" s="91" t="str">
        <f t="shared" si="462"/>
        <v/>
      </c>
      <c r="V1834" s="45"/>
      <c r="X1834" s="50" t="str">
        <f t="shared" si="451"/>
        <v/>
      </c>
      <c r="Y1834" s="69" t="str">
        <f t="shared" si="452"/>
        <v/>
      </c>
      <c r="Z1834" s="69" t="str">
        <f t="shared" si="453"/>
        <v/>
      </c>
      <c r="AA1834" s="69" t="str">
        <f>IF(I1834="CSS",IF(RELLENAR!$F$6="PEM",IF(OR(T1834&lt;(Q1834),Q1834=0),1,""),IF(OR(T1834*(1+$T$11+$T$9)&lt;(Q1834*(1+$O$9+$O$11)),Q1834=0),1,"")),"")</f>
        <v/>
      </c>
      <c r="AB1834" s="93" t="str">
        <f t="shared" si="454"/>
        <v/>
      </c>
      <c r="AC1834" s="56" t="str">
        <f t="shared" si="463"/>
        <v/>
      </c>
      <c r="AD1834" s="94" t="str">
        <f t="shared" si="464"/>
        <v/>
      </c>
      <c r="AE1834" s="56" t="str">
        <f t="shared" si="455"/>
        <v/>
      </c>
      <c r="AF1834" s="78" t="str">
        <f t="shared" si="456"/>
        <v/>
      </c>
    </row>
    <row r="1835" spans="1:32" s="74" customFormat="1" x14ac:dyDescent="0.2">
      <c r="A1835" s="74" t="str">
        <f>IF(EXPORTADO!I1817&lt;&gt;"",EXPORTADO!I1817,"")</f>
        <v/>
      </c>
      <c r="B1835" s="74" t="str">
        <f t="shared" si="449"/>
        <v/>
      </c>
      <c r="C1835" s="86" t="str">
        <f t="shared" si="457"/>
        <v/>
      </c>
      <c r="D1835" s="86" t="str">
        <f t="shared" si="458"/>
        <v/>
      </c>
      <c r="E1835" s="86" t="str">
        <f t="shared" si="459"/>
        <v/>
      </c>
      <c r="F1835" s="86" t="str">
        <f t="shared" si="460"/>
        <v/>
      </c>
      <c r="G1835" s="86" t="str">
        <f t="shared" si="461"/>
        <v/>
      </c>
      <c r="H1835" s="87" t="str">
        <f>IF(EXPORTADO!B1817&lt;&gt;"",EXPORTADO!B1817,"")</f>
        <v/>
      </c>
      <c r="I1835" s="78" t="str">
        <f t="shared" si="450"/>
        <v/>
      </c>
      <c r="J1835" s="78"/>
      <c r="K1835" s="88" t="str">
        <f>IF(EXPORTADO!A1817&lt;&gt;"",TRIM(EXPORTADO!A1817),"")</f>
        <v/>
      </c>
      <c r="L1835" s="50" t="str">
        <f>IF(K1835&lt;&gt;"",EXPORTADO!D1817,"")</f>
        <v/>
      </c>
      <c r="M1835" s="50"/>
      <c r="N1835" s="78" t="str">
        <f>IF(K1835&lt;&gt;"",EXPORTADO!C1817,"")</f>
        <v/>
      </c>
      <c r="O1835" s="89" t="str">
        <f>IF(G1835&lt;&gt;"",EXPORTADO!E1817,"")</f>
        <v/>
      </c>
      <c r="P1835" s="90" t="str">
        <f>IF(G1835&lt;&gt;"",EXPORTADO!F1817,"")</f>
        <v/>
      </c>
      <c r="Q1835" s="90" t="str">
        <f>IF($G1835&lt;&gt;"",$O1835*P1835,IF(OR($I1835="c",$I1835="css"),SUMIF($G$22:G$2999,$K1835,Q$22:Q$2999),IF($I1835="c1",SUMIF($F$22:F$2999,$K1835,Q$22:Q$2999),IF($I1835="c2",SUMIF($E$22:E$2999,$K1835,Q$22:Q$2999),IF($I1835="c3",SUMIF($D$22:D$2999,$K1835,Q$22:Q$2999),IF($I1835="c4",SUMIF($C$22:C$2999,$K1835,Q$22:Q$2999),""))))))</f>
        <v/>
      </c>
      <c r="S1835" s="90"/>
      <c r="T1835" s="90" t="str">
        <f>IF(G1835&lt;&gt;"",IF(S1835&lt;&gt;"",O1835*S1835,"Celda Vacia"),IF($G1835&lt;&gt;"",$O1835*S1835,IF(OR($I1835="c",$I1835="css"),SUMIF($G$22:G$2999,$K1835,T$22:T$2999),IF($I1835="c1",SUMIF($F$22:F$2999,$K1835,T$22:T$2999),IF($I1835="c2",SUMIF($E$22:E$2999,$K1835,T$22:T$2999),IF($I1835="c3",SUMIF($D$22:D$2999,$K1835,T$22:T$2999),IF($I1835="c4",SUMIF($C$22:C$2999,$K1835,T$22:T$2999),"")))))))</f>
        <v/>
      </c>
      <c r="U1835" s="91" t="str">
        <f t="shared" si="462"/>
        <v/>
      </c>
      <c r="V1835" s="45"/>
      <c r="X1835" s="50" t="str">
        <f t="shared" si="451"/>
        <v/>
      </c>
      <c r="Y1835" s="69" t="str">
        <f t="shared" si="452"/>
        <v/>
      </c>
      <c r="Z1835" s="69" t="str">
        <f t="shared" si="453"/>
        <v/>
      </c>
      <c r="AA1835" s="69" t="str">
        <f>IF(I1835="CSS",IF(RELLENAR!$F$6="PEM",IF(OR(T1835&lt;(Q1835),Q1835=0),1,""),IF(OR(T1835*(1+$T$11+$T$9)&lt;(Q1835*(1+$O$9+$O$11)),Q1835=0),1,"")),"")</f>
        <v/>
      </c>
      <c r="AB1835" s="93" t="str">
        <f t="shared" si="454"/>
        <v/>
      </c>
      <c r="AC1835" s="56" t="str">
        <f t="shared" si="463"/>
        <v/>
      </c>
      <c r="AD1835" s="94" t="str">
        <f t="shared" si="464"/>
        <v/>
      </c>
      <c r="AE1835" s="56" t="str">
        <f t="shared" si="455"/>
        <v/>
      </c>
      <c r="AF1835" s="78" t="str">
        <f t="shared" si="456"/>
        <v/>
      </c>
    </row>
    <row r="1836" spans="1:32" s="74" customFormat="1" x14ac:dyDescent="0.2">
      <c r="A1836" s="74" t="str">
        <f>IF(EXPORTADO!I1818&lt;&gt;"",EXPORTADO!I1818,"")</f>
        <v/>
      </c>
      <c r="B1836" s="74" t="str">
        <f t="shared" si="449"/>
        <v/>
      </c>
      <c r="C1836" s="86" t="str">
        <f t="shared" si="457"/>
        <v/>
      </c>
      <c r="D1836" s="86" t="str">
        <f t="shared" si="458"/>
        <v/>
      </c>
      <c r="E1836" s="86" t="str">
        <f t="shared" si="459"/>
        <v/>
      </c>
      <c r="F1836" s="86" t="str">
        <f t="shared" si="460"/>
        <v/>
      </c>
      <c r="G1836" s="86" t="str">
        <f t="shared" si="461"/>
        <v/>
      </c>
      <c r="H1836" s="87" t="str">
        <f>IF(EXPORTADO!B1818&lt;&gt;"",EXPORTADO!B1818,"")</f>
        <v/>
      </c>
      <c r="I1836" s="78" t="str">
        <f t="shared" si="450"/>
        <v/>
      </c>
      <c r="J1836" s="78"/>
      <c r="K1836" s="88" t="str">
        <f>IF(EXPORTADO!A1818&lt;&gt;"",TRIM(EXPORTADO!A1818),"")</f>
        <v/>
      </c>
      <c r="L1836" s="50" t="str">
        <f>IF(K1836&lt;&gt;"",EXPORTADO!D1818,"")</f>
        <v/>
      </c>
      <c r="M1836" s="50"/>
      <c r="N1836" s="78" t="str">
        <f>IF(K1836&lt;&gt;"",EXPORTADO!C1818,"")</f>
        <v/>
      </c>
      <c r="O1836" s="89" t="str">
        <f>IF(G1836&lt;&gt;"",EXPORTADO!E1818,"")</f>
        <v/>
      </c>
      <c r="P1836" s="90" t="str">
        <f>IF(G1836&lt;&gt;"",EXPORTADO!F1818,"")</f>
        <v/>
      </c>
      <c r="Q1836" s="90" t="str">
        <f>IF($G1836&lt;&gt;"",$O1836*P1836,IF(OR($I1836="c",$I1836="css"),SUMIF($G$22:G$2999,$K1836,Q$22:Q$2999),IF($I1836="c1",SUMIF($F$22:F$2999,$K1836,Q$22:Q$2999),IF($I1836="c2",SUMIF($E$22:E$2999,$K1836,Q$22:Q$2999),IF($I1836="c3",SUMIF($D$22:D$2999,$K1836,Q$22:Q$2999),IF($I1836="c4",SUMIF($C$22:C$2999,$K1836,Q$22:Q$2999),""))))))</f>
        <v/>
      </c>
      <c r="S1836" s="90"/>
      <c r="T1836" s="90" t="str">
        <f>IF(G1836&lt;&gt;"",IF(S1836&lt;&gt;"",O1836*S1836,"Celda Vacia"),IF($G1836&lt;&gt;"",$O1836*S1836,IF(OR($I1836="c",$I1836="css"),SUMIF($G$22:G$2999,$K1836,T$22:T$2999),IF($I1836="c1",SUMIF($F$22:F$2999,$K1836,T$22:T$2999),IF($I1836="c2",SUMIF($E$22:E$2999,$K1836,T$22:T$2999),IF($I1836="c3",SUMIF($D$22:D$2999,$K1836,T$22:T$2999),IF($I1836="c4",SUMIF($C$22:C$2999,$K1836,T$22:T$2999),"")))))))</f>
        <v/>
      </c>
      <c r="U1836" s="91" t="str">
        <f t="shared" si="462"/>
        <v/>
      </c>
      <c r="V1836" s="45"/>
      <c r="X1836" s="50" t="str">
        <f t="shared" si="451"/>
        <v/>
      </c>
      <c r="Y1836" s="69" t="str">
        <f t="shared" si="452"/>
        <v/>
      </c>
      <c r="Z1836" s="69" t="str">
        <f t="shared" si="453"/>
        <v/>
      </c>
      <c r="AA1836" s="69" t="str">
        <f>IF(I1836="CSS",IF(RELLENAR!$F$6="PEM",IF(OR(T1836&lt;(Q1836),Q1836=0),1,""),IF(OR(T1836*(1+$T$11+$T$9)&lt;(Q1836*(1+$O$9+$O$11)),Q1836=0),1,"")),"")</f>
        <v/>
      </c>
      <c r="AB1836" s="93" t="str">
        <f t="shared" si="454"/>
        <v/>
      </c>
      <c r="AC1836" s="56" t="str">
        <f t="shared" si="463"/>
        <v/>
      </c>
      <c r="AD1836" s="94" t="str">
        <f t="shared" si="464"/>
        <v/>
      </c>
      <c r="AE1836" s="56" t="str">
        <f t="shared" si="455"/>
        <v/>
      </c>
      <c r="AF1836" s="78" t="str">
        <f t="shared" si="456"/>
        <v/>
      </c>
    </row>
    <row r="1837" spans="1:32" s="74" customFormat="1" x14ac:dyDescent="0.2">
      <c r="A1837" s="74" t="str">
        <f>IF(EXPORTADO!I1819&lt;&gt;"",EXPORTADO!I1819,"")</f>
        <v/>
      </c>
      <c r="B1837" s="74" t="str">
        <f t="shared" si="449"/>
        <v/>
      </c>
      <c r="C1837" s="86" t="str">
        <f t="shared" si="457"/>
        <v/>
      </c>
      <c r="D1837" s="86" t="str">
        <f t="shared" si="458"/>
        <v/>
      </c>
      <c r="E1837" s="86" t="str">
        <f t="shared" si="459"/>
        <v/>
      </c>
      <c r="F1837" s="86" t="str">
        <f t="shared" si="460"/>
        <v/>
      </c>
      <c r="G1837" s="86" t="str">
        <f t="shared" si="461"/>
        <v/>
      </c>
      <c r="H1837" s="87" t="str">
        <f>IF(EXPORTADO!B1819&lt;&gt;"",EXPORTADO!B1819,"")</f>
        <v/>
      </c>
      <c r="I1837" s="78" t="str">
        <f t="shared" si="450"/>
        <v/>
      </c>
      <c r="J1837" s="78"/>
      <c r="K1837" s="88" t="str">
        <f>IF(EXPORTADO!A1819&lt;&gt;"",TRIM(EXPORTADO!A1819),"")</f>
        <v/>
      </c>
      <c r="L1837" s="50" t="str">
        <f>IF(K1837&lt;&gt;"",EXPORTADO!D1819,"")</f>
        <v/>
      </c>
      <c r="M1837" s="50"/>
      <c r="N1837" s="78" t="str">
        <f>IF(K1837&lt;&gt;"",EXPORTADO!C1819,"")</f>
        <v/>
      </c>
      <c r="O1837" s="89" t="str">
        <f>IF(G1837&lt;&gt;"",EXPORTADO!E1819,"")</f>
        <v/>
      </c>
      <c r="P1837" s="90" t="str">
        <f>IF(G1837&lt;&gt;"",EXPORTADO!F1819,"")</f>
        <v/>
      </c>
      <c r="Q1837" s="90" t="str">
        <f>IF($G1837&lt;&gt;"",$O1837*P1837,IF(OR($I1837="c",$I1837="css"),SUMIF($G$22:G$2999,$K1837,Q$22:Q$2999),IF($I1837="c1",SUMIF($F$22:F$2999,$K1837,Q$22:Q$2999),IF($I1837="c2",SUMIF($E$22:E$2999,$K1837,Q$22:Q$2999),IF($I1837="c3",SUMIF($D$22:D$2999,$K1837,Q$22:Q$2999),IF($I1837="c4",SUMIF($C$22:C$2999,$K1837,Q$22:Q$2999),""))))))</f>
        <v/>
      </c>
      <c r="S1837" s="90"/>
      <c r="T1837" s="90" t="str">
        <f>IF(G1837&lt;&gt;"",IF(S1837&lt;&gt;"",O1837*S1837,"Celda Vacia"),IF($G1837&lt;&gt;"",$O1837*S1837,IF(OR($I1837="c",$I1837="css"),SUMIF($G$22:G$2999,$K1837,T$22:T$2999),IF($I1837="c1",SUMIF($F$22:F$2999,$K1837,T$22:T$2999),IF($I1837="c2",SUMIF($E$22:E$2999,$K1837,T$22:T$2999),IF($I1837="c3",SUMIF($D$22:D$2999,$K1837,T$22:T$2999),IF($I1837="c4",SUMIF($C$22:C$2999,$K1837,T$22:T$2999),"")))))))</f>
        <v/>
      </c>
      <c r="U1837" s="91" t="str">
        <f t="shared" si="462"/>
        <v/>
      </c>
      <c r="V1837" s="45"/>
      <c r="X1837" s="50" t="str">
        <f t="shared" si="451"/>
        <v/>
      </c>
      <c r="Y1837" s="69" t="str">
        <f t="shared" si="452"/>
        <v/>
      </c>
      <c r="Z1837" s="69" t="str">
        <f t="shared" si="453"/>
        <v/>
      </c>
      <c r="AA1837" s="69" t="str">
        <f>IF(I1837="CSS",IF(RELLENAR!$F$6="PEM",IF(OR(T1837&lt;(Q1837),Q1837=0),1,""),IF(OR(T1837*(1+$T$11+$T$9)&lt;(Q1837*(1+$O$9+$O$11)),Q1837=0),1,"")),"")</f>
        <v/>
      </c>
      <c r="AB1837" s="93" t="str">
        <f t="shared" si="454"/>
        <v/>
      </c>
      <c r="AC1837" s="56" t="str">
        <f t="shared" si="463"/>
        <v/>
      </c>
      <c r="AD1837" s="94" t="str">
        <f t="shared" si="464"/>
        <v/>
      </c>
      <c r="AE1837" s="56" t="str">
        <f t="shared" si="455"/>
        <v/>
      </c>
      <c r="AF1837" s="78" t="str">
        <f t="shared" si="456"/>
        <v/>
      </c>
    </row>
    <row r="1838" spans="1:32" s="74" customFormat="1" x14ac:dyDescent="0.2">
      <c r="A1838" s="74" t="str">
        <f>IF(EXPORTADO!I1820&lt;&gt;"",EXPORTADO!I1820,"")</f>
        <v/>
      </c>
      <c r="B1838" s="74" t="str">
        <f t="shared" si="449"/>
        <v/>
      </c>
      <c r="C1838" s="86" t="str">
        <f t="shared" si="457"/>
        <v/>
      </c>
      <c r="D1838" s="86" t="str">
        <f t="shared" si="458"/>
        <v/>
      </c>
      <c r="E1838" s="86" t="str">
        <f t="shared" si="459"/>
        <v/>
      </c>
      <c r="F1838" s="86" t="str">
        <f t="shared" si="460"/>
        <v/>
      </c>
      <c r="G1838" s="86" t="str">
        <f t="shared" si="461"/>
        <v/>
      </c>
      <c r="H1838" s="87" t="str">
        <f>IF(EXPORTADO!B1820&lt;&gt;"",EXPORTADO!B1820,"")</f>
        <v/>
      </c>
      <c r="I1838" s="78" t="str">
        <f t="shared" si="450"/>
        <v/>
      </c>
      <c r="J1838" s="78"/>
      <c r="K1838" s="88" t="str">
        <f>IF(EXPORTADO!A1820&lt;&gt;"",TRIM(EXPORTADO!A1820),"")</f>
        <v/>
      </c>
      <c r="L1838" s="50" t="str">
        <f>IF(K1838&lt;&gt;"",EXPORTADO!D1820,"")</f>
        <v/>
      </c>
      <c r="M1838" s="50"/>
      <c r="N1838" s="78" t="str">
        <f>IF(K1838&lt;&gt;"",EXPORTADO!C1820,"")</f>
        <v/>
      </c>
      <c r="O1838" s="89" t="str">
        <f>IF(G1838&lt;&gt;"",EXPORTADO!E1820,"")</f>
        <v/>
      </c>
      <c r="P1838" s="90" t="str">
        <f>IF(G1838&lt;&gt;"",EXPORTADO!F1820,"")</f>
        <v/>
      </c>
      <c r="Q1838" s="90" t="str">
        <f>IF($G1838&lt;&gt;"",$O1838*P1838,IF(OR($I1838="c",$I1838="css"),SUMIF($G$22:G$2999,$K1838,Q$22:Q$2999),IF($I1838="c1",SUMIF($F$22:F$2999,$K1838,Q$22:Q$2999),IF($I1838="c2",SUMIF($E$22:E$2999,$K1838,Q$22:Q$2999),IF($I1838="c3",SUMIF($D$22:D$2999,$K1838,Q$22:Q$2999),IF($I1838="c4",SUMIF($C$22:C$2999,$K1838,Q$22:Q$2999),""))))))</f>
        <v/>
      </c>
      <c r="S1838" s="90"/>
      <c r="T1838" s="90" t="str">
        <f>IF(G1838&lt;&gt;"",IF(S1838&lt;&gt;"",O1838*S1838,"Celda Vacia"),IF($G1838&lt;&gt;"",$O1838*S1838,IF(OR($I1838="c",$I1838="css"),SUMIF($G$22:G$2999,$K1838,T$22:T$2999),IF($I1838="c1",SUMIF($F$22:F$2999,$K1838,T$22:T$2999),IF($I1838="c2",SUMIF($E$22:E$2999,$K1838,T$22:T$2999),IF($I1838="c3",SUMIF($D$22:D$2999,$K1838,T$22:T$2999),IF($I1838="c4",SUMIF($C$22:C$2999,$K1838,T$22:T$2999),"")))))))</f>
        <v/>
      </c>
      <c r="U1838" s="91" t="str">
        <f t="shared" si="462"/>
        <v/>
      </c>
      <c r="V1838" s="45"/>
      <c r="X1838" s="50" t="str">
        <f t="shared" si="451"/>
        <v/>
      </c>
      <c r="Y1838" s="69" t="str">
        <f t="shared" si="452"/>
        <v/>
      </c>
      <c r="Z1838" s="69" t="str">
        <f t="shared" si="453"/>
        <v/>
      </c>
      <c r="AA1838" s="69" t="str">
        <f>IF(I1838="CSS",IF(RELLENAR!$F$6="PEM",IF(OR(T1838&lt;(Q1838),Q1838=0),1,""),IF(OR(T1838*(1+$T$11+$T$9)&lt;(Q1838*(1+$O$9+$O$11)),Q1838=0),1,"")),"")</f>
        <v/>
      </c>
      <c r="AB1838" s="93" t="str">
        <f t="shared" si="454"/>
        <v/>
      </c>
      <c r="AC1838" s="56" t="str">
        <f t="shared" si="463"/>
        <v/>
      </c>
      <c r="AD1838" s="94" t="str">
        <f t="shared" si="464"/>
        <v/>
      </c>
      <c r="AE1838" s="56" t="str">
        <f t="shared" si="455"/>
        <v/>
      </c>
      <c r="AF1838" s="78" t="str">
        <f t="shared" si="456"/>
        <v/>
      </c>
    </row>
    <row r="1839" spans="1:32" s="74" customFormat="1" x14ac:dyDescent="0.2">
      <c r="A1839" s="74" t="str">
        <f>IF(EXPORTADO!I1821&lt;&gt;"",EXPORTADO!I1821,"")</f>
        <v/>
      </c>
      <c r="B1839" s="74" t="str">
        <f t="shared" si="449"/>
        <v/>
      </c>
      <c r="C1839" s="86" t="str">
        <f t="shared" si="457"/>
        <v/>
      </c>
      <c r="D1839" s="86" t="str">
        <f t="shared" si="458"/>
        <v/>
      </c>
      <c r="E1839" s="86" t="str">
        <f t="shared" si="459"/>
        <v/>
      </c>
      <c r="F1839" s="86" t="str">
        <f t="shared" si="460"/>
        <v/>
      </c>
      <c r="G1839" s="86" t="str">
        <f t="shared" si="461"/>
        <v/>
      </c>
      <c r="H1839" s="87" t="str">
        <f>IF(EXPORTADO!B1821&lt;&gt;"",EXPORTADO!B1821,"")</f>
        <v/>
      </c>
      <c r="I1839" s="78" t="str">
        <f t="shared" si="450"/>
        <v/>
      </c>
      <c r="J1839" s="78"/>
      <c r="K1839" s="88" t="str">
        <f>IF(EXPORTADO!A1821&lt;&gt;"",TRIM(EXPORTADO!A1821),"")</f>
        <v/>
      </c>
      <c r="L1839" s="50" t="str">
        <f>IF(K1839&lt;&gt;"",EXPORTADO!D1821,"")</f>
        <v/>
      </c>
      <c r="M1839" s="50"/>
      <c r="N1839" s="78" t="str">
        <f>IF(K1839&lt;&gt;"",EXPORTADO!C1821,"")</f>
        <v/>
      </c>
      <c r="O1839" s="89" t="str">
        <f>IF(G1839&lt;&gt;"",EXPORTADO!E1821,"")</f>
        <v/>
      </c>
      <c r="P1839" s="90" t="str">
        <f>IF(G1839&lt;&gt;"",EXPORTADO!F1821,"")</f>
        <v/>
      </c>
      <c r="Q1839" s="90" t="str">
        <f>IF($G1839&lt;&gt;"",$O1839*P1839,IF(OR($I1839="c",$I1839="css"),SUMIF($G$22:G$2999,$K1839,Q$22:Q$2999),IF($I1839="c1",SUMIF($F$22:F$2999,$K1839,Q$22:Q$2999),IF($I1839="c2",SUMIF($E$22:E$2999,$K1839,Q$22:Q$2999),IF($I1839="c3",SUMIF($D$22:D$2999,$K1839,Q$22:Q$2999),IF($I1839="c4",SUMIF($C$22:C$2999,$K1839,Q$22:Q$2999),""))))))</f>
        <v/>
      </c>
      <c r="S1839" s="90"/>
      <c r="T1839" s="90" t="str">
        <f>IF(G1839&lt;&gt;"",IF(S1839&lt;&gt;"",O1839*S1839,"Celda Vacia"),IF($G1839&lt;&gt;"",$O1839*S1839,IF(OR($I1839="c",$I1839="css"),SUMIF($G$22:G$2999,$K1839,T$22:T$2999),IF($I1839="c1",SUMIF($F$22:F$2999,$K1839,T$22:T$2999),IF($I1839="c2",SUMIF($E$22:E$2999,$K1839,T$22:T$2999),IF($I1839="c3",SUMIF($D$22:D$2999,$K1839,T$22:T$2999),IF($I1839="c4",SUMIF($C$22:C$2999,$K1839,T$22:T$2999),"")))))))</f>
        <v/>
      </c>
      <c r="U1839" s="91" t="str">
        <f t="shared" si="462"/>
        <v/>
      </c>
      <c r="V1839" s="45"/>
      <c r="X1839" s="50" t="str">
        <f t="shared" si="451"/>
        <v/>
      </c>
      <c r="Y1839" s="69" t="str">
        <f t="shared" si="452"/>
        <v/>
      </c>
      <c r="Z1839" s="69" t="str">
        <f t="shared" si="453"/>
        <v/>
      </c>
      <c r="AA1839" s="69" t="str">
        <f>IF(I1839="CSS",IF(RELLENAR!$F$6="PEM",IF(OR(T1839&lt;(Q1839),Q1839=0),1,""),IF(OR(T1839*(1+$T$11+$T$9)&lt;(Q1839*(1+$O$9+$O$11)),Q1839=0),1,"")),"")</f>
        <v/>
      </c>
      <c r="AB1839" s="93" t="str">
        <f t="shared" si="454"/>
        <v/>
      </c>
      <c r="AC1839" s="56" t="str">
        <f t="shared" si="463"/>
        <v/>
      </c>
      <c r="AD1839" s="94" t="str">
        <f t="shared" si="464"/>
        <v/>
      </c>
      <c r="AE1839" s="56" t="str">
        <f t="shared" si="455"/>
        <v/>
      </c>
      <c r="AF1839" s="78" t="str">
        <f t="shared" si="456"/>
        <v/>
      </c>
    </row>
    <row r="1840" spans="1:32" s="74" customFormat="1" x14ac:dyDescent="0.2">
      <c r="A1840" s="74" t="str">
        <f>IF(EXPORTADO!I1822&lt;&gt;"",EXPORTADO!I1822,"")</f>
        <v/>
      </c>
      <c r="B1840" s="74" t="str">
        <f t="shared" si="449"/>
        <v/>
      </c>
      <c r="C1840" s="86" t="str">
        <f t="shared" si="457"/>
        <v/>
      </c>
      <c r="D1840" s="86" t="str">
        <f t="shared" si="458"/>
        <v/>
      </c>
      <c r="E1840" s="86" t="str">
        <f t="shared" si="459"/>
        <v/>
      </c>
      <c r="F1840" s="86" t="str">
        <f t="shared" si="460"/>
        <v/>
      </c>
      <c r="G1840" s="86" t="str">
        <f t="shared" si="461"/>
        <v/>
      </c>
      <c r="H1840" s="87" t="str">
        <f>IF(EXPORTADO!B1822&lt;&gt;"",EXPORTADO!B1822,"")</f>
        <v/>
      </c>
      <c r="I1840" s="78" t="str">
        <f t="shared" si="450"/>
        <v/>
      </c>
      <c r="J1840" s="78"/>
      <c r="K1840" s="88" t="str">
        <f>IF(EXPORTADO!A1822&lt;&gt;"",TRIM(EXPORTADO!A1822),"")</f>
        <v/>
      </c>
      <c r="L1840" s="50" t="str">
        <f>IF(K1840&lt;&gt;"",EXPORTADO!D1822,"")</f>
        <v/>
      </c>
      <c r="M1840" s="50"/>
      <c r="N1840" s="78" t="str">
        <f>IF(K1840&lt;&gt;"",EXPORTADO!C1822,"")</f>
        <v/>
      </c>
      <c r="O1840" s="89" t="str">
        <f>IF(G1840&lt;&gt;"",EXPORTADO!E1822,"")</f>
        <v/>
      </c>
      <c r="P1840" s="90" t="str">
        <f>IF(G1840&lt;&gt;"",EXPORTADO!F1822,"")</f>
        <v/>
      </c>
      <c r="Q1840" s="90" t="str">
        <f>IF($G1840&lt;&gt;"",$O1840*P1840,IF(OR($I1840="c",$I1840="css"),SUMIF($G$22:G$2999,$K1840,Q$22:Q$2999),IF($I1840="c1",SUMIF($F$22:F$2999,$K1840,Q$22:Q$2999),IF($I1840="c2",SUMIF($E$22:E$2999,$K1840,Q$22:Q$2999),IF($I1840="c3",SUMIF($D$22:D$2999,$K1840,Q$22:Q$2999),IF($I1840="c4",SUMIF($C$22:C$2999,$K1840,Q$22:Q$2999),""))))))</f>
        <v/>
      </c>
      <c r="S1840" s="90"/>
      <c r="T1840" s="90" t="str">
        <f>IF(G1840&lt;&gt;"",IF(S1840&lt;&gt;"",O1840*S1840,"Celda Vacia"),IF($G1840&lt;&gt;"",$O1840*S1840,IF(OR($I1840="c",$I1840="css"),SUMIF($G$22:G$2999,$K1840,T$22:T$2999),IF($I1840="c1",SUMIF($F$22:F$2999,$K1840,T$22:T$2999),IF($I1840="c2",SUMIF($E$22:E$2999,$K1840,T$22:T$2999),IF($I1840="c3",SUMIF($D$22:D$2999,$K1840,T$22:T$2999),IF($I1840="c4",SUMIF($C$22:C$2999,$K1840,T$22:T$2999),"")))))))</f>
        <v/>
      </c>
      <c r="U1840" s="91" t="str">
        <f t="shared" si="462"/>
        <v/>
      </c>
      <c r="V1840" s="45"/>
      <c r="X1840" s="50" t="str">
        <f t="shared" si="451"/>
        <v/>
      </c>
      <c r="Y1840" s="69" t="str">
        <f t="shared" si="452"/>
        <v/>
      </c>
      <c r="Z1840" s="69" t="str">
        <f t="shared" si="453"/>
        <v/>
      </c>
      <c r="AA1840" s="69" t="str">
        <f>IF(I1840="CSS",IF(RELLENAR!$F$6="PEM",IF(OR(T1840&lt;(Q1840),Q1840=0),1,""),IF(OR(T1840*(1+$T$11+$T$9)&lt;(Q1840*(1+$O$9+$O$11)),Q1840=0),1,"")),"")</f>
        <v/>
      </c>
      <c r="AB1840" s="93" t="str">
        <f t="shared" si="454"/>
        <v/>
      </c>
      <c r="AC1840" s="56" t="str">
        <f t="shared" si="463"/>
        <v/>
      </c>
      <c r="AD1840" s="94" t="str">
        <f t="shared" si="464"/>
        <v/>
      </c>
      <c r="AE1840" s="56" t="str">
        <f t="shared" si="455"/>
        <v/>
      </c>
      <c r="AF1840" s="78" t="str">
        <f t="shared" si="456"/>
        <v/>
      </c>
    </row>
    <row r="1841" spans="1:32" s="74" customFormat="1" x14ac:dyDescent="0.2">
      <c r="A1841" s="74" t="str">
        <f>IF(EXPORTADO!I1823&lt;&gt;"",EXPORTADO!I1823,"")</f>
        <v/>
      </c>
      <c r="B1841" s="74" t="str">
        <f t="shared" si="449"/>
        <v/>
      </c>
      <c r="C1841" s="86" t="str">
        <f t="shared" si="457"/>
        <v/>
      </c>
      <c r="D1841" s="86" t="str">
        <f t="shared" si="458"/>
        <v/>
      </c>
      <c r="E1841" s="86" t="str">
        <f t="shared" si="459"/>
        <v/>
      </c>
      <c r="F1841" s="86" t="str">
        <f t="shared" si="460"/>
        <v/>
      </c>
      <c r="G1841" s="86" t="str">
        <f t="shared" si="461"/>
        <v/>
      </c>
      <c r="H1841" s="87" t="str">
        <f>IF(EXPORTADO!B1823&lt;&gt;"",EXPORTADO!B1823,"")</f>
        <v/>
      </c>
      <c r="I1841" s="78" t="str">
        <f t="shared" si="450"/>
        <v/>
      </c>
      <c r="J1841" s="78"/>
      <c r="K1841" s="88" t="str">
        <f>IF(EXPORTADO!A1823&lt;&gt;"",TRIM(EXPORTADO!A1823),"")</f>
        <v/>
      </c>
      <c r="L1841" s="50" t="str">
        <f>IF(K1841&lt;&gt;"",EXPORTADO!D1823,"")</f>
        <v/>
      </c>
      <c r="M1841" s="50"/>
      <c r="N1841" s="78" t="str">
        <f>IF(K1841&lt;&gt;"",EXPORTADO!C1823,"")</f>
        <v/>
      </c>
      <c r="O1841" s="89" t="str">
        <f>IF(G1841&lt;&gt;"",EXPORTADO!E1823,"")</f>
        <v/>
      </c>
      <c r="P1841" s="90" t="str">
        <f>IF(G1841&lt;&gt;"",EXPORTADO!F1823,"")</f>
        <v/>
      </c>
      <c r="Q1841" s="90" t="str">
        <f>IF($G1841&lt;&gt;"",$O1841*P1841,IF(OR($I1841="c",$I1841="css"),SUMIF($G$22:G$2999,$K1841,Q$22:Q$2999),IF($I1841="c1",SUMIF($F$22:F$2999,$K1841,Q$22:Q$2999),IF($I1841="c2",SUMIF($E$22:E$2999,$K1841,Q$22:Q$2999),IF($I1841="c3",SUMIF($D$22:D$2999,$K1841,Q$22:Q$2999),IF($I1841="c4",SUMIF($C$22:C$2999,$K1841,Q$22:Q$2999),""))))))</f>
        <v/>
      </c>
      <c r="S1841" s="90"/>
      <c r="T1841" s="90" t="str">
        <f>IF(G1841&lt;&gt;"",IF(S1841&lt;&gt;"",O1841*S1841,"Celda Vacia"),IF($G1841&lt;&gt;"",$O1841*S1841,IF(OR($I1841="c",$I1841="css"),SUMIF($G$22:G$2999,$K1841,T$22:T$2999),IF($I1841="c1",SUMIF($F$22:F$2999,$K1841,T$22:T$2999),IF($I1841="c2",SUMIF($E$22:E$2999,$K1841,T$22:T$2999),IF($I1841="c3",SUMIF($D$22:D$2999,$K1841,T$22:T$2999),IF($I1841="c4",SUMIF($C$22:C$2999,$K1841,T$22:T$2999),"")))))))</f>
        <v/>
      </c>
      <c r="U1841" s="91" t="str">
        <f t="shared" si="462"/>
        <v/>
      </c>
      <c r="V1841" s="45"/>
      <c r="X1841" s="50" t="str">
        <f t="shared" si="451"/>
        <v/>
      </c>
      <c r="Y1841" s="69" t="str">
        <f t="shared" si="452"/>
        <v/>
      </c>
      <c r="Z1841" s="69" t="str">
        <f t="shared" si="453"/>
        <v/>
      </c>
      <c r="AA1841" s="69" t="str">
        <f>IF(I1841="CSS",IF(RELLENAR!$F$6="PEM",IF(OR(T1841&lt;(Q1841),Q1841=0),1,""),IF(OR(T1841*(1+$T$11+$T$9)&lt;(Q1841*(1+$O$9+$O$11)),Q1841=0),1,"")),"")</f>
        <v/>
      </c>
      <c r="AB1841" s="93" t="str">
        <f t="shared" si="454"/>
        <v/>
      </c>
      <c r="AC1841" s="56" t="str">
        <f t="shared" si="463"/>
        <v/>
      </c>
      <c r="AD1841" s="94" t="str">
        <f t="shared" si="464"/>
        <v/>
      </c>
      <c r="AE1841" s="56" t="str">
        <f t="shared" si="455"/>
        <v/>
      </c>
      <c r="AF1841" s="78" t="str">
        <f t="shared" si="456"/>
        <v/>
      </c>
    </row>
    <row r="1842" spans="1:32" s="74" customFormat="1" x14ac:dyDescent="0.2">
      <c r="A1842" s="74" t="str">
        <f>IF(EXPORTADO!I1824&lt;&gt;"",EXPORTADO!I1824,"")</f>
        <v/>
      </c>
      <c r="B1842" s="74" t="str">
        <f t="shared" si="449"/>
        <v/>
      </c>
      <c r="C1842" s="86" t="str">
        <f t="shared" si="457"/>
        <v/>
      </c>
      <c r="D1842" s="86" t="str">
        <f t="shared" si="458"/>
        <v/>
      </c>
      <c r="E1842" s="86" t="str">
        <f t="shared" si="459"/>
        <v/>
      </c>
      <c r="F1842" s="86" t="str">
        <f t="shared" si="460"/>
        <v/>
      </c>
      <c r="G1842" s="86" t="str">
        <f t="shared" si="461"/>
        <v/>
      </c>
      <c r="H1842" s="87" t="str">
        <f>IF(EXPORTADO!B1824&lt;&gt;"",EXPORTADO!B1824,"")</f>
        <v/>
      </c>
      <c r="I1842" s="78" t="str">
        <f t="shared" si="450"/>
        <v/>
      </c>
      <c r="J1842" s="78"/>
      <c r="K1842" s="88" t="str">
        <f>IF(EXPORTADO!A1824&lt;&gt;"",TRIM(EXPORTADO!A1824),"")</f>
        <v/>
      </c>
      <c r="L1842" s="50" t="str">
        <f>IF(K1842&lt;&gt;"",EXPORTADO!D1824,"")</f>
        <v/>
      </c>
      <c r="M1842" s="50"/>
      <c r="N1842" s="78" t="str">
        <f>IF(K1842&lt;&gt;"",EXPORTADO!C1824,"")</f>
        <v/>
      </c>
      <c r="O1842" s="89" t="str">
        <f>IF(G1842&lt;&gt;"",EXPORTADO!E1824,"")</f>
        <v/>
      </c>
      <c r="P1842" s="90" t="str">
        <f>IF(G1842&lt;&gt;"",EXPORTADO!F1824,"")</f>
        <v/>
      </c>
      <c r="Q1842" s="90" t="str">
        <f>IF($G1842&lt;&gt;"",$O1842*P1842,IF(OR($I1842="c",$I1842="css"),SUMIF($G$22:G$2999,$K1842,Q$22:Q$2999),IF($I1842="c1",SUMIF($F$22:F$2999,$K1842,Q$22:Q$2999),IF($I1842="c2",SUMIF($E$22:E$2999,$K1842,Q$22:Q$2999),IF($I1842="c3",SUMIF($D$22:D$2999,$K1842,Q$22:Q$2999),IF($I1842="c4",SUMIF($C$22:C$2999,$K1842,Q$22:Q$2999),""))))))</f>
        <v/>
      </c>
      <c r="S1842" s="90"/>
      <c r="T1842" s="90" t="str">
        <f>IF(G1842&lt;&gt;"",IF(S1842&lt;&gt;"",O1842*S1842,"Celda Vacia"),IF($G1842&lt;&gt;"",$O1842*S1842,IF(OR($I1842="c",$I1842="css"),SUMIF($G$22:G$2999,$K1842,T$22:T$2999),IF($I1842="c1",SUMIF($F$22:F$2999,$K1842,T$22:T$2999),IF($I1842="c2",SUMIF($E$22:E$2999,$K1842,T$22:T$2999),IF($I1842="c3",SUMIF($D$22:D$2999,$K1842,T$22:T$2999),IF($I1842="c4",SUMIF($C$22:C$2999,$K1842,T$22:T$2999),"")))))))</f>
        <v/>
      </c>
      <c r="U1842" s="91" t="str">
        <f t="shared" si="462"/>
        <v/>
      </c>
      <c r="V1842" s="45"/>
      <c r="X1842" s="50" t="str">
        <f t="shared" si="451"/>
        <v/>
      </c>
      <c r="Y1842" s="69" t="str">
        <f t="shared" si="452"/>
        <v/>
      </c>
      <c r="Z1842" s="69" t="str">
        <f t="shared" si="453"/>
        <v/>
      </c>
      <c r="AA1842" s="69" t="str">
        <f>IF(I1842="CSS",IF(RELLENAR!$F$6="PEM",IF(OR(T1842&lt;(Q1842),Q1842=0),1,""),IF(OR(T1842*(1+$T$11+$T$9)&lt;(Q1842*(1+$O$9+$O$11)),Q1842=0),1,"")),"")</f>
        <v/>
      </c>
      <c r="AB1842" s="93" t="str">
        <f t="shared" si="454"/>
        <v/>
      </c>
      <c r="AC1842" s="56" t="str">
        <f t="shared" si="463"/>
        <v/>
      </c>
      <c r="AD1842" s="94" t="str">
        <f t="shared" si="464"/>
        <v/>
      </c>
      <c r="AE1842" s="56" t="str">
        <f t="shared" si="455"/>
        <v/>
      </c>
      <c r="AF1842" s="78" t="str">
        <f t="shared" si="456"/>
        <v/>
      </c>
    </row>
    <row r="1843" spans="1:32" s="74" customFormat="1" x14ac:dyDescent="0.2">
      <c r="A1843" s="74" t="str">
        <f>IF(EXPORTADO!I1825&lt;&gt;"",EXPORTADO!I1825,"")</f>
        <v/>
      </c>
      <c r="B1843" s="74" t="str">
        <f t="shared" si="449"/>
        <v/>
      </c>
      <c r="C1843" s="86" t="str">
        <f t="shared" si="457"/>
        <v/>
      </c>
      <c r="D1843" s="86" t="str">
        <f t="shared" si="458"/>
        <v/>
      </c>
      <c r="E1843" s="86" t="str">
        <f t="shared" si="459"/>
        <v/>
      </c>
      <c r="F1843" s="86" t="str">
        <f t="shared" si="460"/>
        <v/>
      </c>
      <c r="G1843" s="86" t="str">
        <f t="shared" si="461"/>
        <v/>
      </c>
      <c r="H1843" s="87" t="str">
        <f>IF(EXPORTADO!B1825&lt;&gt;"",EXPORTADO!B1825,"")</f>
        <v/>
      </c>
      <c r="I1843" s="78" t="str">
        <f t="shared" si="450"/>
        <v/>
      </c>
      <c r="J1843" s="78"/>
      <c r="K1843" s="88" t="str">
        <f>IF(EXPORTADO!A1825&lt;&gt;"",TRIM(EXPORTADO!A1825),"")</f>
        <v/>
      </c>
      <c r="L1843" s="50" t="str">
        <f>IF(K1843&lt;&gt;"",EXPORTADO!D1825,"")</f>
        <v/>
      </c>
      <c r="M1843" s="50"/>
      <c r="N1843" s="78" t="str">
        <f>IF(K1843&lt;&gt;"",EXPORTADO!C1825,"")</f>
        <v/>
      </c>
      <c r="O1843" s="89" t="str">
        <f>IF(G1843&lt;&gt;"",EXPORTADO!E1825,"")</f>
        <v/>
      </c>
      <c r="P1843" s="90" t="str">
        <f>IF(G1843&lt;&gt;"",EXPORTADO!F1825,"")</f>
        <v/>
      </c>
      <c r="Q1843" s="90" t="str">
        <f>IF($G1843&lt;&gt;"",$O1843*P1843,IF(OR($I1843="c",$I1843="css"),SUMIF($G$22:G$2999,$K1843,Q$22:Q$2999),IF($I1843="c1",SUMIF($F$22:F$2999,$K1843,Q$22:Q$2999),IF($I1843="c2",SUMIF($E$22:E$2999,$K1843,Q$22:Q$2999),IF($I1843="c3",SUMIF($D$22:D$2999,$K1843,Q$22:Q$2999),IF($I1843="c4",SUMIF($C$22:C$2999,$K1843,Q$22:Q$2999),""))))))</f>
        <v/>
      </c>
      <c r="S1843" s="90"/>
      <c r="T1843" s="90" t="str">
        <f>IF(G1843&lt;&gt;"",IF(S1843&lt;&gt;"",O1843*S1843,"Celda Vacia"),IF($G1843&lt;&gt;"",$O1843*S1843,IF(OR($I1843="c",$I1843="css"),SUMIF($G$22:G$2999,$K1843,T$22:T$2999),IF($I1843="c1",SUMIF($F$22:F$2999,$K1843,T$22:T$2999),IF($I1843="c2",SUMIF($E$22:E$2999,$K1843,T$22:T$2999),IF($I1843="c3",SUMIF($D$22:D$2999,$K1843,T$22:T$2999),IF($I1843="c4",SUMIF($C$22:C$2999,$K1843,T$22:T$2999),"")))))))</f>
        <v/>
      </c>
      <c r="U1843" s="91" t="str">
        <f t="shared" si="462"/>
        <v/>
      </c>
      <c r="V1843" s="45"/>
      <c r="X1843" s="50" t="str">
        <f t="shared" si="451"/>
        <v/>
      </c>
      <c r="Y1843" s="69" t="str">
        <f t="shared" si="452"/>
        <v/>
      </c>
      <c r="Z1843" s="69" t="str">
        <f t="shared" si="453"/>
        <v/>
      </c>
      <c r="AA1843" s="69" t="str">
        <f>IF(I1843="CSS",IF(RELLENAR!$F$6="PEM",IF(OR(T1843&lt;(Q1843),Q1843=0),1,""),IF(OR(T1843*(1+$T$11+$T$9)&lt;(Q1843*(1+$O$9+$O$11)),Q1843=0),1,"")),"")</f>
        <v/>
      </c>
      <c r="AB1843" s="93" t="str">
        <f t="shared" si="454"/>
        <v/>
      </c>
      <c r="AC1843" s="56" t="str">
        <f t="shared" si="463"/>
        <v/>
      </c>
      <c r="AD1843" s="94" t="str">
        <f t="shared" si="464"/>
        <v/>
      </c>
      <c r="AE1843" s="56" t="str">
        <f t="shared" si="455"/>
        <v/>
      </c>
      <c r="AF1843" s="78" t="str">
        <f t="shared" si="456"/>
        <v/>
      </c>
    </row>
    <row r="1844" spans="1:32" s="74" customFormat="1" x14ac:dyDescent="0.2">
      <c r="A1844" s="74" t="str">
        <f>IF(EXPORTADO!I1826&lt;&gt;"",EXPORTADO!I1826,"")</f>
        <v/>
      </c>
      <c r="B1844" s="74" t="str">
        <f t="shared" si="449"/>
        <v/>
      </c>
      <c r="C1844" s="86" t="str">
        <f t="shared" si="457"/>
        <v/>
      </c>
      <c r="D1844" s="86" t="str">
        <f t="shared" si="458"/>
        <v/>
      </c>
      <c r="E1844" s="86" t="str">
        <f t="shared" si="459"/>
        <v/>
      </c>
      <c r="F1844" s="86" t="str">
        <f t="shared" si="460"/>
        <v/>
      </c>
      <c r="G1844" s="86" t="str">
        <f t="shared" si="461"/>
        <v/>
      </c>
      <c r="H1844" s="87" t="str">
        <f>IF(EXPORTADO!B1826&lt;&gt;"",EXPORTADO!B1826,"")</f>
        <v/>
      </c>
      <c r="I1844" s="78" t="str">
        <f t="shared" si="450"/>
        <v/>
      </c>
      <c r="J1844" s="78"/>
      <c r="K1844" s="88" t="str">
        <f>IF(EXPORTADO!A1826&lt;&gt;"",TRIM(EXPORTADO!A1826),"")</f>
        <v/>
      </c>
      <c r="L1844" s="50" t="str">
        <f>IF(K1844&lt;&gt;"",EXPORTADO!D1826,"")</f>
        <v/>
      </c>
      <c r="M1844" s="50"/>
      <c r="N1844" s="78" t="str">
        <f>IF(K1844&lt;&gt;"",EXPORTADO!C1826,"")</f>
        <v/>
      </c>
      <c r="O1844" s="89" t="str">
        <f>IF(G1844&lt;&gt;"",EXPORTADO!E1826,"")</f>
        <v/>
      </c>
      <c r="P1844" s="90" t="str">
        <f>IF(G1844&lt;&gt;"",EXPORTADO!F1826,"")</f>
        <v/>
      </c>
      <c r="Q1844" s="90" t="str">
        <f>IF($G1844&lt;&gt;"",$O1844*P1844,IF(OR($I1844="c",$I1844="css"),SUMIF($G$22:G$2999,$K1844,Q$22:Q$2999),IF($I1844="c1",SUMIF($F$22:F$2999,$K1844,Q$22:Q$2999),IF($I1844="c2",SUMIF($E$22:E$2999,$K1844,Q$22:Q$2999),IF($I1844="c3",SUMIF($D$22:D$2999,$K1844,Q$22:Q$2999),IF($I1844="c4",SUMIF($C$22:C$2999,$K1844,Q$22:Q$2999),""))))))</f>
        <v/>
      </c>
      <c r="S1844" s="90"/>
      <c r="T1844" s="90" t="str">
        <f>IF(G1844&lt;&gt;"",IF(S1844&lt;&gt;"",O1844*S1844,"Celda Vacia"),IF($G1844&lt;&gt;"",$O1844*S1844,IF(OR($I1844="c",$I1844="css"),SUMIF($G$22:G$2999,$K1844,T$22:T$2999),IF($I1844="c1",SUMIF($F$22:F$2999,$K1844,T$22:T$2999),IF($I1844="c2",SUMIF($E$22:E$2999,$K1844,T$22:T$2999),IF($I1844="c3",SUMIF($D$22:D$2999,$K1844,T$22:T$2999),IF($I1844="c4",SUMIF($C$22:C$2999,$K1844,T$22:T$2999),"")))))))</f>
        <v/>
      </c>
      <c r="U1844" s="91" t="str">
        <f t="shared" si="462"/>
        <v/>
      </c>
      <c r="V1844" s="45"/>
      <c r="X1844" s="50" t="str">
        <f t="shared" si="451"/>
        <v/>
      </c>
      <c r="Y1844" s="69" t="str">
        <f t="shared" si="452"/>
        <v/>
      </c>
      <c r="Z1844" s="69" t="str">
        <f t="shared" si="453"/>
        <v/>
      </c>
      <c r="AA1844" s="69" t="str">
        <f>IF(I1844="CSS",IF(RELLENAR!$F$6="PEM",IF(OR(T1844&lt;(Q1844),Q1844=0),1,""),IF(OR(T1844*(1+$T$11+$T$9)&lt;(Q1844*(1+$O$9+$O$11)),Q1844=0),1,"")),"")</f>
        <v/>
      </c>
      <c r="AB1844" s="93" t="str">
        <f t="shared" si="454"/>
        <v/>
      </c>
      <c r="AC1844" s="56" t="str">
        <f t="shared" si="463"/>
        <v/>
      </c>
      <c r="AD1844" s="94" t="str">
        <f t="shared" si="464"/>
        <v/>
      </c>
      <c r="AE1844" s="56" t="str">
        <f t="shared" si="455"/>
        <v/>
      </c>
      <c r="AF1844" s="78" t="str">
        <f t="shared" si="456"/>
        <v/>
      </c>
    </row>
    <row r="1845" spans="1:32" s="74" customFormat="1" x14ac:dyDescent="0.2">
      <c r="A1845" s="74" t="str">
        <f>IF(EXPORTADO!I1827&lt;&gt;"",EXPORTADO!I1827,"")</f>
        <v/>
      </c>
      <c r="B1845" s="74" t="str">
        <f t="shared" si="449"/>
        <v/>
      </c>
      <c r="C1845" s="86" t="str">
        <f t="shared" si="457"/>
        <v/>
      </c>
      <c r="D1845" s="86" t="str">
        <f t="shared" si="458"/>
        <v/>
      </c>
      <c r="E1845" s="86" t="str">
        <f t="shared" si="459"/>
        <v/>
      </c>
      <c r="F1845" s="86" t="str">
        <f t="shared" si="460"/>
        <v/>
      </c>
      <c r="G1845" s="86" t="str">
        <f t="shared" si="461"/>
        <v/>
      </c>
      <c r="H1845" s="87" t="str">
        <f>IF(EXPORTADO!B1827&lt;&gt;"",EXPORTADO!B1827,"")</f>
        <v/>
      </c>
      <c r="I1845" s="78" t="str">
        <f t="shared" si="450"/>
        <v/>
      </c>
      <c r="J1845" s="78"/>
      <c r="K1845" s="88" t="str">
        <f>IF(EXPORTADO!A1827&lt;&gt;"",TRIM(EXPORTADO!A1827),"")</f>
        <v/>
      </c>
      <c r="L1845" s="50" t="str">
        <f>IF(K1845&lt;&gt;"",EXPORTADO!D1827,"")</f>
        <v/>
      </c>
      <c r="M1845" s="50"/>
      <c r="N1845" s="78" t="str">
        <f>IF(K1845&lt;&gt;"",EXPORTADO!C1827,"")</f>
        <v/>
      </c>
      <c r="O1845" s="89" t="str">
        <f>IF(G1845&lt;&gt;"",EXPORTADO!E1827,"")</f>
        <v/>
      </c>
      <c r="P1845" s="90" t="str">
        <f>IF(G1845&lt;&gt;"",EXPORTADO!F1827,"")</f>
        <v/>
      </c>
      <c r="Q1845" s="90" t="str">
        <f>IF($G1845&lt;&gt;"",$O1845*P1845,IF(OR($I1845="c",$I1845="css"),SUMIF($G$22:G$2999,$K1845,Q$22:Q$2999),IF($I1845="c1",SUMIF($F$22:F$2999,$K1845,Q$22:Q$2999),IF($I1845="c2",SUMIF($E$22:E$2999,$K1845,Q$22:Q$2999),IF($I1845="c3",SUMIF($D$22:D$2999,$K1845,Q$22:Q$2999),IF($I1845="c4",SUMIF($C$22:C$2999,$K1845,Q$22:Q$2999),""))))))</f>
        <v/>
      </c>
      <c r="S1845" s="90"/>
      <c r="T1845" s="90" t="str">
        <f>IF(G1845&lt;&gt;"",IF(S1845&lt;&gt;"",O1845*S1845,"Celda Vacia"),IF($G1845&lt;&gt;"",$O1845*S1845,IF(OR($I1845="c",$I1845="css"),SUMIF($G$22:G$2999,$K1845,T$22:T$2999),IF($I1845="c1",SUMIF($F$22:F$2999,$K1845,T$22:T$2999),IF($I1845="c2",SUMIF($E$22:E$2999,$K1845,T$22:T$2999),IF($I1845="c3",SUMIF($D$22:D$2999,$K1845,T$22:T$2999),IF($I1845="c4",SUMIF($C$22:C$2999,$K1845,T$22:T$2999),"")))))))</f>
        <v/>
      </c>
      <c r="U1845" s="91" t="str">
        <f t="shared" si="462"/>
        <v/>
      </c>
      <c r="V1845" s="45"/>
      <c r="X1845" s="50" t="str">
        <f t="shared" si="451"/>
        <v/>
      </c>
      <c r="Y1845" s="69" t="str">
        <f t="shared" si="452"/>
        <v/>
      </c>
      <c r="Z1845" s="69" t="str">
        <f t="shared" si="453"/>
        <v/>
      </c>
      <c r="AA1845" s="69" t="str">
        <f>IF(I1845="CSS",IF(RELLENAR!$F$6="PEM",IF(OR(T1845&lt;(Q1845),Q1845=0),1,""),IF(OR(T1845*(1+$T$11+$T$9)&lt;(Q1845*(1+$O$9+$O$11)),Q1845=0),1,"")),"")</f>
        <v/>
      </c>
      <c r="AB1845" s="93" t="str">
        <f t="shared" si="454"/>
        <v/>
      </c>
      <c r="AC1845" s="56" t="str">
        <f t="shared" si="463"/>
        <v/>
      </c>
      <c r="AD1845" s="94" t="str">
        <f t="shared" si="464"/>
        <v/>
      </c>
      <c r="AE1845" s="56" t="str">
        <f t="shared" si="455"/>
        <v/>
      </c>
      <c r="AF1845" s="78" t="str">
        <f t="shared" si="456"/>
        <v/>
      </c>
    </row>
    <row r="1846" spans="1:32" s="74" customFormat="1" x14ac:dyDescent="0.2">
      <c r="A1846" s="74" t="str">
        <f>IF(EXPORTADO!I1828&lt;&gt;"",EXPORTADO!I1828,"")</f>
        <v/>
      </c>
      <c r="B1846" s="74" t="str">
        <f t="shared" si="449"/>
        <v/>
      </c>
      <c r="C1846" s="86" t="str">
        <f t="shared" si="457"/>
        <v/>
      </c>
      <c r="D1846" s="86" t="str">
        <f t="shared" si="458"/>
        <v/>
      </c>
      <c r="E1846" s="86" t="str">
        <f t="shared" si="459"/>
        <v/>
      </c>
      <c r="F1846" s="86" t="str">
        <f t="shared" si="460"/>
        <v/>
      </c>
      <c r="G1846" s="86" t="str">
        <f t="shared" si="461"/>
        <v/>
      </c>
      <c r="H1846" s="87" t="str">
        <f>IF(EXPORTADO!B1828&lt;&gt;"",EXPORTADO!B1828,"")</f>
        <v/>
      </c>
      <c r="I1846" s="78" t="str">
        <f t="shared" si="450"/>
        <v/>
      </c>
      <c r="J1846" s="78"/>
      <c r="K1846" s="88" t="str">
        <f>IF(EXPORTADO!A1828&lt;&gt;"",TRIM(EXPORTADO!A1828),"")</f>
        <v/>
      </c>
      <c r="L1846" s="50" t="str">
        <f>IF(K1846&lt;&gt;"",EXPORTADO!D1828,"")</f>
        <v/>
      </c>
      <c r="M1846" s="50"/>
      <c r="N1846" s="78" t="str">
        <f>IF(K1846&lt;&gt;"",EXPORTADO!C1828,"")</f>
        <v/>
      </c>
      <c r="O1846" s="89" t="str">
        <f>IF(G1846&lt;&gt;"",EXPORTADO!E1828,"")</f>
        <v/>
      </c>
      <c r="P1846" s="90" t="str">
        <f>IF(G1846&lt;&gt;"",EXPORTADO!F1828,"")</f>
        <v/>
      </c>
      <c r="Q1846" s="90" t="str">
        <f>IF($G1846&lt;&gt;"",$O1846*P1846,IF(OR($I1846="c",$I1846="css"),SUMIF($G$22:G$2999,$K1846,Q$22:Q$2999),IF($I1846="c1",SUMIF($F$22:F$2999,$K1846,Q$22:Q$2999),IF($I1846="c2",SUMIF($E$22:E$2999,$K1846,Q$22:Q$2999),IF($I1846="c3",SUMIF($D$22:D$2999,$K1846,Q$22:Q$2999),IF($I1846="c4",SUMIF($C$22:C$2999,$K1846,Q$22:Q$2999),""))))))</f>
        <v/>
      </c>
      <c r="S1846" s="90"/>
      <c r="T1846" s="90" t="str">
        <f>IF(G1846&lt;&gt;"",IF(S1846&lt;&gt;"",O1846*S1846,"Celda Vacia"),IF($G1846&lt;&gt;"",$O1846*S1846,IF(OR($I1846="c",$I1846="css"),SUMIF($G$22:G$2999,$K1846,T$22:T$2999),IF($I1846="c1",SUMIF($F$22:F$2999,$K1846,T$22:T$2999),IF($I1846="c2",SUMIF($E$22:E$2999,$K1846,T$22:T$2999),IF($I1846="c3",SUMIF($D$22:D$2999,$K1846,T$22:T$2999),IF($I1846="c4",SUMIF($C$22:C$2999,$K1846,T$22:T$2999),"")))))))</f>
        <v/>
      </c>
      <c r="U1846" s="91" t="str">
        <f t="shared" si="462"/>
        <v/>
      </c>
      <c r="V1846" s="45"/>
      <c r="X1846" s="50" t="str">
        <f t="shared" si="451"/>
        <v/>
      </c>
      <c r="Y1846" s="69" t="str">
        <f t="shared" si="452"/>
        <v/>
      </c>
      <c r="Z1846" s="69" t="str">
        <f t="shared" si="453"/>
        <v/>
      </c>
      <c r="AA1846" s="69" t="str">
        <f>IF(I1846="CSS",IF(RELLENAR!$F$6="PEM",IF(OR(T1846&lt;(Q1846),Q1846=0),1,""),IF(OR(T1846*(1+$T$11+$T$9)&lt;(Q1846*(1+$O$9+$O$11)),Q1846=0),1,"")),"")</f>
        <v/>
      </c>
      <c r="AB1846" s="93" t="str">
        <f t="shared" si="454"/>
        <v/>
      </c>
      <c r="AC1846" s="56" t="str">
        <f t="shared" si="463"/>
        <v/>
      </c>
      <c r="AD1846" s="94" t="str">
        <f t="shared" si="464"/>
        <v/>
      </c>
      <c r="AE1846" s="56" t="str">
        <f t="shared" si="455"/>
        <v/>
      </c>
      <c r="AF1846" s="78" t="str">
        <f t="shared" si="456"/>
        <v/>
      </c>
    </row>
    <row r="1847" spans="1:32" s="74" customFormat="1" x14ac:dyDescent="0.2">
      <c r="A1847" s="74" t="str">
        <f>IF(EXPORTADO!I1829&lt;&gt;"",EXPORTADO!I1829,"")</f>
        <v/>
      </c>
      <c r="B1847" s="74" t="str">
        <f t="shared" si="449"/>
        <v/>
      </c>
      <c r="C1847" s="86" t="str">
        <f t="shared" si="457"/>
        <v/>
      </c>
      <c r="D1847" s="86" t="str">
        <f t="shared" si="458"/>
        <v/>
      </c>
      <c r="E1847" s="86" t="str">
        <f t="shared" si="459"/>
        <v/>
      </c>
      <c r="F1847" s="86" t="str">
        <f t="shared" si="460"/>
        <v/>
      </c>
      <c r="G1847" s="86" t="str">
        <f t="shared" si="461"/>
        <v/>
      </c>
      <c r="H1847" s="87" t="str">
        <f>IF(EXPORTADO!B1829&lt;&gt;"",EXPORTADO!B1829,"")</f>
        <v/>
      </c>
      <c r="I1847" s="78" t="str">
        <f t="shared" si="450"/>
        <v/>
      </c>
      <c r="J1847" s="78"/>
      <c r="K1847" s="88" t="str">
        <f>IF(EXPORTADO!A1829&lt;&gt;"",TRIM(EXPORTADO!A1829),"")</f>
        <v/>
      </c>
      <c r="L1847" s="50" t="str">
        <f>IF(K1847&lt;&gt;"",EXPORTADO!D1829,"")</f>
        <v/>
      </c>
      <c r="M1847" s="50"/>
      <c r="N1847" s="78" t="str">
        <f>IF(K1847&lt;&gt;"",EXPORTADO!C1829,"")</f>
        <v/>
      </c>
      <c r="O1847" s="89" t="str">
        <f>IF(G1847&lt;&gt;"",EXPORTADO!E1829,"")</f>
        <v/>
      </c>
      <c r="P1847" s="90" t="str">
        <f>IF(G1847&lt;&gt;"",EXPORTADO!F1829,"")</f>
        <v/>
      </c>
      <c r="Q1847" s="90" t="str">
        <f>IF($G1847&lt;&gt;"",$O1847*P1847,IF(OR($I1847="c",$I1847="css"),SUMIF($G$22:G$2999,$K1847,Q$22:Q$2999),IF($I1847="c1",SUMIF($F$22:F$2999,$K1847,Q$22:Q$2999),IF($I1847="c2",SUMIF($E$22:E$2999,$K1847,Q$22:Q$2999),IF($I1847="c3",SUMIF($D$22:D$2999,$K1847,Q$22:Q$2999),IF($I1847="c4",SUMIF($C$22:C$2999,$K1847,Q$22:Q$2999),""))))))</f>
        <v/>
      </c>
      <c r="S1847" s="90"/>
      <c r="T1847" s="90" t="str">
        <f>IF(G1847&lt;&gt;"",IF(S1847&lt;&gt;"",O1847*S1847,"Celda Vacia"),IF($G1847&lt;&gt;"",$O1847*S1847,IF(OR($I1847="c",$I1847="css"),SUMIF($G$22:G$2999,$K1847,T$22:T$2999),IF($I1847="c1",SUMIF($F$22:F$2999,$K1847,T$22:T$2999),IF($I1847="c2",SUMIF($E$22:E$2999,$K1847,T$22:T$2999),IF($I1847="c3",SUMIF($D$22:D$2999,$K1847,T$22:T$2999),IF($I1847="c4",SUMIF($C$22:C$2999,$K1847,T$22:T$2999),"")))))))</f>
        <v/>
      </c>
      <c r="U1847" s="91" t="str">
        <f t="shared" si="462"/>
        <v/>
      </c>
      <c r="V1847" s="45"/>
      <c r="X1847" s="50" t="str">
        <f t="shared" si="451"/>
        <v/>
      </c>
      <c r="Y1847" s="69" t="str">
        <f t="shared" si="452"/>
        <v/>
      </c>
      <c r="Z1847" s="69" t="str">
        <f t="shared" si="453"/>
        <v/>
      </c>
      <c r="AA1847" s="69" t="str">
        <f>IF(I1847="CSS",IF(RELLENAR!$F$6="PEM",IF(OR(T1847&lt;(Q1847),Q1847=0),1,""),IF(OR(T1847*(1+$T$11+$T$9)&lt;(Q1847*(1+$O$9+$O$11)),Q1847=0),1,"")),"")</f>
        <v/>
      </c>
      <c r="AB1847" s="93" t="str">
        <f t="shared" si="454"/>
        <v/>
      </c>
      <c r="AC1847" s="56" t="str">
        <f t="shared" si="463"/>
        <v/>
      </c>
      <c r="AD1847" s="94" t="str">
        <f t="shared" si="464"/>
        <v/>
      </c>
      <c r="AE1847" s="56" t="str">
        <f t="shared" si="455"/>
        <v/>
      </c>
      <c r="AF1847" s="78" t="str">
        <f t="shared" si="456"/>
        <v/>
      </c>
    </row>
    <row r="1848" spans="1:32" s="74" customFormat="1" x14ac:dyDescent="0.2">
      <c r="A1848" s="74" t="str">
        <f>IF(EXPORTADO!I1830&lt;&gt;"",EXPORTADO!I1830,"")</f>
        <v/>
      </c>
      <c r="B1848" s="74" t="str">
        <f t="shared" si="449"/>
        <v/>
      </c>
      <c r="C1848" s="86" t="str">
        <f t="shared" si="457"/>
        <v/>
      </c>
      <c r="D1848" s="86" t="str">
        <f t="shared" si="458"/>
        <v/>
      </c>
      <c r="E1848" s="86" t="str">
        <f t="shared" si="459"/>
        <v/>
      </c>
      <c r="F1848" s="86" t="str">
        <f t="shared" si="460"/>
        <v/>
      </c>
      <c r="G1848" s="86" t="str">
        <f t="shared" si="461"/>
        <v/>
      </c>
      <c r="H1848" s="87" t="str">
        <f>IF(EXPORTADO!B1830&lt;&gt;"",EXPORTADO!B1830,"")</f>
        <v/>
      </c>
      <c r="I1848" s="78" t="str">
        <f t="shared" si="450"/>
        <v/>
      </c>
      <c r="J1848" s="78"/>
      <c r="K1848" s="88" t="str">
        <f>IF(EXPORTADO!A1830&lt;&gt;"",TRIM(EXPORTADO!A1830),"")</f>
        <v/>
      </c>
      <c r="L1848" s="50" t="str">
        <f>IF(K1848&lt;&gt;"",EXPORTADO!D1830,"")</f>
        <v/>
      </c>
      <c r="M1848" s="50"/>
      <c r="N1848" s="78" t="str">
        <f>IF(K1848&lt;&gt;"",EXPORTADO!C1830,"")</f>
        <v/>
      </c>
      <c r="O1848" s="89" t="str">
        <f>IF(G1848&lt;&gt;"",EXPORTADO!E1830,"")</f>
        <v/>
      </c>
      <c r="P1848" s="90" t="str">
        <f>IF(G1848&lt;&gt;"",EXPORTADO!F1830,"")</f>
        <v/>
      </c>
      <c r="Q1848" s="90" t="str">
        <f>IF($G1848&lt;&gt;"",$O1848*P1848,IF(OR($I1848="c",$I1848="css"),SUMIF($G$22:G$2999,$K1848,Q$22:Q$2999),IF($I1848="c1",SUMIF($F$22:F$2999,$K1848,Q$22:Q$2999),IF($I1848="c2",SUMIF($E$22:E$2999,$K1848,Q$22:Q$2999),IF($I1848="c3",SUMIF($D$22:D$2999,$K1848,Q$22:Q$2999),IF($I1848="c4",SUMIF($C$22:C$2999,$K1848,Q$22:Q$2999),""))))))</f>
        <v/>
      </c>
      <c r="S1848" s="90"/>
      <c r="T1848" s="90" t="str">
        <f>IF(G1848&lt;&gt;"",IF(S1848&lt;&gt;"",O1848*S1848,"Celda Vacia"),IF($G1848&lt;&gt;"",$O1848*S1848,IF(OR($I1848="c",$I1848="css"),SUMIF($G$22:G$2999,$K1848,T$22:T$2999),IF($I1848="c1",SUMIF($F$22:F$2999,$K1848,T$22:T$2999),IF($I1848="c2",SUMIF($E$22:E$2999,$K1848,T$22:T$2999),IF($I1848="c3",SUMIF($D$22:D$2999,$K1848,T$22:T$2999),IF($I1848="c4",SUMIF($C$22:C$2999,$K1848,T$22:T$2999),"")))))))</f>
        <v/>
      </c>
      <c r="U1848" s="91" t="str">
        <f t="shared" si="462"/>
        <v/>
      </c>
      <c r="V1848" s="45"/>
      <c r="X1848" s="50" t="str">
        <f t="shared" si="451"/>
        <v/>
      </c>
      <c r="Y1848" s="69" t="str">
        <f t="shared" si="452"/>
        <v/>
      </c>
      <c r="Z1848" s="69" t="str">
        <f t="shared" si="453"/>
        <v/>
      </c>
      <c r="AA1848" s="69" t="str">
        <f>IF(I1848="CSS",IF(RELLENAR!$F$6="PEM",IF(OR(T1848&lt;(Q1848),Q1848=0),1,""),IF(OR(T1848*(1+$T$11+$T$9)&lt;(Q1848*(1+$O$9+$O$11)),Q1848=0),1,"")),"")</f>
        <v/>
      </c>
      <c r="AB1848" s="93" t="str">
        <f t="shared" si="454"/>
        <v/>
      </c>
      <c r="AC1848" s="56" t="str">
        <f t="shared" si="463"/>
        <v/>
      </c>
      <c r="AD1848" s="94" t="str">
        <f t="shared" si="464"/>
        <v/>
      </c>
      <c r="AE1848" s="56" t="str">
        <f t="shared" si="455"/>
        <v/>
      </c>
      <c r="AF1848" s="78" t="str">
        <f t="shared" si="456"/>
        <v/>
      </c>
    </row>
    <row r="1849" spans="1:32" s="74" customFormat="1" x14ac:dyDescent="0.2">
      <c r="A1849" s="74" t="str">
        <f>IF(EXPORTADO!I1831&lt;&gt;"",EXPORTADO!I1831,"")</f>
        <v/>
      </c>
      <c r="B1849" s="74" t="str">
        <f t="shared" si="449"/>
        <v/>
      </c>
      <c r="C1849" s="86" t="str">
        <f t="shared" si="457"/>
        <v/>
      </c>
      <c r="D1849" s="86" t="str">
        <f t="shared" si="458"/>
        <v/>
      </c>
      <c r="E1849" s="86" t="str">
        <f t="shared" si="459"/>
        <v/>
      </c>
      <c r="F1849" s="86" t="str">
        <f t="shared" si="460"/>
        <v/>
      </c>
      <c r="G1849" s="86" t="str">
        <f t="shared" si="461"/>
        <v/>
      </c>
      <c r="H1849" s="87" t="str">
        <f>IF(EXPORTADO!B1831&lt;&gt;"",EXPORTADO!B1831,"")</f>
        <v/>
      </c>
      <c r="I1849" s="78" t="str">
        <f t="shared" si="450"/>
        <v/>
      </c>
      <c r="J1849" s="78"/>
      <c r="K1849" s="88" t="str">
        <f>IF(EXPORTADO!A1831&lt;&gt;"",TRIM(EXPORTADO!A1831),"")</f>
        <v/>
      </c>
      <c r="L1849" s="50" t="str">
        <f>IF(K1849&lt;&gt;"",EXPORTADO!D1831,"")</f>
        <v/>
      </c>
      <c r="M1849" s="50"/>
      <c r="N1849" s="78" t="str">
        <f>IF(K1849&lt;&gt;"",EXPORTADO!C1831,"")</f>
        <v/>
      </c>
      <c r="O1849" s="89" t="str">
        <f>IF(G1849&lt;&gt;"",EXPORTADO!E1831,"")</f>
        <v/>
      </c>
      <c r="P1849" s="90" t="str">
        <f>IF(G1849&lt;&gt;"",EXPORTADO!F1831,"")</f>
        <v/>
      </c>
      <c r="Q1849" s="90" t="str">
        <f>IF($G1849&lt;&gt;"",$O1849*P1849,IF(OR($I1849="c",$I1849="css"),SUMIF($G$22:G$2999,$K1849,Q$22:Q$2999),IF($I1849="c1",SUMIF($F$22:F$2999,$K1849,Q$22:Q$2999),IF($I1849="c2",SUMIF($E$22:E$2999,$K1849,Q$22:Q$2999),IF($I1849="c3",SUMIF($D$22:D$2999,$K1849,Q$22:Q$2999),IF($I1849="c4",SUMIF($C$22:C$2999,$K1849,Q$22:Q$2999),""))))))</f>
        <v/>
      </c>
      <c r="S1849" s="90"/>
      <c r="T1849" s="90" t="str">
        <f>IF(G1849&lt;&gt;"",IF(S1849&lt;&gt;"",O1849*S1849,"Celda Vacia"),IF($G1849&lt;&gt;"",$O1849*S1849,IF(OR($I1849="c",$I1849="css"),SUMIF($G$22:G$2999,$K1849,T$22:T$2999),IF($I1849="c1",SUMIF($F$22:F$2999,$K1849,T$22:T$2999),IF($I1849="c2",SUMIF($E$22:E$2999,$K1849,T$22:T$2999),IF($I1849="c3",SUMIF($D$22:D$2999,$K1849,T$22:T$2999),IF($I1849="c4",SUMIF($C$22:C$2999,$K1849,T$22:T$2999),"")))))))</f>
        <v/>
      </c>
      <c r="U1849" s="91" t="str">
        <f t="shared" si="462"/>
        <v/>
      </c>
      <c r="V1849" s="45"/>
      <c r="X1849" s="50" t="str">
        <f t="shared" si="451"/>
        <v/>
      </c>
      <c r="Y1849" s="69" t="str">
        <f t="shared" si="452"/>
        <v/>
      </c>
      <c r="Z1849" s="69" t="str">
        <f t="shared" si="453"/>
        <v/>
      </c>
      <c r="AA1849" s="69" t="str">
        <f>IF(I1849="CSS",IF(RELLENAR!$F$6="PEM",IF(OR(T1849&lt;(Q1849),Q1849=0),1,""),IF(OR(T1849*(1+$T$11+$T$9)&lt;(Q1849*(1+$O$9+$O$11)),Q1849=0),1,"")),"")</f>
        <v/>
      </c>
      <c r="AB1849" s="93" t="str">
        <f t="shared" si="454"/>
        <v/>
      </c>
      <c r="AC1849" s="56" t="str">
        <f t="shared" si="463"/>
        <v/>
      </c>
      <c r="AD1849" s="94" t="str">
        <f t="shared" si="464"/>
        <v/>
      </c>
      <c r="AE1849" s="56" t="str">
        <f t="shared" si="455"/>
        <v/>
      </c>
      <c r="AF1849" s="78" t="str">
        <f t="shared" si="456"/>
        <v/>
      </c>
    </row>
    <row r="1850" spans="1:32" s="74" customFormat="1" x14ac:dyDescent="0.2">
      <c r="A1850" s="74" t="str">
        <f>IF(EXPORTADO!I1832&lt;&gt;"",EXPORTADO!I1832,"")</f>
        <v/>
      </c>
      <c r="B1850" s="74" t="str">
        <f t="shared" si="449"/>
        <v/>
      </c>
      <c r="C1850" s="86" t="str">
        <f t="shared" si="457"/>
        <v/>
      </c>
      <c r="D1850" s="86" t="str">
        <f t="shared" si="458"/>
        <v/>
      </c>
      <c r="E1850" s="86" t="str">
        <f t="shared" si="459"/>
        <v/>
      </c>
      <c r="F1850" s="86" t="str">
        <f t="shared" si="460"/>
        <v/>
      </c>
      <c r="G1850" s="86" t="str">
        <f t="shared" si="461"/>
        <v/>
      </c>
      <c r="H1850" s="87" t="str">
        <f>IF(EXPORTADO!B1832&lt;&gt;"",EXPORTADO!B1832,"")</f>
        <v/>
      </c>
      <c r="I1850" s="78" t="str">
        <f t="shared" si="450"/>
        <v/>
      </c>
      <c r="J1850" s="78"/>
      <c r="K1850" s="88" t="str">
        <f>IF(EXPORTADO!A1832&lt;&gt;"",TRIM(EXPORTADO!A1832),"")</f>
        <v/>
      </c>
      <c r="L1850" s="50" t="str">
        <f>IF(K1850&lt;&gt;"",EXPORTADO!D1832,"")</f>
        <v/>
      </c>
      <c r="M1850" s="50"/>
      <c r="N1850" s="78" t="str">
        <f>IF(K1850&lt;&gt;"",EXPORTADO!C1832,"")</f>
        <v/>
      </c>
      <c r="O1850" s="89" t="str">
        <f>IF(G1850&lt;&gt;"",EXPORTADO!E1832,"")</f>
        <v/>
      </c>
      <c r="P1850" s="90" t="str">
        <f>IF(G1850&lt;&gt;"",EXPORTADO!F1832,"")</f>
        <v/>
      </c>
      <c r="Q1850" s="90" t="str">
        <f>IF($G1850&lt;&gt;"",$O1850*P1850,IF(OR($I1850="c",$I1850="css"),SUMIF($G$22:G$2999,$K1850,Q$22:Q$2999),IF($I1850="c1",SUMIF($F$22:F$2999,$K1850,Q$22:Q$2999),IF($I1850="c2",SUMIF($E$22:E$2999,$K1850,Q$22:Q$2999),IF($I1850="c3",SUMIF($D$22:D$2999,$K1850,Q$22:Q$2999),IF($I1850="c4",SUMIF($C$22:C$2999,$K1850,Q$22:Q$2999),""))))))</f>
        <v/>
      </c>
      <c r="S1850" s="90"/>
      <c r="T1850" s="90" t="str">
        <f>IF(G1850&lt;&gt;"",IF(S1850&lt;&gt;"",O1850*S1850,"Celda Vacia"),IF($G1850&lt;&gt;"",$O1850*S1850,IF(OR($I1850="c",$I1850="css"),SUMIF($G$22:G$2999,$K1850,T$22:T$2999),IF($I1850="c1",SUMIF($F$22:F$2999,$K1850,T$22:T$2999),IF($I1850="c2",SUMIF($E$22:E$2999,$K1850,T$22:T$2999),IF($I1850="c3",SUMIF($D$22:D$2999,$K1850,T$22:T$2999),IF($I1850="c4",SUMIF($C$22:C$2999,$K1850,T$22:T$2999),"")))))))</f>
        <v/>
      </c>
      <c r="U1850" s="91" t="str">
        <f t="shared" si="462"/>
        <v/>
      </c>
      <c r="V1850" s="45"/>
      <c r="X1850" s="50" t="str">
        <f t="shared" si="451"/>
        <v/>
      </c>
      <c r="Y1850" s="69" t="str">
        <f t="shared" si="452"/>
        <v/>
      </c>
      <c r="Z1850" s="69" t="str">
        <f t="shared" si="453"/>
        <v/>
      </c>
      <c r="AA1850" s="69" t="str">
        <f>IF(I1850="CSS",IF(RELLENAR!$F$6="PEM",IF(OR(T1850&lt;(Q1850),Q1850=0),1,""),IF(OR(T1850*(1+$T$11+$T$9)&lt;(Q1850*(1+$O$9+$O$11)),Q1850=0),1,"")),"")</f>
        <v/>
      </c>
      <c r="AB1850" s="93" t="str">
        <f t="shared" si="454"/>
        <v/>
      </c>
      <c r="AC1850" s="56" t="str">
        <f t="shared" si="463"/>
        <v/>
      </c>
      <c r="AD1850" s="94" t="str">
        <f t="shared" si="464"/>
        <v/>
      </c>
      <c r="AE1850" s="56" t="str">
        <f t="shared" si="455"/>
        <v/>
      </c>
      <c r="AF1850" s="78" t="str">
        <f t="shared" si="456"/>
        <v/>
      </c>
    </row>
    <row r="1851" spans="1:32" s="74" customFormat="1" x14ac:dyDescent="0.2">
      <c r="A1851" s="74" t="str">
        <f>IF(EXPORTADO!I1833&lt;&gt;"",EXPORTADO!I1833,"")</f>
        <v/>
      </c>
      <c r="B1851" s="74" t="str">
        <f t="shared" si="449"/>
        <v/>
      </c>
      <c r="C1851" s="86" t="str">
        <f t="shared" si="457"/>
        <v/>
      </c>
      <c r="D1851" s="86" t="str">
        <f t="shared" si="458"/>
        <v/>
      </c>
      <c r="E1851" s="86" t="str">
        <f t="shared" si="459"/>
        <v/>
      </c>
      <c r="F1851" s="86" t="str">
        <f t="shared" si="460"/>
        <v/>
      </c>
      <c r="G1851" s="86" t="str">
        <f t="shared" si="461"/>
        <v/>
      </c>
      <c r="H1851" s="87" t="str">
        <f>IF(EXPORTADO!B1833&lt;&gt;"",EXPORTADO!B1833,"")</f>
        <v/>
      </c>
      <c r="I1851" s="78" t="str">
        <f t="shared" si="450"/>
        <v/>
      </c>
      <c r="J1851" s="78"/>
      <c r="K1851" s="88" t="str">
        <f>IF(EXPORTADO!A1833&lt;&gt;"",TRIM(EXPORTADO!A1833),"")</f>
        <v/>
      </c>
      <c r="L1851" s="50" t="str">
        <f>IF(K1851&lt;&gt;"",EXPORTADO!D1833,"")</f>
        <v/>
      </c>
      <c r="M1851" s="50"/>
      <c r="N1851" s="78" t="str">
        <f>IF(K1851&lt;&gt;"",EXPORTADO!C1833,"")</f>
        <v/>
      </c>
      <c r="O1851" s="89" t="str">
        <f>IF(G1851&lt;&gt;"",EXPORTADO!E1833,"")</f>
        <v/>
      </c>
      <c r="P1851" s="90" t="str">
        <f>IF(G1851&lt;&gt;"",EXPORTADO!F1833,"")</f>
        <v/>
      </c>
      <c r="Q1851" s="90" t="str">
        <f>IF($G1851&lt;&gt;"",$O1851*P1851,IF(OR($I1851="c",$I1851="css"),SUMIF($G$22:G$2999,$K1851,Q$22:Q$2999),IF($I1851="c1",SUMIF($F$22:F$2999,$K1851,Q$22:Q$2999),IF($I1851="c2",SUMIF($E$22:E$2999,$K1851,Q$22:Q$2999),IF($I1851="c3",SUMIF($D$22:D$2999,$K1851,Q$22:Q$2999),IF($I1851="c4",SUMIF($C$22:C$2999,$K1851,Q$22:Q$2999),""))))))</f>
        <v/>
      </c>
      <c r="S1851" s="90"/>
      <c r="T1851" s="90" t="str">
        <f>IF(G1851&lt;&gt;"",IF(S1851&lt;&gt;"",O1851*S1851,"Celda Vacia"),IF($G1851&lt;&gt;"",$O1851*S1851,IF(OR($I1851="c",$I1851="css"),SUMIF($G$22:G$2999,$K1851,T$22:T$2999),IF($I1851="c1",SUMIF($F$22:F$2999,$K1851,T$22:T$2999),IF($I1851="c2",SUMIF($E$22:E$2999,$K1851,T$22:T$2999),IF($I1851="c3",SUMIF($D$22:D$2999,$K1851,T$22:T$2999),IF($I1851="c4",SUMIF($C$22:C$2999,$K1851,T$22:T$2999),"")))))))</f>
        <v/>
      </c>
      <c r="U1851" s="91" t="str">
        <f t="shared" si="462"/>
        <v/>
      </c>
      <c r="V1851" s="45"/>
      <c r="X1851" s="50" t="str">
        <f t="shared" si="451"/>
        <v/>
      </c>
      <c r="Y1851" s="69" t="str">
        <f t="shared" si="452"/>
        <v/>
      </c>
      <c r="Z1851" s="69" t="str">
        <f t="shared" si="453"/>
        <v/>
      </c>
      <c r="AA1851" s="69" t="str">
        <f>IF(I1851="CSS",IF(RELLENAR!$F$6="PEM",IF(OR(T1851&lt;(Q1851),Q1851=0),1,""),IF(OR(T1851*(1+$T$11+$T$9)&lt;(Q1851*(1+$O$9+$O$11)),Q1851=0),1,"")),"")</f>
        <v/>
      </c>
      <c r="AB1851" s="93" t="str">
        <f t="shared" si="454"/>
        <v/>
      </c>
      <c r="AC1851" s="56" t="str">
        <f t="shared" si="463"/>
        <v/>
      </c>
      <c r="AD1851" s="94" t="str">
        <f t="shared" si="464"/>
        <v/>
      </c>
      <c r="AE1851" s="56" t="str">
        <f t="shared" si="455"/>
        <v/>
      </c>
      <c r="AF1851" s="78" t="str">
        <f t="shared" si="456"/>
        <v/>
      </c>
    </row>
    <row r="1852" spans="1:32" s="74" customFormat="1" x14ac:dyDescent="0.2">
      <c r="A1852" s="74" t="str">
        <f>IF(EXPORTADO!I1834&lt;&gt;"",EXPORTADO!I1834,"")</f>
        <v/>
      </c>
      <c r="B1852" s="74" t="str">
        <f t="shared" si="449"/>
        <v/>
      </c>
      <c r="C1852" s="86" t="str">
        <f t="shared" si="457"/>
        <v/>
      </c>
      <c r="D1852" s="86" t="str">
        <f t="shared" si="458"/>
        <v/>
      </c>
      <c r="E1852" s="86" t="str">
        <f t="shared" si="459"/>
        <v/>
      </c>
      <c r="F1852" s="86" t="str">
        <f t="shared" si="460"/>
        <v/>
      </c>
      <c r="G1852" s="86" t="str">
        <f t="shared" si="461"/>
        <v/>
      </c>
      <c r="H1852" s="87" t="str">
        <f>IF(EXPORTADO!B1834&lt;&gt;"",EXPORTADO!B1834,"")</f>
        <v/>
      </c>
      <c r="I1852" s="78" t="str">
        <f t="shared" si="450"/>
        <v/>
      </c>
      <c r="J1852" s="78"/>
      <c r="K1852" s="88" t="str">
        <f>IF(EXPORTADO!A1834&lt;&gt;"",TRIM(EXPORTADO!A1834),"")</f>
        <v/>
      </c>
      <c r="L1852" s="50" t="str">
        <f>IF(K1852&lt;&gt;"",EXPORTADO!D1834,"")</f>
        <v/>
      </c>
      <c r="M1852" s="50"/>
      <c r="N1852" s="78" t="str">
        <f>IF(K1852&lt;&gt;"",EXPORTADO!C1834,"")</f>
        <v/>
      </c>
      <c r="O1852" s="89" t="str">
        <f>IF(G1852&lt;&gt;"",EXPORTADO!E1834,"")</f>
        <v/>
      </c>
      <c r="P1852" s="90" t="str">
        <f>IF(G1852&lt;&gt;"",EXPORTADO!F1834,"")</f>
        <v/>
      </c>
      <c r="Q1852" s="90" t="str">
        <f>IF($G1852&lt;&gt;"",$O1852*P1852,IF(OR($I1852="c",$I1852="css"),SUMIF($G$22:G$2999,$K1852,Q$22:Q$2999),IF($I1852="c1",SUMIF($F$22:F$2999,$K1852,Q$22:Q$2999),IF($I1852="c2",SUMIF($E$22:E$2999,$K1852,Q$22:Q$2999),IF($I1852="c3",SUMIF($D$22:D$2999,$K1852,Q$22:Q$2999),IF($I1852="c4",SUMIF($C$22:C$2999,$K1852,Q$22:Q$2999),""))))))</f>
        <v/>
      </c>
      <c r="S1852" s="90"/>
      <c r="T1852" s="90" t="str">
        <f>IF(G1852&lt;&gt;"",IF(S1852&lt;&gt;"",O1852*S1852,"Celda Vacia"),IF($G1852&lt;&gt;"",$O1852*S1852,IF(OR($I1852="c",$I1852="css"),SUMIF($G$22:G$2999,$K1852,T$22:T$2999),IF($I1852="c1",SUMIF($F$22:F$2999,$K1852,T$22:T$2999),IF($I1852="c2",SUMIF($E$22:E$2999,$K1852,T$22:T$2999),IF($I1852="c3",SUMIF($D$22:D$2999,$K1852,T$22:T$2999),IF($I1852="c4",SUMIF($C$22:C$2999,$K1852,T$22:T$2999),"")))))))</f>
        <v/>
      </c>
      <c r="U1852" s="91" t="str">
        <f t="shared" si="462"/>
        <v/>
      </c>
      <c r="V1852" s="45"/>
      <c r="X1852" s="50" t="str">
        <f t="shared" si="451"/>
        <v/>
      </c>
      <c r="Y1852" s="69" t="str">
        <f t="shared" si="452"/>
        <v/>
      </c>
      <c r="Z1852" s="69" t="str">
        <f t="shared" si="453"/>
        <v/>
      </c>
      <c r="AA1852" s="69" t="str">
        <f>IF(I1852="CSS",IF(RELLENAR!$F$6="PEM",IF(OR(T1852&lt;(Q1852),Q1852=0),1,""),IF(OR(T1852*(1+$T$11+$T$9)&lt;(Q1852*(1+$O$9+$O$11)),Q1852=0),1,"")),"")</f>
        <v/>
      </c>
      <c r="AB1852" s="93" t="str">
        <f t="shared" si="454"/>
        <v/>
      </c>
      <c r="AC1852" s="56" t="str">
        <f t="shared" si="463"/>
        <v/>
      </c>
      <c r="AD1852" s="94" t="str">
        <f t="shared" si="464"/>
        <v/>
      </c>
      <c r="AE1852" s="56" t="str">
        <f t="shared" si="455"/>
        <v/>
      </c>
      <c r="AF1852" s="78" t="str">
        <f t="shared" si="456"/>
        <v/>
      </c>
    </row>
    <row r="1853" spans="1:32" s="74" customFormat="1" x14ac:dyDescent="0.2">
      <c r="A1853" s="74" t="str">
        <f>IF(EXPORTADO!I1835&lt;&gt;"",EXPORTADO!I1835,"")</f>
        <v/>
      </c>
      <c r="B1853" s="74" t="str">
        <f t="shared" si="449"/>
        <v/>
      </c>
      <c r="C1853" s="86" t="str">
        <f t="shared" si="457"/>
        <v/>
      </c>
      <c r="D1853" s="86" t="str">
        <f t="shared" si="458"/>
        <v/>
      </c>
      <c r="E1853" s="86" t="str">
        <f t="shared" si="459"/>
        <v/>
      </c>
      <c r="F1853" s="86" t="str">
        <f t="shared" si="460"/>
        <v/>
      </c>
      <c r="G1853" s="86" t="str">
        <f t="shared" si="461"/>
        <v/>
      </c>
      <c r="H1853" s="87" t="str">
        <f>IF(EXPORTADO!B1835&lt;&gt;"",EXPORTADO!B1835,"")</f>
        <v/>
      </c>
      <c r="I1853" s="78" t="str">
        <f t="shared" si="450"/>
        <v/>
      </c>
      <c r="J1853" s="78"/>
      <c r="K1853" s="88" t="str">
        <f>IF(EXPORTADO!A1835&lt;&gt;"",TRIM(EXPORTADO!A1835),"")</f>
        <v/>
      </c>
      <c r="L1853" s="50" t="str">
        <f>IF(K1853&lt;&gt;"",EXPORTADO!D1835,"")</f>
        <v/>
      </c>
      <c r="M1853" s="50"/>
      <c r="N1853" s="78" t="str">
        <f>IF(K1853&lt;&gt;"",EXPORTADO!C1835,"")</f>
        <v/>
      </c>
      <c r="O1853" s="89" t="str">
        <f>IF(G1853&lt;&gt;"",EXPORTADO!E1835,"")</f>
        <v/>
      </c>
      <c r="P1853" s="90" t="str">
        <f>IF(G1853&lt;&gt;"",EXPORTADO!F1835,"")</f>
        <v/>
      </c>
      <c r="Q1853" s="90" t="str">
        <f>IF($G1853&lt;&gt;"",$O1853*P1853,IF(OR($I1853="c",$I1853="css"),SUMIF($G$22:G$2999,$K1853,Q$22:Q$2999),IF($I1853="c1",SUMIF($F$22:F$2999,$K1853,Q$22:Q$2999),IF($I1853="c2",SUMIF($E$22:E$2999,$K1853,Q$22:Q$2999),IF($I1853="c3",SUMIF($D$22:D$2999,$K1853,Q$22:Q$2999),IF($I1853="c4",SUMIF($C$22:C$2999,$K1853,Q$22:Q$2999),""))))))</f>
        <v/>
      </c>
      <c r="S1853" s="90"/>
      <c r="T1853" s="90" t="str">
        <f>IF(G1853&lt;&gt;"",IF(S1853&lt;&gt;"",O1853*S1853,"Celda Vacia"),IF($G1853&lt;&gt;"",$O1853*S1853,IF(OR($I1853="c",$I1853="css"),SUMIF($G$22:G$2999,$K1853,T$22:T$2999),IF($I1853="c1",SUMIF($F$22:F$2999,$K1853,T$22:T$2999),IF($I1853="c2",SUMIF($E$22:E$2999,$K1853,T$22:T$2999),IF($I1853="c3",SUMIF($D$22:D$2999,$K1853,T$22:T$2999),IF($I1853="c4",SUMIF($C$22:C$2999,$K1853,T$22:T$2999),"")))))))</f>
        <v/>
      </c>
      <c r="U1853" s="91" t="str">
        <f t="shared" si="462"/>
        <v/>
      </c>
      <c r="V1853" s="45"/>
      <c r="X1853" s="50" t="str">
        <f t="shared" si="451"/>
        <v/>
      </c>
      <c r="Y1853" s="69" t="str">
        <f t="shared" si="452"/>
        <v/>
      </c>
      <c r="Z1853" s="69" t="str">
        <f t="shared" si="453"/>
        <v/>
      </c>
      <c r="AA1853" s="69" t="str">
        <f>IF(I1853="CSS",IF(RELLENAR!$F$6="PEM",IF(OR(T1853&lt;(Q1853),Q1853=0),1,""),IF(OR(T1853*(1+$T$11+$T$9)&lt;(Q1853*(1+$O$9+$O$11)),Q1853=0),1,"")),"")</f>
        <v/>
      </c>
      <c r="AB1853" s="93" t="str">
        <f t="shared" si="454"/>
        <v/>
      </c>
      <c r="AC1853" s="56" t="str">
        <f t="shared" si="463"/>
        <v/>
      </c>
      <c r="AD1853" s="94" t="str">
        <f t="shared" si="464"/>
        <v/>
      </c>
      <c r="AE1853" s="56" t="str">
        <f t="shared" si="455"/>
        <v/>
      </c>
      <c r="AF1853" s="78" t="str">
        <f t="shared" si="456"/>
        <v/>
      </c>
    </row>
    <row r="1854" spans="1:32" s="74" customFormat="1" x14ac:dyDescent="0.2">
      <c r="A1854" s="74" t="str">
        <f>IF(EXPORTADO!I1836&lt;&gt;"",EXPORTADO!I1836,"")</f>
        <v/>
      </c>
      <c r="B1854" s="74" t="str">
        <f t="shared" si="449"/>
        <v/>
      </c>
      <c r="C1854" s="86" t="str">
        <f t="shared" si="457"/>
        <v/>
      </c>
      <c r="D1854" s="86" t="str">
        <f t="shared" si="458"/>
        <v/>
      </c>
      <c r="E1854" s="86" t="str">
        <f t="shared" si="459"/>
        <v/>
      </c>
      <c r="F1854" s="86" t="str">
        <f t="shared" si="460"/>
        <v/>
      </c>
      <c r="G1854" s="86" t="str">
        <f t="shared" si="461"/>
        <v/>
      </c>
      <c r="H1854" s="87" t="str">
        <f>IF(EXPORTADO!B1836&lt;&gt;"",EXPORTADO!B1836,"")</f>
        <v/>
      </c>
      <c r="I1854" s="78" t="str">
        <f t="shared" si="450"/>
        <v/>
      </c>
      <c r="J1854" s="78"/>
      <c r="K1854" s="88" t="str">
        <f>IF(EXPORTADO!A1836&lt;&gt;"",TRIM(EXPORTADO!A1836),"")</f>
        <v/>
      </c>
      <c r="L1854" s="50" t="str">
        <f>IF(K1854&lt;&gt;"",EXPORTADO!D1836,"")</f>
        <v/>
      </c>
      <c r="M1854" s="50"/>
      <c r="N1854" s="78" t="str">
        <f>IF(K1854&lt;&gt;"",EXPORTADO!C1836,"")</f>
        <v/>
      </c>
      <c r="O1854" s="89" t="str">
        <f>IF(G1854&lt;&gt;"",EXPORTADO!E1836,"")</f>
        <v/>
      </c>
      <c r="P1854" s="90" t="str">
        <f>IF(G1854&lt;&gt;"",EXPORTADO!F1836,"")</f>
        <v/>
      </c>
      <c r="Q1854" s="90" t="str">
        <f>IF($G1854&lt;&gt;"",$O1854*P1854,IF(OR($I1854="c",$I1854="css"),SUMIF($G$22:G$2999,$K1854,Q$22:Q$2999),IF($I1854="c1",SUMIF($F$22:F$2999,$K1854,Q$22:Q$2999),IF($I1854="c2",SUMIF($E$22:E$2999,$K1854,Q$22:Q$2999),IF($I1854="c3",SUMIF($D$22:D$2999,$K1854,Q$22:Q$2999),IF($I1854="c4",SUMIF($C$22:C$2999,$K1854,Q$22:Q$2999),""))))))</f>
        <v/>
      </c>
      <c r="S1854" s="90"/>
      <c r="T1854" s="90" t="str">
        <f>IF(G1854&lt;&gt;"",IF(S1854&lt;&gt;"",O1854*S1854,"Celda Vacia"),IF($G1854&lt;&gt;"",$O1854*S1854,IF(OR($I1854="c",$I1854="css"),SUMIF($G$22:G$2999,$K1854,T$22:T$2999),IF($I1854="c1",SUMIF($F$22:F$2999,$K1854,T$22:T$2999),IF($I1854="c2",SUMIF($E$22:E$2999,$K1854,T$22:T$2999),IF($I1854="c3",SUMIF($D$22:D$2999,$K1854,T$22:T$2999),IF($I1854="c4",SUMIF($C$22:C$2999,$K1854,T$22:T$2999),"")))))))</f>
        <v/>
      </c>
      <c r="U1854" s="91" t="str">
        <f t="shared" si="462"/>
        <v/>
      </c>
      <c r="V1854" s="45"/>
      <c r="X1854" s="50" t="str">
        <f t="shared" si="451"/>
        <v/>
      </c>
      <c r="Y1854" s="69" t="str">
        <f t="shared" si="452"/>
        <v/>
      </c>
      <c r="Z1854" s="69" t="str">
        <f t="shared" si="453"/>
        <v/>
      </c>
      <c r="AA1854" s="69" t="str">
        <f>IF(I1854="CSS",IF(RELLENAR!$F$6="PEM",IF(OR(T1854&lt;(Q1854),Q1854=0),1,""),IF(OR(T1854*(1+$T$11+$T$9)&lt;(Q1854*(1+$O$9+$O$11)),Q1854=0),1,"")),"")</f>
        <v/>
      </c>
      <c r="AB1854" s="93" t="str">
        <f t="shared" si="454"/>
        <v/>
      </c>
      <c r="AC1854" s="56" t="str">
        <f t="shared" si="463"/>
        <v/>
      </c>
      <c r="AD1854" s="94" t="str">
        <f t="shared" si="464"/>
        <v/>
      </c>
      <c r="AE1854" s="56" t="str">
        <f t="shared" si="455"/>
        <v/>
      </c>
      <c r="AF1854" s="78" t="str">
        <f t="shared" si="456"/>
        <v/>
      </c>
    </row>
    <row r="1855" spans="1:32" s="74" customFormat="1" x14ac:dyDescent="0.2">
      <c r="A1855" s="74" t="str">
        <f>IF(EXPORTADO!I1837&lt;&gt;"",EXPORTADO!I1837,"")</f>
        <v/>
      </c>
      <c r="B1855" s="74" t="str">
        <f t="shared" si="449"/>
        <v/>
      </c>
      <c r="C1855" s="86" t="str">
        <f t="shared" si="457"/>
        <v/>
      </c>
      <c r="D1855" s="86" t="str">
        <f t="shared" si="458"/>
        <v/>
      </c>
      <c r="E1855" s="86" t="str">
        <f t="shared" si="459"/>
        <v/>
      </c>
      <c r="F1855" s="86" t="str">
        <f t="shared" si="460"/>
        <v/>
      </c>
      <c r="G1855" s="86" t="str">
        <f t="shared" si="461"/>
        <v/>
      </c>
      <c r="H1855" s="87" t="str">
        <f>IF(EXPORTADO!B1837&lt;&gt;"",EXPORTADO!B1837,"")</f>
        <v/>
      </c>
      <c r="I1855" s="78" t="str">
        <f t="shared" si="450"/>
        <v/>
      </c>
      <c r="J1855" s="78"/>
      <c r="K1855" s="88" t="str">
        <f>IF(EXPORTADO!A1837&lt;&gt;"",TRIM(EXPORTADO!A1837),"")</f>
        <v/>
      </c>
      <c r="L1855" s="50" t="str">
        <f>IF(K1855&lt;&gt;"",EXPORTADO!D1837,"")</f>
        <v/>
      </c>
      <c r="M1855" s="50"/>
      <c r="N1855" s="78" t="str">
        <f>IF(K1855&lt;&gt;"",EXPORTADO!C1837,"")</f>
        <v/>
      </c>
      <c r="O1855" s="89" t="str">
        <f>IF(G1855&lt;&gt;"",EXPORTADO!E1837,"")</f>
        <v/>
      </c>
      <c r="P1855" s="90" t="str">
        <f>IF(G1855&lt;&gt;"",EXPORTADO!F1837,"")</f>
        <v/>
      </c>
      <c r="Q1855" s="90" t="str">
        <f>IF($G1855&lt;&gt;"",$O1855*P1855,IF(OR($I1855="c",$I1855="css"),SUMIF($G$22:G$2999,$K1855,Q$22:Q$2999),IF($I1855="c1",SUMIF($F$22:F$2999,$K1855,Q$22:Q$2999),IF($I1855="c2",SUMIF($E$22:E$2999,$K1855,Q$22:Q$2999),IF($I1855="c3",SUMIF($D$22:D$2999,$K1855,Q$22:Q$2999),IF($I1855="c4",SUMIF($C$22:C$2999,$K1855,Q$22:Q$2999),""))))))</f>
        <v/>
      </c>
      <c r="S1855" s="90"/>
      <c r="T1855" s="90" t="str">
        <f>IF(G1855&lt;&gt;"",IF(S1855&lt;&gt;"",O1855*S1855,"Celda Vacia"),IF($G1855&lt;&gt;"",$O1855*S1855,IF(OR($I1855="c",$I1855="css"),SUMIF($G$22:G$2999,$K1855,T$22:T$2999),IF($I1855="c1",SUMIF($F$22:F$2999,$K1855,T$22:T$2999),IF($I1855="c2",SUMIF($E$22:E$2999,$K1855,T$22:T$2999),IF($I1855="c3",SUMIF($D$22:D$2999,$K1855,T$22:T$2999),IF($I1855="c4",SUMIF($C$22:C$2999,$K1855,T$22:T$2999),"")))))))</f>
        <v/>
      </c>
      <c r="U1855" s="91" t="str">
        <f t="shared" si="462"/>
        <v/>
      </c>
      <c r="V1855" s="45"/>
      <c r="X1855" s="50" t="str">
        <f t="shared" si="451"/>
        <v/>
      </c>
      <c r="Y1855" s="69" t="str">
        <f t="shared" si="452"/>
        <v/>
      </c>
      <c r="Z1855" s="69" t="str">
        <f t="shared" si="453"/>
        <v/>
      </c>
      <c r="AA1855" s="69" t="str">
        <f>IF(I1855="CSS",IF(RELLENAR!$F$6="PEM",IF(OR(T1855&lt;(Q1855),Q1855=0),1,""),IF(OR(T1855*(1+$T$11+$T$9)&lt;(Q1855*(1+$O$9+$O$11)),Q1855=0),1,"")),"")</f>
        <v/>
      </c>
      <c r="AB1855" s="93" t="str">
        <f t="shared" si="454"/>
        <v/>
      </c>
      <c r="AC1855" s="56" t="str">
        <f t="shared" si="463"/>
        <v/>
      </c>
      <c r="AD1855" s="94" t="str">
        <f t="shared" si="464"/>
        <v/>
      </c>
      <c r="AE1855" s="56" t="str">
        <f t="shared" si="455"/>
        <v/>
      </c>
      <c r="AF1855" s="78" t="str">
        <f t="shared" si="456"/>
        <v/>
      </c>
    </row>
    <row r="1856" spans="1:32" s="74" customFormat="1" x14ac:dyDescent="0.2">
      <c r="A1856" s="74" t="str">
        <f>IF(EXPORTADO!I1838&lt;&gt;"",EXPORTADO!I1838,"")</f>
        <v/>
      </c>
      <c r="B1856" s="74" t="str">
        <f t="shared" si="449"/>
        <v/>
      </c>
      <c r="C1856" s="86" t="str">
        <f t="shared" si="457"/>
        <v/>
      </c>
      <c r="D1856" s="86" t="str">
        <f t="shared" si="458"/>
        <v/>
      </c>
      <c r="E1856" s="86" t="str">
        <f t="shared" si="459"/>
        <v/>
      </c>
      <c r="F1856" s="86" t="str">
        <f t="shared" si="460"/>
        <v/>
      </c>
      <c r="G1856" s="86" t="str">
        <f t="shared" si="461"/>
        <v/>
      </c>
      <c r="H1856" s="87" t="str">
        <f>IF(EXPORTADO!B1838&lt;&gt;"",EXPORTADO!B1838,"")</f>
        <v/>
      </c>
      <c r="I1856" s="78" t="str">
        <f t="shared" si="450"/>
        <v/>
      </c>
      <c r="J1856" s="78"/>
      <c r="K1856" s="88" t="str">
        <f>IF(EXPORTADO!A1838&lt;&gt;"",TRIM(EXPORTADO!A1838),"")</f>
        <v/>
      </c>
      <c r="L1856" s="50" t="str">
        <f>IF(K1856&lt;&gt;"",EXPORTADO!D1838,"")</f>
        <v/>
      </c>
      <c r="M1856" s="50"/>
      <c r="N1856" s="78" t="str">
        <f>IF(K1856&lt;&gt;"",EXPORTADO!C1838,"")</f>
        <v/>
      </c>
      <c r="O1856" s="89" t="str">
        <f>IF(G1856&lt;&gt;"",EXPORTADO!E1838,"")</f>
        <v/>
      </c>
      <c r="P1856" s="90" t="str">
        <f>IF(G1856&lt;&gt;"",EXPORTADO!F1838,"")</f>
        <v/>
      </c>
      <c r="Q1856" s="90" t="str">
        <f>IF($G1856&lt;&gt;"",$O1856*P1856,IF(OR($I1856="c",$I1856="css"),SUMIF($G$22:G$2999,$K1856,Q$22:Q$2999),IF($I1856="c1",SUMIF($F$22:F$2999,$K1856,Q$22:Q$2999),IF($I1856="c2",SUMIF($E$22:E$2999,$K1856,Q$22:Q$2999),IF($I1856="c3",SUMIF($D$22:D$2999,$K1856,Q$22:Q$2999),IF($I1856="c4",SUMIF($C$22:C$2999,$K1856,Q$22:Q$2999),""))))))</f>
        <v/>
      </c>
      <c r="S1856" s="90"/>
      <c r="T1856" s="90" t="str">
        <f>IF(G1856&lt;&gt;"",IF(S1856&lt;&gt;"",O1856*S1856,"Celda Vacia"),IF($G1856&lt;&gt;"",$O1856*S1856,IF(OR($I1856="c",$I1856="css"),SUMIF($G$22:G$2999,$K1856,T$22:T$2999),IF($I1856="c1",SUMIF($F$22:F$2999,$K1856,T$22:T$2999),IF($I1856="c2",SUMIF($E$22:E$2999,$K1856,T$22:T$2999),IF($I1856="c3",SUMIF($D$22:D$2999,$K1856,T$22:T$2999),IF($I1856="c4",SUMIF($C$22:C$2999,$K1856,T$22:T$2999),"")))))))</f>
        <v/>
      </c>
      <c r="U1856" s="91" t="str">
        <f t="shared" si="462"/>
        <v/>
      </c>
      <c r="V1856" s="45"/>
      <c r="X1856" s="50" t="str">
        <f t="shared" si="451"/>
        <v/>
      </c>
      <c r="Y1856" s="69" t="str">
        <f t="shared" si="452"/>
        <v/>
      </c>
      <c r="Z1856" s="69" t="str">
        <f t="shared" si="453"/>
        <v/>
      </c>
      <c r="AA1856" s="69" t="str">
        <f>IF(I1856="CSS",IF(RELLENAR!$F$6="PEM",IF(OR(T1856&lt;(Q1856),Q1856=0),1,""),IF(OR(T1856*(1+$T$11+$T$9)&lt;(Q1856*(1+$O$9+$O$11)),Q1856=0),1,"")),"")</f>
        <v/>
      </c>
      <c r="AB1856" s="93" t="str">
        <f t="shared" si="454"/>
        <v/>
      </c>
      <c r="AC1856" s="56" t="str">
        <f t="shared" si="463"/>
        <v/>
      </c>
      <c r="AD1856" s="94" t="str">
        <f t="shared" si="464"/>
        <v/>
      </c>
      <c r="AE1856" s="56" t="str">
        <f t="shared" si="455"/>
        <v/>
      </c>
      <c r="AF1856" s="78" t="str">
        <f t="shared" si="456"/>
        <v/>
      </c>
    </row>
    <row r="1857" spans="1:32" s="74" customFormat="1" x14ac:dyDescent="0.2">
      <c r="A1857" s="74" t="str">
        <f>IF(EXPORTADO!I1839&lt;&gt;"",EXPORTADO!I1839,"")</f>
        <v/>
      </c>
      <c r="B1857" s="74" t="str">
        <f t="shared" si="449"/>
        <v/>
      </c>
      <c r="C1857" s="86" t="str">
        <f t="shared" si="457"/>
        <v/>
      </c>
      <c r="D1857" s="86" t="str">
        <f t="shared" si="458"/>
        <v/>
      </c>
      <c r="E1857" s="86" t="str">
        <f t="shared" si="459"/>
        <v/>
      </c>
      <c r="F1857" s="86" t="str">
        <f t="shared" si="460"/>
        <v/>
      </c>
      <c r="G1857" s="86" t="str">
        <f t="shared" si="461"/>
        <v/>
      </c>
      <c r="H1857" s="87" t="str">
        <f>IF(EXPORTADO!B1839&lt;&gt;"",EXPORTADO!B1839,"")</f>
        <v/>
      </c>
      <c r="I1857" s="78" t="str">
        <f t="shared" si="450"/>
        <v/>
      </c>
      <c r="J1857" s="78"/>
      <c r="K1857" s="88" t="str">
        <f>IF(EXPORTADO!A1839&lt;&gt;"",TRIM(EXPORTADO!A1839),"")</f>
        <v/>
      </c>
      <c r="L1857" s="50" t="str">
        <f>IF(K1857&lt;&gt;"",EXPORTADO!D1839,"")</f>
        <v/>
      </c>
      <c r="M1857" s="50"/>
      <c r="N1857" s="78" t="str">
        <f>IF(K1857&lt;&gt;"",EXPORTADO!C1839,"")</f>
        <v/>
      </c>
      <c r="O1857" s="89" t="str">
        <f>IF(G1857&lt;&gt;"",EXPORTADO!E1839,"")</f>
        <v/>
      </c>
      <c r="P1857" s="90" t="str">
        <f>IF(G1857&lt;&gt;"",EXPORTADO!F1839,"")</f>
        <v/>
      </c>
      <c r="Q1857" s="90" t="str">
        <f>IF($G1857&lt;&gt;"",$O1857*P1857,IF(OR($I1857="c",$I1857="css"),SUMIF($G$22:G$2999,$K1857,Q$22:Q$2999),IF($I1857="c1",SUMIF($F$22:F$2999,$K1857,Q$22:Q$2999),IF($I1857="c2",SUMIF($E$22:E$2999,$K1857,Q$22:Q$2999),IF($I1857="c3",SUMIF($D$22:D$2999,$K1857,Q$22:Q$2999),IF($I1857="c4",SUMIF($C$22:C$2999,$K1857,Q$22:Q$2999),""))))))</f>
        <v/>
      </c>
      <c r="S1857" s="90"/>
      <c r="T1857" s="90" t="str">
        <f>IF(G1857&lt;&gt;"",IF(S1857&lt;&gt;"",O1857*S1857,"Celda Vacia"),IF($G1857&lt;&gt;"",$O1857*S1857,IF(OR($I1857="c",$I1857="css"),SUMIF($G$22:G$2999,$K1857,T$22:T$2999),IF($I1857="c1",SUMIF($F$22:F$2999,$K1857,T$22:T$2999),IF($I1857="c2",SUMIF($E$22:E$2999,$K1857,T$22:T$2999),IF($I1857="c3",SUMIF($D$22:D$2999,$K1857,T$22:T$2999),IF($I1857="c4",SUMIF($C$22:C$2999,$K1857,T$22:T$2999),"")))))))</f>
        <v/>
      </c>
      <c r="U1857" s="91" t="str">
        <f t="shared" si="462"/>
        <v/>
      </c>
      <c r="V1857" s="45"/>
      <c r="X1857" s="50" t="str">
        <f t="shared" si="451"/>
        <v/>
      </c>
      <c r="Y1857" s="69" t="str">
        <f t="shared" si="452"/>
        <v/>
      </c>
      <c r="Z1857" s="69" t="str">
        <f t="shared" si="453"/>
        <v/>
      </c>
      <c r="AA1857" s="69" t="str">
        <f>IF(I1857="CSS",IF(RELLENAR!$F$6="PEM",IF(OR(T1857&lt;(Q1857),Q1857=0),1,""),IF(OR(T1857*(1+$T$11+$T$9)&lt;(Q1857*(1+$O$9+$O$11)),Q1857=0),1,"")),"")</f>
        <v/>
      </c>
      <c r="AB1857" s="93" t="str">
        <f t="shared" si="454"/>
        <v/>
      </c>
      <c r="AC1857" s="56" t="str">
        <f t="shared" si="463"/>
        <v/>
      </c>
      <c r="AD1857" s="94" t="str">
        <f t="shared" si="464"/>
        <v/>
      </c>
      <c r="AE1857" s="56" t="str">
        <f t="shared" si="455"/>
        <v/>
      </c>
      <c r="AF1857" s="78" t="str">
        <f t="shared" si="456"/>
        <v/>
      </c>
    </row>
    <row r="1858" spans="1:32" s="74" customFormat="1" x14ac:dyDescent="0.2">
      <c r="A1858" s="74" t="str">
        <f>IF(EXPORTADO!I1840&lt;&gt;"",EXPORTADO!I1840,"")</f>
        <v/>
      </c>
      <c r="B1858" s="74" t="str">
        <f t="shared" ref="B1858:B1921" si="465">IF(K1858&lt;&gt;"",LEN(K1858),"")</f>
        <v/>
      </c>
      <c r="C1858" s="86" t="str">
        <f t="shared" si="457"/>
        <v/>
      </c>
      <c r="D1858" s="86" t="str">
        <f t="shared" si="458"/>
        <v/>
      </c>
      <c r="E1858" s="86" t="str">
        <f t="shared" si="459"/>
        <v/>
      </c>
      <c r="F1858" s="86" t="str">
        <f t="shared" si="460"/>
        <v/>
      </c>
      <c r="G1858" s="86" t="str">
        <f t="shared" si="461"/>
        <v/>
      </c>
      <c r="H1858" s="87" t="str">
        <f>IF(EXPORTADO!B1840&lt;&gt;"",EXPORTADO!B1840,"")</f>
        <v/>
      </c>
      <c r="I1858" s="78" t="str">
        <f t="shared" ref="I1858:I1921" si="466">IF(K1858&lt;&gt;"",IF(OR(K1858=CSS.1,K1858=CSS.2,K1858=CSS.3),"CSS",IF(B1858=17,IF(H1858="capítulo","c5","p5"),IF(B1858=14,IF(H1858="capítulo","c4","p4"),IF(B1858=11,IF(H1858="capítulo","c3","p3"),IF(B1858=8,IF(H1858="capítulo","c2","p2"),IF(B1858=5,IF(H1858="capítulo","c1","p1"),IF(B1858=2,"c"))))))),"")</f>
        <v/>
      </c>
      <c r="J1858" s="78"/>
      <c r="K1858" s="88" t="str">
        <f>IF(EXPORTADO!A1840&lt;&gt;"",TRIM(EXPORTADO!A1840),"")</f>
        <v/>
      </c>
      <c r="L1858" s="50" t="str">
        <f>IF(K1858&lt;&gt;"",EXPORTADO!D1840,"")</f>
        <v/>
      </c>
      <c r="M1858" s="50"/>
      <c r="N1858" s="78" t="str">
        <f>IF(K1858&lt;&gt;"",EXPORTADO!C1840,"")</f>
        <v/>
      </c>
      <c r="O1858" s="89" t="str">
        <f>IF(G1858&lt;&gt;"",EXPORTADO!E1840,"")</f>
        <v/>
      </c>
      <c r="P1858" s="90" t="str">
        <f>IF(G1858&lt;&gt;"",EXPORTADO!F1840,"")</f>
        <v/>
      </c>
      <c r="Q1858" s="90" t="str">
        <f>IF($G1858&lt;&gt;"",$O1858*P1858,IF(OR($I1858="c",$I1858="css"),SUMIF($G$22:G$2999,$K1858,Q$22:Q$2999),IF($I1858="c1",SUMIF($F$22:F$2999,$K1858,Q$22:Q$2999),IF($I1858="c2",SUMIF($E$22:E$2999,$K1858,Q$22:Q$2999),IF($I1858="c3",SUMIF($D$22:D$2999,$K1858,Q$22:Q$2999),IF($I1858="c4",SUMIF($C$22:C$2999,$K1858,Q$22:Q$2999),""))))))</f>
        <v/>
      </c>
      <c r="S1858" s="90"/>
      <c r="T1858" s="90" t="str">
        <f>IF(G1858&lt;&gt;"",IF(S1858&lt;&gt;"",O1858*S1858,"Celda Vacia"),IF($G1858&lt;&gt;"",$O1858*S1858,IF(OR($I1858="c",$I1858="css"),SUMIF($G$22:G$2999,$K1858,T$22:T$2999),IF($I1858="c1",SUMIF($F$22:F$2999,$K1858,T$22:T$2999),IF($I1858="c2",SUMIF($E$22:E$2999,$K1858,T$22:T$2999),IF($I1858="c3",SUMIF($D$22:D$2999,$K1858,T$22:T$2999),IF($I1858="c4",SUMIF($C$22:C$2999,$K1858,T$22:T$2999),"")))))))</f>
        <v/>
      </c>
      <c r="U1858" s="91" t="str">
        <f t="shared" si="462"/>
        <v/>
      </c>
      <c r="V1858" s="45"/>
      <c r="X1858" s="50" t="str">
        <f t="shared" ref="X1858:X1921" si="467">IF(Y1858&lt;&gt;"",$X$7,IF(Z1858&lt;&gt;"",$X$9,IF(AND(AA1858&lt;&gt;"",AA1858&lt;&gt;0),$X$11,IF(AND(AE1858&lt;&gt;"",AE1858&lt;&gt;0),$X$13,""))))</f>
        <v/>
      </c>
      <c r="Y1858" s="69" t="str">
        <f t="shared" ref="Y1858:Y1921" si="468">IF(G1858&lt;&gt;"",IF(S1858="",1,""),"")</f>
        <v/>
      </c>
      <c r="Z1858" s="69" t="str">
        <f t="shared" ref="Z1858:Z1921" si="469">IF(G1858&lt;&gt;"",IF(S1858&lt;&gt;"",IF(S1858=0,1,""),""),"")</f>
        <v/>
      </c>
      <c r="AA1858" s="69" t="str">
        <f>IF(I1858="CSS",IF(RELLENAR!$F$6="PEM",IF(OR(T1858&lt;(Q1858),Q1858=0),1,""),IF(OR(T1858*(1+$T$11+$T$9)&lt;(Q1858*(1+$O$9+$O$11)),Q1858=0),1,"")),"")</f>
        <v/>
      </c>
      <c r="AB1858" s="93" t="str">
        <f t="shared" ref="AB1858:AB1921" si="470">IF(G1858&lt;&gt;"",IF(U1858&lt;&gt;"",U1858,""),"")</f>
        <v/>
      </c>
      <c r="AC1858" s="56" t="str">
        <f t="shared" si="463"/>
        <v/>
      </c>
      <c r="AD1858" s="94" t="str">
        <f t="shared" si="464"/>
        <v/>
      </c>
      <c r="AE1858" s="56" t="str">
        <f t="shared" ref="AE1858:AE1921" si="471">IF(AD1858&lt;&gt;"",IF(A1858="OB",IF(ABS(AD1858)&gt;PD.OC,1,""),IF(A1858="VEC",IF(ABS(AD1858)&gt;PD.VEC,1,""),IF(A1858="CI",IF(ABS(AD1858)&gt;PD.IC,1,""),IF(A1858="EIM",IF(ABS(AD1858)&gt;PD.EIM,1,""),"")))),"")</f>
        <v/>
      </c>
      <c r="AF1858" s="78" t="str">
        <f t="shared" ref="AF1858:AF1921" si="472">IF(T1858="celda vacia",1,"")</f>
        <v/>
      </c>
    </row>
    <row r="1859" spans="1:32" s="74" customFormat="1" x14ac:dyDescent="0.2">
      <c r="A1859" s="74" t="str">
        <f>IF(EXPORTADO!I1841&lt;&gt;"",EXPORTADO!I1841,"")</f>
        <v/>
      </c>
      <c r="B1859" s="74" t="str">
        <f t="shared" si="465"/>
        <v/>
      </c>
      <c r="C1859" s="86" t="str">
        <f t="shared" si="457"/>
        <v/>
      </c>
      <c r="D1859" s="86" t="str">
        <f t="shared" si="458"/>
        <v/>
      </c>
      <c r="E1859" s="86" t="str">
        <f t="shared" si="459"/>
        <v/>
      </c>
      <c r="F1859" s="86" t="str">
        <f t="shared" si="460"/>
        <v/>
      </c>
      <c r="G1859" s="86" t="str">
        <f t="shared" si="461"/>
        <v/>
      </c>
      <c r="H1859" s="87" t="str">
        <f>IF(EXPORTADO!B1841&lt;&gt;"",EXPORTADO!B1841,"")</f>
        <v/>
      </c>
      <c r="I1859" s="78" t="str">
        <f t="shared" si="466"/>
        <v/>
      </c>
      <c r="J1859" s="78"/>
      <c r="K1859" s="88" t="str">
        <f>IF(EXPORTADO!A1841&lt;&gt;"",TRIM(EXPORTADO!A1841),"")</f>
        <v/>
      </c>
      <c r="L1859" s="50" t="str">
        <f>IF(K1859&lt;&gt;"",EXPORTADO!D1841,"")</f>
        <v/>
      </c>
      <c r="M1859" s="50"/>
      <c r="N1859" s="78" t="str">
        <f>IF(K1859&lt;&gt;"",EXPORTADO!C1841,"")</f>
        <v/>
      </c>
      <c r="O1859" s="89" t="str">
        <f>IF(G1859&lt;&gt;"",EXPORTADO!E1841,"")</f>
        <v/>
      </c>
      <c r="P1859" s="90" t="str">
        <f>IF(G1859&lt;&gt;"",EXPORTADO!F1841,"")</f>
        <v/>
      </c>
      <c r="Q1859" s="90" t="str">
        <f>IF($G1859&lt;&gt;"",$O1859*P1859,IF(OR($I1859="c",$I1859="css"),SUMIF($G$22:G$2999,$K1859,Q$22:Q$2999),IF($I1859="c1",SUMIF($F$22:F$2999,$K1859,Q$22:Q$2999),IF($I1859="c2",SUMIF($E$22:E$2999,$K1859,Q$22:Q$2999),IF($I1859="c3",SUMIF($D$22:D$2999,$K1859,Q$22:Q$2999),IF($I1859="c4",SUMIF($C$22:C$2999,$K1859,Q$22:Q$2999),""))))))</f>
        <v/>
      </c>
      <c r="S1859" s="90"/>
      <c r="T1859" s="90" t="str">
        <f>IF(G1859&lt;&gt;"",IF(S1859&lt;&gt;"",O1859*S1859,"Celda Vacia"),IF($G1859&lt;&gt;"",$O1859*S1859,IF(OR($I1859="c",$I1859="css"),SUMIF($G$22:G$2999,$K1859,T$22:T$2999),IF($I1859="c1",SUMIF($F$22:F$2999,$K1859,T$22:T$2999),IF($I1859="c2",SUMIF($E$22:E$2999,$K1859,T$22:T$2999),IF($I1859="c3",SUMIF($D$22:D$2999,$K1859,T$22:T$2999),IF($I1859="c4",SUMIF($C$22:C$2999,$K1859,T$22:T$2999),"")))))))</f>
        <v/>
      </c>
      <c r="U1859" s="91" t="str">
        <f t="shared" si="462"/>
        <v/>
      </c>
      <c r="V1859" s="45"/>
      <c r="X1859" s="50" t="str">
        <f t="shared" si="467"/>
        <v/>
      </c>
      <c r="Y1859" s="69" t="str">
        <f t="shared" si="468"/>
        <v/>
      </c>
      <c r="Z1859" s="69" t="str">
        <f t="shared" si="469"/>
        <v/>
      </c>
      <c r="AA1859" s="69" t="str">
        <f>IF(I1859="CSS",IF(RELLENAR!$F$6="PEM",IF(OR(T1859&lt;(Q1859),Q1859=0),1,""),IF(OR(T1859*(1+$T$11+$T$9)&lt;(Q1859*(1+$O$9+$O$11)),Q1859=0),1,"")),"")</f>
        <v/>
      </c>
      <c r="AB1859" s="93" t="str">
        <f t="shared" si="470"/>
        <v/>
      </c>
      <c r="AC1859" s="56" t="str">
        <f t="shared" si="463"/>
        <v/>
      </c>
      <c r="AD1859" s="94" t="str">
        <f t="shared" si="464"/>
        <v/>
      </c>
      <c r="AE1859" s="56" t="str">
        <f t="shared" si="471"/>
        <v/>
      </c>
      <c r="AF1859" s="78" t="str">
        <f t="shared" si="472"/>
        <v/>
      </c>
    </row>
    <row r="1860" spans="1:32" s="74" customFormat="1" x14ac:dyDescent="0.2">
      <c r="A1860" s="74" t="str">
        <f>IF(EXPORTADO!I1842&lt;&gt;"",EXPORTADO!I1842,"")</f>
        <v/>
      </c>
      <c r="B1860" s="74" t="str">
        <f t="shared" si="465"/>
        <v/>
      </c>
      <c r="C1860" s="86" t="str">
        <f t="shared" si="457"/>
        <v/>
      </c>
      <c r="D1860" s="86" t="str">
        <f t="shared" si="458"/>
        <v/>
      </c>
      <c r="E1860" s="86" t="str">
        <f t="shared" si="459"/>
        <v/>
      </c>
      <c r="F1860" s="86" t="str">
        <f t="shared" si="460"/>
        <v/>
      </c>
      <c r="G1860" s="86" t="str">
        <f t="shared" si="461"/>
        <v/>
      </c>
      <c r="H1860" s="87" t="str">
        <f>IF(EXPORTADO!B1842&lt;&gt;"",EXPORTADO!B1842,"")</f>
        <v/>
      </c>
      <c r="I1860" s="78" t="str">
        <f t="shared" si="466"/>
        <v/>
      </c>
      <c r="J1860" s="78"/>
      <c r="K1860" s="88" t="str">
        <f>IF(EXPORTADO!A1842&lt;&gt;"",TRIM(EXPORTADO!A1842),"")</f>
        <v/>
      </c>
      <c r="L1860" s="50" t="str">
        <f>IF(K1860&lt;&gt;"",EXPORTADO!D1842,"")</f>
        <v/>
      </c>
      <c r="M1860" s="50"/>
      <c r="N1860" s="78" t="str">
        <f>IF(K1860&lt;&gt;"",EXPORTADO!C1842,"")</f>
        <v/>
      </c>
      <c r="O1860" s="89" t="str">
        <f>IF(G1860&lt;&gt;"",EXPORTADO!E1842,"")</f>
        <v/>
      </c>
      <c r="P1860" s="90" t="str">
        <f>IF(G1860&lt;&gt;"",EXPORTADO!F1842,"")</f>
        <v/>
      </c>
      <c r="Q1860" s="90" t="str">
        <f>IF($G1860&lt;&gt;"",$O1860*P1860,IF(OR($I1860="c",$I1860="css"),SUMIF($G$22:G$2999,$K1860,Q$22:Q$2999),IF($I1860="c1",SUMIF($F$22:F$2999,$K1860,Q$22:Q$2999),IF($I1860="c2",SUMIF($E$22:E$2999,$K1860,Q$22:Q$2999),IF($I1860="c3",SUMIF($D$22:D$2999,$K1860,Q$22:Q$2999),IF($I1860="c4",SUMIF($C$22:C$2999,$K1860,Q$22:Q$2999),""))))))</f>
        <v/>
      </c>
      <c r="S1860" s="90"/>
      <c r="T1860" s="90" t="str">
        <f>IF(G1860&lt;&gt;"",IF(S1860&lt;&gt;"",O1860*S1860,"Celda Vacia"),IF($G1860&lt;&gt;"",$O1860*S1860,IF(OR($I1860="c",$I1860="css"),SUMIF($G$22:G$2999,$K1860,T$22:T$2999),IF($I1860="c1",SUMIF($F$22:F$2999,$K1860,T$22:T$2999),IF($I1860="c2",SUMIF($E$22:E$2999,$K1860,T$22:T$2999),IF($I1860="c3",SUMIF($D$22:D$2999,$K1860,T$22:T$2999),IF($I1860="c4",SUMIF($C$22:C$2999,$K1860,T$22:T$2999),"")))))))</f>
        <v/>
      </c>
      <c r="U1860" s="91" t="str">
        <f t="shared" si="462"/>
        <v/>
      </c>
      <c r="V1860" s="45"/>
      <c r="X1860" s="50" t="str">
        <f t="shared" si="467"/>
        <v/>
      </c>
      <c r="Y1860" s="69" t="str">
        <f t="shared" si="468"/>
        <v/>
      </c>
      <c r="Z1860" s="69" t="str">
        <f t="shared" si="469"/>
        <v/>
      </c>
      <c r="AA1860" s="69" t="str">
        <f>IF(I1860="CSS",IF(RELLENAR!$F$6="PEM",IF(OR(T1860&lt;(Q1860),Q1860=0),1,""),IF(OR(T1860*(1+$T$11+$T$9)&lt;(Q1860*(1+$O$9+$O$11)),Q1860=0),1,"")),"")</f>
        <v/>
      </c>
      <c r="AB1860" s="93" t="str">
        <f t="shared" si="470"/>
        <v/>
      </c>
      <c r="AC1860" s="56" t="str">
        <f t="shared" si="463"/>
        <v/>
      </c>
      <c r="AD1860" s="94" t="str">
        <f t="shared" si="464"/>
        <v/>
      </c>
      <c r="AE1860" s="56" t="str">
        <f t="shared" si="471"/>
        <v/>
      </c>
      <c r="AF1860" s="78" t="str">
        <f t="shared" si="472"/>
        <v/>
      </c>
    </row>
    <row r="1861" spans="1:32" s="74" customFormat="1" x14ac:dyDescent="0.2">
      <c r="A1861" s="74" t="str">
        <f>IF(EXPORTADO!I1843&lt;&gt;"",EXPORTADO!I1843,"")</f>
        <v/>
      </c>
      <c r="B1861" s="74" t="str">
        <f t="shared" si="465"/>
        <v/>
      </c>
      <c r="C1861" s="86" t="str">
        <f t="shared" si="457"/>
        <v/>
      </c>
      <c r="D1861" s="86" t="str">
        <f t="shared" si="458"/>
        <v/>
      </c>
      <c r="E1861" s="86" t="str">
        <f t="shared" si="459"/>
        <v/>
      </c>
      <c r="F1861" s="86" t="str">
        <f t="shared" si="460"/>
        <v/>
      </c>
      <c r="G1861" s="86" t="str">
        <f t="shared" si="461"/>
        <v/>
      </c>
      <c r="H1861" s="87" t="str">
        <f>IF(EXPORTADO!B1843&lt;&gt;"",EXPORTADO!B1843,"")</f>
        <v/>
      </c>
      <c r="I1861" s="78" t="str">
        <f t="shared" si="466"/>
        <v/>
      </c>
      <c r="J1861" s="78"/>
      <c r="K1861" s="88" t="str">
        <f>IF(EXPORTADO!A1843&lt;&gt;"",TRIM(EXPORTADO!A1843),"")</f>
        <v/>
      </c>
      <c r="L1861" s="50" t="str">
        <f>IF(K1861&lt;&gt;"",EXPORTADO!D1843,"")</f>
        <v/>
      </c>
      <c r="M1861" s="50"/>
      <c r="N1861" s="78" t="str">
        <f>IF(K1861&lt;&gt;"",EXPORTADO!C1843,"")</f>
        <v/>
      </c>
      <c r="O1861" s="89" t="str">
        <f>IF(G1861&lt;&gt;"",EXPORTADO!E1843,"")</f>
        <v/>
      </c>
      <c r="P1861" s="90" t="str">
        <f>IF(G1861&lt;&gt;"",EXPORTADO!F1843,"")</f>
        <v/>
      </c>
      <c r="Q1861" s="90" t="str">
        <f>IF($G1861&lt;&gt;"",$O1861*P1861,IF(OR($I1861="c",$I1861="css"),SUMIF($G$22:G$2999,$K1861,Q$22:Q$2999),IF($I1861="c1",SUMIF($F$22:F$2999,$K1861,Q$22:Q$2999),IF($I1861="c2",SUMIF($E$22:E$2999,$K1861,Q$22:Q$2999),IF($I1861="c3",SUMIF($D$22:D$2999,$K1861,Q$22:Q$2999),IF($I1861="c4",SUMIF($C$22:C$2999,$K1861,Q$22:Q$2999),""))))))</f>
        <v/>
      </c>
      <c r="S1861" s="90" t="s">
        <v>17</v>
      </c>
      <c r="T1861" s="90" t="str">
        <f>IF(G1861&lt;&gt;"",IF(S1861&lt;&gt;"",O1861*S1861,"Celda Vacia"),IF($G1861&lt;&gt;"",$O1861*S1861,IF(OR($I1861="c",$I1861="css"),SUMIF($G$22:G$2999,$K1861,T$22:T$2999),IF($I1861="c1",SUMIF($F$22:F$2999,$K1861,T$22:T$2999),IF($I1861="c2",SUMIF($E$22:E$2999,$K1861,T$22:T$2999),IF($I1861="c3",SUMIF($D$22:D$2999,$K1861,T$22:T$2999),IF($I1861="c4",SUMIF($C$22:C$2999,$K1861,T$22:T$2999),"")))))))</f>
        <v/>
      </c>
      <c r="U1861" s="91" t="str">
        <f t="shared" si="462"/>
        <v/>
      </c>
      <c r="V1861" s="45"/>
      <c r="X1861" s="50" t="str">
        <f t="shared" si="467"/>
        <v/>
      </c>
      <c r="Y1861" s="69" t="str">
        <f t="shared" si="468"/>
        <v/>
      </c>
      <c r="Z1861" s="69" t="str">
        <f t="shared" si="469"/>
        <v/>
      </c>
      <c r="AA1861" s="69" t="str">
        <f>IF(I1861="CSS",IF(RELLENAR!$F$6="PEM",IF(OR(T1861&lt;(Q1861),Q1861=0),1,""),IF(OR(T1861*(1+$T$11+$T$9)&lt;(Q1861*(1+$O$9+$O$11)),Q1861=0),1,"")),"")</f>
        <v/>
      </c>
      <c r="AB1861" s="93" t="str">
        <f t="shared" si="470"/>
        <v/>
      </c>
      <c r="AC1861" s="56" t="str">
        <f t="shared" si="463"/>
        <v/>
      </c>
      <c r="AD1861" s="94" t="str">
        <f t="shared" si="464"/>
        <v/>
      </c>
      <c r="AE1861" s="56" t="str">
        <f t="shared" si="471"/>
        <v/>
      </c>
      <c r="AF1861" s="78" t="str">
        <f t="shared" si="472"/>
        <v/>
      </c>
    </row>
    <row r="1862" spans="1:32" s="74" customFormat="1" x14ac:dyDescent="0.2">
      <c r="A1862" s="74" t="str">
        <f>IF(EXPORTADO!I1844&lt;&gt;"",EXPORTADO!I1844,"")</f>
        <v/>
      </c>
      <c r="B1862" s="74" t="str">
        <f t="shared" si="465"/>
        <v/>
      </c>
      <c r="C1862" s="86" t="str">
        <f t="shared" si="457"/>
        <v/>
      </c>
      <c r="D1862" s="86" t="str">
        <f t="shared" si="458"/>
        <v/>
      </c>
      <c r="E1862" s="86" t="str">
        <f t="shared" si="459"/>
        <v/>
      </c>
      <c r="F1862" s="86" t="str">
        <f t="shared" si="460"/>
        <v/>
      </c>
      <c r="G1862" s="86" t="str">
        <f t="shared" si="461"/>
        <v/>
      </c>
      <c r="H1862" s="87" t="str">
        <f>IF(EXPORTADO!B1844&lt;&gt;"",EXPORTADO!B1844,"")</f>
        <v/>
      </c>
      <c r="I1862" s="78" t="str">
        <f t="shared" si="466"/>
        <v/>
      </c>
      <c r="J1862" s="78"/>
      <c r="K1862" s="88" t="str">
        <f>IF(EXPORTADO!A1844&lt;&gt;"",TRIM(EXPORTADO!A1844),"")</f>
        <v/>
      </c>
      <c r="L1862" s="50" t="str">
        <f>IF(K1862&lt;&gt;"",EXPORTADO!D1844,"")</f>
        <v/>
      </c>
      <c r="M1862" s="50"/>
      <c r="N1862" s="78" t="str">
        <f>IF(K1862&lt;&gt;"",EXPORTADO!C1844,"")</f>
        <v/>
      </c>
      <c r="O1862" s="89" t="str">
        <f>IF(G1862&lt;&gt;"",EXPORTADO!E1844,"")</f>
        <v/>
      </c>
      <c r="P1862" s="90" t="str">
        <f>IF(G1862&lt;&gt;"",EXPORTADO!F1844,"")</f>
        <v/>
      </c>
      <c r="Q1862" s="90" t="str">
        <f>IF($G1862&lt;&gt;"",$O1862*P1862,IF(OR($I1862="c",$I1862="css"),SUMIF($G$22:G$2999,$K1862,Q$22:Q$2999),IF($I1862="c1",SUMIF($F$22:F$2999,$K1862,Q$22:Q$2999),IF($I1862="c2",SUMIF($E$22:E$2999,$K1862,Q$22:Q$2999),IF($I1862="c3",SUMIF($D$22:D$2999,$K1862,Q$22:Q$2999),IF($I1862="c4",SUMIF($C$22:C$2999,$K1862,Q$22:Q$2999),""))))))</f>
        <v/>
      </c>
      <c r="S1862" s="90" t="s">
        <v>17</v>
      </c>
      <c r="T1862" s="90" t="str">
        <f>IF(G1862&lt;&gt;"",IF(S1862&lt;&gt;"",O1862*S1862,"Celda Vacia"),IF($G1862&lt;&gt;"",$O1862*S1862,IF(OR($I1862="c",$I1862="css"),SUMIF($G$22:G$2999,$K1862,T$22:T$2999),IF($I1862="c1",SUMIF($F$22:F$2999,$K1862,T$22:T$2999),IF($I1862="c2",SUMIF($E$22:E$2999,$K1862,T$22:T$2999),IF($I1862="c3",SUMIF($D$22:D$2999,$K1862,T$22:T$2999),IF($I1862="c4",SUMIF($C$22:C$2999,$K1862,T$22:T$2999),"")))))))</f>
        <v/>
      </c>
      <c r="U1862" s="91" t="str">
        <f t="shared" si="462"/>
        <v/>
      </c>
      <c r="V1862" s="45"/>
      <c r="X1862" s="50" t="str">
        <f t="shared" si="467"/>
        <v/>
      </c>
      <c r="Y1862" s="69" t="str">
        <f t="shared" si="468"/>
        <v/>
      </c>
      <c r="Z1862" s="69" t="str">
        <f t="shared" si="469"/>
        <v/>
      </c>
      <c r="AA1862" s="69" t="str">
        <f>IF(I1862="CSS",IF(RELLENAR!$F$6="PEM",IF(OR(T1862&lt;(Q1862),Q1862=0),1,""),IF(OR(T1862*(1+$T$11+$T$9)&lt;(Q1862*(1+$O$9+$O$11)),Q1862=0),1,"")),"")</f>
        <v/>
      </c>
      <c r="AB1862" s="93" t="str">
        <f t="shared" si="470"/>
        <v/>
      </c>
      <c r="AC1862" s="56" t="str">
        <f t="shared" si="463"/>
        <v/>
      </c>
      <c r="AD1862" s="94" t="str">
        <f t="shared" si="464"/>
        <v/>
      </c>
      <c r="AE1862" s="56" t="str">
        <f t="shared" si="471"/>
        <v/>
      </c>
      <c r="AF1862" s="78" t="str">
        <f t="shared" si="472"/>
        <v/>
      </c>
    </row>
    <row r="1863" spans="1:32" s="74" customFormat="1" x14ac:dyDescent="0.2">
      <c r="A1863" s="74" t="str">
        <f>IF(EXPORTADO!I1845&lt;&gt;"",EXPORTADO!I1845,"")</f>
        <v/>
      </c>
      <c r="B1863" s="74" t="str">
        <f t="shared" si="465"/>
        <v/>
      </c>
      <c r="C1863" s="86" t="str">
        <f t="shared" si="457"/>
        <v/>
      </c>
      <c r="D1863" s="86" t="str">
        <f t="shared" si="458"/>
        <v/>
      </c>
      <c r="E1863" s="86" t="str">
        <f t="shared" si="459"/>
        <v/>
      </c>
      <c r="F1863" s="86" t="str">
        <f t="shared" si="460"/>
        <v/>
      </c>
      <c r="G1863" s="86" t="str">
        <f t="shared" si="461"/>
        <v/>
      </c>
      <c r="H1863" s="87" t="str">
        <f>IF(EXPORTADO!B1845&lt;&gt;"",EXPORTADO!B1845,"")</f>
        <v/>
      </c>
      <c r="I1863" s="78" t="str">
        <f t="shared" si="466"/>
        <v/>
      </c>
      <c r="J1863" s="78"/>
      <c r="K1863" s="88" t="str">
        <f>IF(EXPORTADO!A1845&lt;&gt;"",TRIM(EXPORTADO!A1845),"")</f>
        <v/>
      </c>
      <c r="L1863" s="50" t="str">
        <f>IF(K1863&lt;&gt;"",EXPORTADO!D1845,"")</f>
        <v/>
      </c>
      <c r="M1863" s="50"/>
      <c r="N1863" s="78" t="str">
        <f>IF(K1863&lt;&gt;"",EXPORTADO!C1845,"")</f>
        <v/>
      </c>
      <c r="O1863" s="89" t="str">
        <f>IF(G1863&lt;&gt;"",EXPORTADO!E1845,"")</f>
        <v/>
      </c>
      <c r="P1863" s="90" t="str">
        <f>IF(G1863&lt;&gt;"",EXPORTADO!F1845,"")</f>
        <v/>
      </c>
      <c r="Q1863" s="90" t="str">
        <f>IF($G1863&lt;&gt;"",$O1863*P1863,IF(OR($I1863="c",$I1863="css"),SUMIF($G$22:G$2999,$K1863,Q$22:Q$2999),IF($I1863="c1",SUMIF($F$22:F$2999,$K1863,Q$22:Q$2999),IF($I1863="c2",SUMIF($E$22:E$2999,$K1863,Q$22:Q$2999),IF($I1863="c3",SUMIF($D$22:D$2999,$K1863,Q$22:Q$2999),IF($I1863="c4",SUMIF($C$22:C$2999,$K1863,Q$22:Q$2999),""))))))</f>
        <v/>
      </c>
      <c r="S1863" s="90" t="s">
        <v>17</v>
      </c>
      <c r="T1863" s="90" t="str">
        <f>IF(G1863&lt;&gt;"",IF(S1863&lt;&gt;"",O1863*S1863,"Celda Vacia"),IF($G1863&lt;&gt;"",$O1863*S1863,IF(OR($I1863="c",$I1863="css"),SUMIF($G$22:G$2999,$K1863,T$22:T$2999),IF($I1863="c1",SUMIF($F$22:F$2999,$K1863,T$22:T$2999),IF($I1863="c2",SUMIF($E$22:E$2999,$K1863,T$22:T$2999),IF($I1863="c3",SUMIF($D$22:D$2999,$K1863,T$22:T$2999),IF($I1863="c4",SUMIF($C$22:C$2999,$K1863,T$22:T$2999),"")))))))</f>
        <v/>
      </c>
      <c r="U1863" s="91" t="str">
        <f t="shared" si="462"/>
        <v/>
      </c>
      <c r="V1863" s="45"/>
      <c r="X1863" s="50" t="str">
        <f t="shared" si="467"/>
        <v/>
      </c>
      <c r="Y1863" s="69" t="str">
        <f t="shared" si="468"/>
        <v/>
      </c>
      <c r="Z1863" s="69" t="str">
        <f t="shared" si="469"/>
        <v/>
      </c>
      <c r="AA1863" s="69" t="str">
        <f>IF(I1863="CSS",IF(RELLENAR!$F$6="PEM",IF(OR(T1863&lt;(Q1863),Q1863=0),1,""),IF(OR(T1863*(1+$T$11+$T$9)&lt;(Q1863*(1+$O$9+$O$11)),Q1863=0),1,"")),"")</f>
        <v/>
      </c>
      <c r="AB1863" s="93" t="str">
        <f t="shared" si="470"/>
        <v/>
      </c>
      <c r="AC1863" s="56" t="str">
        <f t="shared" si="463"/>
        <v/>
      </c>
      <c r="AD1863" s="94" t="str">
        <f t="shared" si="464"/>
        <v/>
      </c>
      <c r="AE1863" s="56" t="str">
        <f t="shared" si="471"/>
        <v/>
      </c>
      <c r="AF1863" s="78" t="str">
        <f t="shared" si="472"/>
        <v/>
      </c>
    </row>
    <row r="1864" spans="1:32" s="74" customFormat="1" x14ac:dyDescent="0.2">
      <c r="A1864" s="74" t="str">
        <f>IF(EXPORTADO!I1846&lt;&gt;"",EXPORTADO!I1846,"")</f>
        <v/>
      </c>
      <c r="B1864" s="74" t="str">
        <f t="shared" si="465"/>
        <v/>
      </c>
      <c r="C1864" s="86" t="str">
        <f t="shared" si="457"/>
        <v/>
      </c>
      <c r="D1864" s="86" t="str">
        <f t="shared" si="458"/>
        <v/>
      </c>
      <c r="E1864" s="86" t="str">
        <f t="shared" si="459"/>
        <v/>
      </c>
      <c r="F1864" s="86" t="str">
        <f t="shared" si="460"/>
        <v/>
      </c>
      <c r="G1864" s="86" t="str">
        <f t="shared" si="461"/>
        <v/>
      </c>
      <c r="H1864" s="87" t="str">
        <f>IF(EXPORTADO!B1846&lt;&gt;"",EXPORTADO!B1846,"")</f>
        <v/>
      </c>
      <c r="I1864" s="78" t="str">
        <f t="shared" si="466"/>
        <v/>
      </c>
      <c r="J1864" s="78"/>
      <c r="K1864" s="88" t="str">
        <f>IF(EXPORTADO!A1846&lt;&gt;"",TRIM(EXPORTADO!A1846),"")</f>
        <v/>
      </c>
      <c r="L1864" s="50" t="str">
        <f>IF(K1864&lt;&gt;"",EXPORTADO!D1846,"")</f>
        <v/>
      </c>
      <c r="M1864" s="50"/>
      <c r="N1864" s="78" t="str">
        <f>IF(K1864&lt;&gt;"",EXPORTADO!C1846,"")</f>
        <v/>
      </c>
      <c r="O1864" s="89" t="str">
        <f>IF(G1864&lt;&gt;"",EXPORTADO!E1846,"")</f>
        <v/>
      </c>
      <c r="P1864" s="90" t="str">
        <f>IF(G1864&lt;&gt;"",EXPORTADO!F1846,"")</f>
        <v/>
      </c>
      <c r="Q1864" s="90" t="str">
        <f>IF($G1864&lt;&gt;"",$O1864*P1864,IF(OR($I1864="c",$I1864="css"),SUMIF($G$22:G$2999,$K1864,Q$22:Q$2999),IF($I1864="c1",SUMIF($F$22:F$2999,$K1864,Q$22:Q$2999),IF($I1864="c2",SUMIF($E$22:E$2999,$K1864,Q$22:Q$2999),IF($I1864="c3",SUMIF($D$22:D$2999,$K1864,Q$22:Q$2999),IF($I1864="c4",SUMIF($C$22:C$2999,$K1864,Q$22:Q$2999),""))))))</f>
        <v/>
      </c>
      <c r="S1864" s="90" t="s">
        <v>17</v>
      </c>
      <c r="T1864" s="90" t="str">
        <f>IF(G1864&lt;&gt;"",IF(S1864&lt;&gt;"",O1864*S1864,"Celda Vacia"),IF($G1864&lt;&gt;"",$O1864*S1864,IF(OR($I1864="c",$I1864="css"),SUMIF($G$22:G$2999,$K1864,T$22:T$2999),IF($I1864="c1",SUMIF($F$22:F$2999,$K1864,T$22:T$2999),IF($I1864="c2",SUMIF($E$22:E$2999,$K1864,T$22:T$2999),IF($I1864="c3",SUMIF($D$22:D$2999,$K1864,T$22:T$2999),IF($I1864="c4",SUMIF($C$22:C$2999,$K1864,T$22:T$2999),"")))))))</f>
        <v/>
      </c>
      <c r="U1864" s="91" t="str">
        <f t="shared" si="462"/>
        <v/>
      </c>
      <c r="V1864" s="45"/>
      <c r="X1864" s="50" t="str">
        <f t="shared" si="467"/>
        <v/>
      </c>
      <c r="Y1864" s="69" t="str">
        <f t="shared" si="468"/>
        <v/>
      </c>
      <c r="Z1864" s="69" t="str">
        <f t="shared" si="469"/>
        <v/>
      </c>
      <c r="AA1864" s="69" t="str">
        <f>IF(I1864="CSS",IF(RELLENAR!$F$6="PEM",IF(OR(T1864&lt;(Q1864),Q1864=0),1,""),IF(OR(T1864*(1+$T$11+$T$9)&lt;(Q1864*(1+$O$9+$O$11)),Q1864=0),1,"")),"")</f>
        <v/>
      </c>
      <c r="AB1864" s="93" t="str">
        <f t="shared" si="470"/>
        <v/>
      </c>
      <c r="AC1864" s="56" t="str">
        <f t="shared" si="463"/>
        <v/>
      </c>
      <c r="AD1864" s="94" t="str">
        <f t="shared" si="464"/>
        <v/>
      </c>
      <c r="AE1864" s="56" t="str">
        <f t="shared" si="471"/>
        <v/>
      </c>
      <c r="AF1864" s="78" t="str">
        <f t="shared" si="472"/>
        <v/>
      </c>
    </row>
    <row r="1865" spans="1:32" s="74" customFormat="1" x14ac:dyDescent="0.2">
      <c r="A1865" s="74" t="str">
        <f>IF(EXPORTADO!I1847&lt;&gt;"",EXPORTADO!I1847,"")</f>
        <v/>
      </c>
      <c r="B1865" s="74" t="str">
        <f t="shared" si="465"/>
        <v/>
      </c>
      <c r="C1865" s="86" t="str">
        <f t="shared" si="457"/>
        <v/>
      </c>
      <c r="D1865" s="86" t="str">
        <f t="shared" si="458"/>
        <v/>
      </c>
      <c r="E1865" s="86" t="str">
        <f t="shared" si="459"/>
        <v/>
      </c>
      <c r="F1865" s="86" t="str">
        <f t="shared" si="460"/>
        <v/>
      </c>
      <c r="G1865" s="86" t="str">
        <f t="shared" si="461"/>
        <v/>
      </c>
      <c r="H1865" s="87" t="str">
        <f>IF(EXPORTADO!B1847&lt;&gt;"",EXPORTADO!B1847,"")</f>
        <v/>
      </c>
      <c r="I1865" s="78" t="str">
        <f t="shared" si="466"/>
        <v/>
      </c>
      <c r="J1865" s="78"/>
      <c r="K1865" s="88" t="str">
        <f>IF(EXPORTADO!A1847&lt;&gt;"",TRIM(EXPORTADO!A1847),"")</f>
        <v/>
      </c>
      <c r="L1865" s="50" t="str">
        <f>IF(K1865&lt;&gt;"",EXPORTADO!D1847,"")</f>
        <v/>
      </c>
      <c r="M1865" s="50"/>
      <c r="N1865" s="78" t="str">
        <f>IF(K1865&lt;&gt;"",EXPORTADO!C1847,"")</f>
        <v/>
      </c>
      <c r="O1865" s="89" t="str">
        <f>IF(G1865&lt;&gt;"",EXPORTADO!E1847,"")</f>
        <v/>
      </c>
      <c r="P1865" s="90" t="str">
        <f>IF(G1865&lt;&gt;"",EXPORTADO!F1847,"")</f>
        <v/>
      </c>
      <c r="Q1865" s="90" t="str">
        <f>IF($G1865&lt;&gt;"",$O1865*P1865,IF(OR($I1865="c",$I1865="css"),SUMIF($G$22:G$2999,$K1865,Q$22:Q$2999),IF($I1865="c1",SUMIF($F$22:F$2999,$K1865,Q$22:Q$2999),IF($I1865="c2",SUMIF($E$22:E$2999,$K1865,Q$22:Q$2999),IF($I1865="c3",SUMIF($D$22:D$2999,$K1865,Q$22:Q$2999),IF($I1865="c4",SUMIF($C$22:C$2999,$K1865,Q$22:Q$2999),""))))))</f>
        <v/>
      </c>
      <c r="S1865" s="90" t="s">
        <v>17</v>
      </c>
      <c r="T1865" s="90" t="str">
        <f>IF(G1865&lt;&gt;"",IF(S1865&lt;&gt;"",O1865*S1865,"Celda Vacia"),IF($G1865&lt;&gt;"",$O1865*S1865,IF(OR($I1865="c",$I1865="css"),SUMIF($G$22:G$2999,$K1865,T$22:T$2999),IF($I1865="c1",SUMIF($F$22:F$2999,$K1865,T$22:T$2999),IF($I1865="c2",SUMIF($E$22:E$2999,$K1865,T$22:T$2999),IF($I1865="c3",SUMIF($D$22:D$2999,$K1865,T$22:T$2999),IF($I1865="c4",SUMIF($C$22:C$2999,$K1865,T$22:T$2999),"")))))))</f>
        <v/>
      </c>
      <c r="U1865" s="91" t="str">
        <f t="shared" si="462"/>
        <v/>
      </c>
      <c r="V1865" s="45"/>
      <c r="X1865" s="50" t="str">
        <f t="shared" si="467"/>
        <v/>
      </c>
      <c r="Y1865" s="69" t="str">
        <f t="shared" si="468"/>
        <v/>
      </c>
      <c r="Z1865" s="69" t="str">
        <f t="shared" si="469"/>
        <v/>
      </c>
      <c r="AA1865" s="69" t="str">
        <f>IF(I1865="CSS",IF(RELLENAR!$F$6="PEM",IF(OR(T1865&lt;(Q1865),Q1865=0),1,""),IF(OR(T1865*(1+$T$11+$T$9)&lt;(Q1865*(1+$O$9+$O$11)),Q1865=0),1,"")),"")</f>
        <v/>
      </c>
      <c r="AB1865" s="93" t="str">
        <f t="shared" si="470"/>
        <v/>
      </c>
      <c r="AC1865" s="56" t="str">
        <f t="shared" si="463"/>
        <v/>
      </c>
      <c r="AD1865" s="94" t="str">
        <f t="shared" si="464"/>
        <v/>
      </c>
      <c r="AE1865" s="56" t="str">
        <f t="shared" si="471"/>
        <v/>
      </c>
      <c r="AF1865" s="78" t="str">
        <f t="shared" si="472"/>
        <v/>
      </c>
    </row>
    <row r="1866" spans="1:32" s="74" customFormat="1" x14ac:dyDescent="0.2">
      <c r="A1866" s="74" t="str">
        <f>IF(EXPORTADO!I1848&lt;&gt;"",EXPORTADO!I1848,"")</f>
        <v/>
      </c>
      <c r="B1866" s="74" t="str">
        <f t="shared" si="465"/>
        <v/>
      </c>
      <c r="C1866" s="86" t="str">
        <f t="shared" si="457"/>
        <v/>
      </c>
      <c r="D1866" s="86" t="str">
        <f t="shared" si="458"/>
        <v/>
      </c>
      <c r="E1866" s="86" t="str">
        <f t="shared" si="459"/>
        <v/>
      </c>
      <c r="F1866" s="86" t="str">
        <f t="shared" si="460"/>
        <v/>
      </c>
      <c r="G1866" s="86" t="str">
        <f t="shared" si="461"/>
        <v/>
      </c>
      <c r="H1866" s="87" t="str">
        <f>IF(EXPORTADO!B1848&lt;&gt;"",EXPORTADO!B1848,"")</f>
        <v/>
      </c>
      <c r="I1866" s="78" t="str">
        <f t="shared" si="466"/>
        <v/>
      </c>
      <c r="J1866" s="78"/>
      <c r="K1866" s="88" t="str">
        <f>IF(EXPORTADO!A1848&lt;&gt;"",TRIM(EXPORTADO!A1848),"")</f>
        <v/>
      </c>
      <c r="L1866" s="50" t="str">
        <f>IF(K1866&lt;&gt;"",EXPORTADO!D1848,"")</f>
        <v/>
      </c>
      <c r="M1866" s="50"/>
      <c r="N1866" s="78" t="str">
        <f>IF(K1866&lt;&gt;"",EXPORTADO!C1848,"")</f>
        <v/>
      </c>
      <c r="O1866" s="89" t="str">
        <f>IF(G1866&lt;&gt;"",EXPORTADO!E1848,"")</f>
        <v/>
      </c>
      <c r="P1866" s="90" t="str">
        <f>IF(G1866&lt;&gt;"",EXPORTADO!F1848,"")</f>
        <v/>
      </c>
      <c r="Q1866" s="90" t="str">
        <f>IF($G1866&lt;&gt;"",$O1866*P1866,IF(OR($I1866="c",$I1866="css"),SUMIF($G$22:G$2999,$K1866,Q$22:Q$2999),IF($I1866="c1",SUMIF($F$22:F$2999,$K1866,Q$22:Q$2999),IF($I1866="c2",SUMIF($E$22:E$2999,$K1866,Q$22:Q$2999),IF($I1866="c3",SUMIF($D$22:D$2999,$K1866,Q$22:Q$2999),IF($I1866="c4",SUMIF($C$22:C$2999,$K1866,Q$22:Q$2999),""))))))</f>
        <v/>
      </c>
      <c r="S1866" s="90" t="s">
        <v>17</v>
      </c>
      <c r="T1866" s="90" t="str">
        <f>IF(G1866&lt;&gt;"",IF(S1866&lt;&gt;"",O1866*S1866,"Celda Vacia"),IF($G1866&lt;&gt;"",$O1866*S1866,IF(OR($I1866="c",$I1866="css"),SUMIF($G$22:G$2999,$K1866,T$22:T$2999),IF($I1866="c1",SUMIF($F$22:F$2999,$K1866,T$22:T$2999),IF($I1866="c2",SUMIF($E$22:E$2999,$K1866,T$22:T$2999),IF($I1866="c3",SUMIF($D$22:D$2999,$K1866,T$22:T$2999),IF($I1866="c4",SUMIF($C$22:C$2999,$K1866,T$22:T$2999),"")))))))</f>
        <v/>
      </c>
      <c r="U1866" s="91" t="str">
        <f t="shared" si="462"/>
        <v/>
      </c>
      <c r="V1866" s="45"/>
      <c r="X1866" s="50" t="str">
        <f t="shared" si="467"/>
        <v/>
      </c>
      <c r="Y1866" s="69" t="str">
        <f t="shared" si="468"/>
        <v/>
      </c>
      <c r="Z1866" s="69" t="str">
        <f t="shared" si="469"/>
        <v/>
      </c>
      <c r="AA1866" s="69" t="str">
        <f>IF(I1866="CSS",IF(RELLENAR!$F$6="PEM",IF(OR(T1866&lt;(Q1866),Q1866=0),1,""),IF(OR(T1866*(1+$T$11+$T$9)&lt;(Q1866*(1+$O$9+$O$11)),Q1866=0),1,"")),"")</f>
        <v/>
      </c>
      <c r="AB1866" s="93" t="str">
        <f t="shared" si="470"/>
        <v/>
      </c>
      <c r="AC1866" s="56" t="str">
        <f t="shared" si="463"/>
        <v/>
      </c>
      <c r="AD1866" s="94" t="str">
        <f t="shared" si="464"/>
        <v/>
      </c>
      <c r="AE1866" s="56" t="str">
        <f t="shared" si="471"/>
        <v/>
      </c>
      <c r="AF1866" s="78" t="str">
        <f t="shared" si="472"/>
        <v/>
      </c>
    </row>
    <row r="1867" spans="1:32" s="74" customFormat="1" x14ac:dyDescent="0.2">
      <c r="A1867" s="74" t="str">
        <f>IF(EXPORTADO!I1849&lt;&gt;"",EXPORTADO!I1849,"")</f>
        <v/>
      </c>
      <c r="B1867" s="74" t="str">
        <f t="shared" si="465"/>
        <v/>
      </c>
      <c r="C1867" s="86" t="str">
        <f t="shared" si="457"/>
        <v/>
      </c>
      <c r="D1867" s="86" t="str">
        <f t="shared" si="458"/>
        <v/>
      </c>
      <c r="E1867" s="86" t="str">
        <f t="shared" si="459"/>
        <v/>
      </c>
      <c r="F1867" s="86" t="str">
        <f t="shared" si="460"/>
        <v/>
      </c>
      <c r="G1867" s="86" t="str">
        <f t="shared" si="461"/>
        <v/>
      </c>
      <c r="H1867" s="87" t="str">
        <f>IF(EXPORTADO!B1849&lt;&gt;"",EXPORTADO!B1849,"")</f>
        <v/>
      </c>
      <c r="I1867" s="78" t="str">
        <f t="shared" si="466"/>
        <v/>
      </c>
      <c r="J1867" s="78"/>
      <c r="K1867" s="88" t="str">
        <f>IF(EXPORTADO!A1849&lt;&gt;"",TRIM(EXPORTADO!A1849),"")</f>
        <v/>
      </c>
      <c r="L1867" s="50" t="str">
        <f>IF(K1867&lt;&gt;"",EXPORTADO!D1849,"")</f>
        <v/>
      </c>
      <c r="M1867" s="50"/>
      <c r="N1867" s="78" t="str">
        <f>IF(K1867&lt;&gt;"",EXPORTADO!C1849,"")</f>
        <v/>
      </c>
      <c r="O1867" s="89" t="str">
        <f>IF(G1867&lt;&gt;"",EXPORTADO!E1849,"")</f>
        <v/>
      </c>
      <c r="P1867" s="90" t="str">
        <f>IF(G1867&lt;&gt;"",EXPORTADO!F1849,"")</f>
        <v/>
      </c>
      <c r="Q1867" s="90" t="str">
        <f>IF($G1867&lt;&gt;"",$O1867*P1867,IF(OR($I1867="c",$I1867="css"),SUMIF($G$22:G$2999,$K1867,Q$22:Q$2999),IF($I1867="c1",SUMIF($F$22:F$2999,$K1867,Q$22:Q$2999),IF($I1867="c2",SUMIF($E$22:E$2999,$K1867,Q$22:Q$2999),IF($I1867="c3",SUMIF($D$22:D$2999,$K1867,Q$22:Q$2999),IF($I1867="c4",SUMIF($C$22:C$2999,$K1867,Q$22:Q$2999),""))))))</f>
        <v/>
      </c>
      <c r="S1867" s="90" t="s">
        <v>17</v>
      </c>
      <c r="T1867" s="90" t="str">
        <f>IF(G1867&lt;&gt;"",IF(S1867&lt;&gt;"",O1867*S1867,"Celda Vacia"),IF($G1867&lt;&gt;"",$O1867*S1867,IF(OR($I1867="c",$I1867="css"),SUMIF($G$22:G$2999,$K1867,T$22:T$2999),IF($I1867="c1",SUMIF($F$22:F$2999,$K1867,T$22:T$2999),IF($I1867="c2",SUMIF($E$22:E$2999,$K1867,T$22:T$2999),IF($I1867="c3",SUMIF($D$22:D$2999,$K1867,T$22:T$2999),IF($I1867="c4",SUMIF($C$22:C$2999,$K1867,T$22:T$2999),"")))))))</f>
        <v/>
      </c>
      <c r="U1867" s="91" t="str">
        <f t="shared" si="462"/>
        <v/>
      </c>
      <c r="V1867" s="45"/>
      <c r="X1867" s="50" t="str">
        <f t="shared" si="467"/>
        <v/>
      </c>
      <c r="Y1867" s="69" t="str">
        <f t="shared" si="468"/>
        <v/>
      </c>
      <c r="Z1867" s="69" t="str">
        <f t="shared" si="469"/>
        <v/>
      </c>
      <c r="AA1867" s="69" t="str">
        <f>IF(I1867="CSS",IF(RELLENAR!$F$6="PEM",IF(OR(T1867&lt;(Q1867),Q1867=0),1,""),IF(OR(T1867*(1+$T$11+$T$9)&lt;(Q1867*(1+$O$9+$O$11)),Q1867=0),1,"")),"")</f>
        <v/>
      </c>
      <c r="AB1867" s="93" t="str">
        <f t="shared" si="470"/>
        <v/>
      </c>
      <c r="AC1867" s="56" t="str">
        <f t="shared" si="463"/>
        <v/>
      </c>
      <c r="AD1867" s="94" t="str">
        <f t="shared" si="464"/>
        <v/>
      </c>
      <c r="AE1867" s="56" t="str">
        <f t="shared" si="471"/>
        <v/>
      </c>
      <c r="AF1867" s="78" t="str">
        <f t="shared" si="472"/>
        <v/>
      </c>
    </row>
    <row r="1868" spans="1:32" s="74" customFormat="1" x14ac:dyDescent="0.2">
      <c r="A1868" s="74" t="str">
        <f>IF(EXPORTADO!I1850&lt;&gt;"",EXPORTADO!I1850,"")</f>
        <v/>
      </c>
      <c r="B1868" s="74" t="str">
        <f t="shared" si="465"/>
        <v/>
      </c>
      <c r="C1868" s="86" t="str">
        <f t="shared" si="457"/>
        <v/>
      </c>
      <c r="D1868" s="86" t="str">
        <f t="shared" si="458"/>
        <v/>
      </c>
      <c r="E1868" s="86" t="str">
        <f t="shared" si="459"/>
        <v/>
      </c>
      <c r="F1868" s="86" t="str">
        <f t="shared" si="460"/>
        <v/>
      </c>
      <c r="G1868" s="86" t="str">
        <f t="shared" si="461"/>
        <v/>
      </c>
      <c r="H1868" s="87" t="str">
        <f>IF(EXPORTADO!B1850&lt;&gt;"",EXPORTADO!B1850,"")</f>
        <v/>
      </c>
      <c r="I1868" s="78" t="str">
        <f t="shared" si="466"/>
        <v/>
      </c>
      <c r="J1868" s="78"/>
      <c r="K1868" s="88" t="str">
        <f>IF(EXPORTADO!A1850&lt;&gt;"",TRIM(EXPORTADO!A1850),"")</f>
        <v/>
      </c>
      <c r="L1868" s="50" t="str">
        <f>IF(K1868&lt;&gt;"",EXPORTADO!D1850,"")</f>
        <v/>
      </c>
      <c r="M1868" s="50"/>
      <c r="N1868" s="78" t="str">
        <f>IF(K1868&lt;&gt;"",EXPORTADO!C1850,"")</f>
        <v/>
      </c>
      <c r="O1868" s="89" t="str">
        <f>IF(G1868&lt;&gt;"",EXPORTADO!E1850,"")</f>
        <v/>
      </c>
      <c r="P1868" s="90" t="str">
        <f>IF(G1868&lt;&gt;"",EXPORTADO!F1850,"")</f>
        <v/>
      </c>
      <c r="Q1868" s="90" t="str">
        <f>IF($G1868&lt;&gt;"",$O1868*P1868,IF(OR($I1868="c",$I1868="css"),SUMIF($G$22:G$2999,$K1868,Q$22:Q$2999),IF($I1868="c1",SUMIF($F$22:F$2999,$K1868,Q$22:Q$2999),IF($I1868="c2",SUMIF($E$22:E$2999,$K1868,Q$22:Q$2999),IF($I1868="c3",SUMIF($D$22:D$2999,$K1868,Q$22:Q$2999),IF($I1868="c4",SUMIF($C$22:C$2999,$K1868,Q$22:Q$2999),""))))))</f>
        <v/>
      </c>
      <c r="S1868" s="90" t="s">
        <v>17</v>
      </c>
      <c r="T1868" s="90" t="str">
        <f>IF(G1868&lt;&gt;"",IF(S1868&lt;&gt;"",O1868*S1868,"Celda Vacia"),IF($G1868&lt;&gt;"",$O1868*S1868,IF(OR($I1868="c",$I1868="css"),SUMIF($G$22:G$2999,$K1868,T$22:T$2999),IF($I1868="c1",SUMIF($F$22:F$2999,$K1868,T$22:T$2999),IF($I1868="c2",SUMIF($E$22:E$2999,$K1868,T$22:T$2999),IF($I1868="c3",SUMIF($D$22:D$2999,$K1868,T$22:T$2999),IF($I1868="c4",SUMIF($C$22:C$2999,$K1868,T$22:T$2999),"")))))))</f>
        <v/>
      </c>
      <c r="U1868" s="91" t="str">
        <f t="shared" si="462"/>
        <v/>
      </c>
      <c r="V1868" s="45"/>
      <c r="X1868" s="50" t="str">
        <f t="shared" si="467"/>
        <v/>
      </c>
      <c r="Y1868" s="69" t="str">
        <f t="shared" si="468"/>
        <v/>
      </c>
      <c r="Z1868" s="69" t="str">
        <f t="shared" si="469"/>
        <v/>
      </c>
      <c r="AA1868" s="69" t="str">
        <f>IF(I1868="CSS",IF(RELLENAR!$F$6="PEM",IF(OR(T1868&lt;(Q1868),Q1868=0),1,""),IF(OR(T1868*(1+$T$11+$T$9)&lt;(Q1868*(1+$O$9+$O$11)),Q1868=0),1,"")),"")</f>
        <v/>
      </c>
      <c r="AB1868" s="93" t="str">
        <f t="shared" si="470"/>
        <v/>
      </c>
      <c r="AC1868" s="56" t="str">
        <f t="shared" si="463"/>
        <v/>
      </c>
      <c r="AD1868" s="94" t="str">
        <f t="shared" si="464"/>
        <v/>
      </c>
      <c r="AE1868" s="56" t="str">
        <f t="shared" si="471"/>
        <v/>
      </c>
      <c r="AF1868" s="78" t="str">
        <f t="shared" si="472"/>
        <v/>
      </c>
    </row>
    <row r="1869" spans="1:32" s="74" customFormat="1" x14ac:dyDescent="0.2">
      <c r="A1869" s="74" t="str">
        <f>IF(EXPORTADO!I1851&lt;&gt;"",EXPORTADO!I1851,"")</f>
        <v/>
      </c>
      <c r="B1869" s="74" t="str">
        <f t="shared" si="465"/>
        <v/>
      </c>
      <c r="C1869" s="86" t="str">
        <f t="shared" si="457"/>
        <v/>
      </c>
      <c r="D1869" s="86" t="str">
        <f t="shared" si="458"/>
        <v/>
      </c>
      <c r="E1869" s="86" t="str">
        <f t="shared" si="459"/>
        <v/>
      </c>
      <c r="F1869" s="86" t="str">
        <f t="shared" si="460"/>
        <v/>
      </c>
      <c r="G1869" s="86" t="str">
        <f t="shared" si="461"/>
        <v/>
      </c>
      <c r="H1869" s="87" t="str">
        <f>IF(EXPORTADO!B1851&lt;&gt;"",EXPORTADO!B1851,"")</f>
        <v/>
      </c>
      <c r="I1869" s="78" t="str">
        <f t="shared" si="466"/>
        <v/>
      </c>
      <c r="J1869" s="78"/>
      <c r="K1869" s="88" t="str">
        <f>IF(EXPORTADO!A1851&lt;&gt;"",TRIM(EXPORTADO!A1851),"")</f>
        <v/>
      </c>
      <c r="L1869" s="50" t="str">
        <f>IF(K1869&lt;&gt;"",EXPORTADO!D1851,"")</f>
        <v/>
      </c>
      <c r="M1869" s="50"/>
      <c r="N1869" s="78" t="str">
        <f>IF(K1869&lt;&gt;"",EXPORTADO!C1851,"")</f>
        <v/>
      </c>
      <c r="O1869" s="89" t="str">
        <f>IF(G1869&lt;&gt;"",EXPORTADO!E1851,"")</f>
        <v/>
      </c>
      <c r="P1869" s="90" t="str">
        <f>IF(G1869&lt;&gt;"",EXPORTADO!F1851,"")</f>
        <v/>
      </c>
      <c r="Q1869" s="90" t="str">
        <f>IF($G1869&lt;&gt;"",$O1869*P1869,IF(OR($I1869="c",$I1869="css"),SUMIF($G$22:G$2999,$K1869,Q$22:Q$2999),IF($I1869="c1",SUMIF($F$22:F$2999,$K1869,Q$22:Q$2999),IF($I1869="c2",SUMIF($E$22:E$2999,$K1869,Q$22:Q$2999),IF($I1869="c3",SUMIF($D$22:D$2999,$K1869,Q$22:Q$2999),IF($I1869="c4",SUMIF($C$22:C$2999,$K1869,Q$22:Q$2999),""))))))</f>
        <v/>
      </c>
      <c r="S1869" s="90" t="s">
        <v>17</v>
      </c>
      <c r="T1869" s="90" t="str">
        <f>IF(G1869&lt;&gt;"",IF(S1869&lt;&gt;"",O1869*S1869,"Celda Vacia"),IF($G1869&lt;&gt;"",$O1869*S1869,IF(OR($I1869="c",$I1869="css"),SUMIF($G$22:G$2999,$K1869,T$22:T$2999),IF($I1869="c1",SUMIF($F$22:F$2999,$K1869,T$22:T$2999),IF($I1869="c2",SUMIF($E$22:E$2999,$K1869,T$22:T$2999),IF($I1869="c3",SUMIF($D$22:D$2999,$K1869,T$22:T$2999),IF($I1869="c4",SUMIF($C$22:C$2999,$K1869,T$22:T$2999),"")))))))</f>
        <v/>
      </c>
      <c r="U1869" s="91" t="str">
        <f t="shared" si="462"/>
        <v/>
      </c>
      <c r="V1869" s="45"/>
      <c r="X1869" s="50" t="str">
        <f t="shared" si="467"/>
        <v/>
      </c>
      <c r="Y1869" s="69" t="str">
        <f t="shared" si="468"/>
        <v/>
      </c>
      <c r="Z1869" s="69" t="str">
        <f t="shared" si="469"/>
        <v/>
      </c>
      <c r="AA1869" s="69" t="str">
        <f>IF(I1869="CSS",IF(RELLENAR!$F$6="PEM",IF(OR(T1869&lt;(Q1869),Q1869=0),1,""),IF(OR(T1869*(1+$T$11+$T$9)&lt;(Q1869*(1+$O$9+$O$11)),Q1869=0),1,"")),"")</f>
        <v/>
      </c>
      <c r="AB1869" s="93" t="str">
        <f t="shared" si="470"/>
        <v/>
      </c>
      <c r="AC1869" s="56" t="str">
        <f t="shared" si="463"/>
        <v/>
      </c>
      <c r="AD1869" s="94" t="str">
        <f t="shared" si="464"/>
        <v/>
      </c>
      <c r="AE1869" s="56" t="str">
        <f t="shared" si="471"/>
        <v/>
      </c>
      <c r="AF1869" s="78" t="str">
        <f t="shared" si="472"/>
        <v/>
      </c>
    </row>
    <row r="1870" spans="1:32" s="74" customFormat="1" x14ac:dyDescent="0.2">
      <c r="A1870" s="74" t="str">
        <f>IF(EXPORTADO!I1852&lt;&gt;"",EXPORTADO!I1852,"")</f>
        <v/>
      </c>
      <c r="B1870" s="74" t="str">
        <f t="shared" si="465"/>
        <v/>
      </c>
      <c r="C1870" s="86" t="str">
        <f t="shared" si="457"/>
        <v/>
      </c>
      <c r="D1870" s="86" t="str">
        <f t="shared" si="458"/>
        <v/>
      </c>
      <c r="E1870" s="86" t="str">
        <f t="shared" si="459"/>
        <v/>
      </c>
      <c r="F1870" s="86" t="str">
        <f t="shared" si="460"/>
        <v/>
      </c>
      <c r="G1870" s="86" t="str">
        <f t="shared" si="461"/>
        <v/>
      </c>
      <c r="H1870" s="87" t="str">
        <f>IF(EXPORTADO!B1852&lt;&gt;"",EXPORTADO!B1852,"")</f>
        <v/>
      </c>
      <c r="I1870" s="78" t="str">
        <f t="shared" si="466"/>
        <v/>
      </c>
      <c r="J1870" s="78"/>
      <c r="K1870" s="88" t="str">
        <f>IF(EXPORTADO!A1852&lt;&gt;"",TRIM(EXPORTADO!A1852),"")</f>
        <v/>
      </c>
      <c r="L1870" s="50" t="str">
        <f>IF(K1870&lt;&gt;"",EXPORTADO!D1852,"")</f>
        <v/>
      </c>
      <c r="M1870" s="50"/>
      <c r="N1870" s="78" t="str">
        <f>IF(K1870&lt;&gt;"",EXPORTADO!C1852,"")</f>
        <v/>
      </c>
      <c r="O1870" s="89" t="str">
        <f>IF(G1870&lt;&gt;"",EXPORTADO!E1852,"")</f>
        <v/>
      </c>
      <c r="P1870" s="90" t="str">
        <f>IF(G1870&lt;&gt;"",EXPORTADO!F1852,"")</f>
        <v/>
      </c>
      <c r="Q1870" s="90" t="str">
        <f>IF($G1870&lt;&gt;"",$O1870*P1870,IF(OR($I1870="c",$I1870="css"),SUMIF($G$22:G$2999,$K1870,Q$22:Q$2999),IF($I1870="c1",SUMIF($F$22:F$2999,$K1870,Q$22:Q$2999),IF($I1870="c2",SUMIF($E$22:E$2999,$K1870,Q$22:Q$2999),IF($I1870="c3",SUMIF($D$22:D$2999,$K1870,Q$22:Q$2999),IF($I1870="c4",SUMIF($C$22:C$2999,$K1870,Q$22:Q$2999),""))))))</f>
        <v/>
      </c>
      <c r="S1870" s="90" t="s">
        <v>17</v>
      </c>
      <c r="T1870" s="90" t="str">
        <f>IF(G1870&lt;&gt;"",IF(S1870&lt;&gt;"",O1870*S1870,"Celda Vacia"),IF($G1870&lt;&gt;"",$O1870*S1870,IF(OR($I1870="c",$I1870="css"),SUMIF($G$22:G$2999,$K1870,T$22:T$2999),IF($I1870="c1",SUMIF($F$22:F$2999,$K1870,T$22:T$2999),IF($I1870="c2",SUMIF($E$22:E$2999,$K1870,T$22:T$2999),IF($I1870="c3",SUMIF($D$22:D$2999,$K1870,T$22:T$2999),IF($I1870="c4",SUMIF($C$22:C$2999,$K1870,T$22:T$2999),"")))))))</f>
        <v/>
      </c>
      <c r="U1870" s="91" t="str">
        <f t="shared" si="462"/>
        <v/>
      </c>
      <c r="V1870" s="45"/>
      <c r="X1870" s="50" t="str">
        <f t="shared" si="467"/>
        <v/>
      </c>
      <c r="Y1870" s="69" t="str">
        <f t="shared" si="468"/>
        <v/>
      </c>
      <c r="Z1870" s="69" t="str">
        <f t="shared" si="469"/>
        <v/>
      </c>
      <c r="AA1870" s="69" t="str">
        <f>IF(I1870="CSS",IF(RELLENAR!$F$6="PEM",IF(OR(T1870&lt;(Q1870),Q1870=0),1,""),IF(OR(T1870*(1+$T$11+$T$9)&lt;(Q1870*(1+$O$9+$O$11)),Q1870=0),1,"")),"")</f>
        <v/>
      </c>
      <c r="AB1870" s="93" t="str">
        <f t="shared" si="470"/>
        <v/>
      </c>
      <c r="AC1870" s="56" t="str">
        <f t="shared" si="463"/>
        <v/>
      </c>
      <c r="AD1870" s="94" t="str">
        <f t="shared" si="464"/>
        <v/>
      </c>
      <c r="AE1870" s="56" t="str">
        <f t="shared" si="471"/>
        <v/>
      </c>
      <c r="AF1870" s="78" t="str">
        <f t="shared" si="472"/>
        <v/>
      </c>
    </row>
    <row r="1871" spans="1:32" s="74" customFormat="1" x14ac:dyDescent="0.2">
      <c r="A1871" s="74" t="str">
        <f>IF(EXPORTADO!I1853&lt;&gt;"",EXPORTADO!I1853,"")</f>
        <v/>
      </c>
      <c r="B1871" s="74" t="str">
        <f t="shared" si="465"/>
        <v/>
      </c>
      <c r="C1871" s="86" t="str">
        <f t="shared" si="457"/>
        <v/>
      </c>
      <c r="D1871" s="86" t="str">
        <f t="shared" si="458"/>
        <v/>
      </c>
      <c r="E1871" s="86" t="str">
        <f t="shared" si="459"/>
        <v/>
      </c>
      <c r="F1871" s="86" t="str">
        <f t="shared" si="460"/>
        <v/>
      </c>
      <c r="G1871" s="86" t="str">
        <f t="shared" si="461"/>
        <v/>
      </c>
      <c r="H1871" s="87" t="str">
        <f>IF(EXPORTADO!B1853&lt;&gt;"",EXPORTADO!B1853,"")</f>
        <v/>
      </c>
      <c r="I1871" s="78" t="str">
        <f t="shared" si="466"/>
        <v/>
      </c>
      <c r="J1871" s="78"/>
      <c r="K1871" s="88" t="str">
        <f>IF(EXPORTADO!A1853&lt;&gt;"",TRIM(EXPORTADO!A1853),"")</f>
        <v/>
      </c>
      <c r="L1871" s="50" t="str">
        <f>IF(K1871&lt;&gt;"",EXPORTADO!D1853,"")</f>
        <v/>
      </c>
      <c r="M1871" s="50"/>
      <c r="N1871" s="78" t="str">
        <f>IF(K1871&lt;&gt;"",EXPORTADO!C1853,"")</f>
        <v/>
      </c>
      <c r="O1871" s="89" t="str">
        <f>IF(G1871&lt;&gt;"",EXPORTADO!E1853,"")</f>
        <v/>
      </c>
      <c r="P1871" s="90" t="str">
        <f>IF(G1871&lt;&gt;"",EXPORTADO!F1853,"")</f>
        <v/>
      </c>
      <c r="Q1871" s="90" t="str">
        <f>IF($G1871&lt;&gt;"",$O1871*P1871,IF(OR($I1871="c",$I1871="css"),SUMIF($G$22:G$2999,$K1871,Q$22:Q$2999),IF($I1871="c1",SUMIF($F$22:F$2999,$K1871,Q$22:Q$2999),IF($I1871="c2",SUMIF($E$22:E$2999,$K1871,Q$22:Q$2999),IF($I1871="c3",SUMIF($D$22:D$2999,$K1871,Q$22:Q$2999),IF($I1871="c4",SUMIF($C$22:C$2999,$K1871,Q$22:Q$2999),""))))))</f>
        <v/>
      </c>
      <c r="S1871" s="90" t="s">
        <v>17</v>
      </c>
      <c r="T1871" s="90" t="str">
        <f>IF(G1871&lt;&gt;"",IF(S1871&lt;&gt;"",O1871*S1871,"Celda Vacia"),IF($G1871&lt;&gt;"",$O1871*S1871,IF(OR($I1871="c",$I1871="css"),SUMIF($G$22:G$2999,$K1871,T$22:T$2999),IF($I1871="c1",SUMIF($F$22:F$2999,$K1871,T$22:T$2999),IF($I1871="c2",SUMIF($E$22:E$2999,$K1871,T$22:T$2999),IF($I1871="c3",SUMIF($D$22:D$2999,$K1871,T$22:T$2999),IF($I1871="c4",SUMIF($C$22:C$2999,$K1871,T$22:T$2999),"")))))))</f>
        <v/>
      </c>
      <c r="U1871" s="91" t="str">
        <f t="shared" si="462"/>
        <v/>
      </c>
      <c r="V1871" s="45"/>
      <c r="X1871" s="50" t="str">
        <f t="shared" si="467"/>
        <v/>
      </c>
      <c r="Y1871" s="69" t="str">
        <f t="shared" si="468"/>
        <v/>
      </c>
      <c r="Z1871" s="69" t="str">
        <f t="shared" si="469"/>
        <v/>
      </c>
      <c r="AA1871" s="69" t="str">
        <f>IF(I1871="CSS",IF(RELLENAR!$F$6="PEM",IF(OR(T1871&lt;(Q1871),Q1871=0),1,""),IF(OR(T1871*(1+$T$11+$T$9)&lt;(Q1871*(1+$O$9+$O$11)),Q1871=0),1,"")),"")</f>
        <v/>
      </c>
      <c r="AB1871" s="93" t="str">
        <f t="shared" si="470"/>
        <v/>
      </c>
      <c r="AC1871" s="56" t="str">
        <f t="shared" si="463"/>
        <v/>
      </c>
      <c r="AD1871" s="94" t="str">
        <f t="shared" si="464"/>
        <v/>
      </c>
      <c r="AE1871" s="56" t="str">
        <f t="shared" si="471"/>
        <v/>
      </c>
      <c r="AF1871" s="78" t="str">
        <f t="shared" si="472"/>
        <v/>
      </c>
    </row>
    <row r="1872" spans="1:32" s="74" customFormat="1" x14ac:dyDescent="0.2">
      <c r="A1872" s="74" t="str">
        <f>IF(EXPORTADO!I1854&lt;&gt;"",EXPORTADO!I1854,"")</f>
        <v/>
      </c>
      <c r="B1872" s="74" t="str">
        <f t="shared" si="465"/>
        <v/>
      </c>
      <c r="C1872" s="86" t="str">
        <f t="shared" si="457"/>
        <v/>
      </c>
      <c r="D1872" s="86" t="str">
        <f t="shared" si="458"/>
        <v/>
      </c>
      <c r="E1872" s="86" t="str">
        <f t="shared" si="459"/>
        <v/>
      </c>
      <c r="F1872" s="86" t="str">
        <f t="shared" si="460"/>
        <v/>
      </c>
      <c r="G1872" s="86" t="str">
        <f t="shared" si="461"/>
        <v/>
      </c>
      <c r="H1872" s="87" t="str">
        <f>IF(EXPORTADO!B1854&lt;&gt;"",EXPORTADO!B1854,"")</f>
        <v/>
      </c>
      <c r="I1872" s="78" t="str">
        <f t="shared" si="466"/>
        <v/>
      </c>
      <c r="J1872" s="78"/>
      <c r="K1872" s="88" t="str">
        <f>IF(EXPORTADO!A1854&lt;&gt;"",TRIM(EXPORTADO!A1854),"")</f>
        <v/>
      </c>
      <c r="L1872" s="50" t="str">
        <f>IF(K1872&lt;&gt;"",EXPORTADO!D1854,"")</f>
        <v/>
      </c>
      <c r="M1872" s="50"/>
      <c r="N1872" s="78" t="str">
        <f>IF(K1872&lt;&gt;"",EXPORTADO!C1854,"")</f>
        <v/>
      </c>
      <c r="O1872" s="89" t="str">
        <f>IF(G1872&lt;&gt;"",EXPORTADO!E1854,"")</f>
        <v/>
      </c>
      <c r="P1872" s="90" t="str">
        <f>IF(G1872&lt;&gt;"",EXPORTADO!F1854,"")</f>
        <v/>
      </c>
      <c r="Q1872" s="90" t="str">
        <f>IF($G1872&lt;&gt;"",$O1872*P1872,IF(OR($I1872="c",$I1872="css"),SUMIF($G$22:G$2999,$K1872,Q$22:Q$2999),IF($I1872="c1",SUMIF($F$22:F$2999,$K1872,Q$22:Q$2999),IF($I1872="c2",SUMIF($E$22:E$2999,$K1872,Q$22:Q$2999),IF($I1872="c3",SUMIF($D$22:D$2999,$K1872,Q$22:Q$2999),IF($I1872="c4",SUMIF($C$22:C$2999,$K1872,Q$22:Q$2999),""))))))</f>
        <v/>
      </c>
      <c r="S1872" s="90" t="s">
        <v>17</v>
      </c>
      <c r="T1872" s="90" t="str">
        <f>IF(G1872&lt;&gt;"",IF(S1872&lt;&gt;"",O1872*S1872,"Celda Vacia"),IF($G1872&lt;&gt;"",$O1872*S1872,IF(OR($I1872="c",$I1872="css"),SUMIF($G$22:G$2999,$K1872,T$22:T$2999),IF($I1872="c1",SUMIF($F$22:F$2999,$K1872,T$22:T$2999),IF($I1872="c2",SUMIF($E$22:E$2999,$K1872,T$22:T$2999),IF($I1872="c3",SUMIF($D$22:D$2999,$K1872,T$22:T$2999),IF($I1872="c4",SUMIF($C$22:C$2999,$K1872,T$22:T$2999),"")))))))</f>
        <v/>
      </c>
      <c r="U1872" s="91" t="str">
        <f t="shared" si="462"/>
        <v/>
      </c>
      <c r="V1872" s="45"/>
      <c r="X1872" s="50" t="str">
        <f t="shared" si="467"/>
        <v/>
      </c>
      <c r="Y1872" s="69" t="str">
        <f t="shared" si="468"/>
        <v/>
      </c>
      <c r="Z1872" s="69" t="str">
        <f t="shared" si="469"/>
        <v/>
      </c>
      <c r="AA1872" s="69" t="str">
        <f>IF(I1872="CSS",IF(RELLENAR!$F$6="PEM",IF(OR(T1872&lt;(Q1872),Q1872=0),1,""),IF(OR(T1872*(1+$T$11+$T$9)&lt;(Q1872*(1+$O$9+$O$11)),Q1872=0),1,"")),"")</f>
        <v/>
      </c>
      <c r="AB1872" s="93" t="str">
        <f t="shared" si="470"/>
        <v/>
      </c>
      <c r="AC1872" s="56" t="str">
        <f t="shared" si="463"/>
        <v/>
      </c>
      <c r="AD1872" s="94" t="str">
        <f t="shared" si="464"/>
        <v/>
      </c>
      <c r="AE1872" s="56" t="str">
        <f t="shared" si="471"/>
        <v/>
      </c>
      <c r="AF1872" s="78" t="str">
        <f t="shared" si="472"/>
        <v/>
      </c>
    </row>
    <row r="1873" spans="1:32" s="74" customFormat="1" x14ac:dyDescent="0.2">
      <c r="A1873" s="74" t="str">
        <f>IF(EXPORTADO!I1855&lt;&gt;"",EXPORTADO!I1855,"")</f>
        <v/>
      </c>
      <c r="B1873" s="74" t="str">
        <f t="shared" si="465"/>
        <v/>
      </c>
      <c r="C1873" s="86" t="str">
        <f t="shared" si="457"/>
        <v/>
      </c>
      <c r="D1873" s="86" t="str">
        <f t="shared" si="458"/>
        <v/>
      </c>
      <c r="E1873" s="86" t="str">
        <f t="shared" si="459"/>
        <v/>
      </c>
      <c r="F1873" s="86" t="str">
        <f t="shared" si="460"/>
        <v/>
      </c>
      <c r="G1873" s="86" t="str">
        <f t="shared" si="461"/>
        <v/>
      </c>
      <c r="H1873" s="87" t="str">
        <f>IF(EXPORTADO!B1855&lt;&gt;"",EXPORTADO!B1855,"")</f>
        <v/>
      </c>
      <c r="I1873" s="78" t="str">
        <f t="shared" si="466"/>
        <v/>
      </c>
      <c r="J1873" s="78"/>
      <c r="K1873" s="88" t="str">
        <f>IF(EXPORTADO!A1855&lt;&gt;"",TRIM(EXPORTADO!A1855),"")</f>
        <v/>
      </c>
      <c r="L1873" s="50" t="str">
        <f>IF(K1873&lt;&gt;"",EXPORTADO!D1855,"")</f>
        <v/>
      </c>
      <c r="M1873" s="50"/>
      <c r="N1873" s="78" t="str">
        <f>IF(K1873&lt;&gt;"",EXPORTADO!C1855,"")</f>
        <v/>
      </c>
      <c r="O1873" s="89" t="str">
        <f>IF(G1873&lt;&gt;"",EXPORTADO!E1855,"")</f>
        <v/>
      </c>
      <c r="P1873" s="90" t="str">
        <f>IF(G1873&lt;&gt;"",EXPORTADO!F1855,"")</f>
        <v/>
      </c>
      <c r="Q1873" s="90" t="str">
        <f>IF($G1873&lt;&gt;"",$O1873*P1873,IF(OR($I1873="c",$I1873="css"),SUMIF($G$22:G$2999,$K1873,Q$22:Q$2999),IF($I1873="c1",SUMIF($F$22:F$2999,$K1873,Q$22:Q$2999),IF($I1873="c2",SUMIF($E$22:E$2999,$K1873,Q$22:Q$2999),IF($I1873="c3",SUMIF($D$22:D$2999,$K1873,Q$22:Q$2999),IF($I1873="c4",SUMIF($C$22:C$2999,$K1873,Q$22:Q$2999),""))))))</f>
        <v/>
      </c>
      <c r="S1873" s="90" t="s">
        <v>17</v>
      </c>
      <c r="T1873" s="90" t="str">
        <f>IF(G1873&lt;&gt;"",IF(S1873&lt;&gt;"",O1873*S1873,"Celda Vacia"),IF($G1873&lt;&gt;"",$O1873*S1873,IF(OR($I1873="c",$I1873="css"),SUMIF($G$22:G$2999,$K1873,T$22:T$2999),IF($I1873="c1",SUMIF($F$22:F$2999,$K1873,T$22:T$2999),IF($I1873="c2",SUMIF($E$22:E$2999,$K1873,T$22:T$2999),IF($I1873="c3",SUMIF($D$22:D$2999,$K1873,T$22:T$2999),IF($I1873="c4",SUMIF($C$22:C$2999,$K1873,T$22:T$2999),"")))))))</f>
        <v/>
      </c>
      <c r="U1873" s="91" t="str">
        <f t="shared" si="462"/>
        <v/>
      </c>
      <c r="V1873" s="45"/>
      <c r="X1873" s="50" t="str">
        <f t="shared" si="467"/>
        <v/>
      </c>
      <c r="Y1873" s="69" t="str">
        <f t="shared" si="468"/>
        <v/>
      </c>
      <c r="Z1873" s="69" t="str">
        <f t="shared" si="469"/>
        <v/>
      </c>
      <c r="AA1873" s="69" t="str">
        <f>IF(I1873="CSS",IF(RELLENAR!$F$6="PEM",IF(OR(T1873&lt;(Q1873),Q1873=0),1,""),IF(OR(T1873*(1+$T$11+$T$9)&lt;(Q1873*(1+$O$9+$O$11)),Q1873=0),1,"")),"")</f>
        <v/>
      </c>
      <c r="AB1873" s="93" t="str">
        <f t="shared" si="470"/>
        <v/>
      </c>
      <c r="AC1873" s="56" t="str">
        <f t="shared" si="463"/>
        <v/>
      </c>
      <c r="AD1873" s="94" t="str">
        <f t="shared" si="464"/>
        <v/>
      </c>
      <c r="AE1873" s="56" t="str">
        <f t="shared" si="471"/>
        <v/>
      </c>
      <c r="AF1873" s="78" t="str">
        <f t="shared" si="472"/>
        <v/>
      </c>
    </row>
    <row r="1874" spans="1:32" s="74" customFormat="1" x14ac:dyDescent="0.2">
      <c r="A1874" s="74" t="str">
        <f>IF(EXPORTADO!I1856&lt;&gt;"",EXPORTADO!I1856,"")</f>
        <v/>
      </c>
      <c r="B1874" s="74" t="str">
        <f t="shared" si="465"/>
        <v/>
      </c>
      <c r="C1874" s="86" t="str">
        <f t="shared" si="457"/>
        <v/>
      </c>
      <c r="D1874" s="86" t="str">
        <f t="shared" si="458"/>
        <v/>
      </c>
      <c r="E1874" s="86" t="str">
        <f t="shared" si="459"/>
        <v/>
      </c>
      <c r="F1874" s="86" t="str">
        <f t="shared" si="460"/>
        <v/>
      </c>
      <c r="G1874" s="86" t="str">
        <f t="shared" si="461"/>
        <v/>
      </c>
      <c r="H1874" s="87" t="str">
        <f>IF(EXPORTADO!B1856&lt;&gt;"",EXPORTADO!B1856,"")</f>
        <v/>
      </c>
      <c r="I1874" s="78" t="str">
        <f t="shared" si="466"/>
        <v/>
      </c>
      <c r="J1874" s="78"/>
      <c r="K1874" s="88" t="str">
        <f>IF(EXPORTADO!A1856&lt;&gt;"",TRIM(EXPORTADO!A1856),"")</f>
        <v/>
      </c>
      <c r="L1874" s="50" t="str">
        <f>IF(K1874&lt;&gt;"",EXPORTADO!D1856,"")</f>
        <v/>
      </c>
      <c r="M1874" s="50"/>
      <c r="N1874" s="78" t="str">
        <f>IF(K1874&lt;&gt;"",EXPORTADO!C1856,"")</f>
        <v/>
      </c>
      <c r="O1874" s="89" t="str">
        <f>IF(G1874&lt;&gt;"",EXPORTADO!E1856,"")</f>
        <v/>
      </c>
      <c r="P1874" s="90" t="str">
        <f>IF(G1874&lt;&gt;"",EXPORTADO!F1856,"")</f>
        <v/>
      </c>
      <c r="Q1874" s="90" t="str">
        <f>IF($G1874&lt;&gt;"",$O1874*P1874,IF(OR($I1874="c",$I1874="css"),SUMIF($G$22:G$2999,$K1874,Q$22:Q$2999),IF($I1874="c1",SUMIF($F$22:F$2999,$K1874,Q$22:Q$2999),IF($I1874="c2",SUMIF($E$22:E$2999,$K1874,Q$22:Q$2999),IF($I1874="c3",SUMIF($D$22:D$2999,$K1874,Q$22:Q$2999),IF($I1874="c4",SUMIF($C$22:C$2999,$K1874,Q$22:Q$2999),""))))))</f>
        <v/>
      </c>
      <c r="S1874" s="90" t="s">
        <v>17</v>
      </c>
      <c r="T1874" s="90" t="str">
        <f>IF(G1874&lt;&gt;"",IF(S1874&lt;&gt;"",O1874*S1874,"Celda Vacia"),IF($G1874&lt;&gt;"",$O1874*S1874,IF(OR($I1874="c",$I1874="css"),SUMIF($G$22:G$2999,$K1874,T$22:T$2999),IF($I1874="c1",SUMIF($F$22:F$2999,$K1874,T$22:T$2999),IF($I1874="c2",SUMIF($E$22:E$2999,$K1874,T$22:T$2999),IF($I1874="c3",SUMIF($D$22:D$2999,$K1874,T$22:T$2999),IF($I1874="c4",SUMIF($C$22:C$2999,$K1874,T$22:T$2999),"")))))))</f>
        <v/>
      </c>
      <c r="U1874" s="91" t="str">
        <f t="shared" si="462"/>
        <v/>
      </c>
      <c r="V1874" s="45"/>
      <c r="X1874" s="50" t="str">
        <f t="shared" si="467"/>
        <v/>
      </c>
      <c r="Y1874" s="69" t="str">
        <f t="shared" si="468"/>
        <v/>
      </c>
      <c r="Z1874" s="69" t="str">
        <f t="shared" si="469"/>
        <v/>
      </c>
      <c r="AA1874" s="69" t="str">
        <f>IF(I1874="CSS",IF(RELLENAR!$F$6="PEM",IF(OR(T1874&lt;(Q1874),Q1874=0),1,""),IF(OR(T1874*(1+$T$11+$T$9)&lt;(Q1874*(1+$O$9+$O$11)),Q1874=0),1,"")),"")</f>
        <v/>
      </c>
      <c r="AB1874" s="93" t="str">
        <f t="shared" si="470"/>
        <v/>
      </c>
      <c r="AC1874" s="56" t="str">
        <f t="shared" si="463"/>
        <v/>
      </c>
      <c r="AD1874" s="94" t="str">
        <f t="shared" si="464"/>
        <v/>
      </c>
      <c r="AE1874" s="56" t="str">
        <f t="shared" si="471"/>
        <v/>
      </c>
      <c r="AF1874" s="78" t="str">
        <f t="shared" si="472"/>
        <v/>
      </c>
    </row>
    <row r="1875" spans="1:32" s="74" customFormat="1" x14ac:dyDescent="0.2">
      <c r="A1875" s="74" t="str">
        <f>IF(EXPORTADO!I1857&lt;&gt;"",EXPORTADO!I1857,"")</f>
        <v/>
      </c>
      <c r="B1875" s="74" t="str">
        <f t="shared" si="465"/>
        <v/>
      </c>
      <c r="C1875" s="86" t="str">
        <f t="shared" si="457"/>
        <v/>
      </c>
      <c r="D1875" s="86" t="str">
        <f t="shared" si="458"/>
        <v/>
      </c>
      <c r="E1875" s="86" t="str">
        <f t="shared" si="459"/>
        <v/>
      </c>
      <c r="F1875" s="86" t="str">
        <f t="shared" si="460"/>
        <v/>
      </c>
      <c r="G1875" s="86" t="str">
        <f t="shared" si="461"/>
        <v/>
      </c>
      <c r="H1875" s="87" t="str">
        <f>IF(EXPORTADO!B1857&lt;&gt;"",EXPORTADO!B1857,"")</f>
        <v/>
      </c>
      <c r="I1875" s="78" t="str">
        <f t="shared" si="466"/>
        <v/>
      </c>
      <c r="J1875" s="78"/>
      <c r="K1875" s="88" t="str">
        <f>IF(EXPORTADO!A1857&lt;&gt;"",TRIM(EXPORTADO!A1857),"")</f>
        <v/>
      </c>
      <c r="L1875" s="50" t="str">
        <f>IF(K1875&lt;&gt;"",EXPORTADO!D1857,"")</f>
        <v/>
      </c>
      <c r="M1875" s="50"/>
      <c r="N1875" s="78" t="str">
        <f>IF(K1875&lt;&gt;"",EXPORTADO!C1857,"")</f>
        <v/>
      </c>
      <c r="O1875" s="89" t="str">
        <f>IF(G1875&lt;&gt;"",EXPORTADO!E1857,"")</f>
        <v/>
      </c>
      <c r="P1875" s="90" t="str">
        <f>IF(G1875&lt;&gt;"",EXPORTADO!F1857,"")</f>
        <v/>
      </c>
      <c r="Q1875" s="90" t="str">
        <f>IF($G1875&lt;&gt;"",$O1875*P1875,IF(OR($I1875="c",$I1875="css"),SUMIF($G$22:G$2999,$K1875,Q$22:Q$2999),IF($I1875="c1",SUMIF($F$22:F$2999,$K1875,Q$22:Q$2999),IF($I1875="c2",SUMIF($E$22:E$2999,$K1875,Q$22:Q$2999),IF($I1875="c3",SUMIF($D$22:D$2999,$K1875,Q$22:Q$2999),IF($I1875="c4",SUMIF($C$22:C$2999,$K1875,Q$22:Q$2999),""))))))</f>
        <v/>
      </c>
      <c r="S1875" s="90" t="s">
        <v>17</v>
      </c>
      <c r="T1875" s="90" t="str">
        <f>IF(G1875&lt;&gt;"",IF(S1875&lt;&gt;"",O1875*S1875,"Celda Vacia"),IF($G1875&lt;&gt;"",$O1875*S1875,IF(OR($I1875="c",$I1875="css"),SUMIF($G$22:G$2999,$K1875,T$22:T$2999),IF($I1875="c1",SUMIF($F$22:F$2999,$K1875,T$22:T$2999),IF($I1875="c2",SUMIF($E$22:E$2999,$K1875,T$22:T$2999),IF($I1875="c3",SUMIF($D$22:D$2999,$K1875,T$22:T$2999),IF($I1875="c4",SUMIF($C$22:C$2999,$K1875,T$22:T$2999),"")))))))</f>
        <v/>
      </c>
      <c r="U1875" s="91" t="str">
        <f t="shared" si="462"/>
        <v/>
      </c>
      <c r="V1875" s="45"/>
      <c r="X1875" s="50" t="str">
        <f t="shared" si="467"/>
        <v/>
      </c>
      <c r="Y1875" s="69" t="str">
        <f t="shared" si="468"/>
        <v/>
      </c>
      <c r="Z1875" s="69" t="str">
        <f t="shared" si="469"/>
        <v/>
      </c>
      <c r="AA1875" s="69" t="str">
        <f>IF(I1875="CSS",IF(RELLENAR!$F$6="PEM",IF(OR(T1875&lt;(Q1875),Q1875=0),1,""),IF(OR(T1875*(1+$T$11+$T$9)&lt;(Q1875*(1+$O$9+$O$11)),Q1875=0),1,"")),"")</f>
        <v/>
      </c>
      <c r="AB1875" s="93" t="str">
        <f t="shared" si="470"/>
        <v/>
      </c>
      <c r="AC1875" s="56" t="str">
        <f t="shared" si="463"/>
        <v/>
      </c>
      <c r="AD1875" s="94" t="str">
        <f t="shared" si="464"/>
        <v/>
      </c>
      <c r="AE1875" s="56" t="str">
        <f t="shared" si="471"/>
        <v/>
      </c>
      <c r="AF1875" s="78" t="str">
        <f t="shared" si="472"/>
        <v/>
      </c>
    </row>
    <row r="1876" spans="1:32" s="74" customFormat="1" x14ac:dyDescent="0.2">
      <c r="A1876" s="74" t="str">
        <f>IF(EXPORTADO!I1858&lt;&gt;"",EXPORTADO!I1858,"")</f>
        <v/>
      </c>
      <c r="B1876" s="74" t="str">
        <f t="shared" si="465"/>
        <v/>
      </c>
      <c r="C1876" s="86" t="str">
        <f t="shared" si="457"/>
        <v/>
      </c>
      <c r="D1876" s="86" t="str">
        <f t="shared" si="458"/>
        <v/>
      </c>
      <c r="E1876" s="86" t="str">
        <f t="shared" si="459"/>
        <v/>
      </c>
      <c r="F1876" s="86" t="str">
        <f t="shared" si="460"/>
        <v/>
      </c>
      <c r="G1876" s="86" t="str">
        <f t="shared" si="461"/>
        <v/>
      </c>
      <c r="H1876" s="87" t="str">
        <f>IF(EXPORTADO!B1858&lt;&gt;"",EXPORTADO!B1858,"")</f>
        <v/>
      </c>
      <c r="I1876" s="78" t="str">
        <f t="shared" si="466"/>
        <v/>
      </c>
      <c r="J1876" s="78"/>
      <c r="K1876" s="88" t="str">
        <f>IF(EXPORTADO!A1858&lt;&gt;"",TRIM(EXPORTADO!A1858),"")</f>
        <v/>
      </c>
      <c r="L1876" s="50" t="str">
        <f>IF(K1876&lt;&gt;"",EXPORTADO!D1858,"")</f>
        <v/>
      </c>
      <c r="M1876" s="50"/>
      <c r="N1876" s="78" t="str">
        <f>IF(K1876&lt;&gt;"",EXPORTADO!C1858,"")</f>
        <v/>
      </c>
      <c r="O1876" s="89" t="str">
        <f>IF(G1876&lt;&gt;"",EXPORTADO!E1858,"")</f>
        <v/>
      </c>
      <c r="P1876" s="90" t="str">
        <f>IF(G1876&lt;&gt;"",EXPORTADO!F1858,"")</f>
        <v/>
      </c>
      <c r="Q1876" s="90" t="str">
        <f>IF($G1876&lt;&gt;"",$O1876*P1876,IF(OR($I1876="c",$I1876="css"),SUMIF($G$22:G$2999,$K1876,Q$22:Q$2999),IF($I1876="c1",SUMIF($F$22:F$2999,$K1876,Q$22:Q$2999),IF($I1876="c2",SUMIF($E$22:E$2999,$K1876,Q$22:Q$2999),IF($I1876="c3",SUMIF($D$22:D$2999,$K1876,Q$22:Q$2999),IF($I1876="c4",SUMIF($C$22:C$2999,$K1876,Q$22:Q$2999),""))))))</f>
        <v/>
      </c>
      <c r="S1876" s="90" t="s">
        <v>17</v>
      </c>
      <c r="T1876" s="90" t="str">
        <f>IF(G1876&lt;&gt;"",IF(S1876&lt;&gt;"",O1876*S1876,"Celda Vacia"),IF($G1876&lt;&gt;"",$O1876*S1876,IF(OR($I1876="c",$I1876="css"),SUMIF($G$22:G$2999,$K1876,T$22:T$2999),IF($I1876="c1",SUMIF($F$22:F$2999,$K1876,T$22:T$2999),IF($I1876="c2",SUMIF($E$22:E$2999,$K1876,T$22:T$2999),IF($I1876="c3",SUMIF($D$22:D$2999,$K1876,T$22:T$2999),IF($I1876="c4",SUMIF($C$22:C$2999,$K1876,T$22:T$2999),"")))))))</f>
        <v/>
      </c>
      <c r="U1876" s="91" t="str">
        <f t="shared" si="462"/>
        <v/>
      </c>
      <c r="V1876" s="45"/>
      <c r="X1876" s="50" t="str">
        <f t="shared" si="467"/>
        <v/>
      </c>
      <c r="Y1876" s="69" t="str">
        <f t="shared" si="468"/>
        <v/>
      </c>
      <c r="Z1876" s="69" t="str">
        <f t="shared" si="469"/>
        <v/>
      </c>
      <c r="AA1876" s="69" t="str">
        <f>IF(I1876="CSS",IF(RELLENAR!$F$6="PEM",IF(OR(T1876&lt;(Q1876),Q1876=0),1,""),IF(OR(T1876*(1+$T$11+$T$9)&lt;(Q1876*(1+$O$9+$O$11)),Q1876=0),1,"")),"")</f>
        <v/>
      </c>
      <c r="AB1876" s="93" t="str">
        <f t="shared" si="470"/>
        <v/>
      </c>
      <c r="AC1876" s="56" t="str">
        <f t="shared" si="463"/>
        <v/>
      </c>
      <c r="AD1876" s="94" t="str">
        <f t="shared" si="464"/>
        <v/>
      </c>
      <c r="AE1876" s="56" t="str">
        <f t="shared" si="471"/>
        <v/>
      </c>
      <c r="AF1876" s="78" t="str">
        <f t="shared" si="472"/>
        <v/>
      </c>
    </row>
    <row r="1877" spans="1:32" s="74" customFormat="1" x14ac:dyDescent="0.2">
      <c r="A1877" s="74" t="str">
        <f>IF(EXPORTADO!I1859&lt;&gt;"",EXPORTADO!I1859,"")</f>
        <v/>
      </c>
      <c r="B1877" s="74" t="str">
        <f t="shared" si="465"/>
        <v/>
      </c>
      <c r="C1877" s="86" t="str">
        <f t="shared" si="457"/>
        <v/>
      </c>
      <c r="D1877" s="86" t="str">
        <f t="shared" si="458"/>
        <v/>
      </c>
      <c r="E1877" s="86" t="str">
        <f t="shared" si="459"/>
        <v/>
      </c>
      <c r="F1877" s="86" t="str">
        <f t="shared" si="460"/>
        <v/>
      </c>
      <c r="G1877" s="86" t="str">
        <f t="shared" si="461"/>
        <v/>
      </c>
      <c r="H1877" s="87" t="str">
        <f>IF(EXPORTADO!B1859&lt;&gt;"",EXPORTADO!B1859,"")</f>
        <v/>
      </c>
      <c r="I1877" s="78" t="str">
        <f t="shared" si="466"/>
        <v/>
      </c>
      <c r="J1877" s="78"/>
      <c r="K1877" s="88" t="str">
        <f>IF(EXPORTADO!A1859&lt;&gt;"",TRIM(EXPORTADO!A1859),"")</f>
        <v/>
      </c>
      <c r="L1877" s="50" t="str">
        <f>IF(K1877&lt;&gt;"",EXPORTADO!D1859,"")</f>
        <v/>
      </c>
      <c r="M1877" s="50"/>
      <c r="N1877" s="78" t="str">
        <f>IF(K1877&lt;&gt;"",EXPORTADO!C1859,"")</f>
        <v/>
      </c>
      <c r="O1877" s="89" t="str">
        <f>IF(G1877&lt;&gt;"",EXPORTADO!E1859,"")</f>
        <v/>
      </c>
      <c r="P1877" s="90" t="str">
        <f>IF(G1877&lt;&gt;"",EXPORTADO!F1859,"")</f>
        <v/>
      </c>
      <c r="Q1877" s="90" t="str">
        <f>IF($G1877&lt;&gt;"",$O1877*P1877,IF(OR($I1877="c",$I1877="css"),SUMIF($G$22:G$2999,$K1877,Q$22:Q$2999),IF($I1877="c1",SUMIF($F$22:F$2999,$K1877,Q$22:Q$2999),IF($I1877="c2",SUMIF($E$22:E$2999,$K1877,Q$22:Q$2999),IF($I1877="c3",SUMIF($D$22:D$2999,$K1877,Q$22:Q$2999),IF($I1877="c4",SUMIF($C$22:C$2999,$K1877,Q$22:Q$2999),""))))))</f>
        <v/>
      </c>
      <c r="S1877" s="90" t="s">
        <v>17</v>
      </c>
      <c r="T1877" s="90" t="str">
        <f>IF(G1877&lt;&gt;"",IF(S1877&lt;&gt;"",O1877*S1877,"Celda Vacia"),IF($G1877&lt;&gt;"",$O1877*S1877,IF(OR($I1877="c",$I1877="css"),SUMIF($G$22:G$2999,$K1877,T$22:T$2999),IF($I1877="c1",SUMIF($F$22:F$2999,$K1877,T$22:T$2999),IF($I1877="c2",SUMIF($E$22:E$2999,$K1877,T$22:T$2999),IF($I1877="c3",SUMIF($D$22:D$2999,$K1877,T$22:T$2999),IF($I1877="c4",SUMIF($C$22:C$2999,$K1877,T$22:T$2999),"")))))))</f>
        <v/>
      </c>
      <c r="U1877" s="91" t="str">
        <f t="shared" si="462"/>
        <v/>
      </c>
      <c r="V1877" s="45"/>
      <c r="X1877" s="50" t="str">
        <f t="shared" si="467"/>
        <v/>
      </c>
      <c r="Y1877" s="69" t="str">
        <f t="shared" si="468"/>
        <v/>
      </c>
      <c r="Z1877" s="69" t="str">
        <f t="shared" si="469"/>
        <v/>
      </c>
      <c r="AA1877" s="69" t="str">
        <f>IF(I1877="CSS",IF(RELLENAR!$F$6="PEM",IF(OR(T1877&lt;(Q1877),Q1877=0),1,""),IF(OR(T1877*(1+$T$11+$T$9)&lt;(Q1877*(1+$O$9+$O$11)),Q1877=0),1,"")),"")</f>
        <v/>
      </c>
      <c r="AB1877" s="93" t="str">
        <f t="shared" si="470"/>
        <v/>
      </c>
      <c r="AC1877" s="56" t="str">
        <f t="shared" si="463"/>
        <v/>
      </c>
      <c r="AD1877" s="94" t="str">
        <f t="shared" si="464"/>
        <v/>
      </c>
      <c r="AE1877" s="56" t="str">
        <f t="shared" si="471"/>
        <v/>
      </c>
      <c r="AF1877" s="78" t="str">
        <f t="shared" si="472"/>
        <v/>
      </c>
    </row>
    <row r="1878" spans="1:32" s="74" customFormat="1" x14ac:dyDescent="0.2">
      <c r="A1878" s="74" t="str">
        <f>IF(EXPORTADO!I1860&lt;&gt;"",EXPORTADO!I1860,"")</f>
        <v/>
      </c>
      <c r="B1878" s="74" t="str">
        <f t="shared" si="465"/>
        <v/>
      </c>
      <c r="C1878" s="86" t="str">
        <f t="shared" ref="C1878:C1941" si="473">IF($I1878="P5",MID($K1878,1,14),"")</f>
        <v/>
      </c>
      <c r="D1878" s="86" t="str">
        <f t="shared" ref="D1878:D1941" si="474">IF(OR($I1878="P4",$I1878="P5",$I1878="P5"),MID($K1878,1,11),"")</f>
        <v/>
      </c>
      <c r="E1878" s="86" t="str">
        <f t="shared" ref="E1878:E1941" si="475">IF(OR($I1878="P3",$I1878="P4",$I1878="P5"),MID($K1878,1,8),"")</f>
        <v/>
      </c>
      <c r="F1878" s="86" t="str">
        <f t="shared" ref="F1878:F1941" si="476">IF(OR($I1878="P2",$I1878="P3",$I1878="P4",$I1878="P5"),MID($K1878,1,5),"")</f>
        <v/>
      </c>
      <c r="G1878" s="86" t="str">
        <f t="shared" ref="G1878:G1941" si="477">IF(OR($I1878="P1",$I1878="P2",$I1878="P3",$I1878="P4",$I1878="P5"),MID($K1878,1,2),"")</f>
        <v/>
      </c>
      <c r="H1878" s="87" t="str">
        <f>IF(EXPORTADO!B1860&lt;&gt;"",EXPORTADO!B1860,"")</f>
        <v/>
      </c>
      <c r="I1878" s="78" t="str">
        <f t="shared" si="466"/>
        <v/>
      </c>
      <c r="J1878" s="78"/>
      <c r="K1878" s="88" t="str">
        <f>IF(EXPORTADO!A1860&lt;&gt;"",TRIM(EXPORTADO!A1860),"")</f>
        <v/>
      </c>
      <c r="L1878" s="50" t="str">
        <f>IF(K1878&lt;&gt;"",EXPORTADO!D1860,"")</f>
        <v/>
      </c>
      <c r="M1878" s="50"/>
      <c r="N1878" s="78" t="str">
        <f>IF(K1878&lt;&gt;"",EXPORTADO!C1860,"")</f>
        <v/>
      </c>
      <c r="O1878" s="89" t="str">
        <f>IF(G1878&lt;&gt;"",EXPORTADO!E1860,"")</f>
        <v/>
      </c>
      <c r="P1878" s="90" t="str">
        <f>IF(G1878&lt;&gt;"",EXPORTADO!F1860,"")</f>
        <v/>
      </c>
      <c r="Q1878" s="90" t="str">
        <f>IF($G1878&lt;&gt;"",$O1878*P1878,IF(OR($I1878="c",$I1878="css"),SUMIF($G$22:G$2999,$K1878,Q$22:Q$2999),IF($I1878="c1",SUMIF($F$22:F$2999,$K1878,Q$22:Q$2999),IF($I1878="c2",SUMIF($E$22:E$2999,$K1878,Q$22:Q$2999),IF($I1878="c3",SUMIF($D$22:D$2999,$K1878,Q$22:Q$2999),IF($I1878="c4",SUMIF($C$22:C$2999,$K1878,Q$22:Q$2999),""))))))</f>
        <v/>
      </c>
      <c r="S1878" s="90" t="s">
        <v>17</v>
      </c>
      <c r="T1878" s="90" t="str">
        <f>IF(G1878&lt;&gt;"",IF(S1878&lt;&gt;"",O1878*S1878,"Celda Vacia"),IF($G1878&lt;&gt;"",$O1878*S1878,IF(OR($I1878="c",$I1878="css"),SUMIF($G$22:G$2999,$K1878,T$22:T$2999),IF($I1878="c1",SUMIF($F$22:F$2999,$K1878,T$22:T$2999),IF($I1878="c2",SUMIF($E$22:E$2999,$K1878,T$22:T$2999),IF($I1878="c3",SUMIF($D$22:D$2999,$K1878,T$22:T$2999),IF($I1878="c4",SUMIF($C$22:C$2999,$K1878,T$22:T$2999),"")))))))</f>
        <v/>
      </c>
      <c r="U1878" s="91" t="str">
        <f t="shared" ref="U1878:U1941" si="478">IF(T1878&lt;&gt;"Celda Vacia",IF($T$7&lt;&gt;0,IF(AND(T1878&lt;&gt;0,T1878&lt;&gt;"",Q1878&lt;&gt;0,Q1878&lt;&gt;""),-(1-(T1878*($Z$3+1))/(Q1878*($Z$2+1))),IF(AND(S1878&lt;&gt;"",S1878&lt;&gt;0,P1878&lt;&gt;"",P1878&lt;&gt;0),-(1-(S1878/P1878)),"")),""),"")</f>
        <v/>
      </c>
      <c r="V1878" s="45"/>
      <c r="X1878" s="50" t="str">
        <f t="shared" si="467"/>
        <v/>
      </c>
      <c r="Y1878" s="69" t="str">
        <f t="shared" si="468"/>
        <v/>
      </c>
      <c r="Z1878" s="69" t="str">
        <f t="shared" si="469"/>
        <v/>
      </c>
      <c r="AA1878" s="69" t="str">
        <f>IF(I1878="CSS",IF(RELLENAR!$F$6="PEM",IF(OR(T1878&lt;(Q1878),Q1878=0),1,""),IF(OR(T1878*(1+$T$11+$T$9)&lt;(Q1878*(1+$O$9+$O$11)),Q1878=0),1,"")),"")</f>
        <v/>
      </c>
      <c r="AB1878" s="93" t="str">
        <f t="shared" si="470"/>
        <v/>
      </c>
      <c r="AC1878" s="56" t="str">
        <f t="shared" ref="AC1878:AC1941" si="479">IF(G1878&lt;&gt;"",IF(AB1878&lt;&gt;"",COUNTIF($AB$22:$AB$2999,AB1878),""),"")</f>
        <v/>
      </c>
      <c r="AD1878" s="94" t="str">
        <f t="shared" ref="AD1878:AD1941" si="480">IF(AND(I1878="C",T1878&lt;&gt;0),-(1-(T1878*($T$11+$T$9)+T1878)/(Q1878*($O$9+$O$11)+Q1878)),"")</f>
        <v/>
      </c>
      <c r="AE1878" s="56" t="str">
        <f t="shared" si="471"/>
        <v/>
      </c>
      <c r="AF1878" s="78" t="str">
        <f t="shared" si="472"/>
        <v/>
      </c>
    </row>
    <row r="1879" spans="1:32" s="74" customFormat="1" x14ac:dyDescent="0.2">
      <c r="A1879" s="74" t="str">
        <f>IF(EXPORTADO!I1861&lt;&gt;"",EXPORTADO!I1861,"")</f>
        <v/>
      </c>
      <c r="B1879" s="74" t="str">
        <f t="shared" si="465"/>
        <v/>
      </c>
      <c r="C1879" s="86" t="str">
        <f t="shared" si="473"/>
        <v/>
      </c>
      <c r="D1879" s="86" t="str">
        <f t="shared" si="474"/>
        <v/>
      </c>
      <c r="E1879" s="86" t="str">
        <f t="shared" si="475"/>
        <v/>
      </c>
      <c r="F1879" s="86" t="str">
        <f t="shared" si="476"/>
        <v/>
      </c>
      <c r="G1879" s="86" t="str">
        <f t="shared" si="477"/>
        <v/>
      </c>
      <c r="H1879" s="87" t="str">
        <f>IF(EXPORTADO!B1861&lt;&gt;"",EXPORTADO!B1861,"")</f>
        <v/>
      </c>
      <c r="I1879" s="78" t="str">
        <f t="shared" si="466"/>
        <v/>
      </c>
      <c r="J1879" s="78"/>
      <c r="K1879" s="88" t="str">
        <f>IF(EXPORTADO!A1861&lt;&gt;"",TRIM(EXPORTADO!A1861),"")</f>
        <v/>
      </c>
      <c r="L1879" s="50" t="str">
        <f>IF(K1879&lt;&gt;"",EXPORTADO!D1861,"")</f>
        <v/>
      </c>
      <c r="M1879" s="50"/>
      <c r="N1879" s="78" t="str">
        <f>IF(K1879&lt;&gt;"",EXPORTADO!C1861,"")</f>
        <v/>
      </c>
      <c r="O1879" s="89" t="str">
        <f>IF(G1879&lt;&gt;"",EXPORTADO!E1861,"")</f>
        <v/>
      </c>
      <c r="P1879" s="90" t="str">
        <f>IF(G1879&lt;&gt;"",EXPORTADO!F1861,"")</f>
        <v/>
      </c>
      <c r="Q1879" s="90" t="str">
        <f>IF($G1879&lt;&gt;"",$O1879*P1879,IF(OR($I1879="c",$I1879="css"),SUMIF($G$22:G$2999,$K1879,Q$22:Q$2999),IF($I1879="c1",SUMIF($F$22:F$2999,$K1879,Q$22:Q$2999),IF($I1879="c2",SUMIF($E$22:E$2999,$K1879,Q$22:Q$2999),IF($I1879="c3",SUMIF($D$22:D$2999,$K1879,Q$22:Q$2999),IF($I1879="c4",SUMIF($C$22:C$2999,$K1879,Q$22:Q$2999),""))))))</f>
        <v/>
      </c>
      <c r="S1879" s="90" t="s">
        <v>17</v>
      </c>
      <c r="T1879" s="90" t="str">
        <f>IF(G1879&lt;&gt;"",IF(S1879&lt;&gt;"",O1879*S1879,"Celda Vacia"),IF($G1879&lt;&gt;"",$O1879*S1879,IF(OR($I1879="c",$I1879="css"),SUMIF($G$22:G$2999,$K1879,T$22:T$2999),IF($I1879="c1",SUMIF($F$22:F$2999,$K1879,T$22:T$2999),IF($I1879="c2",SUMIF($E$22:E$2999,$K1879,T$22:T$2999),IF($I1879="c3",SUMIF($D$22:D$2999,$K1879,T$22:T$2999),IF($I1879="c4",SUMIF($C$22:C$2999,$K1879,T$22:T$2999),"")))))))</f>
        <v/>
      </c>
      <c r="U1879" s="91" t="str">
        <f t="shared" si="478"/>
        <v/>
      </c>
      <c r="V1879" s="45"/>
      <c r="X1879" s="50" t="str">
        <f t="shared" si="467"/>
        <v/>
      </c>
      <c r="Y1879" s="69" t="str">
        <f t="shared" si="468"/>
        <v/>
      </c>
      <c r="Z1879" s="69" t="str">
        <f t="shared" si="469"/>
        <v/>
      </c>
      <c r="AA1879" s="69" t="str">
        <f>IF(I1879="CSS",IF(RELLENAR!$F$6="PEM",IF(OR(T1879&lt;(Q1879),Q1879=0),1,""),IF(OR(T1879*(1+$T$11+$T$9)&lt;(Q1879*(1+$O$9+$O$11)),Q1879=0),1,"")),"")</f>
        <v/>
      </c>
      <c r="AB1879" s="93" t="str">
        <f t="shared" si="470"/>
        <v/>
      </c>
      <c r="AC1879" s="56" t="str">
        <f t="shared" si="479"/>
        <v/>
      </c>
      <c r="AD1879" s="94" t="str">
        <f t="shared" si="480"/>
        <v/>
      </c>
      <c r="AE1879" s="56" t="str">
        <f t="shared" si="471"/>
        <v/>
      </c>
      <c r="AF1879" s="78" t="str">
        <f t="shared" si="472"/>
        <v/>
      </c>
    </row>
    <row r="1880" spans="1:32" s="74" customFormat="1" x14ac:dyDescent="0.2">
      <c r="A1880" s="74" t="str">
        <f>IF(EXPORTADO!I1862&lt;&gt;"",EXPORTADO!I1862,"")</f>
        <v/>
      </c>
      <c r="B1880" s="74" t="str">
        <f t="shared" si="465"/>
        <v/>
      </c>
      <c r="C1880" s="86" t="str">
        <f t="shared" si="473"/>
        <v/>
      </c>
      <c r="D1880" s="86" t="str">
        <f t="shared" si="474"/>
        <v/>
      </c>
      <c r="E1880" s="86" t="str">
        <f t="shared" si="475"/>
        <v/>
      </c>
      <c r="F1880" s="86" t="str">
        <f t="shared" si="476"/>
        <v/>
      </c>
      <c r="G1880" s="86" t="str">
        <f t="shared" si="477"/>
        <v/>
      </c>
      <c r="H1880" s="87" t="str">
        <f>IF(EXPORTADO!B1862&lt;&gt;"",EXPORTADO!B1862,"")</f>
        <v/>
      </c>
      <c r="I1880" s="78" t="str">
        <f t="shared" si="466"/>
        <v/>
      </c>
      <c r="J1880" s="78"/>
      <c r="K1880" s="88" t="str">
        <f>IF(EXPORTADO!A1862&lt;&gt;"",TRIM(EXPORTADO!A1862),"")</f>
        <v/>
      </c>
      <c r="L1880" s="50" t="str">
        <f>IF(K1880&lt;&gt;"",EXPORTADO!D1862,"")</f>
        <v/>
      </c>
      <c r="M1880" s="50"/>
      <c r="N1880" s="78" t="str">
        <f>IF(K1880&lt;&gt;"",EXPORTADO!C1862,"")</f>
        <v/>
      </c>
      <c r="O1880" s="89" t="str">
        <f>IF(G1880&lt;&gt;"",EXPORTADO!E1862,"")</f>
        <v/>
      </c>
      <c r="P1880" s="90" t="str">
        <f>IF(G1880&lt;&gt;"",EXPORTADO!F1862,"")</f>
        <v/>
      </c>
      <c r="Q1880" s="90" t="str">
        <f>IF($G1880&lt;&gt;"",$O1880*P1880,IF(OR($I1880="c",$I1880="css"),SUMIF($G$22:G$2999,$K1880,Q$22:Q$2999),IF($I1880="c1",SUMIF($F$22:F$2999,$K1880,Q$22:Q$2999),IF($I1880="c2",SUMIF($E$22:E$2999,$K1880,Q$22:Q$2999),IF($I1880="c3",SUMIF($D$22:D$2999,$K1880,Q$22:Q$2999),IF($I1880="c4",SUMIF($C$22:C$2999,$K1880,Q$22:Q$2999),""))))))</f>
        <v/>
      </c>
      <c r="S1880" s="90" t="s">
        <v>17</v>
      </c>
      <c r="T1880" s="90" t="str">
        <f>IF(G1880&lt;&gt;"",IF(S1880&lt;&gt;"",O1880*S1880,"Celda Vacia"),IF($G1880&lt;&gt;"",$O1880*S1880,IF(OR($I1880="c",$I1880="css"),SUMIF($G$22:G$2999,$K1880,T$22:T$2999),IF($I1880="c1",SUMIF($F$22:F$2999,$K1880,T$22:T$2999),IF($I1880="c2",SUMIF($E$22:E$2999,$K1880,T$22:T$2999),IF($I1880="c3",SUMIF($D$22:D$2999,$K1880,T$22:T$2999),IF($I1880="c4",SUMIF($C$22:C$2999,$K1880,T$22:T$2999),"")))))))</f>
        <v/>
      </c>
      <c r="U1880" s="91" t="str">
        <f t="shared" si="478"/>
        <v/>
      </c>
      <c r="V1880" s="45"/>
      <c r="X1880" s="50" t="str">
        <f t="shared" si="467"/>
        <v/>
      </c>
      <c r="Y1880" s="69" t="str">
        <f t="shared" si="468"/>
        <v/>
      </c>
      <c r="Z1880" s="69" t="str">
        <f t="shared" si="469"/>
        <v/>
      </c>
      <c r="AA1880" s="69" t="str">
        <f>IF(I1880="CSS",IF(RELLENAR!$F$6="PEM",IF(OR(T1880&lt;(Q1880),Q1880=0),1,""),IF(OR(T1880*(1+$T$11+$T$9)&lt;(Q1880*(1+$O$9+$O$11)),Q1880=0),1,"")),"")</f>
        <v/>
      </c>
      <c r="AB1880" s="93" t="str">
        <f t="shared" si="470"/>
        <v/>
      </c>
      <c r="AC1880" s="56" t="str">
        <f t="shared" si="479"/>
        <v/>
      </c>
      <c r="AD1880" s="94" t="str">
        <f t="shared" si="480"/>
        <v/>
      </c>
      <c r="AE1880" s="56" t="str">
        <f t="shared" si="471"/>
        <v/>
      </c>
      <c r="AF1880" s="78" t="str">
        <f t="shared" si="472"/>
        <v/>
      </c>
    </row>
    <row r="1881" spans="1:32" s="74" customFormat="1" x14ac:dyDescent="0.2">
      <c r="A1881" s="74" t="str">
        <f>IF(EXPORTADO!I1863&lt;&gt;"",EXPORTADO!I1863,"")</f>
        <v/>
      </c>
      <c r="B1881" s="74" t="str">
        <f t="shared" si="465"/>
        <v/>
      </c>
      <c r="C1881" s="86" t="str">
        <f t="shared" si="473"/>
        <v/>
      </c>
      <c r="D1881" s="86" t="str">
        <f t="shared" si="474"/>
        <v/>
      </c>
      <c r="E1881" s="86" t="str">
        <f t="shared" si="475"/>
        <v/>
      </c>
      <c r="F1881" s="86" t="str">
        <f t="shared" si="476"/>
        <v/>
      </c>
      <c r="G1881" s="86" t="str">
        <f t="shared" si="477"/>
        <v/>
      </c>
      <c r="H1881" s="87" t="str">
        <f>IF(EXPORTADO!B1863&lt;&gt;"",EXPORTADO!B1863,"")</f>
        <v/>
      </c>
      <c r="I1881" s="78" t="str">
        <f t="shared" si="466"/>
        <v/>
      </c>
      <c r="J1881" s="78"/>
      <c r="K1881" s="88" t="str">
        <f>IF(EXPORTADO!A1863&lt;&gt;"",TRIM(EXPORTADO!A1863),"")</f>
        <v/>
      </c>
      <c r="L1881" s="50" t="str">
        <f>IF(K1881&lt;&gt;"",EXPORTADO!D1863,"")</f>
        <v/>
      </c>
      <c r="M1881" s="50"/>
      <c r="N1881" s="78" t="str">
        <f>IF(K1881&lt;&gt;"",EXPORTADO!C1863,"")</f>
        <v/>
      </c>
      <c r="O1881" s="89" t="str">
        <f>IF(G1881&lt;&gt;"",EXPORTADO!E1863,"")</f>
        <v/>
      </c>
      <c r="P1881" s="90" t="str">
        <f>IF(G1881&lt;&gt;"",EXPORTADO!F1863,"")</f>
        <v/>
      </c>
      <c r="Q1881" s="90" t="str">
        <f>IF($G1881&lt;&gt;"",$O1881*P1881,IF(OR($I1881="c",$I1881="css"),SUMIF($G$22:G$2999,$K1881,Q$22:Q$2999),IF($I1881="c1",SUMIF($F$22:F$2999,$K1881,Q$22:Q$2999),IF($I1881="c2",SUMIF($E$22:E$2999,$K1881,Q$22:Q$2999),IF($I1881="c3",SUMIF($D$22:D$2999,$K1881,Q$22:Q$2999),IF($I1881="c4",SUMIF($C$22:C$2999,$K1881,Q$22:Q$2999),""))))))</f>
        <v/>
      </c>
      <c r="S1881" s="90" t="s">
        <v>17</v>
      </c>
      <c r="T1881" s="90" t="str">
        <f>IF(G1881&lt;&gt;"",IF(S1881&lt;&gt;"",O1881*S1881,"Celda Vacia"),IF($G1881&lt;&gt;"",$O1881*S1881,IF(OR($I1881="c",$I1881="css"),SUMIF($G$22:G$2999,$K1881,T$22:T$2999),IF($I1881="c1",SUMIF($F$22:F$2999,$K1881,T$22:T$2999),IF($I1881="c2",SUMIF($E$22:E$2999,$K1881,T$22:T$2999),IF($I1881="c3",SUMIF($D$22:D$2999,$K1881,T$22:T$2999),IF($I1881="c4",SUMIF($C$22:C$2999,$K1881,T$22:T$2999),"")))))))</f>
        <v/>
      </c>
      <c r="U1881" s="91" t="str">
        <f t="shared" si="478"/>
        <v/>
      </c>
      <c r="V1881" s="45"/>
      <c r="X1881" s="50" t="str">
        <f t="shared" si="467"/>
        <v/>
      </c>
      <c r="Y1881" s="69" t="str">
        <f t="shared" si="468"/>
        <v/>
      </c>
      <c r="Z1881" s="69" t="str">
        <f t="shared" si="469"/>
        <v/>
      </c>
      <c r="AA1881" s="69" t="str">
        <f>IF(I1881="CSS",IF(RELLENAR!$F$6="PEM",IF(OR(T1881&lt;(Q1881),Q1881=0),1,""),IF(OR(T1881*(1+$T$11+$T$9)&lt;(Q1881*(1+$O$9+$O$11)),Q1881=0),1,"")),"")</f>
        <v/>
      </c>
      <c r="AB1881" s="93" t="str">
        <f t="shared" si="470"/>
        <v/>
      </c>
      <c r="AC1881" s="56" t="str">
        <f t="shared" si="479"/>
        <v/>
      </c>
      <c r="AD1881" s="94" t="str">
        <f t="shared" si="480"/>
        <v/>
      </c>
      <c r="AE1881" s="56" t="str">
        <f t="shared" si="471"/>
        <v/>
      </c>
      <c r="AF1881" s="78" t="str">
        <f t="shared" si="472"/>
        <v/>
      </c>
    </row>
    <row r="1882" spans="1:32" s="74" customFormat="1" x14ac:dyDescent="0.2">
      <c r="A1882" s="74" t="str">
        <f>IF(EXPORTADO!I1864&lt;&gt;"",EXPORTADO!I1864,"")</f>
        <v/>
      </c>
      <c r="B1882" s="74" t="str">
        <f t="shared" si="465"/>
        <v/>
      </c>
      <c r="C1882" s="86" t="str">
        <f t="shared" si="473"/>
        <v/>
      </c>
      <c r="D1882" s="86" t="str">
        <f t="shared" si="474"/>
        <v/>
      </c>
      <c r="E1882" s="86" t="str">
        <f t="shared" si="475"/>
        <v/>
      </c>
      <c r="F1882" s="86" t="str">
        <f t="shared" si="476"/>
        <v/>
      </c>
      <c r="G1882" s="86" t="str">
        <f t="shared" si="477"/>
        <v/>
      </c>
      <c r="H1882" s="87" t="str">
        <f>IF(EXPORTADO!B1864&lt;&gt;"",EXPORTADO!B1864,"")</f>
        <v/>
      </c>
      <c r="I1882" s="78" t="str">
        <f t="shared" si="466"/>
        <v/>
      </c>
      <c r="J1882" s="78"/>
      <c r="K1882" s="88" t="str">
        <f>IF(EXPORTADO!A1864&lt;&gt;"",TRIM(EXPORTADO!A1864),"")</f>
        <v/>
      </c>
      <c r="L1882" s="50" t="str">
        <f>IF(K1882&lt;&gt;"",EXPORTADO!D1864,"")</f>
        <v/>
      </c>
      <c r="M1882" s="50"/>
      <c r="N1882" s="78" t="str">
        <f>IF(K1882&lt;&gt;"",EXPORTADO!C1864,"")</f>
        <v/>
      </c>
      <c r="O1882" s="89" t="str">
        <f>IF(G1882&lt;&gt;"",EXPORTADO!E1864,"")</f>
        <v/>
      </c>
      <c r="P1882" s="90" t="str">
        <f>IF(G1882&lt;&gt;"",EXPORTADO!F1864,"")</f>
        <v/>
      </c>
      <c r="Q1882" s="90" t="str">
        <f>IF($G1882&lt;&gt;"",$O1882*P1882,IF(OR($I1882="c",$I1882="css"),SUMIF($G$22:G$2999,$K1882,Q$22:Q$2999),IF($I1882="c1",SUMIF($F$22:F$2999,$K1882,Q$22:Q$2999),IF($I1882="c2",SUMIF($E$22:E$2999,$K1882,Q$22:Q$2999),IF($I1882="c3",SUMIF($D$22:D$2999,$K1882,Q$22:Q$2999),IF($I1882="c4",SUMIF($C$22:C$2999,$K1882,Q$22:Q$2999),""))))))</f>
        <v/>
      </c>
      <c r="S1882" s="90" t="s">
        <v>17</v>
      </c>
      <c r="T1882" s="90" t="str">
        <f>IF(G1882&lt;&gt;"",IF(S1882&lt;&gt;"",O1882*S1882,"Celda Vacia"),IF($G1882&lt;&gt;"",$O1882*S1882,IF(OR($I1882="c",$I1882="css"),SUMIF($G$22:G$2999,$K1882,T$22:T$2999),IF($I1882="c1",SUMIF($F$22:F$2999,$K1882,T$22:T$2999),IF($I1882="c2",SUMIF($E$22:E$2999,$K1882,T$22:T$2999),IF($I1882="c3",SUMIF($D$22:D$2999,$K1882,T$22:T$2999),IF($I1882="c4",SUMIF($C$22:C$2999,$K1882,T$22:T$2999),"")))))))</f>
        <v/>
      </c>
      <c r="U1882" s="91" t="str">
        <f t="shared" si="478"/>
        <v/>
      </c>
      <c r="V1882" s="45"/>
      <c r="X1882" s="50" t="str">
        <f t="shared" si="467"/>
        <v/>
      </c>
      <c r="Y1882" s="69" t="str">
        <f t="shared" si="468"/>
        <v/>
      </c>
      <c r="Z1882" s="69" t="str">
        <f t="shared" si="469"/>
        <v/>
      </c>
      <c r="AA1882" s="69" t="str">
        <f>IF(I1882="CSS",IF(RELLENAR!$F$6="PEM",IF(OR(T1882&lt;(Q1882),Q1882=0),1,""),IF(OR(T1882*(1+$T$11+$T$9)&lt;(Q1882*(1+$O$9+$O$11)),Q1882=0),1,"")),"")</f>
        <v/>
      </c>
      <c r="AB1882" s="93" t="str">
        <f t="shared" si="470"/>
        <v/>
      </c>
      <c r="AC1882" s="56" t="str">
        <f t="shared" si="479"/>
        <v/>
      </c>
      <c r="AD1882" s="94" t="str">
        <f t="shared" si="480"/>
        <v/>
      </c>
      <c r="AE1882" s="56" t="str">
        <f t="shared" si="471"/>
        <v/>
      </c>
      <c r="AF1882" s="78" t="str">
        <f t="shared" si="472"/>
        <v/>
      </c>
    </row>
    <row r="1883" spans="1:32" s="74" customFormat="1" x14ac:dyDescent="0.2">
      <c r="A1883" s="74" t="str">
        <f>IF(EXPORTADO!I1865&lt;&gt;"",EXPORTADO!I1865,"")</f>
        <v/>
      </c>
      <c r="B1883" s="74" t="str">
        <f t="shared" si="465"/>
        <v/>
      </c>
      <c r="C1883" s="86" t="str">
        <f t="shared" si="473"/>
        <v/>
      </c>
      <c r="D1883" s="86" t="str">
        <f t="shared" si="474"/>
        <v/>
      </c>
      <c r="E1883" s="86" t="str">
        <f t="shared" si="475"/>
        <v/>
      </c>
      <c r="F1883" s="86" t="str">
        <f t="shared" si="476"/>
        <v/>
      </c>
      <c r="G1883" s="86" t="str">
        <f t="shared" si="477"/>
        <v/>
      </c>
      <c r="H1883" s="87" t="str">
        <f>IF(EXPORTADO!B1865&lt;&gt;"",EXPORTADO!B1865,"")</f>
        <v/>
      </c>
      <c r="I1883" s="78" t="str">
        <f t="shared" si="466"/>
        <v/>
      </c>
      <c r="J1883" s="78"/>
      <c r="K1883" s="88" t="str">
        <f>IF(EXPORTADO!A1865&lt;&gt;"",TRIM(EXPORTADO!A1865),"")</f>
        <v/>
      </c>
      <c r="L1883" s="50" t="str">
        <f>IF(K1883&lt;&gt;"",EXPORTADO!D1865,"")</f>
        <v/>
      </c>
      <c r="M1883" s="50"/>
      <c r="N1883" s="78" t="str">
        <f>IF(K1883&lt;&gt;"",EXPORTADO!C1865,"")</f>
        <v/>
      </c>
      <c r="O1883" s="89" t="str">
        <f>IF(G1883&lt;&gt;"",EXPORTADO!E1865,"")</f>
        <v/>
      </c>
      <c r="P1883" s="90" t="str">
        <f>IF(G1883&lt;&gt;"",EXPORTADO!F1865,"")</f>
        <v/>
      </c>
      <c r="Q1883" s="90" t="str">
        <f>IF($G1883&lt;&gt;"",$O1883*P1883,IF(OR($I1883="c",$I1883="css"),SUMIF($G$22:G$2999,$K1883,Q$22:Q$2999),IF($I1883="c1",SUMIF($F$22:F$2999,$K1883,Q$22:Q$2999),IF($I1883="c2",SUMIF($E$22:E$2999,$K1883,Q$22:Q$2999),IF($I1883="c3",SUMIF($D$22:D$2999,$K1883,Q$22:Q$2999),IF($I1883="c4",SUMIF($C$22:C$2999,$K1883,Q$22:Q$2999),""))))))</f>
        <v/>
      </c>
      <c r="S1883" s="90" t="s">
        <v>17</v>
      </c>
      <c r="T1883" s="90" t="str">
        <f>IF(G1883&lt;&gt;"",IF(S1883&lt;&gt;"",O1883*S1883,"Celda Vacia"),IF($G1883&lt;&gt;"",$O1883*S1883,IF(OR($I1883="c",$I1883="css"),SUMIF($G$22:G$2999,$K1883,T$22:T$2999),IF($I1883="c1",SUMIF($F$22:F$2999,$K1883,T$22:T$2999),IF($I1883="c2",SUMIF($E$22:E$2999,$K1883,T$22:T$2999),IF($I1883="c3",SUMIF($D$22:D$2999,$K1883,T$22:T$2999),IF($I1883="c4",SUMIF($C$22:C$2999,$K1883,T$22:T$2999),"")))))))</f>
        <v/>
      </c>
      <c r="U1883" s="91" t="str">
        <f t="shared" si="478"/>
        <v/>
      </c>
      <c r="V1883" s="45"/>
      <c r="X1883" s="50" t="str">
        <f t="shared" si="467"/>
        <v/>
      </c>
      <c r="Y1883" s="69" t="str">
        <f t="shared" si="468"/>
        <v/>
      </c>
      <c r="Z1883" s="69" t="str">
        <f t="shared" si="469"/>
        <v/>
      </c>
      <c r="AA1883" s="69" t="str">
        <f>IF(I1883="CSS",IF(RELLENAR!$F$6="PEM",IF(OR(T1883&lt;(Q1883),Q1883=0),1,""),IF(OR(T1883*(1+$T$11+$T$9)&lt;(Q1883*(1+$O$9+$O$11)),Q1883=0),1,"")),"")</f>
        <v/>
      </c>
      <c r="AB1883" s="93" t="str">
        <f t="shared" si="470"/>
        <v/>
      </c>
      <c r="AC1883" s="56" t="str">
        <f t="shared" si="479"/>
        <v/>
      </c>
      <c r="AD1883" s="94" t="str">
        <f t="shared" si="480"/>
        <v/>
      </c>
      <c r="AE1883" s="56" t="str">
        <f t="shared" si="471"/>
        <v/>
      </c>
      <c r="AF1883" s="78" t="str">
        <f t="shared" si="472"/>
        <v/>
      </c>
    </row>
    <row r="1884" spans="1:32" s="74" customFormat="1" x14ac:dyDescent="0.2">
      <c r="A1884" s="74" t="str">
        <f>IF(EXPORTADO!I1866&lt;&gt;"",EXPORTADO!I1866,"")</f>
        <v/>
      </c>
      <c r="B1884" s="74" t="str">
        <f t="shared" si="465"/>
        <v/>
      </c>
      <c r="C1884" s="86" t="str">
        <f t="shared" si="473"/>
        <v/>
      </c>
      <c r="D1884" s="86" t="str">
        <f t="shared" si="474"/>
        <v/>
      </c>
      <c r="E1884" s="86" t="str">
        <f t="shared" si="475"/>
        <v/>
      </c>
      <c r="F1884" s="86" t="str">
        <f t="shared" si="476"/>
        <v/>
      </c>
      <c r="G1884" s="86" t="str">
        <f t="shared" si="477"/>
        <v/>
      </c>
      <c r="H1884" s="87" t="str">
        <f>IF(EXPORTADO!B1866&lt;&gt;"",EXPORTADO!B1866,"")</f>
        <v/>
      </c>
      <c r="I1884" s="78" t="str">
        <f t="shared" si="466"/>
        <v/>
      </c>
      <c r="J1884" s="78"/>
      <c r="K1884" s="88" t="str">
        <f>IF(EXPORTADO!A1866&lt;&gt;"",TRIM(EXPORTADO!A1866),"")</f>
        <v/>
      </c>
      <c r="L1884" s="50" t="str">
        <f>IF(K1884&lt;&gt;"",EXPORTADO!D1866,"")</f>
        <v/>
      </c>
      <c r="M1884" s="50"/>
      <c r="N1884" s="78" t="str">
        <f>IF(K1884&lt;&gt;"",EXPORTADO!C1866,"")</f>
        <v/>
      </c>
      <c r="O1884" s="89" t="str">
        <f>IF(G1884&lt;&gt;"",EXPORTADO!E1866,"")</f>
        <v/>
      </c>
      <c r="P1884" s="90" t="str">
        <f>IF(G1884&lt;&gt;"",EXPORTADO!F1866,"")</f>
        <v/>
      </c>
      <c r="Q1884" s="90" t="str">
        <f>IF($G1884&lt;&gt;"",$O1884*P1884,IF(OR($I1884="c",$I1884="css"),SUMIF($G$22:G$2999,$K1884,Q$22:Q$2999),IF($I1884="c1",SUMIF($F$22:F$2999,$K1884,Q$22:Q$2999),IF($I1884="c2",SUMIF($E$22:E$2999,$K1884,Q$22:Q$2999),IF($I1884="c3",SUMIF($D$22:D$2999,$K1884,Q$22:Q$2999),IF($I1884="c4",SUMIF($C$22:C$2999,$K1884,Q$22:Q$2999),""))))))</f>
        <v/>
      </c>
      <c r="S1884" s="90" t="s">
        <v>17</v>
      </c>
      <c r="T1884" s="90" t="str">
        <f>IF(G1884&lt;&gt;"",IF(S1884&lt;&gt;"",O1884*S1884,"Celda Vacia"),IF($G1884&lt;&gt;"",$O1884*S1884,IF(OR($I1884="c",$I1884="css"),SUMIF($G$22:G$2999,$K1884,T$22:T$2999),IF($I1884="c1",SUMIF($F$22:F$2999,$K1884,T$22:T$2999),IF($I1884="c2",SUMIF($E$22:E$2999,$K1884,T$22:T$2999),IF($I1884="c3",SUMIF($D$22:D$2999,$K1884,T$22:T$2999),IF($I1884="c4",SUMIF($C$22:C$2999,$K1884,T$22:T$2999),"")))))))</f>
        <v/>
      </c>
      <c r="U1884" s="91" t="str">
        <f t="shared" si="478"/>
        <v/>
      </c>
      <c r="V1884" s="45"/>
      <c r="X1884" s="50" t="str">
        <f t="shared" si="467"/>
        <v/>
      </c>
      <c r="Y1884" s="69" t="str">
        <f t="shared" si="468"/>
        <v/>
      </c>
      <c r="Z1884" s="69" t="str">
        <f t="shared" si="469"/>
        <v/>
      </c>
      <c r="AA1884" s="69" t="str">
        <f>IF(I1884="CSS",IF(RELLENAR!$F$6="PEM",IF(OR(T1884&lt;(Q1884),Q1884=0),1,""),IF(OR(T1884*(1+$T$11+$T$9)&lt;(Q1884*(1+$O$9+$O$11)),Q1884=0),1,"")),"")</f>
        <v/>
      </c>
      <c r="AB1884" s="93" t="str">
        <f t="shared" si="470"/>
        <v/>
      </c>
      <c r="AC1884" s="56" t="str">
        <f t="shared" si="479"/>
        <v/>
      </c>
      <c r="AD1884" s="94" t="str">
        <f t="shared" si="480"/>
        <v/>
      </c>
      <c r="AE1884" s="56" t="str">
        <f t="shared" si="471"/>
        <v/>
      </c>
      <c r="AF1884" s="78" t="str">
        <f t="shared" si="472"/>
        <v/>
      </c>
    </row>
    <row r="1885" spans="1:32" s="74" customFormat="1" x14ac:dyDescent="0.2">
      <c r="A1885" s="74" t="str">
        <f>IF(EXPORTADO!I1867&lt;&gt;"",EXPORTADO!I1867,"")</f>
        <v/>
      </c>
      <c r="B1885" s="74" t="str">
        <f t="shared" si="465"/>
        <v/>
      </c>
      <c r="C1885" s="86" t="str">
        <f t="shared" si="473"/>
        <v/>
      </c>
      <c r="D1885" s="86" t="str">
        <f t="shared" si="474"/>
        <v/>
      </c>
      <c r="E1885" s="86" t="str">
        <f t="shared" si="475"/>
        <v/>
      </c>
      <c r="F1885" s="86" t="str">
        <f t="shared" si="476"/>
        <v/>
      </c>
      <c r="G1885" s="86" t="str">
        <f t="shared" si="477"/>
        <v/>
      </c>
      <c r="H1885" s="87" t="str">
        <f>IF(EXPORTADO!B1867&lt;&gt;"",EXPORTADO!B1867,"")</f>
        <v/>
      </c>
      <c r="I1885" s="78" t="str">
        <f t="shared" si="466"/>
        <v/>
      </c>
      <c r="J1885" s="78"/>
      <c r="K1885" s="88" t="str">
        <f>IF(EXPORTADO!A1867&lt;&gt;"",TRIM(EXPORTADO!A1867),"")</f>
        <v/>
      </c>
      <c r="L1885" s="50" t="str">
        <f>IF(K1885&lt;&gt;"",EXPORTADO!D1867,"")</f>
        <v/>
      </c>
      <c r="M1885" s="50"/>
      <c r="N1885" s="78" t="str">
        <f>IF(K1885&lt;&gt;"",EXPORTADO!C1867,"")</f>
        <v/>
      </c>
      <c r="O1885" s="89" t="str">
        <f>IF(G1885&lt;&gt;"",EXPORTADO!E1867,"")</f>
        <v/>
      </c>
      <c r="P1885" s="90" t="str">
        <f>IF(G1885&lt;&gt;"",EXPORTADO!F1867,"")</f>
        <v/>
      </c>
      <c r="Q1885" s="90" t="str">
        <f>IF($G1885&lt;&gt;"",$O1885*P1885,IF(OR($I1885="c",$I1885="css"),SUMIF($G$22:G$2999,$K1885,Q$22:Q$2999),IF($I1885="c1",SUMIF($F$22:F$2999,$K1885,Q$22:Q$2999),IF($I1885="c2",SUMIF($E$22:E$2999,$K1885,Q$22:Q$2999),IF($I1885="c3",SUMIF($D$22:D$2999,$K1885,Q$22:Q$2999),IF($I1885="c4",SUMIF($C$22:C$2999,$K1885,Q$22:Q$2999),""))))))</f>
        <v/>
      </c>
      <c r="S1885" s="90" t="s">
        <v>17</v>
      </c>
      <c r="T1885" s="90" t="str">
        <f>IF(G1885&lt;&gt;"",IF(S1885&lt;&gt;"",O1885*S1885,"Celda Vacia"),IF($G1885&lt;&gt;"",$O1885*S1885,IF(OR($I1885="c",$I1885="css"),SUMIF($G$22:G$2999,$K1885,T$22:T$2999),IF($I1885="c1",SUMIF($F$22:F$2999,$K1885,T$22:T$2999),IF($I1885="c2",SUMIF($E$22:E$2999,$K1885,T$22:T$2999),IF($I1885="c3",SUMIF($D$22:D$2999,$K1885,T$22:T$2999),IF($I1885="c4",SUMIF($C$22:C$2999,$K1885,T$22:T$2999),"")))))))</f>
        <v/>
      </c>
      <c r="U1885" s="91" t="str">
        <f t="shared" si="478"/>
        <v/>
      </c>
      <c r="V1885" s="45"/>
      <c r="X1885" s="50" t="str">
        <f t="shared" si="467"/>
        <v/>
      </c>
      <c r="Y1885" s="69" t="str">
        <f t="shared" si="468"/>
        <v/>
      </c>
      <c r="Z1885" s="69" t="str">
        <f t="shared" si="469"/>
        <v/>
      </c>
      <c r="AA1885" s="69" t="str">
        <f>IF(I1885="CSS",IF(RELLENAR!$F$6="PEM",IF(OR(T1885&lt;(Q1885),Q1885=0),1,""),IF(OR(T1885*(1+$T$11+$T$9)&lt;(Q1885*(1+$O$9+$O$11)),Q1885=0),1,"")),"")</f>
        <v/>
      </c>
      <c r="AB1885" s="93" t="str">
        <f t="shared" si="470"/>
        <v/>
      </c>
      <c r="AC1885" s="56" t="str">
        <f t="shared" si="479"/>
        <v/>
      </c>
      <c r="AD1885" s="94" t="str">
        <f t="shared" si="480"/>
        <v/>
      </c>
      <c r="AE1885" s="56" t="str">
        <f t="shared" si="471"/>
        <v/>
      </c>
      <c r="AF1885" s="78" t="str">
        <f t="shared" si="472"/>
        <v/>
      </c>
    </row>
    <row r="1886" spans="1:32" s="74" customFormat="1" x14ac:dyDescent="0.2">
      <c r="A1886" s="74" t="str">
        <f>IF(EXPORTADO!I1868&lt;&gt;"",EXPORTADO!I1868,"")</f>
        <v/>
      </c>
      <c r="B1886" s="74" t="str">
        <f t="shared" si="465"/>
        <v/>
      </c>
      <c r="C1886" s="86" t="str">
        <f t="shared" si="473"/>
        <v/>
      </c>
      <c r="D1886" s="86" t="str">
        <f t="shared" si="474"/>
        <v/>
      </c>
      <c r="E1886" s="86" t="str">
        <f t="shared" si="475"/>
        <v/>
      </c>
      <c r="F1886" s="86" t="str">
        <f t="shared" si="476"/>
        <v/>
      </c>
      <c r="G1886" s="86" t="str">
        <f t="shared" si="477"/>
        <v/>
      </c>
      <c r="H1886" s="87" t="str">
        <f>IF(EXPORTADO!B1868&lt;&gt;"",EXPORTADO!B1868,"")</f>
        <v/>
      </c>
      <c r="I1886" s="78" t="str">
        <f t="shared" si="466"/>
        <v/>
      </c>
      <c r="J1886" s="78"/>
      <c r="K1886" s="88" t="str">
        <f>IF(EXPORTADO!A1868&lt;&gt;"",TRIM(EXPORTADO!A1868),"")</f>
        <v/>
      </c>
      <c r="L1886" s="50" t="str">
        <f>IF(K1886&lt;&gt;"",EXPORTADO!D1868,"")</f>
        <v/>
      </c>
      <c r="M1886" s="50"/>
      <c r="N1886" s="78" t="str">
        <f>IF(K1886&lt;&gt;"",EXPORTADO!C1868,"")</f>
        <v/>
      </c>
      <c r="O1886" s="89" t="str">
        <f>IF(G1886&lt;&gt;"",EXPORTADO!E1868,"")</f>
        <v/>
      </c>
      <c r="P1886" s="90" t="str">
        <f>IF(G1886&lt;&gt;"",EXPORTADO!F1868,"")</f>
        <v/>
      </c>
      <c r="Q1886" s="90" t="str">
        <f>IF($G1886&lt;&gt;"",$O1886*P1886,IF(OR($I1886="c",$I1886="css"),SUMIF($G$22:G$2999,$K1886,Q$22:Q$2999),IF($I1886="c1",SUMIF($F$22:F$2999,$K1886,Q$22:Q$2999),IF($I1886="c2",SUMIF($E$22:E$2999,$K1886,Q$22:Q$2999),IF($I1886="c3",SUMIF($D$22:D$2999,$K1886,Q$22:Q$2999),IF($I1886="c4",SUMIF($C$22:C$2999,$K1886,Q$22:Q$2999),""))))))</f>
        <v/>
      </c>
      <c r="S1886" s="90" t="s">
        <v>17</v>
      </c>
      <c r="T1886" s="90" t="str">
        <f>IF(G1886&lt;&gt;"",IF(S1886&lt;&gt;"",O1886*S1886,"Celda Vacia"),IF($G1886&lt;&gt;"",$O1886*S1886,IF(OR($I1886="c",$I1886="css"),SUMIF($G$22:G$2999,$K1886,T$22:T$2999),IF($I1886="c1",SUMIF($F$22:F$2999,$K1886,T$22:T$2999),IF($I1886="c2",SUMIF($E$22:E$2999,$K1886,T$22:T$2999),IF($I1886="c3",SUMIF($D$22:D$2999,$K1886,T$22:T$2999),IF($I1886="c4",SUMIF($C$22:C$2999,$K1886,T$22:T$2999),"")))))))</f>
        <v/>
      </c>
      <c r="U1886" s="91" t="str">
        <f t="shared" si="478"/>
        <v/>
      </c>
      <c r="V1886" s="45"/>
      <c r="X1886" s="50" t="str">
        <f t="shared" si="467"/>
        <v/>
      </c>
      <c r="Y1886" s="69" t="str">
        <f t="shared" si="468"/>
        <v/>
      </c>
      <c r="Z1886" s="69" t="str">
        <f t="shared" si="469"/>
        <v/>
      </c>
      <c r="AA1886" s="69" t="str">
        <f>IF(I1886="CSS",IF(RELLENAR!$F$6="PEM",IF(OR(T1886&lt;(Q1886),Q1886=0),1,""),IF(OR(T1886*(1+$T$11+$T$9)&lt;(Q1886*(1+$O$9+$O$11)),Q1886=0),1,"")),"")</f>
        <v/>
      </c>
      <c r="AB1886" s="93" t="str">
        <f t="shared" si="470"/>
        <v/>
      </c>
      <c r="AC1886" s="56" t="str">
        <f t="shared" si="479"/>
        <v/>
      </c>
      <c r="AD1886" s="94" t="str">
        <f t="shared" si="480"/>
        <v/>
      </c>
      <c r="AE1886" s="56" t="str">
        <f t="shared" si="471"/>
        <v/>
      </c>
      <c r="AF1886" s="78" t="str">
        <f t="shared" si="472"/>
        <v/>
      </c>
    </row>
    <row r="1887" spans="1:32" s="74" customFormat="1" x14ac:dyDescent="0.2">
      <c r="A1887" s="74" t="str">
        <f>IF(EXPORTADO!I1869&lt;&gt;"",EXPORTADO!I1869,"")</f>
        <v/>
      </c>
      <c r="B1887" s="74" t="str">
        <f t="shared" si="465"/>
        <v/>
      </c>
      <c r="C1887" s="86" t="str">
        <f t="shared" si="473"/>
        <v/>
      </c>
      <c r="D1887" s="86" t="str">
        <f t="shared" si="474"/>
        <v/>
      </c>
      <c r="E1887" s="86" t="str">
        <f t="shared" si="475"/>
        <v/>
      </c>
      <c r="F1887" s="86" t="str">
        <f t="shared" si="476"/>
        <v/>
      </c>
      <c r="G1887" s="86" t="str">
        <f t="shared" si="477"/>
        <v/>
      </c>
      <c r="H1887" s="87" t="str">
        <f>IF(EXPORTADO!B1869&lt;&gt;"",EXPORTADO!B1869,"")</f>
        <v/>
      </c>
      <c r="I1887" s="78" t="str">
        <f t="shared" si="466"/>
        <v/>
      </c>
      <c r="J1887" s="78"/>
      <c r="K1887" s="88" t="str">
        <f>IF(EXPORTADO!A1869&lt;&gt;"",TRIM(EXPORTADO!A1869),"")</f>
        <v/>
      </c>
      <c r="L1887" s="50" t="str">
        <f>IF(K1887&lt;&gt;"",EXPORTADO!D1869,"")</f>
        <v/>
      </c>
      <c r="M1887" s="50"/>
      <c r="N1887" s="78" t="str">
        <f>IF(K1887&lt;&gt;"",EXPORTADO!C1869,"")</f>
        <v/>
      </c>
      <c r="O1887" s="89" t="str">
        <f>IF(G1887&lt;&gt;"",EXPORTADO!E1869,"")</f>
        <v/>
      </c>
      <c r="P1887" s="90" t="str">
        <f>IF(G1887&lt;&gt;"",EXPORTADO!F1869,"")</f>
        <v/>
      </c>
      <c r="Q1887" s="90" t="str">
        <f>IF($G1887&lt;&gt;"",$O1887*P1887,IF(OR($I1887="c",$I1887="css"),SUMIF($G$22:G$2999,$K1887,Q$22:Q$2999),IF($I1887="c1",SUMIF($F$22:F$2999,$K1887,Q$22:Q$2999),IF($I1887="c2",SUMIF($E$22:E$2999,$K1887,Q$22:Q$2999),IF($I1887="c3",SUMIF($D$22:D$2999,$K1887,Q$22:Q$2999),IF($I1887="c4",SUMIF($C$22:C$2999,$K1887,Q$22:Q$2999),""))))))</f>
        <v/>
      </c>
      <c r="S1887" s="90" t="s">
        <v>17</v>
      </c>
      <c r="T1887" s="90" t="str">
        <f>IF(G1887&lt;&gt;"",IF(S1887&lt;&gt;"",O1887*S1887,"Celda Vacia"),IF($G1887&lt;&gt;"",$O1887*S1887,IF(OR($I1887="c",$I1887="css"),SUMIF($G$22:G$2999,$K1887,T$22:T$2999),IF($I1887="c1",SUMIF($F$22:F$2999,$K1887,T$22:T$2999),IF($I1887="c2",SUMIF($E$22:E$2999,$K1887,T$22:T$2999),IF($I1887="c3",SUMIF($D$22:D$2999,$K1887,T$22:T$2999),IF($I1887="c4",SUMIF($C$22:C$2999,$K1887,T$22:T$2999),"")))))))</f>
        <v/>
      </c>
      <c r="U1887" s="91" t="str">
        <f t="shared" si="478"/>
        <v/>
      </c>
      <c r="V1887" s="45"/>
      <c r="X1887" s="50" t="str">
        <f t="shared" si="467"/>
        <v/>
      </c>
      <c r="Y1887" s="69" t="str">
        <f t="shared" si="468"/>
        <v/>
      </c>
      <c r="Z1887" s="69" t="str">
        <f t="shared" si="469"/>
        <v/>
      </c>
      <c r="AA1887" s="69" t="str">
        <f>IF(I1887="CSS",IF(RELLENAR!$F$6="PEM",IF(OR(T1887&lt;(Q1887),Q1887=0),1,""),IF(OR(T1887*(1+$T$11+$T$9)&lt;(Q1887*(1+$O$9+$O$11)),Q1887=0),1,"")),"")</f>
        <v/>
      </c>
      <c r="AB1887" s="93" t="str">
        <f t="shared" si="470"/>
        <v/>
      </c>
      <c r="AC1887" s="56" t="str">
        <f t="shared" si="479"/>
        <v/>
      </c>
      <c r="AD1887" s="94" t="str">
        <f t="shared" si="480"/>
        <v/>
      </c>
      <c r="AE1887" s="56" t="str">
        <f t="shared" si="471"/>
        <v/>
      </c>
      <c r="AF1887" s="78" t="str">
        <f t="shared" si="472"/>
        <v/>
      </c>
    </row>
    <row r="1888" spans="1:32" s="74" customFormat="1" x14ac:dyDescent="0.2">
      <c r="A1888" s="74" t="str">
        <f>IF(EXPORTADO!I1870&lt;&gt;"",EXPORTADO!I1870,"")</f>
        <v/>
      </c>
      <c r="B1888" s="74" t="str">
        <f t="shared" si="465"/>
        <v/>
      </c>
      <c r="C1888" s="86" t="str">
        <f t="shared" si="473"/>
        <v/>
      </c>
      <c r="D1888" s="86" t="str">
        <f t="shared" si="474"/>
        <v/>
      </c>
      <c r="E1888" s="86" t="str">
        <f t="shared" si="475"/>
        <v/>
      </c>
      <c r="F1888" s="86" t="str">
        <f t="shared" si="476"/>
        <v/>
      </c>
      <c r="G1888" s="86" t="str">
        <f t="shared" si="477"/>
        <v/>
      </c>
      <c r="H1888" s="87" t="str">
        <f>IF(EXPORTADO!B1870&lt;&gt;"",EXPORTADO!B1870,"")</f>
        <v/>
      </c>
      <c r="I1888" s="78" t="str">
        <f t="shared" si="466"/>
        <v/>
      </c>
      <c r="J1888" s="78"/>
      <c r="K1888" s="88" t="str">
        <f>IF(EXPORTADO!A1870&lt;&gt;"",TRIM(EXPORTADO!A1870),"")</f>
        <v/>
      </c>
      <c r="L1888" s="50" t="str">
        <f>IF(K1888&lt;&gt;"",EXPORTADO!D1870,"")</f>
        <v/>
      </c>
      <c r="M1888" s="50"/>
      <c r="N1888" s="78" t="str">
        <f>IF(K1888&lt;&gt;"",EXPORTADO!C1870,"")</f>
        <v/>
      </c>
      <c r="O1888" s="89" t="str">
        <f>IF(G1888&lt;&gt;"",EXPORTADO!E1870,"")</f>
        <v/>
      </c>
      <c r="P1888" s="90" t="str">
        <f>IF(G1888&lt;&gt;"",EXPORTADO!F1870,"")</f>
        <v/>
      </c>
      <c r="Q1888" s="90" t="str">
        <f>IF($G1888&lt;&gt;"",$O1888*P1888,IF(OR($I1888="c",$I1888="css"),SUMIF($G$22:G$2999,$K1888,Q$22:Q$2999),IF($I1888="c1",SUMIF($F$22:F$2999,$K1888,Q$22:Q$2999),IF($I1888="c2",SUMIF($E$22:E$2999,$K1888,Q$22:Q$2999),IF($I1888="c3",SUMIF($D$22:D$2999,$K1888,Q$22:Q$2999),IF($I1888="c4",SUMIF($C$22:C$2999,$K1888,Q$22:Q$2999),""))))))</f>
        <v/>
      </c>
      <c r="S1888" s="90" t="s">
        <v>17</v>
      </c>
      <c r="T1888" s="90" t="str">
        <f>IF(G1888&lt;&gt;"",IF(S1888&lt;&gt;"",O1888*S1888,"Celda Vacia"),IF($G1888&lt;&gt;"",$O1888*S1888,IF(OR($I1888="c",$I1888="css"),SUMIF($G$22:G$2999,$K1888,T$22:T$2999),IF($I1888="c1",SUMIF($F$22:F$2999,$K1888,T$22:T$2999),IF($I1888="c2",SUMIF($E$22:E$2999,$K1888,T$22:T$2999),IF($I1888="c3",SUMIF($D$22:D$2999,$K1888,T$22:T$2999),IF($I1888="c4",SUMIF($C$22:C$2999,$K1888,T$22:T$2999),"")))))))</f>
        <v/>
      </c>
      <c r="U1888" s="91" t="str">
        <f t="shared" si="478"/>
        <v/>
      </c>
      <c r="V1888" s="45"/>
      <c r="X1888" s="50" t="str">
        <f t="shared" si="467"/>
        <v/>
      </c>
      <c r="Y1888" s="69" t="str">
        <f t="shared" si="468"/>
        <v/>
      </c>
      <c r="Z1888" s="69" t="str">
        <f t="shared" si="469"/>
        <v/>
      </c>
      <c r="AA1888" s="69" t="str">
        <f>IF(I1888="CSS",IF(RELLENAR!$F$6="PEM",IF(OR(T1888&lt;(Q1888),Q1888=0),1,""),IF(OR(T1888*(1+$T$11+$T$9)&lt;(Q1888*(1+$O$9+$O$11)),Q1888=0),1,"")),"")</f>
        <v/>
      </c>
      <c r="AB1888" s="93" t="str">
        <f t="shared" si="470"/>
        <v/>
      </c>
      <c r="AC1888" s="56" t="str">
        <f t="shared" si="479"/>
        <v/>
      </c>
      <c r="AD1888" s="94" t="str">
        <f t="shared" si="480"/>
        <v/>
      </c>
      <c r="AE1888" s="56" t="str">
        <f t="shared" si="471"/>
        <v/>
      </c>
      <c r="AF1888" s="78" t="str">
        <f t="shared" si="472"/>
        <v/>
      </c>
    </row>
    <row r="1889" spans="1:32" s="74" customFormat="1" x14ac:dyDescent="0.2">
      <c r="A1889" s="74" t="str">
        <f>IF(EXPORTADO!I1871&lt;&gt;"",EXPORTADO!I1871,"")</f>
        <v/>
      </c>
      <c r="B1889" s="74" t="str">
        <f t="shared" si="465"/>
        <v/>
      </c>
      <c r="C1889" s="86" t="str">
        <f t="shared" si="473"/>
        <v/>
      </c>
      <c r="D1889" s="86" t="str">
        <f t="shared" si="474"/>
        <v/>
      </c>
      <c r="E1889" s="86" t="str">
        <f t="shared" si="475"/>
        <v/>
      </c>
      <c r="F1889" s="86" t="str">
        <f t="shared" si="476"/>
        <v/>
      </c>
      <c r="G1889" s="86" t="str">
        <f t="shared" si="477"/>
        <v/>
      </c>
      <c r="H1889" s="87" t="str">
        <f>IF(EXPORTADO!B1871&lt;&gt;"",EXPORTADO!B1871,"")</f>
        <v/>
      </c>
      <c r="I1889" s="78" t="str">
        <f t="shared" si="466"/>
        <v/>
      </c>
      <c r="J1889" s="78"/>
      <c r="K1889" s="88" t="str">
        <f>IF(EXPORTADO!A1871&lt;&gt;"",TRIM(EXPORTADO!A1871),"")</f>
        <v/>
      </c>
      <c r="L1889" s="50" t="str">
        <f>IF(K1889&lt;&gt;"",EXPORTADO!D1871,"")</f>
        <v/>
      </c>
      <c r="M1889" s="50"/>
      <c r="N1889" s="78" t="str">
        <f>IF(K1889&lt;&gt;"",EXPORTADO!C1871,"")</f>
        <v/>
      </c>
      <c r="O1889" s="89" t="str">
        <f>IF(G1889&lt;&gt;"",EXPORTADO!E1871,"")</f>
        <v/>
      </c>
      <c r="P1889" s="90" t="str">
        <f>IF(G1889&lt;&gt;"",EXPORTADO!F1871,"")</f>
        <v/>
      </c>
      <c r="Q1889" s="90" t="str">
        <f>IF($G1889&lt;&gt;"",$O1889*P1889,IF(OR($I1889="c",$I1889="css"),SUMIF($G$22:G$2999,$K1889,Q$22:Q$2999),IF($I1889="c1",SUMIF($F$22:F$2999,$K1889,Q$22:Q$2999),IF($I1889="c2",SUMIF($E$22:E$2999,$K1889,Q$22:Q$2999),IF($I1889="c3",SUMIF($D$22:D$2999,$K1889,Q$22:Q$2999),IF($I1889="c4",SUMIF($C$22:C$2999,$K1889,Q$22:Q$2999),""))))))</f>
        <v/>
      </c>
      <c r="S1889" s="90" t="s">
        <v>17</v>
      </c>
      <c r="T1889" s="90" t="str">
        <f>IF(G1889&lt;&gt;"",IF(S1889&lt;&gt;"",O1889*S1889,"Celda Vacia"),IF($G1889&lt;&gt;"",$O1889*S1889,IF(OR($I1889="c",$I1889="css"),SUMIF($G$22:G$2999,$K1889,T$22:T$2999),IF($I1889="c1",SUMIF($F$22:F$2999,$K1889,T$22:T$2999),IF($I1889="c2",SUMIF($E$22:E$2999,$K1889,T$22:T$2999),IF($I1889="c3",SUMIF($D$22:D$2999,$K1889,T$22:T$2999),IF($I1889="c4",SUMIF($C$22:C$2999,$K1889,T$22:T$2999),"")))))))</f>
        <v/>
      </c>
      <c r="U1889" s="91" t="str">
        <f t="shared" si="478"/>
        <v/>
      </c>
      <c r="V1889" s="45"/>
      <c r="X1889" s="50" t="str">
        <f t="shared" si="467"/>
        <v/>
      </c>
      <c r="Y1889" s="69" t="str">
        <f t="shared" si="468"/>
        <v/>
      </c>
      <c r="Z1889" s="69" t="str">
        <f t="shared" si="469"/>
        <v/>
      </c>
      <c r="AA1889" s="69" t="str">
        <f>IF(I1889="CSS",IF(RELLENAR!$F$6="PEM",IF(OR(T1889&lt;(Q1889),Q1889=0),1,""),IF(OR(T1889*(1+$T$11+$T$9)&lt;(Q1889*(1+$O$9+$O$11)),Q1889=0),1,"")),"")</f>
        <v/>
      </c>
      <c r="AB1889" s="93" t="str">
        <f t="shared" si="470"/>
        <v/>
      </c>
      <c r="AC1889" s="56" t="str">
        <f t="shared" si="479"/>
        <v/>
      </c>
      <c r="AD1889" s="94" t="str">
        <f t="shared" si="480"/>
        <v/>
      </c>
      <c r="AE1889" s="56" t="str">
        <f t="shared" si="471"/>
        <v/>
      </c>
      <c r="AF1889" s="78" t="str">
        <f t="shared" si="472"/>
        <v/>
      </c>
    </row>
    <row r="1890" spans="1:32" s="74" customFormat="1" x14ac:dyDescent="0.2">
      <c r="A1890" s="74" t="str">
        <f>IF(EXPORTADO!I1872&lt;&gt;"",EXPORTADO!I1872,"")</f>
        <v/>
      </c>
      <c r="B1890" s="74" t="str">
        <f t="shared" si="465"/>
        <v/>
      </c>
      <c r="C1890" s="86" t="str">
        <f t="shared" si="473"/>
        <v/>
      </c>
      <c r="D1890" s="86" t="str">
        <f t="shared" si="474"/>
        <v/>
      </c>
      <c r="E1890" s="86" t="str">
        <f t="shared" si="475"/>
        <v/>
      </c>
      <c r="F1890" s="86" t="str">
        <f t="shared" si="476"/>
        <v/>
      </c>
      <c r="G1890" s="86" t="str">
        <f t="shared" si="477"/>
        <v/>
      </c>
      <c r="H1890" s="87" t="str">
        <f>IF(EXPORTADO!B1872&lt;&gt;"",EXPORTADO!B1872,"")</f>
        <v/>
      </c>
      <c r="I1890" s="78" t="str">
        <f t="shared" si="466"/>
        <v/>
      </c>
      <c r="J1890" s="78"/>
      <c r="K1890" s="88" t="str">
        <f>IF(EXPORTADO!A1872&lt;&gt;"",TRIM(EXPORTADO!A1872),"")</f>
        <v/>
      </c>
      <c r="L1890" s="50" t="str">
        <f>IF(K1890&lt;&gt;"",EXPORTADO!D1872,"")</f>
        <v/>
      </c>
      <c r="M1890" s="50"/>
      <c r="N1890" s="78" t="str">
        <f>IF(K1890&lt;&gt;"",EXPORTADO!C1872,"")</f>
        <v/>
      </c>
      <c r="O1890" s="89" t="str">
        <f>IF(G1890&lt;&gt;"",EXPORTADO!E1872,"")</f>
        <v/>
      </c>
      <c r="P1890" s="90" t="str">
        <f>IF(G1890&lt;&gt;"",EXPORTADO!F1872,"")</f>
        <v/>
      </c>
      <c r="Q1890" s="90" t="str">
        <f>IF($G1890&lt;&gt;"",$O1890*P1890,IF(OR($I1890="c",$I1890="css"),SUMIF($G$22:G$2999,$K1890,Q$22:Q$2999),IF($I1890="c1",SUMIF($F$22:F$2999,$K1890,Q$22:Q$2999),IF($I1890="c2",SUMIF($E$22:E$2999,$K1890,Q$22:Q$2999),IF($I1890="c3",SUMIF($D$22:D$2999,$K1890,Q$22:Q$2999),IF($I1890="c4",SUMIF($C$22:C$2999,$K1890,Q$22:Q$2999),""))))))</f>
        <v/>
      </c>
      <c r="S1890" s="90" t="s">
        <v>17</v>
      </c>
      <c r="T1890" s="90" t="str">
        <f>IF(G1890&lt;&gt;"",IF(S1890&lt;&gt;"",O1890*S1890,"Celda Vacia"),IF($G1890&lt;&gt;"",$O1890*S1890,IF(OR($I1890="c",$I1890="css"),SUMIF($G$22:G$2999,$K1890,T$22:T$2999),IF($I1890="c1",SUMIF($F$22:F$2999,$K1890,T$22:T$2999),IF($I1890="c2",SUMIF($E$22:E$2999,$K1890,T$22:T$2999),IF($I1890="c3",SUMIF($D$22:D$2999,$K1890,T$22:T$2999),IF($I1890="c4",SUMIF($C$22:C$2999,$K1890,T$22:T$2999),"")))))))</f>
        <v/>
      </c>
      <c r="U1890" s="91" t="str">
        <f t="shared" si="478"/>
        <v/>
      </c>
      <c r="V1890" s="45"/>
      <c r="X1890" s="50" t="str">
        <f t="shared" si="467"/>
        <v/>
      </c>
      <c r="Y1890" s="69" t="str">
        <f t="shared" si="468"/>
        <v/>
      </c>
      <c r="Z1890" s="69" t="str">
        <f t="shared" si="469"/>
        <v/>
      </c>
      <c r="AA1890" s="69" t="str">
        <f>IF(I1890="CSS",IF(RELLENAR!$F$6="PEM",IF(OR(T1890&lt;(Q1890),Q1890=0),1,""),IF(OR(T1890*(1+$T$11+$T$9)&lt;(Q1890*(1+$O$9+$O$11)),Q1890=0),1,"")),"")</f>
        <v/>
      </c>
      <c r="AB1890" s="93" t="str">
        <f t="shared" si="470"/>
        <v/>
      </c>
      <c r="AC1890" s="56" t="str">
        <f t="shared" si="479"/>
        <v/>
      </c>
      <c r="AD1890" s="94" t="str">
        <f t="shared" si="480"/>
        <v/>
      </c>
      <c r="AE1890" s="56" t="str">
        <f t="shared" si="471"/>
        <v/>
      </c>
      <c r="AF1890" s="78" t="str">
        <f t="shared" si="472"/>
        <v/>
      </c>
    </row>
    <row r="1891" spans="1:32" s="74" customFormat="1" x14ac:dyDescent="0.2">
      <c r="A1891" s="74" t="str">
        <f>IF(EXPORTADO!I1873&lt;&gt;"",EXPORTADO!I1873,"")</f>
        <v/>
      </c>
      <c r="B1891" s="74" t="str">
        <f t="shared" si="465"/>
        <v/>
      </c>
      <c r="C1891" s="86" t="str">
        <f t="shared" si="473"/>
        <v/>
      </c>
      <c r="D1891" s="86" t="str">
        <f t="shared" si="474"/>
        <v/>
      </c>
      <c r="E1891" s="86" t="str">
        <f t="shared" si="475"/>
        <v/>
      </c>
      <c r="F1891" s="86" t="str">
        <f t="shared" si="476"/>
        <v/>
      </c>
      <c r="G1891" s="86" t="str">
        <f t="shared" si="477"/>
        <v/>
      </c>
      <c r="H1891" s="87" t="str">
        <f>IF(EXPORTADO!B1873&lt;&gt;"",EXPORTADO!B1873,"")</f>
        <v/>
      </c>
      <c r="I1891" s="78" t="str">
        <f t="shared" si="466"/>
        <v/>
      </c>
      <c r="J1891" s="78"/>
      <c r="K1891" s="88" t="str">
        <f>IF(EXPORTADO!A1873&lt;&gt;"",TRIM(EXPORTADO!A1873),"")</f>
        <v/>
      </c>
      <c r="L1891" s="50" t="str">
        <f>IF(K1891&lt;&gt;"",EXPORTADO!D1873,"")</f>
        <v/>
      </c>
      <c r="M1891" s="50"/>
      <c r="N1891" s="78" t="str">
        <f>IF(K1891&lt;&gt;"",EXPORTADO!C1873,"")</f>
        <v/>
      </c>
      <c r="O1891" s="89" t="str">
        <f>IF(G1891&lt;&gt;"",EXPORTADO!E1873,"")</f>
        <v/>
      </c>
      <c r="P1891" s="90" t="str">
        <f>IF(G1891&lt;&gt;"",EXPORTADO!F1873,"")</f>
        <v/>
      </c>
      <c r="Q1891" s="90" t="str">
        <f>IF($G1891&lt;&gt;"",$O1891*P1891,IF(OR($I1891="c",$I1891="css"),SUMIF($G$22:G$2999,$K1891,Q$22:Q$2999),IF($I1891="c1",SUMIF($F$22:F$2999,$K1891,Q$22:Q$2999),IF($I1891="c2",SUMIF($E$22:E$2999,$K1891,Q$22:Q$2999),IF($I1891="c3",SUMIF($D$22:D$2999,$K1891,Q$22:Q$2999),IF($I1891="c4",SUMIF($C$22:C$2999,$K1891,Q$22:Q$2999),""))))))</f>
        <v/>
      </c>
      <c r="S1891" s="90" t="s">
        <v>17</v>
      </c>
      <c r="T1891" s="90" t="str">
        <f>IF(G1891&lt;&gt;"",IF(S1891&lt;&gt;"",O1891*S1891,"Celda Vacia"),IF($G1891&lt;&gt;"",$O1891*S1891,IF(OR($I1891="c",$I1891="css"),SUMIF($G$22:G$2999,$K1891,T$22:T$2999),IF($I1891="c1",SUMIF($F$22:F$2999,$K1891,T$22:T$2999),IF($I1891="c2",SUMIF($E$22:E$2999,$K1891,T$22:T$2999),IF($I1891="c3",SUMIF($D$22:D$2999,$K1891,T$22:T$2999),IF($I1891="c4",SUMIF($C$22:C$2999,$K1891,T$22:T$2999),"")))))))</f>
        <v/>
      </c>
      <c r="U1891" s="91" t="str">
        <f t="shared" si="478"/>
        <v/>
      </c>
      <c r="V1891" s="45"/>
      <c r="X1891" s="50" t="str">
        <f t="shared" si="467"/>
        <v/>
      </c>
      <c r="Y1891" s="69" t="str">
        <f t="shared" si="468"/>
        <v/>
      </c>
      <c r="Z1891" s="69" t="str">
        <f t="shared" si="469"/>
        <v/>
      </c>
      <c r="AA1891" s="69" t="str">
        <f>IF(I1891="CSS",IF(RELLENAR!$F$6="PEM",IF(OR(T1891&lt;(Q1891),Q1891=0),1,""),IF(OR(T1891*(1+$T$11+$T$9)&lt;(Q1891*(1+$O$9+$O$11)),Q1891=0),1,"")),"")</f>
        <v/>
      </c>
      <c r="AB1891" s="93" t="str">
        <f t="shared" si="470"/>
        <v/>
      </c>
      <c r="AC1891" s="56" t="str">
        <f t="shared" si="479"/>
        <v/>
      </c>
      <c r="AD1891" s="94" t="str">
        <f t="shared" si="480"/>
        <v/>
      </c>
      <c r="AE1891" s="56" t="str">
        <f t="shared" si="471"/>
        <v/>
      </c>
      <c r="AF1891" s="78" t="str">
        <f t="shared" si="472"/>
        <v/>
      </c>
    </row>
    <row r="1892" spans="1:32" s="74" customFormat="1" x14ac:dyDescent="0.2">
      <c r="A1892" s="74" t="str">
        <f>IF(EXPORTADO!I1874&lt;&gt;"",EXPORTADO!I1874,"")</f>
        <v/>
      </c>
      <c r="B1892" s="74" t="str">
        <f t="shared" si="465"/>
        <v/>
      </c>
      <c r="C1892" s="86" t="str">
        <f t="shared" si="473"/>
        <v/>
      </c>
      <c r="D1892" s="86" t="str">
        <f t="shared" si="474"/>
        <v/>
      </c>
      <c r="E1892" s="86" t="str">
        <f t="shared" si="475"/>
        <v/>
      </c>
      <c r="F1892" s="86" t="str">
        <f t="shared" si="476"/>
        <v/>
      </c>
      <c r="G1892" s="86" t="str">
        <f t="shared" si="477"/>
        <v/>
      </c>
      <c r="H1892" s="87" t="str">
        <f>IF(EXPORTADO!B1874&lt;&gt;"",EXPORTADO!B1874,"")</f>
        <v/>
      </c>
      <c r="I1892" s="78" t="str">
        <f t="shared" si="466"/>
        <v/>
      </c>
      <c r="J1892" s="78"/>
      <c r="K1892" s="88" t="str">
        <f>IF(EXPORTADO!A1874&lt;&gt;"",TRIM(EXPORTADO!A1874),"")</f>
        <v/>
      </c>
      <c r="L1892" s="50" t="str">
        <f>IF(K1892&lt;&gt;"",EXPORTADO!D1874,"")</f>
        <v/>
      </c>
      <c r="M1892" s="50"/>
      <c r="N1892" s="78" t="str">
        <f>IF(K1892&lt;&gt;"",EXPORTADO!C1874,"")</f>
        <v/>
      </c>
      <c r="O1892" s="89" t="str">
        <f>IF(G1892&lt;&gt;"",EXPORTADO!E1874,"")</f>
        <v/>
      </c>
      <c r="P1892" s="90" t="str">
        <f>IF(G1892&lt;&gt;"",EXPORTADO!F1874,"")</f>
        <v/>
      </c>
      <c r="Q1892" s="90" t="str">
        <f>IF($G1892&lt;&gt;"",$O1892*P1892,IF(OR($I1892="c",$I1892="css"),SUMIF($G$22:G$2999,$K1892,Q$22:Q$2999),IF($I1892="c1",SUMIF($F$22:F$2999,$K1892,Q$22:Q$2999),IF($I1892="c2",SUMIF($E$22:E$2999,$K1892,Q$22:Q$2999),IF($I1892="c3",SUMIF($D$22:D$2999,$K1892,Q$22:Q$2999),IF($I1892="c4",SUMIF($C$22:C$2999,$K1892,Q$22:Q$2999),""))))))</f>
        <v/>
      </c>
      <c r="S1892" s="90" t="s">
        <v>17</v>
      </c>
      <c r="T1892" s="90" t="str">
        <f>IF(G1892&lt;&gt;"",IF(S1892&lt;&gt;"",O1892*S1892,"Celda Vacia"),IF($G1892&lt;&gt;"",$O1892*S1892,IF(OR($I1892="c",$I1892="css"),SUMIF($G$22:G$2999,$K1892,T$22:T$2999),IF($I1892="c1",SUMIF($F$22:F$2999,$K1892,T$22:T$2999),IF($I1892="c2",SUMIF($E$22:E$2999,$K1892,T$22:T$2999),IF($I1892="c3",SUMIF($D$22:D$2999,$K1892,T$22:T$2999),IF($I1892="c4",SUMIF($C$22:C$2999,$K1892,T$22:T$2999),"")))))))</f>
        <v/>
      </c>
      <c r="U1892" s="91" t="str">
        <f t="shared" si="478"/>
        <v/>
      </c>
      <c r="V1892" s="45"/>
      <c r="X1892" s="50" t="str">
        <f t="shared" si="467"/>
        <v/>
      </c>
      <c r="Y1892" s="69" t="str">
        <f t="shared" si="468"/>
        <v/>
      </c>
      <c r="Z1892" s="69" t="str">
        <f t="shared" si="469"/>
        <v/>
      </c>
      <c r="AA1892" s="69" t="str">
        <f>IF(I1892="CSS",IF(RELLENAR!$F$6="PEM",IF(OR(T1892&lt;(Q1892),Q1892=0),1,""),IF(OR(T1892*(1+$T$11+$T$9)&lt;(Q1892*(1+$O$9+$O$11)),Q1892=0),1,"")),"")</f>
        <v/>
      </c>
      <c r="AB1892" s="93" t="str">
        <f t="shared" si="470"/>
        <v/>
      </c>
      <c r="AC1892" s="56" t="str">
        <f t="shared" si="479"/>
        <v/>
      </c>
      <c r="AD1892" s="94" t="str">
        <f t="shared" si="480"/>
        <v/>
      </c>
      <c r="AE1892" s="56" t="str">
        <f t="shared" si="471"/>
        <v/>
      </c>
      <c r="AF1892" s="78" t="str">
        <f t="shared" si="472"/>
        <v/>
      </c>
    </row>
    <row r="1893" spans="1:32" s="74" customFormat="1" x14ac:dyDescent="0.2">
      <c r="A1893" s="74" t="str">
        <f>IF(EXPORTADO!I1875&lt;&gt;"",EXPORTADO!I1875,"")</f>
        <v/>
      </c>
      <c r="B1893" s="74" t="str">
        <f t="shared" si="465"/>
        <v/>
      </c>
      <c r="C1893" s="86" t="str">
        <f t="shared" si="473"/>
        <v/>
      </c>
      <c r="D1893" s="86" t="str">
        <f t="shared" si="474"/>
        <v/>
      </c>
      <c r="E1893" s="86" t="str">
        <f t="shared" si="475"/>
        <v/>
      </c>
      <c r="F1893" s="86" t="str">
        <f t="shared" si="476"/>
        <v/>
      </c>
      <c r="G1893" s="86" t="str">
        <f t="shared" si="477"/>
        <v/>
      </c>
      <c r="H1893" s="87" t="str">
        <f>IF(EXPORTADO!B1875&lt;&gt;"",EXPORTADO!B1875,"")</f>
        <v/>
      </c>
      <c r="I1893" s="78" t="str">
        <f t="shared" si="466"/>
        <v/>
      </c>
      <c r="J1893" s="78"/>
      <c r="K1893" s="88" t="str">
        <f>IF(EXPORTADO!A1875&lt;&gt;"",TRIM(EXPORTADO!A1875),"")</f>
        <v/>
      </c>
      <c r="L1893" s="50" t="str">
        <f>IF(K1893&lt;&gt;"",EXPORTADO!D1875,"")</f>
        <v/>
      </c>
      <c r="M1893" s="50"/>
      <c r="N1893" s="78" t="str">
        <f>IF(K1893&lt;&gt;"",EXPORTADO!C1875,"")</f>
        <v/>
      </c>
      <c r="O1893" s="89" t="str">
        <f>IF(G1893&lt;&gt;"",EXPORTADO!E1875,"")</f>
        <v/>
      </c>
      <c r="P1893" s="90" t="str">
        <f>IF(G1893&lt;&gt;"",EXPORTADO!F1875,"")</f>
        <v/>
      </c>
      <c r="Q1893" s="90" t="str">
        <f>IF($G1893&lt;&gt;"",$O1893*P1893,IF(OR($I1893="c",$I1893="css"),SUMIF($G$22:G$2999,$K1893,Q$22:Q$2999),IF($I1893="c1",SUMIF($F$22:F$2999,$K1893,Q$22:Q$2999),IF($I1893="c2",SUMIF($E$22:E$2999,$K1893,Q$22:Q$2999),IF($I1893="c3",SUMIF($D$22:D$2999,$K1893,Q$22:Q$2999),IF($I1893="c4",SUMIF($C$22:C$2999,$K1893,Q$22:Q$2999),""))))))</f>
        <v/>
      </c>
      <c r="S1893" s="90" t="s">
        <v>17</v>
      </c>
      <c r="T1893" s="90" t="str">
        <f>IF(G1893&lt;&gt;"",IF(S1893&lt;&gt;"",O1893*S1893,"Celda Vacia"),IF($G1893&lt;&gt;"",$O1893*S1893,IF(OR($I1893="c",$I1893="css"),SUMIF($G$22:G$2999,$K1893,T$22:T$2999),IF($I1893="c1",SUMIF($F$22:F$2999,$K1893,T$22:T$2999),IF($I1893="c2",SUMIF($E$22:E$2999,$K1893,T$22:T$2999),IF($I1893="c3",SUMIF($D$22:D$2999,$K1893,T$22:T$2999),IF($I1893="c4",SUMIF($C$22:C$2999,$K1893,T$22:T$2999),"")))))))</f>
        <v/>
      </c>
      <c r="U1893" s="91" t="str">
        <f t="shared" si="478"/>
        <v/>
      </c>
      <c r="V1893" s="45"/>
      <c r="X1893" s="50" t="str">
        <f t="shared" si="467"/>
        <v/>
      </c>
      <c r="Y1893" s="69" t="str">
        <f t="shared" si="468"/>
        <v/>
      </c>
      <c r="Z1893" s="69" t="str">
        <f t="shared" si="469"/>
        <v/>
      </c>
      <c r="AA1893" s="69" t="str">
        <f>IF(I1893="CSS",IF(RELLENAR!$F$6="PEM",IF(OR(T1893&lt;(Q1893),Q1893=0),1,""),IF(OR(T1893*(1+$T$11+$T$9)&lt;(Q1893*(1+$O$9+$O$11)),Q1893=0),1,"")),"")</f>
        <v/>
      </c>
      <c r="AB1893" s="93" t="str">
        <f t="shared" si="470"/>
        <v/>
      </c>
      <c r="AC1893" s="56" t="str">
        <f t="shared" si="479"/>
        <v/>
      </c>
      <c r="AD1893" s="94" t="str">
        <f t="shared" si="480"/>
        <v/>
      </c>
      <c r="AE1893" s="56" t="str">
        <f t="shared" si="471"/>
        <v/>
      </c>
      <c r="AF1893" s="78" t="str">
        <f t="shared" si="472"/>
        <v/>
      </c>
    </row>
    <row r="1894" spans="1:32" s="74" customFormat="1" x14ac:dyDescent="0.2">
      <c r="A1894" s="74" t="str">
        <f>IF(EXPORTADO!I1876&lt;&gt;"",EXPORTADO!I1876,"")</f>
        <v/>
      </c>
      <c r="B1894" s="74" t="str">
        <f t="shared" si="465"/>
        <v/>
      </c>
      <c r="C1894" s="86" t="str">
        <f t="shared" si="473"/>
        <v/>
      </c>
      <c r="D1894" s="86" t="str">
        <f t="shared" si="474"/>
        <v/>
      </c>
      <c r="E1894" s="86" t="str">
        <f t="shared" si="475"/>
        <v/>
      </c>
      <c r="F1894" s="86" t="str">
        <f t="shared" si="476"/>
        <v/>
      </c>
      <c r="G1894" s="86" t="str">
        <f t="shared" si="477"/>
        <v/>
      </c>
      <c r="H1894" s="87" t="str">
        <f>IF(EXPORTADO!B1876&lt;&gt;"",EXPORTADO!B1876,"")</f>
        <v/>
      </c>
      <c r="I1894" s="78" t="str">
        <f t="shared" si="466"/>
        <v/>
      </c>
      <c r="J1894" s="78"/>
      <c r="K1894" s="88" t="str">
        <f>IF(EXPORTADO!A1876&lt;&gt;"",TRIM(EXPORTADO!A1876),"")</f>
        <v/>
      </c>
      <c r="L1894" s="50" t="str">
        <f>IF(K1894&lt;&gt;"",EXPORTADO!D1876,"")</f>
        <v/>
      </c>
      <c r="M1894" s="50"/>
      <c r="N1894" s="78" t="str">
        <f>IF(K1894&lt;&gt;"",EXPORTADO!C1876,"")</f>
        <v/>
      </c>
      <c r="O1894" s="89" t="str">
        <f>IF(G1894&lt;&gt;"",EXPORTADO!E1876,"")</f>
        <v/>
      </c>
      <c r="P1894" s="90" t="str">
        <f>IF(G1894&lt;&gt;"",EXPORTADO!F1876,"")</f>
        <v/>
      </c>
      <c r="Q1894" s="90" t="str">
        <f>IF($G1894&lt;&gt;"",$O1894*P1894,IF(OR($I1894="c",$I1894="css"),SUMIF($G$22:G$2999,$K1894,Q$22:Q$2999),IF($I1894="c1",SUMIF($F$22:F$2999,$K1894,Q$22:Q$2999),IF($I1894="c2",SUMIF($E$22:E$2999,$K1894,Q$22:Q$2999),IF($I1894="c3",SUMIF($D$22:D$2999,$K1894,Q$22:Q$2999),IF($I1894="c4",SUMIF($C$22:C$2999,$K1894,Q$22:Q$2999),""))))))</f>
        <v/>
      </c>
      <c r="S1894" s="90" t="s">
        <v>17</v>
      </c>
      <c r="T1894" s="90" t="str">
        <f>IF(G1894&lt;&gt;"",IF(S1894&lt;&gt;"",O1894*S1894,"Celda Vacia"),IF($G1894&lt;&gt;"",$O1894*S1894,IF(OR($I1894="c",$I1894="css"),SUMIF($G$22:G$2999,$K1894,T$22:T$2999),IF($I1894="c1",SUMIF($F$22:F$2999,$K1894,T$22:T$2999),IF($I1894="c2",SUMIF($E$22:E$2999,$K1894,T$22:T$2999),IF($I1894="c3",SUMIF($D$22:D$2999,$K1894,T$22:T$2999),IF($I1894="c4",SUMIF($C$22:C$2999,$K1894,T$22:T$2999),"")))))))</f>
        <v/>
      </c>
      <c r="U1894" s="91" t="str">
        <f t="shared" si="478"/>
        <v/>
      </c>
      <c r="V1894" s="45"/>
      <c r="X1894" s="50" t="str">
        <f t="shared" si="467"/>
        <v/>
      </c>
      <c r="Y1894" s="69" t="str">
        <f t="shared" si="468"/>
        <v/>
      </c>
      <c r="Z1894" s="69" t="str">
        <f t="shared" si="469"/>
        <v/>
      </c>
      <c r="AA1894" s="69" t="str">
        <f>IF(I1894="CSS",IF(RELLENAR!$F$6="PEM",IF(OR(T1894&lt;(Q1894),Q1894=0),1,""),IF(OR(T1894*(1+$T$11+$T$9)&lt;(Q1894*(1+$O$9+$O$11)),Q1894=0),1,"")),"")</f>
        <v/>
      </c>
      <c r="AB1894" s="93" t="str">
        <f t="shared" si="470"/>
        <v/>
      </c>
      <c r="AC1894" s="56" t="str">
        <f t="shared" si="479"/>
        <v/>
      </c>
      <c r="AD1894" s="94" t="str">
        <f t="shared" si="480"/>
        <v/>
      </c>
      <c r="AE1894" s="56" t="str">
        <f t="shared" si="471"/>
        <v/>
      </c>
      <c r="AF1894" s="78" t="str">
        <f t="shared" si="472"/>
        <v/>
      </c>
    </row>
    <row r="1895" spans="1:32" s="74" customFormat="1" x14ac:dyDescent="0.2">
      <c r="A1895" s="74" t="str">
        <f>IF(EXPORTADO!I1877&lt;&gt;"",EXPORTADO!I1877,"")</f>
        <v/>
      </c>
      <c r="B1895" s="74" t="str">
        <f t="shared" si="465"/>
        <v/>
      </c>
      <c r="C1895" s="86" t="str">
        <f t="shared" si="473"/>
        <v/>
      </c>
      <c r="D1895" s="86" t="str">
        <f t="shared" si="474"/>
        <v/>
      </c>
      <c r="E1895" s="86" t="str">
        <f t="shared" si="475"/>
        <v/>
      </c>
      <c r="F1895" s="86" t="str">
        <f t="shared" si="476"/>
        <v/>
      </c>
      <c r="G1895" s="86" t="str">
        <f t="shared" si="477"/>
        <v/>
      </c>
      <c r="H1895" s="87" t="str">
        <f>IF(EXPORTADO!B1877&lt;&gt;"",EXPORTADO!B1877,"")</f>
        <v/>
      </c>
      <c r="I1895" s="78" t="str">
        <f t="shared" si="466"/>
        <v/>
      </c>
      <c r="J1895" s="78"/>
      <c r="K1895" s="88" t="str">
        <f>IF(EXPORTADO!A1877&lt;&gt;"",TRIM(EXPORTADO!A1877),"")</f>
        <v/>
      </c>
      <c r="L1895" s="50" t="str">
        <f>IF(K1895&lt;&gt;"",EXPORTADO!D1877,"")</f>
        <v/>
      </c>
      <c r="M1895" s="50"/>
      <c r="N1895" s="78" t="str">
        <f>IF(K1895&lt;&gt;"",EXPORTADO!C1877,"")</f>
        <v/>
      </c>
      <c r="O1895" s="89" t="str">
        <f>IF(G1895&lt;&gt;"",EXPORTADO!E1877,"")</f>
        <v/>
      </c>
      <c r="P1895" s="90" t="str">
        <f>IF(G1895&lt;&gt;"",EXPORTADO!F1877,"")</f>
        <v/>
      </c>
      <c r="Q1895" s="90" t="str">
        <f>IF($G1895&lt;&gt;"",$O1895*P1895,IF(OR($I1895="c",$I1895="css"),SUMIF($G$22:G$2999,$K1895,Q$22:Q$2999),IF($I1895="c1",SUMIF($F$22:F$2999,$K1895,Q$22:Q$2999),IF($I1895="c2",SUMIF($E$22:E$2999,$K1895,Q$22:Q$2999),IF($I1895="c3",SUMIF($D$22:D$2999,$K1895,Q$22:Q$2999),IF($I1895="c4",SUMIF($C$22:C$2999,$K1895,Q$22:Q$2999),""))))))</f>
        <v/>
      </c>
      <c r="S1895" s="90" t="s">
        <v>17</v>
      </c>
      <c r="T1895" s="90" t="str">
        <f>IF(G1895&lt;&gt;"",IF(S1895&lt;&gt;"",O1895*S1895,"Celda Vacia"),IF($G1895&lt;&gt;"",$O1895*S1895,IF(OR($I1895="c",$I1895="css"),SUMIF($G$22:G$2999,$K1895,T$22:T$2999),IF($I1895="c1",SUMIF($F$22:F$2999,$K1895,T$22:T$2999),IF($I1895="c2",SUMIF($E$22:E$2999,$K1895,T$22:T$2999),IF($I1895="c3",SUMIF($D$22:D$2999,$K1895,T$22:T$2999),IF($I1895="c4",SUMIF($C$22:C$2999,$K1895,T$22:T$2999),"")))))))</f>
        <v/>
      </c>
      <c r="U1895" s="91" t="str">
        <f t="shared" si="478"/>
        <v/>
      </c>
      <c r="V1895" s="45"/>
      <c r="X1895" s="50" t="str">
        <f t="shared" si="467"/>
        <v/>
      </c>
      <c r="Y1895" s="69" t="str">
        <f t="shared" si="468"/>
        <v/>
      </c>
      <c r="Z1895" s="69" t="str">
        <f t="shared" si="469"/>
        <v/>
      </c>
      <c r="AA1895" s="69" t="str">
        <f>IF(I1895="CSS",IF(RELLENAR!$F$6="PEM",IF(OR(T1895&lt;(Q1895),Q1895=0),1,""),IF(OR(T1895*(1+$T$11+$T$9)&lt;(Q1895*(1+$O$9+$O$11)),Q1895=0),1,"")),"")</f>
        <v/>
      </c>
      <c r="AB1895" s="93" t="str">
        <f t="shared" si="470"/>
        <v/>
      </c>
      <c r="AC1895" s="56" t="str">
        <f t="shared" si="479"/>
        <v/>
      </c>
      <c r="AD1895" s="94" t="str">
        <f t="shared" si="480"/>
        <v/>
      </c>
      <c r="AE1895" s="56" t="str">
        <f t="shared" si="471"/>
        <v/>
      </c>
      <c r="AF1895" s="78" t="str">
        <f t="shared" si="472"/>
        <v/>
      </c>
    </row>
    <row r="1896" spans="1:32" s="74" customFormat="1" x14ac:dyDescent="0.2">
      <c r="A1896" s="74" t="str">
        <f>IF(EXPORTADO!I1878&lt;&gt;"",EXPORTADO!I1878,"")</f>
        <v/>
      </c>
      <c r="B1896" s="74" t="str">
        <f t="shared" si="465"/>
        <v/>
      </c>
      <c r="C1896" s="86" t="str">
        <f t="shared" si="473"/>
        <v/>
      </c>
      <c r="D1896" s="86" t="str">
        <f t="shared" si="474"/>
        <v/>
      </c>
      <c r="E1896" s="86" t="str">
        <f t="shared" si="475"/>
        <v/>
      </c>
      <c r="F1896" s="86" t="str">
        <f t="shared" si="476"/>
        <v/>
      </c>
      <c r="G1896" s="86" t="str">
        <f t="shared" si="477"/>
        <v/>
      </c>
      <c r="H1896" s="87" t="str">
        <f>IF(EXPORTADO!B1878&lt;&gt;"",EXPORTADO!B1878,"")</f>
        <v/>
      </c>
      <c r="I1896" s="78" t="str">
        <f t="shared" si="466"/>
        <v/>
      </c>
      <c r="J1896" s="78"/>
      <c r="K1896" s="88" t="str">
        <f>IF(EXPORTADO!A1878&lt;&gt;"",TRIM(EXPORTADO!A1878),"")</f>
        <v/>
      </c>
      <c r="L1896" s="50" t="str">
        <f>IF(K1896&lt;&gt;"",EXPORTADO!D1878,"")</f>
        <v/>
      </c>
      <c r="M1896" s="50"/>
      <c r="N1896" s="78" t="str">
        <f>IF(K1896&lt;&gt;"",EXPORTADO!C1878,"")</f>
        <v/>
      </c>
      <c r="O1896" s="89" t="str">
        <f>IF(G1896&lt;&gt;"",EXPORTADO!E1878,"")</f>
        <v/>
      </c>
      <c r="P1896" s="90" t="str">
        <f>IF(G1896&lt;&gt;"",EXPORTADO!F1878,"")</f>
        <v/>
      </c>
      <c r="Q1896" s="90" t="str">
        <f>IF($G1896&lt;&gt;"",$O1896*P1896,IF(OR($I1896="c",$I1896="css"),SUMIF($G$22:G$2999,$K1896,Q$22:Q$2999),IF($I1896="c1",SUMIF($F$22:F$2999,$K1896,Q$22:Q$2999),IF($I1896="c2",SUMIF($E$22:E$2999,$K1896,Q$22:Q$2999),IF($I1896="c3",SUMIF($D$22:D$2999,$K1896,Q$22:Q$2999),IF($I1896="c4",SUMIF($C$22:C$2999,$K1896,Q$22:Q$2999),""))))))</f>
        <v/>
      </c>
      <c r="S1896" s="90" t="s">
        <v>17</v>
      </c>
      <c r="T1896" s="90" t="str">
        <f>IF(G1896&lt;&gt;"",IF(S1896&lt;&gt;"",O1896*S1896,"Celda Vacia"),IF($G1896&lt;&gt;"",$O1896*S1896,IF(OR($I1896="c",$I1896="css"),SUMIF($G$22:G$2999,$K1896,T$22:T$2999),IF($I1896="c1",SUMIF($F$22:F$2999,$K1896,T$22:T$2999),IF($I1896="c2",SUMIF($E$22:E$2999,$K1896,T$22:T$2999),IF($I1896="c3",SUMIF($D$22:D$2999,$K1896,T$22:T$2999),IF($I1896="c4",SUMIF($C$22:C$2999,$K1896,T$22:T$2999),"")))))))</f>
        <v/>
      </c>
      <c r="U1896" s="91" t="str">
        <f t="shared" si="478"/>
        <v/>
      </c>
      <c r="V1896" s="45"/>
      <c r="X1896" s="50" t="str">
        <f t="shared" si="467"/>
        <v/>
      </c>
      <c r="Y1896" s="69" t="str">
        <f t="shared" si="468"/>
        <v/>
      </c>
      <c r="Z1896" s="69" t="str">
        <f t="shared" si="469"/>
        <v/>
      </c>
      <c r="AA1896" s="69" t="str">
        <f>IF(I1896="CSS",IF(RELLENAR!$F$6="PEM",IF(OR(T1896&lt;(Q1896),Q1896=0),1,""),IF(OR(T1896*(1+$T$11+$T$9)&lt;(Q1896*(1+$O$9+$O$11)),Q1896=0),1,"")),"")</f>
        <v/>
      </c>
      <c r="AB1896" s="93" t="str">
        <f t="shared" si="470"/>
        <v/>
      </c>
      <c r="AC1896" s="56" t="str">
        <f t="shared" si="479"/>
        <v/>
      </c>
      <c r="AD1896" s="94" t="str">
        <f t="shared" si="480"/>
        <v/>
      </c>
      <c r="AE1896" s="56" t="str">
        <f t="shared" si="471"/>
        <v/>
      </c>
      <c r="AF1896" s="78" t="str">
        <f t="shared" si="472"/>
        <v/>
      </c>
    </row>
    <row r="1897" spans="1:32" s="74" customFormat="1" x14ac:dyDescent="0.2">
      <c r="A1897" s="74" t="str">
        <f>IF(EXPORTADO!I1879&lt;&gt;"",EXPORTADO!I1879,"")</f>
        <v/>
      </c>
      <c r="B1897" s="74" t="str">
        <f t="shared" si="465"/>
        <v/>
      </c>
      <c r="C1897" s="86" t="str">
        <f t="shared" si="473"/>
        <v/>
      </c>
      <c r="D1897" s="86" t="str">
        <f t="shared" si="474"/>
        <v/>
      </c>
      <c r="E1897" s="86" t="str">
        <f t="shared" si="475"/>
        <v/>
      </c>
      <c r="F1897" s="86" t="str">
        <f t="shared" si="476"/>
        <v/>
      </c>
      <c r="G1897" s="86" t="str">
        <f t="shared" si="477"/>
        <v/>
      </c>
      <c r="H1897" s="87" t="str">
        <f>IF(EXPORTADO!B1879&lt;&gt;"",EXPORTADO!B1879,"")</f>
        <v/>
      </c>
      <c r="I1897" s="78" t="str">
        <f t="shared" si="466"/>
        <v/>
      </c>
      <c r="J1897" s="78"/>
      <c r="K1897" s="88" t="str">
        <f>IF(EXPORTADO!A1879&lt;&gt;"",TRIM(EXPORTADO!A1879),"")</f>
        <v/>
      </c>
      <c r="L1897" s="50" t="str">
        <f>IF(K1897&lt;&gt;"",EXPORTADO!D1879,"")</f>
        <v/>
      </c>
      <c r="M1897" s="50"/>
      <c r="N1897" s="78" t="str">
        <f>IF(K1897&lt;&gt;"",EXPORTADO!C1879,"")</f>
        <v/>
      </c>
      <c r="O1897" s="89" t="str">
        <f>IF(G1897&lt;&gt;"",EXPORTADO!E1879,"")</f>
        <v/>
      </c>
      <c r="P1897" s="90" t="str">
        <f>IF(G1897&lt;&gt;"",EXPORTADO!F1879,"")</f>
        <v/>
      </c>
      <c r="Q1897" s="90" t="str">
        <f>IF($G1897&lt;&gt;"",$O1897*P1897,IF(OR($I1897="c",$I1897="css"),SUMIF($G$22:G$2999,$K1897,Q$22:Q$2999),IF($I1897="c1",SUMIF($F$22:F$2999,$K1897,Q$22:Q$2999),IF($I1897="c2",SUMIF($E$22:E$2999,$K1897,Q$22:Q$2999),IF($I1897="c3",SUMIF($D$22:D$2999,$K1897,Q$22:Q$2999),IF($I1897="c4",SUMIF($C$22:C$2999,$K1897,Q$22:Q$2999),""))))))</f>
        <v/>
      </c>
      <c r="S1897" s="90" t="s">
        <v>17</v>
      </c>
      <c r="T1897" s="90" t="str">
        <f>IF(G1897&lt;&gt;"",IF(S1897&lt;&gt;"",O1897*S1897,"Celda Vacia"),IF($G1897&lt;&gt;"",$O1897*S1897,IF(OR($I1897="c",$I1897="css"),SUMIF($G$22:G$2999,$K1897,T$22:T$2999),IF($I1897="c1",SUMIF($F$22:F$2999,$K1897,T$22:T$2999),IF($I1897="c2",SUMIF($E$22:E$2999,$K1897,T$22:T$2999),IF($I1897="c3",SUMIF($D$22:D$2999,$K1897,T$22:T$2999),IF($I1897="c4",SUMIF($C$22:C$2999,$K1897,T$22:T$2999),"")))))))</f>
        <v/>
      </c>
      <c r="U1897" s="91" t="str">
        <f t="shared" si="478"/>
        <v/>
      </c>
      <c r="V1897" s="45"/>
      <c r="X1897" s="50" t="str">
        <f t="shared" si="467"/>
        <v/>
      </c>
      <c r="Y1897" s="69" t="str">
        <f t="shared" si="468"/>
        <v/>
      </c>
      <c r="Z1897" s="69" t="str">
        <f t="shared" si="469"/>
        <v/>
      </c>
      <c r="AA1897" s="69" t="str">
        <f>IF(I1897="CSS",IF(RELLENAR!$F$6="PEM",IF(OR(T1897&lt;(Q1897),Q1897=0),1,""),IF(OR(T1897*(1+$T$11+$T$9)&lt;(Q1897*(1+$O$9+$O$11)),Q1897=0),1,"")),"")</f>
        <v/>
      </c>
      <c r="AB1897" s="93" t="str">
        <f t="shared" si="470"/>
        <v/>
      </c>
      <c r="AC1897" s="56" t="str">
        <f t="shared" si="479"/>
        <v/>
      </c>
      <c r="AD1897" s="94" t="str">
        <f t="shared" si="480"/>
        <v/>
      </c>
      <c r="AE1897" s="56" t="str">
        <f t="shared" si="471"/>
        <v/>
      </c>
      <c r="AF1897" s="78" t="str">
        <f t="shared" si="472"/>
        <v/>
      </c>
    </row>
    <row r="1898" spans="1:32" s="74" customFormat="1" x14ac:dyDescent="0.2">
      <c r="A1898" s="74" t="str">
        <f>IF(EXPORTADO!I1880&lt;&gt;"",EXPORTADO!I1880,"")</f>
        <v/>
      </c>
      <c r="B1898" s="74" t="str">
        <f t="shared" si="465"/>
        <v/>
      </c>
      <c r="C1898" s="86" t="str">
        <f t="shared" si="473"/>
        <v/>
      </c>
      <c r="D1898" s="86" t="str">
        <f t="shared" si="474"/>
        <v/>
      </c>
      <c r="E1898" s="86" t="str">
        <f t="shared" si="475"/>
        <v/>
      </c>
      <c r="F1898" s="86" t="str">
        <f t="shared" si="476"/>
        <v/>
      </c>
      <c r="G1898" s="86" t="str">
        <f t="shared" si="477"/>
        <v/>
      </c>
      <c r="H1898" s="87" t="str">
        <f>IF(EXPORTADO!B1880&lt;&gt;"",EXPORTADO!B1880,"")</f>
        <v/>
      </c>
      <c r="I1898" s="78" t="str">
        <f t="shared" si="466"/>
        <v/>
      </c>
      <c r="J1898" s="78"/>
      <c r="K1898" s="88" t="str">
        <f>IF(EXPORTADO!A1880&lt;&gt;"",TRIM(EXPORTADO!A1880),"")</f>
        <v/>
      </c>
      <c r="L1898" s="50" t="str">
        <f>IF(K1898&lt;&gt;"",EXPORTADO!D1880,"")</f>
        <v/>
      </c>
      <c r="M1898" s="50"/>
      <c r="N1898" s="78" t="str">
        <f>IF(K1898&lt;&gt;"",EXPORTADO!C1880,"")</f>
        <v/>
      </c>
      <c r="O1898" s="89" t="str">
        <f>IF(G1898&lt;&gt;"",EXPORTADO!E1880,"")</f>
        <v/>
      </c>
      <c r="P1898" s="90" t="str">
        <f>IF(G1898&lt;&gt;"",EXPORTADO!F1880,"")</f>
        <v/>
      </c>
      <c r="Q1898" s="90" t="str">
        <f>IF($G1898&lt;&gt;"",$O1898*P1898,IF(OR($I1898="c",$I1898="css"),SUMIF($G$22:G$2999,$K1898,Q$22:Q$2999),IF($I1898="c1",SUMIF($F$22:F$2999,$K1898,Q$22:Q$2999),IF($I1898="c2",SUMIF($E$22:E$2999,$K1898,Q$22:Q$2999),IF($I1898="c3",SUMIF($D$22:D$2999,$K1898,Q$22:Q$2999),IF($I1898="c4",SUMIF($C$22:C$2999,$K1898,Q$22:Q$2999),""))))))</f>
        <v/>
      </c>
      <c r="S1898" s="90" t="s">
        <v>17</v>
      </c>
      <c r="T1898" s="90" t="str">
        <f>IF(G1898&lt;&gt;"",IF(S1898&lt;&gt;"",O1898*S1898,"Celda Vacia"),IF($G1898&lt;&gt;"",$O1898*S1898,IF(OR($I1898="c",$I1898="css"),SUMIF($G$22:G$2999,$K1898,T$22:T$2999),IF($I1898="c1",SUMIF($F$22:F$2999,$K1898,T$22:T$2999),IF($I1898="c2",SUMIF($E$22:E$2999,$K1898,T$22:T$2999),IF($I1898="c3",SUMIF($D$22:D$2999,$K1898,T$22:T$2999),IF($I1898="c4",SUMIF($C$22:C$2999,$K1898,T$22:T$2999),"")))))))</f>
        <v/>
      </c>
      <c r="U1898" s="91" t="str">
        <f t="shared" si="478"/>
        <v/>
      </c>
      <c r="V1898" s="45"/>
      <c r="X1898" s="50" t="str">
        <f t="shared" si="467"/>
        <v/>
      </c>
      <c r="Y1898" s="69" t="str">
        <f t="shared" si="468"/>
        <v/>
      </c>
      <c r="Z1898" s="69" t="str">
        <f t="shared" si="469"/>
        <v/>
      </c>
      <c r="AA1898" s="69" t="str">
        <f>IF(I1898="CSS",IF(RELLENAR!$F$6="PEM",IF(OR(T1898&lt;(Q1898),Q1898=0),1,""),IF(OR(T1898*(1+$T$11+$T$9)&lt;(Q1898*(1+$O$9+$O$11)),Q1898=0),1,"")),"")</f>
        <v/>
      </c>
      <c r="AB1898" s="93" t="str">
        <f t="shared" si="470"/>
        <v/>
      </c>
      <c r="AC1898" s="56" t="str">
        <f t="shared" si="479"/>
        <v/>
      </c>
      <c r="AD1898" s="94" t="str">
        <f t="shared" si="480"/>
        <v/>
      </c>
      <c r="AE1898" s="56" t="str">
        <f t="shared" si="471"/>
        <v/>
      </c>
      <c r="AF1898" s="78" t="str">
        <f t="shared" si="472"/>
        <v/>
      </c>
    </row>
    <row r="1899" spans="1:32" s="74" customFormat="1" x14ac:dyDescent="0.2">
      <c r="A1899" s="74" t="str">
        <f>IF(EXPORTADO!I1881&lt;&gt;"",EXPORTADO!I1881,"")</f>
        <v/>
      </c>
      <c r="B1899" s="74" t="str">
        <f t="shared" si="465"/>
        <v/>
      </c>
      <c r="C1899" s="86" t="str">
        <f t="shared" si="473"/>
        <v/>
      </c>
      <c r="D1899" s="86" t="str">
        <f t="shared" si="474"/>
        <v/>
      </c>
      <c r="E1899" s="86" t="str">
        <f t="shared" si="475"/>
        <v/>
      </c>
      <c r="F1899" s="86" t="str">
        <f t="shared" si="476"/>
        <v/>
      </c>
      <c r="G1899" s="86" t="str">
        <f t="shared" si="477"/>
        <v/>
      </c>
      <c r="H1899" s="87" t="str">
        <f>IF(EXPORTADO!B1881&lt;&gt;"",EXPORTADO!B1881,"")</f>
        <v/>
      </c>
      <c r="I1899" s="78" t="str">
        <f t="shared" si="466"/>
        <v/>
      </c>
      <c r="J1899" s="78"/>
      <c r="K1899" s="88" t="str">
        <f>IF(EXPORTADO!A1881&lt;&gt;"",TRIM(EXPORTADO!A1881),"")</f>
        <v/>
      </c>
      <c r="L1899" s="50" t="str">
        <f>IF(K1899&lt;&gt;"",EXPORTADO!D1881,"")</f>
        <v/>
      </c>
      <c r="M1899" s="50"/>
      <c r="N1899" s="78" t="str">
        <f>IF(K1899&lt;&gt;"",EXPORTADO!C1881,"")</f>
        <v/>
      </c>
      <c r="O1899" s="89" t="str">
        <f>IF(G1899&lt;&gt;"",EXPORTADO!E1881,"")</f>
        <v/>
      </c>
      <c r="P1899" s="90" t="str">
        <f>IF(G1899&lt;&gt;"",EXPORTADO!F1881,"")</f>
        <v/>
      </c>
      <c r="Q1899" s="90" t="str">
        <f>IF($G1899&lt;&gt;"",$O1899*P1899,IF(OR($I1899="c",$I1899="css"),SUMIF($G$22:G$2999,$K1899,Q$22:Q$2999),IF($I1899="c1",SUMIF($F$22:F$2999,$K1899,Q$22:Q$2999),IF($I1899="c2",SUMIF($E$22:E$2999,$K1899,Q$22:Q$2999),IF($I1899="c3",SUMIF($D$22:D$2999,$K1899,Q$22:Q$2999),IF($I1899="c4",SUMIF($C$22:C$2999,$K1899,Q$22:Q$2999),""))))))</f>
        <v/>
      </c>
      <c r="S1899" s="90" t="s">
        <v>17</v>
      </c>
      <c r="T1899" s="90" t="str">
        <f>IF(G1899&lt;&gt;"",IF(S1899&lt;&gt;"",O1899*S1899,"Celda Vacia"),IF($G1899&lt;&gt;"",$O1899*S1899,IF(OR($I1899="c",$I1899="css"),SUMIF($G$22:G$2999,$K1899,T$22:T$2999),IF($I1899="c1",SUMIF($F$22:F$2999,$K1899,T$22:T$2999),IF($I1899="c2",SUMIF($E$22:E$2999,$K1899,T$22:T$2999),IF($I1899="c3",SUMIF($D$22:D$2999,$K1899,T$22:T$2999),IF($I1899="c4",SUMIF($C$22:C$2999,$K1899,T$22:T$2999),"")))))))</f>
        <v/>
      </c>
      <c r="U1899" s="91" t="str">
        <f t="shared" si="478"/>
        <v/>
      </c>
      <c r="V1899" s="45"/>
      <c r="X1899" s="50" t="str">
        <f t="shared" si="467"/>
        <v/>
      </c>
      <c r="Y1899" s="69" t="str">
        <f t="shared" si="468"/>
        <v/>
      </c>
      <c r="Z1899" s="69" t="str">
        <f t="shared" si="469"/>
        <v/>
      </c>
      <c r="AA1899" s="69" t="str">
        <f>IF(I1899="CSS",IF(RELLENAR!$F$6="PEM",IF(OR(T1899&lt;(Q1899),Q1899=0),1,""),IF(OR(T1899*(1+$T$11+$T$9)&lt;(Q1899*(1+$O$9+$O$11)),Q1899=0),1,"")),"")</f>
        <v/>
      </c>
      <c r="AB1899" s="93" t="str">
        <f t="shared" si="470"/>
        <v/>
      </c>
      <c r="AC1899" s="56" t="str">
        <f t="shared" si="479"/>
        <v/>
      </c>
      <c r="AD1899" s="94" t="str">
        <f t="shared" si="480"/>
        <v/>
      </c>
      <c r="AE1899" s="56" t="str">
        <f t="shared" si="471"/>
        <v/>
      </c>
      <c r="AF1899" s="78" t="str">
        <f t="shared" si="472"/>
        <v/>
      </c>
    </row>
    <row r="1900" spans="1:32" s="74" customFormat="1" x14ac:dyDescent="0.2">
      <c r="A1900" s="74" t="str">
        <f>IF(EXPORTADO!I1882&lt;&gt;"",EXPORTADO!I1882,"")</f>
        <v/>
      </c>
      <c r="B1900" s="74" t="str">
        <f t="shared" si="465"/>
        <v/>
      </c>
      <c r="C1900" s="86" t="str">
        <f t="shared" si="473"/>
        <v/>
      </c>
      <c r="D1900" s="86" t="str">
        <f t="shared" si="474"/>
        <v/>
      </c>
      <c r="E1900" s="86" t="str">
        <f t="shared" si="475"/>
        <v/>
      </c>
      <c r="F1900" s="86" t="str">
        <f t="shared" si="476"/>
        <v/>
      </c>
      <c r="G1900" s="86" t="str">
        <f t="shared" si="477"/>
        <v/>
      </c>
      <c r="H1900" s="87" t="str">
        <f>IF(EXPORTADO!B1882&lt;&gt;"",EXPORTADO!B1882,"")</f>
        <v/>
      </c>
      <c r="I1900" s="78" t="str">
        <f t="shared" si="466"/>
        <v/>
      </c>
      <c r="J1900" s="78"/>
      <c r="K1900" s="88" t="str">
        <f>IF(EXPORTADO!A1882&lt;&gt;"",TRIM(EXPORTADO!A1882),"")</f>
        <v/>
      </c>
      <c r="L1900" s="50" t="str">
        <f>IF(K1900&lt;&gt;"",EXPORTADO!D1882,"")</f>
        <v/>
      </c>
      <c r="M1900" s="50"/>
      <c r="N1900" s="78" t="str">
        <f>IF(K1900&lt;&gt;"",EXPORTADO!C1882,"")</f>
        <v/>
      </c>
      <c r="O1900" s="89" t="str">
        <f>IF(G1900&lt;&gt;"",EXPORTADO!E1882,"")</f>
        <v/>
      </c>
      <c r="P1900" s="90" t="str">
        <f>IF(G1900&lt;&gt;"",EXPORTADO!F1882,"")</f>
        <v/>
      </c>
      <c r="Q1900" s="90" t="str">
        <f>IF($G1900&lt;&gt;"",$O1900*P1900,IF(OR($I1900="c",$I1900="css"),SUMIF($G$22:G$2999,$K1900,Q$22:Q$2999),IF($I1900="c1",SUMIF($F$22:F$2999,$K1900,Q$22:Q$2999),IF($I1900="c2",SUMIF($E$22:E$2999,$K1900,Q$22:Q$2999),IF($I1900="c3",SUMIF($D$22:D$2999,$K1900,Q$22:Q$2999),IF($I1900="c4",SUMIF($C$22:C$2999,$K1900,Q$22:Q$2999),""))))))</f>
        <v/>
      </c>
      <c r="S1900" s="90" t="s">
        <v>17</v>
      </c>
      <c r="T1900" s="90" t="str">
        <f>IF(G1900&lt;&gt;"",IF(S1900&lt;&gt;"",O1900*S1900,"Celda Vacia"),IF($G1900&lt;&gt;"",$O1900*S1900,IF(OR($I1900="c",$I1900="css"),SUMIF($G$22:G$2999,$K1900,T$22:T$2999),IF($I1900="c1",SUMIF($F$22:F$2999,$K1900,T$22:T$2999),IF($I1900="c2",SUMIF($E$22:E$2999,$K1900,T$22:T$2999),IF($I1900="c3",SUMIF($D$22:D$2999,$K1900,T$22:T$2999),IF($I1900="c4",SUMIF($C$22:C$2999,$K1900,T$22:T$2999),"")))))))</f>
        <v/>
      </c>
      <c r="U1900" s="91" t="str">
        <f t="shared" si="478"/>
        <v/>
      </c>
      <c r="V1900" s="45"/>
      <c r="X1900" s="50" t="str">
        <f t="shared" si="467"/>
        <v/>
      </c>
      <c r="Y1900" s="69" t="str">
        <f t="shared" si="468"/>
        <v/>
      </c>
      <c r="Z1900" s="69" t="str">
        <f t="shared" si="469"/>
        <v/>
      </c>
      <c r="AA1900" s="69" t="str">
        <f>IF(I1900="CSS",IF(RELLENAR!$F$6="PEM",IF(OR(T1900&lt;(Q1900),Q1900=0),1,""),IF(OR(T1900*(1+$T$11+$T$9)&lt;(Q1900*(1+$O$9+$O$11)),Q1900=0),1,"")),"")</f>
        <v/>
      </c>
      <c r="AB1900" s="93" t="str">
        <f t="shared" si="470"/>
        <v/>
      </c>
      <c r="AC1900" s="56" t="str">
        <f t="shared" si="479"/>
        <v/>
      </c>
      <c r="AD1900" s="94" t="str">
        <f t="shared" si="480"/>
        <v/>
      </c>
      <c r="AE1900" s="56" t="str">
        <f t="shared" si="471"/>
        <v/>
      </c>
      <c r="AF1900" s="78" t="str">
        <f t="shared" si="472"/>
        <v/>
      </c>
    </row>
    <row r="1901" spans="1:32" s="74" customFormat="1" x14ac:dyDescent="0.2">
      <c r="A1901" s="74" t="str">
        <f>IF(EXPORTADO!I1883&lt;&gt;"",EXPORTADO!I1883,"")</f>
        <v/>
      </c>
      <c r="B1901" s="74" t="str">
        <f t="shared" si="465"/>
        <v/>
      </c>
      <c r="C1901" s="86" t="str">
        <f t="shared" si="473"/>
        <v/>
      </c>
      <c r="D1901" s="86" t="str">
        <f t="shared" si="474"/>
        <v/>
      </c>
      <c r="E1901" s="86" t="str">
        <f t="shared" si="475"/>
        <v/>
      </c>
      <c r="F1901" s="86" t="str">
        <f t="shared" si="476"/>
        <v/>
      </c>
      <c r="G1901" s="86" t="str">
        <f t="shared" si="477"/>
        <v/>
      </c>
      <c r="H1901" s="87" t="str">
        <f>IF(EXPORTADO!B1883&lt;&gt;"",EXPORTADO!B1883,"")</f>
        <v/>
      </c>
      <c r="I1901" s="78" t="str">
        <f t="shared" si="466"/>
        <v/>
      </c>
      <c r="J1901" s="78"/>
      <c r="K1901" s="88" t="str">
        <f>IF(EXPORTADO!A1883&lt;&gt;"",TRIM(EXPORTADO!A1883),"")</f>
        <v/>
      </c>
      <c r="L1901" s="50" t="str">
        <f>IF(K1901&lt;&gt;"",EXPORTADO!D1883,"")</f>
        <v/>
      </c>
      <c r="M1901" s="50"/>
      <c r="N1901" s="78" t="str">
        <f>IF(K1901&lt;&gt;"",EXPORTADO!C1883,"")</f>
        <v/>
      </c>
      <c r="O1901" s="89" t="str">
        <f>IF(G1901&lt;&gt;"",EXPORTADO!E1883,"")</f>
        <v/>
      </c>
      <c r="P1901" s="90" t="str">
        <f>IF(G1901&lt;&gt;"",EXPORTADO!F1883,"")</f>
        <v/>
      </c>
      <c r="Q1901" s="90" t="str">
        <f>IF($G1901&lt;&gt;"",$O1901*P1901,IF(OR($I1901="c",$I1901="css"),SUMIF($G$22:G$2999,$K1901,Q$22:Q$2999),IF($I1901="c1",SUMIF($F$22:F$2999,$K1901,Q$22:Q$2999),IF($I1901="c2",SUMIF($E$22:E$2999,$K1901,Q$22:Q$2999),IF($I1901="c3",SUMIF($D$22:D$2999,$K1901,Q$22:Q$2999),IF($I1901="c4",SUMIF($C$22:C$2999,$K1901,Q$22:Q$2999),""))))))</f>
        <v/>
      </c>
      <c r="S1901" s="90" t="s">
        <v>17</v>
      </c>
      <c r="T1901" s="90" t="str">
        <f>IF(G1901&lt;&gt;"",IF(S1901&lt;&gt;"",O1901*S1901,"Celda Vacia"),IF($G1901&lt;&gt;"",$O1901*S1901,IF(OR($I1901="c",$I1901="css"),SUMIF($G$22:G$2999,$K1901,T$22:T$2999),IF($I1901="c1",SUMIF($F$22:F$2999,$K1901,T$22:T$2999),IF($I1901="c2",SUMIF($E$22:E$2999,$K1901,T$22:T$2999),IF($I1901="c3",SUMIF($D$22:D$2999,$K1901,T$22:T$2999),IF($I1901="c4",SUMIF($C$22:C$2999,$K1901,T$22:T$2999),"")))))))</f>
        <v/>
      </c>
      <c r="U1901" s="91" t="str">
        <f t="shared" si="478"/>
        <v/>
      </c>
      <c r="V1901" s="45"/>
      <c r="X1901" s="50" t="str">
        <f t="shared" si="467"/>
        <v/>
      </c>
      <c r="Y1901" s="69" t="str">
        <f t="shared" si="468"/>
        <v/>
      </c>
      <c r="Z1901" s="69" t="str">
        <f t="shared" si="469"/>
        <v/>
      </c>
      <c r="AA1901" s="69" t="str">
        <f>IF(I1901="CSS",IF(RELLENAR!$F$6="PEM",IF(OR(T1901&lt;(Q1901),Q1901=0),1,""),IF(OR(T1901*(1+$T$11+$T$9)&lt;(Q1901*(1+$O$9+$O$11)),Q1901=0),1,"")),"")</f>
        <v/>
      </c>
      <c r="AB1901" s="93" t="str">
        <f t="shared" si="470"/>
        <v/>
      </c>
      <c r="AC1901" s="56" t="str">
        <f t="shared" si="479"/>
        <v/>
      </c>
      <c r="AD1901" s="94" t="str">
        <f t="shared" si="480"/>
        <v/>
      </c>
      <c r="AE1901" s="56" t="str">
        <f t="shared" si="471"/>
        <v/>
      </c>
      <c r="AF1901" s="78" t="str">
        <f t="shared" si="472"/>
        <v/>
      </c>
    </row>
    <row r="1902" spans="1:32" s="74" customFormat="1" x14ac:dyDescent="0.2">
      <c r="A1902" s="74" t="str">
        <f>IF(EXPORTADO!I1884&lt;&gt;"",EXPORTADO!I1884,"")</f>
        <v/>
      </c>
      <c r="B1902" s="74" t="str">
        <f t="shared" si="465"/>
        <v/>
      </c>
      <c r="C1902" s="86" t="str">
        <f t="shared" si="473"/>
        <v/>
      </c>
      <c r="D1902" s="86" t="str">
        <f t="shared" si="474"/>
        <v/>
      </c>
      <c r="E1902" s="86" t="str">
        <f t="shared" si="475"/>
        <v/>
      </c>
      <c r="F1902" s="86" t="str">
        <f t="shared" si="476"/>
        <v/>
      </c>
      <c r="G1902" s="86" t="str">
        <f t="shared" si="477"/>
        <v/>
      </c>
      <c r="H1902" s="87" t="str">
        <f>IF(EXPORTADO!B1884&lt;&gt;"",EXPORTADO!B1884,"")</f>
        <v/>
      </c>
      <c r="I1902" s="78" t="str">
        <f t="shared" si="466"/>
        <v/>
      </c>
      <c r="J1902" s="78"/>
      <c r="K1902" s="88" t="str">
        <f>IF(EXPORTADO!A1884&lt;&gt;"",TRIM(EXPORTADO!A1884),"")</f>
        <v/>
      </c>
      <c r="L1902" s="50" t="str">
        <f>IF(K1902&lt;&gt;"",EXPORTADO!D1884,"")</f>
        <v/>
      </c>
      <c r="M1902" s="50"/>
      <c r="N1902" s="78" t="str">
        <f>IF(K1902&lt;&gt;"",EXPORTADO!C1884,"")</f>
        <v/>
      </c>
      <c r="O1902" s="89" t="str">
        <f>IF(G1902&lt;&gt;"",EXPORTADO!E1884,"")</f>
        <v/>
      </c>
      <c r="P1902" s="90" t="str">
        <f>IF(G1902&lt;&gt;"",EXPORTADO!F1884,"")</f>
        <v/>
      </c>
      <c r="Q1902" s="90" t="str">
        <f>IF($G1902&lt;&gt;"",$O1902*P1902,IF(OR($I1902="c",$I1902="css"),SUMIF($G$22:G$2999,$K1902,Q$22:Q$2999),IF($I1902="c1",SUMIF($F$22:F$2999,$K1902,Q$22:Q$2999),IF($I1902="c2",SUMIF($E$22:E$2999,$K1902,Q$22:Q$2999),IF($I1902="c3",SUMIF($D$22:D$2999,$K1902,Q$22:Q$2999),IF($I1902="c4",SUMIF($C$22:C$2999,$K1902,Q$22:Q$2999),""))))))</f>
        <v/>
      </c>
      <c r="S1902" s="90" t="s">
        <v>17</v>
      </c>
      <c r="T1902" s="90" t="str">
        <f>IF(G1902&lt;&gt;"",IF(S1902&lt;&gt;"",O1902*S1902,"Celda Vacia"),IF($G1902&lt;&gt;"",$O1902*S1902,IF(OR($I1902="c",$I1902="css"),SUMIF($G$22:G$2999,$K1902,T$22:T$2999),IF($I1902="c1",SUMIF($F$22:F$2999,$K1902,T$22:T$2999),IF($I1902="c2",SUMIF($E$22:E$2999,$K1902,T$22:T$2999),IF($I1902="c3",SUMIF($D$22:D$2999,$K1902,T$22:T$2999),IF($I1902="c4",SUMIF($C$22:C$2999,$K1902,T$22:T$2999),"")))))))</f>
        <v/>
      </c>
      <c r="U1902" s="91" t="str">
        <f t="shared" si="478"/>
        <v/>
      </c>
      <c r="V1902" s="45"/>
      <c r="X1902" s="50" t="str">
        <f t="shared" si="467"/>
        <v/>
      </c>
      <c r="Y1902" s="69" t="str">
        <f t="shared" si="468"/>
        <v/>
      </c>
      <c r="Z1902" s="69" t="str">
        <f t="shared" si="469"/>
        <v/>
      </c>
      <c r="AA1902" s="69" t="str">
        <f>IF(I1902="CSS",IF(RELLENAR!$F$6="PEM",IF(OR(T1902&lt;(Q1902),Q1902=0),1,""),IF(OR(T1902*(1+$T$11+$T$9)&lt;(Q1902*(1+$O$9+$O$11)),Q1902=0),1,"")),"")</f>
        <v/>
      </c>
      <c r="AB1902" s="93" t="str">
        <f t="shared" si="470"/>
        <v/>
      </c>
      <c r="AC1902" s="56" t="str">
        <f t="shared" si="479"/>
        <v/>
      </c>
      <c r="AD1902" s="94" t="str">
        <f t="shared" si="480"/>
        <v/>
      </c>
      <c r="AE1902" s="56" t="str">
        <f t="shared" si="471"/>
        <v/>
      </c>
      <c r="AF1902" s="78" t="str">
        <f t="shared" si="472"/>
        <v/>
      </c>
    </row>
    <row r="1903" spans="1:32" s="74" customFormat="1" x14ac:dyDescent="0.2">
      <c r="A1903" s="74" t="str">
        <f>IF(EXPORTADO!I1885&lt;&gt;"",EXPORTADO!I1885,"")</f>
        <v/>
      </c>
      <c r="B1903" s="74" t="str">
        <f t="shared" si="465"/>
        <v/>
      </c>
      <c r="C1903" s="86" t="str">
        <f t="shared" si="473"/>
        <v/>
      </c>
      <c r="D1903" s="86" t="str">
        <f t="shared" si="474"/>
        <v/>
      </c>
      <c r="E1903" s="86" t="str">
        <f t="shared" si="475"/>
        <v/>
      </c>
      <c r="F1903" s="86" t="str">
        <f t="shared" si="476"/>
        <v/>
      </c>
      <c r="G1903" s="86" t="str">
        <f t="shared" si="477"/>
        <v/>
      </c>
      <c r="H1903" s="87" t="str">
        <f>IF(EXPORTADO!B1885&lt;&gt;"",EXPORTADO!B1885,"")</f>
        <v/>
      </c>
      <c r="I1903" s="78" t="str">
        <f t="shared" si="466"/>
        <v/>
      </c>
      <c r="J1903" s="78"/>
      <c r="K1903" s="88" t="str">
        <f>IF(EXPORTADO!A1885&lt;&gt;"",TRIM(EXPORTADO!A1885),"")</f>
        <v/>
      </c>
      <c r="L1903" s="50" t="str">
        <f>IF(K1903&lt;&gt;"",EXPORTADO!D1885,"")</f>
        <v/>
      </c>
      <c r="M1903" s="50"/>
      <c r="N1903" s="78" t="str">
        <f>IF(K1903&lt;&gt;"",EXPORTADO!C1885,"")</f>
        <v/>
      </c>
      <c r="O1903" s="89" t="str">
        <f>IF(G1903&lt;&gt;"",EXPORTADO!E1885,"")</f>
        <v/>
      </c>
      <c r="P1903" s="90" t="str">
        <f>IF(G1903&lt;&gt;"",EXPORTADO!F1885,"")</f>
        <v/>
      </c>
      <c r="Q1903" s="90" t="str">
        <f>IF($G1903&lt;&gt;"",$O1903*P1903,IF(OR($I1903="c",$I1903="css"),SUMIF($G$22:G$2999,$K1903,Q$22:Q$2999),IF($I1903="c1",SUMIF($F$22:F$2999,$K1903,Q$22:Q$2999),IF($I1903="c2",SUMIF($E$22:E$2999,$K1903,Q$22:Q$2999),IF($I1903="c3",SUMIF($D$22:D$2999,$K1903,Q$22:Q$2999),IF($I1903="c4",SUMIF($C$22:C$2999,$K1903,Q$22:Q$2999),""))))))</f>
        <v/>
      </c>
      <c r="S1903" s="90" t="s">
        <v>17</v>
      </c>
      <c r="T1903" s="90" t="str">
        <f>IF(G1903&lt;&gt;"",IF(S1903&lt;&gt;"",O1903*S1903,"Celda Vacia"),IF($G1903&lt;&gt;"",$O1903*S1903,IF(OR($I1903="c",$I1903="css"),SUMIF($G$22:G$2999,$K1903,T$22:T$2999),IF($I1903="c1",SUMIF($F$22:F$2999,$K1903,T$22:T$2999),IF($I1903="c2",SUMIF($E$22:E$2999,$K1903,T$22:T$2999),IF($I1903="c3",SUMIF($D$22:D$2999,$K1903,T$22:T$2999),IF($I1903="c4",SUMIF($C$22:C$2999,$K1903,T$22:T$2999),"")))))))</f>
        <v/>
      </c>
      <c r="U1903" s="91" t="str">
        <f t="shared" si="478"/>
        <v/>
      </c>
      <c r="V1903" s="45"/>
      <c r="X1903" s="50" t="str">
        <f t="shared" si="467"/>
        <v/>
      </c>
      <c r="Y1903" s="69" t="str">
        <f t="shared" si="468"/>
        <v/>
      </c>
      <c r="Z1903" s="69" t="str">
        <f t="shared" si="469"/>
        <v/>
      </c>
      <c r="AA1903" s="69" t="str">
        <f>IF(I1903="CSS",IF(RELLENAR!$F$6="PEM",IF(OR(T1903&lt;(Q1903),Q1903=0),1,""),IF(OR(T1903*(1+$T$11+$T$9)&lt;(Q1903*(1+$O$9+$O$11)),Q1903=0),1,"")),"")</f>
        <v/>
      </c>
      <c r="AB1903" s="93" t="str">
        <f t="shared" si="470"/>
        <v/>
      </c>
      <c r="AC1903" s="56" t="str">
        <f t="shared" si="479"/>
        <v/>
      </c>
      <c r="AD1903" s="94" t="str">
        <f t="shared" si="480"/>
        <v/>
      </c>
      <c r="AE1903" s="56" t="str">
        <f t="shared" si="471"/>
        <v/>
      </c>
      <c r="AF1903" s="78" t="str">
        <f t="shared" si="472"/>
        <v/>
      </c>
    </row>
    <row r="1904" spans="1:32" s="74" customFormat="1" x14ac:dyDescent="0.2">
      <c r="A1904" s="74" t="str">
        <f>IF(EXPORTADO!I1886&lt;&gt;"",EXPORTADO!I1886,"")</f>
        <v/>
      </c>
      <c r="B1904" s="74" t="str">
        <f t="shared" si="465"/>
        <v/>
      </c>
      <c r="C1904" s="86" t="str">
        <f t="shared" si="473"/>
        <v/>
      </c>
      <c r="D1904" s="86" t="str">
        <f t="shared" si="474"/>
        <v/>
      </c>
      <c r="E1904" s="86" t="str">
        <f t="shared" si="475"/>
        <v/>
      </c>
      <c r="F1904" s="86" t="str">
        <f t="shared" si="476"/>
        <v/>
      </c>
      <c r="G1904" s="86" t="str">
        <f t="shared" si="477"/>
        <v/>
      </c>
      <c r="H1904" s="87" t="str">
        <f>IF(EXPORTADO!B1886&lt;&gt;"",EXPORTADO!B1886,"")</f>
        <v/>
      </c>
      <c r="I1904" s="78" t="str">
        <f t="shared" si="466"/>
        <v/>
      </c>
      <c r="J1904" s="78"/>
      <c r="K1904" s="88" t="str">
        <f>IF(EXPORTADO!A1886&lt;&gt;"",TRIM(EXPORTADO!A1886),"")</f>
        <v/>
      </c>
      <c r="L1904" s="50" t="str">
        <f>IF(K1904&lt;&gt;"",EXPORTADO!D1886,"")</f>
        <v/>
      </c>
      <c r="M1904" s="50"/>
      <c r="N1904" s="78" t="str">
        <f>IF(K1904&lt;&gt;"",EXPORTADO!C1886,"")</f>
        <v/>
      </c>
      <c r="O1904" s="89" t="str">
        <f>IF(G1904&lt;&gt;"",EXPORTADO!E1886,"")</f>
        <v/>
      </c>
      <c r="P1904" s="90" t="str">
        <f>IF(G1904&lt;&gt;"",EXPORTADO!F1886,"")</f>
        <v/>
      </c>
      <c r="Q1904" s="90" t="str">
        <f>IF($G1904&lt;&gt;"",$O1904*P1904,IF(OR($I1904="c",$I1904="css"),SUMIF($G$22:G$2999,$K1904,Q$22:Q$2999),IF($I1904="c1",SUMIF($F$22:F$2999,$K1904,Q$22:Q$2999),IF($I1904="c2",SUMIF($E$22:E$2999,$K1904,Q$22:Q$2999),IF($I1904="c3",SUMIF($D$22:D$2999,$K1904,Q$22:Q$2999),IF($I1904="c4",SUMIF($C$22:C$2999,$K1904,Q$22:Q$2999),""))))))</f>
        <v/>
      </c>
      <c r="S1904" s="90" t="s">
        <v>17</v>
      </c>
      <c r="T1904" s="90" t="str">
        <f>IF(G1904&lt;&gt;"",IF(S1904&lt;&gt;"",O1904*S1904,"Celda Vacia"),IF($G1904&lt;&gt;"",$O1904*S1904,IF(OR($I1904="c",$I1904="css"),SUMIF($G$22:G$2999,$K1904,T$22:T$2999),IF($I1904="c1",SUMIF($F$22:F$2999,$K1904,T$22:T$2999),IF($I1904="c2",SUMIF($E$22:E$2999,$K1904,T$22:T$2999),IF($I1904="c3",SUMIF($D$22:D$2999,$K1904,T$22:T$2999),IF($I1904="c4",SUMIF($C$22:C$2999,$K1904,T$22:T$2999),"")))))))</f>
        <v/>
      </c>
      <c r="U1904" s="91" t="str">
        <f t="shared" si="478"/>
        <v/>
      </c>
      <c r="V1904" s="45"/>
      <c r="X1904" s="50" t="str">
        <f t="shared" si="467"/>
        <v/>
      </c>
      <c r="Y1904" s="69" t="str">
        <f t="shared" si="468"/>
        <v/>
      </c>
      <c r="Z1904" s="69" t="str">
        <f t="shared" si="469"/>
        <v/>
      </c>
      <c r="AA1904" s="69" t="str">
        <f>IF(I1904="CSS",IF(RELLENAR!$F$6="PEM",IF(OR(T1904&lt;(Q1904),Q1904=0),1,""),IF(OR(T1904*(1+$T$11+$T$9)&lt;(Q1904*(1+$O$9+$O$11)),Q1904=0),1,"")),"")</f>
        <v/>
      </c>
      <c r="AB1904" s="93" t="str">
        <f t="shared" si="470"/>
        <v/>
      </c>
      <c r="AC1904" s="56" t="str">
        <f t="shared" si="479"/>
        <v/>
      </c>
      <c r="AD1904" s="94" t="str">
        <f t="shared" si="480"/>
        <v/>
      </c>
      <c r="AE1904" s="56" t="str">
        <f t="shared" si="471"/>
        <v/>
      </c>
      <c r="AF1904" s="78" t="str">
        <f t="shared" si="472"/>
        <v/>
      </c>
    </row>
    <row r="1905" spans="1:32" s="74" customFormat="1" x14ac:dyDescent="0.2">
      <c r="A1905" s="74" t="str">
        <f>IF(EXPORTADO!I1887&lt;&gt;"",EXPORTADO!I1887,"")</f>
        <v/>
      </c>
      <c r="B1905" s="74" t="str">
        <f t="shared" si="465"/>
        <v/>
      </c>
      <c r="C1905" s="86" t="str">
        <f t="shared" si="473"/>
        <v/>
      </c>
      <c r="D1905" s="86" t="str">
        <f t="shared" si="474"/>
        <v/>
      </c>
      <c r="E1905" s="86" t="str">
        <f t="shared" si="475"/>
        <v/>
      </c>
      <c r="F1905" s="86" t="str">
        <f t="shared" si="476"/>
        <v/>
      </c>
      <c r="G1905" s="86" t="str">
        <f t="shared" si="477"/>
        <v/>
      </c>
      <c r="H1905" s="87" t="str">
        <f>IF(EXPORTADO!B1887&lt;&gt;"",EXPORTADO!B1887,"")</f>
        <v/>
      </c>
      <c r="I1905" s="78" t="str">
        <f t="shared" si="466"/>
        <v/>
      </c>
      <c r="J1905" s="78"/>
      <c r="K1905" s="88" t="str">
        <f>IF(EXPORTADO!A1887&lt;&gt;"",TRIM(EXPORTADO!A1887),"")</f>
        <v/>
      </c>
      <c r="L1905" s="50" t="str">
        <f>IF(K1905&lt;&gt;"",EXPORTADO!D1887,"")</f>
        <v/>
      </c>
      <c r="M1905" s="50"/>
      <c r="N1905" s="78" t="str">
        <f>IF(K1905&lt;&gt;"",EXPORTADO!C1887,"")</f>
        <v/>
      </c>
      <c r="O1905" s="89" t="str">
        <f>IF(G1905&lt;&gt;"",EXPORTADO!E1887,"")</f>
        <v/>
      </c>
      <c r="P1905" s="90" t="str">
        <f>IF(G1905&lt;&gt;"",EXPORTADO!F1887,"")</f>
        <v/>
      </c>
      <c r="Q1905" s="90" t="str">
        <f>IF($G1905&lt;&gt;"",$O1905*P1905,IF(OR($I1905="c",$I1905="css"),SUMIF($G$22:G$2999,$K1905,Q$22:Q$2999),IF($I1905="c1",SUMIF($F$22:F$2999,$K1905,Q$22:Q$2999),IF($I1905="c2",SUMIF($E$22:E$2999,$K1905,Q$22:Q$2999),IF($I1905="c3",SUMIF($D$22:D$2999,$K1905,Q$22:Q$2999),IF($I1905="c4",SUMIF($C$22:C$2999,$K1905,Q$22:Q$2999),""))))))</f>
        <v/>
      </c>
      <c r="S1905" s="90" t="s">
        <v>17</v>
      </c>
      <c r="T1905" s="90" t="str">
        <f>IF(G1905&lt;&gt;"",IF(S1905&lt;&gt;"",O1905*S1905,"Celda Vacia"),IF($G1905&lt;&gt;"",$O1905*S1905,IF(OR($I1905="c",$I1905="css"),SUMIF($G$22:G$2999,$K1905,T$22:T$2999),IF($I1905="c1",SUMIF($F$22:F$2999,$K1905,T$22:T$2999),IF($I1905="c2",SUMIF($E$22:E$2999,$K1905,T$22:T$2999),IF($I1905="c3",SUMIF($D$22:D$2999,$K1905,T$22:T$2999),IF($I1905="c4",SUMIF($C$22:C$2999,$K1905,T$22:T$2999),"")))))))</f>
        <v/>
      </c>
      <c r="U1905" s="91" t="str">
        <f t="shared" si="478"/>
        <v/>
      </c>
      <c r="V1905" s="45"/>
      <c r="X1905" s="50" t="str">
        <f t="shared" si="467"/>
        <v/>
      </c>
      <c r="Y1905" s="69" t="str">
        <f t="shared" si="468"/>
        <v/>
      </c>
      <c r="Z1905" s="69" t="str">
        <f t="shared" si="469"/>
        <v/>
      </c>
      <c r="AA1905" s="69" t="str">
        <f>IF(I1905="CSS",IF(RELLENAR!$F$6="PEM",IF(OR(T1905&lt;(Q1905),Q1905=0),1,""),IF(OR(T1905*(1+$T$11+$T$9)&lt;(Q1905*(1+$O$9+$O$11)),Q1905=0),1,"")),"")</f>
        <v/>
      </c>
      <c r="AB1905" s="93" t="str">
        <f t="shared" si="470"/>
        <v/>
      </c>
      <c r="AC1905" s="56" t="str">
        <f t="shared" si="479"/>
        <v/>
      </c>
      <c r="AD1905" s="94" t="str">
        <f t="shared" si="480"/>
        <v/>
      </c>
      <c r="AE1905" s="56" t="str">
        <f t="shared" si="471"/>
        <v/>
      </c>
      <c r="AF1905" s="78" t="str">
        <f t="shared" si="472"/>
        <v/>
      </c>
    </row>
    <row r="1906" spans="1:32" s="74" customFormat="1" x14ac:dyDescent="0.2">
      <c r="A1906" s="74" t="str">
        <f>IF(EXPORTADO!I1888&lt;&gt;"",EXPORTADO!I1888,"")</f>
        <v/>
      </c>
      <c r="B1906" s="74" t="str">
        <f t="shared" si="465"/>
        <v/>
      </c>
      <c r="C1906" s="86" t="str">
        <f t="shared" si="473"/>
        <v/>
      </c>
      <c r="D1906" s="86" t="str">
        <f t="shared" si="474"/>
        <v/>
      </c>
      <c r="E1906" s="86" t="str">
        <f t="shared" si="475"/>
        <v/>
      </c>
      <c r="F1906" s="86" t="str">
        <f t="shared" si="476"/>
        <v/>
      </c>
      <c r="G1906" s="86" t="str">
        <f t="shared" si="477"/>
        <v/>
      </c>
      <c r="H1906" s="87" t="str">
        <f>IF(EXPORTADO!B1888&lt;&gt;"",EXPORTADO!B1888,"")</f>
        <v/>
      </c>
      <c r="I1906" s="78" t="str">
        <f t="shared" si="466"/>
        <v/>
      </c>
      <c r="J1906" s="78"/>
      <c r="K1906" s="88" t="str">
        <f>IF(EXPORTADO!A1888&lt;&gt;"",TRIM(EXPORTADO!A1888),"")</f>
        <v/>
      </c>
      <c r="L1906" s="50" t="str">
        <f>IF(K1906&lt;&gt;"",EXPORTADO!D1888,"")</f>
        <v/>
      </c>
      <c r="M1906" s="50"/>
      <c r="N1906" s="78" t="str">
        <f>IF(K1906&lt;&gt;"",EXPORTADO!C1888,"")</f>
        <v/>
      </c>
      <c r="O1906" s="89" t="str">
        <f>IF(G1906&lt;&gt;"",EXPORTADO!E1888,"")</f>
        <v/>
      </c>
      <c r="P1906" s="90" t="str">
        <f>IF(G1906&lt;&gt;"",EXPORTADO!F1888,"")</f>
        <v/>
      </c>
      <c r="Q1906" s="90" t="str">
        <f>IF($G1906&lt;&gt;"",$O1906*P1906,IF(OR($I1906="c",$I1906="css"),SUMIF($G$22:G$2999,$K1906,Q$22:Q$2999),IF($I1906="c1",SUMIF($F$22:F$2999,$K1906,Q$22:Q$2999),IF($I1906="c2",SUMIF($E$22:E$2999,$K1906,Q$22:Q$2999),IF($I1906="c3",SUMIF($D$22:D$2999,$K1906,Q$22:Q$2999),IF($I1906="c4",SUMIF($C$22:C$2999,$K1906,Q$22:Q$2999),""))))))</f>
        <v/>
      </c>
      <c r="S1906" s="90" t="s">
        <v>17</v>
      </c>
      <c r="T1906" s="90" t="str">
        <f>IF(G1906&lt;&gt;"",IF(S1906&lt;&gt;"",O1906*S1906,"Celda Vacia"),IF($G1906&lt;&gt;"",$O1906*S1906,IF(OR($I1906="c",$I1906="css"),SUMIF($G$22:G$2999,$K1906,T$22:T$2999),IF($I1906="c1",SUMIF($F$22:F$2999,$K1906,T$22:T$2999),IF($I1906="c2",SUMIF($E$22:E$2999,$K1906,T$22:T$2999),IF($I1906="c3",SUMIF($D$22:D$2999,$K1906,T$22:T$2999),IF($I1906="c4",SUMIF($C$22:C$2999,$K1906,T$22:T$2999),"")))))))</f>
        <v/>
      </c>
      <c r="U1906" s="91" t="str">
        <f t="shared" si="478"/>
        <v/>
      </c>
      <c r="V1906" s="45"/>
      <c r="X1906" s="50" t="str">
        <f t="shared" si="467"/>
        <v/>
      </c>
      <c r="Y1906" s="69" t="str">
        <f t="shared" si="468"/>
        <v/>
      </c>
      <c r="Z1906" s="69" t="str">
        <f t="shared" si="469"/>
        <v/>
      </c>
      <c r="AA1906" s="69" t="str">
        <f>IF(I1906="CSS",IF(RELLENAR!$F$6="PEM",IF(OR(T1906&lt;(Q1906),Q1906=0),1,""),IF(OR(T1906*(1+$T$11+$T$9)&lt;(Q1906*(1+$O$9+$O$11)),Q1906=0),1,"")),"")</f>
        <v/>
      </c>
      <c r="AB1906" s="93" t="str">
        <f t="shared" si="470"/>
        <v/>
      </c>
      <c r="AC1906" s="56" t="str">
        <f t="shared" si="479"/>
        <v/>
      </c>
      <c r="AD1906" s="94" t="str">
        <f t="shared" si="480"/>
        <v/>
      </c>
      <c r="AE1906" s="56" t="str">
        <f t="shared" si="471"/>
        <v/>
      </c>
      <c r="AF1906" s="78" t="str">
        <f t="shared" si="472"/>
        <v/>
      </c>
    </row>
    <row r="1907" spans="1:32" s="74" customFormat="1" x14ac:dyDescent="0.2">
      <c r="A1907" s="74" t="str">
        <f>IF(EXPORTADO!I1889&lt;&gt;"",EXPORTADO!I1889,"")</f>
        <v/>
      </c>
      <c r="B1907" s="74" t="str">
        <f t="shared" si="465"/>
        <v/>
      </c>
      <c r="C1907" s="86" t="str">
        <f t="shared" si="473"/>
        <v/>
      </c>
      <c r="D1907" s="86" t="str">
        <f t="shared" si="474"/>
        <v/>
      </c>
      <c r="E1907" s="86" t="str">
        <f t="shared" si="475"/>
        <v/>
      </c>
      <c r="F1907" s="86" t="str">
        <f t="shared" si="476"/>
        <v/>
      </c>
      <c r="G1907" s="86" t="str">
        <f t="shared" si="477"/>
        <v/>
      </c>
      <c r="H1907" s="87" t="str">
        <f>IF(EXPORTADO!B1889&lt;&gt;"",EXPORTADO!B1889,"")</f>
        <v/>
      </c>
      <c r="I1907" s="78" t="str">
        <f t="shared" si="466"/>
        <v/>
      </c>
      <c r="J1907" s="78"/>
      <c r="K1907" s="88" t="str">
        <f>IF(EXPORTADO!A1889&lt;&gt;"",TRIM(EXPORTADO!A1889),"")</f>
        <v/>
      </c>
      <c r="L1907" s="50" t="str">
        <f>IF(K1907&lt;&gt;"",EXPORTADO!D1889,"")</f>
        <v/>
      </c>
      <c r="M1907" s="50"/>
      <c r="N1907" s="78" t="str">
        <f>IF(K1907&lt;&gt;"",EXPORTADO!C1889,"")</f>
        <v/>
      </c>
      <c r="O1907" s="89" t="str">
        <f>IF(G1907&lt;&gt;"",EXPORTADO!E1889,"")</f>
        <v/>
      </c>
      <c r="P1907" s="90" t="str">
        <f>IF(G1907&lt;&gt;"",EXPORTADO!F1889,"")</f>
        <v/>
      </c>
      <c r="Q1907" s="90" t="str">
        <f>IF($G1907&lt;&gt;"",$O1907*P1907,IF(OR($I1907="c",$I1907="css"),SUMIF($G$22:G$2999,$K1907,Q$22:Q$2999),IF($I1907="c1",SUMIF($F$22:F$2999,$K1907,Q$22:Q$2999),IF($I1907="c2",SUMIF($E$22:E$2999,$K1907,Q$22:Q$2999),IF($I1907="c3",SUMIF($D$22:D$2999,$K1907,Q$22:Q$2999),IF($I1907="c4",SUMIF($C$22:C$2999,$K1907,Q$22:Q$2999),""))))))</f>
        <v/>
      </c>
      <c r="S1907" s="90" t="s">
        <v>17</v>
      </c>
      <c r="T1907" s="90" t="str">
        <f>IF(G1907&lt;&gt;"",IF(S1907&lt;&gt;"",O1907*S1907,"Celda Vacia"),IF($G1907&lt;&gt;"",$O1907*S1907,IF(OR($I1907="c",$I1907="css"),SUMIF($G$22:G$2999,$K1907,T$22:T$2999),IF($I1907="c1",SUMIF($F$22:F$2999,$K1907,T$22:T$2999),IF($I1907="c2",SUMIF($E$22:E$2999,$K1907,T$22:T$2999),IF($I1907="c3",SUMIF($D$22:D$2999,$K1907,T$22:T$2999),IF($I1907="c4",SUMIF($C$22:C$2999,$K1907,T$22:T$2999),"")))))))</f>
        <v/>
      </c>
      <c r="U1907" s="91" t="str">
        <f t="shared" si="478"/>
        <v/>
      </c>
      <c r="V1907" s="45"/>
      <c r="X1907" s="50" t="str">
        <f t="shared" si="467"/>
        <v/>
      </c>
      <c r="Y1907" s="69" t="str">
        <f t="shared" si="468"/>
        <v/>
      </c>
      <c r="Z1907" s="69" t="str">
        <f t="shared" si="469"/>
        <v/>
      </c>
      <c r="AA1907" s="69" t="str">
        <f>IF(I1907="CSS",IF(RELLENAR!$F$6="PEM",IF(OR(T1907&lt;(Q1907),Q1907=0),1,""),IF(OR(T1907*(1+$T$11+$T$9)&lt;(Q1907*(1+$O$9+$O$11)),Q1907=0),1,"")),"")</f>
        <v/>
      </c>
      <c r="AB1907" s="93" t="str">
        <f t="shared" si="470"/>
        <v/>
      </c>
      <c r="AC1907" s="56" t="str">
        <f t="shared" si="479"/>
        <v/>
      </c>
      <c r="AD1907" s="94" t="str">
        <f t="shared" si="480"/>
        <v/>
      </c>
      <c r="AE1907" s="56" t="str">
        <f t="shared" si="471"/>
        <v/>
      </c>
      <c r="AF1907" s="78" t="str">
        <f t="shared" si="472"/>
        <v/>
      </c>
    </row>
    <row r="1908" spans="1:32" s="74" customFormat="1" x14ac:dyDescent="0.2">
      <c r="A1908" s="74" t="str">
        <f>IF(EXPORTADO!I1890&lt;&gt;"",EXPORTADO!I1890,"")</f>
        <v/>
      </c>
      <c r="B1908" s="74" t="str">
        <f t="shared" si="465"/>
        <v/>
      </c>
      <c r="C1908" s="86" t="str">
        <f t="shared" si="473"/>
        <v/>
      </c>
      <c r="D1908" s="86" t="str">
        <f t="shared" si="474"/>
        <v/>
      </c>
      <c r="E1908" s="86" t="str">
        <f t="shared" si="475"/>
        <v/>
      </c>
      <c r="F1908" s="86" t="str">
        <f t="shared" si="476"/>
        <v/>
      </c>
      <c r="G1908" s="86" t="str">
        <f t="shared" si="477"/>
        <v/>
      </c>
      <c r="H1908" s="87" t="str">
        <f>IF(EXPORTADO!B1890&lt;&gt;"",EXPORTADO!B1890,"")</f>
        <v/>
      </c>
      <c r="I1908" s="78" t="str">
        <f t="shared" si="466"/>
        <v/>
      </c>
      <c r="J1908" s="78"/>
      <c r="K1908" s="88" t="str">
        <f>IF(EXPORTADO!A1890&lt;&gt;"",TRIM(EXPORTADO!A1890),"")</f>
        <v/>
      </c>
      <c r="L1908" s="50" t="str">
        <f>IF(K1908&lt;&gt;"",EXPORTADO!D1890,"")</f>
        <v/>
      </c>
      <c r="M1908" s="50"/>
      <c r="N1908" s="78" t="str">
        <f>IF(K1908&lt;&gt;"",EXPORTADO!C1890,"")</f>
        <v/>
      </c>
      <c r="O1908" s="89" t="str">
        <f>IF(G1908&lt;&gt;"",EXPORTADO!E1890,"")</f>
        <v/>
      </c>
      <c r="P1908" s="90" t="str">
        <f>IF(G1908&lt;&gt;"",EXPORTADO!F1890,"")</f>
        <v/>
      </c>
      <c r="Q1908" s="90" t="str">
        <f>IF($G1908&lt;&gt;"",$O1908*P1908,IF(OR($I1908="c",$I1908="css"),SUMIF($G$22:G$2999,$K1908,Q$22:Q$2999),IF($I1908="c1",SUMIF($F$22:F$2999,$K1908,Q$22:Q$2999),IF($I1908="c2",SUMIF($E$22:E$2999,$K1908,Q$22:Q$2999),IF($I1908="c3",SUMIF($D$22:D$2999,$K1908,Q$22:Q$2999),IF($I1908="c4",SUMIF($C$22:C$2999,$K1908,Q$22:Q$2999),""))))))</f>
        <v/>
      </c>
      <c r="S1908" s="90" t="s">
        <v>17</v>
      </c>
      <c r="T1908" s="90" t="str">
        <f>IF(G1908&lt;&gt;"",IF(S1908&lt;&gt;"",O1908*S1908,"Celda Vacia"),IF($G1908&lt;&gt;"",$O1908*S1908,IF(OR($I1908="c",$I1908="css"),SUMIF($G$22:G$2999,$K1908,T$22:T$2999),IF($I1908="c1",SUMIF($F$22:F$2999,$K1908,T$22:T$2999),IF($I1908="c2",SUMIF($E$22:E$2999,$K1908,T$22:T$2999),IF($I1908="c3",SUMIF($D$22:D$2999,$K1908,T$22:T$2999),IF($I1908="c4",SUMIF($C$22:C$2999,$K1908,T$22:T$2999),"")))))))</f>
        <v/>
      </c>
      <c r="U1908" s="91" t="str">
        <f t="shared" si="478"/>
        <v/>
      </c>
      <c r="V1908" s="45"/>
      <c r="X1908" s="50" t="str">
        <f t="shared" si="467"/>
        <v/>
      </c>
      <c r="Y1908" s="69" t="str">
        <f t="shared" si="468"/>
        <v/>
      </c>
      <c r="Z1908" s="69" t="str">
        <f t="shared" si="469"/>
        <v/>
      </c>
      <c r="AA1908" s="69" t="str">
        <f>IF(I1908="CSS",IF(RELLENAR!$F$6="PEM",IF(OR(T1908&lt;(Q1908),Q1908=0),1,""),IF(OR(T1908*(1+$T$11+$T$9)&lt;(Q1908*(1+$O$9+$O$11)),Q1908=0),1,"")),"")</f>
        <v/>
      </c>
      <c r="AB1908" s="93" t="str">
        <f t="shared" si="470"/>
        <v/>
      </c>
      <c r="AC1908" s="56" t="str">
        <f t="shared" si="479"/>
        <v/>
      </c>
      <c r="AD1908" s="94" t="str">
        <f t="shared" si="480"/>
        <v/>
      </c>
      <c r="AE1908" s="56" t="str">
        <f t="shared" si="471"/>
        <v/>
      </c>
      <c r="AF1908" s="78" t="str">
        <f t="shared" si="472"/>
        <v/>
      </c>
    </row>
    <row r="1909" spans="1:32" s="74" customFormat="1" x14ac:dyDescent="0.2">
      <c r="A1909" s="74" t="str">
        <f>IF(EXPORTADO!I1891&lt;&gt;"",EXPORTADO!I1891,"")</f>
        <v/>
      </c>
      <c r="B1909" s="74" t="str">
        <f t="shared" si="465"/>
        <v/>
      </c>
      <c r="C1909" s="86" t="str">
        <f t="shared" si="473"/>
        <v/>
      </c>
      <c r="D1909" s="86" t="str">
        <f t="shared" si="474"/>
        <v/>
      </c>
      <c r="E1909" s="86" t="str">
        <f t="shared" si="475"/>
        <v/>
      </c>
      <c r="F1909" s="86" t="str">
        <f t="shared" si="476"/>
        <v/>
      </c>
      <c r="G1909" s="86" t="str">
        <f t="shared" si="477"/>
        <v/>
      </c>
      <c r="H1909" s="87" t="str">
        <f>IF(EXPORTADO!B1891&lt;&gt;"",EXPORTADO!B1891,"")</f>
        <v/>
      </c>
      <c r="I1909" s="78" t="str">
        <f t="shared" si="466"/>
        <v/>
      </c>
      <c r="J1909" s="78"/>
      <c r="K1909" s="88" t="str">
        <f>IF(EXPORTADO!A1891&lt;&gt;"",TRIM(EXPORTADO!A1891),"")</f>
        <v/>
      </c>
      <c r="L1909" s="50" t="str">
        <f>IF(K1909&lt;&gt;"",EXPORTADO!D1891,"")</f>
        <v/>
      </c>
      <c r="M1909" s="50"/>
      <c r="N1909" s="78" t="str">
        <f>IF(K1909&lt;&gt;"",EXPORTADO!C1891,"")</f>
        <v/>
      </c>
      <c r="O1909" s="89" t="str">
        <f>IF(G1909&lt;&gt;"",EXPORTADO!E1891,"")</f>
        <v/>
      </c>
      <c r="P1909" s="90" t="str">
        <f>IF(G1909&lt;&gt;"",EXPORTADO!F1891,"")</f>
        <v/>
      </c>
      <c r="Q1909" s="90" t="str">
        <f>IF($G1909&lt;&gt;"",$O1909*P1909,IF(OR($I1909="c",$I1909="css"),SUMIF($G$22:G$2999,$K1909,Q$22:Q$2999),IF($I1909="c1",SUMIF($F$22:F$2999,$K1909,Q$22:Q$2999),IF($I1909="c2",SUMIF($E$22:E$2999,$K1909,Q$22:Q$2999),IF($I1909="c3",SUMIF($D$22:D$2999,$K1909,Q$22:Q$2999),IF($I1909="c4",SUMIF($C$22:C$2999,$K1909,Q$22:Q$2999),""))))))</f>
        <v/>
      </c>
      <c r="S1909" s="90" t="s">
        <v>17</v>
      </c>
      <c r="T1909" s="90" t="str">
        <f>IF(G1909&lt;&gt;"",IF(S1909&lt;&gt;"",O1909*S1909,"Celda Vacia"),IF($G1909&lt;&gt;"",$O1909*S1909,IF(OR($I1909="c",$I1909="css"),SUMIF($G$22:G$2999,$K1909,T$22:T$2999),IF($I1909="c1",SUMIF($F$22:F$2999,$K1909,T$22:T$2999),IF($I1909="c2",SUMIF($E$22:E$2999,$K1909,T$22:T$2999),IF($I1909="c3",SUMIF($D$22:D$2999,$K1909,T$22:T$2999),IF($I1909="c4",SUMIF($C$22:C$2999,$K1909,T$22:T$2999),"")))))))</f>
        <v/>
      </c>
      <c r="U1909" s="91" t="str">
        <f t="shared" si="478"/>
        <v/>
      </c>
      <c r="V1909" s="45"/>
      <c r="X1909" s="50" t="str">
        <f t="shared" si="467"/>
        <v/>
      </c>
      <c r="Y1909" s="69" t="str">
        <f t="shared" si="468"/>
        <v/>
      </c>
      <c r="Z1909" s="69" t="str">
        <f t="shared" si="469"/>
        <v/>
      </c>
      <c r="AA1909" s="69" t="str">
        <f>IF(I1909="CSS",IF(RELLENAR!$F$6="PEM",IF(OR(T1909&lt;(Q1909),Q1909=0),1,""),IF(OR(T1909*(1+$T$11+$T$9)&lt;(Q1909*(1+$O$9+$O$11)),Q1909=0),1,"")),"")</f>
        <v/>
      </c>
      <c r="AB1909" s="93" t="str">
        <f t="shared" si="470"/>
        <v/>
      </c>
      <c r="AC1909" s="56" t="str">
        <f t="shared" si="479"/>
        <v/>
      </c>
      <c r="AD1909" s="94" t="str">
        <f t="shared" si="480"/>
        <v/>
      </c>
      <c r="AE1909" s="56" t="str">
        <f t="shared" si="471"/>
        <v/>
      </c>
      <c r="AF1909" s="78" t="str">
        <f t="shared" si="472"/>
        <v/>
      </c>
    </row>
    <row r="1910" spans="1:32" s="74" customFormat="1" x14ac:dyDescent="0.2">
      <c r="A1910" s="74" t="str">
        <f>IF(EXPORTADO!I1892&lt;&gt;"",EXPORTADO!I1892,"")</f>
        <v/>
      </c>
      <c r="B1910" s="74" t="str">
        <f t="shared" si="465"/>
        <v/>
      </c>
      <c r="C1910" s="86" t="str">
        <f t="shared" si="473"/>
        <v/>
      </c>
      <c r="D1910" s="86" t="str">
        <f t="shared" si="474"/>
        <v/>
      </c>
      <c r="E1910" s="86" t="str">
        <f t="shared" si="475"/>
        <v/>
      </c>
      <c r="F1910" s="86" t="str">
        <f t="shared" si="476"/>
        <v/>
      </c>
      <c r="G1910" s="86" t="str">
        <f t="shared" si="477"/>
        <v/>
      </c>
      <c r="H1910" s="87" t="str">
        <f>IF(EXPORTADO!B1892&lt;&gt;"",EXPORTADO!B1892,"")</f>
        <v/>
      </c>
      <c r="I1910" s="78" t="str">
        <f t="shared" si="466"/>
        <v/>
      </c>
      <c r="J1910" s="78"/>
      <c r="K1910" s="88" t="str">
        <f>IF(EXPORTADO!A1892&lt;&gt;"",TRIM(EXPORTADO!A1892),"")</f>
        <v/>
      </c>
      <c r="L1910" s="50" t="str">
        <f>IF(K1910&lt;&gt;"",EXPORTADO!D1892,"")</f>
        <v/>
      </c>
      <c r="M1910" s="50"/>
      <c r="N1910" s="78" t="str">
        <f>IF(K1910&lt;&gt;"",EXPORTADO!C1892,"")</f>
        <v/>
      </c>
      <c r="O1910" s="89" t="str">
        <f>IF(G1910&lt;&gt;"",EXPORTADO!E1892,"")</f>
        <v/>
      </c>
      <c r="P1910" s="90" t="str">
        <f>IF(G1910&lt;&gt;"",EXPORTADO!F1892,"")</f>
        <v/>
      </c>
      <c r="Q1910" s="90" t="str">
        <f>IF($G1910&lt;&gt;"",$O1910*P1910,IF(OR($I1910="c",$I1910="css"),SUMIF($G$22:G$2999,$K1910,Q$22:Q$2999),IF($I1910="c1",SUMIF($F$22:F$2999,$K1910,Q$22:Q$2999),IF($I1910="c2",SUMIF($E$22:E$2999,$K1910,Q$22:Q$2999),IF($I1910="c3",SUMIF($D$22:D$2999,$K1910,Q$22:Q$2999),IF($I1910="c4",SUMIF($C$22:C$2999,$K1910,Q$22:Q$2999),""))))))</f>
        <v/>
      </c>
      <c r="S1910" s="90" t="s">
        <v>17</v>
      </c>
      <c r="T1910" s="90" t="str">
        <f>IF(G1910&lt;&gt;"",IF(S1910&lt;&gt;"",O1910*S1910,"Celda Vacia"),IF($G1910&lt;&gt;"",$O1910*S1910,IF(OR($I1910="c",$I1910="css"),SUMIF($G$22:G$2999,$K1910,T$22:T$2999),IF($I1910="c1",SUMIF($F$22:F$2999,$K1910,T$22:T$2999),IF($I1910="c2",SUMIF($E$22:E$2999,$K1910,T$22:T$2999),IF($I1910="c3",SUMIF($D$22:D$2999,$K1910,T$22:T$2999),IF($I1910="c4",SUMIF($C$22:C$2999,$K1910,T$22:T$2999),"")))))))</f>
        <v/>
      </c>
      <c r="U1910" s="91" t="str">
        <f t="shared" si="478"/>
        <v/>
      </c>
      <c r="V1910" s="45"/>
      <c r="X1910" s="50" t="str">
        <f t="shared" si="467"/>
        <v/>
      </c>
      <c r="Y1910" s="69" t="str">
        <f t="shared" si="468"/>
        <v/>
      </c>
      <c r="Z1910" s="69" t="str">
        <f t="shared" si="469"/>
        <v/>
      </c>
      <c r="AA1910" s="69" t="str">
        <f>IF(I1910="CSS",IF(RELLENAR!$F$6="PEM",IF(OR(T1910&lt;(Q1910),Q1910=0),1,""),IF(OR(T1910*(1+$T$11+$T$9)&lt;(Q1910*(1+$O$9+$O$11)),Q1910=0),1,"")),"")</f>
        <v/>
      </c>
      <c r="AB1910" s="93" t="str">
        <f t="shared" si="470"/>
        <v/>
      </c>
      <c r="AC1910" s="56" t="str">
        <f t="shared" si="479"/>
        <v/>
      </c>
      <c r="AD1910" s="94" t="str">
        <f t="shared" si="480"/>
        <v/>
      </c>
      <c r="AE1910" s="56" t="str">
        <f t="shared" si="471"/>
        <v/>
      </c>
      <c r="AF1910" s="78" t="str">
        <f t="shared" si="472"/>
        <v/>
      </c>
    </row>
    <row r="1911" spans="1:32" s="74" customFormat="1" x14ac:dyDescent="0.2">
      <c r="A1911" s="74" t="str">
        <f>IF(EXPORTADO!I1893&lt;&gt;"",EXPORTADO!I1893,"")</f>
        <v/>
      </c>
      <c r="B1911" s="74" t="str">
        <f t="shared" si="465"/>
        <v/>
      </c>
      <c r="C1911" s="86" t="str">
        <f t="shared" si="473"/>
        <v/>
      </c>
      <c r="D1911" s="86" t="str">
        <f t="shared" si="474"/>
        <v/>
      </c>
      <c r="E1911" s="86" t="str">
        <f t="shared" si="475"/>
        <v/>
      </c>
      <c r="F1911" s="86" t="str">
        <f t="shared" si="476"/>
        <v/>
      </c>
      <c r="G1911" s="86" t="str">
        <f t="shared" si="477"/>
        <v/>
      </c>
      <c r="H1911" s="87" t="str">
        <f>IF(EXPORTADO!B1893&lt;&gt;"",EXPORTADO!B1893,"")</f>
        <v/>
      </c>
      <c r="I1911" s="78" t="str">
        <f t="shared" si="466"/>
        <v/>
      </c>
      <c r="J1911" s="78"/>
      <c r="K1911" s="88" t="str">
        <f>IF(EXPORTADO!A1893&lt;&gt;"",TRIM(EXPORTADO!A1893),"")</f>
        <v/>
      </c>
      <c r="L1911" s="50" t="str">
        <f>IF(K1911&lt;&gt;"",EXPORTADO!D1893,"")</f>
        <v/>
      </c>
      <c r="M1911" s="50"/>
      <c r="N1911" s="78" t="str">
        <f>IF(K1911&lt;&gt;"",EXPORTADO!C1893,"")</f>
        <v/>
      </c>
      <c r="O1911" s="89" t="str">
        <f>IF(G1911&lt;&gt;"",EXPORTADO!E1893,"")</f>
        <v/>
      </c>
      <c r="P1911" s="90" t="str">
        <f>IF(G1911&lt;&gt;"",EXPORTADO!F1893,"")</f>
        <v/>
      </c>
      <c r="Q1911" s="90" t="str">
        <f>IF($G1911&lt;&gt;"",$O1911*P1911,IF(OR($I1911="c",$I1911="css"),SUMIF($G$22:G$2999,$K1911,Q$22:Q$2999),IF($I1911="c1",SUMIF($F$22:F$2999,$K1911,Q$22:Q$2999),IF($I1911="c2",SUMIF($E$22:E$2999,$K1911,Q$22:Q$2999),IF($I1911="c3",SUMIF($D$22:D$2999,$K1911,Q$22:Q$2999),IF($I1911="c4",SUMIF($C$22:C$2999,$K1911,Q$22:Q$2999),""))))))</f>
        <v/>
      </c>
      <c r="S1911" s="90" t="s">
        <v>17</v>
      </c>
      <c r="T1911" s="90" t="str">
        <f>IF(G1911&lt;&gt;"",IF(S1911&lt;&gt;"",O1911*S1911,"Celda Vacia"),IF($G1911&lt;&gt;"",$O1911*S1911,IF(OR($I1911="c",$I1911="css"),SUMIF($G$22:G$2999,$K1911,T$22:T$2999),IF($I1911="c1",SUMIF($F$22:F$2999,$K1911,T$22:T$2999),IF($I1911="c2",SUMIF($E$22:E$2999,$K1911,T$22:T$2999),IF($I1911="c3",SUMIF($D$22:D$2999,$K1911,T$22:T$2999),IF($I1911="c4",SUMIF($C$22:C$2999,$K1911,T$22:T$2999),"")))))))</f>
        <v/>
      </c>
      <c r="U1911" s="91" t="str">
        <f t="shared" si="478"/>
        <v/>
      </c>
      <c r="V1911" s="45"/>
      <c r="X1911" s="50" t="str">
        <f t="shared" si="467"/>
        <v/>
      </c>
      <c r="Y1911" s="69" t="str">
        <f t="shared" si="468"/>
        <v/>
      </c>
      <c r="Z1911" s="69" t="str">
        <f t="shared" si="469"/>
        <v/>
      </c>
      <c r="AA1911" s="69" t="str">
        <f>IF(I1911="CSS",IF(RELLENAR!$F$6="PEM",IF(OR(T1911&lt;(Q1911),Q1911=0),1,""),IF(OR(T1911*(1+$T$11+$T$9)&lt;(Q1911*(1+$O$9+$O$11)),Q1911=0),1,"")),"")</f>
        <v/>
      </c>
      <c r="AB1911" s="93" t="str">
        <f t="shared" si="470"/>
        <v/>
      </c>
      <c r="AC1911" s="56" t="str">
        <f t="shared" si="479"/>
        <v/>
      </c>
      <c r="AD1911" s="94" t="str">
        <f t="shared" si="480"/>
        <v/>
      </c>
      <c r="AE1911" s="56" t="str">
        <f t="shared" si="471"/>
        <v/>
      </c>
      <c r="AF1911" s="78" t="str">
        <f t="shared" si="472"/>
        <v/>
      </c>
    </row>
    <row r="1912" spans="1:32" s="74" customFormat="1" x14ac:dyDescent="0.2">
      <c r="A1912" s="74" t="str">
        <f>IF(EXPORTADO!I1894&lt;&gt;"",EXPORTADO!I1894,"")</f>
        <v/>
      </c>
      <c r="B1912" s="74" t="str">
        <f t="shared" si="465"/>
        <v/>
      </c>
      <c r="C1912" s="86" t="str">
        <f t="shared" si="473"/>
        <v/>
      </c>
      <c r="D1912" s="86" t="str">
        <f t="shared" si="474"/>
        <v/>
      </c>
      <c r="E1912" s="86" t="str">
        <f t="shared" si="475"/>
        <v/>
      </c>
      <c r="F1912" s="86" t="str">
        <f t="shared" si="476"/>
        <v/>
      </c>
      <c r="G1912" s="86" t="str">
        <f t="shared" si="477"/>
        <v/>
      </c>
      <c r="H1912" s="87" t="str">
        <f>IF(EXPORTADO!B1894&lt;&gt;"",EXPORTADO!B1894,"")</f>
        <v/>
      </c>
      <c r="I1912" s="78" t="str">
        <f t="shared" si="466"/>
        <v/>
      </c>
      <c r="J1912" s="78"/>
      <c r="K1912" s="88" t="str">
        <f>IF(EXPORTADO!A1894&lt;&gt;"",TRIM(EXPORTADO!A1894),"")</f>
        <v/>
      </c>
      <c r="L1912" s="50" t="str">
        <f>IF(K1912&lt;&gt;"",EXPORTADO!D1894,"")</f>
        <v/>
      </c>
      <c r="M1912" s="50"/>
      <c r="N1912" s="78" t="str">
        <f>IF(K1912&lt;&gt;"",EXPORTADO!C1894,"")</f>
        <v/>
      </c>
      <c r="O1912" s="89" t="str">
        <f>IF(G1912&lt;&gt;"",EXPORTADO!E1894,"")</f>
        <v/>
      </c>
      <c r="P1912" s="90" t="str">
        <f>IF(G1912&lt;&gt;"",EXPORTADO!F1894,"")</f>
        <v/>
      </c>
      <c r="Q1912" s="90" t="str">
        <f>IF($G1912&lt;&gt;"",$O1912*P1912,IF(OR($I1912="c",$I1912="css"),SUMIF($G$22:G$2999,$K1912,Q$22:Q$2999),IF($I1912="c1",SUMIF($F$22:F$2999,$K1912,Q$22:Q$2999),IF($I1912="c2",SUMIF($E$22:E$2999,$K1912,Q$22:Q$2999),IF($I1912="c3",SUMIF($D$22:D$2999,$K1912,Q$22:Q$2999),IF($I1912="c4",SUMIF($C$22:C$2999,$K1912,Q$22:Q$2999),""))))))</f>
        <v/>
      </c>
      <c r="S1912" s="90" t="s">
        <v>17</v>
      </c>
      <c r="T1912" s="90" t="str">
        <f>IF(G1912&lt;&gt;"",IF(S1912&lt;&gt;"",O1912*S1912,"Celda Vacia"),IF($G1912&lt;&gt;"",$O1912*S1912,IF(OR($I1912="c",$I1912="css"),SUMIF($G$22:G$2999,$K1912,T$22:T$2999),IF($I1912="c1",SUMIF($F$22:F$2999,$K1912,T$22:T$2999),IF($I1912="c2",SUMIF($E$22:E$2999,$K1912,T$22:T$2999),IF($I1912="c3",SUMIF($D$22:D$2999,$K1912,T$22:T$2999),IF($I1912="c4",SUMIF($C$22:C$2999,$K1912,T$22:T$2999),"")))))))</f>
        <v/>
      </c>
      <c r="U1912" s="91" t="str">
        <f t="shared" si="478"/>
        <v/>
      </c>
      <c r="V1912" s="45"/>
      <c r="X1912" s="50" t="str">
        <f t="shared" si="467"/>
        <v/>
      </c>
      <c r="Y1912" s="69" t="str">
        <f t="shared" si="468"/>
        <v/>
      </c>
      <c r="Z1912" s="69" t="str">
        <f t="shared" si="469"/>
        <v/>
      </c>
      <c r="AA1912" s="69" t="str">
        <f>IF(I1912="CSS",IF(RELLENAR!$F$6="PEM",IF(OR(T1912&lt;(Q1912),Q1912=0),1,""),IF(OR(T1912*(1+$T$11+$T$9)&lt;(Q1912*(1+$O$9+$O$11)),Q1912=0),1,"")),"")</f>
        <v/>
      </c>
      <c r="AB1912" s="93" t="str">
        <f t="shared" si="470"/>
        <v/>
      </c>
      <c r="AC1912" s="56" t="str">
        <f t="shared" si="479"/>
        <v/>
      </c>
      <c r="AD1912" s="94" t="str">
        <f t="shared" si="480"/>
        <v/>
      </c>
      <c r="AE1912" s="56" t="str">
        <f t="shared" si="471"/>
        <v/>
      </c>
      <c r="AF1912" s="78" t="str">
        <f t="shared" si="472"/>
        <v/>
      </c>
    </row>
    <row r="1913" spans="1:32" s="74" customFormat="1" x14ac:dyDescent="0.2">
      <c r="A1913" s="74" t="str">
        <f>IF(EXPORTADO!I1895&lt;&gt;"",EXPORTADO!I1895,"")</f>
        <v/>
      </c>
      <c r="B1913" s="74" t="str">
        <f t="shared" si="465"/>
        <v/>
      </c>
      <c r="C1913" s="86" t="str">
        <f t="shared" si="473"/>
        <v/>
      </c>
      <c r="D1913" s="86" t="str">
        <f t="shared" si="474"/>
        <v/>
      </c>
      <c r="E1913" s="86" t="str">
        <f t="shared" si="475"/>
        <v/>
      </c>
      <c r="F1913" s="86" t="str">
        <f t="shared" si="476"/>
        <v/>
      </c>
      <c r="G1913" s="86" t="str">
        <f t="shared" si="477"/>
        <v/>
      </c>
      <c r="H1913" s="87" t="str">
        <f>IF(EXPORTADO!B1895&lt;&gt;"",EXPORTADO!B1895,"")</f>
        <v/>
      </c>
      <c r="I1913" s="78" t="str">
        <f t="shared" si="466"/>
        <v/>
      </c>
      <c r="J1913" s="78"/>
      <c r="K1913" s="88" t="str">
        <f>IF(EXPORTADO!A1895&lt;&gt;"",TRIM(EXPORTADO!A1895),"")</f>
        <v/>
      </c>
      <c r="L1913" s="50" t="str">
        <f>IF(K1913&lt;&gt;"",EXPORTADO!D1895,"")</f>
        <v/>
      </c>
      <c r="M1913" s="50"/>
      <c r="N1913" s="78" t="str">
        <f>IF(K1913&lt;&gt;"",EXPORTADO!C1895,"")</f>
        <v/>
      </c>
      <c r="O1913" s="89" t="str">
        <f>IF(G1913&lt;&gt;"",EXPORTADO!E1895,"")</f>
        <v/>
      </c>
      <c r="P1913" s="90" t="str">
        <f>IF(G1913&lt;&gt;"",EXPORTADO!F1895,"")</f>
        <v/>
      </c>
      <c r="Q1913" s="90" t="str">
        <f>IF($G1913&lt;&gt;"",$O1913*P1913,IF(OR($I1913="c",$I1913="css"),SUMIF($G$22:G$2999,$K1913,Q$22:Q$2999),IF($I1913="c1",SUMIF($F$22:F$2999,$K1913,Q$22:Q$2999),IF($I1913="c2",SUMIF($E$22:E$2999,$K1913,Q$22:Q$2999),IF($I1913="c3",SUMIF($D$22:D$2999,$K1913,Q$22:Q$2999),IF($I1913="c4",SUMIF($C$22:C$2999,$K1913,Q$22:Q$2999),""))))))</f>
        <v/>
      </c>
      <c r="S1913" s="90" t="s">
        <v>17</v>
      </c>
      <c r="T1913" s="90" t="str">
        <f>IF(G1913&lt;&gt;"",IF(S1913&lt;&gt;"",O1913*S1913,"Celda Vacia"),IF($G1913&lt;&gt;"",$O1913*S1913,IF(OR($I1913="c",$I1913="css"),SUMIF($G$22:G$2999,$K1913,T$22:T$2999),IF($I1913="c1",SUMIF($F$22:F$2999,$K1913,T$22:T$2999),IF($I1913="c2",SUMIF($E$22:E$2999,$K1913,T$22:T$2999),IF($I1913="c3",SUMIF($D$22:D$2999,$K1913,T$22:T$2999),IF($I1913="c4",SUMIF($C$22:C$2999,$K1913,T$22:T$2999),"")))))))</f>
        <v/>
      </c>
      <c r="U1913" s="91" t="str">
        <f t="shared" si="478"/>
        <v/>
      </c>
      <c r="V1913" s="45"/>
      <c r="X1913" s="50" t="str">
        <f t="shared" si="467"/>
        <v/>
      </c>
      <c r="Y1913" s="69" t="str">
        <f t="shared" si="468"/>
        <v/>
      </c>
      <c r="Z1913" s="69" t="str">
        <f t="shared" si="469"/>
        <v/>
      </c>
      <c r="AA1913" s="69" t="str">
        <f>IF(I1913="CSS",IF(RELLENAR!$F$6="PEM",IF(OR(T1913&lt;(Q1913),Q1913=0),1,""),IF(OR(T1913*(1+$T$11+$T$9)&lt;(Q1913*(1+$O$9+$O$11)),Q1913=0),1,"")),"")</f>
        <v/>
      </c>
      <c r="AB1913" s="93" t="str">
        <f t="shared" si="470"/>
        <v/>
      </c>
      <c r="AC1913" s="56" t="str">
        <f t="shared" si="479"/>
        <v/>
      </c>
      <c r="AD1913" s="94" t="str">
        <f t="shared" si="480"/>
        <v/>
      </c>
      <c r="AE1913" s="56" t="str">
        <f t="shared" si="471"/>
        <v/>
      </c>
      <c r="AF1913" s="78" t="str">
        <f t="shared" si="472"/>
        <v/>
      </c>
    </row>
    <row r="1914" spans="1:32" s="74" customFormat="1" x14ac:dyDescent="0.2">
      <c r="A1914" s="74" t="str">
        <f>IF(EXPORTADO!I1896&lt;&gt;"",EXPORTADO!I1896,"")</f>
        <v/>
      </c>
      <c r="B1914" s="74" t="str">
        <f t="shared" si="465"/>
        <v/>
      </c>
      <c r="C1914" s="86" t="str">
        <f t="shared" si="473"/>
        <v/>
      </c>
      <c r="D1914" s="86" t="str">
        <f t="shared" si="474"/>
        <v/>
      </c>
      <c r="E1914" s="86" t="str">
        <f t="shared" si="475"/>
        <v/>
      </c>
      <c r="F1914" s="86" t="str">
        <f t="shared" si="476"/>
        <v/>
      </c>
      <c r="G1914" s="86" t="str">
        <f t="shared" si="477"/>
        <v/>
      </c>
      <c r="H1914" s="87" t="str">
        <f>IF(EXPORTADO!B1896&lt;&gt;"",EXPORTADO!B1896,"")</f>
        <v/>
      </c>
      <c r="I1914" s="78" t="str">
        <f t="shared" si="466"/>
        <v/>
      </c>
      <c r="J1914" s="78"/>
      <c r="K1914" s="88" t="str">
        <f>IF(EXPORTADO!A1896&lt;&gt;"",TRIM(EXPORTADO!A1896),"")</f>
        <v/>
      </c>
      <c r="L1914" s="50" t="str">
        <f>IF(K1914&lt;&gt;"",EXPORTADO!D1896,"")</f>
        <v/>
      </c>
      <c r="M1914" s="50"/>
      <c r="N1914" s="78" t="str">
        <f>IF(K1914&lt;&gt;"",EXPORTADO!C1896,"")</f>
        <v/>
      </c>
      <c r="O1914" s="89" t="str">
        <f>IF(G1914&lt;&gt;"",EXPORTADO!E1896,"")</f>
        <v/>
      </c>
      <c r="P1914" s="90" t="str">
        <f>IF(G1914&lt;&gt;"",EXPORTADO!F1896,"")</f>
        <v/>
      </c>
      <c r="Q1914" s="90" t="str">
        <f>IF($G1914&lt;&gt;"",$O1914*P1914,IF(OR($I1914="c",$I1914="css"),SUMIF($G$22:G$2999,$K1914,Q$22:Q$2999),IF($I1914="c1",SUMIF($F$22:F$2999,$K1914,Q$22:Q$2999),IF($I1914="c2",SUMIF($E$22:E$2999,$K1914,Q$22:Q$2999),IF($I1914="c3",SUMIF($D$22:D$2999,$K1914,Q$22:Q$2999),IF($I1914="c4",SUMIF($C$22:C$2999,$K1914,Q$22:Q$2999),""))))))</f>
        <v/>
      </c>
      <c r="S1914" s="90" t="s">
        <v>17</v>
      </c>
      <c r="T1914" s="90" t="str">
        <f>IF(G1914&lt;&gt;"",IF(S1914&lt;&gt;"",O1914*S1914,"Celda Vacia"),IF($G1914&lt;&gt;"",$O1914*S1914,IF(OR($I1914="c",$I1914="css"),SUMIF($G$22:G$2999,$K1914,T$22:T$2999),IF($I1914="c1",SUMIF($F$22:F$2999,$K1914,T$22:T$2999),IF($I1914="c2",SUMIF($E$22:E$2999,$K1914,T$22:T$2999),IF($I1914="c3",SUMIF($D$22:D$2999,$K1914,T$22:T$2999),IF($I1914="c4",SUMIF($C$22:C$2999,$K1914,T$22:T$2999),"")))))))</f>
        <v/>
      </c>
      <c r="U1914" s="91" t="str">
        <f t="shared" si="478"/>
        <v/>
      </c>
      <c r="V1914" s="45"/>
      <c r="X1914" s="50" t="str">
        <f t="shared" si="467"/>
        <v/>
      </c>
      <c r="Y1914" s="69" t="str">
        <f t="shared" si="468"/>
        <v/>
      </c>
      <c r="Z1914" s="69" t="str">
        <f t="shared" si="469"/>
        <v/>
      </c>
      <c r="AA1914" s="69" t="str">
        <f>IF(I1914="CSS",IF(RELLENAR!$F$6="PEM",IF(OR(T1914&lt;(Q1914),Q1914=0),1,""),IF(OR(T1914*(1+$T$11+$T$9)&lt;(Q1914*(1+$O$9+$O$11)),Q1914=0),1,"")),"")</f>
        <v/>
      </c>
      <c r="AB1914" s="93" t="str">
        <f t="shared" si="470"/>
        <v/>
      </c>
      <c r="AC1914" s="56" t="str">
        <f t="shared" si="479"/>
        <v/>
      </c>
      <c r="AD1914" s="94" t="str">
        <f t="shared" si="480"/>
        <v/>
      </c>
      <c r="AE1914" s="56" t="str">
        <f t="shared" si="471"/>
        <v/>
      </c>
      <c r="AF1914" s="78" t="str">
        <f t="shared" si="472"/>
        <v/>
      </c>
    </row>
    <row r="1915" spans="1:32" s="74" customFormat="1" x14ac:dyDescent="0.2">
      <c r="A1915" s="74" t="str">
        <f>IF(EXPORTADO!I1897&lt;&gt;"",EXPORTADO!I1897,"")</f>
        <v/>
      </c>
      <c r="B1915" s="74" t="str">
        <f t="shared" si="465"/>
        <v/>
      </c>
      <c r="C1915" s="86" t="str">
        <f t="shared" si="473"/>
        <v/>
      </c>
      <c r="D1915" s="86" t="str">
        <f t="shared" si="474"/>
        <v/>
      </c>
      <c r="E1915" s="86" t="str">
        <f t="shared" si="475"/>
        <v/>
      </c>
      <c r="F1915" s="86" t="str">
        <f t="shared" si="476"/>
        <v/>
      </c>
      <c r="G1915" s="86" t="str">
        <f t="shared" si="477"/>
        <v/>
      </c>
      <c r="H1915" s="87" t="str">
        <f>IF(EXPORTADO!B1897&lt;&gt;"",EXPORTADO!B1897,"")</f>
        <v/>
      </c>
      <c r="I1915" s="78" t="str">
        <f t="shared" si="466"/>
        <v/>
      </c>
      <c r="J1915" s="78"/>
      <c r="K1915" s="88" t="str">
        <f>IF(EXPORTADO!A1897&lt;&gt;"",TRIM(EXPORTADO!A1897),"")</f>
        <v/>
      </c>
      <c r="L1915" s="50" t="str">
        <f>IF(K1915&lt;&gt;"",EXPORTADO!D1897,"")</f>
        <v/>
      </c>
      <c r="M1915" s="50"/>
      <c r="N1915" s="78" t="str">
        <f>IF(K1915&lt;&gt;"",EXPORTADO!C1897,"")</f>
        <v/>
      </c>
      <c r="O1915" s="89" t="str">
        <f>IF(G1915&lt;&gt;"",EXPORTADO!E1897,"")</f>
        <v/>
      </c>
      <c r="P1915" s="90" t="str">
        <f>IF(G1915&lt;&gt;"",EXPORTADO!F1897,"")</f>
        <v/>
      </c>
      <c r="Q1915" s="90" t="str">
        <f>IF($G1915&lt;&gt;"",$O1915*P1915,IF(OR($I1915="c",$I1915="css"),SUMIF($G$22:G$2999,$K1915,Q$22:Q$2999),IF($I1915="c1",SUMIF($F$22:F$2999,$K1915,Q$22:Q$2999),IF($I1915="c2",SUMIF($E$22:E$2999,$K1915,Q$22:Q$2999),IF($I1915="c3",SUMIF($D$22:D$2999,$K1915,Q$22:Q$2999),IF($I1915="c4",SUMIF($C$22:C$2999,$K1915,Q$22:Q$2999),""))))))</f>
        <v/>
      </c>
      <c r="S1915" s="90" t="s">
        <v>17</v>
      </c>
      <c r="T1915" s="90" t="str">
        <f>IF(G1915&lt;&gt;"",IF(S1915&lt;&gt;"",O1915*S1915,"Celda Vacia"),IF($G1915&lt;&gt;"",$O1915*S1915,IF(OR($I1915="c",$I1915="css"),SUMIF($G$22:G$2999,$K1915,T$22:T$2999),IF($I1915="c1",SUMIF($F$22:F$2999,$K1915,T$22:T$2999),IF($I1915="c2",SUMIF($E$22:E$2999,$K1915,T$22:T$2999),IF($I1915="c3",SUMIF($D$22:D$2999,$K1915,T$22:T$2999),IF($I1915="c4",SUMIF($C$22:C$2999,$K1915,T$22:T$2999),"")))))))</f>
        <v/>
      </c>
      <c r="U1915" s="91" t="str">
        <f t="shared" si="478"/>
        <v/>
      </c>
      <c r="V1915" s="45"/>
      <c r="X1915" s="50" t="str">
        <f t="shared" si="467"/>
        <v/>
      </c>
      <c r="Y1915" s="69" t="str">
        <f t="shared" si="468"/>
        <v/>
      </c>
      <c r="Z1915" s="69" t="str">
        <f t="shared" si="469"/>
        <v/>
      </c>
      <c r="AA1915" s="69" t="str">
        <f>IF(I1915="CSS",IF(RELLENAR!$F$6="PEM",IF(OR(T1915&lt;(Q1915),Q1915=0),1,""),IF(OR(T1915*(1+$T$11+$T$9)&lt;(Q1915*(1+$O$9+$O$11)),Q1915=0),1,"")),"")</f>
        <v/>
      </c>
      <c r="AB1915" s="93" t="str">
        <f t="shared" si="470"/>
        <v/>
      </c>
      <c r="AC1915" s="56" t="str">
        <f t="shared" si="479"/>
        <v/>
      </c>
      <c r="AD1915" s="94" t="str">
        <f t="shared" si="480"/>
        <v/>
      </c>
      <c r="AE1915" s="56" t="str">
        <f t="shared" si="471"/>
        <v/>
      </c>
      <c r="AF1915" s="78" t="str">
        <f t="shared" si="472"/>
        <v/>
      </c>
    </row>
    <row r="1916" spans="1:32" s="74" customFormat="1" x14ac:dyDescent="0.2">
      <c r="A1916" s="74" t="str">
        <f>IF(EXPORTADO!I1898&lt;&gt;"",EXPORTADO!I1898,"")</f>
        <v/>
      </c>
      <c r="B1916" s="74" t="str">
        <f t="shared" si="465"/>
        <v/>
      </c>
      <c r="C1916" s="86" t="str">
        <f t="shared" si="473"/>
        <v/>
      </c>
      <c r="D1916" s="86" t="str">
        <f t="shared" si="474"/>
        <v/>
      </c>
      <c r="E1916" s="86" t="str">
        <f t="shared" si="475"/>
        <v/>
      </c>
      <c r="F1916" s="86" t="str">
        <f t="shared" si="476"/>
        <v/>
      </c>
      <c r="G1916" s="86" t="str">
        <f t="shared" si="477"/>
        <v/>
      </c>
      <c r="H1916" s="87" t="str">
        <f>IF(EXPORTADO!B1898&lt;&gt;"",EXPORTADO!B1898,"")</f>
        <v/>
      </c>
      <c r="I1916" s="78" t="str">
        <f t="shared" si="466"/>
        <v/>
      </c>
      <c r="J1916" s="78"/>
      <c r="K1916" s="88" t="str">
        <f>IF(EXPORTADO!A1898&lt;&gt;"",TRIM(EXPORTADO!A1898),"")</f>
        <v/>
      </c>
      <c r="L1916" s="50" t="str">
        <f>IF(K1916&lt;&gt;"",EXPORTADO!D1898,"")</f>
        <v/>
      </c>
      <c r="M1916" s="50"/>
      <c r="N1916" s="78" t="str">
        <f>IF(K1916&lt;&gt;"",EXPORTADO!C1898,"")</f>
        <v/>
      </c>
      <c r="O1916" s="89" t="str">
        <f>IF(G1916&lt;&gt;"",EXPORTADO!E1898,"")</f>
        <v/>
      </c>
      <c r="P1916" s="90" t="str">
        <f>IF(G1916&lt;&gt;"",EXPORTADO!F1898,"")</f>
        <v/>
      </c>
      <c r="Q1916" s="90" t="str">
        <f>IF($G1916&lt;&gt;"",$O1916*P1916,IF(OR($I1916="c",$I1916="css"),SUMIF($G$22:G$2999,$K1916,Q$22:Q$2999),IF($I1916="c1",SUMIF($F$22:F$2999,$K1916,Q$22:Q$2999),IF($I1916="c2",SUMIF($E$22:E$2999,$K1916,Q$22:Q$2999),IF($I1916="c3",SUMIF($D$22:D$2999,$K1916,Q$22:Q$2999),IF($I1916="c4",SUMIF($C$22:C$2999,$K1916,Q$22:Q$2999),""))))))</f>
        <v/>
      </c>
      <c r="S1916" s="90" t="s">
        <v>17</v>
      </c>
      <c r="T1916" s="90" t="str">
        <f>IF(G1916&lt;&gt;"",IF(S1916&lt;&gt;"",O1916*S1916,"Celda Vacia"),IF($G1916&lt;&gt;"",$O1916*S1916,IF(OR($I1916="c",$I1916="css"),SUMIF($G$22:G$2999,$K1916,T$22:T$2999),IF($I1916="c1",SUMIF($F$22:F$2999,$K1916,T$22:T$2999),IF($I1916="c2",SUMIF($E$22:E$2999,$K1916,T$22:T$2999),IF($I1916="c3",SUMIF($D$22:D$2999,$K1916,T$22:T$2999),IF($I1916="c4",SUMIF($C$22:C$2999,$K1916,T$22:T$2999),"")))))))</f>
        <v/>
      </c>
      <c r="U1916" s="91" t="str">
        <f t="shared" si="478"/>
        <v/>
      </c>
      <c r="V1916" s="45"/>
      <c r="X1916" s="50" t="str">
        <f t="shared" si="467"/>
        <v/>
      </c>
      <c r="Y1916" s="69" t="str">
        <f t="shared" si="468"/>
        <v/>
      </c>
      <c r="Z1916" s="69" t="str">
        <f t="shared" si="469"/>
        <v/>
      </c>
      <c r="AA1916" s="69" t="str">
        <f>IF(I1916="CSS",IF(RELLENAR!$F$6="PEM",IF(OR(T1916&lt;(Q1916),Q1916=0),1,""),IF(OR(T1916*(1+$T$11+$T$9)&lt;(Q1916*(1+$O$9+$O$11)),Q1916=0),1,"")),"")</f>
        <v/>
      </c>
      <c r="AB1916" s="93" t="str">
        <f t="shared" si="470"/>
        <v/>
      </c>
      <c r="AC1916" s="56" t="str">
        <f t="shared" si="479"/>
        <v/>
      </c>
      <c r="AD1916" s="94" t="str">
        <f t="shared" si="480"/>
        <v/>
      </c>
      <c r="AE1916" s="56" t="str">
        <f t="shared" si="471"/>
        <v/>
      </c>
      <c r="AF1916" s="78" t="str">
        <f t="shared" si="472"/>
        <v/>
      </c>
    </row>
    <row r="1917" spans="1:32" s="74" customFormat="1" x14ac:dyDescent="0.2">
      <c r="A1917" s="74" t="str">
        <f>IF(EXPORTADO!I1899&lt;&gt;"",EXPORTADO!I1899,"")</f>
        <v/>
      </c>
      <c r="B1917" s="74" t="str">
        <f t="shared" si="465"/>
        <v/>
      </c>
      <c r="C1917" s="86" t="str">
        <f t="shared" si="473"/>
        <v/>
      </c>
      <c r="D1917" s="86" t="str">
        <f t="shared" si="474"/>
        <v/>
      </c>
      <c r="E1917" s="86" t="str">
        <f t="shared" si="475"/>
        <v/>
      </c>
      <c r="F1917" s="86" t="str">
        <f t="shared" si="476"/>
        <v/>
      </c>
      <c r="G1917" s="86" t="str">
        <f t="shared" si="477"/>
        <v/>
      </c>
      <c r="H1917" s="87" t="str">
        <f>IF(EXPORTADO!B1899&lt;&gt;"",EXPORTADO!B1899,"")</f>
        <v/>
      </c>
      <c r="I1917" s="78" t="str">
        <f t="shared" si="466"/>
        <v/>
      </c>
      <c r="J1917" s="78"/>
      <c r="K1917" s="88" t="str">
        <f>IF(EXPORTADO!A1899&lt;&gt;"",TRIM(EXPORTADO!A1899),"")</f>
        <v/>
      </c>
      <c r="L1917" s="50" t="str">
        <f>IF(K1917&lt;&gt;"",EXPORTADO!D1899,"")</f>
        <v/>
      </c>
      <c r="M1917" s="50"/>
      <c r="N1917" s="78" t="str">
        <f>IF(K1917&lt;&gt;"",EXPORTADO!C1899,"")</f>
        <v/>
      </c>
      <c r="O1917" s="89" t="str">
        <f>IF(G1917&lt;&gt;"",EXPORTADO!E1899,"")</f>
        <v/>
      </c>
      <c r="P1917" s="90" t="str">
        <f>IF(G1917&lt;&gt;"",EXPORTADO!F1899,"")</f>
        <v/>
      </c>
      <c r="Q1917" s="90" t="str">
        <f>IF($G1917&lt;&gt;"",$O1917*P1917,IF(OR($I1917="c",$I1917="css"),SUMIF($G$22:G$2999,$K1917,Q$22:Q$2999),IF($I1917="c1",SUMIF($F$22:F$2999,$K1917,Q$22:Q$2999),IF($I1917="c2",SUMIF($E$22:E$2999,$K1917,Q$22:Q$2999),IF($I1917="c3",SUMIF($D$22:D$2999,$K1917,Q$22:Q$2999),IF($I1917="c4",SUMIF($C$22:C$2999,$K1917,Q$22:Q$2999),""))))))</f>
        <v/>
      </c>
      <c r="S1917" s="90" t="s">
        <v>17</v>
      </c>
      <c r="T1917" s="90" t="str">
        <f>IF(G1917&lt;&gt;"",IF(S1917&lt;&gt;"",O1917*S1917,"Celda Vacia"),IF($G1917&lt;&gt;"",$O1917*S1917,IF(OR($I1917="c",$I1917="css"),SUMIF($G$22:G$2999,$K1917,T$22:T$2999),IF($I1917="c1",SUMIF($F$22:F$2999,$K1917,T$22:T$2999),IF($I1917="c2",SUMIF($E$22:E$2999,$K1917,T$22:T$2999),IF($I1917="c3",SUMIF($D$22:D$2999,$K1917,T$22:T$2999),IF($I1917="c4",SUMIF($C$22:C$2999,$K1917,T$22:T$2999),"")))))))</f>
        <v/>
      </c>
      <c r="U1917" s="91" t="str">
        <f t="shared" si="478"/>
        <v/>
      </c>
      <c r="V1917" s="45"/>
      <c r="X1917" s="50" t="str">
        <f t="shared" si="467"/>
        <v/>
      </c>
      <c r="Y1917" s="69" t="str">
        <f t="shared" si="468"/>
        <v/>
      </c>
      <c r="Z1917" s="69" t="str">
        <f t="shared" si="469"/>
        <v/>
      </c>
      <c r="AA1917" s="69" t="str">
        <f>IF(I1917="CSS",IF(RELLENAR!$F$6="PEM",IF(OR(T1917&lt;(Q1917),Q1917=0),1,""),IF(OR(T1917*(1+$T$11+$T$9)&lt;(Q1917*(1+$O$9+$O$11)),Q1917=0),1,"")),"")</f>
        <v/>
      </c>
      <c r="AB1917" s="93" t="str">
        <f t="shared" si="470"/>
        <v/>
      </c>
      <c r="AC1917" s="56" t="str">
        <f t="shared" si="479"/>
        <v/>
      </c>
      <c r="AD1917" s="94" t="str">
        <f t="shared" si="480"/>
        <v/>
      </c>
      <c r="AE1917" s="56" t="str">
        <f t="shared" si="471"/>
        <v/>
      </c>
      <c r="AF1917" s="78" t="str">
        <f t="shared" si="472"/>
        <v/>
      </c>
    </row>
    <row r="1918" spans="1:32" s="74" customFormat="1" x14ac:dyDescent="0.2">
      <c r="A1918" s="74" t="str">
        <f>IF(EXPORTADO!I1900&lt;&gt;"",EXPORTADO!I1900,"")</f>
        <v/>
      </c>
      <c r="B1918" s="74" t="str">
        <f t="shared" si="465"/>
        <v/>
      </c>
      <c r="C1918" s="86" t="str">
        <f t="shared" si="473"/>
        <v/>
      </c>
      <c r="D1918" s="86" t="str">
        <f t="shared" si="474"/>
        <v/>
      </c>
      <c r="E1918" s="86" t="str">
        <f t="shared" si="475"/>
        <v/>
      </c>
      <c r="F1918" s="86" t="str">
        <f t="shared" si="476"/>
        <v/>
      </c>
      <c r="G1918" s="86" t="str">
        <f t="shared" si="477"/>
        <v/>
      </c>
      <c r="H1918" s="87" t="str">
        <f>IF(EXPORTADO!B1900&lt;&gt;"",EXPORTADO!B1900,"")</f>
        <v/>
      </c>
      <c r="I1918" s="78" t="str">
        <f t="shared" si="466"/>
        <v/>
      </c>
      <c r="J1918" s="78"/>
      <c r="K1918" s="88" t="str">
        <f>IF(EXPORTADO!A1900&lt;&gt;"",TRIM(EXPORTADO!A1900),"")</f>
        <v/>
      </c>
      <c r="L1918" s="50" t="str">
        <f>IF(K1918&lt;&gt;"",EXPORTADO!D1900,"")</f>
        <v/>
      </c>
      <c r="M1918" s="50"/>
      <c r="N1918" s="78" t="str">
        <f>IF(K1918&lt;&gt;"",EXPORTADO!C1900,"")</f>
        <v/>
      </c>
      <c r="O1918" s="89" t="str">
        <f>IF(G1918&lt;&gt;"",EXPORTADO!E1900,"")</f>
        <v/>
      </c>
      <c r="P1918" s="90" t="str">
        <f>IF(G1918&lt;&gt;"",EXPORTADO!F1900,"")</f>
        <v/>
      </c>
      <c r="Q1918" s="90" t="str">
        <f>IF($G1918&lt;&gt;"",$O1918*P1918,IF(OR($I1918="c",$I1918="css"),SUMIF($G$22:G$2999,$K1918,Q$22:Q$2999),IF($I1918="c1",SUMIF($F$22:F$2999,$K1918,Q$22:Q$2999),IF($I1918="c2",SUMIF($E$22:E$2999,$K1918,Q$22:Q$2999),IF($I1918="c3",SUMIF($D$22:D$2999,$K1918,Q$22:Q$2999),IF($I1918="c4",SUMIF($C$22:C$2999,$K1918,Q$22:Q$2999),""))))))</f>
        <v/>
      </c>
      <c r="S1918" s="90" t="s">
        <v>17</v>
      </c>
      <c r="T1918" s="90" t="str">
        <f>IF(G1918&lt;&gt;"",IF(S1918&lt;&gt;"",O1918*S1918,"Celda Vacia"),IF($G1918&lt;&gt;"",$O1918*S1918,IF(OR($I1918="c",$I1918="css"),SUMIF($G$22:G$2999,$K1918,T$22:T$2999),IF($I1918="c1",SUMIF($F$22:F$2999,$K1918,T$22:T$2999),IF($I1918="c2",SUMIF($E$22:E$2999,$K1918,T$22:T$2999),IF($I1918="c3",SUMIF($D$22:D$2999,$K1918,T$22:T$2999),IF($I1918="c4",SUMIF($C$22:C$2999,$K1918,T$22:T$2999),"")))))))</f>
        <v/>
      </c>
      <c r="U1918" s="91" t="str">
        <f t="shared" si="478"/>
        <v/>
      </c>
      <c r="V1918" s="45"/>
      <c r="X1918" s="50" t="str">
        <f t="shared" si="467"/>
        <v/>
      </c>
      <c r="Y1918" s="69" t="str">
        <f t="shared" si="468"/>
        <v/>
      </c>
      <c r="Z1918" s="69" t="str">
        <f t="shared" si="469"/>
        <v/>
      </c>
      <c r="AA1918" s="69" t="str">
        <f>IF(I1918="CSS",IF(RELLENAR!$F$6="PEM",IF(OR(T1918&lt;(Q1918),Q1918=0),1,""),IF(OR(T1918*(1+$T$11+$T$9)&lt;(Q1918*(1+$O$9+$O$11)),Q1918=0),1,"")),"")</f>
        <v/>
      </c>
      <c r="AB1918" s="93" t="str">
        <f t="shared" si="470"/>
        <v/>
      </c>
      <c r="AC1918" s="56" t="str">
        <f t="shared" si="479"/>
        <v/>
      </c>
      <c r="AD1918" s="94" t="str">
        <f t="shared" si="480"/>
        <v/>
      </c>
      <c r="AE1918" s="56" t="str">
        <f t="shared" si="471"/>
        <v/>
      </c>
      <c r="AF1918" s="78" t="str">
        <f t="shared" si="472"/>
        <v/>
      </c>
    </row>
    <row r="1919" spans="1:32" s="74" customFormat="1" x14ac:dyDescent="0.2">
      <c r="A1919" s="74" t="str">
        <f>IF(EXPORTADO!I1901&lt;&gt;"",EXPORTADO!I1901,"")</f>
        <v/>
      </c>
      <c r="B1919" s="74" t="str">
        <f t="shared" si="465"/>
        <v/>
      </c>
      <c r="C1919" s="86" t="str">
        <f t="shared" si="473"/>
        <v/>
      </c>
      <c r="D1919" s="86" t="str">
        <f t="shared" si="474"/>
        <v/>
      </c>
      <c r="E1919" s="86" t="str">
        <f t="shared" si="475"/>
        <v/>
      </c>
      <c r="F1919" s="86" t="str">
        <f t="shared" si="476"/>
        <v/>
      </c>
      <c r="G1919" s="86" t="str">
        <f t="shared" si="477"/>
        <v/>
      </c>
      <c r="H1919" s="87" t="str">
        <f>IF(EXPORTADO!B1901&lt;&gt;"",EXPORTADO!B1901,"")</f>
        <v/>
      </c>
      <c r="I1919" s="78" t="str">
        <f t="shared" si="466"/>
        <v/>
      </c>
      <c r="J1919" s="78"/>
      <c r="K1919" s="88" t="str">
        <f>IF(EXPORTADO!A1901&lt;&gt;"",TRIM(EXPORTADO!A1901),"")</f>
        <v/>
      </c>
      <c r="L1919" s="50" t="str">
        <f>IF(K1919&lt;&gt;"",EXPORTADO!D1901,"")</f>
        <v/>
      </c>
      <c r="M1919" s="50"/>
      <c r="N1919" s="78" t="str">
        <f>IF(K1919&lt;&gt;"",EXPORTADO!C1901,"")</f>
        <v/>
      </c>
      <c r="O1919" s="89" t="str">
        <f>IF(G1919&lt;&gt;"",EXPORTADO!E1901,"")</f>
        <v/>
      </c>
      <c r="P1919" s="90" t="str">
        <f>IF(G1919&lt;&gt;"",EXPORTADO!F1901,"")</f>
        <v/>
      </c>
      <c r="Q1919" s="90" t="str">
        <f>IF($G1919&lt;&gt;"",$O1919*P1919,IF(OR($I1919="c",$I1919="css"),SUMIF($G$22:G$2999,$K1919,Q$22:Q$2999),IF($I1919="c1",SUMIF($F$22:F$2999,$K1919,Q$22:Q$2999),IF($I1919="c2",SUMIF($E$22:E$2999,$K1919,Q$22:Q$2999),IF($I1919="c3",SUMIF($D$22:D$2999,$K1919,Q$22:Q$2999),IF($I1919="c4",SUMIF($C$22:C$2999,$K1919,Q$22:Q$2999),""))))))</f>
        <v/>
      </c>
      <c r="S1919" s="90" t="s">
        <v>17</v>
      </c>
      <c r="T1919" s="90" t="str">
        <f>IF(G1919&lt;&gt;"",IF(S1919&lt;&gt;"",O1919*S1919,"Celda Vacia"),IF($G1919&lt;&gt;"",$O1919*S1919,IF(OR($I1919="c",$I1919="css"),SUMIF($G$22:G$2999,$K1919,T$22:T$2999),IF($I1919="c1",SUMIF($F$22:F$2999,$K1919,T$22:T$2999),IF($I1919="c2",SUMIF($E$22:E$2999,$K1919,T$22:T$2999),IF($I1919="c3",SUMIF($D$22:D$2999,$K1919,T$22:T$2999),IF($I1919="c4",SUMIF($C$22:C$2999,$K1919,T$22:T$2999),"")))))))</f>
        <v/>
      </c>
      <c r="U1919" s="91" t="str">
        <f t="shared" si="478"/>
        <v/>
      </c>
      <c r="V1919" s="45"/>
      <c r="X1919" s="50" t="str">
        <f t="shared" si="467"/>
        <v/>
      </c>
      <c r="Y1919" s="69" t="str">
        <f t="shared" si="468"/>
        <v/>
      </c>
      <c r="Z1919" s="69" t="str">
        <f t="shared" si="469"/>
        <v/>
      </c>
      <c r="AA1919" s="69" t="str">
        <f>IF(I1919="CSS",IF(RELLENAR!$F$6="PEM",IF(OR(T1919&lt;(Q1919),Q1919=0),1,""),IF(OR(T1919*(1+$T$11+$T$9)&lt;(Q1919*(1+$O$9+$O$11)),Q1919=0),1,"")),"")</f>
        <v/>
      </c>
      <c r="AB1919" s="93" t="str">
        <f t="shared" si="470"/>
        <v/>
      </c>
      <c r="AC1919" s="56" t="str">
        <f t="shared" si="479"/>
        <v/>
      </c>
      <c r="AD1919" s="94" t="str">
        <f t="shared" si="480"/>
        <v/>
      </c>
      <c r="AE1919" s="56" t="str">
        <f t="shared" si="471"/>
        <v/>
      </c>
      <c r="AF1919" s="78" t="str">
        <f t="shared" si="472"/>
        <v/>
      </c>
    </row>
    <row r="1920" spans="1:32" s="74" customFormat="1" x14ac:dyDescent="0.2">
      <c r="A1920" s="74" t="str">
        <f>IF(EXPORTADO!I1902&lt;&gt;"",EXPORTADO!I1902,"")</f>
        <v/>
      </c>
      <c r="B1920" s="74" t="str">
        <f t="shared" si="465"/>
        <v/>
      </c>
      <c r="C1920" s="86" t="str">
        <f t="shared" si="473"/>
        <v/>
      </c>
      <c r="D1920" s="86" t="str">
        <f t="shared" si="474"/>
        <v/>
      </c>
      <c r="E1920" s="86" t="str">
        <f t="shared" si="475"/>
        <v/>
      </c>
      <c r="F1920" s="86" t="str">
        <f t="shared" si="476"/>
        <v/>
      </c>
      <c r="G1920" s="86" t="str">
        <f t="shared" si="477"/>
        <v/>
      </c>
      <c r="H1920" s="87" t="str">
        <f>IF(EXPORTADO!B1902&lt;&gt;"",EXPORTADO!B1902,"")</f>
        <v/>
      </c>
      <c r="I1920" s="78" t="str">
        <f t="shared" si="466"/>
        <v/>
      </c>
      <c r="J1920" s="78"/>
      <c r="K1920" s="88" t="str">
        <f>IF(EXPORTADO!A1902&lt;&gt;"",TRIM(EXPORTADO!A1902),"")</f>
        <v/>
      </c>
      <c r="L1920" s="50" t="str">
        <f>IF(K1920&lt;&gt;"",EXPORTADO!D1902,"")</f>
        <v/>
      </c>
      <c r="M1920" s="50"/>
      <c r="N1920" s="78" t="str">
        <f>IF(K1920&lt;&gt;"",EXPORTADO!C1902,"")</f>
        <v/>
      </c>
      <c r="O1920" s="89" t="str">
        <f>IF(G1920&lt;&gt;"",EXPORTADO!E1902,"")</f>
        <v/>
      </c>
      <c r="P1920" s="90" t="str">
        <f>IF(G1920&lt;&gt;"",EXPORTADO!F1902,"")</f>
        <v/>
      </c>
      <c r="Q1920" s="90" t="str">
        <f>IF($G1920&lt;&gt;"",$O1920*P1920,IF(OR($I1920="c",$I1920="css"),SUMIF($G$22:G$2999,$K1920,Q$22:Q$2999),IF($I1920="c1",SUMIF($F$22:F$2999,$K1920,Q$22:Q$2999),IF($I1920="c2",SUMIF($E$22:E$2999,$K1920,Q$22:Q$2999),IF($I1920="c3",SUMIF($D$22:D$2999,$K1920,Q$22:Q$2999),IF($I1920="c4",SUMIF($C$22:C$2999,$K1920,Q$22:Q$2999),""))))))</f>
        <v/>
      </c>
      <c r="S1920" s="90" t="s">
        <v>17</v>
      </c>
      <c r="T1920" s="90" t="str">
        <f>IF(G1920&lt;&gt;"",IF(S1920&lt;&gt;"",O1920*S1920,"Celda Vacia"),IF($G1920&lt;&gt;"",$O1920*S1920,IF(OR($I1920="c",$I1920="css"),SUMIF($G$22:G$2999,$K1920,T$22:T$2999),IF($I1920="c1",SUMIF($F$22:F$2999,$K1920,T$22:T$2999),IF($I1920="c2",SUMIF($E$22:E$2999,$K1920,T$22:T$2999),IF($I1920="c3",SUMIF($D$22:D$2999,$K1920,T$22:T$2999),IF($I1920="c4",SUMIF($C$22:C$2999,$K1920,T$22:T$2999),"")))))))</f>
        <v/>
      </c>
      <c r="U1920" s="91" t="str">
        <f t="shared" si="478"/>
        <v/>
      </c>
      <c r="V1920" s="45"/>
      <c r="X1920" s="50" t="str">
        <f t="shared" si="467"/>
        <v/>
      </c>
      <c r="Y1920" s="69" t="str">
        <f t="shared" si="468"/>
        <v/>
      </c>
      <c r="Z1920" s="69" t="str">
        <f t="shared" si="469"/>
        <v/>
      </c>
      <c r="AA1920" s="69" t="str">
        <f>IF(I1920="CSS",IF(RELLENAR!$F$6="PEM",IF(OR(T1920&lt;(Q1920),Q1920=0),1,""),IF(OR(T1920*(1+$T$11+$T$9)&lt;(Q1920*(1+$O$9+$O$11)),Q1920=0),1,"")),"")</f>
        <v/>
      </c>
      <c r="AB1920" s="93" t="str">
        <f t="shared" si="470"/>
        <v/>
      </c>
      <c r="AC1920" s="56" t="str">
        <f t="shared" si="479"/>
        <v/>
      </c>
      <c r="AD1920" s="94" t="str">
        <f t="shared" si="480"/>
        <v/>
      </c>
      <c r="AE1920" s="56" t="str">
        <f t="shared" si="471"/>
        <v/>
      </c>
      <c r="AF1920" s="78" t="str">
        <f t="shared" si="472"/>
        <v/>
      </c>
    </row>
    <row r="1921" spans="1:32" s="74" customFormat="1" x14ac:dyDescent="0.2">
      <c r="A1921" s="74" t="str">
        <f>IF(EXPORTADO!I1903&lt;&gt;"",EXPORTADO!I1903,"")</f>
        <v/>
      </c>
      <c r="B1921" s="74" t="str">
        <f t="shared" si="465"/>
        <v/>
      </c>
      <c r="C1921" s="86" t="str">
        <f t="shared" si="473"/>
        <v/>
      </c>
      <c r="D1921" s="86" t="str">
        <f t="shared" si="474"/>
        <v/>
      </c>
      <c r="E1921" s="86" t="str">
        <f t="shared" si="475"/>
        <v/>
      </c>
      <c r="F1921" s="86" t="str">
        <f t="shared" si="476"/>
        <v/>
      </c>
      <c r="G1921" s="86" t="str">
        <f t="shared" si="477"/>
        <v/>
      </c>
      <c r="H1921" s="87" t="str">
        <f>IF(EXPORTADO!B1903&lt;&gt;"",EXPORTADO!B1903,"")</f>
        <v/>
      </c>
      <c r="I1921" s="78" t="str">
        <f t="shared" si="466"/>
        <v/>
      </c>
      <c r="J1921" s="78"/>
      <c r="K1921" s="88" t="str">
        <f>IF(EXPORTADO!A1903&lt;&gt;"",TRIM(EXPORTADO!A1903),"")</f>
        <v/>
      </c>
      <c r="L1921" s="50" t="str">
        <f>IF(K1921&lt;&gt;"",EXPORTADO!D1903,"")</f>
        <v/>
      </c>
      <c r="M1921" s="50"/>
      <c r="N1921" s="78" t="str">
        <f>IF(K1921&lt;&gt;"",EXPORTADO!C1903,"")</f>
        <v/>
      </c>
      <c r="O1921" s="89" t="str">
        <f>IF(G1921&lt;&gt;"",EXPORTADO!E1903,"")</f>
        <v/>
      </c>
      <c r="P1921" s="90" t="str">
        <f>IF(G1921&lt;&gt;"",EXPORTADO!F1903,"")</f>
        <v/>
      </c>
      <c r="Q1921" s="90" t="str">
        <f>IF($G1921&lt;&gt;"",$O1921*P1921,IF(OR($I1921="c",$I1921="css"),SUMIF($G$22:G$2999,$K1921,Q$22:Q$2999),IF($I1921="c1",SUMIF($F$22:F$2999,$K1921,Q$22:Q$2999),IF($I1921="c2",SUMIF($E$22:E$2999,$K1921,Q$22:Q$2999),IF($I1921="c3",SUMIF($D$22:D$2999,$K1921,Q$22:Q$2999),IF($I1921="c4",SUMIF($C$22:C$2999,$K1921,Q$22:Q$2999),""))))))</f>
        <v/>
      </c>
      <c r="S1921" s="90" t="s">
        <v>17</v>
      </c>
      <c r="T1921" s="90" t="str">
        <f>IF(G1921&lt;&gt;"",IF(S1921&lt;&gt;"",O1921*S1921,"Celda Vacia"),IF($G1921&lt;&gt;"",$O1921*S1921,IF(OR($I1921="c",$I1921="css"),SUMIF($G$22:G$2999,$K1921,T$22:T$2999),IF($I1921="c1",SUMIF($F$22:F$2999,$K1921,T$22:T$2999),IF($I1921="c2",SUMIF($E$22:E$2999,$K1921,T$22:T$2999),IF($I1921="c3",SUMIF($D$22:D$2999,$K1921,T$22:T$2999),IF($I1921="c4",SUMIF($C$22:C$2999,$K1921,T$22:T$2999),"")))))))</f>
        <v/>
      </c>
      <c r="U1921" s="91" t="str">
        <f t="shared" si="478"/>
        <v/>
      </c>
      <c r="V1921" s="45"/>
      <c r="X1921" s="50" t="str">
        <f t="shared" si="467"/>
        <v/>
      </c>
      <c r="Y1921" s="69" t="str">
        <f t="shared" si="468"/>
        <v/>
      </c>
      <c r="Z1921" s="69" t="str">
        <f t="shared" si="469"/>
        <v/>
      </c>
      <c r="AA1921" s="69" t="str">
        <f>IF(I1921="CSS",IF(RELLENAR!$F$6="PEM",IF(OR(T1921&lt;(Q1921),Q1921=0),1,""),IF(OR(T1921*(1+$T$11+$T$9)&lt;(Q1921*(1+$O$9+$O$11)),Q1921=0),1,"")),"")</f>
        <v/>
      </c>
      <c r="AB1921" s="93" t="str">
        <f t="shared" si="470"/>
        <v/>
      </c>
      <c r="AC1921" s="56" t="str">
        <f t="shared" si="479"/>
        <v/>
      </c>
      <c r="AD1921" s="94" t="str">
        <f t="shared" si="480"/>
        <v/>
      </c>
      <c r="AE1921" s="56" t="str">
        <f t="shared" si="471"/>
        <v/>
      </c>
      <c r="AF1921" s="78" t="str">
        <f t="shared" si="472"/>
        <v/>
      </c>
    </row>
    <row r="1922" spans="1:32" s="74" customFormat="1" x14ac:dyDescent="0.2">
      <c r="A1922" s="74" t="str">
        <f>IF(EXPORTADO!I1904&lt;&gt;"",EXPORTADO!I1904,"")</f>
        <v/>
      </c>
      <c r="B1922" s="74" t="str">
        <f t="shared" ref="B1922:B1985" si="481">IF(K1922&lt;&gt;"",LEN(K1922),"")</f>
        <v/>
      </c>
      <c r="C1922" s="86" t="str">
        <f t="shared" si="473"/>
        <v/>
      </c>
      <c r="D1922" s="86" t="str">
        <f t="shared" si="474"/>
        <v/>
      </c>
      <c r="E1922" s="86" t="str">
        <f t="shared" si="475"/>
        <v/>
      </c>
      <c r="F1922" s="86" t="str">
        <f t="shared" si="476"/>
        <v/>
      </c>
      <c r="G1922" s="86" t="str">
        <f t="shared" si="477"/>
        <v/>
      </c>
      <c r="H1922" s="87" t="str">
        <f>IF(EXPORTADO!B1904&lt;&gt;"",EXPORTADO!B1904,"")</f>
        <v/>
      </c>
      <c r="I1922" s="78" t="str">
        <f t="shared" ref="I1922:I1985" si="482">IF(K1922&lt;&gt;"",IF(OR(K1922=CSS.1,K1922=CSS.2,K1922=CSS.3),"CSS",IF(B1922=17,IF(H1922="capítulo","c5","p5"),IF(B1922=14,IF(H1922="capítulo","c4","p4"),IF(B1922=11,IF(H1922="capítulo","c3","p3"),IF(B1922=8,IF(H1922="capítulo","c2","p2"),IF(B1922=5,IF(H1922="capítulo","c1","p1"),IF(B1922=2,"c"))))))),"")</f>
        <v/>
      </c>
      <c r="J1922" s="78"/>
      <c r="K1922" s="88" t="str">
        <f>IF(EXPORTADO!A1904&lt;&gt;"",TRIM(EXPORTADO!A1904),"")</f>
        <v/>
      </c>
      <c r="L1922" s="50" t="str">
        <f>IF(K1922&lt;&gt;"",EXPORTADO!D1904,"")</f>
        <v/>
      </c>
      <c r="M1922" s="50"/>
      <c r="N1922" s="78" t="str">
        <f>IF(K1922&lt;&gt;"",EXPORTADO!C1904,"")</f>
        <v/>
      </c>
      <c r="O1922" s="89" t="str">
        <f>IF(G1922&lt;&gt;"",EXPORTADO!E1904,"")</f>
        <v/>
      </c>
      <c r="P1922" s="90" t="str">
        <f>IF(G1922&lt;&gt;"",EXPORTADO!F1904,"")</f>
        <v/>
      </c>
      <c r="Q1922" s="90" t="str">
        <f>IF($G1922&lt;&gt;"",$O1922*P1922,IF(OR($I1922="c",$I1922="css"),SUMIF($G$22:G$2999,$K1922,Q$22:Q$2999),IF($I1922="c1",SUMIF($F$22:F$2999,$K1922,Q$22:Q$2999),IF($I1922="c2",SUMIF($E$22:E$2999,$K1922,Q$22:Q$2999),IF($I1922="c3",SUMIF($D$22:D$2999,$K1922,Q$22:Q$2999),IF($I1922="c4",SUMIF($C$22:C$2999,$K1922,Q$22:Q$2999),""))))))</f>
        <v/>
      </c>
      <c r="S1922" s="90" t="s">
        <v>17</v>
      </c>
      <c r="T1922" s="90" t="str">
        <f>IF(G1922&lt;&gt;"",IF(S1922&lt;&gt;"",O1922*S1922,"Celda Vacia"),IF($G1922&lt;&gt;"",$O1922*S1922,IF(OR($I1922="c",$I1922="css"),SUMIF($G$22:G$2999,$K1922,T$22:T$2999),IF($I1922="c1",SUMIF($F$22:F$2999,$K1922,T$22:T$2999),IF($I1922="c2",SUMIF($E$22:E$2999,$K1922,T$22:T$2999),IF($I1922="c3",SUMIF($D$22:D$2999,$K1922,T$22:T$2999),IF($I1922="c4",SUMIF($C$22:C$2999,$K1922,T$22:T$2999),"")))))))</f>
        <v/>
      </c>
      <c r="U1922" s="91" t="str">
        <f t="shared" si="478"/>
        <v/>
      </c>
      <c r="V1922" s="45"/>
      <c r="X1922" s="50" t="str">
        <f t="shared" ref="X1922:X1985" si="483">IF(Y1922&lt;&gt;"",$X$7,IF(Z1922&lt;&gt;"",$X$9,IF(AND(AA1922&lt;&gt;"",AA1922&lt;&gt;0),$X$11,IF(AND(AE1922&lt;&gt;"",AE1922&lt;&gt;0),$X$13,""))))</f>
        <v/>
      </c>
      <c r="Y1922" s="69" t="str">
        <f t="shared" ref="Y1922:Y1985" si="484">IF(G1922&lt;&gt;"",IF(S1922="",1,""),"")</f>
        <v/>
      </c>
      <c r="Z1922" s="69" t="str">
        <f t="shared" ref="Z1922:Z1985" si="485">IF(G1922&lt;&gt;"",IF(S1922&lt;&gt;"",IF(S1922=0,1,""),""),"")</f>
        <v/>
      </c>
      <c r="AA1922" s="69" t="str">
        <f>IF(I1922="CSS",IF(RELLENAR!$F$6="PEM",IF(OR(T1922&lt;(Q1922),Q1922=0),1,""),IF(OR(T1922*(1+$T$11+$T$9)&lt;(Q1922*(1+$O$9+$O$11)),Q1922=0),1,"")),"")</f>
        <v/>
      </c>
      <c r="AB1922" s="93" t="str">
        <f t="shared" ref="AB1922:AB1985" si="486">IF(G1922&lt;&gt;"",IF(U1922&lt;&gt;"",U1922,""),"")</f>
        <v/>
      </c>
      <c r="AC1922" s="56" t="str">
        <f t="shared" si="479"/>
        <v/>
      </c>
      <c r="AD1922" s="94" t="str">
        <f t="shared" si="480"/>
        <v/>
      </c>
      <c r="AE1922" s="56" t="str">
        <f t="shared" ref="AE1922:AE1985" si="487">IF(AD1922&lt;&gt;"",IF(A1922="OB",IF(ABS(AD1922)&gt;PD.OC,1,""),IF(A1922="VEC",IF(ABS(AD1922)&gt;PD.VEC,1,""),IF(A1922="CI",IF(ABS(AD1922)&gt;PD.IC,1,""),IF(A1922="EIM",IF(ABS(AD1922)&gt;PD.EIM,1,""),"")))),"")</f>
        <v/>
      </c>
      <c r="AF1922" s="78" t="str">
        <f t="shared" ref="AF1922:AF1985" si="488">IF(T1922="celda vacia",1,"")</f>
        <v/>
      </c>
    </row>
    <row r="1923" spans="1:32" s="74" customFormat="1" x14ac:dyDescent="0.2">
      <c r="A1923" s="74" t="str">
        <f>IF(EXPORTADO!I1905&lt;&gt;"",EXPORTADO!I1905,"")</f>
        <v/>
      </c>
      <c r="B1923" s="74" t="str">
        <f t="shared" si="481"/>
        <v/>
      </c>
      <c r="C1923" s="86" t="str">
        <f t="shared" si="473"/>
        <v/>
      </c>
      <c r="D1923" s="86" t="str">
        <f t="shared" si="474"/>
        <v/>
      </c>
      <c r="E1923" s="86" t="str">
        <f t="shared" si="475"/>
        <v/>
      </c>
      <c r="F1923" s="86" t="str">
        <f t="shared" si="476"/>
        <v/>
      </c>
      <c r="G1923" s="86" t="str">
        <f t="shared" si="477"/>
        <v/>
      </c>
      <c r="H1923" s="87" t="str">
        <f>IF(EXPORTADO!B1905&lt;&gt;"",EXPORTADO!B1905,"")</f>
        <v/>
      </c>
      <c r="I1923" s="78" t="str">
        <f t="shared" si="482"/>
        <v/>
      </c>
      <c r="J1923" s="78"/>
      <c r="K1923" s="88" t="str">
        <f>IF(EXPORTADO!A1905&lt;&gt;"",TRIM(EXPORTADO!A1905),"")</f>
        <v/>
      </c>
      <c r="L1923" s="50" t="str">
        <f>IF(K1923&lt;&gt;"",EXPORTADO!D1905,"")</f>
        <v/>
      </c>
      <c r="M1923" s="50"/>
      <c r="N1923" s="78" t="str">
        <f>IF(K1923&lt;&gt;"",EXPORTADO!C1905,"")</f>
        <v/>
      </c>
      <c r="O1923" s="89" t="str">
        <f>IF(G1923&lt;&gt;"",EXPORTADO!E1905,"")</f>
        <v/>
      </c>
      <c r="P1923" s="90" t="str">
        <f>IF(G1923&lt;&gt;"",EXPORTADO!F1905,"")</f>
        <v/>
      </c>
      <c r="Q1923" s="90" t="str">
        <f>IF($G1923&lt;&gt;"",$O1923*P1923,IF(OR($I1923="c",$I1923="css"),SUMIF($G$22:G$2999,$K1923,Q$22:Q$2999),IF($I1923="c1",SUMIF($F$22:F$2999,$K1923,Q$22:Q$2999),IF($I1923="c2",SUMIF($E$22:E$2999,$K1923,Q$22:Q$2999),IF($I1923="c3",SUMIF($D$22:D$2999,$K1923,Q$22:Q$2999),IF($I1923="c4",SUMIF($C$22:C$2999,$K1923,Q$22:Q$2999),""))))))</f>
        <v/>
      </c>
      <c r="S1923" s="90" t="s">
        <v>17</v>
      </c>
      <c r="T1923" s="90" t="str">
        <f>IF(G1923&lt;&gt;"",IF(S1923&lt;&gt;"",O1923*S1923,"Celda Vacia"),IF($G1923&lt;&gt;"",$O1923*S1923,IF(OR($I1923="c",$I1923="css"),SUMIF($G$22:G$2999,$K1923,T$22:T$2999),IF($I1923="c1",SUMIF($F$22:F$2999,$K1923,T$22:T$2999),IF($I1923="c2",SUMIF($E$22:E$2999,$K1923,T$22:T$2999),IF($I1923="c3",SUMIF($D$22:D$2999,$K1923,T$22:T$2999),IF($I1923="c4",SUMIF($C$22:C$2999,$K1923,T$22:T$2999),"")))))))</f>
        <v/>
      </c>
      <c r="U1923" s="91" t="str">
        <f t="shared" si="478"/>
        <v/>
      </c>
      <c r="V1923" s="45"/>
      <c r="X1923" s="50" t="str">
        <f t="shared" si="483"/>
        <v/>
      </c>
      <c r="Y1923" s="69" t="str">
        <f t="shared" si="484"/>
        <v/>
      </c>
      <c r="Z1923" s="69" t="str">
        <f t="shared" si="485"/>
        <v/>
      </c>
      <c r="AA1923" s="69" t="str">
        <f>IF(I1923="CSS",IF(RELLENAR!$F$6="PEM",IF(OR(T1923&lt;(Q1923),Q1923=0),1,""),IF(OR(T1923*(1+$T$11+$T$9)&lt;(Q1923*(1+$O$9+$O$11)),Q1923=0),1,"")),"")</f>
        <v/>
      </c>
      <c r="AB1923" s="93" t="str">
        <f t="shared" si="486"/>
        <v/>
      </c>
      <c r="AC1923" s="56" t="str">
        <f t="shared" si="479"/>
        <v/>
      </c>
      <c r="AD1923" s="94" t="str">
        <f t="shared" si="480"/>
        <v/>
      </c>
      <c r="AE1923" s="56" t="str">
        <f t="shared" si="487"/>
        <v/>
      </c>
      <c r="AF1923" s="78" t="str">
        <f t="shared" si="488"/>
        <v/>
      </c>
    </row>
    <row r="1924" spans="1:32" s="74" customFormat="1" x14ac:dyDescent="0.2">
      <c r="A1924" s="74" t="str">
        <f>IF(EXPORTADO!I1906&lt;&gt;"",EXPORTADO!I1906,"")</f>
        <v/>
      </c>
      <c r="B1924" s="74" t="str">
        <f t="shared" si="481"/>
        <v/>
      </c>
      <c r="C1924" s="86" t="str">
        <f t="shared" si="473"/>
        <v/>
      </c>
      <c r="D1924" s="86" t="str">
        <f t="shared" si="474"/>
        <v/>
      </c>
      <c r="E1924" s="86" t="str">
        <f t="shared" si="475"/>
        <v/>
      </c>
      <c r="F1924" s="86" t="str">
        <f t="shared" si="476"/>
        <v/>
      </c>
      <c r="G1924" s="86" t="str">
        <f t="shared" si="477"/>
        <v/>
      </c>
      <c r="H1924" s="87" t="str">
        <f>IF(EXPORTADO!B1906&lt;&gt;"",EXPORTADO!B1906,"")</f>
        <v/>
      </c>
      <c r="I1924" s="78" t="str">
        <f t="shared" si="482"/>
        <v/>
      </c>
      <c r="J1924" s="78"/>
      <c r="K1924" s="88" t="str">
        <f>IF(EXPORTADO!A1906&lt;&gt;"",TRIM(EXPORTADO!A1906),"")</f>
        <v/>
      </c>
      <c r="L1924" s="50" t="str">
        <f>IF(K1924&lt;&gt;"",EXPORTADO!D1906,"")</f>
        <v/>
      </c>
      <c r="M1924" s="50"/>
      <c r="N1924" s="78" t="str">
        <f>IF(K1924&lt;&gt;"",EXPORTADO!C1906,"")</f>
        <v/>
      </c>
      <c r="O1924" s="89" t="str">
        <f>IF(G1924&lt;&gt;"",EXPORTADO!E1906,"")</f>
        <v/>
      </c>
      <c r="P1924" s="90" t="str">
        <f>IF(G1924&lt;&gt;"",EXPORTADO!F1906,"")</f>
        <v/>
      </c>
      <c r="Q1924" s="90" t="str">
        <f>IF($G1924&lt;&gt;"",$O1924*P1924,IF(OR($I1924="c",$I1924="css"),SUMIF($G$22:G$2999,$K1924,Q$22:Q$2999),IF($I1924="c1",SUMIF($F$22:F$2999,$K1924,Q$22:Q$2999),IF($I1924="c2",SUMIF($E$22:E$2999,$K1924,Q$22:Q$2999),IF($I1924="c3",SUMIF($D$22:D$2999,$K1924,Q$22:Q$2999),IF($I1924="c4",SUMIF($C$22:C$2999,$K1924,Q$22:Q$2999),""))))))</f>
        <v/>
      </c>
      <c r="S1924" s="90" t="s">
        <v>17</v>
      </c>
      <c r="T1924" s="90" t="str">
        <f>IF(G1924&lt;&gt;"",IF(S1924&lt;&gt;"",O1924*S1924,"Celda Vacia"),IF($G1924&lt;&gt;"",$O1924*S1924,IF(OR($I1924="c",$I1924="css"),SUMIF($G$22:G$2999,$K1924,T$22:T$2999),IF($I1924="c1",SUMIF($F$22:F$2999,$K1924,T$22:T$2999),IF($I1924="c2",SUMIF($E$22:E$2999,$K1924,T$22:T$2999),IF($I1924="c3",SUMIF($D$22:D$2999,$K1924,T$22:T$2999),IF($I1924="c4",SUMIF($C$22:C$2999,$K1924,T$22:T$2999),"")))))))</f>
        <v/>
      </c>
      <c r="U1924" s="91" t="str">
        <f t="shared" si="478"/>
        <v/>
      </c>
      <c r="V1924" s="45"/>
      <c r="X1924" s="50" t="str">
        <f t="shared" si="483"/>
        <v/>
      </c>
      <c r="Y1924" s="69" t="str">
        <f t="shared" si="484"/>
        <v/>
      </c>
      <c r="Z1924" s="69" t="str">
        <f t="shared" si="485"/>
        <v/>
      </c>
      <c r="AA1924" s="69" t="str">
        <f>IF(I1924="CSS",IF(RELLENAR!$F$6="PEM",IF(OR(T1924&lt;(Q1924),Q1924=0),1,""),IF(OR(T1924*(1+$T$11+$T$9)&lt;(Q1924*(1+$O$9+$O$11)),Q1924=0),1,"")),"")</f>
        <v/>
      </c>
      <c r="AB1924" s="93" t="str">
        <f t="shared" si="486"/>
        <v/>
      </c>
      <c r="AC1924" s="56" t="str">
        <f t="shared" si="479"/>
        <v/>
      </c>
      <c r="AD1924" s="94" t="str">
        <f t="shared" si="480"/>
        <v/>
      </c>
      <c r="AE1924" s="56" t="str">
        <f t="shared" si="487"/>
        <v/>
      </c>
      <c r="AF1924" s="78" t="str">
        <f t="shared" si="488"/>
        <v/>
      </c>
    </row>
    <row r="1925" spans="1:32" s="74" customFormat="1" x14ac:dyDescent="0.2">
      <c r="A1925" s="74" t="str">
        <f>IF(EXPORTADO!I1907&lt;&gt;"",EXPORTADO!I1907,"")</f>
        <v/>
      </c>
      <c r="B1925" s="74" t="str">
        <f t="shared" si="481"/>
        <v/>
      </c>
      <c r="C1925" s="86" t="str">
        <f t="shared" si="473"/>
        <v/>
      </c>
      <c r="D1925" s="86" t="str">
        <f t="shared" si="474"/>
        <v/>
      </c>
      <c r="E1925" s="86" t="str">
        <f t="shared" si="475"/>
        <v/>
      </c>
      <c r="F1925" s="86" t="str">
        <f t="shared" si="476"/>
        <v/>
      </c>
      <c r="G1925" s="86" t="str">
        <f t="shared" si="477"/>
        <v/>
      </c>
      <c r="H1925" s="87" t="str">
        <f>IF(EXPORTADO!B1907&lt;&gt;"",EXPORTADO!B1907,"")</f>
        <v/>
      </c>
      <c r="I1925" s="78" t="str">
        <f t="shared" si="482"/>
        <v/>
      </c>
      <c r="J1925" s="78"/>
      <c r="K1925" s="88" t="str">
        <f>IF(EXPORTADO!A1907&lt;&gt;"",TRIM(EXPORTADO!A1907),"")</f>
        <v/>
      </c>
      <c r="L1925" s="50" t="str">
        <f>IF(K1925&lt;&gt;"",EXPORTADO!D1907,"")</f>
        <v/>
      </c>
      <c r="M1925" s="50"/>
      <c r="N1925" s="78" t="str">
        <f>IF(K1925&lt;&gt;"",EXPORTADO!C1907,"")</f>
        <v/>
      </c>
      <c r="O1925" s="89" t="str">
        <f>IF(G1925&lt;&gt;"",EXPORTADO!E1907,"")</f>
        <v/>
      </c>
      <c r="P1925" s="90" t="str">
        <f>IF(G1925&lt;&gt;"",EXPORTADO!F1907,"")</f>
        <v/>
      </c>
      <c r="Q1925" s="90" t="str">
        <f>IF($G1925&lt;&gt;"",$O1925*P1925,IF(OR($I1925="c",$I1925="css"),SUMIF($G$22:G$2999,$K1925,Q$22:Q$2999),IF($I1925="c1",SUMIF($F$22:F$2999,$K1925,Q$22:Q$2999),IF($I1925="c2",SUMIF($E$22:E$2999,$K1925,Q$22:Q$2999),IF($I1925="c3",SUMIF($D$22:D$2999,$K1925,Q$22:Q$2999),IF($I1925="c4",SUMIF($C$22:C$2999,$K1925,Q$22:Q$2999),""))))))</f>
        <v/>
      </c>
      <c r="S1925" s="90" t="s">
        <v>17</v>
      </c>
      <c r="T1925" s="90" t="str">
        <f>IF(G1925&lt;&gt;"",IF(S1925&lt;&gt;"",O1925*S1925,"Celda Vacia"),IF($G1925&lt;&gt;"",$O1925*S1925,IF(OR($I1925="c",$I1925="css"),SUMIF($G$22:G$2999,$K1925,T$22:T$2999),IF($I1925="c1",SUMIF($F$22:F$2999,$K1925,T$22:T$2999),IF($I1925="c2",SUMIF($E$22:E$2999,$K1925,T$22:T$2999),IF($I1925="c3",SUMIF($D$22:D$2999,$K1925,T$22:T$2999),IF($I1925="c4",SUMIF($C$22:C$2999,$K1925,T$22:T$2999),"")))))))</f>
        <v/>
      </c>
      <c r="U1925" s="91" t="str">
        <f t="shared" si="478"/>
        <v/>
      </c>
      <c r="V1925" s="45"/>
      <c r="X1925" s="50" t="str">
        <f t="shared" si="483"/>
        <v/>
      </c>
      <c r="Y1925" s="69" t="str">
        <f t="shared" si="484"/>
        <v/>
      </c>
      <c r="Z1925" s="69" t="str">
        <f t="shared" si="485"/>
        <v/>
      </c>
      <c r="AA1925" s="69" t="str">
        <f>IF(I1925="CSS",IF(RELLENAR!$F$6="PEM",IF(OR(T1925&lt;(Q1925),Q1925=0),1,""),IF(OR(T1925*(1+$T$11+$T$9)&lt;(Q1925*(1+$O$9+$O$11)),Q1925=0),1,"")),"")</f>
        <v/>
      </c>
      <c r="AB1925" s="93" t="str">
        <f t="shared" si="486"/>
        <v/>
      </c>
      <c r="AC1925" s="56" t="str">
        <f t="shared" si="479"/>
        <v/>
      </c>
      <c r="AD1925" s="94" t="str">
        <f t="shared" si="480"/>
        <v/>
      </c>
      <c r="AE1925" s="56" t="str">
        <f t="shared" si="487"/>
        <v/>
      </c>
      <c r="AF1925" s="78" t="str">
        <f t="shared" si="488"/>
        <v/>
      </c>
    </row>
    <row r="1926" spans="1:32" s="74" customFormat="1" x14ac:dyDescent="0.2">
      <c r="A1926" s="74" t="str">
        <f>IF(EXPORTADO!I1908&lt;&gt;"",EXPORTADO!I1908,"")</f>
        <v/>
      </c>
      <c r="B1926" s="74" t="str">
        <f t="shared" si="481"/>
        <v/>
      </c>
      <c r="C1926" s="86" t="str">
        <f t="shared" si="473"/>
        <v/>
      </c>
      <c r="D1926" s="86" t="str">
        <f t="shared" si="474"/>
        <v/>
      </c>
      <c r="E1926" s="86" t="str">
        <f t="shared" si="475"/>
        <v/>
      </c>
      <c r="F1926" s="86" t="str">
        <f t="shared" si="476"/>
        <v/>
      </c>
      <c r="G1926" s="86" t="str">
        <f t="shared" si="477"/>
        <v/>
      </c>
      <c r="H1926" s="87" t="str">
        <f>IF(EXPORTADO!B1908&lt;&gt;"",EXPORTADO!B1908,"")</f>
        <v/>
      </c>
      <c r="I1926" s="78" t="str">
        <f t="shared" si="482"/>
        <v/>
      </c>
      <c r="J1926" s="78"/>
      <c r="K1926" s="88" t="str">
        <f>IF(EXPORTADO!A1908&lt;&gt;"",TRIM(EXPORTADO!A1908),"")</f>
        <v/>
      </c>
      <c r="L1926" s="50" t="str">
        <f>IF(K1926&lt;&gt;"",EXPORTADO!D1908,"")</f>
        <v/>
      </c>
      <c r="M1926" s="50"/>
      <c r="N1926" s="78" t="str">
        <f>IF(K1926&lt;&gt;"",EXPORTADO!C1908,"")</f>
        <v/>
      </c>
      <c r="O1926" s="89" t="str">
        <f>IF(G1926&lt;&gt;"",EXPORTADO!E1908,"")</f>
        <v/>
      </c>
      <c r="P1926" s="90" t="str">
        <f>IF(G1926&lt;&gt;"",EXPORTADO!F1908,"")</f>
        <v/>
      </c>
      <c r="Q1926" s="90" t="str">
        <f>IF($G1926&lt;&gt;"",$O1926*P1926,IF(OR($I1926="c",$I1926="css"),SUMIF($G$22:G$2999,$K1926,Q$22:Q$2999),IF($I1926="c1",SUMIF($F$22:F$2999,$K1926,Q$22:Q$2999),IF($I1926="c2",SUMIF($E$22:E$2999,$K1926,Q$22:Q$2999),IF($I1926="c3",SUMIF($D$22:D$2999,$K1926,Q$22:Q$2999),IF($I1926="c4",SUMIF($C$22:C$2999,$K1926,Q$22:Q$2999),""))))))</f>
        <v/>
      </c>
      <c r="S1926" s="90" t="s">
        <v>17</v>
      </c>
      <c r="T1926" s="90" t="str">
        <f>IF(G1926&lt;&gt;"",IF(S1926&lt;&gt;"",O1926*S1926,"Celda Vacia"),IF($G1926&lt;&gt;"",$O1926*S1926,IF(OR($I1926="c",$I1926="css"),SUMIF($G$22:G$2999,$K1926,T$22:T$2999),IF($I1926="c1",SUMIF($F$22:F$2999,$K1926,T$22:T$2999),IF($I1926="c2",SUMIF($E$22:E$2999,$K1926,T$22:T$2999),IF($I1926="c3",SUMIF($D$22:D$2999,$K1926,T$22:T$2999),IF($I1926="c4",SUMIF($C$22:C$2999,$K1926,T$22:T$2999),"")))))))</f>
        <v/>
      </c>
      <c r="U1926" s="91" t="str">
        <f t="shared" si="478"/>
        <v/>
      </c>
      <c r="V1926" s="45"/>
      <c r="X1926" s="50" t="str">
        <f t="shared" si="483"/>
        <v/>
      </c>
      <c r="Y1926" s="69" t="str">
        <f t="shared" si="484"/>
        <v/>
      </c>
      <c r="Z1926" s="69" t="str">
        <f t="shared" si="485"/>
        <v/>
      </c>
      <c r="AA1926" s="69" t="str">
        <f>IF(I1926="CSS",IF(RELLENAR!$F$6="PEM",IF(OR(T1926&lt;(Q1926),Q1926=0),1,""),IF(OR(T1926*(1+$T$11+$T$9)&lt;(Q1926*(1+$O$9+$O$11)),Q1926=0),1,"")),"")</f>
        <v/>
      </c>
      <c r="AB1926" s="93" t="str">
        <f t="shared" si="486"/>
        <v/>
      </c>
      <c r="AC1926" s="56" t="str">
        <f t="shared" si="479"/>
        <v/>
      </c>
      <c r="AD1926" s="94" t="str">
        <f t="shared" si="480"/>
        <v/>
      </c>
      <c r="AE1926" s="56" t="str">
        <f t="shared" si="487"/>
        <v/>
      </c>
      <c r="AF1926" s="78" t="str">
        <f t="shared" si="488"/>
        <v/>
      </c>
    </row>
    <row r="1927" spans="1:32" s="74" customFormat="1" x14ac:dyDescent="0.2">
      <c r="A1927" s="74" t="str">
        <f>IF(EXPORTADO!I1909&lt;&gt;"",EXPORTADO!I1909,"")</f>
        <v/>
      </c>
      <c r="B1927" s="74" t="str">
        <f t="shared" si="481"/>
        <v/>
      </c>
      <c r="C1927" s="86" t="str">
        <f t="shared" si="473"/>
        <v/>
      </c>
      <c r="D1927" s="86" t="str">
        <f t="shared" si="474"/>
        <v/>
      </c>
      <c r="E1927" s="86" t="str">
        <f t="shared" si="475"/>
        <v/>
      </c>
      <c r="F1927" s="86" t="str">
        <f t="shared" si="476"/>
        <v/>
      </c>
      <c r="G1927" s="86" t="str">
        <f t="shared" si="477"/>
        <v/>
      </c>
      <c r="H1927" s="87" t="str">
        <f>IF(EXPORTADO!B1909&lt;&gt;"",EXPORTADO!B1909,"")</f>
        <v/>
      </c>
      <c r="I1927" s="78" t="str">
        <f t="shared" si="482"/>
        <v/>
      </c>
      <c r="J1927" s="78"/>
      <c r="K1927" s="88" t="str">
        <f>IF(EXPORTADO!A1909&lt;&gt;"",TRIM(EXPORTADO!A1909),"")</f>
        <v/>
      </c>
      <c r="L1927" s="50" t="str">
        <f>IF(K1927&lt;&gt;"",EXPORTADO!D1909,"")</f>
        <v/>
      </c>
      <c r="M1927" s="50"/>
      <c r="N1927" s="78" t="str">
        <f>IF(K1927&lt;&gt;"",EXPORTADO!C1909,"")</f>
        <v/>
      </c>
      <c r="O1927" s="89" t="str">
        <f>IF(G1927&lt;&gt;"",EXPORTADO!E1909,"")</f>
        <v/>
      </c>
      <c r="P1927" s="90" t="str">
        <f>IF(G1927&lt;&gt;"",EXPORTADO!F1909,"")</f>
        <v/>
      </c>
      <c r="Q1927" s="90" t="str">
        <f>IF($G1927&lt;&gt;"",$O1927*P1927,IF(OR($I1927="c",$I1927="css"),SUMIF($G$22:G$2999,$K1927,Q$22:Q$2999),IF($I1927="c1",SUMIF($F$22:F$2999,$K1927,Q$22:Q$2999),IF($I1927="c2",SUMIF($E$22:E$2999,$K1927,Q$22:Q$2999),IF($I1927="c3",SUMIF($D$22:D$2999,$K1927,Q$22:Q$2999),IF($I1927="c4",SUMIF($C$22:C$2999,$K1927,Q$22:Q$2999),""))))))</f>
        <v/>
      </c>
      <c r="S1927" s="90" t="s">
        <v>17</v>
      </c>
      <c r="T1927" s="90" t="str">
        <f>IF(G1927&lt;&gt;"",IF(S1927&lt;&gt;"",O1927*S1927,"Celda Vacia"),IF($G1927&lt;&gt;"",$O1927*S1927,IF(OR($I1927="c",$I1927="css"),SUMIF($G$22:G$2999,$K1927,T$22:T$2999),IF($I1927="c1",SUMIF($F$22:F$2999,$K1927,T$22:T$2999),IF($I1927="c2",SUMIF($E$22:E$2999,$K1927,T$22:T$2999),IF($I1927="c3",SUMIF($D$22:D$2999,$K1927,T$22:T$2999),IF($I1927="c4",SUMIF($C$22:C$2999,$K1927,T$22:T$2999),"")))))))</f>
        <v/>
      </c>
      <c r="U1927" s="91" t="str">
        <f t="shared" si="478"/>
        <v/>
      </c>
      <c r="V1927" s="45"/>
      <c r="X1927" s="50" t="str">
        <f t="shared" si="483"/>
        <v/>
      </c>
      <c r="Y1927" s="69" t="str">
        <f t="shared" si="484"/>
        <v/>
      </c>
      <c r="Z1927" s="69" t="str">
        <f t="shared" si="485"/>
        <v/>
      </c>
      <c r="AA1927" s="69" t="str">
        <f>IF(I1927="CSS",IF(RELLENAR!$F$6="PEM",IF(OR(T1927&lt;(Q1927),Q1927=0),1,""),IF(OR(T1927*(1+$T$11+$T$9)&lt;(Q1927*(1+$O$9+$O$11)),Q1927=0),1,"")),"")</f>
        <v/>
      </c>
      <c r="AB1927" s="93" t="str">
        <f t="shared" si="486"/>
        <v/>
      </c>
      <c r="AC1927" s="56" t="str">
        <f t="shared" si="479"/>
        <v/>
      </c>
      <c r="AD1927" s="94" t="str">
        <f t="shared" si="480"/>
        <v/>
      </c>
      <c r="AE1927" s="56" t="str">
        <f t="shared" si="487"/>
        <v/>
      </c>
      <c r="AF1927" s="78" t="str">
        <f t="shared" si="488"/>
        <v/>
      </c>
    </row>
    <row r="1928" spans="1:32" s="74" customFormat="1" x14ac:dyDescent="0.2">
      <c r="A1928" s="74" t="str">
        <f>IF(EXPORTADO!I1910&lt;&gt;"",EXPORTADO!I1910,"")</f>
        <v/>
      </c>
      <c r="B1928" s="74" t="str">
        <f t="shared" si="481"/>
        <v/>
      </c>
      <c r="C1928" s="86" t="str">
        <f t="shared" si="473"/>
        <v/>
      </c>
      <c r="D1928" s="86" t="str">
        <f t="shared" si="474"/>
        <v/>
      </c>
      <c r="E1928" s="86" t="str">
        <f t="shared" si="475"/>
        <v/>
      </c>
      <c r="F1928" s="86" t="str">
        <f t="shared" si="476"/>
        <v/>
      </c>
      <c r="G1928" s="86" t="str">
        <f t="shared" si="477"/>
        <v/>
      </c>
      <c r="H1928" s="87" t="str">
        <f>IF(EXPORTADO!B1910&lt;&gt;"",EXPORTADO!B1910,"")</f>
        <v/>
      </c>
      <c r="I1928" s="78" t="str">
        <f t="shared" si="482"/>
        <v/>
      </c>
      <c r="J1928" s="78"/>
      <c r="K1928" s="88" t="str">
        <f>IF(EXPORTADO!A1910&lt;&gt;"",TRIM(EXPORTADO!A1910),"")</f>
        <v/>
      </c>
      <c r="L1928" s="50" t="str">
        <f>IF(K1928&lt;&gt;"",EXPORTADO!D1910,"")</f>
        <v/>
      </c>
      <c r="M1928" s="50"/>
      <c r="N1928" s="78" t="str">
        <f>IF(K1928&lt;&gt;"",EXPORTADO!C1910,"")</f>
        <v/>
      </c>
      <c r="O1928" s="89" t="str">
        <f>IF(G1928&lt;&gt;"",EXPORTADO!E1910,"")</f>
        <v/>
      </c>
      <c r="P1928" s="90" t="str">
        <f>IF(G1928&lt;&gt;"",EXPORTADO!F1910,"")</f>
        <v/>
      </c>
      <c r="Q1928" s="90" t="str">
        <f>IF($G1928&lt;&gt;"",$O1928*P1928,IF(OR($I1928="c",$I1928="css"),SUMIF($G$22:G$2999,$K1928,Q$22:Q$2999),IF($I1928="c1",SUMIF($F$22:F$2999,$K1928,Q$22:Q$2999),IF($I1928="c2",SUMIF($E$22:E$2999,$K1928,Q$22:Q$2999),IF($I1928="c3",SUMIF($D$22:D$2999,$K1928,Q$22:Q$2999),IF($I1928="c4",SUMIF($C$22:C$2999,$K1928,Q$22:Q$2999),""))))))</f>
        <v/>
      </c>
      <c r="S1928" s="90" t="s">
        <v>17</v>
      </c>
      <c r="T1928" s="90" t="str">
        <f>IF(G1928&lt;&gt;"",IF(S1928&lt;&gt;"",O1928*S1928,"Celda Vacia"),IF($G1928&lt;&gt;"",$O1928*S1928,IF(OR($I1928="c",$I1928="css"),SUMIF($G$22:G$2999,$K1928,T$22:T$2999),IF($I1928="c1",SUMIF($F$22:F$2999,$K1928,T$22:T$2999),IF($I1928="c2",SUMIF($E$22:E$2999,$K1928,T$22:T$2999),IF($I1928="c3",SUMIF($D$22:D$2999,$K1928,T$22:T$2999),IF($I1928="c4",SUMIF($C$22:C$2999,$K1928,T$22:T$2999),"")))))))</f>
        <v/>
      </c>
      <c r="U1928" s="91" t="str">
        <f t="shared" si="478"/>
        <v/>
      </c>
      <c r="V1928" s="45"/>
      <c r="X1928" s="50" t="str">
        <f t="shared" si="483"/>
        <v/>
      </c>
      <c r="Y1928" s="69" t="str">
        <f t="shared" si="484"/>
        <v/>
      </c>
      <c r="Z1928" s="69" t="str">
        <f t="shared" si="485"/>
        <v/>
      </c>
      <c r="AA1928" s="69" t="str">
        <f>IF(I1928="CSS",IF(RELLENAR!$F$6="PEM",IF(OR(T1928&lt;(Q1928),Q1928=0),1,""),IF(OR(T1928*(1+$T$11+$T$9)&lt;(Q1928*(1+$O$9+$O$11)),Q1928=0),1,"")),"")</f>
        <v/>
      </c>
      <c r="AB1928" s="93" t="str">
        <f t="shared" si="486"/>
        <v/>
      </c>
      <c r="AC1928" s="56" t="str">
        <f t="shared" si="479"/>
        <v/>
      </c>
      <c r="AD1928" s="94" t="str">
        <f t="shared" si="480"/>
        <v/>
      </c>
      <c r="AE1928" s="56" t="str">
        <f t="shared" si="487"/>
        <v/>
      </c>
      <c r="AF1928" s="78" t="str">
        <f t="shared" si="488"/>
        <v/>
      </c>
    </row>
    <row r="1929" spans="1:32" s="74" customFormat="1" x14ac:dyDescent="0.2">
      <c r="A1929" s="74" t="str">
        <f>IF(EXPORTADO!I1911&lt;&gt;"",EXPORTADO!I1911,"")</f>
        <v/>
      </c>
      <c r="B1929" s="74" t="str">
        <f t="shared" si="481"/>
        <v/>
      </c>
      <c r="C1929" s="86" t="str">
        <f t="shared" si="473"/>
        <v/>
      </c>
      <c r="D1929" s="86" t="str">
        <f t="shared" si="474"/>
        <v/>
      </c>
      <c r="E1929" s="86" t="str">
        <f t="shared" si="475"/>
        <v/>
      </c>
      <c r="F1929" s="86" t="str">
        <f t="shared" si="476"/>
        <v/>
      </c>
      <c r="G1929" s="86" t="str">
        <f t="shared" si="477"/>
        <v/>
      </c>
      <c r="H1929" s="87" t="str">
        <f>IF(EXPORTADO!B1911&lt;&gt;"",EXPORTADO!B1911,"")</f>
        <v/>
      </c>
      <c r="I1929" s="78" t="str">
        <f t="shared" si="482"/>
        <v/>
      </c>
      <c r="J1929" s="78"/>
      <c r="K1929" s="88" t="str">
        <f>IF(EXPORTADO!A1911&lt;&gt;"",TRIM(EXPORTADO!A1911),"")</f>
        <v/>
      </c>
      <c r="L1929" s="50" t="str">
        <f>IF(K1929&lt;&gt;"",EXPORTADO!D1911,"")</f>
        <v/>
      </c>
      <c r="M1929" s="50"/>
      <c r="N1929" s="78" t="str">
        <f>IF(K1929&lt;&gt;"",EXPORTADO!C1911,"")</f>
        <v/>
      </c>
      <c r="O1929" s="89" t="str">
        <f>IF(G1929&lt;&gt;"",EXPORTADO!E1911,"")</f>
        <v/>
      </c>
      <c r="P1929" s="90" t="str">
        <f>IF(G1929&lt;&gt;"",EXPORTADO!F1911,"")</f>
        <v/>
      </c>
      <c r="Q1929" s="90" t="str">
        <f>IF($G1929&lt;&gt;"",$O1929*P1929,IF(OR($I1929="c",$I1929="css"),SUMIF($G$22:G$2999,$K1929,Q$22:Q$2999),IF($I1929="c1",SUMIF($F$22:F$2999,$K1929,Q$22:Q$2999),IF($I1929="c2",SUMIF($E$22:E$2999,$K1929,Q$22:Q$2999),IF($I1929="c3",SUMIF($D$22:D$2999,$K1929,Q$22:Q$2999),IF($I1929="c4",SUMIF($C$22:C$2999,$K1929,Q$22:Q$2999),""))))))</f>
        <v/>
      </c>
      <c r="S1929" s="90" t="s">
        <v>17</v>
      </c>
      <c r="T1929" s="90" t="str">
        <f>IF(G1929&lt;&gt;"",IF(S1929&lt;&gt;"",O1929*S1929,"Celda Vacia"),IF($G1929&lt;&gt;"",$O1929*S1929,IF(OR($I1929="c",$I1929="css"),SUMIF($G$22:G$2999,$K1929,T$22:T$2999),IF($I1929="c1",SUMIF($F$22:F$2999,$K1929,T$22:T$2999),IF($I1929="c2",SUMIF($E$22:E$2999,$K1929,T$22:T$2999),IF($I1929="c3",SUMIF($D$22:D$2999,$K1929,T$22:T$2999),IF($I1929="c4",SUMIF($C$22:C$2999,$K1929,T$22:T$2999),"")))))))</f>
        <v/>
      </c>
      <c r="U1929" s="91" t="str">
        <f t="shared" si="478"/>
        <v/>
      </c>
      <c r="V1929" s="45"/>
      <c r="X1929" s="50" t="str">
        <f t="shared" si="483"/>
        <v/>
      </c>
      <c r="Y1929" s="69" t="str">
        <f t="shared" si="484"/>
        <v/>
      </c>
      <c r="Z1929" s="69" t="str">
        <f t="shared" si="485"/>
        <v/>
      </c>
      <c r="AA1929" s="69" t="str">
        <f>IF(I1929="CSS",IF(RELLENAR!$F$6="PEM",IF(OR(T1929&lt;(Q1929),Q1929=0),1,""),IF(OR(T1929*(1+$T$11+$T$9)&lt;(Q1929*(1+$O$9+$O$11)),Q1929=0),1,"")),"")</f>
        <v/>
      </c>
      <c r="AB1929" s="93" t="str">
        <f t="shared" si="486"/>
        <v/>
      </c>
      <c r="AC1929" s="56" t="str">
        <f t="shared" si="479"/>
        <v/>
      </c>
      <c r="AD1929" s="94" t="str">
        <f t="shared" si="480"/>
        <v/>
      </c>
      <c r="AE1929" s="56" t="str">
        <f t="shared" si="487"/>
        <v/>
      </c>
      <c r="AF1929" s="78" t="str">
        <f t="shared" si="488"/>
        <v/>
      </c>
    </row>
    <row r="1930" spans="1:32" s="74" customFormat="1" x14ac:dyDescent="0.2">
      <c r="A1930" s="74" t="str">
        <f>IF(EXPORTADO!I1912&lt;&gt;"",EXPORTADO!I1912,"")</f>
        <v/>
      </c>
      <c r="B1930" s="74" t="str">
        <f t="shared" si="481"/>
        <v/>
      </c>
      <c r="C1930" s="86" t="str">
        <f t="shared" si="473"/>
        <v/>
      </c>
      <c r="D1930" s="86" t="str">
        <f t="shared" si="474"/>
        <v/>
      </c>
      <c r="E1930" s="86" t="str">
        <f t="shared" si="475"/>
        <v/>
      </c>
      <c r="F1930" s="86" t="str">
        <f t="shared" si="476"/>
        <v/>
      </c>
      <c r="G1930" s="86" t="str">
        <f t="shared" si="477"/>
        <v/>
      </c>
      <c r="H1930" s="87" t="str">
        <f>IF(EXPORTADO!B1912&lt;&gt;"",EXPORTADO!B1912,"")</f>
        <v/>
      </c>
      <c r="I1930" s="78" t="str">
        <f t="shared" si="482"/>
        <v/>
      </c>
      <c r="J1930" s="78"/>
      <c r="K1930" s="88" t="str">
        <f>IF(EXPORTADO!A1912&lt;&gt;"",TRIM(EXPORTADO!A1912),"")</f>
        <v/>
      </c>
      <c r="L1930" s="50" t="str">
        <f>IF(K1930&lt;&gt;"",EXPORTADO!D1912,"")</f>
        <v/>
      </c>
      <c r="M1930" s="50"/>
      <c r="N1930" s="78" t="str">
        <f>IF(K1930&lt;&gt;"",EXPORTADO!C1912,"")</f>
        <v/>
      </c>
      <c r="O1930" s="89" t="str">
        <f>IF(G1930&lt;&gt;"",EXPORTADO!E1912,"")</f>
        <v/>
      </c>
      <c r="P1930" s="90" t="str">
        <f>IF(G1930&lt;&gt;"",EXPORTADO!F1912,"")</f>
        <v/>
      </c>
      <c r="Q1930" s="90" t="str">
        <f>IF($G1930&lt;&gt;"",$O1930*P1930,IF(OR($I1930="c",$I1930="css"),SUMIF($G$22:G$2999,$K1930,Q$22:Q$2999),IF($I1930="c1",SUMIF($F$22:F$2999,$K1930,Q$22:Q$2999),IF($I1930="c2",SUMIF($E$22:E$2999,$K1930,Q$22:Q$2999),IF($I1930="c3",SUMIF($D$22:D$2999,$K1930,Q$22:Q$2999),IF($I1930="c4",SUMIF($C$22:C$2999,$K1930,Q$22:Q$2999),""))))))</f>
        <v/>
      </c>
      <c r="S1930" s="90" t="s">
        <v>17</v>
      </c>
      <c r="T1930" s="90" t="str">
        <f>IF(G1930&lt;&gt;"",IF(S1930&lt;&gt;"",O1930*S1930,"Celda Vacia"),IF($G1930&lt;&gt;"",$O1930*S1930,IF(OR($I1930="c",$I1930="css"),SUMIF($G$22:G$2999,$K1930,T$22:T$2999),IF($I1930="c1",SUMIF($F$22:F$2999,$K1930,T$22:T$2999),IF($I1930="c2",SUMIF($E$22:E$2999,$K1930,T$22:T$2999),IF($I1930="c3",SUMIF($D$22:D$2999,$K1930,T$22:T$2999),IF($I1930="c4",SUMIF($C$22:C$2999,$K1930,T$22:T$2999),"")))))))</f>
        <v/>
      </c>
      <c r="U1930" s="91" t="str">
        <f t="shared" si="478"/>
        <v/>
      </c>
      <c r="V1930" s="45"/>
      <c r="X1930" s="50" t="str">
        <f t="shared" si="483"/>
        <v/>
      </c>
      <c r="Y1930" s="69" t="str">
        <f t="shared" si="484"/>
        <v/>
      </c>
      <c r="Z1930" s="69" t="str">
        <f t="shared" si="485"/>
        <v/>
      </c>
      <c r="AA1930" s="69" t="str">
        <f>IF(I1930="CSS",IF(RELLENAR!$F$6="PEM",IF(OR(T1930&lt;(Q1930),Q1930=0),1,""),IF(OR(T1930*(1+$T$11+$T$9)&lt;(Q1930*(1+$O$9+$O$11)),Q1930=0),1,"")),"")</f>
        <v/>
      </c>
      <c r="AB1930" s="93" t="str">
        <f t="shared" si="486"/>
        <v/>
      </c>
      <c r="AC1930" s="56" t="str">
        <f t="shared" si="479"/>
        <v/>
      </c>
      <c r="AD1930" s="94" t="str">
        <f t="shared" si="480"/>
        <v/>
      </c>
      <c r="AE1930" s="56" t="str">
        <f t="shared" si="487"/>
        <v/>
      </c>
      <c r="AF1930" s="78" t="str">
        <f t="shared" si="488"/>
        <v/>
      </c>
    </row>
    <row r="1931" spans="1:32" s="74" customFormat="1" x14ac:dyDescent="0.2">
      <c r="A1931" s="74" t="str">
        <f>IF(EXPORTADO!I1913&lt;&gt;"",EXPORTADO!I1913,"")</f>
        <v/>
      </c>
      <c r="B1931" s="74" t="str">
        <f t="shared" si="481"/>
        <v/>
      </c>
      <c r="C1931" s="86" t="str">
        <f t="shared" si="473"/>
        <v/>
      </c>
      <c r="D1931" s="86" t="str">
        <f t="shared" si="474"/>
        <v/>
      </c>
      <c r="E1931" s="86" t="str">
        <f t="shared" si="475"/>
        <v/>
      </c>
      <c r="F1931" s="86" t="str">
        <f t="shared" si="476"/>
        <v/>
      </c>
      <c r="G1931" s="86" t="str">
        <f t="shared" si="477"/>
        <v/>
      </c>
      <c r="H1931" s="87" t="str">
        <f>IF(EXPORTADO!B1913&lt;&gt;"",EXPORTADO!B1913,"")</f>
        <v/>
      </c>
      <c r="I1931" s="78" t="str">
        <f t="shared" si="482"/>
        <v/>
      </c>
      <c r="J1931" s="78"/>
      <c r="K1931" s="88" t="str">
        <f>IF(EXPORTADO!A1913&lt;&gt;"",TRIM(EXPORTADO!A1913),"")</f>
        <v/>
      </c>
      <c r="L1931" s="50" t="str">
        <f>IF(K1931&lt;&gt;"",EXPORTADO!D1913,"")</f>
        <v/>
      </c>
      <c r="M1931" s="50"/>
      <c r="N1931" s="78" t="str">
        <f>IF(K1931&lt;&gt;"",EXPORTADO!C1913,"")</f>
        <v/>
      </c>
      <c r="O1931" s="89" t="str">
        <f>IF(G1931&lt;&gt;"",EXPORTADO!E1913,"")</f>
        <v/>
      </c>
      <c r="P1931" s="90" t="str">
        <f>IF(G1931&lt;&gt;"",EXPORTADO!F1913,"")</f>
        <v/>
      </c>
      <c r="Q1931" s="90" t="str">
        <f>IF($G1931&lt;&gt;"",$O1931*P1931,IF(OR($I1931="c",$I1931="css"),SUMIF($G$22:G$2999,$K1931,Q$22:Q$2999),IF($I1931="c1",SUMIF($F$22:F$2999,$K1931,Q$22:Q$2999),IF($I1931="c2",SUMIF($E$22:E$2999,$K1931,Q$22:Q$2999),IF($I1931="c3",SUMIF($D$22:D$2999,$K1931,Q$22:Q$2999),IF($I1931="c4",SUMIF($C$22:C$2999,$K1931,Q$22:Q$2999),""))))))</f>
        <v/>
      </c>
      <c r="S1931" s="90" t="s">
        <v>17</v>
      </c>
      <c r="T1931" s="90" t="str">
        <f>IF(G1931&lt;&gt;"",IF(S1931&lt;&gt;"",O1931*S1931,"Celda Vacia"),IF($G1931&lt;&gt;"",$O1931*S1931,IF(OR($I1931="c",$I1931="css"),SUMIF($G$22:G$2999,$K1931,T$22:T$2999),IF($I1931="c1",SUMIF($F$22:F$2999,$K1931,T$22:T$2999),IF($I1931="c2",SUMIF($E$22:E$2999,$K1931,T$22:T$2999),IF($I1931="c3",SUMIF($D$22:D$2999,$K1931,T$22:T$2999),IF($I1931="c4",SUMIF($C$22:C$2999,$K1931,T$22:T$2999),"")))))))</f>
        <v/>
      </c>
      <c r="U1931" s="91" t="str">
        <f t="shared" si="478"/>
        <v/>
      </c>
      <c r="V1931" s="45"/>
      <c r="X1931" s="50" t="str">
        <f t="shared" si="483"/>
        <v/>
      </c>
      <c r="Y1931" s="69" t="str">
        <f t="shared" si="484"/>
        <v/>
      </c>
      <c r="Z1931" s="69" t="str">
        <f t="shared" si="485"/>
        <v/>
      </c>
      <c r="AA1931" s="69" t="str">
        <f>IF(I1931="CSS",IF(RELLENAR!$F$6="PEM",IF(OR(T1931&lt;(Q1931),Q1931=0),1,""),IF(OR(T1931*(1+$T$11+$T$9)&lt;(Q1931*(1+$O$9+$O$11)),Q1931=0),1,"")),"")</f>
        <v/>
      </c>
      <c r="AB1931" s="93" t="str">
        <f t="shared" si="486"/>
        <v/>
      </c>
      <c r="AC1931" s="56" t="str">
        <f t="shared" si="479"/>
        <v/>
      </c>
      <c r="AD1931" s="94" t="str">
        <f t="shared" si="480"/>
        <v/>
      </c>
      <c r="AE1931" s="56" t="str">
        <f t="shared" si="487"/>
        <v/>
      </c>
      <c r="AF1931" s="78" t="str">
        <f t="shared" si="488"/>
        <v/>
      </c>
    </row>
    <row r="1932" spans="1:32" s="74" customFormat="1" x14ac:dyDescent="0.2">
      <c r="A1932" s="74" t="str">
        <f>IF(EXPORTADO!I1914&lt;&gt;"",EXPORTADO!I1914,"")</f>
        <v/>
      </c>
      <c r="B1932" s="74" t="str">
        <f t="shared" si="481"/>
        <v/>
      </c>
      <c r="C1932" s="86" t="str">
        <f t="shared" si="473"/>
        <v/>
      </c>
      <c r="D1932" s="86" t="str">
        <f t="shared" si="474"/>
        <v/>
      </c>
      <c r="E1932" s="86" t="str">
        <f t="shared" si="475"/>
        <v/>
      </c>
      <c r="F1932" s="86" t="str">
        <f t="shared" si="476"/>
        <v/>
      </c>
      <c r="G1932" s="86" t="str">
        <f t="shared" si="477"/>
        <v/>
      </c>
      <c r="H1932" s="87" t="str">
        <f>IF(EXPORTADO!B1914&lt;&gt;"",EXPORTADO!B1914,"")</f>
        <v/>
      </c>
      <c r="I1932" s="78" t="str">
        <f t="shared" si="482"/>
        <v/>
      </c>
      <c r="J1932" s="78"/>
      <c r="K1932" s="88" t="str">
        <f>IF(EXPORTADO!A1914&lt;&gt;"",TRIM(EXPORTADO!A1914),"")</f>
        <v/>
      </c>
      <c r="L1932" s="50" t="str">
        <f>IF(K1932&lt;&gt;"",EXPORTADO!D1914,"")</f>
        <v/>
      </c>
      <c r="M1932" s="50"/>
      <c r="N1932" s="78" t="str">
        <f>IF(K1932&lt;&gt;"",EXPORTADO!C1914,"")</f>
        <v/>
      </c>
      <c r="O1932" s="89" t="str">
        <f>IF(G1932&lt;&gt;"",EXPORTADO!E1914,"")</f>
        <v/>
      </c>
      <c r="P1932" s="90" t="str">
        <f>IF(G1932&lt;&gt;"",EXPORTADO!F1914,"")</f>
        <v/>
      </c>
      <c r="Q1932" s="90" t="str">
        <f>IF($G1932&lt;&gt;"",$O1932*P1932,IF(OR($I1932="c",$I1932="css"),SUMIF($G$22:G$2999,$K1932,Q$22:Q$2999),IF($I1932="c1",SUMIF($F$22:F$2999,$K1932,Q$22:Q$2999),IF($I1932="c2",SUMIF($E$22:E$2999,$K1932,Q$22:Q$2999),IF($I1932="c3",SUMIF($D$22:D$2999,$K1932,Q$22:Q$2999),IF($I1932="c4",SUMIF($C$22:C$2999,$K1932,Q$22:Q$2999),""))))))</f>
        <v/>
      </c>
      <c r="S1932" s="90" t="s">
        <v>17</v>
      </c>
      <c r="T1932" s="90" t="str">
        <f>IF(G1932&lt;&gt;"",IF(S1932&lt;&gt;"",O1932*S1932,"Celda Vacia"),IF($G1932&lt;&gt;"",$O1932*S1932,IF(OR($I1932="c",$I1932="css"),SUMIF($G$22:G$2999,$K1932,T$22:T$2999),IF($I1932="c1",SUMIF($F$22:F$2999,$K1932,T$22:T$2999),IF($I1932="c2",SUMIF($E$22:E$2999,$K1932,T$22:T$2999),IF($I1932="c3",SUMIF($D$22:D$2999,$K1932,T$22:T$2999),IF($I1932="c4",SUMIF($C$22:C$2999,$K1932,T$22:T$2999),"")))))))</f>
        <v/>
      </c>
      <c r="U1932" s="91" t="str">
        <f t="shared" si="478"/>
        <v/>
      </c>
      <c r="V1932" s="45"/>
      <c r="X1932" s="50" t="str">
        <f t="shared" si="483"/>
        <v/>
      </c>
      <c r="Y1932" s="69" t="str">
        <f t="shared" si="484"/>
        <v/>
      </c>
      <c r="Z1932" s="69" t="str">
        <f t="shared" si="485"/>
        <v/>
      </c>
      <c r="AA1932" s="69" t="str">
        <f>IF(I1932="CSS",IF(RELLENAR!$F$6="PEM",IF(OR(T1932&lt;(Q1932),Q1932=0),1,""),IF(OR(T1932*(1+$T$11+$T$9)&lt;(Q1932*(1+$O$9+$O$11)),Q1932=0),1,"")),"")</f>
        <v/>
      </c>
      <c r="AB1932" s="93" t="str">
        <f t="shared" si="486"/>
        <v/>
      </c>
      <c r="AC1932" s="56" t="str">
        <f t="shared" si="479"/>
        <v/>
      </c>
      <c r="AD1932" s="94" t="str">
        <f t="shared" si="480"/>
        <v/>
      </c>
      <c r="AE1932" s="56" t="str">
        <f t="shared" si="487"/>
        <v/>
      </c>
      <c r="AF1932" s="78" t="str">
        <f t="shared" si="488"/>
        <v/>
      </c>
    </row>
    <row r="1933" spans="1:32" s="74" customFormat="1" x14ac:dyDescent="0.2">
      <c r="A1933" s="74" t="str">
        <f>IF(EXPORTADO!I1915&lt;&gt;"",EXPORTADO!I1915,"")</f>
        <v/>
      </c>
      <c r="B1933" s="74" t="str">
        <f t="shared" si="481"/>
        <v/>
      </c>
      <c r="C1933" s="86" t="str">
        <f t="shared" si="473"/>
        <v/>
      </c>
      <c r="D1933" s="86" t="str">
        <f t="shared" si="474"/>
        <v/>
      </c>
      <c r="E1933" s="86" t="str">
        <f t="shared" si="475"/>
        <v/>
      </c>
      <c r="F1933" s="86" t="str">
        <f t="shared" si="476"/>
        <v/>
      </c>
      <c r="G1933" s="86" t="str">
        <f t="shared" si="477"/>
        <v/>
      </c>
      <c r="H1933" s="87" t="str">
        <f>IF(EXPORTADO!B1915&lt;&gt;"",EXPORTADO!B1915,"")</f>
        <v/>
      </c>
      <c r="I1933" s="78" t="str">
        <f t="shared" si="482"/>
        <v/>
      </c>
      <c r="J1933" s="78"/>
      <c r="K1933" s="88" t="str">
        <f>IF(EXPORTADO!A1915&lt;&gt;"",TRIM(EXPORTADO!A1915),"")</f>
        <v/>
      </c>
      <c r="L1933" s="50" t="str">
        <f>IF(K1933&lt;&gt;"",EXPORTADO!D1915,"")</f>
        <v/>
      </c>
      <c r="M1933" s="50"/>
      <c r="N1933" s="78" t="str">
        <f>IF(K1933&lt;&gt;"",EXPORTADO!C1915,"")</f>
        <v/>
      </c>
      <c r="O1933" s="89" t="str">
        <f>IF(G1933&lt;&gt;"",EXPORTADO!E1915,"")</f>
        <v/>
      </c>
      <c r="P1933" s="90" t="str">
        <f>IF(G1933&lt;&gt;"",EXPORTADO!F1915,"")</f>
        <v/>
      </c>
      <c r="Q1933" s="90" t="str">
        <f>IF($G1933&lt;&gt;"",$O1933*P1933,IF(OR($I1933="c",$I1933="css"),SUMIF($G$22:G$2999,$K1933,Q$22:Q$2999),IF($I1933="c1",SUMIF($F$22:F$2999,$K1933,Q$22:Q$2999),IF($I1933="c2",SUMIF($E$22:E$2999,$K1933,Q$22:Q$2999),IF($I1933="c3",SUMIF($D$22:D$2999,$K1933,Q$22:Q$2999),IF($I1933="c4",SUMIF($C$22:C$2999,$K1933,Q$22:Q$2999),""))))))</f>
        <v/>
      </c>
      <c r="S1933" s="90" t="s">
        <v>17</v>
      </c>
      <c r="T1933" s="90" t="str">
        <f>IF(G1933&lt;&gt;"",IF(S1933&lt;&gt;"",O1933*S1933,"Celda Vacia"),IF($G1933&lt;&gt;"",$O1933*S1933,IF(OR($I1933="c",$I1933="css"),SUMIF($G$22:G$2999,$K1933,T$22:T$2999),IF($I1933="c1",SUMIF($F$22:F$2999,$K1933,T$22:T$2999),IF($I1933="c2",SUMIF($E$22:E$2999,$K1933,T$22:T$2999),IF($I1933="c3",SUMIF($D$22:D$2999,$K1933,T$22:T$2999),IF($I1933="c4",SUMIF($C$22:C$2999,$K1933,T$22:T$2999),"")))))))</f>
        <v/>
      </c>
      <c r="U1933" s="91" t="str">
        <f t="shared" si="478"/>
        <v/>
      </c>
      <c r="V1933" s="45"/>
      <c r="X1933" s="50" t="str">
        <f t="shared" si="483"/>
        <v/>
      </c>
      <c r="Y1933" s="69" t="str">
        <f t="shared" si="484"/>
        <v/>
      </c>
      <c r="Z1933" s="69" t="str">
        <f t="shared" si="485"/>
        <v/>
      </c>
      <c r="AA1933" s="69" t="str">
        <f>IF(I1933="CSS",IF(RELLENAR!$F$6="PEM",IF(OR(T1933&lt;(Q1933),Q1933=0),1,""),IF(OR(T1933*(1+$T$11+$T$9)&lt;(Q1933*(1+$O$9+$O$11)),Q1933=0),1,"")),"")</f>
        <v/>
      </c>
      <c r="AB1933" s="93" t="str">
        <f t="shared" si="486"/>
        <v/>
      </c>
      <c r="AC1933" s="56" t="str">
        <f t="shared" si="479"/>
        <v/>
      </c>
      <c r="AD1933" s="94" t="str">
        <f t="shared" si="480"/>
        <v/>
      </c>
      <c r="AE1933" s="56" t="str">
        <f t="shared" si="487"/>
        <v/>
      </c>
      <c r="AF1933" s="78" t="str">
        <f t="shared" si="488"/>
        <v/>
      </c>
    </row>
    <row r="1934" spans="1:32" s="74" customFormat="1" x14ac:dyDescent="0.2">
      <c r="A1934" s="74" t="str">
        <f>IF(EXPORTADO!I1916&lt;&gt;"",EXPORTADO!I1916,"")</f>
        <v/>
      </c>
      <c r="B1934" s="74" t="str">
        <f t="shared" si="481"/>
        <v/>
      </c>
      <c r="C1934" s="86" t="str">
        <f t="shared" si="473"/>
        <v/>
      </c>
      <c r="D1934" s="86" t="str">
        <f t="shared" si="474"/>
        <v/>
      </c>
      <c r="E1934" s="86" t="str">
        <f t="shared" si="475"/>
        <v/>
      </c>
      <c r="F1934" s="86" t="str">
        <f t="shared" si="476"/>
        <v/>
      </c>
      <c r="G1934" s="86" t="str">
        <f t="shared" si="477"/>
        <v/>
      </c>
      <c r="H1934" s="87" t="str">
        <f>IF(EXPORTADO!B1916&lt;&gt;"",EXPORTADO!B1916,"")</f>
        <v/>
      </c>
      <c r="I1934" s="78" t="str">
        <f t="shared" si="482"/>
        <v/>
      </c>
      <c r="J1934" s="78"/>
      <c r="K1934" s="88" t="str">
        <f>IF(EXPORTADO!A1916&lt;&gt;"",TRIM(EXPORTADO!A1916),"")</f>
        <v/>
      </c>
      <c r="L1934" s="50" t="str">
        <f>IF(K1934&lt;&gt;"",EXPORTADO!D1916,"")</f>
        <v/>
      </c>
      <c r="M1934" s="50"/>
      <c r="N1934" s="78" t="str">
        <f>IF(K1934&lt;&gt;"",EXPORTADO!C1916,"")</f>
        <v/>
      </c>
      <c r="O1934" s="89" t="str">
        <f>IF(G1934&lt;&gt;"",EXPORTADO!E1916,"")</f>
        <v/>
      </c>
      <c r="P1934" s="90" t="str">
        <f>IF(G1934&lt;&gt;"",EXPORTADO!F1916,"")</f>
        <v/>
      </c>
      <c r="Q1934" s="90" t="str">
        <f>IF($G1934&lt;&gt;"",$O1934*P1934,IF(OR($I1934="c",$I1934="css"),SUMIF($G$22:G$2999,$K1934,Q$22:Q$2999),IF($I1934="c1",SUMIF($F$22:F$2999,$K1934,Q$22:Q$2999),IF($I1934="c2",SUMIF($E$22:E$2999,$K1934,Q$22:Q$2999),IF($I1934="c3",SUMIF($D$22:D$2999,$K1934,Q$22:Q$2999),IF($I1934="c4",SUMIF($C$22:C$2999,$K1934,Q$22:Q$2999),""))))))</f>
        <v/>
      </c>
      <c r="S1934" s="90" t="s">
        <v>17</v>
      </c>
      <c r="T1934" s="90" t="str">
        <f>IF(G1934&lt;&gt;"",IF(S1934&lt;&gt;"",O1934*S1934,"Celda Vacia"),IF($G1934&lt;&gt;"",$O1934*S1934,IF(OR($I1934="c",$I1934="css"),SUMIF($G$22:G$2999,$K1934,T$22:T$2999),IF($I1934="c1",SUMIF($F$22:F$2999,$K1934,T$22:T$2999),IF($I1934="c2",SUMIF($E$22:E$2999,$K1934,T$22:T$2999),IF($I1934="c3",SUMIF($D$22:D$2999,$K1934,T$22:T$2999),IF($I1934="c4",SUMIF($C$22:C$2999,$K1934,T$22:T$2999),"")))))))</f>
        <v/>
      </c>
      <c r="U1934" s="91" t="str">
        <f t="shared" si="478"/>
        <v/>
      </c>
      <c r="V1934" s="45"/>
      <c r="X1934" s="50" t="str">
        <f t="shared" si="483"/>
        <v/>
      </c>
      <c r="Y1934" s="69" t="str">
        <f t="shared" si="484"/>
        <v/>
      </c>
      <c r="Z1934" s="69" t="str">
        <f t="shared" si="485"/>
        <v/>
      </c>
      <c r="AA1934" s="69" t="str">
        <f>IF(I1934="CSS",IF(RELLENAR!$F$6="PEM",IF(OR(T1934&lt;(Q1934),Q1934=0),1,""),IF(OR(T1934*(1+$T$11+$T$9)&lt;(Q1934*(1+$O$9+$O$11)),Q1934=0),1,"")),"")</f>
        <v/>
      </c>
      <c r="AB1934" s="93" t="str">
        <f t="shared" si="486"/>
        <v/>
      </c>
      <c r="AC1934" s="56" t="str">
        <f t="shared" si="479"/>
        <v/>
      </c>
      <c r="AD1934" s="94" t="str">
        <f t="shared" si="480"/>
        <v/>
      </c>
      <c r="AE1934" s="56" t="str">
        <f t="shared" si="487"/>
        <v/>
      </c>
      <c r="AF1934" s="78" t="str">
        <f t="shared" si="488"/>
        <v/>
      </c>
    </row>
    <row r="1935" spans="1:32" s="74" customFormat="1" x14ac:dyDescent="0.2">
      <c r="A1935" s="74" t="str">
        <f>IF(EXPORTADO!I1917&lt;&gt;"",EXPORTADO!I1917,"")</f>
        <v/>
      </c>
      <c r="B1935" s="74" t="str">
        <f t="shared" si="481"/>
        <v/>
      </c>
      <c r="C1935" s="86" t="str">
        <f t="shared" si="473"/>
        <v/>
      </c>
      <c r="D1935" s="86" t="str">
        <f t="shared" si="474"/>
        <v/>
      </c>
      <c r="E1935" s="86" t="str">
        <f t="shared" si="475"/>
        <v/>
      </c>
      <c r="F1935" s="86" t="str">
        <f t="shared" si="476"/>
        <v/>
      </c>
      <c r="G1935" s="86" t="str">
        <f t="shared" si="477"/>
        <v/>
      </c>
      <c r="H1935" s="87" t="str">
        <f>IF(EXPORTADO!B1917&lt;&gt;"",EXPORTADO!B1917,"")</f>
        <v/>
      </c>
      <c r="I1935" s="78" t="str">
        <f t="shared" si="482"/>
        <v/>
      </c>
      <c r="J1935" s="78"/>
      <c r="K1935" s="88" t="str">
        <f>IF(EXPORTADO!A1917&lt;&gt;"",TRIM(EXPORTADO!A1917),"")</f>
        <v/>
      </c>
      <c r="L1935" s="50" t="str">
        <f>IF(K1935&lt;&gt;"",EXPORTADO!D1917,"")</f>
        <v/>
      </c>
      <c r="M1935" s="50"/>
      <c r="N1935" s="78" t="str">
        <f>IF(K1935&lt;&gt;"",EXPORTADO!C1917,"")</f>
        <v/>
      </c>
      <c r="O1935" s="89" t="str">
        <f>IF(G1935&lt;&gt;"",EXPORTADO!E1917,"")</f>
        <v/>
      </c>
      <c r="P1935" s="90" t="str">
        <f>IF(G1935&lt;&gt;"",EXPORTADO!F1917,"")</f>
        <v/>
      </c>
      <c r="Q1935" s="90" t="str">
        <f>IF($G1935&lt;&gt;"",$O1935*P1935,IF(OR($I1935="c",$I1935="css"),SUMIF($G$22:G$2999,$K1935,Q$22:Q$2999),IF($I1935="c1",SUMIF($F$22:F$2999,$K1935,Q$22:Q$2999),IF($I1935="c2",SUMIF($E$22:E$2999,$K1935,Q$22:Q$2999),IF($I1935="c3",SUMIF($D$22:D$2999,$K1935,Q$22:Q$2999),IF($I1935="c4",SUMIF($C$22:C$2999,$K1935,Q$22:Q$2999),""))))))</f>
        <v/>
      </c>
      <c r="S1935" s="90" t="s">
        <v>17</v>
      </c>
      <c r="T1935" s="90" t="str">
        <f>IF(G1935&lt;&gt;"",IF(S1935&lt;&gt;"",O1935*S1935,"Celda Vacia"),IF($G1935&lt;&gt;"",$O1935*S1935,IF(OR($I1935="c",$I1935="css"),SUMIF($G$22:G$2999,$K1935,T$22:T$2999),IF($I1935="c1",SUMIF($F$22:F$2999,$K1935,T$22:T$2999),IF($I1935="c2",SUMIF($E$22:E$2999,$K1935,T$22:T$2999),IF($I1935="c3",SUMIF($D$22:D$2999,$K1935,T$22:T$2999),IF($I1935="c4",SUMIF($C$22:C$2999,$K1935,T$22:T$2999),"")))))))</f>
        <v/>
      </c>
      <c r="U1935" s="91" t="str">
        <f t="shared" si="478"/>
        <v/>
      </c>
      <c r="V1935" s="45"/>
      <c r="X1935" s="50" t="str">
        <f t="shared" si="483"/>
        <v/>
      </c>
      <c r="Y1935" s="69" t="str">
        <f t="shared" si="484"/>
        <v/>
      </c>
      <c r="Z1935" s="69" t="str">
        <f t="shared" si="485"/>
        <v/>
      </c>
      <c r="AA1935" s="69" t="str">
        <f>IF(I1935="CSS",IF(RELLENAR!$F$6="PEM",IF(OR(T1935&lt;(Q1935),Q1935=0),1,""),IF(OR(T1935*(1+$T$11+$T$9)&lt;(Q1935*(1+$O$9+$O$11)),Q1935=0),1,"")),"")</f>
        <v/>
      </c>
      <c r="AB1935" s="93" t="str">
        <f t="shared" si="486"/>
        <v/>
      </c>
      <c r="AC1935" s="56" t="str">
        <f t="shared" si="479"/>
        <v/>
      </c>
      <c r="AD1935" s="94" t="str">
        <f t="shared" si="480"/>
        <v/>
      </c>
      <c r="AE1935" s="56" t="str">
        <f t="shared" si="487"/>
        <v/>
      </c>
      <c r="AF1935" s="78" t="str">
        <f t="shared" si="488"/>
        <v/>
      </c>
    </row>
    <row r="1936" spans="1:32" s="74" customFormat="1" x14ac:dyDescent="0.2">
      <c r="A1936" s="74" t="str">
        <f>IF(EXPORTADO!I1918&lt;&gt;"",EXPORTADO!I1918,"")</f>
        <v/>
      </c>
      <c r="B1936" s="74" t="str">
        <f t="shared" si="481"/>
        <v/>
      </c>
      <c r="C1936" s="86" t="str">
        <f t="shared" si="473"/>
        <v/>
      </c>
      <c r="D1936" s="86" t="str">
        <f t="shared" si="474"/>
        <v/>
      </c>
      <c r="E1936" s="86" t="str">
        <f t="shared" si="475"/>
        <v/>
      </c>
      <c r="F1936" s="86" t="str">
        <f t="shared" si="476"/>
        <v/>
      </c>
      <c r="G1936" s="86" t="str">
        <f t="shared" si="477"/>
        <v/>
      </c>
      <c r="H1936" s="87" t="str">
        <f>IF(EXPORTADO!B1918&lt;&gt;"",EXPORTADO!B1918,"")</f>
        <v/>
      </c>
      <c r="I1936" s="78" t="str">
        <f t="shared" si="482"/>
        <v/>
      </c>
      <c r="J1936" s="78"/>
      <c r="K1936" s="88" t="str">
        <f>IF(EXPORTADO!A1918&lt;&gt;"",TRIM(EXPORTADO!A1918),"")</f>
        <v/>
      </c>
      <c r="L1936" s="50" t="str">
        <f>IF(K1936&lt;&gt;"",EXPORTADO!D1918,"")</f>
        <v/>
      </c>
      <c r="M1936" s="50"/>
      <c r="N1936" s="78" t="str">
        <f>IF(K1936&lt;&gt;"",EXPORTADO!C1918,"")</f>
        <v/>
      </c>
      <c r="O1936" s="89" t="str">
        <f>IF(G1936&lt;&gt;"",EXPORTADO!E1918,"")</f>
        <v/>
      </c>
      <c r="P1936" s="90" t="str">
        <f>IF(G1936&lt;&gt;"",EXPORTADO!F1918,"")</f>
        <v/>
      </c>
      <c r="Q1936" s="90" t="str">
        <f>IF($G1936&lt;&gt;"",$O1936*P1936,IF(OR($I1936="c",$I1936="css"),SUMIF($G$22:G$2999,$K1936,Q$22:Q$2999),IF($I1936="c1",SUMIF($F$22:F$2999,$K1936,Q$22:Q$2999),IF($I1936="c2",SUMIF($E$22:E$2999,$K1936,Q$22:Q$2999),IF($I1936="c3",SUMIF($D$22:D$2999,$K1936,Q$22:Q$2999),IF($I1936="c4",SUMIF($C$22:C$2999,$K1936,Q$22:Q$2999),""))))))</f>
        <v/>
      </c>
      <c r="S1936" s="90" t="s">
        <v>17</v>
      </c>
      <c r="T1936" s="90" t="str">
        <f>IF(G1936&lt;&gt;"",IF(S1936&lt;&gt;"",O1936*S1936,"Celda Vacia"),IF($G1936&lt;&gt;"",$O1936*S1936,IF(OR($I1936="c",$I1936="css"),SUMIF($G$22:G$2999,$K1936,T$22:T$2999),IF($I1936="c1",SUMIF($F$22:F$2999,$K1936,T$22:T$2999),IF($I1936="c2",SUMIF($E$22:E$2999,$K1936,T$22:T$2999),IF($I1936="c3",SUMIF($D$22:D$2999,$K1936,T$22:T$2999),IF($I1936="c4",SUMIF($C$22:C$2999,$K1936,T$22:T$2999),"")))))))</f>
        <v/>
      </c>
      <c r="U1936" s="91" t="str">
        <f t="shared" si="478"/>
        <v/>
      </c>
      <c r="V1936" s="45"/>
      <c r="X1936" s="50" t="str">
        <f t="shared" si="483"/>
        <v/>
      </c>
      <c r="Y1936" s="69" t="str">
        <f t="shared" si="484"/>
        <v/>
      </c>
      <c r="Z1936" s="69" t="str">
        <f t="shared" si="485"/>
        <v/>
      </c>
      <c r="AA1936" s="69" t="str">
        <f>IF(I1936="CSS",IF(RELLENAR!$F$6="PEM",IF(OR(T1936&lt;(Q1936),Q1936=0),1,""),IF(OR(T1936*(1+$T$11+$T$9)&lt;(Q1936*(1+$O$9+$O$11)),Q1936=0),1,"")),"")</f>
        <v/>
      </c>
      <c r="AB1936" s="93" t="str">
        <f t="shared" si="486"/>
        <v/>
      </c>
      <c r="AC1936" s="56" t="str">
        <f t="shared" si="479"/>
        <v/>
      </c>
      <c r="AD1936" s="94" t="str">
        <f t="shared" si="480"/>
        <v/>
      </c>
      <c r="AE1936" s="56" t="str">
        <f t="shared" si="487"/>
        <v/>
      </c>
      <c r="AF1936" s="78" t="str">
        <f t="shared" si="488"/>
        <v/>
      </c>
    </row>
    <row r="1937" spans="1:32" s="74" customFormat="1" x14ac:dyDescent="0.2">
      <c r="A1937" s="74" t="str">
        <f>IF(EXPORTADO!I1919&lt;&gt;"",EXPORTADO!I1919,"")</f>
        <v/>
      </c>
      <c r="B1937" s="74" t="str">
        <f t="shared" si="481"/>
        <v/>
      </c>
      <c r="C1937" s="86" t="str">
        <f t="shared" si="473"/>
        <v/>
      </c>
      <c r="D1937" s="86" t="str">
        <f t="shared" si="474"/>
        <v/>
      </c>
      <c r="E1937" s="86" t="str">
        <f t="shared" si="475"/>
        <v/>
      </c>
      <c r="F1937" s="86" t="str">
        <f t="shared" si="476"/>
        <v/>
      </c>
      <c r="G1937" s="86" t="str">
        <f t="shared" si="477"/>
        <v/>
      </c>
      <c r="H1937" s="87" t="str">
        <f>IF(EXPORTADO!B1919&lt;&gt;"",EXPORTADO!B1919,"")</f>
        <v/>
      </c>
      <c r="I1937" s="78" t="str">
        <f t="shared" si="482"/>
        <v/>
      </c>
      <c r="J1937" s="78"/>
      <c r="K1937" s="88" t="str">
        <f>IF(EXPORTADO!A1919&lt;&gt;"",TRIM(EXPORTADO!A1919),"")</f>
        <v/>
      </c>
      <c r="L1937" s="50" t="str">
        <f>IF(K1937&lt;&gt;"",EXPORTADO!D1919,"")</f>
        <v/>
      </c>
      <c r="M1937" s="50"/>
      <c r="N1937" s="78" t="str">
        <f>IF(K1937&lt;&gt;"",EXPORTADO!C1919,"")</f>
        <v/>
      </c>
      <c r="O1937" s="89" t="str">
        <f>IF(G1937&lt;&gt;"",EXPORTADO!E1919,"")</f>
        <v/>
      </c>
      <c r="P1937" s="90" t="str">
        <f>IF(G1937&lt;&gt;"",EXPORTADO!F1919,"")</f>
        <v/>
      </c>
      <c r="Q1937" s="90" t="str">
        <f>IF($G1937&lt;&gt;"",$O1937*P1937,IF(OR($I1937="c",$I1937="css"),SUMIF($G$22:G$2999,$K1937,Q$22:Q$2999),IF($I1937="c1",SUMIF($F$22:F$2999,$K1937,Q$22:Q$2999),IF($I1937="c2",SUMIF($E$22:E$2999,$K1937,Q$22:Q$2999),IF($I1937="c3",SUMIF($D$22:D$2999,$K1937,Q$22:Q$2999),IF($I1937="c4",SUMIF($C$22:C$2999,$K1937,Q$22:Q$2999),""))))))</f>
        <v/>
      </c>
      <c r="S1937" s="90" t="s">
        <v>17</v>
      </c>
      <c r="T1937" s="90" t="str">
        <f>IF(G1937&lt;&gt;"",IF(S1937&lt;&gt;"",O1937*S1937,"Celda Vacia"),IF($G1937&lt;&gt;"",$O1937*S1937,IF(OR($I1937="c",$I1937="css"),SUMIF($G$22:G$2999,$K1937,T$22:T$2999),IF($I1937="c1",SUMIF($F$22:F$2999,$K1937,T$22:T$2999),IF($I1937="c2",SUMIF($E$22:E$2999,$K1937,T$22:T$2999),IF($I1937="c3",SUMIF($D$22:D$2999,$K1937,T$22:T$2999),IF($I1937="c4",SUMIF($C$22:C$2999,$K1937,T$22:T$2999),"")))))))</f>
        <v/>
      </c>
      <c r="U1937" s="91" t="str">
        <f t="shared" si="478"/>
        <v/>
      </c>
      <c r="V1937" s="45"/>
      <c r="X1937" s="50" t="str">
        <f t="shared" si="483"/>
        <v/>
      </c>
      <c r="Y1937" s="69" t="str">
        <f t="shared" si="484"/>
        <v/>
      </c>
      <c r="Z1937" s="69" t="str">
        <f t="shared" si="485"/>
        <v/>
      </c>
      <c r="AA1937" s="69" t="str">
        <f>IF(I1937="CSS",IF(RELLENAR!$F$6="PEM",IF(OR(T1937&lt;(Q1937),Q1937=0),1,""),IF(OR(T1937*(1+$T$11+$T$9)&lt;(Q1937*(1+$O$9+$O$11)),Q1937=0),1,"")),"")</f>
        <v/>
      </c>
      <c r="AB1937" s="93" t="str">
        <f t="shared" si="486"/>
        <v/>
      </c>
      <c r="AC1937" s="56" t="str">
        <f t="shared" si="479"/>
        <v/>
      </c>
      <c r="AD1937" s="94" t="str">
        <f t="shared" si="480"/>
        <v/>
      </c>
      <c r="AE1937" s="56" t="str">
        <f t="shared" si="487"/>
        <v/>
      </c>
      <c r="AF1937" s="78" t="str">
        <f t="shared" si="488"/>
        <v/>
      </c>
    </row>
    <row r="1938" spans="1:32" s="74" customFormat="1" x14ac:dyDescent="0.2">
      <c r="A1938" s="74" t="str">
        <f>IF(EXPORTADO!I1920&lt;&gt;"",EXPORTADO!I1920,"")</f>
        <v/>
      </c>
      <c r="B1938" s="74" t="str">
        <f t="shared" si="481"/>
        <v/>
      </c>
      <c r="C1938" s="86" t="str">
        <f t="shared" si="473"/>
        <v/>
      </c>
      <c r="D1938" s="86" t="str">
        <f t="shared" si="474"/>
        <v/>
      </c>
      <c r="E1938" s="86" t="str">
        <f t="shared" si="475"/>
        <v/>
      </c>
      <c r="F1938" s="86" t="str">
        <f t="shared" si="476"/>
        <v/>
      </c>
      <c r="G1938" s="86" t="str">
        <f t="shared" si="477"/>
        <v/>
      </c>
      <c r="H1938" s="87" t="str">
        <f>IF(EXPORTADO!B1920&lt;&gt;"",EXPORTADO!B1920,"")</f>
        <v/>
      </c>
      <c r="I1938" s="78" t="str">
        <f t="shared" si="482"/>
        <v/>
      </c>
      <c r="J1938" s="78"/>
      <c r="K1938" s="88" t="str">
        <f>IF(EXPORTADO!A1920&lt;&gt;"",TRIM(EXPORTADO!A1920),"")</f>
        <v/>
      </c>
      <c r="L1938" s="50" t="str">
        <f>IF(K1938&lt;&gt;"",EXPORTADO!D1920,"")</f>
        <v/>
      </c>
      <c r="M1938" s="50"/>
      <c r="N1938" s="78" t="str">
        <f>IF(K1938&lt;&gt;"",EXPORTADO!C1920,"")</f>
        <v/>
      </c>
      <c r="O1938" s="89" t="str">
        <f>IF(G1938&lt;&gt;"",EXPORTADO!E1920,"")</f>
        <v/>
      </c>
      <c r="P1938" s="90" t="str">
        <f>IF(G1938&lt;&gt;"",EXPORTADO!F1920,"")</f>
        <v/>
      </c>
      <c r="Q1938" s="90" t="str">
        <f>IF($G1938&lt;&gt;"",$O1938*P1938,IF(OR($I1938="c",$I1938="css"),SUMIF($G$22:G$2999,$K1938,Q$22:Q$2999),IF($I1938="c1",SUMIF($F$22:F$2999,$K1938,Q$22:Q$2999),IF($I1938="c2",SUMIF($E$22:E$2999,$K1938,Q$22:Q$2999),IF($I1938="c3",SUMIF($D$22:D$2999,$K1938,Q$22:Q$2999),IF($I1938="c4",SUMIF($C$22:C$2999,$K1938,Q$22:Q$2999),""))))))</f>
        <v/>
      </c>
      <c r="S1938" s="90" t="s">
        <v>17</v>
      </c>
      <c r="T1938" s="90" t="str">
        <f>IF(G1938&lt;&gt;"",IF(S1938&lt;&gt;"",O1938*S1938,"Celda Vacia"),IF($G1938&lt;&gt;"",$O1938*S1938,IF(OR($I1938="c",$I1938="css"),SUMIF($G$22:G$2999,$K1938,T$22:T$2999),IF($I1938="c1",SUMIF($F$22:F$2999,$K1938,T$22:T$2999),IF($I1938="c2",SUMIF($E$22:E$2999,$K1938,T$22:T$2999),IF($I1938="c3",SUMIF($D$22:D$2999,$K1938,T$22:T$2999),IF($I1938="c4",SUMIF($C$22:C$2999,$K1938,T$22:T$2999),"")))))))</f>
        <v/>
      </c>
      <c r="U1938" s="91" t="str">
        <f t="shared" si="478"/>
        <v/>
      </c>
      <c r="V1938" s="45"/>
      <c r="X1938" s="50" t="str">
        <f t="shared" si="483"/>
        <v/>
      </c>
      <c r="Y1938" s="69" t="str">
        <f t="shared" si="484"/>
        <v/>
      </c>
      <c r="Z1938" s="69" t="str">
        <f t="shared" si="485"/>
        <v/>
      </c>
      <c r="AA1938" s="69" t="str">
        <f>IF(I1938="CSS",IF(RELLENAR!$F$6="PEM",IF(OR(T1938&lt;(Q1938),Q1938=0),1,""),IF(OR(T1938*(1+$T$11+$T$9)&lt;(Q1938*(1+$O$9+$O$11)),Q1938=0),1,"")),"")</f>
        <v/>
      </c>
      <c r="AB1938" s="93" t="str">
        <f t="shared" si="486"/>
        <v/>
      </c>
      <c r="AC1938" s="56" t="str">
        <f t="shared" si="479"/>
        <v/>
      </c>
      <c r="AD1938" s="94" t="str">
        <f t="shared" si="480"/>
        <v/>
      </c>
      <c r="AE1938" s="56" t="str">
        <f t="shared" si="487"/>
        <v/>
      </c>
      <c r="AF1938" s="78" t="str">
        <f t="shared" si="488"/>
        <v/>
      </c>
    </row>
    <row r="1939" spans="1:32" s="74" customFormat="1" x14ac:dyDescent="0.2">
      <c r="A1939" s="74" t="str">
        <f>IF(EXPORTADO!I1921&lt;&gt;"",EXPORTADO!I1921,"")</f>
        <v/>
      </c>
      <c r="B1939" s="74" t="str">
        <f t="shared" si="481"/>
        <v/>
      </c>
      <c r="C1939" s="86" t="str">
        <f t="shared" si="473"/>
        <v/>
      </c>
      <c r="D1939" s="86" t="str">
        <f t="shared" si="474"/>
        <v/>
      </c>
      <c r="E1939" s="86" t="str">
        <f t="shared" si="475"/>
        <v/>
      </c>
      <c r="F1939" s="86" t="str">
        <f t="shared" si="476"/>
        <v/>
      </c>
      <c r="G1939" s="86" t="str">
        <f t="shared" si="477"/>
        <v/>
      </c>
      <c r="H1939" s="87" t="str">
        <f>IF(EXPORTADO!B1921&lt;&gt;"",EXPORTADO!B1921,"")</f>
        <v/>
      </c>
      <c r="I1939" s="78" t="str">
        <f t="shared" si="482"/>
        <v/>
      </c>
      <c r="J1939" s="78"/>
      <c r="K1939" s="88" t="str">
        <f>IF(EXPORTADO!A1921&lt;&gt;"",TRIM(EXPORTADO!A1921),"")</f>
        <v/>
      </c>
      <c r="L1939" s="50" t="str">
        <f>IF(K1939&lt;&gt;"",EXPORTADO!D1921,"")</f>
        <v/>
      </c>
      <c r="M1939" s="50"/>
      <c r="N1939" s="78" t="str">
        <f>IF(K1939&lt;&gt;"",EXPORTADO!C1921,"")</f>
        <v/>
      </c>
      <c r="O1939" s="89" t="str">
        <f>IF(G1939&lt;&gt;"",EXPORTADO!E1921,"")</f>
        <v/>
      </c>
      <c r="P1939" s="90" t="str">
        <f>IF(G1939&lt;&gt;"",EXPORTADO!F1921,"")</f>
        <v/>
      </c>
      <c r="Q1939" s="90" t="str">
        <f>IF($G1939&lt;&gt;"",$O1939*P1939,IF(OR($I1939="c",$I1939="css"),SUMIF($G$22:G$2999,$K1939,Q$22:Q$2999),IF($I1939="c1",SUMIF($F$22:F$2999,$K1939,Q$22:Q$2999),IF($I1939="c2",SUMIF($E$22:E$2999,$K1939,Q$22:Q$2999),IF($I1939="c3",SUMIF($D$22:D$2999,$K1939,Q$22:Q$2999),IF($I1939="c4",SUMIF($C$22:C$2999,$K1939,Q$22:Q$2999),""))))))</f>
        <v/>
      </c>
      <c r="S1939" s="90" t="s">
        <v>17</v>
      </c>
      <c r="T1939" s="90" t="str">
        <f>IF(G1939&lt;&gt;"",IF(S1939&lt;&gt;"",O1939*S1939,"Celda Vacia"),IF($G1939&lt;&gt;"",$O1939*S1939,IF(OR($I1939="c",$I1939="css"),SUMIF($G$22:G$2999,$K1939,T$22:T$2999),IF($I1939="c1",SUMIF($F$22:F$2999,$K1939,T$22:T$2999),IF($I1939="c2",SUMIF($E$22:E$2999,$K1939,T$22:T$2999),IF($I1939="c3",SUMIF($D$22:D$2999,$K1939,T$22:T$2999),IF($I1939="c4",SUMIF($C$22:C$2999,$K1939,T$22:T$2999),"")))))))</f>
        <v/>
      </c>
      <c r="U1939" s="91" t="str">
        <f t="shared" si="478"/>
        <v/>
      </c>
      <c r="V1939" s="45"/>
      <c r="X1939" s="50" t="str">
        <f t="shared" si="483"/>
        <v/>
      </c>
      <c r="Y1939" s="69" t="str">
        <f t="shared" si="484"/>
        <v/>
      </c>
      <c r="Z1939" s="69" t="str">
        <f t="shared" si="485"/>
        <v/>
      </c>
      <c r="AA1939" s="69" t="str">
        <f>IF(I1939="CSS",IF(RELLENAR!$F$6="PEM",IF(OR(T1939&lt;(Q1939),Q1939=0),1,""),IF(OR(T1939*(1+$T$11+$T$9)&lt;(Q1939*(1+$O$9+$O$11)),Q1939=0),1,"")),"")</f>
        <v/>
      </c>
      <c r="AB1939" s="93" t="str">
        <f t="shared" si="486"/>
        <v/>
      </c>
      <c r="AC1939" s="56" t="str">
        <f t="shared" si="479"/>
        <v/>
      </c>
      <c r="AD1939" s="94" t="str">
        <f t="shared" si="480"/>
        <v/>
      </c>
      <c r="AE1939" s="56" t="str">
        <f t="shared" si="487"/>
        <v/>
      </c>
      <c r="AF1939" s="78" t="str">
        <f t="shared" si="488"/>
        <v/>
      </c>
    </row>
    <row r="1940" spans="1:32" s="74" customFormat="1" x14ac:dyDescent="0.2">
      <c r="A1940" s="74" t="str">
        <f>IF(EXPORTADO!I1922&lt;&gt;"",EXPORTADO!I1922,"")</f>
        <v/>
      </c>
      <c r="B1940" s="74" t="str">
        <f t="shared" si="481"/>
        <v/>
      </c>
      <c r="C1940" s="86" t="str">
        <f t="shared" si="473"/>
        <v/>
      </c>
      <c r="D1940" s="86" t="str">
        <f t="shared" si="474"/>
        <v/>
      </c>
      <c r="E1940" s="86" t="str">
        <f t="shared" si="475"/>
        <v/>
      </c>
      <c r="F1940" s="86" t="str">
        <f t="shared" si="476"/>
        <v/>
      </c>
      <c r="G1940" s="86" t="str">
        <f t="shared" si="477"/>
        <v/>
      </c>
      <c r="H1940" s="87" t="str">
        <f>IF(EXPORTADO!B1922&lt;&gt;"",EXPORTADO!B1922,"")</f>
        <v/>
      </c>
      <c r="I1940" s="78" t="str">
        <f t="shared" si="482"/>
        <v/>
      </c>
      <c r="J1940" s="78"/>
      <c r="K1940" s="88" t="str">
        <f>IF(EXPORTADO!A1922&lt;&gt;"",TRIM(EXPORTADO!A1922),"")</f>
        <v/>
      </c>
      <c r="L1940" s="50" t="str">
        <f>IF(K1940&lt;&gt;"",EXPORTADO!D1922,"")</f>
        <v/>
      </c>
      <c r="M1940" s="50"/>
      <c r="N1940" s="78" t="str">
        <f>IF(K1940&lt;&gt;"",EXPORTADO!C1922,"")</f>
        <v/>
      </c>
      <c r="O1940" s="89" t="str">
        <f>IF(G1940&lt;&gt;"",EXPORTADO!E1922,"")</f>
        <v/>
      </c>
      <c r="P1940" s="90" t="str">
        <f>IF(G1940&lt;&gt;"",EXPORTADO!F1922,"")</f>
        <v/>
      </c>
      <c r="Q1940" s="90" t="str">
        <f>IF($G1940&lt;&gt;"",$O1940*P1940,IF(OR($I1940="c",$I1940="css"),SUMIF($G$22:G$2999,$K1940,Q$22:Q$2999),IF($I1940="c1",SUMIF($F$22:F$2999,$K1940,Q$22:Q$2999),IF($I1940="c2",SUMIF($E$22:E$2999,$K1940,Q$22:Q$2999),IF($I1940="c3",SUMIF($D$22:D$2999,$K1940,Q$22:Q$2999),IF($I1940="c4",SUMIF($C$22:C$2999,$K1940,Q$22:Q$2999),""))))))</f>
        <v/>
      </c>
      <c r="S1940" s="90" t="s">
        <v>17</v>
      </c>
      <c r="T1940" s="90" t="str">
        <f>IF(G1940&lt;&gt;"",IF(S1940&lt;&gt;"",O1940*S1940,"Celda Vacia"),IF($G1940&lt;&gt;"",$O1940*S1940,IF(OR($I1940="c",$I1940="css"),SUMIF($G$22:G$2999,$K1940,T$22:T$2999),IF($I1940="c1",SUMIF($F$22:F$2999,$K1940,T$22:T$2999),IF($I1940="c2",SUMIF($E$22:E$2999,$K1940,T$22:T$2999),IF($I1940="c3",SUMIF($D$22:D$2999,$K1940,T$22:T$2999),IF($I1940="c4",SUMIF($C$22:C$2999,$K1940,T$22:T$2999),"")))))))</f>
        <v/>
      </c>
      <c r="U1940" s="91" t="str">
        <f t="shared" si="478"/>
        <v/>
      </c>
      <c r="V1940" s="45"/>
      <c r="X1940" s="50" t="str">
        <f t="shared" si="483"/>
        <v/>
      </c>
      <c r="Y1940" s="69" t="str">
        <f t="shared" si="484"/>
        <v/>
      </c>
      <c r="Z1940" s="69" t="str">
        <f t="shared" si="485"/>
        <v/>
      </c>
      <c r="AA1940" s="69" t="str">
        <f>IF(I1940="CSS",IF(RELLENAR!$F$6="PEM",IF(OR(T1940&lt;(Q1940),Q1940=0),1,""),IF(OR(T1940*(1+$T$11+$T$9)&lt;(Q1940*(1+$O$9+$O$11)),Q1940=0),1,"")),"")</f>
        <v/>
      </c>
      <c r="AB1940" s="93" t="str">
        <f t="shared" si="486"/>
        <v/>
      </c>
      <c r="AC1940" s="56" t="str">
        <f t="shared" si="479"/>
        <v/>
      </c>
      <c r="AD1940" s="94" t="str">
        <f t="shared" si="480"/>
        <v/>
      </c>
      <c r="AE1940" s="56" t="str">
        <f t="shared" si="487"/>
        <v/>
      </c>
      <c r="AF1940" s="78" t="str">
        <f t="shared" si="488"/>
        <v/>
      </c>
    </row>
    <row r="1941" spans="1:32" s="74" customFormat="1" x14ac:dyDescent="0.2">
      <c r="A1941" s="74" t="str">
        <f>IF(EXPORTADO!I1923&lt;&gt;"",EXPORTADO!I1923,"")</f>
        <v/>
      </c>
      <c r="B1941" s="74" t="str">
        <f t="shared" si="481"/>
        <v/>
      </c>
      <c r="C1941" s="86" t="str">
        <f t="shared" si="473"/>
        <v/>
      </c>
      <c r="D1941" s="86" t="str">
        <f t="shared" si="474"/>
        <v/>
      </c>
      <c r="E1941" s="86" t="str">
        <f t="shared" si="475"/>
        <v/>
      </c>
      <c r="F1941" s="86" t="str">
        <f t="shared" si="476"/>
        <v/>
      </c>
      <c r="G1941" s="86" t="str">
        <f t="shared" si="477"/>
        <v/>
      </c>
      <c r="H1941" s="87" t="str">
        <f>IF(EXPORTADO!B1923&lt;&gt;"",EXPORTADO!B1923,"")</f>
        <v/>
      </c>
      <c r="I1941" s="78" t="str">
        <f t="shared" si="482"/>
        <v/>
      </c>
      <c r="J1941" s="78"/>
      <c r="K1941" s="88" t="str">
        <f>IF(EXPORTADO!A1923&lt;&gt;"",TRIM(EXPORTADO!A1923),"")</f>
        <v/>
      </c>
      <c r="L1941" s="50" t="str">
        <f>IF(K1941&lt;&gt;"",EXPORTADO!D1923,"")</f>
        <v/>
      </c>
      <c r="M1941" s="50"/>
      <c r="N1941" s="78" t="str">
        <f>IF(K1941&lt;&gt;"",EXPORTADO!C1923,"")</f>
        <v/>
      </c>
      <c r="O1941" s="89" t="str">
        <f>IF(G1941&lt;&gt;"",EXPORTADO!E1923,"")</f>
        <v/>
      </c>
      <c r="P1941" s="90" t="str">
        <f>IF(G1941&lt;&gt;"",EXPORTADO!F1923,"")</f>
        <v/>
      </c>
      <c r="Q1941" s="90" t="str">
        <f>IF($G1941&lt;&gt;"",$O1941*P1941,IF(OR($I1941="c",$I1941="css"),SUMIF($G$22:G$2999,$K1941,Q$22:Q$2999),IF($I1941="c1",SUMIF($F$22:F$2999,$K1941,Q$22:Q$2999),IF($I1941="c2",SUMIF($E$22:E$2999,$K1941,Q$22:Q$2999),IF($I1941="c3",SUMIF($D$22:D$2999,$K1941,Q$22:Q$2999),IF($I1941="c4",SUMIF($C$22:C$2999,$K1941,Q$22:Q$2999),""))))))</f>
        <v/>
      </c>
      <c r="S1941" s="90" t="s">
        <v>17</v>
      </c>
      <c r="T1941" s="90" t="str">
        <f>IF(G1941&lt;&gt;"",IF(S1941&lt;&gt;"",O1941*S1941,"Celda Vacia"),IF($G1941&lt;&gt;"",$O1941*S1941,IF(OR($I1941="c",$I1941="css"),SUMIF($G$22:G$2999,$K1941,T$22:T$2999),IF($I1941="c1",SUMIF($F$22:F$2999,$K1941,T$22:T$2999),IF($I1941="c2",SUMIF($E$22:E$2999,$K1941,T$22:T$2999),IF($I1941="c3",SUMIF($D$22:D$2999,$K1941,T$22:T$2999),IF($I1941="c4",SUMIF($C$22:C$2999,$K1941,T$22:T$2999),"")))))))</f>
        <v/>
      </c>
      <c r="U1941" s="91" t="str">
        <f t="shared" si="478"/>
        <v/>
      </c>
      <c r="V1941" s="45"/>
      <c r="X1941" s="50" t="str">
        <f t="shared" si="483"/>
        <v/>
      </c>
      <c r="Y1941" s="69" t="str">
        <f t="shared" si="484"/>
        <v/>
      </c>
      <c r="Z1941" s="69" t="str">
        <f t="shared" si="485"/>
        <v/>
      </c>
      <c r="AA1941" s="69" t="str">
        <f>IF(I1941="CSS",IF(RELLENAR!$F$6="PEM",IF(OR(T1941&lt;(Q1941),Q1941=0),1,""),IF(OR(T1941*(1+$T$11+$T$9)&lt;(Q1941*(1+$O$9+$O$11)),Q1941=0),1,"")),"")</f>
        <v/>
      </c>
      <c r="AB1941" s="93" t="str">
        <f t="shared" si="486"/>
        <v/>
      </c>
      <c r="AC1941" s="56" t="str">
        <f t="shared" si="479"/>
        <v/>
      </c>
      <c r="AD1941" s="94" t="str">
        <f t="shared" si="480"/>
        <v/>
      </c>
      <c r="AE1941" s="56" t="str">
        <f t="shared" si="487"/>
        <v/>
      </c>
      <c r="AF1941" s="78" t="str">
        <f t="shared" si="488"/>
        <v/>
      </c>
    </row>
    <row r="1942" spans="1:32" s="74" customFormat="1" x14ac:dyDescent="0.2">
      <c r="A1942" s="74" t="str">
        <f>IF(EXPORTADO!I1924&lt;&gt;"",EXPORTADO!I1924,"")</f>
        <v/>
      </c>
      <c r="B1942" s="74" t="str">
        <f t="shared" si="481"/>
        <v/>
      </c>
      <c r="C1942" s="86" t="str">
        <f t="shared" ref="C1942:C1999" si="489">IF($I1942="P5",MID($K1942,1,14),"")</f>
        <v/>
      </c>
      <c r="D1942" s="86" t="str">
        <f t="shared" ref="D1942:D1999" si="490">IF(OR($I1942="P4",$I1942="P5",$I1942="P5"),MID($K1942,1,11),"")</f>
        <v/>
      </c>
      <c r="E1942" s="86" t="str">
        <f t="shared" ref="E1942:E1999" si="491">IF(OR($I1942="P3",$I1942="P4",$I1942="P5"),MID($K1942,1,8),"")</f>
        <v/>
      </c>
      <c r="F1942" s="86" t="str">
        <f t="shared" ref="F1942:F1999" si="492">IF(OR($I1942="P2",$I1942="P3",$I1942="P4",$I1942="P5"),MID($K1942,1,5),"")</f>
        <v/>
      </c>
      <c r="G1942" s="86" t="str">
        <f t="shared" ref="G1942:G1999" si="493">IF(OR($I1942="P1",$I1942="P2",$I1942="P3",$I1942="P4",$I1942="P5"),MID($K1942,1,2),"")</f>
        <v/>
      </c>
      <c r="H1942" s="87" t="str">
        <f>IF(EXPORTADO!B1924&lt;&gt;"",EXPORTADO!B1924,"")</f>
        <v/>
      </c>
      <c r="I1942" s="78" t="str">
        <f t="shared" si="482"/>
        <v/>
      </c>
      <c r="J1942" s="78"/>
      <c r="K1942" s="88" t="str">
        <f>IF(EXPORTADO!A1924&lt;&gt;"",TRIM(EXPORTADO!A1924),"")</f>
        <v/>
      </c>
      <c r="L1942" s="50" t="str">
        <f>IF(K1942&lt;&gt;"",EXPORTADO!D1924,"")</f>
        <v/>
      </c>
      <c r="M1942" s="50"/>
      <c r="N1942" s="78" t="str">
        <f>IF(K1942&lt;&gt;"",EXPORTADO!C1924,"")</f>
        <v/>
      </c>
      <c r="O1942" s="89" t="str">
        <f>IF(G1942&lt;&gt;"",EXPORTADO!E1924,"")</f>
        <v/>
      </c>
      <c r="P1942" s="90" t="str">
        <f>IF(G1942&lt;&gt;"",EXPORTADO!F1924,"")</f>
        <v/>
      </c>
      <c r="Q1942" s="90" t="str">
        <f>IF($G1942&lt;&gt;"",$O1942*P1942,IF(OR($I1942="c",$I1942="css"),SUMIF($G$22:G$2999,$K1942,Q$22:Q$2999),IF($I1942="c1",SUMIF($F$22:F$2999,$K1942,Q$22:Q$2999),IF($I1942="c2",SUMIF($E$22:E$2999,$K1942,Q$22:Q$2999),IF($I1942="c3",SUMIF($D$22:D$2999,$K1942,Q$22:Q$2999),IF($I1942="c4",SUMIF($C$22:C$2999,$K1942,Q$22:Q$2999),""))))))</f>
        <v/>
      </c>
      <c r="S1942" s="90" t="s">
        <v>17</v>
      </c>
      <c r="T1942" s="90" t="str">
        <f>IF(G1942&lt;&gt;"",IF(S1942&lt;&gt;"",O1942*S1942,"Celda Vacia"),IF($G1942&lt;&gt;"",$O1942*S1942,IF(OR($I1942="c",$I1942="css"),SUMIF($G$22:G$2999,$K1942,T$22:T$2999),IF($I1942="c1",SUMIF($F$22:F$2999,$K1942,T$22:T$2999),IF($I1942="c2",SUMIF($E$22:E$2999,$K1942,T$22:T$2999),IF($I1942="c3",SUMIF($D$22:D$2999,$K1942,T$22:T$2999),IF($I1942="c4",SUMIF($C$22:C$2999,$K1942,T$22:T$2999),"")))))))</f>
        <v/>
      </c>
      <c r="U1942" s="91" t="str">
        <f t="shared" ref="U1942:U1999" si="494">IF(T1942&lt;&gt;"Celda Vacia",IF($T$7&lt;&gt;0,IF(AND(T1942&lt;&gt;0,T1942&lt;&gt;"",Q1942&lt;&gt;0,Q1942&lt;&gt;""),-(1-(T1942*($Z$3+1))/(Q1942*($Z$2+1))),IF(AND(S1942&lt;&gt;"",S1942&lt;&gt;0,P1942&lt;&gt;"",P1942&lt;&gt;0),-(1-(S1942/P1942)),"")),""),"")</f>
        <v/>
      </c>
      <c r="V1942" s="45"/>
      <c r="X1942" s="50" t="str">
        <f t="shared" si="483"/>
        <v/>
      </c>
      <c r="Y1942" s="69" t="str">
        <f t="shared" si="484"/>
        <v/>
      </c>
      <c r="Z1942" s="69" t="str">
        <f t="shared" si="485"/>
        <v/>
      </c>
      <c r="AA1942" s="69" t="str">
        <f>IF(I1942="CSS",IF(RELLENAR!$F$6="PEM",IF(OR(T1942&lt;(Q1942),Q1942=0),1,""),IF(OR(T1942*(1+$T$11+$T$9)&lt;(Q1942*(1+$O$9+$O$11)),Q1942=0),1,"")),"")</f>
        <v/>
      </c>
      <c r="AB1942" s="93" t="str">
        <f t="shared" si="486"/>
        <v/>
      </c>
      <c r="AC1942" s="56" t="str">
        <f t="shared" ref="AC1942:AC1999" si="495">IF(G1942&lt;&gt;"",IF(AB1942&lt;&gt;"",COUNTIF($AB$22:$AB$2999,AB1942),""),"")</f>
        <v/>
      </c>
      <c r="AD1942" s="94" t="str">
        <f t="shared" ref="AD1942:AD1999" si="496">IF(AND(I1942="C",T1942&lt;&gt;0),-(1-(T1942*($T$11+$T$9)+T1942)/(Q1942*($O$9+$O$11)+Q1942)),"")</f>
        <v/>
      </c>
      <c r="AE1942" s="56" t="str">
        <f t="shared" si="487"/>
        <v/>
      </c>
      <c r="AF1942" s="78" t="str">
        <f t="shared" si="488"/>
        <v/>
      </c>
    </row>
    <row r="1943" spans="1:32" s="74" customFormat="1" x14ac:dyDescent="0.2">
      <c r="A1943" s="74" t="str">
        <f>IF(EXPORTADO!I1925&lt;&gt;"",EXPORTADO!I1925,"")</f>
        <v/>
      </c>
      <c r="B1943" s="74" t="str">
        <f t="shared" si="481"/>
        <v/>
      </c>
      <c r="C1943" s="86" t="str">
        <f t="shared" si="489"/>
        <v/>
      </c>
      <c r="D1943" s="86" t="str">
        <f t="shared" si="490"/>
        <v/>
      </c>
      <c r="E1943" s="86" t="str">
        <f t="shared" si="491"/>
        <v/>
      </c>
      <c r="F1943" s="86" t="str">
        <f t="shared" si="492"/>
        <v/>
      </c>
      <c r="G1943" s="86" t="str">
        <f t="shared" si="493"/>
        <v/>
      </c>
      <c r="H1943" s="87" t="str">
        <f>IF(EXPORTADO!B1925&lt;&gt;"",EXPORTADO!B1925,"")</f>
        <v/>
      </c>
      <c r="I1943" s="78" t="str">
        <f t="shared" si="482"/>
        <v/>
      </c>
      <c r="J1943" s="78"/>
      <c r="K1943" s="88" t="str">
        <f>IF(EXPORTADO!A1925&lt;&gt;"",TRIM(EXPORTADO!A1925),"")</f>
        <v/>
      </c>
      <c r="L1943" s="50" t="str">
        <f>IF(K1943&lt;&gt;"",EXPORTADO!D1925,"")</f>
        <v/>
      </c>
      <c r="M1943" s="50"/>
      <c r="N1943" s="78" t="str">
        <f>IF(K1943&lt;&gt;"",EXPORTADO!C1925,"")</f>
        <v/>
      </c>
      <c r="O1943" s="89" t="str">
        <f>IF(G1943&lt;&gt;"",EXPORTADO!E1925,"")</f>
        <v/>
      </c>
      <c r="P1943" s="90" t="str">
        <f>IF(G1943&lt;&gt;"",EXPORTADO!F1925,"")</f>
        <v/>
      </c>
      <c r="Q1943" s="90" t="str">
        <f>IF($G1943&lt;&gt;"",$O1943*P1943,IF(OR($I1943="c",$I1943="css"),SUMIF($G$22:G$2999,$K1943,Q$22:Q$2999),IF($I1943="c1",SUMIF($F$22:F$2999,$K1943,Q$22:Q$2999),IF($I1943="c2",SUMIF($E$22:E$2999,$K1943,Q$22:Q$2999),IF($I1943="c3",SUMIF($D$22:D$2999,$K1943,Q$22:Q$2999),IF($I1943="c4",SUMIF($C$22:C$2999,$K1943,Q$22:Q$2999),""))))))</f>
        <v/>
      </c>
      <c r="S1943" s="90" t="s">
        <v>17</v>
      </c>
      <c r="T1943" s="90" t="str">
        <f>IF(G1943&lt;&gt;"",IF(S1943&lt;&gt;"",O1943*S1943,"Celda Vacia"),IF($G1943&lt;&gt;"",$O1943*S1943,IF(OR($I1943="c",$I1943="css"),SUMIF($G$22:G$2999,$K1943,T$22:T$2999),IF($I1943="c1",SUMIF($F$22:F$2999,$K1943,T$22:T$2999),IF($I1943="c2",SUMIF($E$22:E$2999,$K1943,T$22:T$2999),IF($I1943="c3",SUMIF($D$22:D$2999,$K1943,T$22:T$2999),IF($I1943="c4",SUMIF($C$22:C$2999,$K1943,T$22:T$2999),"")))))))</f>
        <v/>
      </c>
      <c r="U1943" s="91" t="str">
        <f t="shared" si="494"/>
        <v/>
      </c>
      <c r="V1943" s="45"/>
      <c r="X1943" s="50" t="str">
        <f t="shared" si="483"/>
        <v/>
      </c>
      <c r="Y1943" s="69" t="str">
        <f t="shared" si="484"/>
        <v/>
      </c>
      <c r="Z1943" s="69" t="str">
        <f t="shared" si="485"/>
        <v/>
      </c>
      <c r="AA1943" s="69" t="str">
        <f>IF(I1943="CSS",IF(RELLENAR!$F$6="PEM",IF(OR(T1943&lt;(Q1943),Q1943=0),1,""),IF(OR(T1943*(1+$T$11+$T$9)&lt;(Q1943*(1+$O$9+$O$11)),Q1943=0),1,"")),"")</f>
        <v/>
      </c>
      <c r="AB1943" s="93" t="str">
        <f t="shared" si="486"/>
        <v/>
      </c>
      <c r="AC1943" s="56" t="str">
        <f t="shared" si="495"/>
        <v/>
      </c>
      <c r="AD1943" s="94" t="str">
        <f t="shared" si="496"/>
        <v/>
      </c>
      <c r="AE1943" s="56" t="str">
        <f t="shared" si="487"/>
        <v/>
      </c>
      <c r="AF1943" s="78" t="str">
        <f t="shared" si="488"/>
        <v/>
      </c>
    </row>
    <row r="1944" spans="1:32" s="74" customFormat="1" x14ac:dyDescent="0.2">
      <c r="A1944" s="74" t="str">
        <f>IF(EXPORTADO!I1926&lt;&gt;"",EXPORTADO!I1926,"")</f>
        <v/>
      </c>
      <c r="B1944" s="74" t="str">
        <f t="shared" si="481"/>
        <v/>
      </c>
      <c r="C1944" s="86" t="str">
        <f t="shared" si="489"/>
        <v/>
      </c>
      <c r="D1944" s="86" t="str">
        <f t="shared" si="490"/>
        <v/>
      </c>
      <c r="E1944" s="86" t="str">
        <f t="shared" si="491"/>
        <v/>
      </c>
      <c r="F1944" s="86" t="str">
        <f t="shared" si="492"/>
        <v/>
      </c>
      <c r="G1944" s="86" t="str">
        <f t="shared" si="493"/>
        <v/>
      </c>
      <c r="H1944" s="87" t="str">
        <f>IF(EXPORTADO!B1926&lt;&gt;"",EXPORTADO!B1926,"")</f>
        <v/>
      </c>
      <c r="I1944" s="78" t="str">
        <f t="shared" si="482"/>
        <v/>
      </c>
      <c r="J1944" s="78"/>
      <c r="K1944" s="88" t="str">
        <f>IF(EXPORTADO!A1926&lt;&gt;"",TRIM(EXPORTADO!A1926),"")</f>
        <v/>
      </c>
      <c r="L1944" s="50" t="str">
        <f>IF(K1944&lt;&gt;"",EXPORTADO!D1926,"")</f>
        <v/>
      </c>
      <c r="M1944" s="50"/>
      <c r="N1944" s="78" t="str">
        <f>IF(K1944&lt;&gt;"",EXPORTADO!C1926,"")</f>
        <v/>
      </c>
      <c r="O1944" s="89" t="str">
        <f>IF(G1944&lt;&gt;"",EXPORTADO!E1926,"")</f>
        <v/>
      </c>
      <c r="P1944" s="90" t="str">
        <f>IF(G1944&lt;&gt;"",EXPORTADO!F1926,"")</f>
        <v/>
      </c>
      <c r="Q1944" s="90" t="str">
        <f>IF($G1944&lt;&gt;"",$O1944*P1944,IF(OR($I1944="c",$I1944="css"),SUMIF($G$22:G$2999,$K1944,Q$22:Q$2999),IF($I1944="c1",SUMIF($F$22:F$2999,$K1944,Q$22:Q$2999),IF($I1944="c2",SUMIF($E$22:E$2999,$K1944,Q$22:Q$2999),IF($I1944="c3",SUMIF($D$22:D$2999,$K1944,Q$22:Q$2999),IF($I1944="c4",SUMIF($C$22:C$2999,$K1944,Q$22:Q$2999),""))))))</f>
        <v/>
      </c>
      <c r="S1944" s="90" t="s">
        <v>17</v>
      </c>
      <c r="T1944" s="90" t="str">
        <f>IF(G1944&lt;&gt;"",IF(S1944&lt;&gt;"",O1944*S1944,"Celda Vacia"),IF($G1944&lt;&gt;"",$O1944*S1944,IF(OR($I1944="c",$I1944="css"),SUMIF($G$22:G$2999,$K1944,T$22:T$2999),IF($I1944="c1",SUMIF($F$22:F$2999,$K1944,T$22:T$2999),IF($I1944="c2",SUMIF($E$22:E$2999,$K1944,T$22:T$2999),IF($I1944="c3",SUMIF($D$22:D$2999,$K1944,T$22:T$2999),IF($I1944="c4",SUMIF($C$22:C$2999,$K1944,T$22:T$2999),"")))))))</f>
        <v/>
      </c>
      <c r="U1944" s="91" t="str">
        <f t="shared" si="494"/>
        <v/>
      </c>
      <c r="V1944" s="45"/>
      <c r="X1944" s="50" t="str">
        <f t="shared" si="483"/>
        <v/>
      </c>
      <c r="Y1944" s="69" t="str">
        <f t="shared" si="484"/>
        <v/>
      </c>
      <c r="Z1944" s="69" t="str">
        <f t="shared" si="485"/>
        <v/>
      </c>
      <c r="AA1944" s="69" t="str">
        <f>IF(I1944="CSS",IF(RELLENAR!$F$6="PEM",IF(OR(T1944&lt;(Q1944),Q1944=0),1,""),IF(OR(T1944*(1+$T$11+$T$9)&lt;(Q1944*(1+$O$9+$O$11)),Q1944=0),1,"")),"")</f>
        <v/>
      </c>
      <c r="AB1944" s="93" t="str">
        <f t="shared" si="486"/>
        <v/>
      </c>
      <c r="AC1944" s="56" t="str">
        <f t="shared" si="495"/>
        <v/>
      </c>
      <c r="AD1944" s="94" t="str">
        <f t="shared" si="496"/>
        <v/>
      </c>
      <c r="AE1944" s="56" t="str">
        <f t="shared" si="487"/>
        <v/>
      </c>
      <c r="AF1944" s="78" t="str">
        <f t="shared" si="488"/>
        <v/>
      </c>
    </row>
    <row r="1945" spans="1:32" s="74" customFormat="1" x14ac:dyDescent="0.2">
      <c r="A1945" s="74" t="str">
        <f>IF(EXPORTADO!I1927&lt;&gt;"",EXPORTADO!I1927,"")</f>
        <v/>
      </c>
      <c r="B1945" s="74" t="str">
        <f t="shared" si="481"/>
        <v/>
      </c>
      <c r="C1945" s="86" t="str">
        <f t="shared" si="489"/>
        <v/>
      </c>
      <c r="D1945" s="86" t="str">
        <f t="shared" si="490"/>
        <v/>
      </c>
      <c r="E1945" s="86" t="str">
        <f t="shared" si="491"/>
        <v/>
      </c>
      <c r="F1945" s="86" t="str">
        <f t="shared" si="492"/>
        <v/>
      </c>
      <c r="G1945" s="86" t="str">
        <f t="shared" si="493"/>
        <v/>
      </c>
      <c r="H1945" s="87" t="str">
        <f>IF(EXPORTADO!B1927&lt;&gt;"",EXPORTADO!B1927,"")</f>
        <v/>
      </c>
      <c r="I1945" s="78" t="str">
        <f t="shared" si="482"/>
        <v/>
      </c>
      <c r="J1945" s="78"/>
      <c r="K1945" s="88" t="str">
        <f>IF(EXPORTADO!A1927&lt;&gt;"",TRIM(EXPORTADO!A1927),"")</f>
        <v/>
      </c>
      <c r="L1945" s="50" t="str">
        <f>IF(K1945&lt;&gt;"",EXPORTADO!D1927,"")</f>
        <v/>
      </c>
      <c r="M1945" s="50"/>
      <c r="N1945" s="78" t="str">
        <f>IF(K1945&lt;&gt;"",EXPORTADO!C1927,"")</f>
        <v/>
      </c>
      <c r="O1945" s="89" t="str">
        <f>IF(G1945&lt;&gt;"",EXPORTADO!E1927,"")</f>
        <v/>
      </c>
      <c r="P1945" s="90" t="str">
        <f>IF(G1945&lt;&gt;"",EXPORTADO!F1927,"")</f>
        <v/>
      </c>
      <c r="Q1945" s="90" t="str">
        <f>IF($G1945&lt;&gt;"",$O1945*P1945,IF(OR($I1945="c",$I1945="css"),SUMIF($G$22:G$2999,$K1945,Q$22:Q$2999),IF($I1945="c1",SUMIF($F$22:F$2999,$K1945,Q$22:Q$2999),IF($I1945="c2",SUMIF($E$22:E$2999,$K1945,Q$22:Q$2999),IF($I1945="c3",SUMIF($D$22:D$2999,$K1945,Q$22:Q$2999),IF($I1945="c4",SUMIF($C$22:C$2999,$K1945,Q$22:Q$2999),""))))))</f>
        <v/>
      </c>
      <c r="S1945" s="90" t="s">
        <v>17</v>
      </c>
      <c r="T1945" s="90" t="str">
        <f>IF(G1945&lt;&gt;"",IF(S1945&lt;&gt;"",O1945*S1945,"Celda Vacia"),IF($G1945&lt;&gt;"",$O1945*S1945,IF(OR($I1945="c",$I1945="css"),SUMIF($G$22:G$2999,$K1945,T$22:T$2999),IF($I1945="c1",SUMIF($F$22:F$2999,$K1945,T$22:T$2999),IF($I1945="c2",SUMIF($E$22:E$2999,$K1945,T$22:T$2999),IF($I1945="c3",SUMIF($D$22:D$2999,$K1945,T$22:T$2999),IF($I1945="c4",SUMIF($C$22:C$2999,$K1945,T$22:T$2999),"")))))))</f>
        <v/>
      </c>
      <c r="U1945" s="91" t="str">
        <f t="shared" si="494"/>
        <v/>
      </c>
      <c r="V1945" s="45"/>
      <c r="X1945" s="50" t="str">
        <f t="shared" si="483"/>
        <v/>
      </c>
      <c r="Y1945" s="69" t="str">
        <f t="shared" si="484"/>
        <v/>
      </c>
      <c r="Z1945" s="69" t="str">
        <f t="shared" si="485"/>
        <v/>
      </c>
      <c r="AA1945" s="69" t="str">
        <f>IF(I1945="CSS",IF(RELLENAR!$F$6="PEM",IF(OR(T1945&lt;(Q1945),Q1945=0),1,""),IF(OR(T1945*(1+$T$11+$T$9)&lt;(Q1945*(1+$O$9+$O$11)),Q1945=0),1,"")),"")</f>
        <v/>
      </c>
      <c r="AB1945" s="93" t="str">
        <f t="shared" si="486"/>
        <v/>
      </c>
      <c r="AC1945" s="56" t="str">
        <f t="shared" si="495"/>
        <v/>
      </c>
      <c r="AD1945" s="94" t="str">
        <f t="shared" si="496"/>
        <v/>
      </c>
      <c r="AE1945" s="56" t="str">
        <f t="shared" si="487"/>
        <v/>
      </c>
      <c r="AF1945" s="78" t="str">
        <f t="shared" si="488"/>
        <v/>
      </c>
    </row>
    <row r="1946" spans="1:32" s="74" customFormat="1" x14ac:dyDescent="0.2">
      <c r="A1946" s="74" t="str">
        <f>IF(EXPORTADO!I1928&lt;&gt;"",EXPORTADO!I1928,"")</f>
        <v/>
      </c>
      <c r="B1946" s="74" t="str">
        <f t="shared" si="481"/>
        <v/>
      </c>
      <c r="C1946" s="86" t="str">
        <f t="shared" si="489"/>
        <v/>
      </c>
      <c r="D1946" s="86" t="str">
        <f t="shared" si="490"/>
        <v/>
      </c>
      <c r="E1946" s="86" t="str">
        <f t="shared" si="491"/>
        <v/>
      </c>
      <c r="F1946" s="86" t="str">
        <f t="shared" si="492"/>
        <v/>
      </c>
      <c r="G1946" s="86" t="str">
        <f t="shared" si="493"/>
        <v/>
      </c>
      <c r="H1946" s="87" t="str">
        <f>IF(EXPORTADO!B1928&lt;&gt;"",EXPORTADO!B1928,"")</f>
        <v/>
      </c>
      <c r="I1946" s="78" t="str">
        <f t="shared" si="482"/>
        <v/>
      </c>
      <c r="J1946" s="78"/>
      <c r="K1946" s="88" t="str">
        <f>IF(EXPORTADO!A1928&lt;&gt;"",TRIM(EXPORTADO!A1928),"")</f>
        <v/>
      </c>
      <c r="L1946" s="50" t="str">
        <f>IF(K1946&lt;&gt;"",EXPORTADO!D1928,"")</f>
        <v/>
      </c>
      <c r="M1946" s="50"/>
      <c r="N1946" s="78" t="str">
        <f>IF(K1946&lt;&gt;"",EXPORTADO!C1928,"")</f>
        <v/>
      </c>
      <c r="O1946" s="89" t="str">
        <f>IF(G1946&lt;&gt;"",EXPORTADO!E1928,"")</f>
        <v/>
      </c>
      <c r="P1946" s="90" t="str">
        <f>IF(G1946&lt;&gt;"",EXPORTADO!F1928,"")</f>
        <v/>
      </c>
      <c r="Q1946" s="90" t="str">
        <f>IF($G1946&lt;&gt;"",$O1946*P1946,IF(OR($I1946="c",$I1946="css"),SUMIF($G$22:G$2999,$K1946,Q$22:Q$2999),IF($I1946="c1",SUMIF($F$22:F$2999,$K1946,Q$22:Q$2999),IF($I1946="c2",SUMIF($E$22:E$2999,$K1946,Q$22:Q$2999),IF($I1946="c3",SUMIF($D$22:D$2999,$K1946,Q$22:Q$2999),IF($I1946="c4",SUMIF($C$22:C$2999,$K1946,Q$22:Q$2999),""))))))</f>
        <v/>
      </c>
      <c r="S1946" s="90" t="s">
        <v>17</v>
      </c>
      <c r="T1946" s="90" t="str">
        <f>IF(G1946&lt;&gt;"",IF(S1946&lt;&gt;"",O1946*S1946,"Celda Vacia"),IF($G1946&lt;&gt;"",$O1946*S1946,IF(OR($I1946="c",$I1946="css"),SUMIF($G$22:G$2999,$K1946,T$22:T$2999),IF($I1946="c1",SUMIF($F$22:F$2999,$K1946,T$22:T$2999),IF($I1946="c2",SUMIF($E$22:E$2999,$K1946,T$22:T$2999),IF($I1946="c3",SUMIF($D$22:D$2999,$K1946,T$22:T$2999),IF($I1946="c4",SUMIF($C$22:C$2999,$K1946,T$22:T$2999),"")))))))</f>
        <v/>
      </c>
      <c r="U1946" s="91" t="str">
        <f t="shared" si="494"/>
        <v/>
      </c>
      <c r="V1946" s="45"/>
      <c r="X1946" s="50" t="str">
        <f t="shared" si="483"/>
        <v/>
      </c>
      <c r="Y1946" s="69" t="str">
        <f t="shared" si="484"/>
        <v/>
      </c>
      <c r="Z1946" s="69" t="str">
        <f t="shared" si="485"/>
        <v/>
      </c>
      <c r="AA1946" s="69" t="str">
        <f>IF(I1946="CSS",IF(RELLENAR!$F$6="PEM",IF(OR(T1946&lt;(Q1946),Q1946=0),1,""),IF(OR(T1946*(1+$T$11+$T$9)&lt;(Q1946*(1+$O$9+$O$11)),Q1946=0),1,"")),"")</f>
        <v/>
      </c>
      <c r="AB1946" s="93" t="str">
        <f t="shared" si="486"/>
        <v/>
      </c>
      <c r="AC1946" s="56" t="str">
        <f t="shared" si="495"/>
        <v/>
      </c>
      <c r="AD1946" s="94" t="str">
        <f t="shared" si="496"/>
        <v/>
      </c>
      <c r="AE1946" s="56" t="str">
        <f t="shared" si="487"/>
        <v/>
      </c>
      <c r="AF1946" s="78" t="str">
        <f t="shared" si="488"/>
        <v/>
      </c>
    </row>
    <row r="1947" spans="1:32" s="74" customFormat="1" x14ac:dyDescent="0.2">
      <c r="A1947" s="74" t="str">
        <f>IF(EXPORTADO!I1929&lt;&gt;"",EXPORTADO!I1929,"")</f>
        <v/>
      </c>
      <c r="B1947" s="74" t="str">
        <f t="shared" si="481"/>
        <v/>
      </c>
      <c r="C1947" s="86" t="str">
        <f t="shared" si="489"/>
        <v/>
      </c>
      <c r="D1947" s="86" t="str">
        <f t="shared" si="490"/>
        <v/>
      </c>
      <c r="E1947" s="86" t="str">
        <f t="shared" si="491"/>
        <v/>
      </c>
      <c r="F1947" s="86" t="str">
        <f t="shared" si="492"/>
        <v/>
      </c>
      <c r="G1947" s="86" t="str">
        <f t="shared" si="493"/>
        <v/>
      </c>
      <c r="H1947" s="87" t="str">
        <f>IF(EXPORTADO!B1929&lt;&gt;"",EXPORTADO!B1929,"")</f>
        <v/>
      </c>
      <c r="I1947" s="78" t="str">
        <f t="shared" si="482"/>
        <v/>
      </c>
      <c r="J1947" s="78"/>
      <c r="K1947" s="88" t="str">
        <f>IF(EXPORTADO!A1929&lt;&gt;"",TRIM(EXPORTADO!A1929),"")</f>
        <v/>
      </c>
      <c r="L1947" s="50" t="str">
        <f>IF(K1947&lt;&gt;"",EXPORTADO!D1929,"")</f>
        <v/>
      </c>
      <c r="M1947" s="50"/>
      <c r="N1947" s="78" t="str">
        <f>IF(K1947&lt;&gt;"",EXPORTADO!C1929,"")</f>
        <v/>
      </c>
      <c r="O1947" s="89" t="str">
        <f>IF(G1947&lt;&gt;"",EXPORTADO!E1929,"")</f>
        <v/>
      </c>
      <c r="P1947" s="90" t="str">
        <f>IF(G1947&lt;&gt;"",EXPORTADO!F1929,"")</f>
        <v/>
      </c>
      <c r="Q1947" s="90" t="str">
        <f>IF($G1947&lt;&gt;"",$O1947*P1947,IF(OR($I1947="c",$I1947="css"),SUMIF($G$22:G$2999,$K1947,Q$22:Q$2999),IF($I1947="c1",SUMIF($F$22:F$2999,$K1947,Q$22:Q$2999),IF($I1947="c2",SUMIF($E$22:E$2999,$K1947,Q$22:Q$2999),IF($I1947="c3",SUMIF($D$22:D$2999,$K1947,Q$22:Q$2999),IF($I1947="c4",SUMIF($C$22:C$2999,$K1947,Q$22:Q$2999),""))))))</f>
        <v/>
      </c>
      <c r="S1947" s="90" t="s">
        <v>17</v>
      </c>
      <c r="T1947" s="90" t="str">
        <f>IF(G1947&lt;&gt;"",IF(S1947&lt;&gt;"",O1947*S1947,"Celda Vacia"),IF($G1947&lt;&gt;"",$O1947*S1947,IF(OR($I1947="c",$I1947="css"),SUMIF($G$22:G$2999,$K1947,T$22:T$2999),IF($I1947="c1",SUMIF($F$22:F$2999,$K1947,T$22:T$2999),IF($I1947="c2",SUMIF($E$22:E$2999,$K1947,T$22:T$2999),IF($I1947="c3",SUMIF($D$22:D$2999,$K1947,T$22:T$2999),IF($I1947="c4",SUMIF($C$22:C$2999,$K1947,T$22:T$2999),"")))))))</f>
        <v/>
      </c>
      <c r="U1947" s="91" t="str">
        <f t="shared" si="494"/>
        <v/>
      </c>
      <c r="V1947" s="45"/>
      <c r="X1947" s="50" t="str">
        <f t="shared" si="483"/>
        <v/>
      </c>
      <c r="Y1947" s="69" t="str">
        <f t="shared" si="484"/>
        <v/>
      </c>
      <c r="Z1947" s="69" t="str">
        <f t="shared" si="485"/>
        <v/>
      </c>
      <c r="AA1947" s="69" t="str">
        <f>IF(I1947="CSS",IF(RELLENAR!$F$6="PEM",IF(OR(T1947&lt;(Q1947),Q1947=0),1,""),IF(OR(T1947*(1+$T$11+$T$9)&lt;(Q1947*(1+$O$9+$O$11)),Q1947=0),1,"")),"")</f>
        <v/>
      </c>
      <c r="AB1947" s="93" t="str">
        <f t="shared" si="486"/>
        <v/>
      </c>
      <c r="AC1947" s="56" t="str">
        <f t="shared" si="495"/>
        <v/>
      </c>
      <c r="AD1947" s="94" t="str">
        <f t="shared" si="496"/>
        <v/>
      </c>
      <c r="AE1947" s="56" t="str">
        <f t="shared" si="487"/>
        <v/>
      </c>
      <c r="AF1947" s="78" t="str">
        <f t="shared" si="488"/>
        <v/>
      </c>
    </row>
    <row r="1948" spans="1:32" s="74" customFormat="1" x14ac:dyDescent="0.2">
      <c r="A1948" s="74" t="str">
        <f>IF(EXPORTADO!I1930&lt;&gt;"",EXPORTADO!I1930,"")</f>
        <v/>
      </c>
      <c r="B1948" s="74" t="str">
        <f t="shared" si="481"/>
        <v/>
      </c>
      <c r="C1948" s="86" t="str">
        <f t="shared" si="489"/>
        <v/>
      </c>
      <c r="D1948" s="86" t="str">
        <f t="shared" si="490"/>
        <v/>
      </c>
      <c r="E1948" s="86" t="str">
        <f t="shared" si="491"/>
        <v/>
      </c>
      <c r="F1948" s="86" t="str">
        <f t="shared" si="492"/>
        <v/>
      </c>
      <c r="G1948" s="86" t="str">
        <f t="shared" si="493"/>
        <v/>
      </c>
      <c r="H1948" s="87" t="str">
        <f>IF(EXPORTADO!B1930&lt;&gt;"",EXPORTADO!B1930,"")</f>
        <v/>
      </c>
      <c r="I1948" s="78" t="str">
        <f t="shared" si="482"/>
        <v/>
      </c>
      <c r="J1948" s="78"/>
      <c r="K1948" s="88" t="str">
        <f>IF(EXPORTADO!A1930&lt;&gt;"",TRIM(EXPORTADO!A1930),"")</f>
        <v/>
      </c>
      <c r="L1948" s="50" t="str">
        <f>IF(K1948&lt;&gt;"",EXPORTADO!D1930,"")</f>
        <v/>
      </c>
      <c r="M1948" s="50"/>
      <c r="N1948" s="78" t="str">
        <f>IF(K1948&lt;&gt;"",EXPORTADO!C1930,"")</f>
        <v/>
      </c>
      <c r="O1948" s="89" t="str">
        <f>IF(G1948&lt;&gt;"",EXPORTADO!E1930,"")</f>
        <v/>
      </c>
      <c r="P1948" s="90" t="str">
        <f>IF(G1948&lt;&gt;"",EXPORTADO!F1930,"")</f>
        <v/>
      </c>
      <c r="Q1948" s="90" t="str">
        <f>IF($G1948&lt;&gt;"",$O1948*P1948,IF(OR($I1948="c",$I1948="css"),SUMIF($G$22:G$2999,$K1948,Q$22:Q$2999),IF($I1948="c1",SUMIF($F$22:F$2999,$K1948,Q$22:Q$2999),IF($I1948="c2",SUMIF($E$22:E$2999,$K1948,Q$22:Q$2999),IF($I1948="c3",SUMIF($D$22:D$2999,$K1948,Q$22:Q$2999),IF($I1948="c4",SUMIF($C$22:C$2999,$K1948,Q$22:Q$2999),""))))))</f>
        <v/>
      </c>
      <c r="S1948" s="90" t="s">
        <v>17</v>
      </c>
      <c r="T1948" s="90" t="str">
        <f>IF(G1948&lt;&gt;"",IF(S1948&lt;&gt;"",O1948*S1948,"Celda Vacia"),IF($G1948&lt;&gt;"",$O1948*S1948,IF(OR($I1948="c",$I1948="css"),SUMIF($G$22:G$2999,$K1948,T$22:T$2999),IF($I1948="c1",SUMIF($F$22:F$2999,$K1948,T$22:T$2999),IF($I1948="c2",SUMIF($E$22:E$2999,$K1948,T$22:T$2999),IF($I1948="c3",SUMIF($D$22:D$2999,$K1948,T$22:T$2999),IF($I1948="c4",SUMIF($C$22:C$2999,$K1948,T$22:T$2999),"")))))))</f>
        <v/>
      </c>
      <c r="U1948" s="91" t="str">
        <f t="shared" si="494"/>
        <v/>
      </c>
      <c r="V1948" s="45"/>
      <c r="X1948" s="50" t="str">
        <f t="shared" si="483"/>
        <v/>
      </c>
      <c r="Y1948" s="69" t="str">
        <f t="shared" si="484"/>
        <v/>
      </c>
      <c r="Z1948" s="69" t="str">
        <f t="shared" si="485"/>
        <v/>
      </c>
      <c r="AA1948" s="69" t="str">
        <f>IF(I1948="CSS",IF(RELLENAR!$F$6="PEM",IF(OR(T1948&lt;(Q1948),Q1948=0),1,""),IF(OR(T1948*(1+$T$11+$T$9)&lt;(Q1948*(1+$O$9+$O$11)),Q1948=0),1,"")),"")</f>
        <v/>
      </c>
      <c r="AB1948" s="93" t="str">
        <f t="shared" si="486"/>
        <v/>
      </c>
      <c r="AC1948" s="56" t="str">
        <f t="shared" si="495"/>
        <v/>
      </c>
      <c r="AD1948" s="94" t="str">
        <f t="shared" si="496"/>
        <v/>
      </c>
      <c r="AE1948" s="56" t="str">
        <f t="shared" si="487"/>
        <v/>
      </c>
      <c r="AF1948" s="78" t="str">
        <f t="shared" si="488"/>
        <v/>
      </c>
    </row>
    <row r="1949" spans="1:32" s="74" customFormat="1" x14ac:dyDescent="0.2">
      <c r="A1949" s="74" t="str">
        <f>IF(EXPORTADO!I1931&lt;&gt;"",EXPORTADO!I1931,"")</f>
        <v/>
      </c>
      <c r="B1949" s="74" t="str">
        <f t="shared" si="481"/>
        <v/>
      </c>
      <c r="C1949" s="86" t="str">
        <f t="shared" si="489"/>
        <v/>
      </c>
      <c r="D1949" s="86" t="str">
        <f t="shared" si="490"/>
        <v/>
      </c>
      <c r="E1949" s="86" t="str">
        <f t="shared" si="491"/>
        <v/>
      </c>
      <c r="F1949" s="86" t="str">
        <f t="shared" si="492"/>
        <v/>
      </c>
      <c r="G1949" s="86" t="str">
        <f t="shared" si="493"/>
        <v/>
      </c>
      <c r="H1949" s="87" t="str">
        <f>IF(EXPORTADO!B1931&lt;&gt;"",EXPORTADO!B1931,"")</f>
        <v/>
      </c>
      <c r="I1949" s="78" t="str">
        <f t="shared" si="482"/>
        <v/>
      </c>
      <c r="J1949" s="78"/>
      <c r="K1949" s="88" t="str">
        <f>IF(EXPORTADO!A1931&lt;&gt;"",TRIM(EXPORTADO!A1931),"")</f>
        <v/>
      </c>
      <c r="L1949" s="50" t="str">
        <f>IF(K1949&lt;&gt;"",EXPORTADO!D1931,"")</f>
        <v/>
      </c>
      <c r="M1949" s="50"/>
      <c r="N1949" s="78" t="str">
        <f>IF(K1949&lt;&gt;"",EXPORTADO!C1931,"")</f>
        <v/>
      </c>
      <c r="O1949" s="89" t="str">
        <f>IF(G1949&lt;&gt;"",EXPORTADO!E1931,"")</f>
        <v/>
      </c>
      <c r="P1949" s="90" t="str">
        <f>IF(G1949&lt;&gt;"",EXPORTADO!F1931,"")</f>
        <v/>
      </c>
      <c r="Q1949" s="90" t="str">
        <f>IF($G1949&lt;&gt;"",$O1949*P1949,IF(OR($I1949="c",$I1949="css"),SUMIF($G$22:G$2999,$K1949,Q$22:Q$2999),IF($I1949="c1",SUMIF($F$22:F$2999,$K1949,Q$22:Q$2999),IF($I1949="c2",SUMIF($E$22:E$2999,$K1949,Q$22:Q$2999),IF($I1949="c3",SUMIF($D$22:D$2999,$K1949,Q$22:Q$2999),IF($I1949="c4",SUMIF($C$22:C$2999,$K1949,Q$22:Q$2999),""))))))</f>
        <v/>
      </c>
      <c r="S1949" s="90" t="s">
        <v>17</v>
      </c>
      <c r="T1949" s="90" t="str">
        <f>IF(G1949&lt;&gt;"",IF(S1949&lt;&gt;"",O1949*S1949,"Celda Vacia"),IF($G1949&lt;&gt;"",$O1949*S1949,IF(OR($I1949="c",$I1949="css"),SUMIF($G$22:G$2999,$K1949,T$22:T$2999),IF($I1949="c1",SUMIF($F$22:F$2999,$K1949,T$22:T$2999),IF($I1949="c2",SUMIF($E$22:E$2999,$K1949,T$22:T$2999),IF($I1949="c3",SUMIF($D$22:D$2999,$K1949,T$22:T$2999),IF($I1949="c4",SUMIF($C$22:C$2999,$K1949,T$22:T$2999),"")))))))</f>
        <v/>
      </c>
      <c r="U1949" s="91" t="str">
        <f t="shared" si="494"/>
        <v/>
      </c>
      <c r="V1949" s="45"/>
      <c r="X1949" s="50" t="str">
        <f t="shared" si="483"/>
        <v/>
      </c>
      <c r="Y1949" s="69" t="str">
        <f t="shared" si="484"/>
        <v/>
      </c>
      <c r="Z1949" s="69" t="str">
        <f t="shared" si="485"/>
        <v/>
      </c>
      <c r="AA1949" s="69" t="str">
        <f>IF(I1949="CSS",IF(RELLENAR!$F$6="PEM",IF(OR(T1949&lt;(Q1949),Q1949=0),1,""),IF(OR(T1949*(1+$T$11+$T$9)&lt;(Q1949*(1+$O$9+$O$11)),Q1949=0),1,"")),"")</f>
        <v/>
      </c>
      <c r="AB1949" s="93" t="str">
        <f t="shared" si="486"/>
        <v/>
      </c>
      <c r="AC1949" s="56" t="str">
        <f t="shared" si="495"/>
        <v/>
      </c>
      <c r="AD1949" s="94" t="str">
        <f t="shared" si="496"/>
        <v/>
      </c>
      <c r="AE1949" s="56" t="str">
        <f t="shared" si="487"/>
        <v/>
      </c>
      <c r="AF1949" s="78" t="str">
        <f t="shared" si="488"/>
        <v/>
      </c>
    </row>
    <row r="1950" spans="1:32" s="74" customFormat="1" x14ac:dyDescent="0.2">
      <c r="A1950" s="74" t="str">
        <f>IF(EXPORTADO!I1932&lt;&gt;"",EXPORTADO!I1932,"")</f>
        <v/>
      </c>
      <c r="B1950" s="74" t="str">
        <f t="shared" si="481"/>
        <v/>
      </c>
      <c r="C1950" s="86" t="str">
        <f t="shared" si="489"/>
        <v/>
      </c>
      <c r="D1950" s="86" t="str">
        <f t="shared" si="490"/>
        <v/>
      </c>
      <c r="E1950" s="86" t="str">
        <f t="shared" si="491"/>
        <v/>
      </c>
      <c r="F1950" s="86" t="str">
        <f t="shared" si="492"/>
        <v/>
      </c>
      <c r="G1950" s="86" t="str">
        <f t="shared" si="493"/>
        <v/>
      </c>
      <c r="H1950" s="87" t="str">
        <f>IF(EXPORTADO!B1932&lt;&gt;"",EXPORTADO!B1932,"")</f>
        <v/>
      </c>
      <c r="I1950" s="78" t="str">
        <f t="shared" si="482"/>
        <v/>
      </c>
      <c r="J1950" s="78"/>
      <c r="K1950" s="88" t="str">
        <f>IF(EXPORTADO!A1932&lt;&gt;"",TRIM(EXPORTADO!A1932),"")</f>
        <v/>
      </c>
      <c r="L1950" s="50" t="str">
        <f>IF(K1950&lt;&gt;"",EXPORTADO!D1932,"")</f>
        <v/>
      </c>
      <c r="M1950" s="50"/>
      <c r="N1950" s="78" t="str">
        <f>IF(K1950&lt;&gt;"",EXPORTADO!C1932,"")</f>
        <v/>
      </c>
      <c r="O1950" s="89" t="str">
        <f>IF(G1950&lt;&gt;"",EXPORTADO!E1932,"")</f>
        <v/>
      </c>
      <c r="P1950" s="90" t="str">
        <f>IF(G1950&lt;&gt;"",EXPORTADO!F1932,"")</f>
        <v/>
      </c>
      <c r="Q1950" s="90" t="str">
        <f>IF($G1950&lt;&gt;"",$O1950*P1950,IF(OR($I1950="c",$I1950="css"),SUMIF($G$22:G$2999,$K1950,Q$22:Q$2999),IF($I1950="c1",SUMIF($F$22:F$2999,$K1950,Q$22:Q$2999),IF($I1950="c2",SUMIF($E$22:E$2999,$K1950,Q$22:Q$2999),IF($I1950="c3",SUMIF($D$22:D$2999,$K1950,Q$22:Q$2999),IF($I1950="c4",SUMIF($C$22:C$2999,$K1950,Q$22:Q$2999),""))))))</f>
        <v/>
      </c>
      <c r="S1950" s="90" t="s">
        <v>17</v>
      </c>
      <c r="T1950" s="90" t="str">
        <f>IF(G1950&lt;&gt;"",IF(S1950&lt;&gt;"",O1950*S1950,"Celda Vacia"),IF($G1950&lt;&gt;"",$O1950*S1950,IF(OR($I1950="c",$I1950="css"),SUMIF($G$22:G$2999,$K1950,T$22:T$2999),IF($I1950="c1",SUMIF($F$22:F$2999,$K1950,T$22:T$2999),IF($I1950="c2",SUMIF($E$22:E$2999,$K1950,T$22:T$2999),IF($I1950="c3",SUMIF($D$22:D$2999,$K1950,T$22:T$2999),IF($I1950="c4",SUMIF($C$22:C$2999,$K1950,T$22:T$2999),"")))))))</f>
        <v/>
      </c>
      <c r="U1950" s="91" t="str">
        <f t="shared" si="494"/>
        <v/>
      </c>
      <c r="V1950" s="45"/>
      <c r="X1950" s="50" t="str">
        <f t="shared" si="483"/>
        <v/>
      </c>
      <c r="Y1950" s="69" t="str">
        <f t="shared" si="484"/>
        <v/>
      </c>
      <c r="Z1950" s="69" t="str">
        <f t="shared" si="485"/>
        <v/>
      </c>
      <c r="AA1950" s="69" t="str">
        <f>IF(I1950="CSS",IF(RELLENAR!$F$6="PEM",IF(OR(T1950&lt;(Q1950),Q1950=0),1,""),IF(OR(T1950*(1+$T$11+$T$9)&lt;(Q1950*(1+$O$9+$O$11)),Q1950=0),1,"")),"")</f>
        <v/>
      </c>
      <c r="AB1950" s="93" t="str">
        <f t="shared" si="486"/>
        <v/>
      </c>
      <c r="AC1950" s="56" t="str">
        <f t="shared" si="495"/>
        <v/>
      </c>
      <c r="AD1950" s="94" t="str">
        <f t="shared" si="496"/>
        <v/>
      </c>
      <c r="AE1950" s="56" t="str">
        <f t="shared" si="487"/>
        <v/>
      </c>
      <c r="AF1950" s="78" t="str">
        <f t="shared" si="488"/>
        <v/>
      </c>
    </row>
    <row r="1951" spans="1:32" s="74" customFormat="1" x14ac:dyDescent="0.2">
      <c r="A1951" s="74" t="str">
        <f>IF(EXPORTADO!I1933&lt;&gt;"",EXPORTADO!I1933,"")</f>
        <v/>
      </c>
      <c r="B1951" s="74" t="str">
        <f t="shared" si="481"/>
        <v/>
      </c>
      <c r="C1951" s="86" t="str">
        <f t="shared" si="489"/>
        <v/>
      </c>
      <c r="D1951" s="86" t="str">
        <f t="shared" si="490"/>
        <v/>
      </c>
      <c r="E1951" s="86" t="str">
        <f t="shared" si="491"/>
        <v/>
      </c>
      <c r="F1951" s="86" t="str">
        <f t="shared" si="492"/>
        <v/>
      </c>
      <c r="G1951" s="86" t="str">
        <f t="shared" si="493"/>
        <v/>
      </c>
      <c r="H1951" s="87" t="str">
        <f>IF(EXPORTADO!B1933&lt;&gt;"",EXPORTADO!B1933,"")</f>
        <v/>
      </c>
      <c r="I1951" s="78" t="str">
        <f t="shared" si="482"/>
        <v/>
      </c>
      <c r="J1951" s="78"/>
      <c r="K1951" s="88" t="str">
        <f>IF(EXPORTADO!A1933&lt;&gt;"",TRIM(EXPORTADO!A1933),"")</f>
        <v/>
      </c>
      <c r="L1951" s="50" t="str">
        <f>IF(K1951&lt;&gt;"",EXPORTADO!D1933,"")</f>
        <v/>
      </c>
      <c r="M1951" s="50"/>
      <c r="N1951" s="78" t="str">
        <f>IF(K1951&lt;&gt;"",EXPORTADO!C1933,"")</f>
        <v/>
      </c>
      <c r="O1951" s="89" t="str">
        <f>IF(G1951&lt;&gt;"",EXPORTADO!E1933,"")</f>
        <v/>
      </c>
      <c r="P1951" s="90" t="str">
        <f>IF(G1951&lt;&gt;"",EXPORTADO!F1933,"")</f>
        <v/>
      </c>
      <c r="Q1951" s="90" t="str">
        <f>IF($G1951&lt;&gt;"",$O1951*P1951,IF(OR($I1951="c",$I1951="css"),SUMIF($G$22:G$2999,$K1951,Q$22:Q$2999),IF($I1951="c1",SUMIF($F$22:F$2999,$K1951,Q$22:Q$2999),IF($I1951="c2",SUMIF($E$22:E$2999,$K1951,Q$22:Q$2999),IF($I1951="c3",SUMIF($D$22:D$2999,$K1951,Q$22:Q$2999),IF($I1951="c4",SUMIF($C$22:C$2999,$K1951,Q$22:Q$2999),""))))))</f>
        <v/>
      </c>
      <c r="S1951" s="90" t="s">
        <v>17</v>
      </c>
      <c r="T1951" s="90" t="str">
        <f>IF(G1951&lt;&gt;"",IF(S1951&lt;&gt;"",O1951*S1951,"Celda Vacia"),IF($G1951&lt;&gt;"",$O1951*S1951,IF(OR($I1951="c",$I1951="css"),SUMIF($G$22:G$2999,$K1951,T$22:T$2999),IF($I1951="c1",SUMIF($F$22:F$2999,$K1951,T$22:T$2999),IF($I1951="c2",SUMIF($E$22:E$2999,$K1951,T$22:T$2999),IF($I1951="c3",SUMIF($D$22:D$2999,$K1951,T$22:T$2999),IF($I1951="c4",SUMIF($C$22:C$2999,$K1951,T$22:T$2999),"")))))))</f>
        <v/>
      </c>
      <c r="U1951" s="91" t="str">
        <f t="shared" si="494"/>
        <v/>
      </c>
      <c r="V1951" s="45"/>
      <c r="X1951" s="50" t="str">
        <f t="shared" si="483"/>
        <v/>
      </c>
      <c r="Y1951" s="69" t="str">
        <f t="shared" si="484"/>
        <v/>
      </c>
      <c r="Z1951" s="69" t="str">
        <f t="shared" si="485"/>
        <v/>
      </c>
      <c r="AA1951" s="69" t="str">
        <f>IF(I1951="CSS",IF(RELLENAR!$F$6="PEM",IF(OR(T1951&lt;(Q1951),Q1951=0),1,""),IF(OR(T1951*(1+$T$11+$T$9)&lt;(Q1951*(1+$O$9+$O$11)),Q1951=0),1,"")),"")</f>
        <v/>
      </c>
      <c r="AB1951" s="93" t="str">
        <f t="shared" si="486"/>
        <v/>
      </c>
      <c r="AC1951" s="56" t="str">
        <f t="shared" si="495"/>
        <v/>
      </c>
      <c r="AD1951" s="94" t="str">
        <f t="shared" si="496"/>
        <v/>
      </c>
      <c r="AE1951" s="56" t="str">
        <f t="shared" si="487"/>
        <v/>
      </c>
      <c r="AF1951" s="78" t="str">
        <f t="shared" si="488"/>
        <v/>
      </c>
    </row>
    <row r="1952" spans="1:32" s="74" customFormat="1" x14ac:dyDescent="0.2">
      <c r="A1952" s="74" t="str">
        <f>IF(EXPORTADO!I1934&lt;&gt;"",EXPORTADO!I1934,"")</f>
        <v/>
      </c>
      <c r="B1952" s="74" t="str">
        <f t="shared" si="481"/>
        <v/>
      </c>
      <c r="C1952" s="86" t="str">
        <f t="shared" si="489"/>
        <v/>
      </c>
      <c r="D1952" s="86" t="str">
        <f t="shared" si="490"/>
        <v/>
      </c>
      <c r="E1952" s="86" t="str">
        <f t="shared" si="491"/>
        <v/>
      </c>
      <c r="F1952" s="86" t="str">
        <f t="shared" si="492"/>
        <v/>
      </c>
      <c r="G1952" s="86" t="str">
        <f t="shared" si="493"/>
        <v/>
      </c>
      <c r="H1952" s="87" t="str">
        <f>IF(EXPORTADO!B1934&lt;&gt;"",EXPORTADO!B1934,"")</f>
        <v/>
      </c>
      <c r="I1952" s="78" t="str">
        <f t="shared" si="482"/>
        <v/>
      </c>
      <c r="J1952" s="78"/>
      <c r="K1952" s="88" t="str">
        <f>IF(EXPORTADO!A1934&lt;&gt;"",TRIM(EXPORTADO!A1934),"")</f>
        <v/>
      </c>
      <c r="L1952" s="50" t="str">
        <f>IF(K1952&lt;&gt;"",EXPORTADO!D1934,"")</f>
        <v/>
      </c>
      <c r="M1952" s="50"/>
      <c r="N1952" s="78" t="str">
        <f>IF(K1952&lt;&gt;"",EXPORTADO!C1934,"")</f>
        <v/>
      </c>
      <c r="O1952" s="89" t="str">
        <f>IF(G1952&lt;&gt;"",EXPORTADO!E1934,"")</f>
        <v/>
      </c>
      <c r="P1952" s="90" t="str">
        <f>IF(G1952&lt;&gt;"",EXPORTADO!F1934,"")</f>
        <v/>
      </c>
      <c r="Q1952" s="90" t="str">
        <f>IF($G1952&lt;&gt;"",$O1952*P1952,IF(OR($I1952="c",$I1952="css"),SUMIF($G$22:G$2999,$K1952,Q$22:Q$2999),IF($I1952="c1",SUMIF($F$22:F$2999,$K1952,Q$22:Q$2999),IF($I1952="c2",SUMIF($E$22:E$2999,$K1952,Q$22:Q$2999),IF($I1952="c3",SUMIF($D$22:D$2999,$K1952,Q$22:Q$2999),IF($I1952="c4",SUMIF($C$22:C$2999,$K1952,Q$22:Q$2999),""))))))</f>
        <v/>
      </c>
      <c r="S1952" s="90" t="s">
        <v>17</v>
      </c>
      <c r="T1952" s="90" t="str">
        <f>IF(G1952&lt;&gt;"",IF(S1952&lt;&gt;"",O1952*S1952,"Celda Vacia"),IF($G1952&lt;&gt;"",$O1952*S1952,IF(OR($I1952="c",$I1952="css"),SUMIF($G$22:G$2999,$K1952,T$22:T$2999),IF($I1952="c1",SUMIF($F$22:F$2999,$K1952,T$22:T$2999),IF($I1952="c2",SUMIF($E$22:E$2999,$K1952,T$22:T$2999),IF($I1952="c3",SUMIF($D$22:D$2999,$K1952,T$22:T$2999),IF($I1952="c4",SUMIF($C$22:C$2999,$K1952,T$22:T$2999),"")))))))</f>
        <v/>
      </c>
      <c r="U1952" s="91" t="str">
        <f t="shared" si="494"/>
        <v/>
      </c>
      <c r="V1952" s="45"/>
      <c r="X1952" s="50" t="str">
        <f t="shared" si="483"/>
        <v/>
      </c>
      <c r="Y1952" s="69" t="str">
        <f t="shared" si="484"/>
        <v/>
      </c>
      <c r="Z1952" s="69" t="str">
        <f t="shared" si="485"/>
        <v/>
      </c>
      <c r="AA1952" s="69" t="str">
        <f>IF(I1952="CSS",IF(RELLENAR!$F$6="PEM",IF(OR(T1952&lt;(Q1952),Q1952=0),1,""),IF(OR(T1952*(1+$T$11+$T$9)&lt;(Q1952*(1+$O$9+$O$11)),Q1952=0),1,"")),"")</f>
        <v/>
      </c>
      <c r="AB1952" s="93" t="str">
        <f t="shared" si="486"/>
        <v/>
      </c>
      <c r="AC1952" s="56" t="str">
        <f t="shared" si="495"/>
        <v/>
      </c>
      <c r="AD1952" s="94" t="str">
        <f t="shared" si="496"/>
        <v/>
      </c>
      <c r="AE1952" s="56" t="str">
        <f t="shared" si="487"/>
        <v/>
      </c>
      <c r="AF1952" s="78" t="str">
        <f t="shared" si="488"/>
        <v/>
      </c>
    </row>
    <row r="1953" spans="1:32" s="74" customFormat="1" x14ac:dyDescent="0.2">
      <c r="A1953" s="74" t="str">
        <f>IF(EXPORTADO!I1935&lt;&gt;"",EXPORTADO!I1935,"")</f>
        <v/>
      </c>
      <c r="B1953" s="74" t="str">
        <f t="shared" si="481"/>
        <v/>
      </c>
      <c r="C1953" s="86" t="str">
        <f t="shared" si="489"/>
        <v/>
      </c>
      <c r="D1953" s="86" t="str">
        <f t="shared" si="490"/>
        <v/>
      </c>
      <c r="E1953" s="86" t="str">
        <f t="shared" si="491"/>
        <v/>
      </c>
      <c r="F1953" s="86" t="str">
        <f t="shared" si="492"/>
        <v/>
      </c>
      <c r="G1953" s="86" t="str">
        <f t="shared" si="493"/>
        <v/>
      </c>
      <c r="H1953" s="87" t="str">
        <f>IF(EXPORTADO!B1935&lt;&gt;"",EXPORTADO!B1935,"")</f>
        <v/>
      </c>
      <c r="I1953" s="78" t="str">
        <f t="shared" si="482"/>
        <v/>
      </c>
      <c r="J1953" s="78"/>
      <c r="K1953" s="88" t="str">
        <f>IF(EXPORTADO!A1935&lt;&gt;"",TRIM(EXPORTADO!A1935),"")</f>
        <v/>
      </c>
      <c r="L1953" s="50" t="str">
        <f>IF(K1953&lt;&gt;"",EXPORTADO!D1935,"")</f>
        <v/>
      </c>
      <c r="M1953" s="50"/>
      <c r="N1953" s="78" t="str">
        <f>IF(K1953&lt;&gt;"",EXPORTADO!C1935,"")</f>
        <v/>
      </c>
      <c r="O1953" s="89" t="str">
        <f>IF(G1953&lt;&gt;"",EXPORTADO!E1935,"")</f>
        <v/>
      </c>
      <c r="P1953" s="90" t="str">
        <f>IF(G1953&lt;&gt;"",EXPORTADO!F1935,"")</f>
        <v/>
      </c>
      <c r="Q1953" s="90" t="str">
        <f>IF($G1953&lt;&gt;"",$O1953*P1953,IF(OR($I1953="c",$I1953="css"),SUMIF($G$22:G$2999,$K1953,Q$22:Q$2999),IF($I1953="c1",SUMIF($F$22:F$2999,$K1953,Q$22:Q$2999),IF($I1953="c2",SUMIF($E$22:E$2999,$K1953,Q$22:Q$2999),IF($I1953="c3",SUMIF($D$22:D$2999,$K1953,Q$22:Q$2999),IF($I1953="c4",SUMIF($C$22:C$2999,$K1953,Q$22:Q$2999),""))))))</f>
        <v/>
      </c>
      <c r="S1953" s="90" t="s">
        <v>17</v>
      </c>
      <c r="T1953" s="90" t="str">
        <f>IF(G1953&lt;&gt;"",IF(S1953&lt;&gt;"",O1953*S1953,"Celda Vacia"),IF($G1953&lt;&gt;"",$O1953*S1953,IF(OR($I1953="c",$I1953="css"),SUMIF($G$22:G$2999,$K1953,T$22:T$2999),IF($I1953="c1",SUMIF($F$22:F$2999,$K1953,T$22:T$2999),IF($I1953="c2",SUMIF($E$22:E$2999,$K1953,T$22:T$2999),IF($I1953="c3",SUMIF($D$22:D$2999,$K1953,T$22:T$2999),IF($I1953="c4",SUMIF($C$22:C$2999,$K1953,T$22:T$2999),"")))))))</f>
        <v/>
      </c>
      <c r="U1953" s="91" t="str">
        <f t="shared" si="494"/>
        <v/>
      </c>
      <c r="V1953" s="45"/>
      <c r="X1953" s="50" t="str">
        <f t="shared" si="483"/>
        <v/>
      </c>
      <c r="Y1953" s="69" t="str">
        <f t="shared" si="484"/>
        <v/>
      </c>
      <c r="Z1953" s="69" t="str">
        <f t="shared" si="485"/>
        <v/>
      </c>
      <c r="AA1953" s="69" t="str">
        <f>IF(I1953="CSS",IF(RELLENAR!$F$6="PEM",IF(OR(T1953&lt;(Q1953),Q1953=0),1,""),IF(OR(T1953*(1+$T$11+$T$9)&lt;(Q1953*(1+$O$9+$O$11)),Q1953=0),1,"")),"")</f>
        <v/>
      </c>
      <c r="AB1953" s="93" t="str">
        <f t="shared" si="486"/>
        <v/>
      </c>
      <c r="AC1953" s="56" t="str">
        <f t="shared" si="495"/>
        <v/>
      </c>
      <c r="AD1953" s="94" t="str">
        <f t="shared" si="496"/>
        <v/>
      </c>
      <c r="AE1953" s="56" t="str">
        <f t="shared" si="487"/>
        <v/>
      </c>
      <c r="AF1953" s="78" t="str">
        <f t="shared" si="488"/>
        <v/>
      </c>
    </row>
    <row r="1954" spans="1:32" s="74" customFormat="1" x14ac:dyDescent="0.2">
      <c r="A1954" s="74" t="str">
        <f>IF(EXPORTADO!I1936&lt;&gt;"",EXPORTADO!I1936,"")</f>
        <v/>
      </c>
      <c r="B1954" s="74" t="str">
        <f t="shared" si="481"/>
        <v/>
      </c>
      <c r="C1954" s="86" t="str">
        <f t="shared" si="489"/>
        <v/>
      </c>
      <c r="D1954" s="86" t="str">
        <f t="shared" si="490"/>
        <v/>
      </c>
      <c r="E1954" s="86" t="str">
        <f t="shared" si="491"/>
        <v/>
      </c>
      <c r="F1954" s="86" t="str">
        <f t="shared" si="492"/>
        <v/>
      </c>
      <c r="G1954" s="86" t="str">
        <f t="shared" si="493"/>
        <v/>
      </c>
      <c r="H1954" s="87" t="str">
        <f>IF(EXPORTADO!B1936&lt;&gt;"",EXPORTADO!B1936,"")</f>
        <v/>
      </c>
      <c r="I1954" s="78" t="str">
        <f t="shared" si="482"/>
        <v/>
      </c>
      <c r="J1954" s="78"/>
      <c r="K1954" s="88" t="str">
        <f>IF(EXPORTADO!A1936&lt;&gt;"",TRIM(EXPORTADO!A1936),"")</f>
        <v/>
      </c>
      <c r="L1954" s="50" t="str">
        <f>IF(K1954&lt;&gt;"",EXPORTADO!D1936,"")</f>
        <v/>
      </c>
      <c r="M1954" s="50"/>
      <c r="N1954" s="78" t="str">
        <f>IF(K1954&lt;&gt;"",EXPORTADO!C1936,"")</f>
        <v/>
      </c>
      <c r="O1954" s="89" t="str">
        <f>IF(G1954&lt;&gt;"",EXPORTADO!E1936,"")</f>
        <v/>
      </c>
      <c r="P1954" s="90" t="str">
        <f>IF(G1954&lt;&gt;"",EXPORTADO!F1936,"")</f>
        <v/>
      </c>
      <c r="Q1954" s="90" t="str">
        <f>IF($G1954&lt;&gt;"",$O1954*P1954,IF(OR($I1954="c",$I1954="css"),SUMIF($G$22:G$2999,$K1954,Q$22:Q$2999),IF($I1954="c1",SUMIF($F$22:F$2999,$K1954,Q$22:Q$2999),IF($I1954="c2",SUMIF($E$22:E$2999,$K1954,Q$22:Q$2999),IF($I1954="c3",SUMIF($D$22:D$2999,$K1954,Q$22:Q$2999),IF($I1954="c4",SUMIF($C$22:C$2999,$K1954,Q$22:Q$2999),""))))))</f>
        <v/>
      </c>
      <c r="S1954" s="90" t="s">
        <v>17</v>
      </c>
      <c r="T1954" s="90" t="str">
        <f>IF(G1954&lt;&gt;"",IF(S1954&lt;&gt;"",O1954*S1954,"Celda Vacia"),IF($G1954&lt;&gt;"",$O1954*S1954,IF(OR($I1954="c",$I1954="css"),SUMIF($G$22:G$2999,$K1954,T$22:T$2999),IF($I1954="c1",SUMIF($F$22:F$2999,$K1954,T$22:T$2999),IF($I1954="c2",SUMIF($E$22:E$2999,$K1954,T$22:T$2999),IF($I1954="c3",SUMIF($D$22:D$2999,$K1954,T$22:T$2999),IF($I1954="c4",SUMIF($C$22:C$2999,$K1954,T$22:T$2999),"")))))))</f>
        <v/>
      </c>
      <c r="U1954" s="91" t="str">
        <f t="shared" si="494"/>
        <v/>
      </c>
      <c r="V1954" s="45"/>
      <c r="X1954" s="50" t="str">
        <f t="shared" si="483"/>
        <v/>
      </c>
      <c r="Y1954" s="69" t="str">
        <f t="shared" si="484"/>
        <v/>
      </c>
      <c r="Z1954" s="69" t="str">
        <f t="shared" si="485"/>
        <v/>
      </c>
      <c r="AA1954" s="69" t="str">
        <f>IF(I1954="CSS",IF(RELLENAR!$F$6="PEM",IF(OR(T1954&lt;(Q1954),Q1954=0),1,""),IF(OR(T1954*(1+$T$11+$T$9)&lt;(Q1954*(1+$O$9+$O$11)),Q1954=0),1,"")),"")</f>
        <v/>
      </c>
      <c r="AB1954" s="93" t="str">
        <f t="shared" si="486"/>
        <v/>
      </c>
      <c r="AC1954" s="56" t="str">
        <f t="shared" si="495"/>
        <v/>
      </c>
      <c r="AD1954" s="94" t="str">
        <f t="shared" si="496"/>
        <v/>
      </c>
      <c r="AE1954" s="56" t="str">
        <f t="shared" si="487"/>
        <v/>
      </c>
      <c r="AF1954" s="78" t="str">
        <f t="shared" si="488"/>
        <v/>
      </c>
    </row>
    <row r="1955" spans="1:32" s="74" customFormat="1" x14ac:dyDescent="0.2">
      <c r="A1955" s="74" t="str">
        <f>IF(EXPORTADO!I1937&lt;&gt;"",EXPORTADO!I1937,"")</f>
        <v/>
      </c>
      <c r="B1955" s="74" t="str">
        <f t="shared" si="481"/>
        <v/>
      </c>
      <c r="C1955" s="86" t="str">
        <f t="shared" si="489"/>
        <v/>
      </c>
      <c r="D1955" s="86" t="str">
        <f t="shared" si="490"/>
        <v/>
      </c>
      <c r="E1955" s="86" t="str">
        <f t="shared" si="491"/>
        <v/>
      </c>
      <c r="F1955" s="86" t="str">
        <f t="shared" si="492"/>
        <v/>
      </c>
      <c r="G1955" s="86" t="str">
        <f t="shared" si="493"/>
        <v/>
      </c>
      <c r="H1955" s="87" t="str">
        <f>IF(EXPORTADO!B1937&lt;&gt;"",EXPORTADO!B1937,"")</f>
        <v/>
      </c>
      <c r="I1955" s="78" t="str">
        <f t="shared" si="482"/>
        <v/>
      </c>
      <c r="J1955" s="78"/>
      <c r="K1955" s="88" t="str">
        <f>IF(EXPORTADO!A1937&lt;&gt;"",TRIM(EXPORTADO!A1937),"")</f>
        <v/>
      </c>
      <c r="L1955" s="50" t="str">
        <f>IF(K1955&lt;&gt;"",EXPORTADO!D1937,"")</f>
        <v/>
      </c>
      <c r="M1955" s="50"/>
      <c r="N1955" s="78" t="str">
        <f>IF(K1955&lt;&gt;"",EXPORTADO!C1937,"")</f>
        <v/>
      </c>
      <c r="O1955" s="89" t="str">
        <f>IF(G1955&lt;&gt;"",EXPORTADO!E1937,"")</f>
        <v/>
      </c>
      <c r="P1955" s="90" t="str">
        <f>IF(G1955&lt;&gt;"",EXPORTADO!F1937,"")</f>
        <v/>
      </c>
      <c r="Q1955" s="90" t="str">
        <f>IF($G1955&lt;&gt;"",$O1955*P1955,IF(OR($I1955="c",$I1955="css"),SUMIF($G$22:G$2999,$K1955,Q$22:Q$2999),IF($I1955="c1",SUMIF($F$22:F$2999,$K1955,Q$22:Q$2999),IF($I1955="c2",SUMIF($E$22:E$2999,$K1955,Q$22:Q$2999),IF($I1955="c3",SUMIF($D$22:D$2999,$K1955,Q$22:Q$2999),IF($I1955="c4",SUMIF($C$22:C$2999,$K1955,Q$22:Q$2999),""))))))</f>
        <v/>
      </c>
      <c r="S1955" s="90" t="s">
        <v>17</v>
      </c>
      <c r="T1955" s="90" t="str">
        <f>IF(G1955&lt;&gt;"",IF(S1955&lt;&gt;"",O1955*S1955,"Celda Vacia"),IF($G1955&lt;&gt;"",$O1955*S1955,IF(OR($I1955="c",$I1955="css"),SUMIF($G$22:G$2999,$K1955,T$22:T$2999),IF($I1955="c1",SUMIF($F$22:F$2999,$K1955,T$22:T$2999),IF($I1955="c2",SUMIF($E$22:E$2999,$K1955,T$22:T$2999),IF($I1955="c3",SUMIF($D$22:D$2999,$K1955,T$22:T$2999),IF($I1955="c4",SUMIF($C$22:C$2999,$K1955,T$22:T$2999),"")))))))</f>
        <v/>
      </c>
      <c r="U1955" s="91" t="str">
        <f t="shared" si="494"/>
        <v/>
      </c>
      <c r="V1955" s="45"/>
      <c r="X1955" s="50" t="str">
        <f t="shared" si="483"/>
        <v/>
      </c>
      <c r="Y1955" s="69" t="str">
        <f t="shared" si="484"/>
        <v/>
      </c>
      <c r="Z1955" s="69" t="str">
        <f t="shared" si="485"/>
        <v/>
      </c>
      <c r="AA1955" s="69" t="str">
        <f>IF(I1955="CSS",IF(RELLENAR!$F$6="PEM",IF(OR(T1955&lt;(Q1955),Q1955=0),1,""),IF(OR(T1955*(1+$T$11+$T$9)&lt;(Q1955*(1+$O$9+$O$11)),Q1955=0),1,"")),"")</f>
        <v/>
      </c>
      <c r="AB1955" s="93" t="str">
        <f t="shared" si="486"/>
        <v/>
      </c>
      <c r="AC1955" s="56" t="str">
        <f t="shared" si="495"/>
        <v/>
      </c>
      <c r="AD1955" s="94" t="str">
        <f t="shared" si="496"/>
        <v/>
      </c>
      <c r="AE1955" s="56" t="str">
        <f t="shared" si="487"/>
        <v/>
      </c>
      <c r="AF1955" s="78" t="str">
        <f t="shared" si="488"/>
        <v/>
      </c>
    </row>
    <row r="1956" spans="1:32" s="74" customFormat="1" x14ac:dyDescent="0.2">
      <c r="A1956" s="74" t="str">
        <f>IF(EXPORTADO!I1938&lt;&gt;"",EXPORTADO!I1938,"")</f>
        <v/>
      </c>
      <c r="B1956" s="74" t="str">
        <f t="shared" si="481"/>
        <v/>
      </c>
      <c r="C1956" s="86" t="str">
        <f t="shared" si="489"/>
        <v/>
      </c>
      <c r="D1956" s="86" t="str">
        <f t="shared" si="490"/>
        <v/>
      </c>
      <c r="E1956" s="86" t="str">
        <f t="shared" si="491"/>
        <v/>
      </c>
      <c r="F1956" s="86" t="str">
        <f t="shared" si="492"/>
        <v/>
      </c>
      <c r="G1956" s="86" t="str">
        <f t="shared" si="493"/>
        <v/>
      </c>
      <c r="H1956" s="87" t="str">
        <f>IF(EXPORTADO!B1938&lt;&gt;"",EXPORTADO!B1938,"")</f>
        <v/>
      </c>
      <c r="I1956" s="78" t="str">
        <f t="shared" si="482"/>
        <v/>
      </c>
      <c r="J1956" s="78"/>
      <c r="K1956" s="88" t="str">
        <f>IF(EXPORTADO!A1938&lt;&gt;"",TRIM(EXPORTADO!A1938),"")</f>
        <v/>
      </c>
      <c r="L1956" s="50" t="str">
        <f>IF(K1956&lt;&gt;"",EXPORTADO!D1938,"")</f>
        <v/>
      </c>
      <c r="M1956" s="50"/>
      <c r="N1956" s="78" t="str">
        <f>IF(K1956&lt;&gt;"",EXPORTADO!C1938,"")</f>
        <v/>
      </c>
      <c r="O1956" s="89" t="str">
        <f>IF(G1956&lt;&gt;"",EXPORTADO!E1938,"")</f>
        <v/>
      </c>
      <c r="P1956" s="90" t="str">
        <f>IF(G1956&lt;&gt;"",EXPORTADO!F1938,"")</f>
        <v/>
      </c>
      <c r="Q1956" s="90" t="str">
        <f>IF($G1956&lt;&gt;"",$O1956*P1956,IF(OR($I1956="c",$I1956="css"),SUMIF($G$22:G$2999,$K1956,Q$22:Q$2999),IF($I1956="c1",SUMIF($F$22:F$2999,$K1956,Q$22:Q$2999),IF($I1956="c2",SUMIF($E$22:E$2999,$K1956,Q$22:Q$2999),IF($I1956="c3",SUMIF($D$22:D$2999,$K1956,Q$22:Q$2999),IF($I1956="c4",SUMIF($C$22:C$2999,$K1956,Q$22:Q$2999),""))))))</f>
        <v/>
      </c>
      <c r="S1956" s="90" t="s">
        <v>17</v>
      </c>
      <c r="T1956" s="90" t="str">
        <f>IF(G1956&lt;&gt;"",IF(S1956&lt;&gt;"",O1956*S1956,"Celda Vacia"),IF($G1956&lt;&gt;"",$O1956*S1956,IF(OR($I1956="c",$I1956="css"),SUMIF($G$22:G$2999,$K1956,T$22:T$2999),IF($I1956="c1",SUMIF($F$22:F$2999,$K1956,T$22:T$2999),IF($I1956="c2",SUMIF($E$22:E$2999,$K1956,T$22:T$2999),IF($I1956="c3",SUMIF($D$22:D$2999,$K1956,T$22:T$2999),IF($I1956="c4",SUMIF($C$22:C$2999,$K1956,T$22:T$2999),"")))))))</f>
        <v/>
      </c>
      <c r="U1956" s="91" t="str">
        <f t="shared" si="494"/>
        <v/>
      </c>
      <c r="V1956" s="45"/>
      <c r="X1956" s="50" t="str">
        <f t="shared" si="483"/>
        <v/>
      </c>
      <c r="Y1956" s="69" t="str">
        <f t="shared" si="484"/>
        <v/>
      </c>
      <c r="Z1956" s="69" t="str">
        <f t="shared" si="485"/>
        <v/>
      </c>
      <c r="AA1956" s="69" t="str">
        <f>IF(I1956="CSS",IF(RELLENAR!$F$6="PEM",IF(OR(T1956&lt;(Q1956),Q1956=0),1,""),IF(OR(T1956*(1+$T$11+$T$9)&lt;(Q1956*(1+$O$9+$O$11)),Q1956=0),1,"")),"")</f>
        <v/>
      </c>
      <c r="AB1956" s="93" t="str">
        <f t="shared" si="486"/>
        <v/>
      </c>
      <c r="AC1956" s="56" t="str">
        <f t="shared" si="495"/>
        <v/>
      </c>
      <c r="AD1956" s="94" t="str">
        <f t="shared" si="496"/>
        <v/>
      </c>
      <c r="AE1956" s="56" t="str">
        <f t="shared" si="487"/>
        <v/>
      </c>
      <c r="AF1956" s="78" t="str">
        <f t="shared" si="488"/>
        <v/>
      </c>
    </row>
    <row r="1957" spans="1:32" s="74" customFormat="1" x14ac:dyDescent="0.2">
      <c r="A1957" s="74" t="str">
        <f>IF(EXPORTADO!I1939&lt;&gt;"",EXPORTADO!I1939,"")</f>
        <v/>
      </c>
      <c r="B1957" s="74" t="str">
        <f t="shared" si="481"/>
        <v/>
      </c>
      <c r="C1957" s="86" t="str">
        <f t="shared" si="489"/>
        <v/>
      </c>
      <c r="D1957" s="86" t="str">
        <f t="shared" si="490"/>
        <v/>
      </c>
      <c r="E1957" s="86" t="str">
        <f t="shared" si="491"/>
        <v/>
      </c>
      <c r="F1957" s="86" t="str">
        <f t="shared" si="492"/>
        <v/>
      </c>
      <c r="G1957" s="86" t="str">
        <f t="shared" si="493"/>
        <v/>
      </c>
      <c r="H1957" s="87" t="str">
        <f>IF(EXPORTADO!B1939&lt;&gt;"",EXPORTADO!B1939,"")</f>
        <v/>
      </c>
      <c r="I1957" s="78" t="str">
        <f t="shared" si="482"/>
        <v/>
      </c>
      <c r="J1957" s="78"/>
      <c r="K1957" s="88" t="str">
        <f>IF(EXPORTADO!A1939&lt;&gt;"",TRIM(EXPORTADO!A1939),"")</f>
        <v/>
      </c>
      <c r="L1957" s="50" t="str">
        <f>IF(K1957&lt;&gt;"",EXPORTADO!D1939,"")</f>
        <v/>
      </c>
      <c r="M1957" s="50"/>
      <c r="N1957" s="78" t="str">
        <f>IF(K1957&lt;&gt;"",EXPORTADO!C1939,"")</f>
        <v/>
      </c>
      <c r="O1957" s="89" t="str">
        <f>IF(G1957&lt;&gt;"",EXPORTADO!E1939,"")</f>
        <v/>
      </c>
      <c r="P1957" s="90" t="str">
        <f>IF(G1957&lt;&gt;"",EXPORTADO!F1939,"")</f>
        <v/>
      </c>
      <c r="Q1957" s="90" t="str">
        <f>IF($G1957&lt;&gt;"",$O1957*P1957,IF(OR($I1957="c",$I1957="css"),SUMIF($G$22:G$2999,$K1957,Q$22:Q$2999),IF($I1957="c1",SUMIF($F$22:F$2999,$K1957,Q$22:Q$2999),IF($I1957="c2",SUMIF($E$22:E$2999,$K1957,Q$22:Q$2999),IF($I1957="c3",SUMIF($D$22:D$2999,$K1957,Q$22:Q$2999),IF($I1957="c4",SUMIF($C$22:C$2999,$K1957,Q$22:Q$2999),""))))))</f>
        <v/>
      </c>
      <c r="S1957" s="90" t="s">
        <v>17</v>
      </c>
      <c r="T1957" s="90" t="str">
        <f>IF(G1957&lt;&gt;"",IF(S1957&lt;&gt;"",O1957*S1957,"Celda Vacia"),IF($G1957&lt;&gt;"",$O1957*S1957,IF(OR($I1957="c",$I1957="css"),SUMIF($G$22:G$2999,$K1957,T$22:T$2999),IF($I1957="c1",SUMIF($F$22:F$2999,$K1957,T$22:T$2999),IF($I1957="c2",SUMIF($E$22:E$2999,$K1957,T$22:T$2999),IF($I1957="c3",SUMIF($D$22:D$2999,$K1957,T$22:T$2999),IF($I1957="c4",SUMIF($C$22:C$2999,$K1957,T$22:T$2999),"")))))))</f>
        <v/>
      </c>
      <c r="U1957" s="91" t="str">
        <f t="shared" si="494"/>
        <v/>
      </c>
      <c r="V1957" s="45"/>
      <c r="X1957" s="50" t="str">
        <f t="shared" si="483"/>
        <v/>
      </c>
      <c r="Y1957" s="69" t="str">
        <f t="shared" si="484"/>
        <v/>
      </c>
      <c r="Z1957" s="69" t="str">
        <f t="shared" si="485"/>
        <v/>
      </c>
      <c r="AA1957" s="69" t="str">
        <f>IF(I1957="CSS",IF(RELLENAR!$F$6="PEM",IF(OR(T1957&lt;(Q1957),Q1957=0),1,""),IF(OR(T1957*(1+$T$11+$T$9)&lt;(Q1957*(1+$O$9+$O$11)),Q1957=0),1,"")),"")</f>
        <v/>
      </c>
      <c r="AB1957" s="93" t="str">
        <f t="shared" si="486"/>
        <v/>
      </c>
      <c r="AC1957" s="56" t="str">
        <f t="shared" si="495"/>
        <v/>
      </c>
      <c r="AD1957" s="94" t="str">
        <f t="shared" si="496"/>
        <v/>
      </c>
      <c r="AE1957" s="56" t="str">
        <f t="shared" si="487"/>
        <v/>
      </c>
      <c r="AF1957" s="78" t="str">
        <f t="shared" si="488"/>
        <v/>
      </c>
    </row>
    <row r="1958" spans="1:32" s="74" customFormat="1" x14ac:dyDescent="0.2">
      <c r="A1958" s="74" t="str">
        <f>IF(EXPORTADO!I1940&lt;&gt;"",EXPORTADO!I1940,"")</f>
        <v/>
      </c>
      <c r="B1958" s="74" t="str">
        <f t="shared" si="481"/>
        <v/>
      </c>
      <c r="C1958" s="86" t="str">
        <f t="shared" si="489"/>
        <v/>
      </c>
      <c r="D1958" s="86" t="str">
        <f t="shared" si="490"/>
        <v/>
      </c>
      <c r="E1958" s="86" t="str">
        <f t="shared" si="491"/>
        <v/>
      </c>
      <c r="F1958" s="86" t="str">
        <f t="shared" si="492"/>
        <v/>
      </c>
      <c r="G1958" s="86" t="str">
        <f t="shared" si="493"/>
        <v/>
      </c>
      <c r="H1958" s="87" t="str">
        <f>IF(EXPORTADO!B1940&lt;&gt;"",EXPORTADO!B1940,"")</f>
        <v/>
      </c>
      <c r="I1958" s="78" t="str">
        <f t="shared" si="482"/>
        <v/>
      </c>
      <c r="J1958" s="78"/>
      <c r="K1958" s="88" t="str">
        <f>IF(EXPORTADO!A1940&lt;&gt;"",TRIM(EXPORTADO!A1940),"")</f>
        <v/>
      </c>
      <c r="L1958" s="50" t="str">
        <f>IF(K1958&lt;&gt;"",EXPORTADO!D1940,"")</f>
        <v/>
      </c>
      <c r="M1958" s="50"/>
      <c r="N1958" s="78" t="str">
        <f>IF(K1958&lt;&gt;"",EXPORTADO!C1940,"")</f>
        <v/>
      </c>
      <c r="O1958" s="89" t="str">
        <f>IF(G1958&lt;&gt;"",EXPORTADO!E1940,"")</f>
        <v/>
      </c>
      <c r="P1958" s="90" t="str">
        <f>IF(G1958&lt;&gt;"",EXPORTADO!F1940,"")</f>
        <v/>
      </c>
      <c r="Q1958" s="90" t="str">
        <f>IF($G1958&lt;&gt;"",$O1958*P1958,IF(OR($I1958="c",$I1958="css"),SUMIF($G$22:G$2999,$K1958,Q$22:Q$2999),IF($I1958="c1",SUMIF($F$22:F$2999,$K1958,Q$22:Q$2999),IF($I1958="c2",SUMIF($E$22:E$2999,$K1958,Q$22:Q$2999),IF($I1958="c3",SUMIF($D$22:D$2999,$K1958,Q$22:Q$2999),IF($I1958="c4",SUMIF($C$22:C$2999,$K1958,Q$22:Q$2999),""))))))</f>
        <v/>
      </c>
      <c r="S1958" s="90" t="s">
        <v>17</v>
      </c>
      <c r="T1958" s="90" t="str">
        <f>IF(G1958&lt;&gt;"",IF(S1958&lt;&gt;"",O1958*S1958,"Celda Vacia"),IF($G1958&lt;&gt;"",$O1958*S1958,IF(OR($I1958="c",$I1958="css"),SUMIF($G$22:G$2999,$K1958,T$22:T$2999),IF($I1958="c1",SUMIF($F$22:F$2999,$K1958,T$22:T$2999),IF($I1958="c2",SUMIF($E$22:E$2999,$K1958,T$22:T$2999),IF($I1958="c3",SUMIF($D$22:D$2999,$K1958,T$22:T$2999),IF($I1958="c4",SUMIF($C$22:C$2999,$K1958,T$22:T$2999),"")))))))</f>
        <v/>
      </c>
      <c r="U1958" s="91" t="str">
        <f t="shared" si="494"/>
        <v/>
      </c>
      <c r="V1958" s="45"/>
      <c r="X1958" s="50" t="str">
        <f t="shared" si="483"/>
        <v/>
      </c>
      <c r="Y1958" s="69" t="str">
        <f t="shared" si="484"/>
        <v/>
      </c>
      <c r="Z1958" s="69" t="str">
        <f t="shared" si="485"/>
        <v/>
      </c>
      <c r="AA1958" s="69" t="str">
        <f>IF(I1958="CSS",IF(RELLENAR!$F$6="PEM",IF(OR(T1958&lt;(Q1958),Q1958=0),1,""),IF(OR(T1958*(1+$T$11+$T$9)&lt;(Q1958*(1+$O$9+$O$11)),Q1958=0),1,"")),"")</f>
        <v/>
      </c>
      <c r="AB1958" s="93" t="str">
        <f t="shared" si="486"/>
        <v/>
      </c>
      <c r="AC1958" s="56" t="str">
        <f t="shared" si="495"/>
        <v/>
      </c>
      <c r="AD1958" s="94" t="str">
        <f t="shared" si="496"/>
        <v/>
      </c>
      <c r="AE1958" s="56" t="str">
        <f t="shared" si="487"/>
        <v/>
      </c>
      <c r="AF1958" s="78" t="str">
        <f t="shared" si="488"/>
        <v/>
      </c>
    </row>
    <row r="1959" spans="1:32" s="74" customFormat="1" x14ac:dyDescent="0.2">
      <c r="A1959" s="74" t="str">
        <f>IF(EXPORTADO!I1941&lt;&gt;"",EXPORTADO!I1941,"")</f>
        <v/>
      </c>
      <c r="B1959" s="74" t="str">
        <f t="shared" si="481"/>
        <v/>
      </c>
      <c r="C1959" s="86" t="str">
        <f t="shared" si="489"/>
        <v/>
      </c>
      <c r="D1959" s="86" t="str">
        <f t="shared" si="490"/>
        <v/>
      </c>
      <c r="E1959" s="86" t="str">
        <f t="shared" si="491"/>
        <v/>
      </c>
      <c r="F1959" s="86" t="str">
        <f t="shared" si="492"/>
        <v/>
      </c>
      <c r="G1959" s="86" t="str">
        <f t="shared" si="493"/>
        <v/>
      </c>
      <c r="H1959" s="87" t="str">
        <f>IF(EXPORTADO!B1941&lt;&gt;"",EXPORTADO!B1941,"")</f>
        <v/>
      </c>
      <c r="I1959" s="78" t="str">
        <f t="shared" si="482"/>
        <v/>
      </c>
      <c r="J1959" s="78"/>
      <c r="K1959" s="88" t="str">
        <f>IF(EXPORTADO!A1941&lt;&gt;"",TRIM(EXPORTADO!A1941),"")</f>
        <v/>
      </c>
      <c r="L1959" s="50" t="str">
        <f>IF(K1959&lt;&gt;"",EXPORTADO!D1941,"")</f>
        <v/>
      </c>
      <c r="M1959" s="50"/>
      <c r="N1959" s="78" t="str">
        <f>IF(K1959&lt;&gt;"",EXPORTADO!C1941,"")</f>
        <v/>
      </c>
      <c r="O1959" s="89" t="str">
        <f>IF(G1959&lt;&gt;"",EXPORTADO!E1941,"")</f>
        <v/>
      </c>
      <c r="P1959" s="90" t="str">
        <f>IF(G1959&lt;&gt;"",EXPORTADO!F1941,"")</f>
        <v/>
      </c>
      <c r="Q1959" s="90" t="str">
        <f>IF($G1959&lt;&gt;"",$O1959*P1959,IF(OR($I1959="c",$I1959="css"),SUMIF($G$22:G$2999,$K1959,Q$22:Q$2999),IF($I1959="c1",SUMIF($F$22:F$2999,$K1959,Q$22:Q$2999),IF($I1959="c2",SUMIF($E$22:E$2999,$K1959,Q$22:Q$2999),IF($I1959="c3",SUMIF($D$22:D$2999,$K1959,Q$22:Q$2999),IF($I1959="c4",SUMIF($C$22:C$2999,$K1959,Q$22:Q$2999),""))))))</f>
        <v/>
      </c>
      <c r="S1959" s="90" t="s">
        <v>17</v>
      </c>
      <c r="T1959" s="90" t="str">
        <f>IF(G1959&lt;&gt;"",IF(S1959&lt;&gt;"",O1959*S1959,"Celda Vacia"),IF($G1959&lt;&gt;"",$O1959*S1959,IF(OR($I1959="c",$I1959="css"),SUMIF($G$22:G$2999,$K1959,T$22:T$2999),IF($I1959="c1",SUMIF($F$22:F$2999,$K1959,T$22:T$2999),IF($I1959="c2",SUMIF($E$22:E$2999,$K1959,T$22:T$2999),IF($I1959="c3",SUMIF($D$22:D$2999,$K1959,T$22:T$2999),IF($I1959="c4",SUMIF($C$22:C$2999,$K1959,T$22:T$2999),"")))))))</f>
        <v/>
      </c>
      <c r="U1959" s="91" t="str">
        <f t="shared" si="494"/>
        <v/>
      </c>
      <c r="V1959" s="45"/>
      <c r="X1959" s="50" t="str">
        <f t="shared" si="483"/>
        <v/>
      </c>
      <c r="Y1959" s="69" t="str">
        <f t="shared" si="484"/>
        <v/>
      </c>
      <c r="Z1959" s="69" t="str">
        <f t="shared" si="485"/>
        <v/>
      </c>
      <c r="AA1959" s="69" t="str">
        <f>IF(I1959="CSS",IF(RELLENAR!$F$6="PEM",IF(OR(T1959&lt;(Q1959),Q1959=0),1,""),IF(OR(T1959*(1+$T$11+$T$9)&lt;(Q1959*(1+$O$9+$O$11)),Q1959=0),1,"")),"")</f>
        <v/>
      </c>
      <c r="AB1959" s="93" t="str">
        <f t="shared" si="486"/>
        <v/>
      </c>
      <c r="AC1959" s="56" t="str">
        <f t="shared" si="495"/>
        <v/>
      </c>
      <c r="AD1959" s="94" t="str">
        <f t="shared" si="496"/>
        <v/>
      </c>
      <c r="AE1959" s="56" t="str">
        <f t="shared" si="487"/>
        <v/>
      </c>
      <c r="AF1959" s="78" t="str">
        <f t="shared" si="488"/>
        <v/>
      </c>
    </row>
    <row r="1960" spans="1:32" s="74" customFormat="1" x14ac:dyDescent="0.2">
      <c r="A1960" s="74" t="str">
        <f>IF(EXPORTADO!I1942&lt;&gt;"",EXPORTADO!I1942,"")</f>
        <v/>
      </c>
      <c r="B1960" s="74" t="str">
        <f t="shared" si="481"/>
        <v/>
      </c>
      <c r="C1960" s="86" t="str">
        <f t="shared" si="489"/>
        <v/>
      </c>
      <c r="D1960" s="86" t="str">
        <f t="shared" si="490"/>
        <v/>
      </c>
      <c r="E1960" s="86" t="str">
        <f t="shared" si="491"/>
        <v/>
      </c>
      <c r="F1960" s="86" t="str">
        <f t="shared" si="492"/>
        <v/>
      </c>
      <c r="G1960" s="86" t="str">
        <f t="shared" si="493"/>
        <v/>
      </c>
      <c r="H1960" s="87" t="str">
        <f>IF(EXPORTADO!B1942&lt;&gt;"",EXPORTADO!B1942,"")</f>
        <v/>
      </c>
      <c r="I1960" s="78" t="str">
        <f t="shared" si="482"/>
        <v/>
      </c>
      <c r="J1960" s="78"/>
      <c r="K1960" s="88" t="str">
        <f>IF(EXPORTADO!A1942&lt;&gt;"",TRIM(EXPORTADO!A1942),"")</f>
        <v/>
      </c>
      <c r="L1960" s="50" t="str">
        <f>IF(K1960&lt;&gt;"",EXPORTADO!D1942,"")</f>
        <v/>
      </c>
      <c r="M1960" s="50"/>
      <c r="N1960" s="78" t="str">
        <f>IF(K1960&lt;&gt;"",EXPORTADO!C1942,"")</f>
        <v/>
      </c>
      <c r="O1960" s="89" t="str">
        <f>IF(G1960&lt;&gt;"",EXPORTADO!E1942,"")</f>
        <v/>
      </c>
      <c r="P1960" s="90" t="str">
        <f>IF(G1960&lt;&gt;"",EXPORTADO!F1942,"")</f>
        <v/>
      </c>
      <c r="Q1960" s="90" t="str">
        <f>IF($G1960&lt;&gt;"",$O1960*P1960,IF(OR($I1960="c",$I1960="css"),SUMIF($G$22:G$2999,$K1960,Q$22:Q$2999),IF($I1960="c1",SUMIF($F$22:F$2999,$K1960,Q$22:Q$2999),IF($I1960="c2",SUMIF($E$22:E$2999,$K1960,Q$22:Q$2999),IF($I1960="c3",SUMIF($D$22:D$2999,$K1960,Q$22:Q$2999),IF($I1960="c4",SUMIF($C$22:C$2999,$K1960,Q$22:Q$2999),""))))))</f>
        <v/>
      </c>
      <c r="S1960" s="90" t="s">
        <v>17</v>
      </c>
      <c r="T1960" s="90" t="str">
        <f>IF(G1960&lt;&gt;"",IF(S1960&lt;&gt;"",O1960*S1960,"Celda Vacia"),IF($G1960&lt;&gt;"",$O1960*S1960,IF(OR($I1960="c",$I1960="css"),SUMIF($G$22:G$2999,$K1960,T$22:T$2999),IF($I1960="c1",SUMIF($F$22:F$2999,$K1960,T$22:T$2999),IF($I1960="c2",SUMIF($E$22:E$2999,$K1960,T$22:T$2999),IF($I1960="c3",SUMIF($D$22:D$2999,$K1960,T$22:T$2999),IF($I1960="c4",SUMIF($C$22:C$2999,$K1960,T$22:T$2999),"")))))))</f>
        <v/>
      </c>
      <c r="U1960" s="91" t="str">
        <f t="shared" si="494"/>
        <v/>
      </c>
      <c r="V1960" s="45"/>
      <c r="X1960" s="50" t="str">
        <f t="shared" si="483"/>
        <v/>
      </c>
      <c r="Y1960" s="69" t="str">
        <f t="shared" si="484"/>
        <v/>
      </c>
      <c r="Z1960" s="69" t="str">
        <f t="shared" si="485"/>
        <v/>
      </c>
      <c r="AA1960" s="69" t="str">
        <f>IF(I1960="CSS",IF(RELLENAR!$F$6="PEM",IF(OR(T1960&lt;(Q1960),Q1960=0),1,""),IF(OR(T1960*(1+$T$11+$T$9)&lt;(Q1960*(1+$O$9+$O$11)),Q1960=0),1,"")),"")</f>
        <v/>
      </c>
      <c r="AB1960" s="93" t="str">
        <f t="shared" si="486"/>
        <v/>
      </c>
      <c r="AC1960" s="56" t="str">
        <f t="shared" si="495"/>
        <v/>
      </c>
      <c r="AD1960" s="94" t="str">
        <f t="shared" si="496"/>
        <v/>
      </c>
      <c r="AE1960" s="56" t="str">
        <f t="shared" si="487"/>
        <v/>
      </c>
      <c r="AF1960" s="78" t="str">
        <f t="shared" si="488"/>
        <v/>
      </c>
    </row>
    <row r="1961" spans="1:32" s="74" customFormat="1" x14ac:dyDescent="0.2">
      <c r="A1961" s="74" t="str">
        <f>IF(EXPORTADO!I1943&lt;&gt;"",EXPORTADO!I1943,"")</f>
        <v/>
      </c>
      <c r="B1961" s="74" t="str">
        <f t="shared" si="481"/>
        <v/>
      </c>
      <c r="C1961" s="86" t="str">
        <f t="shared" si="489"/>
        <v/>
      </c>
      <c r="D1961" s="86" t="str">
        <f t="shared" si="490"/>
        <v/>
      </c>
      <c r="E1961" s="86" t="str">
        <f t="shared" si="491"/>
        <v/>
      </c>
      <c r="F1961" s="86" t="str">
        <f t="shared" si="492"/>
        <v/>
      </c>
      <c r="G1961" s="86" t="str">
        <f t="shared" si="493"/>
        <v/>
      </c>
      <c r="H1961" s="87" t="str">
        <f>IF(EXPORTADO!B1943&lt;&gt;"",EXPORTADO!B1943,"")</f>
        <v/>
      </c>
      <c r="I1961" s="78" t="str">
        <f t="shared" si="482"/>
        <v/>
      </c>
      <c r="J1961" s="78"/>
      <c r="K1961" s="88" t="str">
        <f>IF(EXPORTADO!A1943&lt;&gt;"",TRIM(EXPORTADO!A1943),"")</f>
        <v/>
      </c>
      <c r="L1961" s="50" t="str">
        <f>IF(K1961&lt;&gt;"",EXPORTADO!D1943,"")</f>
        <v/>
      </c>
      <c r="M1961" s="50"/>
      <c r="N1961" s="78" t="str">
        <f>IF(K1961&lt;&gt;"",EXPORTADO!C1943,"")</f>
        <v/>
      </c>
      <c r="O1961" s="89" t="str">
        <f>IF(G1961&lt;&gt;"",EXPORTADO!E1943,"")</f>
        <v/>
      </c>
      <c r="P1961" s="90" t="str">
        <f>IF(G1961&lt;&gt;"",EXPORTADO!F1943,"")</f>
        <v/>
      </c>
      <c r="Q1961" s="90" t="str">
        <f>IF($G1961&lt;&gt;"",$O1961*P1961,IF(OR($I1961="c",$I1961="css"),SUMIF($G$22:G$2999,$K1961,Q$22:Q$2999),IF($I1961="c1",SUMIF($F$22:F$2999,$K1961,Q$22:Q$2999),IF($I1961="c2",SUMIF($E$22:E$2999,$K1961,Q$22:Q$2999),IF($I1961="c3",SUMIF($D$22:D$2999,$K1961,Q$22:Q$2999),IF($I1961="c4",SUMIF($C$22:C$2999,$K1961,Q$22:Q$2999),""))))))</f>
        <v/>
      </c>
      <c r="S1961" s="90" t="s">
        <v>17</v>
      </c>
      <c r="T1961" s="90" t="str">
        <f>IF(G1961&lt;&gt;"",IF(S1961&lt;&gt;"",O1961*S1961,"Celda Vacia"),IF($G1961&lt;&gt;"",$O1961*S1961,IF(OR($I1961="c",$I1961="css"),SUMIF($G$22:G$2999,$K1961,T$22:T$2999),IF($I1961="c1",SUMIF($F$22:F$2999,$K1961,T$22:T$2999),IF($I1961="c2",SUMIF($E$22:E$2999,$K1961,T$22:T$2999),IF($I1961="c3",SUMIF($D$22:D$2999,$K1961,T$22:T$2999),IF($I1961="c4",SUMIF($C$22:C$2999,$K1961,T$22:T$2999),"")))))))</f>
        <v/>
      </c>
      <c r="U1961" s="91" t="str">
        <f t="shared" si="494"/>
        <v/>
      </c>
      <c r="V1961" s="45"/>
      <c r="X1961" s="50" t="str">
        <f t="shared" si="483"/>
        <v/>
      </c>
      <c r="Y1961" s="69" t="str">
        <f t="shared" si="484"/>
        <v/>
      </c>
      <c r="Z1961" s="69" t="str">
        <f t="shared" si="485"/>
        <v/>
      </c>
      <c r="AA1961" s="69" t="str">
        <f>IF(I1961="CSS",IF(RELLENAR!$F$6="PEM",IF(OR(T1961&lt;(Q1961),Q1961=0),1,""),IF(OR(T1961*(1+$T$11+$T$9)&lt;(Q1961*(1+$O$9+$O$11)),Q1961=0),1,"")),"")</f>
        <v/>
      </c>
      <c r="AB1961" s="93" t="str">
        <f t="shared" si="486"/>
        <v/>
      </c>
      <c r="AC1961" s="56" t="str">
        <f t="shared" si="495"/>
        <v/>
      </c>
      <c r="AD1961" s="94" t="str">
        <f t="shared" si="496"/>
        <v/>
      </c>
      <c r="AE1961" s="56" t="str">
        <f t="shared" si="487"/>
        <v/>
      </c>
      <c r="AF1961" s="78" t="str">
        <f t="shared" si="488"/>
        <v/>
      </c>
    </row>
    <row r="1962" spans="1:32" s="74" customFormat="1" x14ac:dyDescent="0.2">
      <c r="A1962" s="74" t="str">
        <f>IF(EXPORTADO!I1944&lt;&gt;"",EXPORTADO!I1944,"")</f>
        <v/>
      </c>
      <c r="B1962" s="74" t="str">
        <f t="shared" si="481"/>
        <v/>
      </c>
      <c r="C1962" s="86" t="str">
        <f t="shared" si="489"/>
        <v/>
      </c>
      <c r="D1962" s="86" t="str">
        <f t="shared" si="490"/>
        <v/>
      </c>
      <c r="E1962" s="86" t="str">
        <f t="shared" si="491"/>
        <v/>
      </c>
      <c r="F1962" s="86" t="str">
        <f t="shared" si="492"/>
        <v/>
      </c>
      <c r="G1962" s="86" t="str">
        <f t="shared" si="493"/>
        <v/>
      </c>
      <c r="H1962" s="87" t="str">
        <f>IF(EXPORTADO!B1944&lt;&gt;"",EXPORTADO!B1944,"")</f>
        <v/>
      </c>
      <c r="I1962" s="78" t="str">
        <f t="shared" si="482"/>
        <v/>
      </c>
      <c r="J1962" s="78"/>
      <c r="K1962" s="88" t="str">
        <f>IF(EXPORTADO!A1944&lt;&gt;"",TRIM(EXPORTADO!A1944),"")</f>
        <v/>
      </c>
      <c r="L1962" s="50" t="str">
        <f>IF(K1962&lt;&gt;"",EXPORTADO!D1944,"")</f>
        <v/>
      </c>
      <c r="M1962" s="50"/>
      <c r="N1962" s="78" t="str">
        <f>IF(K1962&lt;&gt;"",EXPORTADO!C1944,"")</f>
        <v/>
      </c>
      <c r="O1962" s="89" t="str">
        <f>IF(G1962&lt;&gt;"",EXPORTADO!E1944,"")</f>
        <v/>
      </c>
      <c r="P1962" s="90" t="str">
        <f>IF(G1962&lt;&gt;"",EXPORTADO!F1944,"")</f>
        <v/>
      </c>
      <c r="Q1962" s="90" t="str">
        <f>IF($G1962&lt;&gt;"",$O1962*P1962,IF(OR($I1962="c",$I1962="css"),SUMIF($G$22:G$2999,$K1962,Q$22:Q$2999),IF($I1962="c1",SUMIF($F$22:F$2999,$K1962,Q$22:Q$2999),IF($I1962="c2",SUMIF($E$22:E$2999,$K1962,Q$22:Q$2999),IF($I1962="c3",SUMIF($D$22:D$2999,$K1962,Q$22:Q$2999),IF($I1962="c4",SUMIF($C$22:C$2999,$K1962,Q$22:Q$2999),""))))))</f>
        <v/>
      </c>
      <c r="S1962" s="90" t="s">
        <v>17</v>
      </c>
      <c r="T1962" s="90" t="str">
        <f>IF(G1962&lt;&gt;"",IF(S1962&lt;&gt;"",O1962*S1962,"Celda Vacia"),IF($G1962&lt;&gt;"",$O1962*S1962,IF(OR($I1962="c",$I1962="css"),SUMIF($G$22:G$2999,$K1962,T$22:T$2999),IF($I1962="c1",SUMIF($F$22:F$2999,$K1962,T$22:T$2999),IF($I1962="c2",SUMIF($E$22:E$2999,$K1962,T$22:T$2999),IF($I1962="c3",SUMIF($D$22:D$2999,$K1962,T$22:T$2999),IF($I1962="c4",SUMIF($C$22:C$2999,$K1962,T$22:T$2999),"")))))))</f>
        <v/>
      </c>
      <c r="U1962" s="91" t="str">
        <f t="shared" si="494"/>
        <v/>
      </c>
      <c r="V1962" s="45"/>
      <c r="X1962" s="50" t="str">
        <f t="shared" si="483"/>
        <v/>
      </c>
      <c r="Y1962" s="69" t="str">
        <f t="shared" si="484"/>
        <v/>
      </c>
      <c r="Z1962" s="69" t="str">
        <f t="shared" si="485"/>
        <v/>
      </c>
      <c r="AA1962" s="69" t="str">
        <f>IF(I1962="CSS",IF(RELLENAR!$F$6="PEM",IF(OR(T1962&lt;(Q1962),Q1962=0),1,""),IF(OR(T1962*(1+$T$11+$T$9)&lt;(Q1962*(1+$O$9+$O$11)),Q1962=0),1,"")),"")</f>
        <v/>
      </c>
      <c r="AB1962" s="93" t="str">
        <f t="shared" si="486"/>
        <v/>
      </c>
      <c r="AC1962" s="56" t="str">
        <f t="shared" si="495"/>
        <v/>
      </c>
      <c r="AD1962" s="94" t="str">
        <f t="shared" si="496"/>
        <v/>
      </c>
      <c r="AE1962" s="56" t="str">
        <f t="shared" si="487"/>
        <v/>
      </c>
      <c r="AF1962" s="78" t="str">
        <f t="shared" si="488"/>
        <v/>
      </c>
    </row>
    <row r="1963" spans="1:32" s="74" customFormat="1" x14ac:dyDescent="0.2">
      <c r="A1963" s="74" t="str">
        <f>IF(EXPORTADO!I1945&lt;&gt;"",EXPORTADO!I1945,"")</f>
        <v/>
      </c>
      <c r="B1963" s="74" t="str">
        <f t="shared" si="481"/>
        <v/>
      </c>
      <c r="C1963" s="86" t="str">
        <f t="shared" si="489"/>
        <v/>
      </c>
      <c r="D1963" s="86" t="str">
        <f t="shared" si="490"/>
        <v/>
      </c>
      <c r="E1963" s="86" t="str">
        <f t="shared" si="491"/>
        <v/>
      </c>
      <c r="F1963" s="86" t="str">
        <f t="shared" si="492"/>
        <v/>
      </c>
      <c r="G1963" s="86" t="str">
        <f t="shared" si="493"/>
        <v/>
      </c>
      <c r="H1963" s="87" t="str">
        <f>IF(EXPORTADO!B1945&lt;&gt;"",EXPORTADO!B1945,"")</f>
        <v/>
      </c>
      <c r="I1963" s="78" t="str">
        <f t="shared" si="482"/>
        <v/>
      </c>
      <c r="J1963" s="78"/>
      <c r="K1963" s="88" t="str">
        <f>IF(EXPORTADO!A1945&lt;&gt;"",TRIM(EXPORTADO!A1945),"")</f>
        <v/>
      </c>
      <c r="L1963" s="50" t="str">
        <f>IF(K1963&lt;&gt;"",EXPORTADO!D1945,"")</f>
        <v/>
      </c>
      <c r="M1963" s="50"/>
      <c r="N1963" s="78" t="str">
        <f>IF(K1963&lt;&gt;"",EXPORTADO!C1945,"")</f>
        <v/>
      </c>
      <c r="O1963" s="89" t="str">
        <f>IF(G1963&lt;&gt;"",EXPORTADO!E1945,"")</f>
        <v/>
      </c>
      <c r="P1963" s="90" t="str">
        <f>IF(G1963&lt;&gt;"",EXPORTADO!F1945,"")</f>
        <v/>
      </c>
      <c r="Q1963" s="90" t="str">
        <f>IF($G1963&lt;&gt;"",$O1963*P1963,IF(OR($I1963="c",$I1963="css"),SUMIF($G$22:G$2999,$K1963,Q$22:Q$2999),IF($I1963="c1",SUMIF($F$22:F$2999,$K1963,Q$22:Q$2999),IF($I1963="c2",SUMIF($E$22:E$2999,$K1963,Q$22:Q$2999),IF($I1963="c3",SUMIF($D$22:D$2999,$K1963,Q$22:Q$2999),IF($I1963="c4",SUMIF($C$22:C$2999,$K1963,Q$22:Q$2999),""))))))</f>
        <v/>
      </c>
      <c r="S1963" s="90" t="s">
        <v>17</v>
      </c>
      <c r="T1963" s="90" t="str">
        <f>IF(G1963&lt;&gt;"",IF(S1963&lt;&gt;"",O1963*S1963,"Celda Vacia"),IF($G1963&lt;&gt;"",$O1963*S1963,IF(OR($I1963="c",$I1963="css"),SUMIF($G$22:G$2999,$K1963,T$22:T$2999),IF($I1963="c1",SUMIF($F$22:F$2999,$K1963,T$22:T$2999),IF($I1963="c2",SUMIF($E$22:E$2999,$K1963,T$22:T$2999),IF($I1963="c3",SUMIF($D$22:D$2999,$K1963,T$22:T$2999),IF($I1963="c4",SUMIF($C$22:C$2999,$K1963,T$22:T$2999),"")))))))</f>
        <v/>
      </c>
      <c r="U1963" s="91" t="str">
        <f t="shared" si="494"/>
        <v/>
      </c>
      <c r="V1963" s="45"/>
      <c r="X1963" s="50" t="str">
        <f t="shared" si="483"/>
        <v/>
      </c>
      <c r="Y1963" s="69" t="str">
        <f t="shared" si="484"/>
        <v/>
      </c>
      <c r="Z1963" s="69" t="str">
        <f t="shared" si="485"/>
        <v/>
      </c>
      <c r="AA1963" s="69" t="str">
        <f>IF(I1963="CSS",IF(RELLENAR!$F$6="PEM",IF(OR(T1963&lt;(Q1963),Q1963=0),1,""),IF(OR(T1963*(1+$T$11+$T$9)&lt;(Q1963*(1+$O$9+$O$11)),Q1963=0),1,"")),"")</f>
        <v/>
      </c>
      <c r="AB1963" s="93" t="str">
        <f t="shared" si="486"/>
        <v/>
      </c>
      <c r="AC1963" s="56" t="str">
        <f t="shared" si="495"/>
        <v/>
      </c>
      <c r="AD1963" s="94" t="str">
        <f t="shared" si="496"/>
        <v/>
      </c>
      <c r="AE1963" s="56" t="str">
        <f t="shared" si="487"/>
        <v/>
      </c>
      <c r="AF1963" s="78" t="str">
        <f t="shared" si="488"/>
        <v/>
      </c>
    </row>
    <row r="1964" spans="1:32" s="74" customFormat="1" x14ac:dyDescent="0.2">
      <c r="A1964" s="74" t="str">
        <f>IF(EXPORTADO!I1946&lt;&gt;"",EXPORTADO!I1946,"")</f>
        <v/>
      </c>
      <c r="B1964" s="74" t="str">
        <f t="shared" si="481"/>
        <v/>
      </c>
      <c r="C1964" s="86" t="str">
        <f t="shared" si="489"/>
        <v/>
      </c>
      <c r="D1964" s="86" t="str">
        <f t="shared" si="490"/>
        <v/>
      </c>
      <c r="E1964" s="86" t="str">
        <f t="shared" si="491"/>
        <v/>
      </c>
      <c r="F1964" s="86" t="str">
        <f t="shared" si="492"/>
        <v/>
      </c>
      <c r="G1964" s="86" t="str">
        <f t="shared" si="493"/>
        <v/>
      </c>
      <c r="H1964" s="87" t="str">
        <f>IF(EXPORTADO!B1946&lt;&gt;"",EXPORTADO!B1946,"")</f>
        <v/>
      </c>
      <c r="I1964" s="78" t="str">
        <f t="shared" si="482"/>
        <v/>
      </c>
      <c r="J1964" s="78"/>
      <c r="K1964" s="88" t="str">
        <f>IF(EXPORTADO!A1946&lt;&gt;"",TRIM(EXPORTADO!A1946),"")</f>
        <v/>
      </c>
      <c r="L1964" s="50" t="str">
        <f>IF(K1964&lt;&gt;"",EXPORTADO!D1946,"")</f>
        <v/>
      </c>
      <c r="M1964" s="50"/>
      <c r="N1964" s="78" t="str">
        <f>IF(K1964&lt;&gt;"",EXPORTADO!C1946,"")</f>
        <v/>
      </c>
      <c r="O1964" s="89" t="str">
        <f>IF(G1964&lt;&gt;"",EXPORTADO!E1946,"")</f>
        <v/>
      </c>
      <c r="P1964" s="90" t="str">
        <f>IF(G1964&lt;&gt;"",EXPORTADO!F1946,"")</f>
        <v/>
      </c>
      <c r="Q1964" s="90" t="str">
        <f>IF($G1964&lt;&gt;"",$O1964*P1964,IF(OR($I1964="c",$I1964="css"),SUMIF($G$22:G$2999,$K1964,Q$22:Q$2999),IF($I1964="c1",SUMIF($F$22:F$2999,$K1964,Q$22:Q$2999),IF($I1964="c2",SUMIF($E$22:E$2999,$K1964,Q$22:Q$2999),IF($I1964="c3",SUMIF($D$22:D$2999,$K1964,Q$22:Q$2999),IF($I1964="c4",SUMIF($C$22:C$2999,$K1964,Q$22:Q$2999),""))))))</f>
        <v/>
      </c>
      <c r="S1964" s="90" t="s">
        <v>17</v>
      </c>
      <c r="T1964" s="90" t="str">
        <f>IF(G1964&lt;&gt;"",IF(S1964&lt;&gt;"",O1964*S1964,"Celda Vacia"),IF($G1964&lt;&gt;"",$O1964*S1964,IF(OR($I1964="c",$I1964="css"),SUMIF($G$22:G$2999,$K1964,T$22:T$2999),IF($I1964="c1",SUMIF($F$22:F$2999,$K1964,T$22:T$2999),IF($I1964="c2",SUMIF($E$22:E$2999,$K1964,T$22:T$2999),IF($I1964="c3",SUMIF($D$22:D$2999,$K1964,T$22:T$2999),IF($I1964="c4",SUMIF($C$22:C$2999,$K1964,T$22:T$2999),"")))))))</f>
        <v/>
      </c>
      <c r="U1964" s="91" t="str">
        <f t="shared" si="494"/>
        <v/>
      </c>
      <c r="V1964" s="45"/>
      <c r="X1964" s="50" t="str">
        <f t="shared" si="483"/>
        <v/>
      </c>
      <c r="Y1964" s="69" t="str">
        <f t="shared" si="484"/>
        <v/>
      </c>
      <c r="Z1964" s="69" t="str">
        <f t="shared" si="485"/>
        <v/>
      </c>
      <c r="AA1964" s="69" t="str">
        <f>IF(I1964="CSS",IF(RELLENAR!$F$6="PEM",IF(OR(T1964&lt;(Q1964),Q1964=0),1,""),IF(OR(T1964*(1+$T$11+$T$9)&lt;(Q1964*(1+$O$9+$O$11)),Q1964=0),1,"")),"")</f>
        <v/>
      </c>
      <c r="AB1964" s="93" t="str">
        <f t="shared" si="486"/>
        <v/>
      </c>
      <c r="AC1964" s="56" t="str">
        <f t="shared" si="495"/>
        <v/>
      </c>
      <c r="AD1964" s="94" t="str">
        <f t="shared" si="496"/>
        <v/>
      </c>
      <c r="AE1964" s="56" t="str">
        <f t="shared" si="487"/>
        <v/>
      </c>
      <c r="AF1964" s="78" t="str">
        <f t="shared" si="488"/>
        <v/>
      </c>
    </row>
    <row r="1965" spans="1:32" s="74" customFormat="1" x14ac:dyDescent="0.2">
      <c r="A1965" s="74" t="str">
        <f>IF(EXPORTADO!I1947&lt;&gt;"",EXPORTADO!I1947,"")</f>
        <v/>
      </c>
      <c r="B1965" s="74" t="str">
        <f t="shared" si="481"/>
        <v/>
      </c>
      <c r="C1965" s="86" t="str">
        <f t="shared" si="489"/>
        <v/>
      </c>
      <c r="D1965" s="86" t="str">
        <f t="shared" si="490"/>
        <v/>
      </c>
      <c r="E1965" s="86" t="str">
        <f t="shared" si="491"/>
        <v/>
      </c>
      <c r="F1965" s="86" t="str">
        <f t="shared" si="492"/>
        <v/>
      </c>
      <c r="G1965" s="86" t="str">
        <f t="shared" si="493"/>
        <v/>
      </c>
      <c r="H1965" s="87" t="str">
        <f>IF(EXPORTADO!B1947&lt;&gt;"",EXPORTADO!B1947,"")</f>
        <v/>
      </c>
      <c r="I1965" s="78" t="str">
        <f t="shared" si="482"/>
        <v/>
      </c>
      <c r="J1965" s="78"/>
      <c r="K1965" s="88" t="str">
        <f>IF(EXPORTADO!A1947&lt;&gt;"",TRIM(EXPORTADO!A1947),"")</f>
        <v/>
      </c>
      <c r="L1965" s="50" t="str">
        <f>IF(K1965&lt;&gt;"",EXPORTADO!D1947,"")</f>
        <v/>
      </c>
      <c r="M1965" s="50"/>
      <c r="N1965" s="78" t="str">
        <f>IF(K1965&lt;&gt;"",EXPORTADO!C1947,"")</f>
        <v/>
      </c>
      <c r="O1965" s="89" t="str">
        <f>IF(G1965&lt;&gt;"",EXPORTADO!E1947,"")</f>
        <v/>
      </c>
      <c r="P1965" s="90" t="str">
        <f>IF(G1965&lt;&gt;"",EXPORTADO!F1947,"")</f>
        <v/>
      </c>
      <c r="Q1965" s="90" t="str">
        <f>IF($G1965&lt;&gt;"",$O1965*P1965,IF(OR($I1965="c",$I1965="css"),SUMIF($G$22:G$2999,$K1965,Q$22:Q$2999),IF($I1965="c1",SUMIF($F$22:F$2999,$K1965,Q$22:Q$2999),IF($I1965="c2",SUMIF($E$22:E$2999,$K1965,Q$22:Q$2999),IF($I1965="c3",SUMIF($D$22:D$2999,$K1965,Q$22:Q$2999),IF($I1965="c4",SUMIF($C$22:C$2999,$K1965,Q$22:Q$2999),""))))))</f>
        <v/>
      </c>
      <c r="S1965" s="90" t="s">
        <v>17</v>
      </c>
      <c r="T1965" s="90" t="str">
        <f>IF(G1965&lt;&gt;"",IF(S1965&lt;&gt;"",O1965*S1965,"Celda Vacia"),IF($G1965&lt;&gt;"",$O1965*S1965,IF(OR($I1965="c",$I1965="css"),SUMIF($G$22:G$2999,$K1965,T$22:T$2999),IF($I1965="c1",SUMIF($F$22:F$2999,$K1965,T$22:T$2999),IF($I1965="c2",SUMIF($E$22:E$2999,$K1965,T$22:T$2999),IF($I1965="c3",SUMIF($D$22:D$2999,$K1965,T$22:T$2999),IF($I1965="c4",SUMIF($C$22:C$2999,$K1965,T$22:T$2999),"")))))))</f>
        <v/>
      </c>
      <c r="U1965" s="91" t="str">
        <f t="shared" si="494"/>
        <v/>
      </c>
      <c r="V1965" s="45"/>
      <c r="X1965" s="50" t="str">
        <f t="shared" si="483"/>
        <v/>
      </c>
      <c r="Y1965" s="69" t="str">
        <f t="shared" si="484"/>
        <v/>
      </c>
      <c r="Z1965" s="69" t="str">
        <f t="shared" si="485"/>
        <v/>
      </c>
      <c r="AA1965" s="69" t="str">
        <f>IF(I1965="CSS",IF(RELLENAR!$F$6="PEM",IF(OR(T1965&lt;(Q1965),Q1965=0),1,""),IF(OR(T1965*(1+$T$11+$T$9)&lt;(Q1965*(1+$O$9+$O$11)),Q1965=0),1,"")),"")</f>
        <v/>
      </c>
      <c r="AB1965" s="93" t="str">
        <f t="shared" si="486"/>
        <v/>
      </c>
      <c r="AC1965" s="56" t="str">
        <f t="shared" si="495"/>
        <v/>
      </c>
      <c r="AD1965" s="94" t="str">
        <f t="shared" si="496"/>
        <v/>
      </c>
      <c r="AE1965" s="56" t="str">
        <f t="shared" si="487"/>
        <v/>
      </c>
      <c r="AF1965" s="78" t="str">
        <f t="shared" si="488"/>
        <v/>
      </c>
    </row>
    <row r="1966" spans="1:32" s="74" customFormat="1" x14ac:dyDescent="0.2">
      <c r="A1966" s="74" t="str">
        <f>IF(EXPORTADO!I1948&lt;&gt;"",EXPORTADO!I1948,"")</f>
        <v/>
      </c>
      <c r="B1966" s="74" t="str">
        <f t="shared" si="481"/>
        <v/>
      </c>
      <c r="C1966" s="86" t="str">
        <f t="shared" si="489"/>
        <v/>
      </c>
      <c r="D1966" s="86" t="str">
        <f t="shared" si="490"/>
        <v/>
      </c>
      <c r="E1966" s="86" t="str">
        <f t="shared" si="491"/>
        <v/>
      </c>
      <c r="F1966" s="86" t="str">
        <f t="shared" si="492"/>
        <v/>
      </c>
      <c r="G1966" s="86" t="str">
        <f t="shared" si="493"/>
        <v/>
      </c>
      <c r="H1966" s="87" t="str">
        <f>IF(EXPORTADO!B1948&lt;&gt;"",EXPORTADO!B1948,"")</f>
        <v/>
      </c>
      <c r="I1966" s="78" t="str">
        <f t="shared" si="482"/>
        <v/>
      </c>
      <c r="J1966" s="78"/>
      <c r="K1966" s="88" t="str">
        <f>IF(EXPORTADO!A1948&lt;&gt;"",TRIM(EXPORTADO!A1948),"")</f>
        <v/>
      </c>
      <c r="L1966" s="50" t="str">
        <f>IF(K1966&lt;&gt;"",EXPORTADO!D1948,"")</f>
        <v/>
      </c>
      <c r="M1966" s="50"/>
      <c r="N1966" s="78" t="str">
        <f>IF(K1966&lt;&gt;"",EXPORTADO!C1948,"")</f>
        <v/>
      </c>
      <c r="O1966" s="89" t="str">
        <f>IF(G1966&lt;&gt;"",EXPORTADO!E1948,"")</f>
        <v/>
      </c>
      <c r="P1966" s="90" t="str">
        <f>IF(G1966&lt;&gt;"",EXPORTADO!F1948,"")</f>
        <v/>
      </c>
      <c r="Q1966" s="90" t="str">
        <f>IF($G1966&lt;&gt;"",$O1966*P1966,IF(OR($I1966="c",$I1966="css"),SUMIF($G$22:G$2999,$K1966,Q$22:Q$2999),IF($I1966="c1",SUMIF($F$22:F$2999,$K1966,Q$22:Q$2999),IF($I1966="c2",SUMIF($E$22:E$2999,$K1966,Q$22:Q$2999),IF($I1966="c3",SUMIF($D$22:D$2999,$K1966,Q$22:Q$2999),IF($I1966="c4",SUMIF($C$22:C$2999,$K1966,Q$22:Q$2999),""))))))</f>
        <v/>
      </c>
      <c r="S1966" s="90" t="s">
        <v>17</v>
      </c>
      <c r="T1966" s="90" t="str">
        <f>IF(G1966&lt;&gt;"",IF(S1966&lt;&gt;"",O1966*S1966,"Celda Vacia"),IF($G1966&lt;&gt;"",$O1966*S1966,IF(OR($I1966="c",$I1966="css"),SUMIF($G$22:G$2999,$K1966,T$22:T$2999),IF($I1966="c1",SUMIF($F$22:F$2999,$K1966,T$22:T$2999),IF($I1966="c2",SUMIF($E$22:E$2999,$K1966,T$22:T$2999),IF($I1966="c3",SUMIF($D$22:D$2999,$K1966,T$22:T$2999),IF($I1966="c4",SUMIF($C$22:C$2999,$K1966,T$22:T$2999),"")))))))</f>
        <v/>
      </c>
      <c r="U1966" s="91" t="str">
        <f t="shared" si="494"/>
        <v/>
      </c>
      <c r="V1966" s="45"/>
      <c r="X1966" s="50" t="str">
        <f t="shared" si="483"/>
        <v/>
      </c>
      <c r="Y1966" s="69" t="str">
        <f t="shared" si="484"/>
        <v/>
      </c>
      <c r="Z1966" s="69" t="str">
        <f t="shared" si="485"/>
        <v/>
      </c>
      <c r="AA1966" s="69" t="str">
        <f>IF(I1966="CSS",IF(RELLENAR!$F$6="PEM",IF(OR(T1966&lt;(Q1966),Q1966=0),1,""),IF(OR(T1966*(1+$T$11+$T$9)&lt;(Q1966*(1+$O$9+$O$11)),Q1966=0),1,"")),"")</f>
        <v/>
      </c>
      <c r="AB1966" s="93" t="str">
        <f t="shared" si="486"/>
        <v/>
      </c>
      <c r="AC1966" s="56" t="str">
        <f t="shared" si="495"/>
        <v/>
      </c>
      <c r="AD1966" s="94" t="str">
        <f t="shared" si="496"/>
        <v/>
      </c>
      <c r="AE1966" s="56" t="str">
        <f t="shared" si="487"/>
        <v/>
      </c>
      <c r="AF1966" s="78" t="str">
        <f t="shared" si="488"/>
        <v/>
      </c>
    </row>
    <row r="1967" spans="1:32" s="74" customFormat="1" x14ac:dyDescent="0.2">
      <c r="A1967" s="74" t="str">
        <f>IF(EXPORTADO!I1949&lt;&gt;"",EXPORTADO!I1949,"")</f>
        <v/>
      </c>
      <c r="B1967" s="74" t="str">
        <f t="shared" si="481"/>
        <v/>
      </c>
      <c r="C1967" s="86" t="str">
        <f t="shared" si="489"/>
        <v/>
      </c>
      <c r="D1967" s="86" t="str">
        <f t="shared" si="490"/>
        <v/>
      </c>
      <c r="E1967" s="86" t="str">
        <f t="shared" si="491"/>
        <v/>
      </c>
      <c r="F1967" s="86" t="str">
        <f t="shared" si="492"/>
        <v/>
      </c>
      <c r="G1967" s="86" t="str">
        <f t="shared" si="493"/>
        <v/>
      </c>
      <c r="H1967" s="87" t="str">
        <f>IF(EXPORTADO!B1949&lt;&gt;"",EXPORTADO!B1949,"")</f>
        <v/>
      </c>
      <c r="I1967" s="78" t="str">
        <f t="shared" si="482"/>
        <v/>
      </c>
      <c r="J1967" s="78"/>
      <c r="K1967" s="88" t="str">
        <f>IF(EXPORTADO!A1949&lt;&gt;"",TRIM(EXPORTADO!A1949),"")</f>
        <v/>
      </c>
      <c r="L1967" s="50" t="str">
        <f>IF(K1967&lt;&gt;"",EXPORTADO!D1949,"")</f>
        <v/>
      </c>
      <c r="M1967" s="50"/>
      <c r="N1967" s="78" t="str">
        <f>IF(K1967&lt;&gt;"",EXPORTADO!C1949,"")</f>
        <v/>
      </c>
      <c r="O1967" s="89" t="str">
        <f>IF(G1967&lt;&gt;"",EXPORTADO!E1949,"")</f>
        <v/>
      </c>
      <c r="P1967" s="90" t="str">
        <f>IF(G1967&lt;&gt;"",EXPORTADO!F1949,"")</f>
        <v/>
      </c>
      <c r="Q1967" s="90" t="str">
        <f>IF($G1967&lt;&gt;"",$O1967*P1967,IF(OR($I1967="c",$I1967="css"),SUMIF($G$22:G$2999,$K1967,Q$22:Q$2999),IF($I1967="c1",SUMIF($F$22:F$2999,$K1967,Q$22:Q$2999),IF($I1967="c2",SUMIF($E$22:E$2999,$K1967,Q$22:Q$2999),IF($I1967="c3",SUMIF($D$22:D$2999,$K1967,Q$22:Q$2999),IF($I1967="c4",SUMIF($C$22:C$2999,$K1967,Q$22:Q$2999),""))))))</f>
        <v/>
      </c>
      <c r="S1967" s="90" t="s">
        <v>17</v>
      </c>
      <c r="T1967" s="90" t="str">
        <f>IF(G1967&lt;&gt;"",IF(S1967&lt;&gt;"",O1967*S1967,"Celda Vacia"),IF($G1967&lt;&gt;"",$O1967*S1967,IF(OR($I1967="c",$I1967="css"),SUMIF($G$22:G$2999,$K1967,T$22:T$2999),IF($I1967="c1",SUMIF($F$22:F$2999,$K1967,T$22:T$2999),IF($I1967="c2",SUMIF($E$22:E$2999,$K1967,T$22:T$2999),IF($I1967="c3",SUMIF($D$22:D$2999,$K1967,T$22:T$2999),IF($I1967="c4",SUMIF($C$22:C$2999,$K1967,T$22:T$2999),"")))))))</f>
        <v/>
      </c>
      <c r="U1967" s="91" t="str">
        <f t="shared" si="494"/>
        <v/>
      </c>
      <c r="V1967" s="45"/>
      <c r="X1967" s="50" t="str">
        <f t="shared" si="483"/>
        <v/>
      </c>
      <c r="Y1967" s="69" t="str">
        <f t="shared" si="484"/>
        <v/>
      </c>
      <c r="Z1967" s="69" t="str">
        <f t="shared" si="485"/>
        <v/>
      </c>
      <c r="AA1967" s="69" t="str">
        <f>IF(I1967="CSS",IF(RELLENAR!$F$6="PEM",IF(OR(T1967&lt;(Q1967),Q1967=0),1,""),IF(OR(T1967*(1+$T$11+$T$9)&lt;(Q1967*(1+$O$9+$O$11)),Q1967=0),1,"")),"")</f>
        <v/>
      </c>
      <c r="AB1967" s="93" t="str">
        <f t="shared" si="486"/>
        <v/>
      </c>
      <c r="AC1967" s="56" t="str">
        <f t="shared" si="495"/>
        <v/>
      </c>
      <c r="AD1967" s="94" t="str">
        <f t="shared" si="496"/>
        <v/>
      </c>
      <c r="AE1967" s="56" t="str">
        <f t="shared" si="487"/>
        <v/>
      </c>
      <c r="AF1967" s="78" t="str">
        <f t="shared" si="488"/>
        <v/>
      </c>
    </row>
    <row r="1968" spans="1:32" s="74" customFormat="1" x14ac:dyDescent="0.2">
      <c r="A1968" s="74" t="str">
        <f>IF(EXPORTADO!I1950&lt;&gt;"",EXPORTADO!I1950,"")</f>
        <v/>
      </c>
      <c r="B1968" s="74" t="str">
        <f t="shared" si="481"/>
        <v/>
      </c>
      <c r="C1968" s="86" t="str">
        <f t="shared" si="489"/>
        <v/>
      </c>
      <c r="D1968" s="86" t="str">
        <f t="shared" si="490"/>
        <v/>
      </c>
      <c r="E1968" s="86" t="str">
        <f t="shared" si="491"/>
        <v/>
      </c>
      <c r="F1968" s="86" t="str">
        <f t="shared" si="492"/>
        <v/>
      </c>
      <c r="G1968" s="86" t="str">
        <f t="shared" si="493"/>
        <v/>
      </c>
      <c r="H1968" s="87" t="str">
        <f>IF(EXPORTADO!B1950&lt;&gt;"",EXPORTADO!B1950,"")</f>
        <v/>
      </c>
      <c r="I1968" s="78" t="str">
        <f t="shared" si="482"/>
        <v/>
      </c>
      <c r="J1968" s="78"/>
      <c r="K1968" s="88" t="str">
        <f>IF(EXPORTADO!A1950&lt;&gt;"",TRIM(EXPORTADO!A1950),"")</f>
        <v/>
      </c>
      <c r="L1968" s="50" t="str">
        <f>IF(K1968&lt;&gt;"",EXPORTADO!D1950,"")</f>
        <v/>
      </c>
      <c r="M1968" s="50"/>
      <c r="N1968" s="78" t="str">
        <f>IF(K1968&lt;&gt;"",EXPORTADO!C1950,"")</f>
        <v/>
      </c>
      <c r="O1968" s="89" t="str">
        <f>IF(G1968&lt;&gt;"",EXPORTADO!E1950,"")</f>
        <v/>
      </c>
      <c r="P1968" s="90" t="str">
        <f>IF(G1968&lt;&gt;"",EXPORTADO!F1950,"")</f>
        <v/>
      </c>
      <c r="Q1968" s="90" t="str">
        <f>IF($G1968&lt;&gt;"",$O1968*P1968,IF(OR($I1968="c",$I1968="css"),SUMIF($G$22:G$2999,$K1968,Q$22:Q$2999),IF($I1968="c1",SUMIF($F$22:F$2999,$K1968,Q$22:Q$2999),IF($I1968="c2",SUMIF($E$22:E$2999,$K1968,Q$22:Q$2999),IF($I1968="c3",SUMIF($D$22:D$2999,$K1968,Q$22:Q$2999),IF($I1968="c4",SUMIF($C$22:C$2999,$K1968,Q$22:Q$2999),""))))))</f>
        <v/>
      </c>
      <c r="S1968" s="90" t="s">
        <v>17</v>
      </c>
      <c r="T1968" s="90" t="str">
        <f>IF(G1968&lt;&gt;"",IF(S1968&lt;&gt;"",O1968*S1968,"Celda Vacia"),IF($G1968&lt;&gt;"",$O1968*S1968,IF(OR($I1968="c",$I1968="css"),SUMIF($G$22:G$2999,$K1968,T$22:T$2999),IF($I1968="c1",SUMIF($F$22:F$2999,$K1968,T$22:T$2999),IF($I1968="c2",SUMIF($E$22:E$2999,$K1968,T$22:T$2999),IF($I1968="c3",SUMIF($D$22:D$2999,$K1968,T$22:T$2999),IF($I1968="c4",SUMIF($C$22:C$2999,$K1968,T$22:T$2999),"")))))))</f>
        <v/>
      </c>
      <c r="U1968" s="91" t="str">
        <f t="shared" si="494"/>
        <v/>
      </c>
      <c r="V1968" s="45"/>
      <c r="X1968" s="50" t="str">
        <f t="shared" si="483"/>
        <v/>
      </c>
      <c r="Y1968" s="69" t="str">
        <f t="shared" si="484"/>
        <v/>
      </c>
      <c r="Z1968" s="69" t="str">
        <f t="shared" si="485"/>
        <v/>
      </c>
      <c r="AA1968" s="69" t="str">
        <f>IF(I1968="CSS",IF(RELLENAR!$F$6="PEM",IF(OR(T1968&lt;(Q1968),Q1968=0),1,""),IF(OR(T1968*(1+$T$11+$T$9)&lt;(Q1968*(1+$O$9+$O$11)),Q1968=0),1,"")),"")</f>
        <v/>
      </c>
      <c r="AB1968" s="93" t="str">
        <f t="shared" si="486"/>
        <v/>
      </c>
      <c r="AC1968" s="56" t="str">
        <f t="shared" si="495"/>
        <v/>
      </c>
      <c r="AD1968" s="94" t="str">
        <f t="shared" si="496"/>
        <v/>
      </c>
      <c r="AE1968" s="56" t="str">
        <f t="shared" si="487"/>
        <v/>
      </c>
      <c r="AF1968" s="78" t="str">
        <f t="shared" si="488"/>
        <v/>
      </c>
    </row>
    <row r="1969" spans="1:32" s="74" customFormat="1" x14ac:dyDescent="0.2">
      <c r="A1969" s="74" t="str">
        <f>IF(EXPORTADO!I1951&lt;&gt;"",EXPORTADO!I1951,"")</f>
        <v/>
      </c>
      <c r="B1969" s="74" t="str">
        <f t="shared" si="481"/>
        <v/>
      </c>
      <c r="C1969" s="86" t="str">
        <f t="shared" si="489"/>
        <v/>
      </c>
      <c r="D1969" s="86" t="str">
        <f t="shared" si="490"/>
        <v/>
      </c>
      <c r="E1969" s="86" t="str">
        <f t="shared" si="491"/>
        <v/>
      </c>
      <c r="F1969" s="86" t="str">
        <f t="shared" si="492"/>
        <v/>
      </c>
      <c r="G1969" s="86" t="str">
        <f t="shared" si="493"/>
        <v/>
      </c>
      <c r="H1969" s="87" t="str">
        <f>IF(EXPORTADO!B1951&lt;&gt;"",EXPORTADO!B1951,"")</f>
        <v/>
      </c>
      <c r="I1969" s="78" t="str">
        <f t="shared" si="482"/>
        <v/>
      </c>
      <c r="J1969" s="78"/>
      <c r="K1969" s="88" t="str">
        <f>IF(EXPORTADO!A1951&lt;&gt;"",TRIM(EXPORTADO!A1951),"")</f>
        <v/>
      </c>
      <c r="L1969" s="50" t="str">
        <f>IF(K1969&lt;&gt;"",EXPORTADO!D1951,"")</f>
        <v/>
      </c>
      <c r="M1969" s="50"/>
      <c r="N1969" s="78" t="str">
        <f>IF(K1969&lt;&gt;"",EXPORTADO!C1951,"")</f>
        <v/>
      </c>
      <c r="O1969" s="89" t="str">
        <f>IF(G1969&lt;&gt;"",EXPORTADO!E1951,"")</f>
        <v/>
      </c>
      <c r="P1969" s="90" t="str">
        <f>IF(G1969&lt;&gt;"",EXPORTADO!F1951,"")</f>
        <v/>
      </c>
      <c r="Q1969" s="90" t="str">
        <f>IF($G1969&lt;&gt;"",$O1969*P1969,IF(OR($I1969="c",$I1969="css"),SUMIF($G$22:G$2999,$K1969,Q$22:Q$2999),IF($I1969="c1",SUMIF($F$22:F$2999,$K1969,Q$22:Q$2999),IF($I1969="c2",SUMIF($E$22:E$2999,$K1969,Q$22:Q$2999),IF($I1969="c3",SUMIF($D$22:D$2999,$K1969,Q$22:Q$2999),IF($I1969="c4",SUMIF($C$22:C$2999,$K1969,Q$22:Q$2999),""))))))</f>
        <v/>
      </c>
      <c r="S1969" s="90" t="s">
        <v>17</v>
      </c>
      <c r="T1969" s="90" t="str">
        <f>IF(G1969&lt;&gt;"",IF(S1969&lt;&gt;"",O1969*S1969,"Celda Vacia"),IF($G1969&lt;&gt;"",$O1969*S1969,IF(OR($I1969="c",$I1969="css"),SUMIF($G$22:G$2999,$K1969,T$22:T$2999),IF($I1969="c1",SUMIF($F$22:F$2999,$K1969,T$22:T$2999),IF($I1969="c2",SUMIF($E$22:E$2999,$K1969,T$22:T$2999),IF($I1969="c3",SUMIF($D$22:D$2999,$K1969,T$22:T$2999),IF($I1969="c4",SUMIF($C$22:C$2999,$K1969,T$22:T$2999),"")))))))</f>
        <v/>
      </c>
      <c r="U1969" s="91" t="str">
        <f t="shared" si="494"/>
        <v/>
      </c>
      <c r="V1969" s="45"/>
      <c r="X1969" s="50" t="str">
        <f t="shared" si="483"/>
        <v/>
      </c>
      <c r="Y1969" s="69" t="str">
        <f t="shared" si="484"/>
        <v/>
      </c>
      <c r="Z1969" s="69" t="str">
        <f t="shared" si="485"/>
        <v/>
      </c>
      <c r="AA1969" s="69" t="str">
        <f>IF(I1969="CSS",IF(RELLENAR!$F$6="PEM",IF(OR(T1969&lt;(Q1969),Q1969=0),1,""),IF(OR(T1969*(1+$T$11+$T$9)&lt;(Q1969*(1+$O$9+$O$11)),Q1969=0),1,"")),"")</f>
        <v/>
      </c>
      <c r="AB1969" s="93" t="str">
        <f t="shared" si="486"/>
        <v/>
      </c>
      <c r="AC1969" s="56" t="str">
        <f t="shared" si="495"/>
        <v/>
      </c>
      <c r="AD1969" s="94" t="str">
        <f t="shared" si="496"/>
        <v/>
      </c>
      <c r="AE1969" s="56" t="str">
        <f t="shared" si="487"/>
        <v/>
      </c>
      <c r="AF1969" s="78" t="str">
        <f t="shared" si="488"/>
        <v/>
      </c>
    </row>
    <row r="1970" spans="1:32" s="74" customFormat="1" x14ac:dyDescent="0.2">
      <c r="A1970" s="74" t="str">
        <f>IF(EXPORTADO!I1952&lt;&gt;"",EXPORTADO!I1952,"")</f>
        <v/>
      </c>
      <c r="B1970" s="74" t="str">
        <f t="shared" si="481"/>
        <v/>
      </c>
      <c r="C1970" s="86" t="str">
        <f t="shared" si="489"/>
        <v/>
      </c>
      <c r="D1970" s="86" t="str">
        <f t="shared" si="490"/>
        <v/>
      </c>
      <c r="E1970" s="86" t="str">
        <f t="shared" si="491"/>
        <v/>
      </c>
      <c r="F1970" s="86" t="str">
        <f t="shared" si="492"/>
        <v/>
      </c>
      <c r="G1970" s="86" t="str">
        <f t="shared" si="493"/>
        <v/>
      </c>
      <c r="H1970" s="87" t="str">
        <f>IF(EXPORTADO!B1952&lt;&gt;"",EXPORTADO!B1952,"")</f>
        <v/>
      </c>
      <c r="I1970" s="78" t="str">
        <f t="shared" si="482"/>
        <v/>
      </c>
      <c r="J1970" s="78"/>
      <c r="K1970" s="88" t="str">
        <f>IF(EXPORTADO!A1952&lt;&gt;"",TRIM(EXPORTADO!A1952),"")</f>
        <v/>
      </c>
      <c r="L1970" s="50" t="str">
        <f>IF(K1970&lt;&gt;"",EXPORTADO!D1952,"")</f>
        <v/>
      </c>
      <c r="M1970" s="50"/>
      <c r="N1970" s="78" t="str">
        <f>IF(K1970&lt;&gt;"",EXPORTADO!C1952,"")</f>
        <v/>
      </c>
      <c r="O1970" s="89" t="str">
        <f>IF(G1970&lt;&gt;"",EXPORTADO!E1952,"")</f>
        <v/>
      </c>
      <c r="P1970" s="90" t="str">
        <f>IF(G1970&lt;&gt;"",EXPORTADO!F1952,"")</f>
        <v/>
      </c>
      <c r="Q1970" s="90" t="str">
        <f>IF($G1970&lt;&gt;"",$O1970*P1970,IF(OR($I1970="c",$I1970="css"),SUMIF($G$22:G$2999,$K1970,Q$22:Q$2999),IF($I1970="c1",SUMIF($F$22:F$2999,$K1970,Q$22:Q$2999),IF($I1970="c2",SUMIF($E$22:E$2999,$K1970,Q$22:Q$2999),IF($I1970="c3",SUMIF($D$22:D$2999,$K1970,Q$22:Q$2999),IF($I1970="c4",SUMIF($C$22:C$2999,$K1970,Q$22:Q$2999),""))))))</f>
        <v/>
      </c>
      <c r="S1970" s="90" t="s">
        <v>17</v>
      </c>
      <c r="T1970" s="90" t="str">
        <f>IF(G1970&lt;&gt;"",IF(S1970&lt;&gt;"",O1970*S1970,"Celda Vacia"),IF($G1970&lt;&gt;"",$O1970*S1970,IF(OR($I1970="c",$I1970="css"),SUMIF($G$22:G$2999,$K1970,T$22:T$2999),IF($I1970="c1",SUMIF($F$22:F$2999,$K1970,T$22:T$2999),IF($I1970="c2",SUMIF($E$22:E$2999,$K1970,T$22:T$2999),IF($I1970="c3",SUMIF($D$22:D$2999,$K1970,T$22:T$2999),IF($I1970="c4",SUMIF($C$22:C$2999,$K1970,T$22:T$2999),"")))))))</f>
        <v/>
      </c>
      <c r="U1970" s="91" t="str">
        <f t="shared" si="494"/>
        <v/>
      </c>
      <c r="V1970" s="45"/>
      <c r="X1970" s="50" t="str">
        <f t="shared" si="483"/>
        <v/>
      </c>
      <c r="Y1970" s="69" t="str">
        <f t="shared" si="484"/>
        <v/>
      </c>
      <c r="Z1970" s="69" t="str">
        <f t="shared" si="485"/>
        <v/>
      </c>
      <c r="AA1970" s="69" t="str">
        <f>IF(I1970="CSS",IF(RELLENAR!$F$6="PEM",IF(OR(T1970&lt;(Q1970),Q1970=0),1,""),IF(OR(T1970*(1+$T$11+$T$9)&lt;(Q1970*(1+$O$9+$O$11)),Q1970=0),1,"")),"")</f>
        <v/>
      </c>
      <c r="AB1970" s="93" t="str">
        <f t="shared" si="486"/>
        <v/>
      </c>
      <c r="AC1970" s="56" t="str">
        <f t="shared" si="495"/>
        <v/>
      </c>
      <c r="AD1970" s="94" t="str">
        <f t="shared" si="496"/>
        <v/>
      </c>
      <c r="AE1970" s="56" t="str">
        <f t="shared" si="487"/>
        <v/>
      </c>
      <c r="AF1970" s="78" t="str">
        <f t="shared" si="488"/>
        <v/>
      </c>
    </row>
    <row r="1971" spans="1:32" s="74" customFormat="1" x14ac:dyDescent="0.2">
      <c r="A1971" s="74" t="str">
        <f>IF(EXPORTADO!I1953&lt;&gt;"",EXPORTADO!I1953,"")</f>
        <v/>
      </c>
      <c r="B1971" s="74" t="str">
        <f t="shared" si="481"/>
        <v/>
      </c>
      <c r="C1971" s="86" t="str">
        <f t="shared" si="489"/>
        <v/>
      </c>
      <c r="D1971" s="86" t="str">
        <f t="shared" si="490"/>
        <v/>
      </c>
      <c r="E1971" s="86" t="str">
        <f t="shared" si="491"/>
        <v/>
      </c>
      <c r="F1971" s="86" t="str">
        <f t="shared" si="492"/>
        <v/>
      </c>
      <c r="G1971" s="86" t="str">
        <f t="shared" si="493"/>
        <v/>
      </c>
      <c r="H1971" s="87" t="str">
        <f>IF(EXPORTADO!B1953&lt;&gt;"",EXPORTADO!B1953,"")</f>
        <v/>
      </c>
      <c r="I1971" s="78" t="str">
        <f t="shared" si="482"/>
        <v/>
      </c>
      <c r="J1971" s="78"/>
      <c r="K1971" s="88" t="str">
        <f>IF(EXPORTADO!A1953&lt;&gt;"",TRIM(EXPORTADO!A1953),"")</f>
        <v/>
      </c>
      <c r="L1971" s="50" t="str">
        <f>IF(K1971&lt;&gt;"",EXPORTADO!D1953,"")</f>
        <v/>
      </c>
      <c r="M1971" s="50"/>
      <c r="N1971" s="78" t="str">
        <f>IF(K1971&lt;&gt;"",EXPORTADO!C1953,"")</f>
        <v/>
      </c>
      <c r="O1971" s="89" t="str">
        <f>IF(G1971&lt;&gt;"",EXPORTADO!E1953,"")</f>
        <v/>
      </c>
      <c r="P1971" s="90" t="str">
        <f>IF(G1971&lt;&gt;"",EXPORTADO!F1953,"")</f>
        <v/>
      </c>
      <c r="Q1971" s="90" t="str">
        <f>IF($G1971&lt;&gt;"",$O1971*P1971,IF(OR($I1971="c",$I1971="css"),SUMIF($G$22:G$2999,$K1971,Q$22:Q$2999),IF($I1971="c1",SUMIF($F$22:F$2999,$K1971,Q$22:Q$2999),IF($I1971="c2",SUMIF($E$22:E$2999,$K1971,Q$22:Q$2999),IF($I1971="c3",SUMIF($D$22:D$2999,$K1971,Q$22:Q$2999),IF($I1971="c4",SUMIF($C$22:C$2999,$K1971,Q$22:Q$2999),""))))))</f>
        <v/>
      </c>
      <c r="S1971" s="90" t="s">
        <v>17</v>
      </c>
      <c r="T1971" s="90" t="str">
        <f>IF(G1971&lt;&gt;"",IF(S1971&lt;&gt;"",O1971*S1971,"Celda Vacia"),IF($G1971&lt;&gt;"",$O1971*S1971,IF(OR($I1971="c",$I1971="css"),SUMIF($G$22:G$2999,$K1971,T$22:T$2999),IF($I1971="c1",SUMIF($F$22:F$2999,$K1971,T$22:T$2999),IF($I1971="c2",SUMIF($E$22:E$2999,$K1971,T$22:T$2999),IF($I1971="c3",SUMIF($D$22:D$2999,$K1971,T$22:T$2999),IF($I1971="c4",SUMIF($C$22:C$2999,$K1971,T$22:T$2999),"")))))))</f>
        <v/>
      </c>
      <c r="U1971" s="91" t="str">
        <f t="shared" si="494"/>
        <v/>
      </c>
      <c r="V1971" s="45"/>
      <c r="X1971" s="50" t="str">
        <f t="shared" si="483"/>
        <v/>
      </c>
      <c r="Y1971" s="69" t="str">
        <f t="shared" si="484"/>
        <v/>
      </c>
      <c r="Z1971" s="69" t="str">
        <f t="shared" si="485"/>
        <v/>
      </c>
      <c r="AA1971" s="69" t="str">
        <f>IF(I1971="CSS",IF(RELLENAR!$F$6="PEM",IF(OR(T1971&lt;(Q1971),Q1971=0),1,""),IF(OR(T1971*(1+$T$11+$T$9)&lt;(Q1971*(1+$O$9+$O$11)),Q1971=0),1,"")),"")</f>
        <v/>
      </c>
      <c r="AB1971" s="93" t="str">
        <f t="shared" si="486"/>
        <v/>
      </c>
      <c r="AC1971" s="56" t="str">
        <f t="shared" si="495"/>
        <v/>
      </c>
      <c r="AD1971" s="94" t="str">
        <f t="shared" si="496"/>
        <v/>
      </c>
      <c r="AE1971" s="56" t="str">
        <f t="shared" si="487"/>
        <v/>
      </c>
      <c r="AF1971" s="78" t="str">
        <f t="shared" si="488"/>
        <v/>
      </c>
    </row>
    <row r="1972" spans="1:32" s="74" customFormat="1" x14ac:dyDescent="0.2">
      <c r="A1972" s="74" t="str">
        <f>IF(EXPORTADO!I1954&lt;&gt;"",EXPORTADO!I1954,"")</f>
        <v/>
      </c>
      <c r="B1972" s="74" t="str">
        <f t="shared" si="481"/>
        <v/>
      </c>
      <c r="C1972" s="86" t="str">
        <f t="shared" si="489"/>
        <v/>
      </c>
      <c r="D1972" s="86" t="str">
        <f t="shared" si="490"/>
        <v/>
      </c>
      <c r="E1972" s="86" t="str">
        <f t="shared" si="491"/>
        <v/>
      </c>
      <c r="F1972" s="86" t="str">
        <f t="shared" si="492"/>
        <v/>
      </c>
      <c r="G1972" s="86" t="str">
        <f t="shared" si="493"/>
        <v/>
      </c>
      <c r="H1972" s="87" t="str">
        <f>IF(EXPORTADO!B1954&lt;&gt;"",EXPORTADO!B1954,"")</f>
        <v/>
      </c>
      <c r="I1972" s="78" t="str">
        <f t="shared" si="482"/>
        <v/>
      </c>
      <c r="J1972" s="78"/>
      <c r="K1972" s="88" t="str">
        <f>IF(EXPORTADO!A1954&lt;&gt;"",TRIM(EXPORTADO!A1954),"")</f>
        <v/>
      </c>
      <c r="L1972" s="50" t="str">
        <f>IF(K1972&lt;&gt;"",EXPORTADO!D1954,"")</f>
        <v/>
      </c>
      <c r="M1972" s="50"/>
      <c r="N1972" s="78" t="str">
        <f>IF(K1972&lt;&gt;"",EXPORTADO!C1954,"")</f>
        <v/>
      </c>
      <c r="O1972" s="89" t="str">
        <f>IF(G1972&lt;&gt;"",EXPORTADO!E1954,"")</f>
        <v/>
      </c>
      <c r="P1972" s="90" t="str">
        <f>IF(G1972&lt;&gt;"",EXPORTADO!F1954,"")</f>
        <v/>
      </c>
      <c r="Q1972" s="90" t="str">
        <f>IF($G1972&lt;&gt;"",$O1972*P1972,IF(OR($I1972="c",$I1972="css"),SUMIF($G$22:G$2999,$K1972,Q$22:Q$2999),IF($I1972="c1",SUMIF($F$22:F$2999,$K1972,Q$22:Q$2999),IF($I1972="c2",SUMIF($E$22:E$2999,$K1972,Q$22:Q$2999),IF($I1972="c3",SUMIF($D$22:D$2999,$K1972,Q$22:Q$2999),IF($I1972="c4",SUMIF($C$22:C$2999,$K1972,Q$22:Q$2999),""))))))</f>
        <v/>
      </c>
      <c r="S1972" s="90" t="s">
        <v>17</v>
      </c>
      <c r="T1972" s="90" t="str">
        <f>IF(G1972&lt;&gt;"",IF(S1972&lt;&gt;"",O1972*S1972,"Celda Vacia"),IF($G1972&lt;&gt;"",$O1972*S1972,IF(OR($I1972="c",$I1972="css"),SUMIF($G$22:G$2999,$K1972,T$22:T$2999),IF($I1972="c1",SUMIF($F$22:F$2999,$K1972,T$22:T$2999),IF($I1972="c2",SUMIF($E$22:E$2999,$K1972,T$22:T$2999),IF($I1972="c3",SUMIF($D$22:D$2999,$K1972,T$22:T$2999),IF($I1972="c4",SUMIF($C$22:C$2999,$K1972,T$22:T$2999),"")))))))</f>
        <v/>
      </c>
      <c r="U1972" s="91" t="str">
        <f t="shared" si="494"/>
        <v/>
      </c>
      <c r="V1972" s="45"/>
      <c r="X1972" s="50" t="str">
        <f t="shared" si="483"/>
        <v/>
      </c>
      <c r="Y1972" s="69" t="str">
        <f t="shared" si="484"/>
        <v/>
      </c>
      <c r="Z1972" s="69" t="str">
        <f t="shared" si="485"/>
        <v/>
      </c>
      <c r="AA1972" s="69" t="str">
        <f>IF(I1972="CSS",IF(RELLENAR!$F$6="PEM",IF(OR(T1972&lt;(Q1972),Q1972=0),1,""),IF(OR(T1972*(1+$T$11+$T$9)&lt;(Q1972*(1+$O$9+$O$11)),Q1972=0),1,"")),"")</f>
        <v/>
      </c>
      <c r="AB1972" s="93" t="str">
        <f t="shared" si="486"/>
        <v/>
      </c>
      <c r="AC1972" s="56" t="str">
        <f t="shared" si="495"/>
        <v/>
      </c>
      <c r="AD1972" s="94" t="str">
        <f t="shared" si="496"/>
        <v/>
      </c>
      <c r="AE1972" s="56" t="str">
        <f t="shared" si="487"/>
        <v/>
      </c>
      <c r="AF1972" s="78" t="str">
        <f t="shared" si="488"/>
        <v/>
      </c>
    </row>
    <row r="1973" spans="1:32" s="74" customFormat="1" x14ac:dyDescent="0.2">
      <c r="A1973" s="74" t="str">
        <f>IF(EXPORTADO!I1955&lt;&gt;"",EXPORTADO!I1955,"")</f>
        <v/>
      </c>
      <c r="B1973" s="74" t="str">
        <f t="shared" si="481"/>
        <v/>
      </c>
      <c r="C1973" s="86" t="str">
        <f t="shared" si="489"/>
        <v/>
      </c>
      <c r="D1973" s="86" t="str">
        <f t="shared" si="490"/>
        <v/>
      </c>
      <c r="E1973" s="86" t="str">
        <f t="shared" si="491"/>
        <v/>
      </c>
      <c r="F1973" s="86" t="str">
        <f t="shared" si="492"/>
        <v/>
      </c>
      <c r="G1973" s="86" t="str">
        <f t="shared" si="493"/>
        <v/>
      </c>
      <c r="H1973" s="87" t="str">
        <f>IF(EXPORTADO!B1955&lt;&gt;"",EXPORTADO!B1955,"")</f>
        <v/>
      </c>
      <c r="I1973" s="78" t="str">
        <f t="shared" si="482"/>
        <v/>
      </c>
      <c r="J1973" s="78"/>
      <c r="K1973" s="88" t="str">
        <f>IF(EXPORTADO!A1955&lt;&gt;"",TRIM(EXPORTADO!A1955),"")</f>
        <v/>
      </c>
      <c r="L1973" s="50" t="str">
        <f>IF(K1973&lt;&gt;"",EXPORTADO!D1955,"")</f>
        <v/>
      </c>
      <c r="M1973" s="50"/>
      <c r="N1973" s="78" t="str">
        <f>IF(K1973&lt;&gt;"",EXPORTADO!C1955,"")</f>
        <v/>
      </c>
      <c r="O1973" s="89" t="str">
        <f>IF(G1973&lt;&gt;"",EXPORTADO!E1955,"")</f>
        <v/>
      </c>
      <c r="P1973" s="90" t="str">
        <f>IF(G1973&lt;&gt;"",EXPORTADO!F1955,"")</f>
        <v/>
      </c>
      <c r="Q1973" s="90" t="str">
        <f>IF($G1973&lt;&gt;"",$O1973*P1973,IF(OR($I1973="c",$I1973="css"),SUMIF($G$22:G$2999,$K1973,Q$22:Q$2999),IF($I1973="c1",SUMIF($F$22:F$2999,$K1973,Q$22:Q$2999),IF($I1973="c2",SUMIF($E$22:E$2999,$K1973,Q$22:Q$2999),IF($I1973="c3",SUMIF($D$22:D$2999,$K1973,Q$22:Q$2999),IF($I1973="c4",SUMIF($C$22:C$2999,$K1973,Q$22:Q$2999),""))))))</f>
        <v/>
      </c>
      <c r="S1973" s="90" t="s">
        <v>17</v>
      </c>
      <c r="T1973" s="90" t="str">
        <f>IF(G1973&lt;&gt;"",IF(S1973&lt;&gt;"",O1973*S1973,"Celda Vacia"),IF($G1973&lt;&gt;"",$O1973*S1973,IF(OR($I1973="c",$I1973="css"),SUMIF($G$22:G$2999,$K1973,T$22:T$2999),IF($I1973="c1",SUMIF($F$22:F$2999,$K1973,T$22:T$2999),IF($I1973="c2",SUMIF($E$22:E$2999,$K1973,T$22:T$2999),IF($I1973="c3",SUMIF($D$22:D$2999,$K1973,T$22:T$2999),IF($I1973="c4",SUMIF($C$22:C$2999,$K1973,T$22:T$2999),"")))))))</f>
        <v/>
      </c>
      <c r="U1973" s="91" t="str">
        <f t="shared" si="494"/>
        <v/>
      </c>
      <c r="V1973" s="45"/>
      <c r="X1973" s="50" t="str">
        <f t="shared" si="483"/>
        <v/>
      </c>
      <c r="Y1973" s="69" t="str">
        <f t="shared" si="484"/>
        <v/>
      </c>
      <c r="Z1973" s="69" t="str">
        <f t="shared" si="485"/>
        <v/>
      </c>
      <c r="AA1973" s="69" t="str">
        <f>IF(I1973="CSS",IF(RELLENAR!$F$6="PEM",IF(OR(T1973&lt;(Q1973),Q1973=0),1,""),IF(OR(T1973*(1+$T$11+$T$9)&lt;(Q1973*(1+$O$9+$O$11)),Q1973=0),1,"")),"")</f>
        <v/>
      </c>
      <c r="AB1973" s="93" t="str">
        <f t="shared" si="486"/>
        <v/>
      </c>
      <c r="AC1973" s="56" t="str">
        <f t="shared" si="495"/>
        <v/>
      </c>
      <c r="AD1973" s="94" t="str">
        <f t="shared" si="496"/>
        <v/>
      </c>
      <c r="AE1973" s="56" t="str">
        <f t="shared" si="487"/>
        <v/>
      </c>
      <c r="AF1973" s="78" t="str">
        <f t="shared" si="488"/>
        <v/>
      </c>
    </row>
    <row r="1974" spans="1:32" s="74" customFormat="1" x14ac:dyDescent="0.2">
      <c r="A1974" s="74" t="str">
        <f>IF(EXPORTADO!I1956&lt;&gt;"",EXPORTADO!I1956,"")</f>
        <v/>
      </c>
      <c r="B1974" s="74" t="str">
        <f t="shared" si="481"/>
        <v/>
      </c>
      <c r="C1974" s="86" t="str">
        <f t="shared" si="489"/>
        <v/>
      </c>
      <c r="D1974" s="86" t="str">
        <f t="shared" si="490"/>
        <v/>
      </c>
      <c r="E1974" s="86" t="str">
        <f t="shared" si="491"/>
        <v/>
      </c>
      <c r="F1974" s="86" t="str">
        <f t="shared" si="492"/>
        <v/>
      </c>
      <c r="G1974" s="86" t="str">
        <f t="shared" si="493"/>
        <v/>
      </c>
      <c r="H1974" s="87" t="str">
        <f>IF(EXPORTADO!B1956&lt;&gt;"",EXPORTADO!B1956,"")</f>
        <v/>
      </c>
      <c r="I1974" s="78" t="str">
        <f t="shared" si="482"/>
        <v/>
      </c>
      <c r="J1974" s="78"/>
      <c r="K1974" s="88" t="str">
        <f>IF(EXPORTADO!A1956&lt;&gt;"",TRIM(EXPORTADO!A1956),"")</f>
        <v/>
      </c>
      <c r="L1974" s="50" t="str">
        <f>IF(K1974&lt;&gt;"",EXPORTADO!D1956,"")</f>
        <v/>
      </c>
      <c r="M1974" s="50"/>
      <c r="N1974" s="78" t="str">
        <f>IF(K1974&lt;&gt;"",EXPORTADO!C1956,"")</f>
        <v/>
      </c>
      <c r="O1974" s="89" t="str">
        <f>IF(G1974&lt;&gt;"",EXPORTADO!E1956,"")</f>
        <v/>
      </c>
      <c r="P1974" s="90" t="str">
        <f>IF(G1974&lt;&gt;"",EXPORTADO!F1956,"")</f>
        <v/>
      </c>
      <c r="Q1974" s="90" t="str">
        <f>IF($G1974&lt;&gt;"",$O1974*P1974,IF(OR($I1974="c",$I1974="css"),SUMIF($G$22:G$2999,$K1974,Q$22:Q$2999),IF($I1974="c1",SUMIF($F$22:F$2999,$K1974,Q$22:Q$2999),IF($I1974="c2",SUMIF($E$22:E$2999,$K1974,Q$22:Q$2999),IF($I1974="c3",SUMIF($D$22:D$2999,$K1974,Q$22:Q$2999),IF($I1974="c4",SUMIF($C$22:C$2999,$K1974,Q$22:Q$2999),""))))))</f>
        <v/>
      </c>
      <c r="S1974" s="90" t="s">
        <v>17</v>
      </c>
      <c r="T1974" s="90" t="str">
        <f>IF(G1974&lt;&gt;"",IF(S1974&lt;&gt;"",O1974*S1974,"Celda Vacia"),IF($G1974&lt;&gt;"",$O1974*S1974,IF(OR($I1974="c",$I1974="css"),SUMIF($G$22:G$2999,$K1974,T$22:T$2999),IF($I1974="c1",SUMIF($F$22:F$2999,$K1974,T$22:T$2999),IF($I1974="c2",SUMIF($E$22:E$2999,$K1974,T$22:T$2999),IF($I1974="c3",SUMIF($D$22:D$2999,$K1974,T$22:T$2999),IF($I1974="c4",SUMIF($C$22:C$2999,$K1974,T$22:T$2999),"")))))))</f>
        <v/>
      </c>
      <c r="U1974" s="91" t="str">
        <f t="shared" si="494"/>
        <v/>
      </c>
      <c r="V1974" s="45"/>
      <c r="X1974" s="50" t="str">
        <f t="shared" si="483"/>
        <v/>
      </c>
      <c r="Y1974" s="69" t="str">
        <f t="shared" si="484"/>
        <v/>
      </c>
      <c r="Z1974" s="69" t="str">
        <f t="shared" si="485"/>
        <v/>
      </c>
      <c r="AA1974" s="69" t="str">
        <f>IF(I1974="CSS",IF(RELLENAR!$F$6="PEM",IF(OR(T1974&lt;(Q1974),Q1974=0),1,""),IF(OR(T1974*(1+$T$11+$T$9)&lt;(Q1974*(1+$O$9+$O$11)),Q1974=0),1,"")),"")</f>
        <v/>
      </c>
      <c r="AB1974" s="93" t="str">
        <f t="shared" si="486"/>
        <v/>
      </c>
      <c r="AC1974" s="56" t="str">
        <f t="shared" si="495"/>
        <v/>
      </c>
      <c r="AD1974" s="94" t="str">
        <f t="shared" si="496"/>
        <v/>
      </c>
      <c r="AE1974" s="56" t="str">
        <f t="shared" si="487"/>
        <v/>
      </c>
      <c r="AF1974" s="78" t="str">
        <f t="shared" si="488"/>
        <v/>
      </c>
    </row>
    <row r="1975" spans="1:32" s="74" customFormat="1" x14ac:dyDescent="0.2">
      <c r="A1975" s="74" t="str">
        <f>IF(EXPORTADO!I1957&lt;&gt;"",EXPORTADO!I1957,"")</f>
        <v/>
      </c>
      <c r="B1975" s="74" t="str">
        <f t="shared" si="481"/>
        <v/>
      </c>
      <c r="C1975" s="86" t="str">
        <f t="shared" si="489"/>
        <v/>
      </c>
      <c r="D1975" s="86" t="str">
        <f t="shared" si="490"/>
        <v/>
      </c>
      <c r="E1975" s="86" t="str">
        <f t="shared" si="491"/>
        <v/>
      </c>
      <c r="F1975" s="86" t="str">
        <f t="shared" si="492"/>
        <v/>
      </c>
      <c r="G1975" s="86" t="str">
        <f t="shared" si="493"/>
        <v/>
      </c>
      <c r="H1975" s="87" t="str">
        <f>IF(EXPORTADO!B1957&lt;&gt;"",EXPORTADO!B1957,"")</f>
        <v/>
      </c>
      <c r="I1975" s="78" t="str">
        <f t="shared" si="482"/>
        <v/>
      </c>
      <c r="J1975" s="78"/>
      <c r="K1975" s="88" t="str">
        <f>IF(EXPORTADO!A1957&lt;&gt;"",TRIM(EXPORTADO!A1957),"")</f>
        <v/>
      </c>
      <c r="L1975" s="50" t="str">
        <f>IF(K1975&lt;&gt;"",EXPORTADO!D1957,"")</f>
        <v/>
      </c>
      <c r="M1975" s="50"/>
      <c r="N1975" s="78" t="str">
        <f>IF(K1975&lt;&gt;"",EXPORTADO!C1957,"")</f>
        <v/>
      </c>
      <c r="O1975" s="89" t="str">
        <f>IF(G1975&lt;&gt;"",EXPORTADO!E1957,"")</f>
        <v/>
      </c>
      <c r="P1975" s="90" t="str">
        <f>IF(G1975&lt;&gt;"",EXPORTADO!F1957,"")</f>
        <v/>
      </c>
      <c r="Q1975" s="90" t="str">
        <f>IF($G1975&lt;&gt;"",$O1975*P1975,IF(OR($I1975="c",$I1975="css"),SUMIF($G$22:G$2999,$K1975,Q$22:Q$2999),IF($I1975="c1",SUMIF($F$22:F$2999,$K1975,Q$22:Q$2999),IF($I1975="c2",SUMIF($E$22:E$2999,$K1975,Q$22:Q$2999),IF($I1975="c3",SUMIF($D$22:D$2999,$K1975,Q$22:Q$2999),IF($I1975="c4",SUMIF($C$22:C$2999,$K1975,Q$22:Q$2999),""))))))</f>
        <v/>
      </c>
      <c r="S1975" s="90" t="s">
        <v>17</v>
      </c>
      <c r="T1975" s="90" t="str">
        <f>IF(G1975&lt;&gt;"",IF(S1975&lt;&gt;"",O1975*S1975,"Celda Vacia"),IF($G1975&lt;&gt;"",$O1975*S1975,IF(OR($I1975="c",$I1975="css"),SUMIF($G$22:G$2999,$K1975,T$22:T$2999),IF($I1975="c1",SUMIF($F$22:F$2999,$K1975,T$22:T$2999),IF($I1975="c2",SUMIF($E$22:E$2999,$K1975,T$22:T$2999),IF($I1975="c3",SUMIF($D$22:D$2999,$K1975,T$22:T$2999),IF($I1975="c4",SUMIF($C$22:C$2999,$K1975,T$22:T$2999),"")))))))</f>
        <v/>
      </c>
      <c r="U1975" s="91" t="str">
        <f t="shared" si="494"/>
        <v/>
      </c>
      <c r="V1975" s="45"/>
      <c r="X1975" s="50" t="str">
        <f t="shared" si="483"/>
        <v/>
      </c>
      <c r="Y1975" s="69" t="str">
        <f t="shared" si="484"/>
        <v/>
      </c>
      <c r="Z1975" s="69" t="str">
        <f t="shared" si="485"/>
        <v/>
      </c>
      <c r="AA1975" s="69" t="str">
        <f>IF(I1975="CSS",IF(RELLENAR!$F$6="PEM",IF(OR(T1975&lt;(Q1975),Q1975=0),1,""),IF(OR(T1975*(1+$T$11+$T$9)&lt;(Q1975*(1+$O$9+$O$11)),Q1975=0),1,"")),"")</f>
        <v/>
      </c>
      <c r="AB1975" s="93" t="str">
        <f t="shared" si="486"/>
        <v/>
      </c>
      <c r="AC1975" s="56" t="str">
        <f t="shared" si="495"/>
        <v/>
      </c>
      <c r="AD1975" s="94" t="str">
        <f t="shared" si="496"/>
        <v/>
      </c>
      <c r="AE1975" s="56" t="str">
        <f t="shared" si="487"/>
        <v/>
      </c>
      <c r="AF1975" s="78" t="str">
        <f t="shared" si="488"/>
        <v/>
      </c>
    </row>
    <row r="1976" spans="1:32" s="74" customFormat="1" x14ac:dyDescent="0.2">
      <c r="A1976" s="74" t="str">
        <f>IF(EXPORTADO!I1958&lt;&gt;"",EXPORTADO!I1958,"")</f>
        <v/>
      </c>
      <c r="B1976" s="74" t="str">
        <f t="shared" si="481"/>
        <v/>
      </c>
      <c r="C1976" s="86" t="str">
        <f t="shared" si="489"/>
        <v/>
      </c>
      <c r="D1976" s="86" t="str">
        <f t="shared" si="490"/>
        <v/>
      </c>
      <c r="E1976" s="86" t="str">
        <f t="shared" si="491"/>
        <v/>
      </c>
      <c r="F1976" s="86" t="str">
        <f t="shared" si="492"/>
        <v/>
      </c>
      <c r="G1976" s="86" t="str">
        <f t="shared" si="493"/>
        <v/>
      </c>
      <c r="H1976" s="87" t="str">
        <f>IF(EXPORTADO!B1958&lt;&gt;"",EXPORTADO!B1958,"")</f>
        <v/>
      </c>
      <c r="I1976" s="78" t="str">
        <f t="shared" si="482"/>
        <v/>
      </c>
      <c r="J1976" s="78"/>
      <c r="K1976" s="88" t="str">
        <f>IF(EXPORTADO!A1958&lt;&gt;"",TRIM(EXPORTADO!A1958),"")</f>
        <v/>
      </c>
      <c r="L1976" s="50" t="str">
        <f>IF(K1976&lt;&gt;"",EXPORTADO!D1958,"")</f>
        <v/>
      </c>
      <c r="M1976" s="50"/>
      <c r="N1976" s="78" t="str">
        <f>IF(K1976&lt;&gt;"",EXPORTADO!C1958,"")</f>
        <v/>
      </c>
      <c r="O1976" s="89" t="str">
        <f>IF(G1976&lt;&gt;"",EXPORTADO!E1958,"")</f>
        <v/>
      </c>
      <c r="P1976" s="90" t="str">
        <f>IF(G1976&lt;&gt;"",EXPORTADO!F1958,"")</f>
        <v/>
      </c>
      <c r="Q1976" s="90" t="str">
        <f>IF($G1976&lt;&gt;"",$O1976*P1976,IF(OR($I1976="c",$I1976="css"),SUMIF($G$22:G$2999,$K1976,Q$22:Q$2999),IF($I1976="c1",SUMIF($F$22:F$2999,$K1976,Q$22:Q$2999),IF($I1976="c2",SUMIF($E$22:E$2999,$K1976,Q$22:Q$2999),IF($I1976="c3",SUMIF($D$22:D$2999,$K1976,Q$22:Q$2999),IF($I1976="c4",SUMIF($C$22:C$2999,$K1976,Q$22:Q$2999),""))))))</f>
        <v/>
      </c>
      <c r="S1976" s="90" t="s">
        <v>17</v>
      </c>
      <c r="T1976" s="90" t="str">
        <f>IF(G1976&lt;&gt;"",IF(S1976&lt;&gt;"",O1976*S1976,"Celda Vacia"),IF($G1976&lt;&gt;"",$O1976*S1976,IF(OR($I1976="c",$I1976="css"),SUMIF($G$22:G$2999,$K1976,T$22:T$2999),IF($I1976="c1",SUMIF($F$22:F$2999,$K1976,T$22:T$2999),IF($I1976="c2",SUMIF($E$22:E$2999,$K1976,T$22:T$2999),IF($I1976="c3",SUMIF($D$22:D$2999,$K1976,T$22:T$2999),IF($I1976="c4",SUMIF($C$22:C$2999,$K1976,T$22:T$2999),"")))))))</f>
        <v/>
      </c>
      <c r="U1976" s="91" t="str">
        <f t="shared" si="494"/>
        <v/>
      </c>
      <c r="V1976" s="45"/>
      <c r="X1976" s="50" t="str">
        <f t="shared" si="483"/>
        <v/>
      </c>
      <c r="Y1976" s="69" t="str">
        <f t="shared" si="484"/>
        <v/>
      </c>
      <c r="Z1976" s="69" t="str">
        <f t="shared" si="485"/>
        <v/>
      </c>
      <c r="AA1976" s="69" t="str">
        <f>IF(I1976="CSS",IF(RELLENAR!$F$6="PEM",IF(OR(T1976&lt;(Q1976),Q1976=0),1,""),IF(OR(T1976*(1+$T$11+$T$9)&lt;(Q1976*(1+$O$9+$O$11)),Q1976=0),1,"")),"")</f>
        <v/>
      </c>
      <c r="AB1976" s="93" t="str">
        <f t="shared" si="486"/>
        <v/>
      </c>
      <c r="AC1976" s="56" t="str">
        <f t="shared" si="495"/>
        <v/>
      </c>
      <c r="AD1976" s="94" t="str">
        <f t="shared" si="496"/>
        <v/>
      </c>
      <c r="AE1976" s="56" t="str">
        <f t="shared" si="487"/>
        <v/>
      </c>
      <c r="AF1976" s="78" t="str">
        <f t="shared" si="488"/>
        <v/>
      </c>
    </row>
    <row r="1977" spans="1:32" s="74" customFormat="1" x14ac:dyDescent="0.2">
      <c r="A1977" s="74" t="str">
        <f>IF(EXPORTADO!I1959&lt;&gt;"",EXPORTADO!I1959,"")</f>
        <v/>
      </c>
      <c r="B1977" s="74" t="str">
        <f t="shared" si="481"/>
        <v/>
      </c>
      <c r="C1977" s="86" t="str">
        <f t="shared" si="489"/>
        <v/>
      </c>
      <c r="D1977" s="86" t="str">
        <f t="shared" si="490"/>
        <v/>
      </c>
      <c r="E1977" s="86" t="str">
        <f t="shared" si="491"/>
        <v/>
      </c>
      <c r="F1977" s="86" t="str">
        <f t="shared" si="492"/>
        <v/>
      </c>
      <c r="G1977" s="86" t="str">
        <f t="shared" si="493"/>
        <v/>
      </c>
      <c r="H1977" s="87" t="str">
        <f>IF(EXPORTADO!B1959&lt;&gt;"",EXPORTADO!B1959,"")</f>
        <v/>
      </c>
      <c r="I1977" s="78" t="str">
        <f t="shared" si="482"/>
        <v/>
      </c>
      <c r="J1977" s="78"/>
      <c r="K1977" s="88" t="str">
        <f>IF(EXPORTADO!A1959&lt;&gt;"",TRIM(EXPORTADO!A1959),"")</f>
        <v/>
      </c>
      <c r="L1977" s="50" t="str">
        <f>IF(K1977&lt;&gt;"",EXPORTADO!D1959,"")</f>
        <v/>
      </c>
      <c r="M1977" s="50"/>
      <c r="N1977" s="78" t="str">
        <f>IF(K1977&lt;&gt;"",EXPORTADO!C1959,"")</f>
        <v/>
      </c>
      <c r="O1977" s="89" t="str">
        <f>IF(G1977&lt;&gt;"",EXPORTADO!E1959,"")</f>
        <v/>
      </c>
      <c r="P1977" s="90" t="str">
        <f>IF(G1977&lt;&gt;"",EXPORTADO!F1959,"")</f>
        <v/>
      </c>
      <c r="Q1977" s="90" t="str">
        <f>IF($G1977&lt;&gt;"",$O1977*P1977,IF(OR($I1977="c",$I1977="css"),SUMIF($G$22:G$2999,$K1977,Q$22:Q$2999),IF($I1977="c1",SUMIF($F$22:F$2999,$K1977,Q$22:Q$2999),IF($I1977="c2",SUMIF($E$22:E$2999,$K1977,Q$22:Q$2999),IF($I1977="c3",SUMIF($D$22:D$2999,$K1977,Q$22:Q$2999),IF($I1977="c4",SUMIF($C$22:C$2999,$K1977,Q$22:Q$2999),""))))))</f>
        <v/>
      </c>
      <c r="S1977" s="90" t="s">
        <v>17</v>
      </c>
      <c r="T1977" s="90" t="str">
        <f>IF(G1977&lt;&gt;"",IF(S1977&lt;&gt;"",O1977*S1977,"Celda Vacia"),IF($G1977&lt;&gt;"",$O1977*S1977,IF(OR($I1977="c",$I1977="css"),SUMIF($G$22:G$2999,$K1977,T$22:T$2999),IF($I1977="c1",SUMIF($F$22:F$2999,$K1977,T$22:T$2999),IF($I1977="c2",SUMIF($E$22:E$2999,$K1977,T$22:T$2999),IF($I1977="c3",SUMIF($D$22:D$2999,$K1977,T$22:T$2999),IF($I1977="c4",SUMIF($C$22:C$2999,$K1977,T$22:T$2999),"")))))))</f>
        <v/>
      </c>
      <c r="U1977" s="91" t="str">
        <f t="shared" si="494"/>
        <v/>
      </c>
      <c r="V1977" s="45"/>
      <c r="X1977" s="50" t="str">
        <f t="shared" si="483"/>
        <v/>
      </c>
      <c r="Y1977" s="69" t="str">
        <f t="shared" si="484"/>
        <v/>
      </c>
      <c r="Z1977" s="69" t="str">
        <f t="shared" si="485"/>
        <v/>
      </c>
      <c r="AA1977" s="69" t="str">
        <f>IF(I1977="CSS",IF(RELLENAR!$F$6="PEM",IF(OR(T1977&lt;(Q1977),Q1977=0),1,""),IF(OR(T1977*(1+$T$11+$T$9)&lt;(Q1977*(1+$O$9+$O$11)),Q1977=0),1,"")),"")</f>
        <v/>
      </c>
      <c r="AB1977" s="93" t="str">
        <f t="shared" si="486"/>
        <v/>
      </c>
      <c r="AC1977" s="56" t="str">
        <f t="shared" si="495"/>
        <v/>
      </c>
      <c r="AD1977" s="94" t="str">
        <f t="shared" si="496"/>
        <v/>
      </c>
      <c r="AE1977" s="56" t="str">
        <f t="shared" si="487"/>
        <v/>
      </c>
      <c r="AF1977" s="78" t="str">
        <f t="shared" si="488"/>
        <v/>
      </c>
    </row>
    <row r="1978" spans="1:32" s="74" customFormat="1" x14ac:dyDescent="0.2">
      <c r="A1978" s="74" t="str">
        <f>IF(EXPORTADO!I1960&lt;&gt;"",EXPORTADO!I1960,"")</f>
        <v/>
      </c>
      <c r="B1978" s="74" t="str">
        <f t="shared" si="481"/>
        <v/>
      </c>
      <c r="C1978" s="86" t="str">
        <f t="shared" si="489"/>
        <v/>
      </c>
      <c r="D1978" s="86" t="str">
        <f t="shared" si="490"/>
        <v/>
      </c>
      <c r="E1978" s="86" t="str">
        <f t="shared" si="491"/>
        <v/>
      </c>
      <c r="F1978" s="86" t="str">
        <f t="shared" si="492"/>
        <v/>
      </c>
      <c r="G1978" s="86" t="str">
        <f t="shared" si="493"/>
        <v/>
      </c>
      <c r="H1978" s="87" t="str">
        <f>IF(EXPORTADO!B1960&lt;&gt;"",EXPORTADO!B1960,"")</f>
        <v/>
      </c>
      <c r="I1978" s="78" t="str">
        <f t="shared" si="482"/>
        <v/>
      </c>
      <c r="J1978" s="78"/>
      <c r="K1978" s="88" t="str">
        <f>IF(EXPORTADO!A1960&lt;&gt;"",TRIM(EXPORTADO!A1960),"")</f>
        <v/>
      </c>
      <c r="L1978" s="50" t="str">
        <f>IF(K1978&lt;&gt;"",EXPORTADO!D1960,"")</f>
        <v/>
      </c>
      <c r="M1978" s="50"/>
      <c r="N1978" s="78" t="str">
        <f>IF(K1978&lt;&gt;"",EXPORTADO!C1960,"")</f>
        <v/>
      </c>
      <c r="O1978" s="89" t="str">
        <f>IF(G1978&lt;&gt;"",EXPORTADO!E1960,"")</f>
        <v/>
      </c>
      <c r="P1978" s="90" t="str">
        <f>IF(G1978&lt;&gt;"",EXPORTADO!F1960,"")</f>
        <v/>
      </c>
      <c r="Q1978" s="90" t="str">
        <f>IF($G1978&lt;&gt;"",$O1978*P1978,IF(OR($I1978="c",$I1978="css"),SUMIF($G$22:G$2999,$K1978,Q$22:Q$2999),IF($I1978="c1",SUMIF($F$22:F$2999,$K1978,Q$22:Q$2999),IF($I1978="c2",SUMIF($E$22:E$2999,$K1978,Q$22:Q$2999),IF($I1978="c3",SUMIF($D$22:D$2999,$K1978,Q$22:Q$2999),IF($I1978="c4",SUMIF($C$22:C$2999,$K1978,Q$22:Q$2999),""))))))</f>
        <v/>
      </c>
      <c r="S1978" s="90" t="s">
        <v>17</v>
      </c>
      <c r="T1978" s="90" t="str">
        <f>IF(G1978&lt;&gt;"",IF(S1978&lt;&gt;"",O1978*S1978,"Celda Vacia"),IF($G1978&lt;&gt;"",$O1978*S1978,IF(OR($I1978="c",$I1978="css"),SUMIF($G$22:G$2999,$K1978,T$22:T$2999),IF($I1978="c1",SUMIF($F$22:F$2999,$K1978,T$22:T$2999),IF($I1978="c2",SUMIF($E$22:E$2999,$K1978,T$22:T$2999),IF($I1978="c3",SUMIF($D$22:D$2999,$K1978,T$22:T$2999),IF($I1978="c4",SUMIF($C$22:C$2999,$K1978,T$22:T$2999),"")))))))</f>
        <v/>
      </c>
      <c r="U1978" s="91" t="str">
        <f t="shared" si="494"/>
        <v/>
      </c>
      <c r="V1978" s="45"/>
      <c r="X1978" s="50" t="str">
        <f t="shared" si="483"/>
        <v/>
      </c>
      <c r="Y1978" s="69" t="str">
        <f t="shared" si="484"/>
        <v/>
      </c>
      <c r="Z1978" s="69" t="str">
        <f t="shared" si="485"/>
        <v/>
      </c>
      <c r="AA1978" s="69" t="str">
        <f>IF(I1978="CSS",IF(RELLENAR!$F$6="PEM",IF(OR(T1978&lt;(Q1978),Q1978=0),1,""),IF(OR(T1978*(1+$T$11+$T$9)&lt;(Q1978*(1+$O$9+$O$11)),Q1978=0),1,"")),"")</f>
        <v/>
      </c>
      <c r="AB1978" s="93" t="str">
        <f t="shared" si="486"/>
        <v/>
      </c>
      <c r="AC1978" s="56" t="str">
        <f t="shared" si="495"/>
        <v/>
      </c>
      <c r="AD1978" s="94" t="str">
        <f t="shared" si="496"/>
        <v/>
      </c>
      <c r="AE1978" s="56" t="str">
        <f t="shared" si="487"/>
        <v/>
      </c>
      <c r="AF1978" s="78" t="str">
        <f t="shared" si="488"/>
        <v/>
      </c>
    </row>
    <row r="1979" spans="1:32" s="74" customFormat="1" x14ac:dyDescent="0.2">
      <c r="A1979" s="74" t="str">
        <f>IF(EXPORTADO!I1961&lt;&gt;"",EXPORTADO!I1961,"")</f>
        <v/>
      </c>
      <c r="B1979" s="74" t="str">
        <f t="shared" si="481"/>
        <v/>
      </c>
      <c r="C1979" s="86" t="str">
        <f t="shared" si="489"/>
        <v/>
      </c>
      <c r="D1979" s="86" t="str">
        <f t="shared" si="490"/>
        <v/>
      </c>
      <c r="E1979" s="86" t="str">
        <f t="shared" si="491"/>
        <v/>
      </c>
      <c r="F1979" s="86" t="str">
        <f t="shared" si="492"/>
        <v/>
      </c>
      <c r="G1979" s="86" t="str">
        <f t="shared" si="493"/>
        <v/>
      </c>
      <c r="H1979" s="87" t="str">
        <f>IF(EXPORTADO!B1961&lt;&gt;"",EXPORTADO!B1961,"")</f>
        <v/>
      </c>
      <c r="I1979" s="78" t="str">
        <f t="shared" si="482"/>
        <v/>
      </c>
      <c r="J1979" s="78"/>
      <c r="K1979" s="88" t="str">
        <f>IF(EXPORTADO!A1961&lt;&gt;"",TRIM(EXPORTADO!A1961),"")</f>
        <v/>
      </c>
      <c r="L1979" s="50" t="str">
        <f>IF(K1979&lt;&gt;"",EXPORTADO!D1961,"")</f>
        <v/>
      </c>
      <c r="M1979" s="50"/>
      <c r="N1979" s="78" t="str">
        <f>IF(K1979&lt;&gt;"",EXPORTADO!C1961,"")</f>
        <v/>
      </c>
      <c r="O1979" s="89" t="str">
        <f>IF(G1979&lt;&gt;"",EXPORTADO!E1961,"")</f>
        <v/>
      </c>
      <c r="P1979" s="90" t="str">
        <f>IF(G1979&lt;&gt;"",EXPORTADO!F1961,"")</f>
        <v/>
      </c>
      <c r="Q1979" s="90" t="str">
        <f>IF($G1979&lt;&gt;"",$O1979*P1979,IF(OR($I1979="c",$I1979="css"),SUMIF($G$22:G$2999,$K1979,Q$22:Q$2999),IF($I1979="c1",SUMIF($F$22:F$2999,$K1979,Q$22:Q$2999),IF($I1979="c2",SUMIF($E$22:E$2999,$K1979,Q$22:Q$2999),IF($I1979="c3",SUMIF($D$22:D$2999,$K1979,Q$22:Q$2999),IF($I1979="c4",SUMIF($C$22:C$2999,$K1979,Q$22:Q$2999),""))))))</f>
        <v/>
      </c>
      <c r="S1979" s="90" t="s">
        <v>17</v>
      </c>
      <c r="T1979" s="90" t="str">
        <f>IF(G1979&lt;&gt;"",IF(S1979&lt;&gt;"",O1979*S1979,"Celda Vacia"),IF($G1979&lt;&gt;"",$O1979*S1979,IF(OR($I1979="c",$I1979="css"),SUMIF($G$22:G$2999,$K1979,T$22:T$2999),IF($I1979="c1",SUMIF($F$22:F$2999,$K1979,T$22:T$2999),IF($I1979="c2",SUMIF($E$22:E$2999,$K1979,T$22:T$2999),IF($I1979="c3",SUMIF($D$22:D$2999,$K1979,T$22:T$2999),IF($I1979="c4",SUMIF($C$22:C$2999,$K1979,T$22:T$2999),"")))))))</f>
        <v/>
      </c>
      <c r="U1979" s="91" t="str">
        <f t="shared" si="494"/>
        <v/>
      </c>
      <c r="V1979" s="45"/>
      <c r="X1979" s="50" t="str">
        <f t="shared" si="483"/>
        <v/>
      </c>
      <c r="Y1979" s="69" t="str">
        <f t="shared" si="484"/>
        <v/>
      </c>
      <c r="Z1979" s="69" t="str">
        <f t="shared" si="485"/>
        <v/>
      </c>
      <c r="AA1979" s="69" t="str">
        <f>IF(I1979="CSS",IF(RELLENAR!$F$6="PEM",IF(OR(T1979&lt;(Q1979),Q1979=0),1,""),IF(OR(T1979*(1+$T$11+$T$9)&lt;(Q1979*(1+$O$9+$O$11)),Q1979=0),1,"")),"")</f>
        <v/>
      </c>
      <c r="AB1979" s="93" t="str">
        <f t="shared" si="486"/>
        <v/>
      </c>
      <c r="AC1979" s="56" t="str">
        <f t="shared" si="495"/>
        <v/>
      </c>
      <c r="AD1979" s="94" t="str">
        <f t="shared" si="496"/>
        <v/>
      </c>
      <c r="AE1979" s="56" t="str">
        <f t="shared" si="487"/>
        <v/>
      </c>
      <c r="AF1979" s="78" t="str">
        <f t="shared" si="488"/>
        <v/>
      </c>
    </row>
    <row r="1980" spans="1:32" s="74" customFormat="1" x14ac:dyDescent="0.2">
      <c r="A1980" s="74" t="str">
        <f>IF(EXPORTADO!I1962&lt;&gt;"",EXPORTADO!I1962,"")</f>
        <v/>
      </c>
      <c r="B1980" s="74" t="str">
        <f t="shared" si="481"/>
        <v/>
      </c>
      <c r="C1980" s="86" t="str">
        <f t="shared" si="489"/>
        <v/>
      </c>
      <c r="D1980" s="86" t="str">
        <f t="shared" si="490"/>
        <v/>
      </c>
      <c r="E1980" s="86" t="str">
        <f t="shared" si="491"/>
        <v/>
      </c>
      <c r="F1980" s="86" t="str">
        <f t="shared" si="492"/>
        <v/>
      </c>
      <c r="G1980" s="86" t="str">
        <f t="shared" si="493"/>
        <v/>
      </c>
      <c r="H1980" s="87" t="str">
        <f>IF(EXPORTADO!B1962&lt;&gt;"",EXPORTADO!B1962,"")</f>
        <v/>
      </c>
      <c r="I1980" s="78" t="str">
        <f t="shared" si="482"/>
        <v/>
      </c>
      <c r="J1980" s="78"/>
      <c r="K1980" s="88" t="str">
        <f>IF(EXPORTADO!A1962&lt;&gt;"",TRIM(EXPORTADO!A1962),"")</f>
        <v/>
      </c>
      <c r="L1980" s="50" t="str">
        <f>IF(K1980&lt;&gt;"",EXPORTADO!D1962,"")</f>
        <v/>
      </c>
      <c r="M1980" s="50"/>
      <c r="N1980" s="78" t="str">
        <f>IF(K1980&lt;&gt;"",EXPORTADO!C1962,"")</f>
        <v/>
      </c>
      <c r="O1980" s="89" t="str">
        <f>IF(G1980&lt;&gt;"",EXPORTADO!E1962,"")</f>
        <v/>
      </c>
      <c r="P1980" s="90" t="str">
        <f>IF(G1980&lt;&gt;"",EXPORTADO!F1962,"")</f>
        <v/>
      </c>
      <c r="Q1980" s="90" t="str">
        <f>IF($G1980&lt;&gt;"",$O1980*P1980,IF(OR($I1980="c",$I1980="css"),SUMIF($G$22:G$2999,$K1980,Q$22:Q$2999),IF($I1980="c1",SUMIF($F$22:F$2999,$K1980,Q$22:Q$2999),IF($I1980="c2",SUMIF($E$22:E$2999,$K1980,Q$22:Q$2999),IF($I1980="c3",SUMIF($D$22:D$2999,$K1980,Q$22:Q$2999),IF($I1980="c4",SUMIF($C$22:C$2999,$K1980,Q$22:Q$2999),""))))))</f>
        <v/>
      </c>
      <c r="S1980" s="90" t="s">
        <v>17</v>
      </c>
      <c r="T1980" s="90" t="str">
        <f>IF(G1980&lt;&gt;"",IF(S1980&lt;&gt;"",O1980*S1980,"Celda Vacia"),IF($G1980&lt;&gt;"",$O1980*S1980,IF(OR($I1980="c",$I1980="css"),SUMIF($G$22:G$2999,$K1980,T$22:T$2999),IF($I1980="c1",SUMIF($F$22:F$2999,$K1980,T$22:T$2999),IF($I1980="c2",SUMIF($E$22:E$2999,$K1980,T$22:T$2999),IF($I1980="c3",SUMIF($D$22:D$2999,$K1980,T$22:T$2999),IF($I1980="c4",SUMIF($C$22:C$2999,$K1980,T$22:T$2999),"")))))))</f>
        <v/>
      </c>
      <c r="U1980" s="91" t="str">
        <f t="shared" si="494"/>
        <v/>
      </c>
      <c r="V1980" s="45"/>
      <c r="X1980" s="50" t="str">
        <f t="shared" si="483"/>
        <v/>
      </c>
      <c r="Y1980" s="69" t="str">
        <f t="shared" si="484"/>
        <v/>
      </c>
      <c r="Z1980" s="69" t="str">
        <f t="shared" si="485"/>
        <v/>
      </c>
      <c r="AA1980" s="69" t="str">
        <f>IF(I1980="CSS",IF(RELLENAR!$F$6="PEM",IF(OR(T1980&lt;(Q1980),Q1980=0),1,""),IF(OR(T1980*(1+$T$11+$T$9)&lt;(Q1980*(1+$O$9+$O$11)),Q1980=0),1,"")),"")</f>
        <v/>
      </c>
      <c r="AB1980" s="93" t="str">
        <f t="shared" si="486"/>
        <v/>
      </c>
      <c r="AC1980" s="56" t="str">
        <f t="shared" si="495"/>
        <v/>
      </c>
      <c r="AD1980" s="94" t="str">
        <f t="shared" si="496"/>
        <v/>
      </c>
      <c r="AE1980" s="56" t="str">
        <f t="shared" si="487"/>
        <v/>
      </c>
      <c r="AF1980" s="78" t="str">
        <f t="shared" si="488"/>
        <v/>
      </c>
    </row>
    <row r="1981" spans="1:32" s="74" customFormat="1" x14ac:dyDescent="0.2">
      <c r="A1981" s="74" t="str">
        <f>IF(EXPORTADO!I1963&lt;&gt;"",EXPORTADO!I1963,"")</f>
        <v/>
      </c>
      <c r="B1981" s="74" t="str">
        <f t="shared" si="481"/>
        <v/>
      </c>
      <c r="C1981" s="86" t="str">
        <f t="shared" si="489"/>
        <v/>
      </c>
      <c r="D1981" s="86" t="str">
        <f t="shared" si="490"/>
        <v/>
      </c>
      <c r="E1981" s="86" t="str">
        <f t="shared" si="491"/>
        <v/>
      </c>
      <c r="F1981" s="86" t="str">
        <f t="shared" si="492"/>
        <v/>
      </c>
      <c r="G1981" s="86" t="str">
        <f t="shared" si="493"/>
        <v/>
      </c>
      <c r="H1981" s="87" t="str">
        <f>IF(EXPORTADO!B1963&lt;&gt;"",EXPORTADO!B1963,"")</f>
        <v/>
      </c>
      <c r="I1981" s="78" t="str">
        <f t="shared" si="482"/>
        <v/>
      </c>
      <c r="J1981" s="78"/>
      <c r="K1981" s="88" t="str">
        <f>IF(EXPORTADO!A1963&lt;&gt;"",TRIM(EXPORTADO!A1963),"")</f>
        <v/>
      </c>
      <c r="L1981" s="50" t="str">
        <f>IF(K1981&lt;&gt;"",EXPORTADO!D1963,"")</f>
        <v/>
      </c>
      <c r="M1981" s="50"/>
      <c r="N1981" s="78" t="str">
        <f>IF(K1981&lt;&gt;"",EXPORTADO!C1963,"")</f>
        <v/>
      </c>
      <c r="O1981" s="89" t="str">
        <f>IF(G1981&lt;&gt;"",EXPORTADO!E1963,"")</f>
        <v/>
      </c>
      <c r="P1981" s="90" t="str">
        <f>IF(G1981&lt;&gt;"",EXPORTADO!F1963,"")</f>
        <v/>
      </c>
      <c r="Q1981" s="90" t="str">
        <f>IF($G1981&lt;&gt;"",$O1981*P1981,IF(OR($I1981="c",$I1981="css"),SUMIF($G$22:G$2999,$K1981,Q$22:Q$2999),IF($I1981="c1",SUMIF($F$22:F$2999,$K1981,Q$22:Q$2999),IF($I1981="c2",SUMIF($E$22:E$2999,$K1981,Q$22:Q$2999),IF($I1981="c3",SUMIF($D$22:D$2999,$K1981,Q$22:Q$2999),IF($I1981="c4",SUMIF($C$22:C$2999,$K1981,Q$22:Q$2999),""))))))</f>
        <v/>
      </c>
      <c r="S1981" s="90" t="s">
        <v>17</v>
      </c>
      <c r="T1981" s="90" t="str">
        <f>IF(G1981&lt;&gt;"",IF(S1981&lt;&gt;"",O1981*S1981,"Celda Vacia"),IF($G1981&lt;&gt;"",$O1981*S1981,IF(OR($I1981="c",$I1981="css"),SUMIF($G$22:G$2999,$K1981,T$22:T$2999),IF($I1981="c1",SUMIF($F$22:F$2999,$K1981,T$22:T$2999),IF($I1981="c2",SUMIF($E$22:E$2999,$K1981,T$22:T$2999),IF($I1981="c3",SUMIF($D$22:D$2999,$K1981,T$22:T$2999),IF($I1981="c4",SUMIF($C$22:C$2999,$K1981,T$22:T$2999),"")))))))</f>
        <v/>
      </c>
      <c r="U1981" s="91" t="str">
        <f t="shared" si="494"/>
        <v/>
      </c>
      <c r="V1981" s="45"/>
      <c r="X1981" s="50" t="str">
        <f t="shared" si="483"/>
        <v/>
      </c>
      <c r="Y1981" s="69" t="str">
        <f t="shared" si="484"/>
        <v/>
      </c>
      <c r="Z1981" s="69" t="str">
        <f t="shared" si="485"/>
        <v/>
      </c>
      <c r="AA1981" s="69" t="str">
        <f>IF(I1981="CSS",IF(RELLENAR!$F$6="PEM",IF(OR(T1981&lt;(Q1981),Q1981=0),1,""),IF(OR(T1981*(1+$T$11+$T$9)&lt;(Q1981*(1+$O$9+$O$11)),Q1981=0),1,"")),"")</f>
        <v/>
      </c>
      <c r="AB1981" s="93" t="str">
        <f t="shared" si="486"/>
        <v/>
      </c>
      <c r="AC1981" s="56" t="str">
        <f t="shared" si="495"/>
        <v/>
      </c>
      <c r="AD1981" s="94" t="str">
        <f t="shared" si="496"/>
        <v/>
      </c>
      <c r="AE1981" s="56" t="str">
        <f t="shared" si="487"/>
        <v/>
      </c>
      <c r="AF1981" s="78" t="str">
        <f t="shared" si="488"/>
        <v/>
      </c>
    </row>
    <row r="1982" spans="1:32" s="74" customFormat="1" x14ac:dyDescent="0.2">
      <c r="A1982" s="74" t="str">
        <f>IF(EXPORTADO!I1964&lt;&gt;"",EXPORTADO!I1964,"")</f>
        <v/>
      </c>
      <c r="B1982" s="74" t="str">
        <f t="shared" si="481"/>
        <v/>
      </c>
      <c r="C1982" s="86" t="str">
        <f t="shared" si="489"/>
        <v/>
      </c>
      <c r="D1982" s="86" t="str">
        <f t="shared" si="490"/>
        <v/>
      </c>
      <c r="E1982" s="86" t="str">
        <f t="shared" si="491"/>
        <v/>
      </c>
      <c r="F1982" s="86" t="str">
        <f t="shared" si="492"/>
        <v/>
      </c>
      <c r="G1982" s="86" t="str">
        <f t="shared" si="493"/>
        <v/>
      </c>
      <c r="H1982" s="87" t="str">
        <f>IF(EXPORTADO!B1964&lt;&gt;"",EXPORTADO!B1964,"")</f>
        <v/>
      </c>
      <c r="I1982" s="78" t="str">
        <f t="shared" si="482"/>
        <v/>
      </c>
      <c r="J1982" s="78"/>
      <c r="K1982" s="88" t="str">
        <f>IF(EXPORTADO!A1964&lt;&gt;"",TRIM(EXPORTADO!A1964),"")</f>
        <v/>
      </c>
      <c r="L1982" s="50" t="str">
        <f>IF(K1982&lt;&gt;"",EXPORTADO!D1964,"")</f>
        <v/>
      </c>
      <c r="M1982" s="50"/>
      <c r="N1982" s="78" t="str">
        <f>IF(K1982&lt;&gt;"",EXPORTADO!C1964,"")</f>
        <v/>
      </c>
      <c r="O1982" s="89" t="str">
        <f>IF(G1982&lt;&gt;"",EXPORTADO!E1964,"")</f>
        <v/>
      </c>
      <c r="P1982" s="90" t="str">
        <f>IF(G1982&lt;&gt;"",EXPORTADO!F1964,"")</f>
        <v/>
      </c>
      <c r="Q1982" s="90" t="str">
        <f>IF($G1982&lt;&gt;"",$O1982*P1982,IF(OR($I1982="c",$I1982="css"),SUMIF($G$22:G$2999,$K1982,Q$22:Q$2999),IF($I1982="c1",SUMIF($F$22:F$2999,$K1982,Q$22:Q$2999),IF($I1982="c2",SUMIF($E$22:E$2999,$K1982,Q$22:Q$2999),IF($I1982="c3",SUMIF($D$22:D$2999,$K1982,Q$22:Q$2999),IF($I1982="c4",SUMIF($C$22:C$2999,$K1982,Q$22:Q$2999),""))))))</f>
        <v/>
      </c>
      <c r="S1982" s="90" t="s">
        <v>17</v>
      </c>
      <c r="T1982" s="90" t="str">
        <f>IF(G1982&lt;&gt;"",IF(S1982&lt;&gt;"",O1982*S1982,"Celda Vacia"),IF($G1982&lt;&gt;"",$O1982*S1982,IF(OR($I1982="c",$I1982="css"),SUMIF($G$22:G$2999,$K1982,T$22:T$2999),IF($I1982="c1",SUMIF($F$22:F$2999,$K1982,T$22:T$2999),IF($I1982="c2",SUMIF($E$22:E$2999,$K1982,T$22:T$2999),IF($I1982="c3",SUMIF($D$22:D$2999,$K1982,T$22:T$2999),IF($I1982="c4",SUMIF($C$22:C$2999,$K1982,T$22:T$2999),"")))))))</f>
        <v/>
      </c>
      <c r="U1982" s="91" t="str">
        <f t="shared" si="494"/>
        <v/>
      </c>
      <c r="V1982" s="45"/>
      <c r="X1982" s="50" t="str">
        <f t="shared" si="483"/>
        <v/>
      </c>
      <c r="Y1982" s="69" t="str">
        <f t="shared" si="484"/>
        <v/>
      </c>
      <c r="Z1982" s="69" t="str">
        <f t="shared" si="485"/>
        <v/>
      </c>
      <c r="AA1982" s="69" t="str">
        <f>IF(I1982="CSS",IF(RELLENAR!$F$6="PEM",IF(OR(T1982&lt;(Q1982),Q1982=0),1,""),IF(OR(T1982*(1+$T$11+$T$9)&lt;(Q1982*(1+$O$9+$O$11)),Q1982=0),1,"")),"")</f>
        <v/>
      </c>
      <c r="AB1982" s="93" t="str">
        <f t="shared" si="486"/>
        <v/>
      </c>
      <c r="AC1982" s="56" t="str">
        <f t="shared" si="495"/>
        <v/>
      </c>
      <c r="AD1982" s="94" t="str">
        <f t="shared" si="496"/>
        <v/>
      </c>
      <c r="AE1982" s="56" t="str">
        <f t="shared" si="487"/>
        <v/>
      </c>
      <c r="AF1982" s="78" t="str">
        <f t="shared" si="488"/>
        <v/>
      </c>
    </row>
    <row r="1983" spans="1:32" s="74" customFormat="1" x14ac:dyDescent="0.2">
      <c r="A1983" s="74" t="str">
        <f>IF(EXPORTADO!I1965&lt;&gt;"",EXPORTADO!I1965,"")</f>
        <v/>
      </c>
      <c r="B1983" s="74" t="str">
        <f t="shared" si="481"/>
        <v/>
      </c>
      <c r="C1983" s="86" t="str">
        <f t="shared" si="489"/>
        <v/>
      </c>
      <c r="D1983" s="86" t="str">
        <f t="shared" si="490"/>
        <v/>
      </c>
      <c r="E1983" s="86" t="str">
        <f t="shared" si="491"/>
        <v/>
      </c>
      <c r="F1983" s="86" t="str">
        <f t="shared" si="492"/>
        <v/>
      </c>
      <c r="G1983" s="86" t="str">
        <f t="shared" si="493"/>
        <v/>
      </c>
      <c r="H1983" s="87" t="str">
        <f>IF(EXPORTADO!B1965&lt;&gt;"",EXPORTADO!B1965,"")</f>
        <v/>
      </c>
      <c r="I1983" s="78" t="str">
        <f t="shared" si="482"/>
        <v/>
      </c>
      <c r="J1983" s="78"/>
      <c r="K1983" s="88" t="str">
        <f>IF(EXPORTADO!A1965&lt;&gt;"",TRIM(EXPORTADO!A1965),"")</f>
        <v/>
      </c>
      <c r="L1983" s="50" t="str">
        <f>IF(K1983&lt;&gt;"",EXPORTADO!D1965,"")</f>
        <v/>
      </c>
      <c r="M1983" s="50"/>
      <c r="N1983" s="78" t="str">
        <f>IF(K1983&lt;&gt;"",EXPORTADO!C1965,"")</f>
        <v/>
      </c>
      <c r="O1983" s="89" t="str">
        <f>IF(G1983&lt;&gt;"",EXPORTADO!E1965,"")</f>
        <v/>
      </c>
      <c r="P1983" s="90" t="str">
        <f>IF(G1983&lt;&gt;"",EXPORTADO!F1965,"")</f>
        <v/>
      </c>
      <c r="Q1983" s="90" t="str">
        <f>IF($G1983&lt;&gt;"",$O1983*P1983,IF(OR($I1983="c",$I1983="css"),SUMIF($G$22:G$2999,$K1983,Q$22:Q$2999),IF($I1983="c1",SUMIF($F$22:F$2999,$K1983,Q$22:Q$2999),IF($I1983="c2",SUMIF($E$22:E$2999,$K1983,Q$22:Q$2999),IF($I1983="c3",SUMIF($D$22:D$2999,$K1983,Q$22:Q$2999),IF($I1983="c4",SUMIF($C$22:C$2999,$K1983,Q$22:Q$2999),""))))))</f>
        <v/>
      </c>
      <c r="S1983" s="90" t="s">
        <v>17</v>
      </c>
      <c r="T1983" s="90" t="str">
        <f>IF(G1983&lt;&gt;"",IF(S1983&lt;&gt;"",O1983*S1983,"Celda Vacia"),IF($G1983&lt;&gt;"",$O1983*S1983,IF(OR($I1983="c",$I1983="css"),SUMIF($G$22:G$2999,$K1983,T$22:T$2999),IF($I1983="c1",SUMIF($F$22:F$2999,$K1983,T$22:T$2999),IF($I1983="c2",SUMIF($E$22:E$2999,$K1983,T$22:T$2999),IF($I1983="c3",SUMIF($D$22:D$2999,$K1983,T$22:T$2999),IF($I1983="c4",SUMIF($C$22:C$2999,$K1983,T$22:T$2999),"")))))))</f>
        <v/>
      </c>
      <c r="U1983" s="91" t="str">
        <f t="shared" si="494"/>
        <v/>
      </c>
      <c r="V1983" s="45"/>
      <c r="X1983" s="50" t="str">
        <f t="shared" si="483"/>
        <v/>
      </c>
      <c r="Y1983" s="69" t="str">
        <f t="shared" si="484"/>
        <v/>
      </c>
      <c r="Z1983" s="69" t="str">
        <f t="shared" si="485"/>
        <v/>
      </c>
      <c r="AA1983" s="69" t="str">
        <f>IF(I1983="CSS",IF(RELLENAR!$F$6="PEM",IF(OR(T1983&lt;(Q1983),Q1983=0),1,""),IF(OR(T1983*(1+$T$11+$T$9)&lt;(Q1983*(1+$O$9+$O$11)),Q1983=0),1,"")),"")</f>
        <v/>
      </c>
      <c r="AB1983" s="93" t="str">
        <f t="shared" si="486"/>
        <v/>
      </c>
      <c r="AC1983" s="56" t="str">
        <f t="shared" si="495"/>
        <v/>
      </c>
      <c r="AD1983" s="94" t="str">
        <f t="shared" si="496"/>
        <v/>
      </c>
      <c r="AE1983" s="56" t="str">
        <f t="shared" si="487"/>
        <v/>
      </c>
      <c r="AF1983" s="78" t="str">
        <f t="shared" si="488"/>
        <v/>
      </c>
    </row>
    <row r="1984" spans="1:32" s="74" customFormat="1" x14ac:dyDescent="0.2">
      <c r="A1984" s="74" t="str">
        <f>IF(EXPORTADO!I1966&lt;&gt;"",EXPORTADO!I1966,"")</f>
        <v/>
      </c>
      <c r="B1984" s="74" t="str">
        <f t="shared" si="481"/>
        <v/>
      </c>
      <c r="C1984" s="86" t="str">
        <f t="shared" si="489"/>
        <v/>
      </c>
      <c r="D1984" s="86" t="str">
        <f t="shared" si="490"/>
        <v/>
      </c>
      <c r="E1984" s="86" t="str">
        <f t="shared" si="491"/>
        <v/>
      </c>
      <c r="F1984" s="86" t="str">
        <f t="shared" si="492"/>
        <v/>
      </c>
      <c r="G1984" s="86" t="str">
        <f t="shared" si="493"/>
        <v/>
      </c>
      <c r="H1984" s="87" t="str">
        <f>IF(EXPORTADO!B1966&lt;&gt;"",EXPORTADO!B1966,"")</f>
        <v/>
      </c>
      <c r="I1984" s="78" t="str">
        <f t="shared" si="482"/>
        <v/>
      </c>
      <c r="J1984" s="78"/>
      <c r="K1984" s="88" t="str">
        <f>IF(EXPORTADO!A1966&lt;&gt;"",TRIM(EXPORTADO!A1966),"")</f>
        <v/>
      </c>
      <c r="L1984" s="50" t="str">
        <f>IF(K1984&lt;&gt;"",EXPORTADO!D1966,"")</f>
        <v/>
      </c>
      <c r="M1984" s="50"/>
      <c r="N1984" s="78" t="str">
        <f>IF(K1984&lt;&gt;"",EXPORTADO!C1966,"")</f>
        <v/>
      </c>
      <c r="O1984" s="89" t="str">
        <f>IF(G1984&lt;&gt;"",EXPORTADO!E1966,"")</f>
        <v/>
      </c>
      <c r="P1984" s="90" t="str">
        <f>IF(G1984&lt;&gt;"",EXPORTADO!F1966,"")</f>
        <v/>
      </c>
      <c r="Q1984" s="90" t="str">
        <f>IF($G1984&lt;&gt;"",$O1984*P1984,IF(OR($I1984="c",$I1984="css"),SUMIF($G$22:G$2999,$K1984,Q$22:Q$2999),IF($I1984="c1",SUMIF($F$22:F$2999,$K1984,Q$22:Q$2999),IF($I1984="c2",SUMIF($E$22:E$2999,$K1984,Q$22:Q$2999),IF($I1984="c3",SUMIF($D$22:D$2999,$K1984,Q$22:Q$2999),IF($I1984="c4",SUMIF($C$22:C$2999,$K1984,Q$22:Q$2999),""))))))</f>
        <v/>
      </c>
      <c r="S1984" s="90" t="s">
        <v>17</v>
      </c>
      <c r="T1984" s="90" t="str">
        <f>IF(G1984&lt;&gt;"",IF(S1984&lt;&gt;"",O1984*S1984,"Celda Vacia"),IF($G1984&lt;&gt;"",$O1984*S1984,IF(OR($I1984="c",$I1984="css"),SUMIF($G$22:G$2999,$K1984,T$22:T$2999),IF($I1984="c1",SUMIF($F$22:F$2999,$K1984,T$22:T$2999),IF($I1984="c2",SUMIF($E$22:E$2999,$K1984,T$22:T$2999),IF($I1984="c3",SUMIF($D$22:D$2999,$K1984,T$22:T$2999),IF($I1984="c4",SUMIF($C$22:C$2999,$K1984,T$22:T$2999),"")))))))</f>
        <v/>
      </c>
      <c r="U1984" s="91" t="str">
        <f t="shared" si="494"/>
        <v/>
      </c>
      <c r="V1984" s="45"/>
      <c r="X1984" s="50" t="str">
        <f t="shared" si="483"/>
        <v/>
      </c>
      <c r="Y1984" s="69" t="str">
        <f t="shared" si="484"/>
        <v/>
      </c>
      <c r="Z1984" s="69" t="str">
        <f t="shared" si="485"/>
        <v/>
      </c>
      <c r="AA1984" s="69" t="str">
        <f>IF(I1984="CSS",IF(RELLENAR!$F$6="PEM",IF(OR(T1984&lt;(Q1984),Q1984=0),1,""),IF(OR(T1984*(1+$T$11+$T$9)&lt;(Q1984*(1+$O$9+$O$11)),Q1984=0),1,"")),"")</f>
        <v/>
      </c>
      <c r="AB1984" s="93" t="str">
        <f t="shared" si="486"/>
        <v/>
      </c>
      <c r="AC1984" s="56" t="str">
        <f t="shared" si="495"/>
        <v/>
      </c>
      <c r="AD1984" s="94" t="str">
        <f t="shared" si="496"/>
        <v/>
      </c>
      <c r="AE1984" s="56" t="str">
        <f t="shared" si="487"/>
        <v/>
      </c>
      <c r="AF1984" s="78" t="str">
        <f t="shared" si="488"/>
        <v/>
      </c>
    </row>
    <row r="1985" spans="1:32" s="74" customFormat="1" x14ac:dyDescent="0.2">
      <c r="A1985" s="74" t="str">
        <f>IF(EXPORTADO!I1967&lt;&gt;"",EXPORTADO!I1967,"")</f>
        <v/>
      </c>
      <c r="B1985" s="74" t="str">
        <f t="shared" si="481"/>
        <v/>
      </c>
      <c r="C1985" s="86" t="str">
        <f t="shared" si="489"/>
        <v/>
      </c>
      <c r="D1985" s="86" t="str">
        <f t="shared" si="490"/>
        <v/>
      </c>
      <c r="E1985" s="86" t="str">
        <f t="shared" si="491"/>
        <v/>
      </c>
      <c r="F1985" s="86" t="str">
        <f t="shared" si="492"/>
        <v/>
      </c>
      <c r="G1985" s="86" t="str">
        <f t="shared" si="493"/>
        <v/>
      </c>
      <c r="H1985" s="87" t="str">
        <f>IF(EXPORTADO!B1967&lt;&gt;"",EXPORTADO!B1967,"")</f>
        <v/>
      </c>
      <c r="I1985" s="78" t="str">
        <f t="shared" si="482"/>
        <v/>
      </c>
      <c r="J1985" s="78"/>
      <c r="K1985" s="88" t="str">
        <f>IF(EXPORTADO!A1967&lt;&gt;"",TRIM(EXPORTADO!A1967),"")</f>
        <v/>
      </c>
      <c r="L1985" s="50" t="str">
        <f>IF(K1985&lt;&gt;"",EXPORTADO!D1967,"")</f>
        <v/>
      </c>
      <c r="M1985" s="50"/>
      <c r="N1985" s="78" t="str">
        <f>IF(K1985&lt;&gt;"",EXPORTADO!C1967,"")</f>
        <v/>
      </c>
      <c r="O1985" s="89" t="str">
        <f>IF(G1985&lt;&gt;"",EXPORTADO!E1967,"")</f>
        <v/>
      </c>
      <c r="P1985" s="90" t="str">
        <f>IF(G1985&lt;&gt;"",EXPORTADO!F1967,"")</f>
        <v/>
      </c>
      <c r="Q1985" s="90" t="str">
        <f>IF($G1985&lt;&gt;"",$O1985*P1985,IF(OR($I1985="c",$I1985="css"),SUMIF($G$22:G$2999,$K1985,Q$22:Q$2999),IF($I1985="c1",SUMIF($F$22:F$2999,$K1985,Q$22:Q$2999),IF($I1985="c2",SUMIF($E$22:E$2999,$K1985,Q$22:Q$2999),IF($I1985="c3",SUMIF($D$22:D$2999,$K1985,Q$22:Q$2999),IF($I1985="c4",SUMIF($C$22:C$2999,$K1985,Q$22:Q$2999),""))))))</f>
        <v/>
      </c>
      <c r="S1985" s="90" t="s">
        <v>17</v>
      </c>
      <c r="T1985" s="90" t="str">
        <f>IF(G1985&lt;&gt;"",IF(S1985&lt;&gt;"",O1985*S1985,"Celda Vacia"),IF($G1985&lt;&gt;"",$O1985*S1985,IF(OR($I1985="c",$I1985="css"),SUMIF($G$22:G$2999,$K1985,T$22:T$2999),IF($I1985="c1",SUMIF($F$22:F$2999,$K1985,T$22:T$2999),IF($I1985="c2",SUMIF($E$22:E$2999,$K1985,T$22:T$2999),IF($I1985="c3",SUMIF($D$22:D$2999,$K1985,T$22:T$2999),IF($I1985="c4",SUMIF($C$22:C$2999,$K1985,T$22:T$2999),"")))))))</f>
        <v/>
      </c>
      <c r="U1985" s="91" t="str">
        <f t="shared" si="494"/>
        <v/>
      </c>
      <c r="V1985" s="45"/>
      <c r="X1985" s="50" t="str">
        <f t="shared" si="483"/>
        <v/>
      </c>
      <c r="Y1985" s="69" t="str">
        <f t="shared" si="484"/>
        <v/>
      </c>
      <c r="Z1985" s="69" t="str">
        <f t="shared" si="485"/>
        <v/>
      </c>
      <c r="AA1985" s="69" t="str">
        <f>IF(I1985="CSS",IF(RELLENAR!$F$6="PEM",IF(OR(T1985&lt;(Q1985),Q1985=0),1,""),IF(OR(T1985*(1+$T$11+$T$9)&lt;(Q1985*(1+$O$9+$O$11)),Q1985=0),1,"")),"")</f>
        <v/>
      </c>
      <c r="AB1985" s="93" t="str">
        <f t="shared" si="486"/>
        <v/>
      </c>
      <c r="AC1985" s="56" t="str">
        <f t="shared" si="495"/>
        <v/>
      </c>
      <c r="AD1985" s="94" t="str">
        <f t="shared" si="496"/>
        <v/>
      </c>
      <c r="AE1985" s="56" t="str">
        <f t="shared" si="487"/>
        <v/>
      </c>
      <c r="AF1985" s="78" t="str">
        <f t="shared" si="488"/>
        <v/>
      </c>
    </row>
    <row r="1986" spans="1:32" s="74" customFormat="1" x14ac:dyDescent="0.2">
      <c r="A1986" s="74" t="str">
        <f>IF(EXPORTADO!I1968&lt;&gt;"",EXPORTADO!I1968,"")</f>
        <v/>
      </c>
      <c r="B1986" s="74" t="str">
        <f t="shared" ref="B1986:B1999" si="497">IF(K1986&lt;&gt;"",LEN(K1986),"")</f>
        <v/>
      </c>
      <c r="C1986" s="86" t="str">
        <f t="shared" si="489"/>
        <v/>
      </c>
      <c r="D1986" s="86" t="str">
        <f t="shared" si="490"/>
        <v/>
      </c>
      <c r="E1986" s="86" t="str">
        <f t="shared" si="491"/>
        <v/>
      </c>
      <c r="F1986" s="86" t="str">
        <f t="shared" si="492"/>
        <v/>
      </c>
      <c r="G1986" s="86" t="str">
        <f t="shared" si="493"/>
        <v/>
      </c>
      <c r="H1986" s="87" t="str">
        <f>IF(EXPORTADO!B1968&lt;&gt;"",EXPORTADO!B1968,"")</f>
        <v/>
      </c>
      <c r="I1986" s="78" t="str">
        <f t="shared" ref="I1986:I1999" si="498">IF(K1986&lt;&gt;"",IF(OR(K1986=CSS.1,K1986=CSS.2,K1986=CSS.3),"CSS",IF(B1986=17,IF(H1986="capítulo","c5","p5"),IF(B1986=14,IF(H1986="capítulo","c4","p4"),IF(B1986=11,IF(H1986="capítulo","c3","p3"),IF(B1986=8,IF(H1986="capítulo","c2","p2"),IF(B1986=5,IF(H1986="capítulo","c1","p1"),IF(B1986=2,"c"))))))),"")</f>
        <v/>
      </c>
      <c r="J1986" s="78"/>
      <c r="K1986" s="88" t="str">
        <f>IF(EXPORTADO!A1968&lt;&gt;"",TRIM(EXPORTADO!A1968),"")</f>
        <v/>
      </c>
      <c r="L1986" s="50" t="str">
        <f>IF(K1986&lt;&gt;"",EXPORTADO!D1968,"")</f>
        <v/>
      </c>
      <c r="M1986" s="50"/>
      <c r="N1986" s="78" t="str">
        <f>IF(K1986&lt;&gt;"",EXPORTADO!C1968,"")</f>
        <v/>
      </c>
      <c r="O1986" s="89" t="str">
        <f>IF(G1986&lt;&gt;"",EXPORTADO!E1968,"")</f>
        <v/>
      </c>
      <c r="P1986" s="90" t="str">
        <f>IF(G1986&lt;&gt;"",EXPORTADO!F1968,"")</f>
        <v/>
      </c>
      <c r="Q1986" s="90" t="str">
        <f>IF($G1986&lt;&gt;"",$O1986*P1986,IF(OR($I1986="c",$I1986="css"),SUMIF($G$22:G$2999,$K1986,Q$22:Q$2999),IF($I1986="c1",SUMIF($F$22:F$2999,$K1986,Q$22:Q$2999),IF($I1986="c2",SUMIF($E$22:E$2999,$K1986,Q$22:Q$2999),IF($I1986="c3",SUMIF($D$22:D$2999,$K1986,Q$22:Q$2999),IF($I1986="c4",SUMIF($C$22:C$2999,$K1986,Q$22:Q$2999),""))))))</f>
        <v/>
      </c>
      <c r="S1986" s="90" t="s">
        <v>17</v>
      </c>
      <c r="T1986" s="90" t="str">
        <f>IF(G1986&lt;&gt;"",IF(S1986&lt;&gt;"",O1986*S1986,"Celda Vacia"),IF($G1986&lt;&gt;"",$O1986*S1986,IF(OR($I1986="c",$I1986="css"),SUMIF($G$22:G$2999,$K1986,T$22:T$2999),IF($I1986="c1",SUMIF($F$22:F$2999,$K1986,T$22:T$2999),IF($I1986="c2",SUMIF($E$22:E$2999,$K1986,T$22:T$2999),IF($I1986="c3",SUMIF($D$22:D$2999,$K1986,T$22:T$2999),IF($I1986="c4",SUMIF($C$22:C$2999,$K1986,T$22:T$2999),"")))))))</f>
        <v/>
      </c>
      <c r="U1986" s="91" t="str">
        <f t="shared" si="494"/>
        <v/>
      </c>
      <c r="V1986" s="45"/>
      <c r="X1986" s="50" t="str">
        <f t="shared" ref="X1986:X1999" si="499">IF(Y1986&lt;&gt;"",$X$7,IF(Z1986&lt;&gt;"",$X$9,IF(AND(AA1986&lt;&gt;"",AA1986&lt;&gt;0),$X$11,IF(AND(AE1986&lt;&gt;"",AE1986&lt;&gt;0),$X$13,""))))</f>
        <v/>
      </c>
      <c r="Y1986" s="69" t="str">
        <f t="shared" ref="Y1986:Y1999" si="500">IF(G1986&lt;&gt;"",IF(S1986="",1,""),"")</f>
        <v/>
      </c>
      <c r="Z1986" s="69" t="str">
        <f t="shared" ref="Z1986:Z1999" si="501">IF(G1986&lt;&gt;"",IF(S1986&lt;&gt;"",IF(S1986=0,1,""),""),"")</f>
        <v/>
      </c>
      <c r="AA1986" s="69" t="str">
        <f>IF(I1986="CSS",IF(RELLENAR!$F$6="PEM",IF(OR(T1986&lt;(Q1986),Q1986=0),1,""),IF(OR(T1986*(1+$T$11+$T$9)&lt;(Q1986*(1+$O$9+$O$11)),Q1986=0),1,"")),"")</f>
        <v/>
      </c>
      <c r="AB1986" s="93" t="str">
        <f t="shared" ref="AB1986:AB1999" si="502">IF(G1986&lt;&gt;"",IF(U1986&lt;&gt;"",U1986,""),"")</f>
        <v/>
      </c>
      <c r="AC1986" s="56" t="str">
        <f t="shared" si="495"/>
        <v/>
      </c>
      <c r="AD1986" s="94" t="str">
        <f t="shared" si="496"/>
        <v/>
      </c>
      <c r="AE1986" s="56" t="str">
        <f t="shared" ref="AE1986:AE1999" si="503">IF(AD1986&lt;&gt;"",IF(A1986="OB",IF(ABS(AD1986)&gt;PD.OC,1,""),IF(A1986="VEC",IF(ABS(AD1986)&gt;PD.VEC,1,""),IF(A1986="CI",IF(ABS(AD1986)&gt;PD.IC,1,""),IF(A1986="EIM",IF(ABS(AD1986)&gt;PD.EIM,1,""),"")))),"")</f>
        <v/>
      </c>
      <c r="AF1986" s="78" t="str">
        <f t="shared" ref="AF1986:AF1999" si="504">IF(T1986="celda vacia",1,"")</f>
        <v/>
      </c>
    </row>
    <row r="1987" spans="1:32" s="74" customFormat="1" x14ac:dyDescent="0.2">
      <c r="A1987" s="74" t="str">
        <f>IF(EXPORTADO!I1969&lt;&gt;"",EXPORTADO!I1969,"")</f>
        <v/>
      </c>
      <c r="B1987" s="74" t="str">
        <f t="shared" si="497"/>
        <v/>
      </c>
      <c r="C1987" s="86" t="str">
        <f t="shared" si="489"/>
        <v/>
      </c>
      <c r="D1987" s="86" t="str">
        <f t="shared" si="490"/>
        <v/>
      </c>
      <c r="E1987" s="86" t="str">
        <f t="shared" si="491"/>
        <v/>
      </c>
      <c r="F1987" s="86" t="str">
        <f t="shared" si="492"/>
        <v/>
      </c>
      <c r="G1987" s="86" t="str">
        <f t="shared" si="493"/>
        <v/>
      </c>
      <c r="H1987" s="87" t="str">
        <f>IF(EXPORTADO!B1969&lt;&gt;"",EXPORTADO!B1969,"")</f>
        <v/>
      </c>
      <c r="I1987" s="78" t="str">
        <f t="shared" si="498"/>
        <v/>
      </c>
      <c r="J1987" s="78"/>
      <c r="K1987" s="88" t="str">
        <f>IF(EXPORTADO!A1969&lt;&gt;"",TRIM(EXPORTADO!A1969),"")</f>
        <v/>
      </c>
      <c r="L1987" s="50" t="str">
        <f>IF(K1987&lt;&gt;"",EXPORTADO!D1969,"")</f>
        <v/>
      </c>
      <c r="M1987" s="50"/>
      <c r="N1987" s="78" t="str">
        <f>IF(K1987&lt;&gt;"",EXPORTADO!C1969,"")</f>
        <v/>
      </c>
      <c r="O1987" s="89" t="str">
        <f>IF(G1987&lt;&gt;"",EXPORTADO!E1969,"")</f>
        <v/>
      </c>
      <c r="P1987" s="90" t="str">
        <f>IF(G1987&lt;&gt;"",EXPORTADO!F1969,"")</f>
        <v/>
      </c>
      <c r="Q1987" s="90" t="str">
        <f>IF($G1987&lt;&gt;"",$O1987*P1987,IF(OR($I1987="c",$I1987="css"),SUMIF($G$22:G$2999,$K1987,Q$22:Q$2999),IF($I1987="c1",SUMIF($F$22:F$2999,$K1987,Q$22:Q$2999),IF($I1987="c2",SUMIF($E$22:E$2999,$K1987,Q$22:Q$2999),IF($I1987="c3",SUMIF($D$22:D$2999,$K1987,Q$22:Q$2999),IF($I1987="c4",SUMIF($C$22:C$2999,$K1987,Q$22:Q$2999),""))))))</f>
        <v/>
      </c>
      <c r="S1987" s="90" t="s">
        <v>17</v>
      </c>
      <c r="T1987" s="90" t="str">
        <f>IF(G1987&lt;&gt;"",IF(S1987&lt;&gt;"",O1987*S1987,"Celda Vacia"),IF($G1987&lt;&gt;"",$O1987*S1987,IF(OR($I1987="c",$I1987="css"),SUMIF($G$22:G$2999,$K1987,T$22:T$2999),IF($I1987="c1",SUMIF($F$22:F$2999,$K1987,T$22:T$2999),IF($I1987="c2",SUMIF($E$22:E$2999,$K1987,T$22:T$2999),IF($I1987="c3",SUMIF($D$22:D$2999,$K1987,T$22:T$2999),IF($I1987="c4",SUMIF($C$22:C$2999,$K1987,T$22:T$2999),"")))))))</f>
        <v/>
      </c>
      <c r="U1987" s="91" t="str">
        <f t="shared" si="494"/>
        <v/>
      </c>
      <c r="V1987" s="45"/>
      <c r="X1987" s="50" t="str">
        <f t="shared" si="499"/>
        <v/>
      </c>
      <c r="Y1987" s="69" t="str">
        <f t="shared" si="500"/>
        <v/>
      </c>
      <c r="Z1987" s="69" t="str">
        <f t="shared" si="501"/>
        <v/>
      </c>
      <c r="AA1987" s="69" t="str">
        <f>IF(I1987="CSS",IF(RELLENAR!$F$6="PEM",IF(OR(T1987&lt;(Q1987),Q1987=0),1,""),IF(OR(T1987*(1+$T$11+$T$9)&lt;(Q1987*(1+$O$9+$O$11)),Q1987=0),1,"")),"")</f>
        <v/>
      </c>
      <c r="AB1987" s="93" t="str">
        <f t="shared" si="502"/>
        <v/>
      </c>
      <c r="AC1987" s="56" t="str">
        <f t="shared" si="495"/>
        <v/>
      </c>
      <c r="AD1987" s="94" t="str">
        <f t="shared" si="496"/>
        <v/>
      </c>
      <c r="AE1987" s="56" t="str">
        <f t="shared" si="503"/>
        <v/>
      </c>
      <c r="AF1987" s="78" t="str">
        <f t="shared" si="504"/>
        <v/>
      </c>
    </row>
    <row r="1988" spans="1:32" s="74" customFormat="1" x14ac:dyDescent="0.2">
      <c r="A1988" s="74" t="str">
        <f>IF(EXPORTADO!I1970&lt;&gt;"",EXPORTADO!I1970,"")</f>
        <v/>
      </c>
      <c r="B1988" s="74" t="str">
        <f t="shared" si="497"/>
        <v/>
      </c>
      <c r="C1988" s="86" t="str">
        <f t="shared" si="489"/>
        <v/>
      </c>
      <c r="D1988" s="86" t="str">
        <f t="shared" si="490"/>
        <v/>
      </c>
      <c r="E1988" s="86" t="str">
        <f t="shared" si="491"/>
        <v/>
      </c>
      <c r="F1988" s="86" t="str">
        <f t="shared" si="492"/>
        <v/>
      </c>
      <c r="G1988" s="86" t="str">
        <f t="shared" si="493"/>
        <v/>
      </c>
      <c r="H1988" s="87" t="str">
        <f>IF(EXPORTADO!B1970&lt;&gt;"",EXPORTADO!B1970,"")</f>
        <v/>
      </c>
      <c r="I1988" s="78" t="str">
        <f t="shared" si="498"/>
        <v/>
      </c>
      <c r="J1988" s="78"/>
      <c r="K1988" s="88" t="str">
        <f>IF(EXPORTADO!A1970&lt;&gt;"",TRIM(EXPORTADO!A1970),"")</f>
        <v/>
      </c>
      <c r="L1988" s="50" t="str">
        <f>IF(K1988&lt;&gt;"",EXPORTADO!D1970,"")</f>
        <v/>
      </c>
      <c r="M1988" s="50"/>
      <c r="N1988" s="78" t="str">
        <f>IF(K1988&lt;&gt;"",EXPORTADO!C1970,"")</f>
        <v/>
      </c>
      <c r="O1988" s="89" t="str">
        <f>IF(G1988&lt;&gt;"",EXPORTADO!E1970,"")</f>
        <v/>
      </c>
      <c r="P1988" s="90" t="str">
        <f>IF(G1988&lt;&gt;"",EXPORTADO!F1970,"")</f>
        <v/>
      </c>
      <c r="Q1988" s="90" t="str">
        <f>IF($G1988&lt;&gt;"",$O1988*P1988,IF(OR($I1988="c",$I1988="css"),SUMIF($G$22:G$2999,$K1988,Q$22:Q$2999),IF($I1988="c1",SUMIF($F$22:F$2999,$K1988,Q$22:Q$2999),IF($I1988="c2",SUMIF($E$22:E$2999,$K1988,Q$22:Q$2999),IF($I1988="c3",SUMIF($D$22:D$2999,$K1988,Q$22:Q$2999),IF($I1988="c4",SUMIF($C$22:C$2999,$K1988,Q$22:Q$2999),""))))))</f>
        <v/>
      </c>
      <c r="S1988" s="90" t="s">
        <v>17</v>
      </c>
      <c r="T1988" s="90" t="str">
        <f>IF(G1988&lt;&gt;"",IF(S1988&lt;&gt;"",O1988*S1988,"Celda Vacia"),IF($G1988&lt;&gt;"",$O1988*S1988,IF(OR($I1988="c",$I1988="css"),SUMIF($G$22:G$2999,$K1988,T$22:T$2999),IF($I1988="c1",SUMIF($F$22:F$2999,$K1988,T$22:T$2999),IF($I1988="c2",SUMIF($E$22:E$2999,$K1988,T$22:T$2999),IF($I1988="c3",SUMIF($D$22:D$2999,$K1988,T$22:T$2999),IF($I1988="c4",SUMIF($C$22:C$2999,$K1988,T$22:T$2999),"")))))))</f>
        <v/>
      </c>
      <c r="U1988" s="91" t="str">
        <f t="shared" si="494"/>
        <v/>
      </c>
      <c r="V1988" s="45"/>
      <c r="X1988" s="50" t="str">
        <f t="shared" si="499"/>
        <v/>
      </c>
      <c r="Y1988" s="69" t="str">
        <f t="shared" si="500"/>
        <v/>
      </c>
      <c r="Z1988" s="69" t="str">
        <f t="shared" si="501"/>
        <v/>
      </c>
      <c r="AA1988" s="69" t="str">
        <f>IF(I1988="CSS",IF(RELLENAR!$F$6="PEM",IF(OR(T1988&lt;(Q1988),Q1988=0),1,""),IF(OR(T1988*(1+$T$11+$T$9)&lt;(Q1988*(1+$O$9+$O$11)),Q1988=0),1,"")),"")</f>
        <v/>
      </c>
      <c r="AB1988" s="93" t="str">
        <f t="shared" si="502"/>
        <v/>
      </c>
      <c r="AC1988" s="56" t="str">
        <f t="shared" si="495"/>
        <v/>
      </c>
      <c r="AD1988" s="94" t="str">
        <f t="shared" si="496"/>
        <v/>
      </c>
      <c r="AE1988" s="56" t="str">
        <f t="shared" si="503"/>
        <v/>
      </c>
      <c r="AF1988" s="78" t="str">
        <f t="shared" si="504"/>
        <v/>
      </c>
    </row>
    <row r="1989" spans="1:32" s="74" customFormat="1" x14ac:dyDescent="0.2">
      <c r="A1989" s="74" t="str">
        <f>IF(EXPORTADO!I1971&lt;&gt;"",EXPORTADO!I1971,"")</f>
        <v/>
      </c>
      <c r="B1989" s="74" t="str">
        <f t="shared" si="497"/>
        <v/>
      </c>
      <c r="C1989" s="86" t="str">
        <f t="shared" si="489"/>
        <v/>
      </c>
      <c r="D1989" s="86" t="str">
        <f t="shared" si="490"/>
        <v/>
      </c>
      <c r="E1989" s="86" t="str">
        <f t="shared" si="491"/>
        <v/>
      </c>
      <c r="F1989" s="86" t="str">
        <f t="shared" si="492"/>
        <v/>
      </c>
      <c r="G1989" s="86" t="str">
        <f t="shared" si="493"/>
        <v/>
      </c>
      <c r="H1989" s="87" t="str">
        <f>IF(EXPORTADO!B1971&lt;&gt;"",EXPORTADO!B1971,"")</f>
        <v/>
      </c>
      <c r="I1989" s="78" t="str">
        <f t="shared" si="498"/>
        <v/>
      </c>
      <c r="J1989" s="78"/>
      <c r="K1989" s="88" t="str">
        <f>IF(EXPORTADO!A1971&lt;&gt;"",TRIM(EXPORTADO!A1971),"")</f>
        <v/>
      </c>
      <c r="L1989" s="50" t="str">
        <f>IF(K1989&lt;&gt;"",EXPORTADO!D1971,"")</f>
        <v/>
      </c>
      <c r="M1989" s="50"/>
      <c r="N1989" s="78" t="str">
        <f>IF(K1989&lt;&gt;"",EXPORTADO!C1971,"")</f>
        <v/>
      </c>
      <c r="O1989" s="89" t="str">
        <f>IF(G1989&lt;&gt;"",EXPORTADO!E1971,"")</f>
        <v/>
      </c>
      <c r="P1989" s="90" t="str">
        <f>IF(G1989&lt;&gt;"",EXPORTADO!F1971,"")</f>
        <v/>
      </c>
      <c r="Q1989" s="90" t="str">
        <f>IF($G1989&lt;&gt;"",$O1989*P1989,IF(OR($I1989="c",$I1989="css"),SUMIF($G$22:G$2999,$K1989,Q$22:Q$2999),IF($I1989="c1",SUMIF($F$22:F$2999,$K1989,Q$22:Q$2999),IF($I1989="c2",SUMIF($E$22:E$2999,$K1989,Q$22:Q$2999),IF($I1989="c3",SUMIF($D$22:D$2999,$K1989,Q$22:Q$2999),IF($I1989="c4",SUMIF($C$22:C$2999,$K1989,Q$22:Q$2999),""))))))</f>
        <v/>
      </c>
      <c r="S1989" s="90" t="s">
        <v>17</v>
      </c>
      <c r="T1989" s="90" t="str">
        <f>IF(G1989&lt;&gt;"",IF(S1989&lt;&gt;"",O1989*S1989,"Celda Vacia"),IF($G1989&lt;&gt;"",$O1989*S1989,IF(OR($I1989="c",$I1989="css"),SUMIF($G$22:G$2999,$K1989,T$22:T$2999),IF($I1989="c1",SUMIF($F$22:F$2999,$K1989,T$22:T$2999),IF($I1989="c2",SUMIF($E$22:E$2999,$K1989,T$22:T$2999),IF($I1989="c3",SUMIF($D$22:D$2999,$K1989,T$22:T$2999),IF($I1989="c4",SUMIF($C$22:C$2999,$K1989,T$22:T$2999),"")))))))</f>
        <v/>
      </c>
      <c r="U1989" s="91" t="str">
        <f t="shared" si="494"/>
        <v/>
      </c>
      <c r="V1989" s="45"/>
      <c r="X1989" s="50" t="str">
        <f t="shared" si="499"/>
        <v/>
      </c>
      <c r="Y1989" s="69" t="str">
        <f t="shared" si="500"/>
        <v/>
      </c>
      <c r="Z1989" s="69" t="str">
        <f t="shared" si="501"/>
        <v/>
      </c>
      <c r="AA1989" s="69" t="str">
        <f>IF(I1989="CSS",IF(RELLENAR!$F$6="PEM",IF(OR(T1989&lt;(Q1989),Q1989=0),1,""),IF(OR(T1989*(1+$T$11+$T$9)&lt;(Q1989*(1+$O$9+$O$11)),Q1989=0),1,"")),"")</f>
        <v/>
      </c>
      <c r="AB1989" s="93" t="str">
        <f t="shared" si="502"/>
        <v/>
      </c>
      <c r="AC1989" s="56" t="str">
        <f t="shared" si="495"/>
        <v/>
      </c>
      <c r="AD1989" s="94" t="str">
        <f t="shared" si="496"/>
        <v/>
      </c>
      <c r="AE1989" s="56" t="str">
        <f t="shared" si="503"/>
        <v/>
      </c>
      <c r="AF1989" s="78" t="str">
        <f t="shared" si="504"/>
        <v/>
      </c>
    </row>
    <row r="1990" spans="1:32" s="74" customFormat="1" x14ac:dyDescent="0.2">
      <c r="A1990" s="74" t="str">
        <f>IF(EXPORTADO!I1972&lt;&gt;"",EXPORTADO!I1972,"")</f>
        <v/>
      </c>
      <c r="B1990" s="74" t="str">
        <f t="shared" si="497"/>
        <v/>
      </c>
      <c r="C1990" s="86" t="str">
        <f t="shared" si="489"/>
        <v/>
      </c>
      <c r="D1990" s="86" t="str">
        <f t="shared" si="490"/>
        <v/>
      </c>
      <c r="E1990" s="86" t="str">
        <f t="shared" si="491"/>
        <v/>
      </c>
      <c r="F1990" s="86" t="str">
        <f t="shared" si="492"/>
        <v/>
      </c>
      <c r="G1990" s="86" t="str">
        <f t="shared" si="493"/>
        <v/>
      </c>
      <c r="H1990" s="87" t="str">
        <f>IF(EXPORTADO!B1972&lt;&gt;"",EXPORTADO!B1972,"")</f>
        <v/>
      </c>
      <c r="I1990" s="78" t="str">
        <f t="shared" si="498"/>
        <v/>
      </c>
      <c r="J1990" s="78"/>
      <c r="K1990" s="88" t="str">
        <f>IF(EXPORTADO!A1972&lt;&gt;"",TRIM(EXPORTADO!A1972),"")</f>
        <v/>
      </c>
      <c r="L1990" s="50" t="str">
        <f>IF(K1990&lt;&gt;"",EXPORTADO!D1972,"")</f>
        <v/>
      </c>
      <c r="M1990" s="50"/>
      <c r="N1990" s="78" t="str">
        <f>IF(K1990&lt;&gt;"",EXPORTADO!C1972,"")</f>
        <v/>
      </c>
      <c r="O1990" s="89" t="str">
        <f>IF(G1990&lt;&gt;"",EXPORTADO!E1972,"")</f>
        <v/>
      </c>
      <c r="P1990" s="90" t="str">
        <f>IF(G1990&lt;&gt;"",EXPORTADO!F1972,"")</f>
        <v/>
      </c>
      <c r="Q1990" s="90" t="str">
        <f>IF($G1990&lt;&gt;"",$O1990*P1990,IF(OR($I1990="c",$I1990="css"),SUMIF($G$22:G$2999,$K1990,Q$22:Q$2999),IF($I1990="c1",SUMIF($F$22:F$2999,$K1990,Q$22:Q$2999),IF($I1990="c2",SUMIF($E$22:E$2999,$K1990,Q$22:Q$2999),IF($I1990="c3",SUMIF($D$22:D$2999,$K1990,Q$22:Q$2999),IF($I1990="c4",SUMIF($C$22:C$2999,$K1990,Q$22:Q$2999),""))))))</f>
        <v/>
      </c>
      <c r="S1990" s="90" t="s">
        <v>17</v>
      </c>
      <c r="T1990" s="90" t="str">
        <f>IF(G1990&lt;&gt;"",IF(S1990&lt;&gt;"",O1990*S1990,"Celda Vacia"),IF($G1990&lt;&gt;"",$O1990*S1990,IF(OR($I1990="c",$I1990="css"),SUMIF($G$22:G$2999,$K1990,T$22:T$2999),IF($I1990="c1",SUMIF($F$22:F$2999,$K1990,T$22:T$2999),IF($I1990="c2",SUMIF($E$22:E$2999,$K1990,T$22:T$2999),IF($I1990="c3",SUMIF($D$22:D$2999,$K1990,T$22:T$2999),IF($I1990="c4",SUMIF($C$22:C$2999,$K1990,T$22:T$2999),"")))))))</f>
        <v/>
      </c>
      <c r="U1990" s="91" t="str">
        <f t="shared" si="494"/>
        <v/>
      </c>
      <c r="V1990" s="45"/>
      <c r="X1990" s="50" t="str">
        <f t="shared" si="499"/>
        <v/>
      </c>
      <c r="Y1990" s="69" t="str">
        <f t="shared" si="500"/>
        <v/>
      </c>
      <c r="Z1990" s="69" t="str">
        <f t="shared" si="501"/>
        <v/>
      </c>
      <c r="AA1990" s="69" t="str">
        <f>IF(I1990="CSS",IF(RELLENAR!$F$6="PEM",IF(OR(T1990&lt;(Q1990),Q1990=0),1,""),IF(OR(T1990*(1+$T$11+$T$9)&lt;(Q1990*(1+$O$9+$O$11)),Q1990=0),1,"")),"")</f>
        <v/>
      </c>
      <c r="AB1990" s="93" t="str">
        <f t="shared" si="502"/>
        <v/>
      </c>
      <c r="AC1990" s="56" t="str">
        <f t="shared" si="495"/>
        <v/>
      </c>
      <c r="AD1990" s="94" t="str">
        <f t="shared" si="496"/>
        <v/>
      </c>
      <c r="AE1990" s="56" t="str">
        <f t="shared" si="503"/>
        <v/>
      </c>
      <c r="AF1990" s="78" t="str">
        <f t="shared" si="504"/>
        <v/>
      </c>
    </row>
    <row r="1991" spans="1:32" s="74" customFormat="1" x14ac:dyDescent="0.2">
      <c r="A1991" s="74" t="str">
        <f>IF(EXPORTADO!I1973&lt;&gt;"",EXPORTADO!I1973,"")</f>
        <v/>
      </c>
      <c r="B1991" s="74" t="str">
        <f t="shared" si="497"/>
        <v/>
      </c>
      <c r="C1991" s="86" t="str">
        <f t="shared" si="489"/>
        <v/>
      </c>
      <c r="D1991" s="86" t="str">
        <f t="shared" si="490"/>
        <v/>
      </c>
      <c r="E1991" s="86" t="str">
        <f t="shared" si="491"/>
        <v/>
      </c>
      <c r="F1991" s="86" t="str">
        <f t="shared" si="492"/>
        <v/>
      </c>
      <c r="G1991" s="86" t="str">
        <f t="shared" si="493"/>
        <v/>
      </c>
      <c r="H1991" s="87" t="str">
        <f>IF(EXPORTADO!B1973&lt;&gt;"",EXPORTADO!B1973,"")</f>
        <v/>
      </c>
      <c r="I1991" s="78" t="str">
        <f t="shared" si="498"/>
        <v/>
      </c>
      <c r="J1991" s="78"/>
      <c r="K1991" s="88" t="str">
        <f>IF(EXPORTADO!A1973&lt;&gt;"",TRIM(EXPORTADO!A1973),"")</f>
        <v/>
      </c>
      <c r="L1991" s="50" t="str">
        <f>IF(K1991&lt;&gt;"",EXPORTADO!D1973,"")</f>
        <v/>
      </c>
      <c r="M1991" s="50"/>
      <c r="N1991" s="78" t="str">
        <f>IF(K1991&lt;&gt;"",EXPORTADO!C1973,"")</f>
        <v/>
      </c>
      <c r="O1991" s="89" t="str">
        <f>IF(G1991&lt;&gt;"",EXPORTADO!E1973,"")</f>
        <v/>
      </c>
      <c r="P1991" s="90" t="str">
        <f>IF(G1991&lt;&gt;"",EXPORTADO!F1973,"")</f>
        <v/>
      </c>
      <c r="Q1991" s="90" t="str">
        <f>IF($G1991&lt;&gt;"",$O1991*P1991,IF(OR($I1991="c",$I1991="css"),SUMIF($G$22:G$2999,$K1991,Q$22:Q$2999),IF($I1991="c1",SUMIF($F$22:F$2999,$K1991,Q$22:Q$2999),IF($I1991="c2",SUMIF($E$22:E$2999,$K1991,Q$22:Q$2999),IF($I1991="c3",SUMIF($D$22:D$2999,$K1991,Q$22:Q$2999),IF($I1991="c4",SUMIF($C$22:C$2999,$K1991,Q$22:Q$2999),""))))))</f>
        <v/>
      </c>
      <c r="S1991" s="90" t="s">
        <v>17</v>
      </c>
      <c r="T1991" s="90" t="str">
        <f>IF(G1991&lt;&gt;"",IF(S1991&lt;&gt;"",O1991*S1991,"Celda Vacia"),IF($G1991&lt;&gt;"",$O1991*S1991,IF(OR($I1991="c",$I1991="css"),SUMIF($G$22:G$2999,$K1991,T$22:T$2999),IF($I1991="c1",SUMIF($F$22:F$2999,$K1991,T$22:T$2999),IF($I1991="c2",SUMIF($E$22:E$2999,$K1991,T$22:T$2999),IF($I1991="c3",SUMIF($D$22:D$2999,$K1991,T$22:T$2999),IF($I1991="c4",SUMIF($C$22:C$2999,$K1991,T$22:T$2999),"")))))))</f>
        <v/>
      </c>
      <c r="U1991" s="91" t="str">
        <f t="shared" si="494"/>
        <v/>
      </c>
      <c r="V1991" s="45"/>
      <c r="X1991" s="50" t="str">
        <f t="shared" si="499"/>
        <v/>
      </c>
      <c r="Y1991" s="69" t="str">
        <f t="shared" si="500"/>
        <v/>
      </c>
      <c r="Z1991" s="69" t="str">
        <f t="shared" si="501"/>
        <v/>
      </c>
      <c r="AA1991" s="69" t="str">
        <f>IF(I1991="CSS",IF(RELLENAR!$F$6="PEM",IF(OR(T1991&lt;(Q1991),Q1991=0),1,""),IF(OR(T1991*(1+$T$11+$T$9)&lt;(Q1991*(1+$O$9+$O$11)),Q1991=0),1,"")),"")</f>
        <v/>
      </c>
      <c r="AB1991" s="93" t="str">
        <f t="shared" si="502"/>
        <v/>
      </c>
      <c r="AC1991" s="56" t="str">
        <f t="shared" si="495"/>
        <v/>
      </c>
      <c r="AD1991" s="94" t="str">
        <f t="shared" si="496"/>
        <v/>
      </c>
      <c r="AE1991" s="56" t="str">
        <f t="shared" si="503"/>
        <v/>
      </c>
      <c r="AF1991" s="78" t="str">
        <f t="shared" si="504"/>
        <v/>
      </c>
    </row>
    <row r="1992" spans="1:32" s="74" customFormat="1" x14ac:dyDescent="0.2">
      <c r="A1992" s="74" t="str">
        <f>IF(EXPORTADO!I1974&lt;&gt;"",EXPORTADO!I1974,"")</f>
        <v/>
      </c>
      <c r="B1992" s="74" t="str">
        <f t="shared" si="497"/>
        <v/>
      </c>
      <c r="C1992" s="86" t="str">
        <f t="shared" si="489"/>
        <v/>
      </c>
      <c r="D1992" s="86" t="str">
        <f t="shared" si="490"/>
        <v/>
      </c>
      <c r="E1992" s="86" t="str">
        <f t="shared" si="491"/>
        <v/>
      </c>
      <c r="F1992" s="86" t="str">
        <f t="shared" si="492"/>
        <v/>
      </c>
      <c r="G1992" s="86" t="str">
        <f t="shared" si="493"/>
        <v/>
      </c>
      <c r="H1992" s="87" t="str">
        <f>IF(EXPORTADO!B1974&lt;&gt;"",EXPORTADO!B1974,"")</f>
        <v/>
      </c>
      <c r="I1992" s="78" t="str">
        <f t="shared" si="498"/>
        <v/>
      </c>
      <c r="J1992" s="78"/>
      <c r="K1992" s="88" t="str">
        <f>IF(EXPORTADO!A1974&lt;&gt;"",TRIM(EXPORTADO!A1974),"")</f>
        <v/>
      </c>
      <c r="L1992" s="50" t="str">
        <f>IF(K1992&lt;&gt;"",EXPORTADO!D1974,"")</f>
        <v/>
      </c>
      <c r="M1992" s="50"/>
      <c r="N1992" s="78" t="str">
        <f>IF(K1992&lt;&gt;"",EXPORTADO!C1974,"")</f>
        <v/>
      </c>
      <c r="O1992" s="89" t="str">
        <f>IF(G1992&lt;&gt;"",EXPORTADO!E1974,"")</f>
        <v/>
      </c>
      <c r="P1992" s="90" t="str">
        <f>IF(G1992&lt;&gt;"",EXPORTADO!F1974,"")</f>
        <v/>
      </c>
      <c r="Q1992" s="90" t="str">
        <f>IF($G1992&lt;&gt;"",$O1992*P1992,IF(OR($I1992="c",$I1992="css"),SUMIF($G$22:G$2999,$K1992,Q$22:Q$2999),IF($I1992="c1",SUMIF($F$22:F$2999,$K1992,Q$22:Q$2999),IF($I1992="c2",SUMIF($E$22:E$2999,$K1992,Q$22:Q$2999),IF($I1992="c3",SUMIF($D$22:D$2999,$K1992,Q$22:Q$2999),IF($I1992="c4",SUMIF($C$22:C$2999,$K1992,Q$22:Q$2999),""))))))</f>
        <v/>
      </c>
      <c r="S1992" s="90" t="s">
        <v>17</v>
      </c>
      <c r="T1992" s="90" t="str">
        <f>IF(G1992&lt;&gt;"",IF(S1992&lt;&gt;"",O1992*S1992,"Celda Vacia"),IF($G1992&lt;&gt;"",$O1992*S1992,IF(OR($I1992="c",$I1992="css"),SUMIF($G$22:G$2999,$K1992,T$22:T$2999),IF($I1992="c1",SUMIF($F$22:F$2999,$K1992,T$22:T$2999),IF($I1992="c2",SUMIF($E$22:E$2999,$K1992,T$22:T$2999),IF($I1992="c3",SUMIF($D$22:D$2999,$K1992,T$22:T$2999),IF($I1992="c4",SUMIF($C$22:C$2999,$K1992,T$22:T$2999),"")))))))</f>
        <v/>
      </c>
      <c r="U1992" s="91" t="str">
        <f t="shared" si="494"/>
        <v/>
      </c>
      <c r="V1992" s="45"/>
      <c r="X1992" s="50" t="str">
        <f t="shared" si="499"/>
        <v/>
      </c>
      <c r="Y1992" s="69" t="str">
        <f t="shared" si="500"/>
        <v/>
      </c>
      <c r="Z1992" s="69" t="str">
        <f t="shared" si="501"/>
        <v/>
      </c>
      <c r="AA1992" s="69" t="str">
        <f>IF(I1992="CSS",IF(RELLENAR!$F$6="PEM",IF(OR(T1992&lt;(Q1992),Q1992=0),1,""),IF(OR(T1992*(1+$T$11+$T$9)&lt;(Q1992*(1+$O$9+$O$11)),Q1992=0),1,"")),"")</f>
        <v/>
      </c>
      <c r="AB1992" s="93" t="str">
        <f t="shared" si="502"/>
        <v/>
      </c>
      <c r="AC1992" s="56" t="str">
        <f t="shared" si="495"/>
        <v/>
      </c>
      <c r="AD1992" s="94" t="str">
        <f t="shared" si="496"/>
        <v/>
      </c>
      <c r="AE1992" s="56" t="str">
        <f t="shared" si="503"/>
        <v/>
      </c>
      <c r="AF1992" s="78" t="str">
        <f t="shared" si="504"/>
        <v/>
      </c>
    </row>
    <row r="1993" spans="1:32" s="74" customFormat="1" x14ac:dyDescent="0.2">
      <c r="A1993" s="74" t="str">
        <f>IF(EXPORTADO!I1975&lt;&gt;"",EXPORTADO!I1975,"")</f>
        <v/>
      </c>
      <c r="B1993" s="74" t="str">
        <f t="shared" si="497"/>
        <v/>
      </c>
      <c r="C1993" s="86" t="str">
        <f t="shared" si="489"/>
        <v/>
      </c>
      <c r="D1993" s="86" t="str">
        <f t="shared" si="490"/>
        <v/>
      </c>
      <c r="E1993" s="86" t="str">
        <f t="shared" si="491"/>
        <v/>
      </c>
      <c r="F1993" s="86" t="str">
        <f t="shared" si="492"/>
        <v/>
      </c>
      <c r="G1993" s="86" t="str">
        <f t="shared" si="493"/>
        <v/>
      </c>
      <c r="H1993" s="87" t="str">
        <f>IF(EXPORTADO!B1975&lt;&gt;"",EXPORTADO!B1975,"")</f>
        <v/>
      </c>
      <c r="I1993" s="78" t="str">
        <f t="shared" si="498"/>
        <v/>
      </c>
      <c r="J1993" s="78"/>
      <c r="K1993" s="88" t="str">
        <f>IF(EXPORTADO!A1975&lt;&gt;"",TRIM(EXPORTADO!A1975),"")</f>
        <v/>
      </c>
      <c r="L1993" s="50" t="str">
        <f>IF(K1993&lt;&gt;"",EXPORTADO!D1975,"")</f>
        <v/>
      </c>
      <c r="M1993" s="50"/>
      <c r="N1993" s="78" t="str">
        <f>IF(K1993&lt;&gt;"",EXPORTADO!C1975,"")</f>
        <v/>
      </c>
      <c r="O1993" s="89" t="str">
        <f>IF(G1993&lt;&gt;"",EXPORTADO!E1975,"")</f>
        <v/>
      </c>
      <c r="P1993" s="90" t="str">
        <f>IF(G1993&lt;&gt;"",EXPORTADO!F1975,"")</f>
        <v/>
      </c>
      <c r="Q1993" s="90" t="str">
        <f>IF($G1993&lt;&gt;"",$O1993*P1993,IF(OR($I1993="c",$I1993="css"),SUMIF($G$22:G$2999,$K1993,Q$22:Q$2999),IF($I1993="c1",SUMIF($F$22:F$2999,$K1993,Q$22:Q$2999),IF($I1993="c2",SUMIF($E$22:E$2999,$K1993,Q$22:Q$2999),IF($I1993="c3",SUMIF($D$22:D$2999,$K1993,Q$22:Q$2999),IF($I1993="c4",SUMIF($C$22:C$2999,$K1993,Q$22:Q$2999),""))))))</f>
        <v/>
      </c>
      <c r="S1993" s="90" t="s">
        <v>17</v>
      </c>
      <c r="T1993" s="90" t="str">
        <f>IF(G1993&lt;&gt;"",IF(S1993&lt;&gt;"",O1993*S1993,"Celda Vacia"),IF($G1993&lt;&gt;"",$O1993*S1993,IF(OR($I1993="c",$I1993="css"),SUMIF($G$22:G$2999,$K1993,T$22:T$2999),IF($I1993="c1",SUMIF($F$22:F$2999,$K1993,T$22:T$2999),IF($I1993="c2",SUMIF($E$22:E$2999,$K1993,T$22:T$2999),IF($I1993="c3",SUMIF($D$22:D$2999,$K1993,T$22:T$2999),IF($I1993="c4",SUMIF($C$22:C$2999,$K1993,T$22:T$2999),"")))))))</f>
        <v/>
      </c>
      <c r="U1993" s="91" t="str">
        <f t="shared" si="494"/>
        <v/>
      </c>
      <c r="V1993" s="45"/>
      <c r="X1993" s="50" t="str">
        <f t="shared" si="499"/>
        <v/>
      </c>
      <c r="Y1993" s="69" t="str">
        <f t="shared" si="500"/>
        <v/>
      </c>
      <c r="Z1993" s="69" t="str">
        <f t="shared" si="501"/>
        <v/>
      </c>
      <c r="AA1993" s="69" t="str">
        <f>IF(I1993="CSS",IF(RELLENAR!$F$6="PEM",IF(OR(T1993&lt;(Q1993),Q1993=0),1,""),IF(OR(T1993*(1+$T$11+$T$9)&lt;(Q1993*(1+$O$9+$O$11)),Q1993=0),1,"")),"")</f>
        <v/>
      </c>
      <c r="AB1993" s="93" t="str">
        <f t="shared" si="502"/>
        <v/>
      </c>
      <c r="AC1993" s="56" t="str">
        <f t="shared" si="495"/>
        <v/>
      </c>
      <c r="AD1993" s="94" t="str">
        <f t="shared" si="496"/>
        <v/>
      </c>
      <c r="AE1993" s="56" t="str">
        <f t="shared" si="503"/>
        <v/>
      </c>
      <c r="AF1993" s="78" t="str">
        <f t="shared" si="504"/>
        <v/>
      </c>
    </row>
    <row r="1994" spans="1:32" s="74" customFormat="1" x14ac:dyDescent="0.2">
      <c r="A1994" s="74" t="str">
        <f>IF(EXPORTADO!I1976&lt;&gt;"",EXPORTADO!I1976,"")</f>
        <v/>
      </c>
      <c r="B1994" s="74" t="str">
        <f t="shared" si="497"/>
        <v/>
      </c>
      <c r="C1994" s="86" t="str">
        <f t="shared" si="489"/>
        <v/>
      </c>
      <c r="D1994" s="86" t="str">
        <f t="shared" si="490"/>
        <v/>
      </c>
      <c r="E1994" s="86" t="str">
        <f t="shared" si="491"/>
        <v/>
      </c>
      <c r="F1994" s="86" t="str">
        <f t="shared" si="492"/>
        <v/>
      </c>
      <c r="G1994" s="86" t="str">
        <f t="shared" si="493"/>
        <v/>
      </c>
      <c r="H1994" s="87" t="str">
        <f>IF(EXPORTADO!B1976&lt;&gt;"",EXPORTADO!B1976,"")</f>
        <v/>
      </c>
      <c r="I1994" s="78" t="str">
        <f t="shared" si="498"/>
        <v/>
      </c>
      <c r="J1994" s="78"/>
      <c r="K1994" s="88" t="str">
        <f>IF(EXPORTADO!A1976&lt;&gt;"",TRIM(EXPORTADO!A1976),"")</f>
        <v/>
      </c>
      <c r="L1994" s="50" t="str">
        <f>IF(K1994&lt;&gt;"",EXPORTADO!D1976,"")</f>
        <v/>
      </c>
      <c r="M1994" s="50"/>
      <c r="N1994" s="78" t="str">
        <f>IF(K1994&lt;&gt;"",EXPORTADO!C1976,"")</f>
        <v/>
      </c>
      <c r="O1994" s="89" t="str">
        <f>IF(G1994&lt;&gt;"",EXPORTADO!E1976,"")</f>
        <v/>
      </c>
      <c r="P1994" s="90" t="str">
        <f>IF(G1994&lt;&gt;"",EXPORTADO!F1976,"")</f>
        <v/>
      </c>
      <c r="Q1994" s="90" t="str">
        <f>IF($G1994&lt;&gt;"",$O1994*P1994,IF(OR($I1994="c",$I1994="css"),SUMIF($G$22:G$2999,$K1994,Q$22:Q$2999),IF($I1994="c1",SUMIF($F$22:F$2999,$K1994,Q$22:Q$2999),IF($I1994="c2",SUMIF($E$22:E$2999,$K1994,Q$22:Q$2999),IF($I1994="c3",SUMIF($D$22:D$2999,$K1994,Q$22:Q$2999),IF($I1994="c4",SUMIF($C$22:C$2999,$K1994,Q$22:Q$2999),""))))))</f>
        <v/>
      </c>
      <c r="S1994" s="90" t="s">
        <v>17</v>
      </c>
      <c r="T1994" s="90" t="str">
        <f>IF(G1994&lt;&gt;"",IF(S1994&lt;&gt;"",O1994*S1994,"Celda Vacia"),IF($G1994&lt;&gt;"",$O1994*S1994,IF(OR($I1994="c",$I1994="css"),SUMIF($G$22:G$2999,$K1994,T$22:T$2999),IF($I1994="c1",SUMIF($F$22:F$2999,$K1994,T$22:T$2999),IF($I1994="c2",SUMIF($E$22:E$2999,$K1994,T$22:T$2999),IF($I1994="c3",SUMIF($D$22:D$2999,$K1994,T$22:T$2999),IF($I1994="c4",SUMIF($C$22:C$2999,$K1994,T$22:T$2999),"")))))))</f>
        <v/>
      </c>
      <c r="U1994" s="91" t="str">
        <f t="shared" si="494"/>
        <v/>
      </c>
      <c r="V1994" s="45"/>
      <c r="X1994" s="50" t="str">
        <f t="shared" si="499"/>
        <v/>
      </c>
      <c r="Y1994" s="69" t="str">
        <f t="shared" si="500"/>
        <v/>
      </c>
      <c r="Z1994" s="69" t="str">
        <f t="shared" si="501"/>
        <v/>
      </c>
      <c r="AA1994" s="69" t="str">
        <f>IF(I1994="CSS",IF(RELLENAR!$F$6="PEM",IF(OR(T1994&lt;(Q1994),Q1994=0),1,""),IF(OR(T1994*(1+$T$11+$T$9)&lt;(Q1994*(1+$O$9+$O$11)),Q1994=0),1,"")),"")</f>
        <v/>
      </c>
      <c r="AB1994" s="93" t="str">
        <f t="shared" si="502"/>
        <v/>
      </c>
      <c r="AC1994" s="56" t="str">
        <f t="shared" si="495"/>
        <v/>
      </c>
      <c r="AD1994" s="94" t="str">
        <f t="shared" si="496"/>
        <v/>
      </c>
      <c r="AE1994" s="56" t="str">
        <f t="shared" si="503"/>
        <v/>
      </c>
      <c r="AF1994" s="78" t="str">
        <f t="shared" si="504"/>
        <v/>
      </c>
    </row>
    <row r="1995" spans="1:32" s="74" customFormat="1" x14ac:dyDescent="0.2">
      <c r="A1995" s="74" t="str">
        <f>IF(EXPORTADO!I1977&lt;&gt;"",EXPORTADO!I1977,"")</f>
        <v/>
      </c>
      <c r="B1995" s="74" t="str">
        <f t="shared" si="497"/>
        <v/>
      </c>
      <c r="C1995" s="86" t="str">
        <f t="shared" si="489"/>
        <v/>
      </c>
      <c r="D1995" s="86" t="str">
        <f t="shared" si="490"/>
        <v/>
      </c>
      <c r="E1995" s="86" t="str">
        <f t="shared" si="491"/>
        <v/>
      </c>
      <c r="F1995" s="86" t="str">
        <f t="shared" si="492"/>
        <v/>
      </c>
      <c r="G1995" s="86" t="str">
        <f t="shared" si="493"/>
        <v/>
      </c>
      <c r="H1995" s="87" t="str">
        <f>IF(EXPORTADO!B1977&lt;&gt;"",EXPORTADO!B1977,"")</f>
        <v/>
      </c>
      <c r="I1995" s="78" t="str">
        <f t="shared" si="498"/>
        <v/>
      </c>
      <c r="J1995" s="78"/>
      <c r="K1995" s="88" t="str">
        <f>IF(EXPORTADO!A1977&lt;&gt;"",TRIM(EXPORTADO!A1977),"")</f>
        <v/>
      </c>
      <c r="L1995" s="50" t="str">
        <f>IF(K1995&lt;&gt;"",EXPORTADO!D1977,"")</f>
        <v/>
      </c>
      <c r="M1995" s="50"/>
      <c r="N1995" s="78" t="str">
        <f>IF(K1995&lt;&gt;"",EXPORTADO!C1977,"")</f>
        <v/>
      </c>
      <c r="O1995" s="89" t="str">
        <f>IF(G1995&lt;&gt;"",EXPORTADO!E1977,"")</f>
        <v/>
      </c>
      <c r="P1995" s="90" t="str">
        <f>IF(G1995&lt;&gt;"",EXPORTADO!F1977,"")</f>
        <v/>
      </c>
      <c r="Q1995" s="90" t="str">
        <f>IF($G1995&lt;&gt;"",$O1995*P1995,IF(OR($I1995="c",$I1995="css"),SUMIF($G$22:G$2999,$K1995,Q$22:Q$2999),IF($I1995="c1",SUMIF($F$22:F$2999,$K1995,Q$22:Q$2999),IF($I1995="c2",SUMIF($E$22:E$2999,$K1995,Q$22:Q$2999),IF($I1995="c3",SUMIF($D$22:D$2999,$K1995,Q$22:Q$2999),IF($I1995="c4",SUMIF($C$22:C$2999,$K1995,Q$22:Q$2999),""))))))</f>
        <v/>
      </c>
      <c r="S1995" s="90" t="s">
        <v>17</v>
      </c>
      <c r="T1995" s="90" t="str">
        <f>IF(G1995&lt;&gt;"",IF(S1995&lt;&gt;"",O1995*S1995,"Celda Vacia"),IF($G1995&lt;&gt;"",$O1995*S1995,IF(OR($I1995="c",$I1995="css"),SUMIF($G$22:G$2999,$K1995,T$22:T$2999),IF($I1995="c1",SUMIF($F$22:F$2999,$K1995,T$22:T$2999),IF($I1995="c2",SUMIF($E$22:E$2999,$K1995,T$22:T$2999),IF($I1995="c3",SUMIF($D$22:D$2999,$K1995,T$22:T$2999),IF($I1995="c4",SUMIF($C$22:C$2999,$K1995,T$22:T$2999),"")))))))</f>
        <v/>
      </c>
      <c r="U1995" s="91" t="str">
        <f t="shared" si="494"/>
        <v/>
      </c>
      <c r="V1995" s="45"/>
      <c r="X1995" s="50" t="str">
        <f t="shared" si="499"/>
        <v/>
      </c>
      <c r="Y1995" s="69" t="str">
        <f t="shared" si="500"/>
        <v/>
      </c>
      <c r="Z1995" s="69" t="str">
        <f t="shared" si="501"/>
        <v/>
      </c>
      <c r="AA1995" s="69" t="str">
        <f>IF(I1995="CSS",IF(RELLENAR!$F$6="PEM",IF(OR(T1995&lt;(Q1995),Q1995=0),1,""),IF(OR(T1995*(1+$T$11+$T$9)&lt;(Q1995*(1+$O$9+$O$11)),Q1995=0),1,"")),"")</f>
        <v/>
      </c>
      <c r="AB1995" s="93" t="str">
        <f t="shared" si="502"/>
        <v/>
      </c>
      <c r="AC1995" s="56" t="str">
        <f t="shared" si="495"/>
        <v/>
      </c>
      <c r="AD1995" s="94" t="str">
        <f t="shared" si="496"/>
        <v/>
      </c>
      <c r="AE1995" s="56" t="str">
        <f t="shared" si="503"/>
        <v/>
      </c>
      <c r="AF1995" s="78" t="str">
        <f t="shared" si="504"/>
        <v/>
      </c>
    </row>
    <row r="1996" spans="1:32" s="74" customFormat="1" x14ac:dyDescent="0.2">
      <c r="A1996" s="74" t="str">
        <f>IF(EXPORTADO!I1978&lt;&gt;"",EXPORTADO!I1978,"")</f>
        <v/>
      </c>
      <c r="B1996" s="74" t="str">
        <f t="shared" si="497"/>
        <v/>
      </c>
      <c r="C1996" s="86" t="str">
        <f t="shared" si="489"/>
        <v/>
      </c>
      <c r="D1996" s="86" t="str">
        <f t="shared" si="490"/>
        <v/>
      </c>
      <c r="E1996" s="86" t="str">
        <f t="shared" si="491"/>
        <v/>
      </c>
      <c r="F1996" s="86" t="str">
        <f t="shared" si="492"/>
        <v/>
      </c>
      <c r="G1996" s="86" t="str">
        <f t="shared" si="493"/>
        <v/>
      </c>
      <c r="H1996" s="87" t="str">
        <f>IF(EXPORTADO!B1978&lt;&gt;"",EXPORTADO!B1978,"")</f>
        <v/>
      </c>
      <c r="I1996" s="78" t="str">
        <f t="shared" si="498"/>
        <v/>
      </c>
      <c r="J1996" s="78"/>
      <c r="K1996" s="88" t="str">
        <f>IF(EXPORTADO!A1978&lt;&gt;"",TRIM(EXPORTADO!A1978),"")</f>
        <v/>
      </c>
      <c r="L1996" s="50" t="str">
        <f>IF(K1996&lt;&gt;"",EXPORTADO!D1978,"")</f>
        <v/>
      </c>
      <c r="M1996" s="50"/>
      <c r="N1996" s="78" t="str">
        <f>IF(K1996&lt;&gt;"",EXPORTADO!C1978,"")</f>
        <v/>
      </c>
      <c r="O1996" s="89" t="str">
        <f>IF(G1996&lt;&gt;"",EXPORTADO!E1978,"")</f>
        <v/>
      </c>
      <c r="P1996" s="90" t="str">
        <f>IF(G1996&lt;&gt;"",EXPORTADO!F1978,"")</f>
        <v/>
      </c>
      <c r="Q1996" s="90" t="str">
        <f>IF($G1996&lt;&gt;"",$O1996*P1996,IF(OR($I1996="c",$I1996="css"),SUMIF($G$22:G$2999,$K1996,Q$22:Q$2999),IF($I1996="c1",SUMIF($F$22:F$2999,$K1996,Q$22:Q$2999),IF($I1996="c2",SUMIF($E$22:E$2999,$K1996,Q$22:Q$2999),IF($I1996="c3",SUMIF($D$22:D$2999,$K1996,Q$22:Q$2999),IF($I1996="c4",SUMIF($C$22:C$2999,$K1996,Q$22:Q$2999),""))))))</f>
        <v/>
      </c>
      <c r="S1996" s="90" t="s">
        <v>17</v>
      </c>
      <c r="T1996" s="90" t="str">
        <f>IF(G1996&lt;&gt;"",IF(S1996&lt;&gt;"",O1996*S1996,"Celda Vacia"),IF($G1996&lt;&gt;"",$O1996*S1996,IF(OR($I1996="c",$I1996="css"),SUMIF($G$22:G$2999,$K1996,T$22:T$2999),IF($I1996="c1",SUMIF($F$22:F$2999,$K1996,T$22:T$2999),IF($I1996="c2",SUMIF($E$22:E$2999,$K1996,T$22:T$2999),IF($I1996="c3",SUMIF($D$22:D$2999,$K1996,T$22:T$2999),IF($I1996="c4",SUMIF($C$22:C$2999,$K1996,T$22:T$2999),"")))))))</f>
        <v/>
      </c>
      <c r="U1996" s="91" t="str">
        <f t="shared" si="494"/>
        <v/>
      </c>
      <c r="V1996" s="45"/>
      <c r="X1996" s="50" t="str">
        <f t="shared" si="499"/>
        <v/>
      </c>
      <c r="Y1996" s="69" t="str">
        <f t="shared" si="500"/>
        <v/>
      </c>
      <c r="Z1996" s="69" t="str">
        <f t="shared" si="501"/>
        <v/>
      </c>
      <c r="AA1996" s="69" t="str">
        <f>IF(I1996="CSS",IF(RELLENAR!$F$6="PEM",IF(OR(T1996&lt;(Q1996),Q1996=0),1,""),IF(OR(T1996*(1+$T$11+$T$9)&lt;(Q1996*(1+$O$9+$O$11)),Q1996=0),1,"")),"")</f>
        <v/>
      </c>
      <c r="AB1996" s="93" t="str">
        <f t="shared" si="502"/>
        <v/>
      </c>
      <c r="AC1996" s="56" t="str">
        <f t="shared" si="495"/>
        <v/>
      </c>
      <c r="AD1996" s="94" t="str">
        <f t="shared" si="496"/>
        <v/>
      </c>
      <c r="AE1996" s="56" t="str">
        <f t="shared" si="503"/>
        <v/>
      </c>
      <c r="AF1996" s="78" t="str">
        <f t="shared" si="504"/>
        <v/>
      </c>
    </row>
    <row r="1997" spans="1:32" s="74" customFormat="1" x14ac:dyDescent="0.2">
      <c r="A1997" s="74" t="str">
        <f>IF(EXPORTADO!I1979&lt;&gt;"",EXPORTADO!I1979,"")</f>
        <v/>
      </c>
      <c r="B1997" s="74" t="str">
        <f t="shared" si="497"/>
        <v/>
      </c>
      <c r="C1997" s="86" t="str">
        <f t="shared" si="489"/>
        <v/>
      </c>
      <c r="D1997" s="86" t="str">
        <f t="shared" si="490"/>
        <v/>
      </c>
      <c r="E1997" s="86" t="str">
        <f t="shared" si="491"/>
        <v/>
      </c>
      <c r="F1997" s="86" t="str">
        <f t="shared" si="492"/>
        <v/>
      </c>
      <c r="G1997" s="86" t="str">
        <f t="shared" si="493"/>
        <v/>
      </c>
      <c r="H1997" s="87" t="str">
        <f>IF(EXPORTADO!B1979&lt;&gt;"",EXPORTADO!B1979,"")</f>
        <v/>
      </c>
      <c r="I1997" s="78" t="str">
        <f t="shared" si="498"/>
        <v/>
      </c>
      <c r="J1997" s="78"/>
      <c r="K1997" s="88" t="str">
        <f>IF(EXPORTADO!A1979&lt;&gt;"",TRIM(EXPORTADO!A1979),"")</f>
        <v/>
      </c>
      <c r="L1997" s="50" t="str">
        <f>IF(K1997&lt;&gt;"",EXPORTADO!D1979,"")</f>
        <v/>
      </c>
      <c r="M1997" s="50"/>
      <c r="N1997" s="78" t="str">
        <f>IF(K1997&lt;&gt;"",EXPORTADO!C1979,"")</f>
        <v/>
      </c>
      <c r="O1997" s="89" t="str">
        <f>IF(G1997&lt;&gt;"",EXPORTADO!E1979,"")</f>
        <v/>
      </c>
      <c r="P1997" s="90" t="str">
        <f>IF(G1997&lt;&gt;"",EXPORTADO!F1979,"")</f>
        <v/>
      </c>
      <c r="Q1997" s="90" t="str">
        <f>IF($G1997&lt;&gt;"",$O1997*P1997,IF(OR($I1997="c",$I1997="css"),SUMIF($G$22:G$2999,$K1997,Q$22:Q$2999),IF($I1997="c1",SUMIF($F$22:F$2999,$K1997,Q$22:Q$2999),IF($I1997="c2",SUMIF($E$22:E$2999,$K1997,Q$22:Q$2999),IF($I1997="c3",SUMIF($D$22:D$2999,$K1997,Q$22:Q$2999),IF($I1997="c4",SUMIF($C$22:C$2999,$K1997,Q$22:Q$2999),""))))))</f>
        <v/>
      </c>
      <c r="S1997" s="90" t="s">
        <v>17</v>
      </c>
      <c r="T1997" s="90" t="str">
        <f>IF(G1997&lt;&gt;"",IF(S1997&lt;&gt;"",O1997*S1997,"Celda Vacia"),IF($G1997&lt;&gt;"",$O1997*S1997,IF(OR($I1997="c",$I1997="css"),SUMIF($G$22:G$2999,$K1997,T$22:T$2999),IF($I1997="c1",SUMIF($F$22:F$2999,$K1997,T$22:T$2999),IF($I1997="c2",SUMIF($E$22:E$2999,$K1997,T$22:T$2999),IF($I1997="c3",SUMIF($D$22:D$2999,$K1997,T$22:T$2999),IF($I1997="c4",SUMIF($C$22:C$2999,$K1997,T$22:T$2999),"")))))))</f>
        <v/>
      </c>
      <c r="U1997" s="91" t="str">
        <f t="shared" si="494"/>
        <v/>
      </c>
      <c r="V1997" s="45"/>
      <c r="X1997" s="50" t="str">
        <f t="shared" si="499"/>
        <v/>
      </c>
      <c r="Y1997" s="69" t="str">
        <f t="shared" si="500"/>
        <v/>
      </c>
      <c r="Z1997" s="69" t="str">
        <f t="shared" si="501"/>
        <v/>
      </c>
      <c r="AA1997" s="69" t="str">
        <f>IF(I1997="CSS",IF(RELLENAR!$F$6="PEM",IF(OR(T1997&lt;(Q1997),Q1997=0),1,""),IF(OR(T1997*(1+$T$11+$T$9)&lt;(Q1997*(1+$O$9+$O$11)),Q1997=0),1,"")),"")</f>
        <v/>
      </c>
      <c r="AB1997" s="93" t="str">
        <f t="shared" si="502"/>
        <v/>
      </c>
      <c r="AC1997" s="56" t="str">
        <f t="shared" si="495"/>
        <v/>
      </c>
      <c r="AD1997" s="94" t="str">
        <f t="shared" si="496"/>
        <v/>
      </c>
      <c r="AE1997" s="56" t="str">
        <f t="shared" si="503"/>
        <v/>
      </c>
      <c r="AF1997" s="78" t="str">
        <f t="shared" si="504"/>
        <v/>
      </c>
    </row>
    <row r="1998" spans="1:32" s="74" customFormat="1" x14ac:dyDescent="0.2">
      <c r="A1998" s="74" t="str">
        <f>IF(EXPORTADO!I1980&lt;&gt;"",EXPORTADO!I1980,"")</f>
        <v/>
      </c>
      <c r="B1998" s="74" t="str">
        <f t="shared" si="497"/>
        <v/>
      </c>
      <c r="C1998" s="86" t="str">
        <f t="shared" si="489"/>
        <v/>
      </c>
      <c r="D1998" s="86" t="str">
        <f t="shared" si="490"/>
        <v/>
      </c>
      <c r="E1998" s="86" t="str">
        <f t="shared" si="491"/>
        <v/>
      </c>
      <c r="F1998" s="86" t="str">
        <f t="shared" si="492"/>
        <v/>
      </c>
      <c r="G1998" s="86" t="str">
        <f t="shared" si="493"/>
        <v/>
      </c>
      <c r="H1998" s="87" t="str">
        <f>IF(EXPORTADO!B1980&lt;&gt;"",EXPORTADO!B1980,"")</f>
        <v/>
      </c>
      <c r="I1998" s="78" t="str">
        <f t="shared" si="498"/>
        <v/>
      </c>
      <c r="J1998" s="78"/>
      <c r="K1998" s="88" t="str">
        <f>IF(EXPORTADO!A1980&lt;&gt;"",TRIM(EXPORTADO!A1980),"")</f>
        <v/>
      </c>
      <c r="L1998" s="50" t="str">
        <f>IF(K1998&lt;&gt;"",EXPORTADO!D1980,"")</f>
        <v/>
      </c>
      <c r="M1998" s="50"/>
      <c r="N1998" s="78" t="str">
        <f>IF(K1998&lt;&gt;"",EXPORTADO!C1980,"")</f>
        <v/>
      </c>
      <c r="O1998" s="89" t="str">
        <f>IF(G1998&lt;&gt;"",EXPORTADO!E1980,"")</f>
        <v/>
      </c>
      <c r="P1998" s="90" t="str">
        <f>IF(G1998&lt;&gt;"",EXPORTADO!F1980,"")</f>
        <v/>
      </c>
      <c r="Q1998" s="90" t="str">
        <f>IF($G1998&lt;&gt;"",$O1998*P1998,IF(OR($I1998="c",$I1998="css"),SUMIF($G$22:G$2999,$K1998,Q$22:Q$2999),IF($I1998="c1",SUMIF($F$22:F$2999,$K1998,Q$22:Q$2999),IF($I1998="c2",SUMIF($E$22:E$2999,$K1998,Q$22:Q$2999),IF($I1998="c3",SUMIF($D$22:D$2999,$K1998,Q$22:Q$2999),IF($I1998="c4",SUMIF($C$22:C$2999,$K1998,Q$22:Q$2999),""))))))</f>
        <v/>
      </c>
      <c r="S1998" s="90" t="s">
        <v>17</v>
      </c>
      <c r="T1998" s="90" t="str">
        <f>IF(G1998&lt;&gt;"",IF(S1998&lt;&gt;"",O1998*S1998,"Celda Vacia"),IF($G1998&lt;&gt;"",$O1998*S1998,IF(OR($I1998="c",$I1998="css"),SUMIF($G$22:G$2999,$K1998,T$22:T$2999),IF($I1998="c1",SUMIF($F$22:F$2999,$K1998,T$22:T$2999),IF($I1998="c2",SUMIF($E$22:E$2999,$K1998,T$22:T$2999),IF($I1998="c3",SUMIF($D$22:D$2999,$K1998,T$22:T$2999),IF($I1998="c4",SUMIF($C$22:C$2999,$K1998,T$22:T$2999),"")))))))</f>
        <v/>
      </c>
      <c r="U1998" s="91" t="str">
        <f t="shared" si="494"/>
        <v/>
      </c>
      <c r="V1998" s="45"/>
      <c r="X1998" s="50" t="str">
        <f t="shared" si="499"/>
        <v/>
      </c>
      <c r="Y1998" s="69" t="str">
        <f t="shared" si="500"/>
        <v/>
      </c>
      <c r="Z1998" s="69" t="str">
        <f t="shared" si="501"/>
        <v/>
      </c>
      <c r="AA1998" s="69" t="str">
        <f>IF(I1998="CSS",IF(RELLENAR!$F$6="PEM",IF(OR(T1998&lt;(Q1998),Q1998=0),1,""),IF(OR(T1998*(1+$T$11+$T$9)&lt;(Q1998*(1+$O$9+$O$11)),Q1998=0),1,"")),"")</f>
        <v/>
      </c>
      <c r="AB1998" s="93" t="str">
        <f t="shared" si="502"/>
        <v/>
      </c>
      <c r="AC1998" s="56" t="str">
        <f t="shared" si="495"/>
        <v/>
      </c>
      <c r="AD1998" s="94" t="str">
        <f t="shared" si="496"/>
        <v/>
      </c>
      <c r="AE1998" s="56" t="str">
        <f t="shared" si="503"/>
        <v/>
      </c>
      <c r="AF1998" s="78" t="str">
        <f t="shared" si="504"/>
        <v/>
      </c>
    </row>
    <row r="1999" spans="1:32" s="74" customFormat="1" x14ac:dyDescent="0.2">
      <c r="A1999" s="74" t="str">
        <f>IF(EXPORTADO!I1981&lt;&gt;"",EXPORTADO!I1981,"")</f>
        <v/>
      </c>
      <c r="B1999" s="74" t="str">
        <f t="shared" si="497"/>
        <v/>
      </c>
      <c r="C1999" s="86" t="str">
        <f t="shared" si="489"/>
        <v/>
      </c>
      <c r="D1999" s="86" t="str">
        <f t="shared" si="490"/>
        <v/>
      </c>
      <c r="E1999" s="86" t="str">
        <f t="shared" si="491"/>
        <v/>
      </c>
      <c r="F1999" s="86" t="str">
        <f t="shared" si="492"/>
        <v/>
      </c>
      <c r="G1999" s="86" t="str">
        <f t="shared" si="493"/>
        <v/>
      </c>
      <c r="H1999" s="87" t="str">
        <f>IF(EXPORTADO!B1981&lt;&gt;"",EXPORTADO!B1981,"")</f>
        <v/>
      </c>
      <c r="I1999" s="78" t="str">
        <f t="shared" si="498"/>
        <v/>
      </c>
      <c r="J1999" s="78"/>
      <c r="K1999" s="88" t="str">
        <f>IF(EXPORTADO!A1981&lt;&gt;"",TRIM(EXPORTADO!A1981),"")</f>
        <v/>
      </c>
      <c r="L1999" s="50" t="str">
        <f>IF(K1999&lt;&gt;"",EXPORTADO!D1981,"")</f>
        <v/>
      </c>
      <c r="M1999" s="50"/>
      <c r="N1999" s="78" t="str">
        <f>IF(K1999&lt;&gt;"",EXPORTADO!C1981,"")</f>
        <v/>
      </c>
      <c r="O1999" s="89" t="str">
        <f>IF(G1999&lt;&gt;"",EXPORTADO!E1981,"")</f>
        <v/>
      </c>
      <c r="P1999" s="90" t="str">
        <f>IF(G1999&lt;&gt;"",EXPORTADO!F1981,"")</f>
        <v/>
      </c>
      <c r="Q1999" s="90" t="str">
        <f>IF($G1999&lt;&gt;"",$O1999*P1999,IF(OR($I1999="c",$I1999="css"),SUMIF($G$22:G$2999,$K1999,Q$22:Q$2999),IF($I1999="c1",SUMIF($F$22:F$2999,$K1999,Q$22:Q$2999),IF($I1999="c2",SUMIF($E$22:E$2999,$K1999,Q$22:Q$2999),IF($I1999="c3",SUMIF($D$22:D$2999,$K1999,Q$22:Q$2999),IF($I1999="c4",SUMIF($C$22:C$2999,$K1999,Q$22:Q$2999),""))))))</f>
        <v/>
      </c>
      <c r="S1999" s="90" t="s">
        <v>17</v>
      </c>
      <c r="T1999" s="90" t="str">
        <f>IF(G1999&lt;&gt;"",IF(S1999&lt;&gt;"",O1999*S1999,"Celda Vacia"),IF($G1999&lt;&gt;"",$O1999*S1999,IF(OR($I1999="c",$I1999="css"),SUMIF($G$22:G$2999,$K1999,T$22:T$2999),IF($I1999="c1",SUMIF($F$22:F$2999,$K1999,T$22:T$2999),IF($I1999="c2",SUMIF($E$22:E$2999,$K1999,T$22:T$2999),IF($I1999="c3",SUMIF($D$22:D$2999,$K1999,T$22:T$2999),IF($I1999="c4",SUMIF($C$22:C$2999,$K1999,T$22:T$2999),"")))))))</f>
        <v/>
      </c>
      <c r="U1999" s="91" t="str">
        <f t="shared" si="494"/>
        <v/>
      </c>
      <c r="V1999" s="45"/>
      <c r="X1999" s="50" t="str">
        <f t="shared" si="499"/>
        <v/>
      </c>
      <c r="Y1999" s="69" t="str">
        <f t="shared" si="500"/>
        <v/>
      </c>
      <c r="Z1999" s="69" t="str">
        <f t="shared" si="501"/>
        <v/>
      </c>
      <c r="AA1999" s="69" t="str">
        <f>IF(I1999="CSS",IF(RELLENAR!$F$6="PEM",IF(OR(T1999&lt;(Q1999),Q1999=0),1,""),IF(OR(T1999*(1+$T$11+$T$9)&lt;(Q1999*(1+$O$9+$O$11)),Q1999=0),1,"")),"")</f>
        <v/>
      </c>
      <c r="AB1999" s="93" t="str">
        <f t="shared" si="502"/>
        <v/>
      </c>
      <c r="AC1999" s="56" t="str">
        <f t="shared" si="495"/>
        <v/>
      </c>
      <c r="AD1999" s="94" t="str">
        <f t="shared" si="496"/>
        <v/>
      </c>
      <c r="AE1999" s="56" t="str">
        <f t="shared" si="503"/>
        <v/>
      </c>
      <c r="AF1999" s="78" t="str">
        <f t="shared" si="504"/>
        <v/>
      </c>
    </row>
    <row r="2000" spans="1:32" x14ac:dyDescent="0.2">
      <c r="S2000" s="38"/>
      <c r="T2000" s="38"/>
      <c r="V2000" s="43"/>
      <c r="AB2000" s="63"/>
      <c r="AD2000" s="68"/>
      <c r="AE2000" s="24"/>
    </row>
    <row r="2001" spans="19:31" x14ac:dyDescent="0.2">
      <c r="S2001" s="38"/>
      <c r="T2001" s="38"/>
      <c r="V2001" s="43"/>
      <c r="AB2001" s="63"/>
      <c r="AD2001" s="68"/>
      <c r="AE2001" s="24"/>
    </row>
    <row r="2002" spans="19:31" x14ac:dyDescent="0.2">
      <c r="S2002" s="38"/>
      <c r="T2002" s="38"/>
      <c r="V2002" s="43"/>
      <c r="AB2002" s="63"/>
      <c r="AD2002" s="68"/>
      <c r="AE2002" s="24"/>
    </row>
    <row r="2003" spans="19:31" x14ac:dyDescent="0.2">
      <c r="S2003" s="38"/>
      <c r="T2003" s="38"/>
      <c r="V2003" s="43"/>
      <c r="AB2003" s="63"/>
      <c r="AD2003" s="68"/>
      <c r="AE2003" s="24"/>
    </row>
    <row r="2004" spans="19:31" x14ac:dyDescent="0.2">
      <c r="S2004" s="38"/>
      <c r="T2004" s="38"/>
      <c r="V2004" s="43"/>
      <c r="AB2004" s="63"/>
      <c r="AD2004" s="68"/>
      <c r="AE2004" s="24"/>
    </row>
    <row r="2005" spans="19:31" x14ac:dyDescent="0.2">
      <c r="S2005" s="38"/>
      <c r="T2005" s="38"/>
      <c r="V2005" s="43"/>
      <c r="AB2005" s="63"/>
      <c r="AD2005" s="68"/>
      <c r="AE2005" s="24"/>
    </row>
    <row r="2006" spans="19:31" x14ac:dyDescent="0.2">
      <c r="S2006" s="38"/>
      <c r="T2006" s="38"/>
      <c r="V2006" s="43"/>
      <c r="AB2006" s="63"/>
      <c r="AD2006" s="68"/>
      <c r="AE2006" s="24"/>
    </row>
    <row r="2007" spans="19:31" x14ac:dyDescent="0.2">
      <c r="S2007" s="38"/>
      <c r="T2007" s="38"/>
      <c r="V2007" s="43"/>
      <c r="AB2007" s="63"/>
      <c r="AD2007" s="68"/>
      <c r="AE2007" s="24"/>
    </row>
    <row r="2008" spans="19:31" x14ac:dyDescent="0.2">
      <c r="S2008" s="38"/>
      <c r="T2008" s="38"/>
      <c r="V2008" s="43"/>
      <c r="AB2008" s="63"/>
      <c r="AD2008" s="68"/>
      <c r="AE2008" s="24"/>
    </row>
    <row r="2009" spans="19:31" x14ac:dyDescent="0.2">
      <c r="S2009" s="38"/>
      <c r="T2009" s="38"/>
      <c r="V2009" s="43"/>
      <c r="AB2009" s="63"/>
      <c r="AD2009" s="68"/>
      <c r="AE2009" s="24"/>
    </row>
    <row r="2010" spans="19:31" x14ac:dyDescent="0.2">
      <c r="S2010" s="38"/>
      <c r="T2010" s="38"/>
      <c r="V2010" s="43"/>
      <c r="AB2010" s="63"/>
      <c r="AD2010" s="68"/>
      <c r="AE2010" s="24"/>
    </row>
    <row r="2011" spans="19:31" x14ac:dyDescent="0.2">
      <c r="S2011" s="38"/>
      <c r="T2011" s="38"/>
      <c r="V2011" s="43"/>
      <c r="AB2011" s="63"/>
      <c r="AD2011" s="68"/>
      <c r="AE2011" s="24"/>
    </row>
    <row r="2012" spans="19:31" x14ac:dyDescent="0.2">
      <c r="S2012" s="38"/>
      <c r="T2012" s="38"/>
      <c r="V2012" s="43"/>
      <c r="AB2012" s="63"/>
      <c r="AD2012" s="68"/>
      <c r="AE2012" s="24"/>
    </row>
    <row r="2013" spans="19:31" x14ac:dyDescent="0.2">
      <c r="S2013" s="38"/>
      <c r="T2013" s="38"/>
      <c r="V2013" s="43"/>
      <c r="AB2013" s="63"/>
      <c r="AD2013" s="68"/>
      <c r="AE2013" s="24"/>
    </row>
    <row r="2014" spans="19:31" x14ac:dyDescent="0.2">
      <c r="S2014" s="38"/>
      <c r="T2014" s="38"/>
      <c r="V2014" s="43"/>
      <c r="AB2014" s="63"/>
      <c r="AD2014" s="68"/>
      <c r="AE2014" s="24"/>
    </row>
    <row r="2015" spans="19:31" x14ac:dyDescent="0.2">
      <c r="S2015" s="38"/>
      <c r="T2015" s="38"/>
      <c r="V2015" s="43"/>
      <c r="AB2015" s="63"/>
      <c r="AD2015" s="68"/>
      <c r="AE2015" s="24"/>
    </row>
    <row r="2016" spans="19:31" x14ac:dyDescent="0.2">
      <c r="S2016" s="38"/>
      <c r="T2016" s="38"/>
      <c r="V2016" s="43"/>
      <c r="AB2016" s="63"/>
      <c r="AD2016" s="68"/>
      <c r="AE2016" s="24"/>
    </row>
    <row r="2017" spans="19:31" x14ac:dyDescent="0.2">
      <c r="S2017" s="38"/>
      <c r="T2017" s="38"/>
      <c r="V2017" s="43"/>
      <c r="AB2017" s="63"/>
      <c r="AD2017" s="68"/>
      <c r="AE2017" s="24"/>
    </row>
    <row r="2018" spans="19:31" x14ac:dyDescent="0.2">
      <c r="S2018" s="38"/>
      <c r="T2018" s="38"/>
      <c r="V2018" s="43"/>
      <c r="AB2018" s="63"/>
      <c r="AD2018" s="68"/>
      <c r="AE2018" s="24"/>
    </row>
    <row r="2019" spans="19:31" x14ac:dyDescent="0.2">
      <c r="S2019" s="38"/>
      <c r="T2019" s="38"/>
      <c r="V2019" s="43"/>
      <c r="AB2019" s="63"/>
      <c r="AD2019" s="68"/>
      <c r="AE2019" s="24"/>
    </row>
    <row r="2020" spans="19:31" x14ac:dyDescent="0.2">
      <c r="S2020" s="38"/>
      <c r="T2020" s="38"/>
      <c r="V2020" s="43"/>
      <c r="AB2020" s="63"/>
      <c r="AD2020" s="68"/>
      <c r="AE2020" s="24"/>
    </row>
    <row r="2021" spans="19:31" x14ac:dyDescent="0.2">
      <c r="S2021" s="38"/>
      <c r="T2021" s="38"/>
      <c r="V2021" s="43"/>
      <c r="AB2021" s="63"/>
      <c r="AD2021" s="68"/>
      <c r="AE2021" s="24"/>
    </row>
    <row r="2022" spans="19:31" x14ac:dyDescent="0.2">
      <c r="S2022" s="38"/>
      <c r="T2022" s="38"/>
      <c r="V2022" s="43"/>
      <c r="AB2022" s="63"/>
      <c r="AD2022" s="68"/>
      <c r="AE2022" s="24"/>
    </row>
    <row r="2023" spans="19:31" x14ac:dyDescent="0.2">
      <c r="S2023" s="38"/>
      <c r="T2023" s="38"/>
      <c r="V2023" s="43"/>
      <c r="AB2023" s="63"/>
      <c r="AD2023" s="68"/>
      <c r="AE2023" s="24"/>
    </row>
    <row r="2024" spans="19:31" x14ac:dyDescent="0.2">
      <c r="S2024" s="38"/>
      <c r="T2024" s="38"/>
      <c r="V2024" s="43"/>
      <c r="AB2024" s="63"/>
      <c r="AD2024" s="68"/>
      <c r="AE2024" s="24"/>
    </row>
    <row r="2025" spans="19:31" x14ac:dyDescent="0.2">
      <c r="S2025" s="38"/>
      <c r="T2025" s="38"/>
      <c r="V2025" s="43"/>
      <c r="AB2025" s="63"/>
      <c r="AD2025" s="68"/>
      <c r="AE2025" s="24"/>
    </row>
    <row r="2026" spans="19:31" x14ac:dyDescent="0.2">
      <c r="S2026" s="38"/>
      <c r="T2026" s="38"/>
      <c r="V2026" s="43"/>
      <c r="AB2026" s="63"/>
      <c r="AD2026" s="68"/>
      <c r="AE2026" s="24"/>
    </row>
    <row r="2027" spans="19:31" x14ac:dyDescent="0.2">
      <c r="S2027" s="38"/>
      <c r="T2027" s="38"/>
      <c r="V2027" s="43"/>
      <c r="AB2027" s="63"/>
      <c r="AD2027" s="68"/>
      <c r="AE2027" s="24"/>
    </row>
    <row r="2028" spans="19:31" x14ac:dyDescent="0.2">
      <c r="S2028" s="38"/>
      <c r="T2028" s="38"/>
      <c r="V2028" s="43"/>
      <c r="AB2028" s="63"/>
      <c r="AD2028" s="68"/>
      <c r="AE2028" s="24"/>
    </row>
    <row r="2029" spans="19:31" x14ac:dyDescent="0.2">
      <c r="S2029" s="38"/>
      <c r="T2029" s="38"/>
      <c r="V2029" s="43"/>
      <c r="AB2029" s="63"/>
      <c r="AD2029" s="68"/>
      <c r="AE2029" s="24"/>
    </row>
    <row r="2030" spans="19:31" x14ac:dyDescent="0.2">
      <c r="S2030" s="38"/>
      <c r="T2030" s="38"/>
      <c r="V2030" s="43"/>
      <c r="AB2030" s="63"/>
      <c r="AD2030" s="68"/>
      <c r="AE2030" s="24"/>
    </row>
    <row r="2031" spans="19:31" x14ac:dyDescent="0.2">
      <c r="S2031" s="38"/>
      <c r="T2031" s="38"/>
      <c r="V2031" s="43"/>
      <c r="AB2031" s="63"/>
      <c r="AD2031" s="68"/>
      <c r="AE2031" s="24"/>
    </row>
    <row r="2032" spans="19:31" x14ac:dyDescent="0.2">
      <c r="S2032" s="38"/>
      <c r="T2032" s="38"/>
      <c r="V2032" s="43"/>
      <c r="AB2032" s="63"/>
      <c r="AD2032" s="68"/>
      <c r="AE2032" s="24"/>
    </row>
    <row r="2033" spans="19:31" x14ac:dyDescent="0.2">
      <c r="S2033" s="38"/>
      <c r="T2033" s="38"/>
      <c r="V2033" s="43"/>
      <c r="AB2033" s="63"/>
      <c r="AD2033" s="68"/>
      <c r="AE2033" s="24"/>
    </row>
    <row r="2034" spans="19:31" x14ac:dyDescent="0.2">
      <c r="S2034" s="38"/>
      <c r="T2034" s="38"/>
      <c r="V2034" s="43"/>
      <c r="AB2034" s="63"/>
      <c r="AD2034" s="68"/>
      <c r="AE2034" s="24"/>
    </row>
    <row r="2035" spans="19:31" x14ac:dyDescent="0.2">
      <c r="S2035" s="38"/>
      <c r="T2035" s="38"/>
      <c r="V2035" s="43"/>
      <c r="AB2035" s="63"/>
      <c r="AD2035" s="68"/>
      <c r="AE2035" s="24"/>
    </row>
    <row r="2036" spans="19:31" x14ac:dyDescent="0.2">
      <c r="S2036" s="38"/>
      <c r="T2036" s="38"/>
      <c r="V2036" s="43"/>
      <c r="AB2036" s="63"/>
      <c r="AD2036" s="68"/>
      <c r="AE2036" s="24"/>
    </row>
    <row r="2037" spans="19:31" x14ac:dyDescent="0.2">
      <c r="S2037" s="38"/>
      <c r="T2037" s="38"/>
      <c r="V2037" s="43"/>
      <c r="AB2037" s="63"/>
      <c r="AD2037" s="68"/>
      <c r="AE2037" s="24"/>
    </row>
    <row r="2038" spans="19:31" x14ac:dyDescent="0.2">
      <c r="S2038" s="38"/>
      <c r="T2038" s="38"/>
      <c r="V2038" s="43"/>
      <c r="AB2038" s="63"/>
      <c r="AD2038" s="68"/>
      <c r="AE2038" s="24"/>
    </row>
    <row r="2039" spans="19:31" x14ac:dyDescent="0.2">
      <c r="S2039" s="38"/>
      <c r="T2039" s="38"/>
      <c r="V2039" s="43"/>
      <c r="AB2039" s="63"/>
      <c r="AD2039" s="68"/>
      <c r="AE2039" s="24"/>
    </row>
    <row r="2040" spans="19:31" x14ac:dyDescent="0.2">
      <c r="S2040" s="38"/>
      <c r="T2040" s="38"/>
      <c r="V2040" s="43"/>
      <c r="AB2040" s="63"/>
      <c r="AD2040" s="68"/>
      <c r="AE2040" s="24"/>
    </row>
    <row r="2041" spans="19:31" x14ac:dyDescent="0.2">
      <c r="S2041" s="38"/>
      <c r="T2041" s="38"/>
      <c r="V2041" s="43"/>
      <c r="AB2041" s="63"/>
      <c r="AD2041" s="68"/>
      <c r="AE2041" s="24"/>
    </row>
    <row r="2042" spans="19:31" x14ac:dyDescent="0.2">
      <c r="S2042" s="38"/>
      <c r="T2042" s="38"/>
      <c r="V2042" s="43"/>
      <c r="AB2042" s="63"/>
      <c r="AD2042" s="68"/>
      <c r="AE2042" s="24"/>
    </row>
    <row r="2043" spans="19:31" x14ac:dyDescent="0.2">
      <c r="S2043" s="38"/>
      <c r="T2043" s="38"/>
      <c r="V2043" s="43"/>
      <c r="AB2043" s="63"/>
      <c r="AD2043" s="68"/>
      <c r="AE2043" s="24"/>
    </row>
    <row r="2044" spans="19:31" x14ac:dyDescent="0.2">
      <c r="S2044" s="38"/>
      <c r="T2044" s="38"/>
      <c r="V2044" s="43"/>
      <c r="AB2044" s="63"/>
      <c r="AD2044" s="68"/>
      <c r="AE2044" s="24"/>
    </row>
    <row r="2045" spans="19:31" x14ac:dyDescent="0.2">
      <c r="S2045" s="38"/>
      <c r="T2045" s="38"/>
      <c r="V2045" s="43"/>
      <c r="AB2045" s="63"/>
      <c r="AD2045" s="68"/>
      <c r="AE2045" s="24"/>
    </row>
    <row r="2046" spans="19:31" x14ac:dyDescent="0.2">
      <c r="S2046" s="38"/>
      <c r="T2046" s="38"/>
      <c r="V2046" s="43"/>
      <c r="AB2046" s="63"/>
      <c r="AD2046" s="68"/>
      <c r="AE2046" s="24"/>
    </row>
    <row r="2047" spans="19:31" x14ac:dyDescent="0.2">
      <c r="S2047" s="38"/>
      <c r="T2047" s="38"/>
      <c r="V2047" s="43"/>
      <c r="AB2047" s="63"/>
      <c r="AD2047" s="68"/>
      <c r="AE2047" s="24"/>
    </row>
    <row r="2048" spans="19:31" x14ac:dyDescent="0.2">
      <c r="S2048" s="38"/>
      <c r="T2048" s="38"/>
      <c r="V2048" s="43"/>
      <c r="AB2048" s="63"/>
      <c r="AD2048" s="68"/>
      <c r="AE2048" s="24"/>
    </row>
    <row r="2049" spans="19:31" x14ac:dyDescent="0.2">
      <c r="S2049" s="38"/>
      <c r="T2049" s="38"/>
      <c r="V2049" s="43"/>
      <c r="AB2049" s="63"/>
      <c r="AD2049" s="68"/>
      <c r="AE2049" s="24"/>
    </row>
    <row r="2050" spans="19:31" x14ac:dyDescent="0.2">
      <c r="S2050" s="38"/>
      <c r="T2050" s="38"/>
      <c r="V2050" s="43"/>
      <c r="AB2050" s="63"/>
      <c r="AD2050" s="68"/>
      <c r="AE2050" s="24"/>
    </row>
    <row r="2051" spans="19:31" x14ac:dyDescent="0.2">
      <c r="S2051" s="38"/>
      <c r="T2051" s="38"/>
      <c r="V2051" s="43"/>
      <c r="AB2051" s="63"/>
      <c r="AD2051" s="68"/>
      <c r="AE2051" s="24"/>
    </row>
    <row r="2052" spans="19:31" x14ac:dyDescent="0.2">
      <c r="S2052" s="38"/>
      <c r="T2052" s="38"/>
      <c r="V2052" s="43"/>
      <c r="AB2052" s="63"/>
      <c r="AD2052" s="68"/>
      <c r="AE2052" s="24"/>
    </row>
    <row r="2053" spans="19:31" x14ac:dyDescent="0.2">
      <c r="S2053" s="38"/>
      <c r="T2053" s="38"/>
      <c r="V2053" s="43"/>
      <c r="AB2053" s="63"/>
      <c r="AD2053" s="68"/>
      <c r="AE2053" s="24"/>
    </row>
    <row r="2054" spans="19:31" x14ac:dyDescent="0.2">
      <c r="S2054" s="38"/>
      <c r="T2054" s="38"/>
      <c r="V2054" s="43"/>
      <c r="AB2054" s="63"/>
      <c r="AD2054" s="68"/>
      <c r="AE2054" s="24"/>
    </row>
    <row r="2055" spans="19:31" x14ac:dyDescent="0.2">
      <c r="S2055" s="38"/>
      <c r="T2055" s="38"/>
      <c r="V2055" s="43"/>
      <c r="AB2055" s="63"/>
      <c r="AD2055" s="68"/>
      <c r="AE2055" s="24"/>
    </row>
    <row r="2056" spans="19:31" x14ac:dyDescent="0.2">
      <c r="S2056" s="38"/>
      <c r="T2056" s="38"/>
      <c r="V2056" s="43"/>
      <c r="AB2056" s="63"/>
      <c r="AD2056" s="68"/>
      <c r="AE2056" s="24"/>
    </row>
    <row r="2057" spans="19:31" x14ac:dyDescent="0.2">
      <c r="S2057" s="38"/>
      <c r="T2057" s="38"/>
      <c r="V2057" s="43"/>
      <c r="AB2057" s="63"/>
      <c r="AD2057" s="68"/>
      <c r="AE2057" s="24"/>
    </row>
    <row r="2058" spans="19:31" x14ac:dyDescent="0.2">
      <c r="S2058" s="38"/>
      <c r="T2058" s="38"/>
      <c r="V2058" s="43"/>
      <c r="AB2058" s="63"/>
      <c r="AD2058" s="68"/>
      <c r="AE2058" s="24"/>
    </row>
    <row r="2059" spans="19:31" x14ac:dyDescent="0.2">
      <c r="S2059" s="38"/>
      <c r="T2059" s="38"/>
      <c r="V2059" s="43"/>
      <c r="AB2059" s="63"/>
      <c r="AD2059" s="68"/>
      <c r="AE2059" s="24"/>
    </row>
    <row r="2060" spans="19:31" x14ac:dyDescent="0.2">
      <c r="S2060" s="38"/>
      <c r="T2060" s="38"/>
      <c r="V2060" s="43"/>
      <c r="AB2060" s="63"/>
      <c r="AD2060" s="68"/>
      <c r="AE2060" s="24"/>
    </row>
    <row r="2061" spans="19:31" x14ac:dyDescent="0.2">
      <c r="S2061" s="38"/>
      <c r="T2061" s="38"/>
      <c r="V2061" s="43"/>
      <c r="AB2061" s="63"/>
      <c r="AD2061" s="68"/>
      <c r="AE2061" s="24"/>
    </row>
    <row r="2062" spans="19:31" x14ac:dyDescent="0.2">
      <c r="S2062" s="38"/>
      <c r="T2062" s="38"/>
      <c r="V2062" s="43"/>
      <c r="AB2062" s="63"/>
      <c r="AD2062" s="68"/>
      <c r="AE2062" s="24"/>
    </row>
    <row r="2063" spans="19:31" x14ac:dyDescent="0.2">
      <c r="S2063" s="38"/>
      <c r="T2063" s="38"/>
      <c r="V2063" s="43"/>
      <c r="AB2063" s="63"/>
      <c r="AD2063" s="68"/>
      <c r="AE2063" s="24"/>
    </row>
    <row r="2064" spans="19:31" x14ac:dyDescent="0.2">
      <c r="S2064" s="38"/>
      <c r="T2064" s="38"/>
      <c r="V2064" s="43"/>
      <c r="AB2064" s="63"/>
      <c r="AD2064" s="68"/>
      <c r="AE2064" s="24"/>
    </row>
    <row r="2065" spans="19:31" x14ac:dyDescent="0.2">
      <c r="S2065" s="38"/>
      <c r="T2065" s="38"/>
      <c r="V2065" s="43"/>
      <c r="AB2065" s="63"/>
      <c r="AD2065" s="68"/>
      <c r="AE2065" s="24"/>
    </row>
    <row r="2066" spans="19:31" x14ac:dyDescent="0.2">
      <c r="S2066" s="38"/>
      <c r="T2066" s="38"/>
      <c r="V2066" s="43"/>
      <c r="AB2066" s="63"/>
      <c r="AD2066" s="68"/>
      <c r="AE2066" s="24"/>
    </row>
    <row r="2067" spans="19:31" x14ac:dyDescent="0.2">
      <c r="S2067" s="38"/>
      <c r="T2067" s="38"/>
      <c r="V2067" s="43"/>
      <c r="AB2067" s="63"/>
      <c r="AD2067" s="68"/>
      <c r="AE2067" s="24"/>
    </row>
    <row r="2068" spans="19:31" x14ac:dyDescent="0.2">
      <c r="S2068" s="38"/>
      <c r="T2068" s="38"/>
      <c r="V2068" s="43"/>
      <c r="AB2068" s="63"/>
      <c r="AD2068" s="68"/>
      <c r="AE2068" s="24"/>
    </row>
    <row r="2069" spans="19:31" x14ac:dyDescent="0.2">
      <c r="S2069" s="38"/>
      <c r="T2069" s="38"/>
      <c r="V2069" s="43"/>
      <c r="AB2069" s="63"/>
      <c r="AD2069" s="68"/>
      <c r="AE2069" s="24"/>
    </row>
    <row r="2070" spans="19:31" x14ac:dyDescent="0.2">
      <c r="S2070" s="38"/>
      <c r="T2070" s="38"/>
      <c r="V2070" s="43"/>
      <c r="AB2070" s="63"/>
      <c r="AD2070" s="68"/>
      <c r="AE2070" s="24"/>
    </row>
    <row r="2071" spans="19:31" x14ac:dyDescent="0.2">
      <c r="S2071" s="38"/>
      <c r="T2071" s="38"/>
      <c r="V2071" s="43"/>
      <c r="AB2071" s="63"/>
      <c r="AD2071" s="68"/>
      <c r="AE2071" s="24"/>
    </row>
    <row r="2072" spans="19:31" x14ac:dyDescent="0.2">
      <c r="S2072" s="38"/>
      <c r="T2072" s="38"/>
      <c r="V2072" s="43"/>
      <c r="AB2072" s="63"/>
      <c r="AD2072" s="68"/>
      <c r="AE2072" s="24"/>
    </row>
    <row r="2073" spans="19:31" x14ac:dyDescent="0.2">
      <c r="S2073" s="38"/>
      <c r="T2073" s="38"/>
      <c r="V2073" s="43"/>
      <c r="AB2073" s="63"/>
      <c r="AD2073" s="68"/>
      <c r="AE2073" s="24"/>
    </row>
    <row r="2074" spans="19:31" x14ac:dyDescent="0.2">
      <c r="S2074" s="38"/>
      <c r="T2074" s="38"/>
      <c r="V2074" s="43"/>
      <c r="AB2074" s="63"/>
      <c r="AD2074" s="68"/>
      <c r="AE2074" s="24"/>
    </row>
    <row r="2075" spans="19:31" x14ac:dyDescent="0.2">
      <c r="S2075" s="38"/>
      <c r="T2075" s="38"/>
      <c r="V2075" s="43"/>
      <c r="AB2075" s="63"/>
      <c r="AD2075" s="68"/>
      <c r="AE2075" s="24"/>
    </row>
    <row r="2076" spans="19:31" x14ac:dyDescent="0.2">
      <c r="S2076" s="38"/>
      <c r="T2076" s="38"/>
      <c r="V2076" s="43"/>
      <c r="AB2076" s="63"/>
      <c r="AD2076" s="68"/>
      <c r="AE2076" s="24"/>
    </row>
    <row r="2077" spans="19:31" x14ac:dyDescent="0.2">
      <c r="S2077" s="38"/>
      <c r="T2077" s="38"/>
      <c r="V2077" s="43"/>
      <c r="AB2077" s="63"/>
      <c r="AD2077" s="68"/>
      <c r="AE2077" s="24"/>
    </row>
    <row r="2078" spans="19:31" x14ac:dyDescent="0.2">
      <c r="S2078" s="38"/>
      <c r="T2078" s="38"/>
      <c r="V2078" s="43"/>
      <c r="AB2078" s="63"/>
      <c r="AD2078" s="68"/>
      <c r="AE2078" s="24"/>
    </row>
    <row r="2079" spans="19:31" x14ac:dyDescent="0.2">
      <c r="S2079" s="38"/>
      <c r="T2079" s="38"/>
      <c r="V2079" s="43"/>
      <c r="AB2079" s="63"/>
      <c r="AD2079" s="68"/>
      <c r="AE2079" s="24"/>
    </row>
    <row r="2080" spans="19:31" x14ac:dyDescent="0.2">
      <c r="S2080" s="38"/>
      <c r="T2080" s="38"/>
      <c r="V2080" s="43"/>
      <c r="AB2080" s="63"/>
      <c r="AD2080" s="68"/>
      <c r="AE2080" s="24"/>
    </row>
    <row r="2081" spans="19:31" x14ac:dyDescent="0.2">
      <c r="S2081" s="38"/>
      <c r="T2081" s="38"/>
      <c r="V2081" s="43"/>
      <c r="AB2081" s="63"/>
      <c r="AD2081" s="68"/>
      <c r="AE2081" s="24"/>
    </row>
    <row r="2082" spans="19:31" x14ac:dyDescent="0.2">
      <c r="S2082" s="38"/>
      <c r="T2082" s="38"/>
      <c r="V2082" s="43"/>
      <c r="AB2082" s="63"/>
      <c r="AD2082" s="68"/>
      <c r="AE2082" s="24"/>
    </row>
    <row r="2083" spans="19:31" x14ac:dyDescent="0.2">
      <c r="S2083" s="38"/>
      <c r="T2083" s="38"/>
      <c r="V2083" s="43"/>
      <c r="AB2083" s="63"/>
      <c r="AD2083" s="68"/>
      <c r="AE2083" s="24"/>
    </row>
    <row r="2084" spans="19:31" x14ac:dyDescent="0.2">
      <c r="S2084" s="38"/>
      <c r="T2084" s="38"/>
      <c r="V2084" s="43"/>
      <c r="AB2084" s="63"/>
      <c r="AD2084" s="68"/>
      <c r="AE2084" s="24"/>
    </row>
    <row r="2085" spans="19:31" x14ac:dyDescent="0.2">
      <c r="S2085" s="38"/>
      <c r="T2085" s="38"/>
      <c r="V2085" s="43"/>
      <c r="AB2085" s="63"/>
      <c r="AD2085" s="68"/>
      <c r="AE2085" s="24"/>
    </row>
    <row r="2086" spans="19:31" x14ac:dyDescent="0.2">
      <c r="S2086" s="38"/>
      <c r="T2086" s="38"/>
      <c r="V2086" s="43"/>
      <c r="AB2086" s="63"/>
      <c r="AD2086" s="68"/>
      <c r="AE2086" s="24"/>
    </row>
    <row r="2087" spans="19:31" x14ac:dyDescent="0.2">
      <c r="S2087" s="38"/>
      <c r="T2087" s="38"/>
      <c r="V2087" s="43"/>
      <c r="AB2087" s="63"/>
      <c r="AD2087" s="68"/>
      <c r="AE2087" s="24"/>
    </row>
    <row r="2088" spans="19:31" x14ac:dyDescent="0.2">
      <c r="S2088" s="38"/>
      <c r="T2088" s="38"/>
      <c r="V2088" s="43"/>
      <c r="AB2088" s="63"/>
      <c r="AD2088" s="68"/>
      <c r="AE2088" s="24"/>
    </row>
    <row r="2089" spans="19:31" x14ac:dyDescent="0.2">
      <c r="S2089" s="38"/>
      <c r="T2089" s="38"/>
      <c r="V2089" s="43"/>
      <c r="AB2089" s="63"/>
      <c r="AD2089" s="68"/>
      <c r="AE2089" s="24"/>
    </row>
    <row r="2090" spans="19:31" x14ac:dyDescent="0.2">
      <c r="S2090" s="38"/>
      <c r="T2090" s="38"/>
      <c r="V2090" s="43"/>
      <c r="AB2090" s="63"/>
      <c r="AD2090" s="68"/>
      <c r="AE2090" s="24"/>
    </row>
    <row r="2091" spans="19:31" x14ac:dyDescent="0.2">
      <c r="S2091" s="38"/>
      <c r="T2091" s="38"/>
      <c r="V2091" s="43"/>
      <c r="AB2091" s="63"/>
      <c r="AD2091" s="68"/>
      <c r="AE2091" s="24"/>
    </row>
    <row r="2092" spans="19:31" x14ac:dyDescent="0.2">
      <c r="S2092" s="38"/>
      <c r="T2092" s="38"/>
      <c r="V2092" s="43"/>
      <c r="AB2092" s="63"/>
      <c r="AD2092" s="68"/>
      <c r="AE2092" s="24"/>
    </row>
    <row r="2093" spans="19:31" x14ac:dyDescent="0.2">
      <c r="S2093" s="38"/>
      <c r="T2093" s="38"/>
      <c r="V2093" s="43"/>
      <c r="AB2093" s="63"/>
      <c r="AD2093" s="68"/>
      <c r="AE2093" s="24"/>
    </row>
    <row r="2094" spans="19:31" x14ac:dyDescent="0.2">
      <c r="S2094" s="38"/>
      <c r="T2094" s="38"/>
      <c r="V2094" s="43"/>
      <c r="AB2094" s="63"/>
      <c r="AD2094" s="68"/>
      <c r="AE2094" s="24"/>
    </row>
    <row r="2095" spans="19:31" x14ac:dyDescent="0.2">
      <c r="S2095" s="38"/>
      <c r="T2095" s="38"/>
      <c r="V2095" s="43"/>
      <c r="AB2095" s="63"/>
      <c r="AD2095" s="68"/>
      <c r="AE2095" s="24"/>
    </row>
    <row r="2096" spans="19:31" x14ac:dyDescent="0.2">
      <c r="S2096" s="38"/>
      <c r="T2096" s="38"/>
      <c r="V2096" s="43"/>
      <c r="AB2096" s="63"/>
      <c r="AD2096" s="68"/>
      <c r="AE2096" s="24"/>
    </row>
    <row r="2097" spans="19:31" x14ac:dyDescent="0.2">
      <c r="S2097" s="38"/>
      <c r="T2097" s="38"/>
      <c r="V2097" s="43"/>
      <c r="AB2097" s="63"/>
      <c r="AD2097" s="68"/>
      <c r="AE2097" s="24"/>
    </row>
    <row r="2098" spans="19:31" x14ac:dyDescent="0.2">
      <c r="S2098" s="38"/>
      <c r="T2098" s="38"/>
      <c r="V2098" s="43"/>
      <c r="AB2098" s="63"/>
      <c r="AD2098" s="68"/>
      <c r="AE2098" s="24"/>
    </row>
    <row r="2099" spans="19:31" x14ac:dyDescent="0.2">
      <c r="S2099" s="38"/>
      <c r="T2099" s="38"/>
      <c r="V2099" s="43"/>
      <c r="AB2099" s="63"/>
      <c r="AD2099" s="68"/>
      <c r="AE2099" s="24"/>
    </row>
    <row r="2100" spans="19:31" x14ac:dyDescent="0.2">
      <c r="S2100" s="38"/>
      <c r="T2100" s="38"/>
      <c r="V2100" s="43"/>
      <c r="AB2100" s="63"/>
      <c r="AD2100" s="68"/>
      <c r="AE2100" s="24"/>
    </row>
    <row r="2101" spans="19:31" x14ac:dyDescent="0.2">
      <c r="S2101" s="38"/>
      <c r="T2101" s="38"/>
      <c r="V2101" s="43"/>
      <c r="AB2101" s="63"/>
      <c r="AD2101" s="68"/>
      <c r="AE2101" s="24"/>
    </row>
    <row r="2102" spans="19:31" x14ac:dyDescent="0.2">
      <c r="S2102" s="38"/>
      <c r="T2102" s="38"/>
      <c r="V2102" s="43"/>
      <c r="AB2102" s="63"/>
      <c r="AD2102" s="68"/>
      <c r="AE2102" s="24"/>
    </row>
    <row r="2103" spans="19:31" x14ac:dyDescent="0.2">
      <c r="S2103" s="38"/>
      <c r="T2103" s="38"/>
      <c r="V2103" s="43"/>
      <c r="AB2103" s="63"/>
      <c r="AD2103" s="68"/>
      <c r="AE2103" s="24"/>
    </row>
    <row r="2104" spans="19:31" x14ac:dyDescent="0.2">
      <c r="S2104" s="38"/>
      <c r="T2104" s="38"/>
      <c r="V2104" s="43"/>
      <c r="AB2104" s="63"/>
      <c r="AD2104" s="68"/>
      <c r="AE2104" s="24"/>
    </row>
    <row r="2105" spans="19:31" x14ac:dyDescent="0.2">
      <c r="S2105" s="38"/>
      <c r="T2105" s="38"/>
      <c r="V2105" s="43"/>
      <c r="AB2105" s="63"/>
      <c r="AD2105" s="68"/>
      <c r="AE2105" s="24"/>
    </row>
    <row r="2106" spans="19:31" x14ac:dyDescent="0.2">
      <c r="S2106" s="38"/>
      <c r="T2106" s="38"/>
      <c r="V2106" s="43"/>
      <c r="AB2106" s="63"/>
      <c r="AD2106" s="68"/>
      <c r="AE2106" s="24"/>
    </row>
    <row r="2107" spans="19:31" x14ac:dyDescent="0.2">
      <c r="S2107" s="38"/>
      <c r="T2107" s="38"/>
      <c r="V2107" s="43"/>
      <c r="AB2107" s="63"/>
      <c r="AD2107" s="68"/>
      <c r="AE2107" s="24"/>
    </row>
    <row r="2108" spans="19:31" x14ac:dyDescent="0.2">
      <c r="S2108" s="38"/>
      <c r="T2108" s="38"/>
      <c r="V2108" s="43"/>
      <c r="AB2108" s="63"/>
      <c r="AD2108" s="68"/>
      <c r="AE2108" s="24"/>
    </row>
    <row r="2109" spans="19:31" x14ac:dyDescent="0.2">
      <c r="S2109" s="38"/>
      <c r="T2109" s="38"/>
      <c r="V2109" s="43"/>
      <c r="AB2109" s="63"/>
      <c r="AD2109" s="68"/>
      <c r="AE2109" s="24"/>
    </row>
    <row r="2110" spans="19:31" x14ac:dyDescent="0.2">
      <c r="S2110" s="38"/>
      <c r="T2110" s="38"/>
      <c r="V2110" s="43"/>
      <c r="AB2110" s="63"/>
      <c r="AD2110" s="68"/>
      <c r="AE2110" s="24"/>
    </row>
    <row r="2111" spans="19:31" x14ac:dyDescent="0.2">
      <c r="S2111" s="38"/>
      <c r="T2111" s="38"/>
      <c r="V2111" s="43"/>
      <c r="AB2111" s="63"/>
      <c r="AD2111" s="68"/>
      <c r="AE2111" s="24"/>
    </row>
    <row r="2112" spans="19:31" x14ac:dyDescent="0.2">
      <c r="S2112" s="38"/>
      <c r="T2112" s="38"/>
      <c r="V2112" s="43"/>
      <c r="AB2112" s="63"/>
      <c r="AD2112" s="68"/>
      <c r="AE2112" s="24"/>
    </row>
    <row r="2113" spans="19:31" x14ac:dyDescent="0.2">
      <c r="S2113" s="38"/>
      <c r="T2113" s="38"/>
      <c r="V2113" s="43"/>
      <c r="AB2113" s="63"/>
      <c r="AD2113" s="68"/>
      <c r="AE2113" s="24"/>
    </row>
    <row r="2114" spans="19:31" x14ac:dyDescent="0.2">
      <c r="S2114" s="38"/>
      <c r="T2114" s="38"/>
      <c r="V2114" s="43"/>
      <c r="AB2114" s="63"/>
      <c r="AD2114" s="68"/>
      <c r="AE2114" s="24"/>
    </row>
    <row r="2115" spans="19:31" x14ac:dyDescent="0.2">
      <c r="S2115" s="38"/>
      <c r="T2115" s="38"/>
      <c r="V2115" s="43"/>
      <c r="AB2115" s="63"/>
      <c r="AD2115" s="68"/>
      <c r="AE2115" s="24"/>
    </row>
    <row r="2116" spans="19:31" x14ac:dyDescent="0.2">
      <c r="S2116" s="38"/>
      <c r="T2116" s="38"/>
      <c r="V2116" s="43"/>
      <c r="AB2116" s="63"/>
      <c r="AD2116" s="68"/>
      <c r="AE2116" s="24"/>
    </row>
    <row r="2117" spans="19:31" x14ac:dyDescent="0.2">
      <c r="S2117" s="38"/>
      <c r="T2117" s="38"/>
      <c r="V2117" s="43"/>
      <c r="AB2117" s="63"/>
      <c r="AD2117" s="68"/>
      <c r="AE2117" s="24"/>
    </row>
    <row r="2118" spans="19:31" x14ac:dyDescent="0.2">
      <c r="S2118" s="38"/>
      <c r="T2118" s="38"/>
      <c r="V2118" s="43"/>
      <c r="AB2118" s="63"/>
      <c r="AD2118" s="68"/>
      <c r="AE2118" s="24"/>
    </row>
    <row r="2119" spans="19:31" x14ac:dyDescent="0.2">
      <c r="S2119" s="38"/>
      <c r="T2119" s="38"/>
      <c r="V2119" s="43"/>
      <c r="AB2119" s="63"/>
      <c r="AD2119" s="68"/>
      <c r="AE2119" s="24"/>
    </row>
    <row r="2120" spans="19:31" x14ac:dyDescent="0.2">
      <c r="S2120" s="38"/>
      <c r="T2120" s="38"/>
      <c r="V2120" s="43"/>
      <c r="AB2120" s="63"/>
      <c r="AD2120" s="68"/>
      <c r="AE2120" s="24"/>
    </row>
    <row r="2121" spans="19:31" x14ac:dyDescent="0.2">
      <c r="S2121" s="38"/>
      <c r="T2121" s="38"/>
      <c r="V2121" s="43"/>
      <c r="AB2121" s="63"/>
      <c r="AD2121" s="68"/>
      <c r="AE2121" s="24"/>
    </row>
    <row r="2122" spans="19:31" x14ac:dyDescent="0.2">
      <c r="S2122" s="38"/>
      <c r="T2122" s="38"/>
      <c r="V2122" s="43"/>
      <c r="AB2122" s="63"/>
      <c r="AD2122" s="68"/>
      <c r="AE2122" s="24"/>
    </row>
    <row r="2123" spans="19:31" x14ac:dyDescent="0.2">
      <c r="S2123" s="38"/>
      <c r="T2123" s="38"/>
      <c r="V2123" s="43"/>
      <c r="AB2123" s="63"/>
      <c r="AD2123" s="68"/>
      <c r="AE2123" s="24"/>
    </row>
    <row r="2124" spans="19:31" x14ac:dyDescent="0.2">
      <c r="S2124" s="38"/>
      <c r="T2124" s="38"/>
      <c r="V2124" s="43"/>
      <c r="AB2124" s="63"/>
      <c r="AD2124" s="68"/>
      <c r="AE2124" s="24"/>
    </row>
    <row r="2125" spans="19:31" x14ac:dyDescent="0.2">
      <c r="S2125" s="38"/>
      <c r="T2125" s="38"/>
      <c r="V2125" s="43"/>
      <c r="AB2125" s="63"/>
      <c r="AD2125" s="68"/>
      <c r="AE2125" s="24"/>
    </row>
    <row r="2126" spans="19:31" x14ac:dyDescent="0.2">
      <c r="S2126" s="38"/>
      <c r="T2126" s="38"/>
      <c r="V2126" s="43"/>
      <c r="AB2126" s="63"/>
      <c r="AD2126" s="68"/>
      <c r="AE2126" s="24"/>
    </row>
    <row r="2127" spans="19:31" x14ac:dyDescent="0.2">
      <c r="S2127" s="38"/>
      <c r="T2127" s="38"/>
      <c r="V2127" s="43"/>
      <c r="AB2127" s="63"/>
      <c r="AD2127" s="68"/>
      <c r="AE2127" s="24"/>
    </row>
    <row r="2128" spans="19:31" x14ac:dyDescent="0.2">
      <c r="S2128" s="38"/>
      <c r="T2128" s="38"/>
      <c r="V2128" s="43"/>
      <c r="AB2128" s="63"/>
      <c r="AD2128" s="68"/>
      <c r="AE2128" s="24"/>
    </row>
    <row r="2129" spans="19:31" x14ac:dyDescent="0.2">
      <c r="S2129" s="38"/>
      <c r="T2129" s="38"/>
      <c r="V2129" s="43"/>
      <c r="AB2129" s="63"/>
      <c r="AD2129" s="68"/>
      <c r="AE2129" s="24"/>
    </row>
    <row r="2130" spans="19:31" x14ac:dyDescent="0.2">
      <c r="S2130" s="38"/>
      <c r="T2130" s="38"/>
      <c r="V2130" s="43"/>
      <c r="AB2130" s="63"/>
      <c r="AD2130" s="68"/>
      <c r="AE2130" s="24"/>
    </row>
    <row r="2131" spans="19:31" x14ac:dyDescent="0.2">
      <c r="S2131" s="38"/>
      <c r="T2131" s="38"/>
      <c r="V2131" s="43"/>
      <c r="AB2131" s="63"/>
      <c r="AD2131" s="68"/>
      <c r="AE2131" s="24"/>
    </row>
    <row r="2132" spans="19:31" x14ac:dyDescent="0.2">
      <c r="S2132" s="38"/>
      <c r="T2132" s="38"/>
      <c r="V2132" s="43"/>
      <c r="AB2132" s="63"/>
      <c r="AD2132" s="68"/>
      <c r="AE2132" s="24"/>
    </row>
    <row r="2133" spans="19:31" x14ac:dyDescent="0.2">
      <c r="S2133" s="38"/>
      <c r="T2133" s="38"/>
      <c r="V2133" s="43"/>
      <c r="AB2133" s="63"/>
      <c r="AD2133" s="68"/>
      <c r="AE2133" s="24"/>
    </row>
    <row r="2134" spans="19:31" x14ac:dyDescent="0.2">
      <c r="S2134" s="38"/>
      <c r="T2134" s="38"/>
      <c r="V2134" s="43"/>
      <c r="AB2134" s="63"/>
      <c r="AD2134" s="68"/>
      <c r="AE2134" s="24"/>
    </row>
    <row r="2135" spans="19:31" x14ac:dyDescent="0.2">
      <c r="S2135" s="38"/>
      <c r="T2135" s="38"/>
      <c r="V2135" s="43"/>
      <c r="AB2135" s="63"/>
      <c r="AD2135" s="68"/>
      <c r="AE2135" s="24"/>
    </row>
    <row r="2136" spans="19:31" x14ac:dyDescent="0.2">
      <c r="S2136" s="38"/>
      <c r="T2136" s="38"/>
      <c r="V2136" s="43"/>
      <c r="AB2136" s="63"/>
      <c r="AD2136" s="68"/>
      <c r="AE2136" s="24"/>
    </row>
    <row r="2137" spans="19:31" x14ac:dyDescent="0.2">
      <c r="S2137" s="38"/>
      <c r="T2137" s="38"/>
      <c r="V2137" s="43"/>
      <c r="AB2137" s="63"/>
      <c r="AD2137" s="68"/>
      <c r="AE2137" s="24"/>
    </row>
    <row r="2138" spans="19:31" x14ac:dyDescent="0.2">
      <c r="S2138" s="38"/>
      <c r="T2138" s="38"/>
      <c r="V2138" s="43"/>
      <c r="AB2138" s="63"/>
      <c r="AD2138" s="68"/>
      <c r="AE2138" s="24"/>
    </row>
    <row r="2139" spans="19:31" x14ac:dyDescent="0.2">
      <c r="S2139" s="38"/>
      <c r="T2139" s="38"/>
      <c r="V2139" s="43"/>
      <c r="AB2139" s="63"/>
      <c r="AD2139" s="68"/>
      <c r="AE2139" s="24"/>
    </row>
    <row r="2140" spans="19:31" x14ac:dyDescent="0.2">
      <c r="S2140" s="38"/>
      <c r="T2140" s="38"/>
      <c r="V2140" s="43"/>
      <c r="AB2140" s="63"/>
      <c r="AD2140" s="68"/>
      <c r="AE2140" s="24"/>
    </row>
    <row r="2141" spans="19:31" x14ac:dyDescent="0.2">
      <c r="S2141" s="38"/>
      <c r="T2141" s="38"/>
      <c r="V2141" s="43"/>
      <c r="AB2141" s="63"/>
      <c r="AD2141" s="68"/>
      <c r="AE2141" s="24"/>
    </row>
    <row r="2142" spans="19:31" x14ac:dyDescent="0.2">
      <c r="S2142" s="38"/>
      <c r="T2142" s="38"/>
      <c r="V2142" s="43"/>
      <c r="AB2142" s="63"/>
      <c r="AD2142" s="68"/>
      <c r="AE2142" s="24"/>
    </row>
    <row r="2143" spans="19:31" x14ac:dyDescent="0.2">
      <c r="S2143" s="38"/>
      <c r="T2143" s="38"/>
      <c r="V2143" s="43"/>
      <c r="AB2143" s="63"/>
      <c r="AD2143" s="68"/>
      <c r="AE2143" s="24"/>
    </row>
    <row r="2144" spans="19:31" x14ac:dyDescent="0.2">
      <c r="S2144" s="38"/>
      <c r="T2144" s="38"/>
      <c r="V2144" s="43"/>
      <c r="AB2144" s="63"/>
      <c r="AD2144" s="68"/>
      <c r="AE2144" s="24"/>
    </row>
    <row r="2145" spans="19:31" x14ac:dyDescent="0.2">
      <c r="S2145" s="38"/>
      <c r="T2145" s="38"/>
      <c r="V2145" s="43"/>
      <c r="AB2145" s="63"/>
      <c r="AD2145" s="68"/>
      <c r="AE2145" s="24"/>
    </row>
    <row r="2146" spans="19:31" x14ac:dyDescent="0.2">
      <c r="S2146" s="38"/>
      <c r="T2146" s="38"/>
      <c r="V2146" s="43"/>
      <c r="AB2146" s="63"/>
      <c r="AD2146" s="68"/>
      <c r="AE2146" s="24"/>
    </row>
    <row r="2147" spans="19:31" x14ac:dyDescent="0.2">
      <c r="S2147" s="38"/>
      <c r="T2147" s="38"/>
      <c r="V2147" s="43"/>
      <c r="AB2147" s="63"/>
      <c r="AD2147" s="68"/>
      <c r="AE2147" s="24"/>
    </row>
    <row r="2148" spans="19:31" x14ac:dyDescent="0.2">
      <c r="S2148" s="38"/>
      <c r="T2148" s="38"/>
      <c r="V2148" s="43"/>
      <c r="AB2148" s="63"/>
      <c r="AD2148" s="68"/>
      <c r="AE2148" s="24"/>
    </row>
    <row r="2149" spans="19:31" x14ac:dyDescent="0.2">
      <c r="S2149" s="38"/>
      <c r="T2149" s="38"/>
      <c r="V2149" s="43"/>
      <c r="AB2149" s="63"/>
      <c r="AD2149" s="68"/>
      <c r="AE2149" s="24"/>
    </row>
    <row r="2150" spans="19:31" x14ac:dyDescent="0.2">
      <c r="S2150" s="38"/>
      <c r="T2150" s="38"/>
      <c r="V2150" s="43"/>
      <c r="AB2150" s="63"/>
      <c r="AD2150" s="68"/>
      <c r="AE2150" s="24"/>
    </row>
    <row r="2151" spans="19:31" x14ac:dyDescent="0.2">
      <c r="S2151" s="38"/>
      <c r="T2151" s="38"/>
      <c r="V2151" s="43"/>
      <c r="AB2151" s="63"/>
      <c r="AD2151" s="68"/>
      <c r="AE2151" s="24"/>
    </row>
    <row r="2152" spans="19:31" x14ac:dyDescent="0.2">
      <c r="S2152" s="38"/>
      <c r="T2152" s="38"/>
      <c r="V2152" s="43"/>
      <c r="AB2152" s="63"/>
      <c r="AD2152" s="68"/>
      <c r="AE2152" s="24"/>
    </row>
    <row r="2153" spans="19:31" x14ac:dyDescent="0.2">
      <c r="S2153" s="38"/>
      <c r="T2153" s="38"/>
      <c r="V2153" s="43"/>
      <c r="AB2153" s="63"/>
      <c r="AD2153" s="68"/>
      <c r="AE2153" s="24"/>
    </row>
    <row r="2154" spans="19:31" x14ac:dyDescent="0.2">
      <c r="S2154" s="38"/>
      <c r="T2154" s="38"/>
      <c r="V2154" s="43"/>
      <c r="AB2154" s="63"/>
      <c r="AD2154" s="68"/>
      <c r="AE2154" s="24"/>
    </row>
    <row r="2155" spans="19:31" x14ac:dyDescent="0.2">
      <c r="S2155" s="38"/>
      <c r="T2155" s="38"/>
      <c r="V2155" s="43"/>
      <c r="AB2155" s="63"/>
      <c r="AD2155" s="68"/>
      <c r="AE2155" s="24"/>
    </row>
    <row r="2156" spans="19:31" x14ac:dyDescent="0.2">
      <c r="S2156" s="38"/>
      <c r="T2156" s="38"/>
      <c r="V2156" s="43"/>
      <c r="AB2156" s="63"/>
      <c r="AD2156" s="68"/>
      <c r="AE2156" s="24"/>
    </row>
    <row r="2157" spans="19:31" x14ac:dyDescent="0.2">
      <c r="S2157" s="38"/>
      <c r="T2157" s="38"/>
      <c r="V2157" s="43"/>
      <c r="AB2157" s="63"/>
      <c r="AD2157" s="68"/>
      <c r="AE2157" s="24"/>
    </row>
    <row r="2158" spans="19:31" x14ac:dyDescent="0.2">
      <c r="S2158" s="38"/>
      <c r="T2158" s="38"/>
      <c r="V2158" s="43"/>
      <c r="AB2158" s="63"/>
      <c r="AD2158" s="68"/>
      <c r="AE2158" s="24"/>
    </row>
    <row r="2159" spans="19:31" x14ac:dyDescent="0.2">
      <c r="S2159" s="38"/>
      <c r="T2159" s="38"/>
      <c r="V2159" s="43"/>
      <c r="AB2159" s="63"/>
      <c r="AD2159" s="68"/>
      <c r="AE2159" s="24"/>
    </row>
    <row r="2160" spans="19:31" x14ac:dyDescent="0.2">
      <c r="V2160" s="38"/>
    </row>
    <row r="2161" spans="22:22" x14ac:dyDescent="0.2">
      <c r="V2161" s="38"/>
    </row>
    <row r="2162" spans="22:22" x14ac:dyDescent="0.2">
      <c r="V2162" s="38"/>
    </row>
    <row r="2163" spans="22:22" x14ac:dyDescent="0.2">
      <c r="V2163" s="38"/>
    </row>
    <row r="2164" spans="22:22" x14ac:dyDescent="0.2">
      <c r="V2164" s="38"/>
    </row>
    <row r="2165" spans="22:22" x14ac:dyDescent="0.2">
      <c r="V2165" s="38"/>
    </row>
    <row r="2166" spans="22:22" x14ac:dyDescent="0.2">
      <c r="V2166" s="38"/>
    </row>
    <row r="2167" spans="22:22" x14ac:dyDescent="0.2">
      <c r="V2167" s="38"/>
    </row>
    <row r="2168" spans="22:22" x14ac:dyDescent="0.2">
      <c r="V2168" s="38"/>
    </row>
    <row r="2169" spans="22:22" x14ac:dyDescent="0.2">
      <c r="V2169" s="38"/>
    </row>
    <row r="2170" spans="22:22" x14ac:dyDescent="0.2">
      <c r="V2170" s="38"/>
    </row>
    <row r="2171" spans="22:22" x14ac:dyDescent="0.2">
      <c r="V2171" s="38"/>
    </row>
    <row r="2172" spans="22:22" x14ac:dyDescent="0.2">
      <c r="V2172" s="38"/>
    </row>
    <row r="2173" spans="22:22" x14ac:dyDescent="0.2">
      <c r="V2173" s="38"/>
    </row>
    <row r="2174" spans="22:22" x14ac:dyDescent="0.2">
      <c r="V2174" s="38"/>
    </row>
    <row r="2175" spans="22:22" x14ac:dyDescent="0.2">
      <c r="V2175" s="38"/>
    </row>
    <row r="2176" spans="22:22" x14ac:dyDescent="0.2">
      <c r="V2176" s="38"/>
    </row>
    <row r="2177" spans="22:22" x14ac:dyDescent="0.2">
      <c r="V2177" s="38"/>
    </row>
    <row r="2178" spans="22:22" x14ac:dyDescent="0.2">
      <c r="V2178" s="38"/>
    </row>
    <row r="2179" spans="22:22" x14ac:dyDescent="0.2">
      <c r="V2179" s="38"/>
    </row>
    <row r="2180" spans="22:22" x14ac:dyDescent="0.2">
      <c r="V2180" s="38"/>
    </row>
    <row r="2181" spans="22:22" x14ac:dyDescent="0.2">
      <c r="V2181" s="38"/>
    </row>
    <row r="2182" spans="22:22" x14ac:dyDescent="0.2">
      <c r="V2182" s="38"/>
    </row>
    <row r="2183" spans="22:22" x14ac:dyDescent="0.2">
      <c r="V2183" s="38"/>
    </row>
    <row r="2184" spans="22:22" x14ac:dyDescent="0.2">
      <c r="V2184" s="38"/>
    </row>
    <row r="2185" spans="22:22" x14ac:dyDescent="0.2">
      <c r="V2185" s="38"/>
    </row>
    <row r="2186" spans="22:22" x14ac:dyDescent="0.2">
      <c r="V2186" s="38"/>
    </row>
    <row r="2187" spans="22:22" x14ac:dyDescent="0.2">
      <c r="V2187" s="38"/>
    </row>
    <row r="2188" spans="22:22" x14ac:dyDescent="0.2">
      <c r="V2188" s="38"/>
    </row>
    <row r="2189" spans="22:22" x14ac:dyDescent="0.2">
      <c r="V2189" s="38"/>
    </row>
    <row r="2190" spans="22:22" x14ac:dyDescent="0.2">
      <c r="V2190" s="38"/>
    </row>
    <row r="2191" spans="22:22" x14ac:dyDescent="0.2">
      <c r="V2191" s="38"/>
    </row>
    <row r="2192" spans="22:22" x14ac:dyDescent="0.2">
      <c r="V2192" s="38"/>
    </row>
    <row r="2193" spans="22:22" x14ac:dyDescent="0.2">
      <c r="V2193" s="38"/>
    </row>
    <row r="2194" spans="22:22" x14ac:dyDescent="0.2">
      <c r="V2194" s="38"/>
    </row>
    <row r="2195" spans="22:22" x14ac:dyDescent="0.2">
      <c r="V2195" s="38"/>
    </row>
    <row r="2196" spans="22:22" x14ac:dyDescent="0.2">
      <c r="V2196" s="38"/>
    </row>
    <row r="2197" spans="22:22" x14ac:dyDescent="0.2">
      <c r="V2197" s="38"/>
    </row>
    <row r="2198" spans="22:22" x14ac:dyDescent="0.2">
      <c r="V2198" s="38"/>
    </row>
    <row r="2199" spans="22:22" x14ac:dyDescent="0.2">
      <c r="V2199" s="38"/>
    </row>
  </sheetData>
  <sheetProtection password="CF0E" sheet="1" objects="1" scenarios="1" selectLockedCells="1" autoFilter="0"/>
  <customSheetViews>
    <customSheetView guid="{21784BF1-AFA2-4827-869C-83AB9911205F}" scale="75" showPageBreaks="1" showGridLines="0" printArea="1" hiddenColumns="1" view="pageBreakPreview" showRuler="0" topLeftCell="G1">
      <selection activeCell="V33" sqref="V33"/>
      <rowBreaks count="36" manualBreakCount="36">
        <brk id="58" min="6" max="21" man="1"/>
        <brk id="113" min="6" max="19" man="1"/>
        <brk id="168" min="6" max="19" man="1"/>
        <brk id="223" min="6" max="19" man="1"/>
        <brk id="278" min="6" max="19" man="1"/>
        <brk id="333" min="6" max="19" man="1"/>
        <brk id="388" min="6" max="19" man="1"/>
        <brk id="443" min="6" max="19" man="1"/>
        <brk id="498" min="6" max="19" man="1"/>
        <brk id="553" min="6" max="19" man="1"/>
        <brk id="608" min="6" max="19" man="1"/>
        <brk id="663" min="6" max="19" man="1"/>
        <brk id="718" min="6" max="19" man="1"/>
        <brk id="773" min="6" max="19" man="1"/>
        <brk id="828" min="6" max="19" man="1"/>
        <brk id="883" min="6" max="19" man="1"/>
        <brk id="938" min="6" max="19" man="1"/>
        <brk id="993" min="6" max="19" man="1"/>
        <brk id="1048" min="6" max="19" man="1"/>
        <brk id="1103" min="6" max="19" man="1"/>
        <brk id="1158" min="6" max="19" man="1"/>
        <brk id="1213" min="6" max="19" man="1"/>
        <brk id="1268" min="6" max="19" man="1"/>
        <brk id="1323" min="6" max="19" man="1"/>
        <brk id="1378" min="6" max="19" man="1"/>
        <brk id="1433" min="6" max="19" man="1"/>
        <brk id="1488" min="6" max="19" man="1"/>
        <brk id="1543" min="6" max="19" man="1"/>
        <brk id="1598" min="6" max="19" man="1"/>
        <brk id="1653" min="6" max="19" man="1"/>
        <brk id="1708" min="6" max="19" man="1"/>
        <brk id="1763" min="6" max="19" man="1"/>
        <brk id="1818" min="6" max="19" man="1"/>
        <brk id="1873" min="6" max="19" man="1"/>
        <brk id="1928" min="6" max="19" man="1"/>
        <brk id="1983" min="6" max="19" man="1"/>
      </rowBreaks>
      <colBreaks count="1" manualBreakCount="1">
        <brk id="27" max="1048575" man="1"/>
      </colBreaks>
      <pageMargins left="0" right="0" top="0" bottom="0" header="0" footer="0"/>
      <pageSetup paperSize="9" scale="74" orientation="landscape" verticalDpi="0" r:id="rId1"/>
      <headerFooter alignWithMargins="0"/>
    </customSheetView>
  </customSheetViews>
  <mergeCells count="30">
    <mergeCell ref="AF15:AF19"/>
    <mergeCell ref="K2:L3"/>
    <mergeCell ref="K5:L19"/>
    <mergeCell ref="AD15:AE19"/>
    <mergeCell ref="AA15:AA19"/>
    <mergeCell ref="AB15:AC15"/>
    <mergeCell ref="AB17:AC19"/>
    <mergeCell ref="Y15:Y19"/>
    <mergeCell ref="Z15:Z19"/>
    <mergeCell ref="O11:P11"/>
    <mergeCell ref="O19:Q19"/>
    <mergeCell ref="O15:Q15"/>
    <mergeCell ref="O17:P17"/>
    <mergeCell ref="N2:Q5"/>
    <mergeCell ref="O7:Q7"/>
    <mergeCell ref="T7:V7"/>
    <mergeCell ref="T9:U9"/>
    <mergeCell ref="T11:U11"/>
    <mergeCell ref="O9:P9"/>
    <mergeCell ref="S2:S3"/>
    <mergeCell ref="S4:S5"/>
    <mergeCell ref="T2:V3"/>
    <mergeCell ref="T4:V5"/>
    <mergeCell ref="AB13:AC13"/>
    <mergeCell ref="T15:V15"/>
    <mergeCell ref="T17:U17"/>
    <mergeCell ref="T19:V19"/>
    <mergeCell ref="K20:L20"/>
    <mergeCell ref="T13:V13"/>
    <mergeCell ref="O13:Q13"/>
  </mergeCells>
  <phoneticPr fontId="6" type="noConversion"/>
  <conditionalFormatting sqref="V22:V2999">
    <cfRule type="cellIs" dxfId="51" priority="34" stopIfTrue="1" operator="notEqual">
      <formula>"&lt;&gt;"</formula>
    </cfRule>
  </conditionalFormatting>
  <conditionalFormatting sqref="K2:L3">
    <cfRule type="expression" dxfId="50" priority="28" stopIfTrue="1">
      <formula>$K$2&lt;&gt;""</formula>
    </cfRule>
  </conditionalFormatting>
  <conditionalFormatting sqref="T22:T2999">
    <cfRule type="cellIs" dxfId="49" priority="5" operator="equal">
      <formula>"celda Vacia"</formula>
    </cfRule>
  </conditionalFormatting>
  <conditionalFormatting sqref="K22:K2999">
    <cfRule type="expression" dxfId="48" priority="7" stopIfTrue="1">
      <formula>OR($I22="c",$I22="css")</formula>
    </cfRule>
    <cfRule type="expression" dxfId="47" priority="14" stopIfTrue="1">
      <formula>OR($I22="c1",$I22="c2",$I22="c3",$I22="c4",$I22="c5")</formula>
    </cfRule>
    <cfRule type="expression" dxfId="46" priority="26" stopIfTrue="1">
      <formula>OR($I22="p",$I22="p1",$I22="p2",$I22="p3",$I22="p4",$I22="p5")</formula>
    </cfRule>
  </conditionalFormatting>
  <conditionalFormatting sqref="L22:M2999">
    <cfRule type="expression" dxfId="45" priority="8" stopIfTrue="1">
      <formula>OR($I22="c",$I22="css")</formula>
    </cfRule>
    <cfRule type="expression" dxfId="44" priority="15" stopIfTrue="1">
      <formula>OR($I22="c1",$I22="c2",$I22="c3",$I22="c4",$I22="c5")</formula>
    </cfRule>
    <cfRule type="expression" dxfId="43" priority="22" stopIfTrue="1">
      <formula>OR($I22="p",$I22="p1",$I22="p2",$I22="p3",$I22="p4",$I22="p5")</formula>
    </cfRule>
  </conditionalFormatting>
  <conditionalFormatting sqref="N22:N2999">
    <cfRule type="expression" dxfId="42" priority="9" stopIfTrue="1">
      <formula>OR($I22="c",$I22="css")</formula>
    </cfRule>
    <cfRule type="expression" dxfId="41" priority="16" stopIfTrue="1">
      <formula>OR($I22="c1",$I22="c2",$I22="c3",$I22="c4",$I22="c5")</formula>
    </cfRule>
    <cfRule type="expression" dxfId="40" priority="23" stopIfTrue="1">
      <formula>OR($I22="p",$I22="p1",$I22="p2",$I22="p3",$I22="p4",$I22="p5")</formula>
    </cfRule>
  </conditionalFormatting>
  <conditionalFormatting sqref="O22:O2999">
    <cfRule type="expression" dxfId="39" priority="10" stopIfTrue="1">
      <formula>OR($I22="c",$I22="css")</formula>
    </cfRule>
    <cfRule type="expression" dxfId="38" priority="17" stopIfTrue="1">
      <formula>OR($I22="c1",$I22="c2",$I22="c3",$I22="c4",$I22="c5")</formula>
    </cfRule>
    <cfRule type="expression" dxfId="37" priority="24" stopIfTrue="1">
      <formula>OR($I22="p",$I22="p1",$I22="p2",$I22="p3",$I22="p4",$I22="p5")</formula>
    </cfRule>
  </conditionalFormatting>
  <conditionalFormatting sqref="P22:P2999">
    <cfRule type="expression" dxfId="36" priority="11" stopIfTrue="1">
      <formula>OR($I22="c",$I22="css")</formula>
    </cfRule>
    <cfRule type="expression" dxfId="35" priority="18" stopIfTrue="1">
      <formula>OR($I22="c1",$I22="c2",$I22="c3",$I22="c4",$I22="c5")</formula>
    </cfRule>
    <cfRule type="expression" dxfId="34" priority="27" stopIfTrue="1">
      <formula>OR($I22="p",$I22="p1",$I22="p2",$I22="p3",$I22="p4",$I22="p5")</formula>
    </cfRule>
  </conditionalFormatting>
  <conditionalFormatting sqref="Q22:Q2999 T22:T2999">
    <cfRule type="expression" dxfId="33" priority="12" stopIfTrue="1">
      <formula>OR($I22="c",$I22="css")</formula>
    </cfRule>
    <cfRule type="expression" dxfId="32" priority="19" stopIfTrue="1">
      <formula>OR($I22="c1",$I22="c2",$I22="c3",$I22="c4",$I22="c5")</formula>
    </cfRule>
    <cfRule type="expression" dxfId="31" priority="25" stopIfTrue="1">
      <formula>OR($I22="p",$I22="p1",$I22="p2",$I22="p3",$I22="p4",$I22="p5")</formula>
    </cfRule>
  </conditionalFormatting>
  <conditionalFormatting sqref="S22:S2999">
    <cfRule type="expression" dxfId="30" priority="3" stopIfTrue="1">
      <formula>OR($I22="c",$I22="css")</formula>
    </cfRule>
    <cfRule type="expression" dxfId="29" priority="13" stopIfTrue="1">
      <formula>OR($I22="c1",$I22="c2",$I22="c3",$I22="c4",$I22="c5")</formula>
    </cfRule>
    <cfRule type="cellIs" dxfId="28" priority="20" operator="notEqual">
      <formula>""</formula>
    </cfRule>
    <cfRule type="expression" dxfId="27" priority="21" stopIfTrue="1">
      <formula>OR($I22="p1",$I22="p2",$I22="p3",$I22="p4",$I22="p5")</formula>
    </cfRule>
  </conditionalFormatting>
  <conditionalFormatting sqref="U22:U2999">
    <cfRule type="expression" dxfId="26" priority="29" stopIfTrue="1">
      <formula>AND(OR(I22="c",I22="c1",I22="c2",I22="c3",),S22="")</formula>
    </cfRule>
    <cfRule type="expression" dxfId="25" priority="33" stopIfTrue="1">
      <formula>I22&lt;&gt;""</formula>
    </cfRule>
  </conditionalFormatting>
  <conditionalFormatting sqref="T9:U9 T11:U11">
    <cfRule type="cellIs" dxfId="24" priority="2" operator="equal">
      <formula>""</formula>
    </cfRule>
  </conditionalFormatting>
  <conditionalFormatting sqref="T2:V5">
    <cfRule type="cellIs" dxfId="23" priority="1" operator="equal">
      <formula>""</formula>
    </cfRule>
  </conditionalFormatting>
  <dataValidations count="1">
    <dataValidation type="decimal" operator="greaterThan" allowBlank="1" showInputMessage="1" showErrorMessage="1" errorTitle="Numero negativo o Cero." error="Debe introducir Importes mayores de CERO._x000a__x000a_No está permitida la introducción de Importes negativos o Cero." sqref="S22:S31 S33:S57 S59:S77 S79:S1999">
      <formula1>0</formula1>
    </dataValidation>
  </dataValidations>
  <printOptions horizontalCentered="1"/>
  <pageMargins left="0" right="0" top="0" bottom="0.19685039370078741" header="0" footer="0"/>
  <pageSetup paperSize="9" scale="79" fitToHeight="0" orientation="landscape" r:id="rId2"/>
  <headerFooter>
    <oddFooter>&amp;L&amp;"Arial,Cursiva"&amp;8&amp;K03+000&amp;F  /  &amp;A   /   &amp;D&amp;R&amp;"Arial,Cursiva"&amp;8&amp;K03+000Página &amp;P de &amp;N</oddFooter>
  </headerFooter>
  <rowBreaks count="2" manualBreakCount="2">
    <brk id="1932" min="9" max="22" man="1"/>
    <brk id="1993" min="9" max="22" man="1"/>
  </rowBreaks>
  <colBreaks count="1" manualBreakCount="1">
    <brk id="30" max="1048575" man="1"/>
  </colBreaks>
  <ignoredErrors>
    <ignoredError sqref="T17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indexed="13"/>
    <pageSetUpPr fitToPage="1"/>
  </sheetPr>
  <dimension ref="A1:K2485"/>
  <sheetViews>
    <sheetView showGridLines="0" view="pageBreakPreview" topLeftCell="B1" zoomScale="115" zoomScaleNormal="75" zoomScaleSheetLayoutView="115" workbookViewId="0">
      <pane ySplit="21" topLeftCell="A22" activePane="bottomLeft" state="frozen"/>
      <selection activeCell="O7" sqref="O7:Q7"/>
      <selection pane="bottomLeft" activeCell="K17" sqref="K17"/>
    </sheetView>
  </sheetViews>
  <sheetFormatPr baseColWidth="10" defaultRowHeight="14.25" x14ac:dyDescent="0.2"/>
  <cols>
    <col min="1" max="1" width="7.140625" style="21" hidden="1" customWidth="1"/>
    <col min="2" max="2" width="0.85546875" style="21" customWidth="1"/>
    <col min="3" max="3" width="12" style="22" bestFit="1" customWidth="1"/>
    <col min="4" max="4" width="69.5703125" style="23" customWidth="1"/>
    <col min="5" max="5" width="6.7109375" style="24" customWidth="1"/>
    <col min="6" max="6" width="1.7109375" style="23" customWidth="1"/>
    <col min="7" max="7" width="9.140625" style="26" bestFit="1" customWidth="1"/>
    <col min="8" max="9" width="15.7109375" style="26" customWidth="1"/>
    <col min="10" max="10" width="0.85546875" style="26" customWidth="1"/>
    <col min="11" max="11" width="56.5703125" style="26" customWidth="1"/>
    <col min="12" max="12" width="0.7109375" style="26" customWidth="1"/>
    <col min="13" max="16384" width="11.42578125" style="26"/>
  </cols>
  <sheetData>
    <row r="1" spans="2:11" ht="5.0999999999999996" customHeight="1" x14ac:dyDescent="0.2">
      <c r="F1" s="25"/>
    </row>
    <row r="2" spans="2:11" ht="12" x14ac:dyDescent="0.2">
      <c r="C2" s="255" t="str">
        <f>IF(EXPORTADO!A1="","",EXPORTADO!A1)</f>
        <v>PROYECTO DE INSTALACIONES PARA LA INSPECCIÓN DE CICLOMOTORES Y MOTOCICLETAS EN LA ESTACIÓN ITV 4114 DE SEVILLA</v>
      </c>
      <c r="D2" s="255"/>
      <c r="E2" s="255"/>
      <c r="F2" s="25"/>
      <c r="G2" s="245" t="str">
        <f>PRESUPUESTO!S2</f>
        <v>EMPRESA:</v>
      </c>
      <c r="H2" s="246"/>
      <c r="I2" s="246"/>
      <c r="J2" s="143"/>
      <c r="K2" s="239" t="str">
        <f>IF(PRESUPUESTO!T2="","Introducir el NOMBRE DE LA EMPRESA en la hoja presupuesto",PRESUPUESTO!T2)</f>
        <v>Introducir el NOMBRE DE LA EMPRESA en la hoja presupuesto</v>
      </c>
    </row>
    <row r="3" spans="2:11" ht="12" x14ac:dyDescent="0.2">
      <c r="C3" s="255"/>
      <c r="D3" s="255"/>
      <c r="E3" s="255"/>
      <c r="F3" s="25"/>
      <c r="G3" s="247"/>
      <c r="H3" s="248"/>
      <c r="I3" s="248"/>
      <c r="J3" s="27"/>
      <c r="K3" s="240"/>
    </row>
    <row r="4" spans="2:11" ht="5.0999999999999996" customHeight="1" x14ac:dyDescent="0.2">
      <c r="C4" s="28"/>
      <c r="D4" s="25"/>
      <c r="E4" s="29"/>
      <c r="F4" s="25"/>
      <c r="G4" s="247"/>
      <c r="H4" s="248"/>
      <c r="I4" s="248"/>
      <c r="J4" s="27"/>
      <c r="K4" s="240"/>
    </row>
    <row r="5" spans="2:11" ht="15" x14ac:dyDescent="0.2">
      <c r="C5" s="256" t="str">
        <f>IF(OR(C7&lt;&gt;"",C9&lt;&gt;"",C11&lt;&gt;"",C13&lt;&gt;"",C15&lt;&gt;""),"Existen INCIDENCIAS. si lo desea, puede volver a la hoja ''PRESUPUESTO'' y modificar los datos.","")</f>
        <v>Existen INCIDENCIAS. si lo desea, puede volver a la hoja ''PRESUPUESTO'' y modificar los datos.</v>
      </c>
      <c r="D5" s="256"/>
      <c r="E5" s="256"/>
      <c r="F5" s="25"/>
      <c r="G5" s="250" t="str">
        <f>PRESUPUESTO!S4</f>
        <v>CIF:</v>
      </c>
      <c r="H5" s="251"/>
      <c r="I5" s="251"/>
      <c r="J5" s="144"/>
      <c r="K5" s="145" t="str">
        <f>IF(PRESUPUESTO!T2="","Introducir el CIF en la hoja presupuesto",PRESUPUESTO!T2)</f>
        <v>Introducir el CIF en la hoja presupuesto</v>
      </c>
    </row>
    <row r="6" spans="2:11" ht="5.0999999999999996" customHeight="1" x14ac:dyDescent="0.2">
      <c r="C6" s="244"/>
      <c r="D6" s="244"/>
      <c r="E6" s="30"/>
      <c r="F6" s="31"/>
      <c r="G6" s="32"/>
      <c r="H6" s="33"/>
      <c r="I6" s="34"/>
      <c r="K6" s="139"/>
    </row>
    <row r="7" spans="2:11" ht="17.25" x14ac:dyDescent="0.2">
      <c r="B7" s="35"/>
      <c r="C7" s="254" t="str">
        <f>IF(PRESUPUESTO!Y21&lt;&gt;0,CONCATENATE(" - ",PRESUPUESTO!Y15," (",PRESUPUESTO!Y21,"). ","MOTIVO DE EXCLUSIÓN."),"")</f>
        <v xml:space="preserve"> - DETECTADAS PARTIDAS SIN PRECIO (111). MOTIVO DE EXCLUSIÓN.</v>
      </c>
      <c r="D7" s="254"/>
      <c r="E7" s="254"/>
      <c r="F7" s="36"/>
      <c r="G7" s="108" t="s">
        <v>3</v>
      </c>
      <c r="H7" s="252" t="str">
        <f>PRESUPUESTO!T7</f>
        <v>Rellenar Datos Empresa</v>
      </c>
      <c r="I7" s="253"/>
      <c r="K7" s="146" t="s">
        <v>84</v>
      </c>
    </row>
    <row r="8" spans="2:11" ht="5.0999999999999996" customHeight="1" x14ac:dyDescent="0.2">
      <c r="B8" s="35"/>
      <c r="C8" s="249"/>
      <c r="D8" s="249"/>
      <c r="E8" s="249"/>
      <c r="F8" s="37"/>
      <c r="G8" s="89"/>
      <c r="H8" s="89"/>
      <c r="I8" s="95"/>
      <c r="K8" s="241"/>
    </row>
    <row r="9" spans="2:11" ht="12" x14ac:dyDescent="0.2">
      <c r="B9" s="35"/>
      <c r="C9" s="254" t="str">
        <f>IF(PRESUPUESTO!Z21&lt;&gt;0,CONCATENATE(" - ",PRESUPUESTO!Z15," (",PRESUPUESTO!Z21,") ","MOTIVO DE EXCLUSIÓN SI NO APORTA JUSTIFICACIÓN (SOBRE 3) "),"")</f>
        <v/>
      </c>
      <c r="D9" s="254"/>
      <c r="E9" s="254"/>
      <c r="F9" s="36"/>
      <c r="G9" s="101" t="s">
        <v>4</v>
      </c>
      <c r="H9" s="109">
        <f>PRESUPUESTO!T9</f>
        <v>0</v>
      </c>
      <c r="I9" s="110" t="str">
        <f>PRESUPUESTO!V9</f>
        <v/>
      </c>
      <c r="K9" s="242"/>
    </row>
    <row r="10" spans="2:11" ht="5.0999999999999996" customHeight="1" x14ac:dyDescent="0.2">
      <c r="B10" s="35"/>
      <c r="C10" s="249"/>
      <c r="D10" s="249"/>
      <c r="E10" s="249"/>
      <c r="F10" s="39"/>
      <c r="G10" s="96"/>
      <c r="H10" s="96"/>
      <c r="I10" s="98"/>
      <c r="K10" s="242"/>
    </row>
    <row r="11" spans="2:11" ht="12" x14ac:dyDescent="0.2">
      <c r="B11" s="35"/>
      <c r="C11" s="254" t="str">
        <f>IF(PRESUPUESTO!AA21&lt;&gt;0,(" - "&amp;PRESUPUESTO!AA15&amp;".("&amp;PRESUPUESTO!AA13&amp;"). MOTIVO DE EXCLUSIÓN."),"")</f>
        <v xml:space="preserve"> - CAPITULO DE SEGURIDAD Y SALUD INFERIOR AL PRESUP. DE LICITACIÓN.(PEM). MOTIVO DE EXCLUSIÓN.</v>
      </c>
      <c r="D11" s="254"/>
      <c r="E11" s="254"/>
      <c r="F11" s="36"/>
      <c r="G11" s="101" t="s">
        <v>9</v>
      </c>
      <c r="H11" s="109">
        <f>PRESUPUESTO!T11</f>
        <v>0</v>
      </c>
      <c r="I11" s="110" t="str">
        <f>PRESUPUESTO!V11</f>
        <v/>
      </c>
      <c r="K11" s="242"/>
    </row>
    <row r="12" spans="2:11" ht="5.0999999999999996" customHeight="1" x14ac:dyDescent="0.2">
      <c r="B12" s="35"/>
      <c r="C12" s="249"/>
      <c r="D12" s="249"/>
      <c r="E12" s="249"/>
      <c r="F12" s="31"/>
      <c r="G12" s="99"/>
      <c r="H12" s="99"/>
      <c r="I12" s="100"/>
      <c r="K12" s="242"/>
    </row>
    <row r="13" spans="2:11" ht="12" x14ac:dyDescent="0.2">
      <c r="B13" s="35"/>
      <c r="C13" s="259" t="str">
        <f>IF(PRESUPUESTO!AC21="","",IF(PRESUPUESTO!AC21=PRESUPUESTO!AB15," - APLICA EL MISMO PORCENTAJE A TODAS LAS PARTIDAS DEL PRESUPUESTO.(-4 PUNTOS)",IF(PRESUPUESTO!AC21&gt;PRESUPUESTO!AB15*0.8," - APLICA EL MISMO PORCENTAJE A MAS DEL 80% DE LAS PARTIDAS DEL PRESUPUESTO.(-3 PUNTOS)",IF(PRESUPUESTO!AC21&gt;PRESUPUESTO!AB15*0.5," - APLICA EL MISMO PORCENTAJE A MAS DEL 50% DE LAS PARTIDAS DEL PRESUPUESTO.(-2 PUNTOS)",IF(PRESUPUESTO!AC21&gt;PRESUPUESTO!AB15*0.3," - APLICA EL MISMO PORCENTAJE A MAS DEL 30% DE LAS PARTIDAS DEL PRESUPUESTO.(-1 PUNTOS)","")))))</f>
        <v/>
      </c>
      <c r="D13" s="259"/>
      <c r="E13" s="259"/>
      <c r="F13" s="31"/>
      <c r="G13" s="101" t="s">
        <v>16</v>
      </c>
      <c r="H13" s="102"/>
      <c r="I13" s="111" t="str">
        <f>PRESUPUESTO!T13</f>
        <v/>
      </c>
      <c r="K13" s="242"/>
    </row>
    <row r="14" spans="2:11" ht="5.0999999999999996" customHeight="1" x14ac:dyDescent="0.2">
      <c r="B14" s="35"/>
      <c r="C14" s="260"/>
      <c r="D14" s="260"/>
      <c r="E14" s="260"/>
      <c r="F14" s="31"/>
      <c r="G14" s="96"/>
      <c r="H14" s="96"/>
      <c r="I14" s="100"/>
      <c r="K14" s="243"/>
    </row>
    <row r="15" spans="2:11" ht="15" customHeight="1" x14ac:dyDescent="0.2">
      <c r="B15" s="35"/>
      <c r="C15" s="258" t="str">
        <f>IF(PRESUPUESTO!AE21&lt;&gt;0,CONCATENATE(" - ",PRESUPUESTO!AD15," (",PRESUPUESTO!AE21,") ",PRESUPUESTO!AE2,"Adjuntar desglose de precios unitarios de todas las partidas que componen el capítulo y Certificado de precios del fabricante de los materiales del Anexo 15 del CR."&amp;" Posible motivo de EXCLUSIÓN si no se adjunta dicho desglose, conforme al punto 3.2.2.2 del PCAP"),"")</f>
        <v/>
      </c>
      <c r="D15" s="258"/>
      <c r="E15" s="258"/>
      <c r="G15" s="108" t="s">
        <v>5</v>
      </c>
      <c r="H15" s="257" t="str">
        <f>PRESUPUESTO!T15</f>
        <v>Faltan Datos</v>
      </c>
      <c r="I15" s="253"/>
      <c r="K15" s="140" t="s">
        <v>35</v>
      </c>
    </row>
    <row r="16" spans="2:11" ht="5.0999999999999996" customHeight="1" x14ac:dyDescent="0.2">
      <c r="B16" s="35"/>
      <c r="C16" s="258"/>
      <c r="D16" s="258"/>
      <c r="E16" s="258"/>
      <c r="F16" s="36"/>
      <c r="G16" s="104"/>
      <c r="H16" s="104"/>
      <c r="I16" s="100"/>
      <c r="K16" s="140"/>
    </row>
    <row r="17" spans="1:11" ht="12" x14ac:dyDescent="0.2">
      <c r="B17" s="35"/>
      <c r="C17" s="258"/>
      <c r="D17" s="258"/>
      <c r="E17" s="258"/>
      <c r="F17" s="41"/>
      <c r="G17" s="101" t="s">
        <v>6</v>
      </c>
      <c r="H17" s="112">
        <v>0.21</v>
      </c>
      <c r="I17" s="113" t="str">
        <f>PRESUPUESTO!V17</f>
        <v/>
      </c>
      <c r="K17" s="141"/>
    </row>
    <row r="18" spans="1:11" ht="5.0999999999999996" customHeight="1" x14ac:dyDescent="0.2">
      <c r="C18" s="258"/>
      <c r="D18" s="258"/>
      <c r="E18" s="258"/>
      <c r="F18" s="41"/>
      <c r="G18" s="104"/>
      <c r="H18" s="104"/>
      <c r="I18" s="100"/>
      <c r="K18" s="139"/>
    </row>
    <row r="19" spans="1:11" ht="15" customHeight="1" x14ac:dyDescent="0.2">
      <c r="C19" s="258"/>
      <c r="D19" s="258"/>
      <c r="E19" s="258"/>
      <c r="F19" s="41"/>
      <c r="G19" s="108" t="s">
        <v>7</v>
      </c>
      <c r="H19" s="257" t="str">
        <f>PRESUPUESTO!T19</f>
        <v>Faltan Datos</v>
      </c>
      <c r="I19" s="253"/>
      <c r="K19" s="142" t="s">
        <v>36</v>
      </c>
    </row>
    <row r="20" spans="1:11" ht="5.0999999999999996" customHeight="1" x14ac:dyDescent="0.2">
      <c r="C20" s="244"/>
      <c r="D20" s="244"/>
      <c r="E20" s="42"/>
      <c r="F20" s="43"/>
    </row>
    <row r="21" spans="1:11" s="74" customFormat="1" x14ac:dyDescent="0.2">
      <c r="A21" s="78"/>
      <c r="B21" s="78"/>
      <c r="C21" s="106" t="s">
        <v>10</v>
      </c>
      <c r="D21" s="82" t="s">
        <v>11</v>
      </c>
      <c r="E21" s="80" t="s">
        <v>12</v>
      </c>
      <c r="F21" s="81"/>
      <c r="G21" s="82" t="s">
        <v>19</v>
      </c>
      <c r="H21" s="82" t="s">
        <v>20</v>
      </c>
      <c r="I21" s="84" t="s">
        <v>22</v>
      </c>
      <c r="K21" s="82" t="s">
        <v>1</v>
      </c>
    </row>
    <row r="22" spans="1:11" s="74" customFormat="1" ht="12" x14ac:dyDescent="0.2">
      <c r="A22" s="78" t="str">
        <f>PRESUPUESTO!I22</f>
        <v>c</v>
      </c>
      <c r="B22" s="78"/>
      <c r="C22" s="107" t="str">
        <f>PRESUPUESTO!K22</f>
        <v>01</v>
      </c>
      <c r="D22" s="87" t="str">
        <f>PRESUPUESTO!L22</f>
        <v>DEMOLICIONES Y TRABAJOS PREVIOS</v>
      </c>
      <c r="E22" s="56" t="str">
        <f>PRESUPUESTO!N22</f>
        <v/>
      </c>
      <c r="F22" s="50"/>
      <c r="G22" s="89" t="str">
        <f>IF(PRESUPUESTO!S22="","",PRESUPUESTO!S22)</f>
        <v/>
      </c>
      <c r="H22" s="89">
        <f>PRESUPUESTO!T22</f>
        <v>0</v>
      </c>
      <c r="I22" s="97" t="str">
        <f>PRESUPUESTO!U22</f>
        <v/>
      </c>
      <c r="K22" s="45" t="str">
        <f>PRESUPUESTO!X22</f>
        <v/>
      </c>
    </row>
    <row r="23" spans="1:11" s="74" customFormat="1" ht="12" x14ac:dyDescent="0.2">
      <c r="A23" s="78" t="str">
        <f>PRESUPUESTO!I23</f>
        <v>p1</v>
      </c>
      <c r="B23" s="78"/>
      <c r="C23" s="107" t="str">
        <f>PRESUPUESTO!K23</f>
        <v>01.01</v>
      </c>
      <c r="D23" s="87" t="str">
        <f>PRESUPUESTO!L23</f>
        <v>DESMONTADO REVEST. PAREDES ELEMENTOS DE MADERA APROV. DEL 50%</v>
      </c>
      <c r="E23" s="56" t="str">
        <f>PRESUPUESTO!N23</f>
        <v>m2</v>
      </c>
      <c r="F23" s="50"/>
      <c r="G23" s="89" t="str">
        <f>IF(PRESUPUESTO!S23="","",PRESUPUESTO!S23)</f>
        <v/>
      </c>
      <c r="H23" s="89" t="str">
        <f>PRESUPUESTO!T23</f>
        <v>Celda Vacia</v>
      </c>
      <c r="I23" s="97" t="str">
        <f>PRESUPUESTO!U23</f>
        <v/>
      </c>
      <c r="K23" s="45" t="str">
        <f>PRESUPUESTO!X23</f>
        <v>PARTIDA SIN PRECIO</v>
      </c>
    </row>
    <row r="24" spans="1:11" s="74" customFormat="1" ht="12" x14ac:dyDescent="0.2">
      <c r="A24" s="78" t="str">
        <f>PRESUPUESTO!I24</f>
        <v>p1</v>
      </c>
      <c r="B24" s="78"/>
      <c r="C24" s="107" t="str">
        <f>PRESUPUESTO!K24</f>
        <v>01.02</v>
      </c>
      <c r="D24" s="87" t="str">
        <f>PRESUPUESTO!L24</f>
        <v>TRASLADO PAPELERA METÁLICA</v>
      </c>
      <c r="E24" s="56" t="str">
        <f>PRESUPUESTO!N24</f>
        <v>u</v>
      </c>
      <c r="F24" s="50"/>
      <c r="G24" s="89" t="str">
        <f>IF(PRESUPUESTO!S24="","",PRESUPUESTO!S24)</f>
        <v/>
      </c>
      <c r="H24" s="89" t="str">
        <f>PRESUPUESTO!T24</f>
        <v>Celda Vacia</v>
      </c>
      <c r="I24" s="97" t="str">
        <f>PRESUPUESTO!U24</f>
        <v/>
      </c>
      <c r="K24" s="45" t="str">
        <f>PRESUPUESTO!X24</f>
        <v>PARTIDA SIN PRECIO</v>
      </c>
    </row>
    <row r="25" spans="1:11" s="74" customFormat="1" ht="12" x14ac:dyDescent="0.2">
      <c r="A25" s="78" t="str">
        <f>PRESUPUESTO!I25</f>
        <v>p1</v>
      </c>
      <c r="B25" s="78"/>
      <c r="C25" s="107" t="str">
        <f>PRESUPUESTO!K25</f>
        <v>01.03</v>
      </c>
      <c r="D25" s="87" t="str">
        <f>PRESUPUESTO!L25</f>
        <v>APERTURA DE HUECO EN PANEL SÁNDWICH DE FACHADA I/ESTRUCTURA</v>
      </c>
      <c r="E25" s="56" t="str">
        <f>PRESUPUESTO!N25</f>
        <v>m2</v>
      </c>
      <c r="F25" s="50"/>
      <c r="G25" s="89" t="str">
        <f>IF(PRESUPUESTO!S25="","",PRESUPUESTO!S25)</f>
        <v/>
      </c>
      <c r="H25" s="89" t="str">
        <f>PRESUPUESTO!T25</f>
        <v>Celda Vacia</v>
      </c>
      <c r="I25" s="97" t="str">
        <f>PRESUPUESTO!U25</f>
        <v/>
      </c>
      <c r="K25" s="45" t="str">
        <f>PRESUPUESTO!X25</f>
        <v>PARTIDA SIN PRECIO</v>
      </c>
    </row>
    <row r="26" spans="1:11" s="74" customFormat="1" ht="12" x14ac:dyDescent="0.2">
      <c r="A26" s="78" t="str">
        <f>PRESUPUESTO!I26</f>
        <v>p1</v>
      </c>
      <c r="B26" s="78"/>
      <c r="C26" s="107" t="str">
        <f>PRESUPUESTO!K26</f>
        <v>01.04</v>
      </c>
      <c r="D26" s="87" t="str">
        <f>PRESUPUESTO!L26</f>
        <v>CORTE EN MURO DE HORMIGÓN CON DISCO DE DIAMANTE</v>
      </c>
      <c r="E26" s="56" t="str">
        <f>PRESUPUESTO!N26</f>
        <v>m</v>
      </c>
      <c r="F26" s="50"/>
      <c r="G26" s="89" t="str">
        <f>IF(PRESUPUESTO!S26="","",PRESUPUESTO!S26)</f>
        <v/>
      </c>
      <c r="H26" s="89" t="str">
        <f>PRESUPUESTO!T26</f>
        <v>Celda Vacia</v>
      </c>
      <c r="I26" s="97" t="str">
        <f>PRESUPUESTO!U26</f>
        <v/>
      </c>
      <c r="K26" s="45" t="str">
        <f>PRESUPUESTO!X26</f>
        <v>PARTIDA SIN PRECIO</v>
      </c>
    </row>
    <row r="27" spans="1:11" s="74" customFormat="1" ht="12" x14ac:dyDescent="0.2">
      <c r="A27" s="78" t="str">
        <f>PRESUPUESTO!I27</f>
        <v>p1</v>
      </c>
      <c r="B27" s="78"/>
      <c r="C27" s="107" t="str">
        <f>PRESUPUESTO!K27</f>
        <v>01.05</v>
      </c>
      <c r="D27" s="87" t="str">
        <f>PRESUPUESTO!L27</f>
        <v>DEMOLICIÓN SELECTIVA M. MANUALES DE CITARA DE L/H</v>
      </c>
      <c r="E27" s="56" t="str">
        <f>PRESUPUESTO!N27</f>
        <v>m2</v>
      </c>
      <c r="F27" s="50"/>
      <c r="G27" s="89" t="str">
        <f>IF(PRESUPUESTO!S27="","",PRESUPUESTO!S27)</f>
        <v/>
      </c>
      <c r="H27" s="89" t="str">
        <f>PRESUPUESTO!T27</f>
        <v>Celda Vacia</v>
      </c>
      <c r="I27" s="97" t="str">
        <f>PRESUPUESTO!U27</f>
        <v/>
      </c>
      <c r="K27" s="45" t="str">
        <f>PRESUPUESTO!X27</f>
        <v>PARTIDA SIN PRECIO</v>
      </c>
    </row>
    <row r="28" spans="1:11" s="74" customFormat="1" ht="12" x14ac:dyDescent="0.2">
      <c r="A28" s="78" t="str">
        <f>PRESUPUESTO!I28</f>
        <v>p1</v>
      </c>
      <c r="B28" s="78"/>
      <c r="C28" s="107" t="str">
        <f>PRESUPUESTO!K28</f>
        <v>01.06</v>
      </c>
      <c r="D28" s="87" t="str">
        <f>PRESUPUESTO!L28</f>
        <v>DEMOLICIÓN SELECTIVA M. MANUALES DE SOLADO Y RODAPIÉ BALD. CER.</v>
      </c>
      <c r="E28" s="56" t="str">
        <f>PRESUPUESTO!N28</f>
        <v>m2</v>
      </c>
      <c r="F28" s="50"/>
      <c r="G28" s="89" t="str">
        <f>IF(PRESUPUESTO!S28="","",PRESUPUESTO!S28)</f>
        <v/>
      </c>
      <c r="H28" s="89" t="str">
        <f>PRESUPUESTO!T28</f>
        <v>Celda Vacia</v>
      </c>
      <c r="I28" s="97" t="str">
        <f>PRESUPUESTO!U28</f>
        <v/>
      </c>
      <c r="K28" s="45" t="str">
        <f>PRESUPUESTO!X28</f>
        <v>PARTIDA SIN PRECIO</v>
      </c>
    </row>
    <row r="29" spans="1:11" s="74" customFormat="1" ht="12" x14ac:dyDescent="0.2">
      <c r="A29" s="78" t="str">
        <f>PRESUPUESTO!I29</f>
        <v>p1</v>
      </c>
      <c r="B29" s="78"/>
      <c r="C29" s="107" t="str">
        <f>PRESUPUESTO!K29</f>
        <v>01.07</v>
      </c>
      <c r="D29" s="87" t="str">
        <f>PRESUPUESTO!L29</f>
        <v>DEMOLICION SELECTIVA M. MECÁNICOS DE SOLADO CON BALD. HIDRÁUL.</v>
      </c>
      <c r="E29" s="56" t="str">
        <f>PRESUPUESTO!N29</f>
        <v>m2</v>
      </c>
      <c r="F29" s="50"/>
      <c r="G29" s="89" t="str">
        <f>IF(PRESUPUESTO!S29="","",PRESUPUESTO!S29)</f>
        <v/>
      </c>
      <c r="H29" s="89" t="str">
        <f>PRESUPUESTO!T29</f>
        <v>Celda Vacia</v>
      </c>
      <c r="I29" s="97" t="str">
        <f>PRESUPUESTO!U29</f>
        <v/>
      </c>
      <c r="K29" s="45" t="str">
        <f>PRESUPUESTO!X29</f>
        <v>PARTIDA SIN PRECIO</v>
      </c>
    </row>
    <row r="30" spans="1:11" s="74" customFormat="1" ht="12" x14ac:dyDescent="0.2">
      <c r="A30" s="78" t="str">
        <f>PRESUPUESTO!I30</f>
        <v>p1</v>
      </c>
      <c r="B30" s="78"/>
      <c r="C30" s="107" t="str">
        <f>PRESUPUESTO!K30</f>
        <v>01.08</v>
      </c>
      <c r="D30" s="87" t="str">
        <f>PRESUPUESTO!L30</f>
        <v>DEMOLICIÓN DE BORDILLO</v>
      </c>
      <c r="E30" s="56" t="str">
        <f>PRESUPUESTO!N30</f>
        <v>m</v>
      </c>
      <c r="F30" s="50"/>
      <c r="G30" s="89" t="str">
        <f>IF(PRESUPUESTO!S30="","",PRESUPUESTO!S30)</f>
        <v/>
      </c>
      <c r="H30" s="89" t="str">
        <f>PRESUPUESTO!T30</f>
        <v>Celda Vacia</v>
      </c>
      <c r="I30" s="97" t="str">
        <f>PRESUPUESTO!U30</f>
        <v/>
      </c>
      <c r="K30" s="45" t="str">
        <f>PRESUPUESTO!X30</f>
        <v>PARTIDA SIN PRECIO</v>
      </c>
    </row>
    <row r="31" spans="1:11" s="74" customFormat="1" ht="12" x14ac:dyDescent="0.2">
      <c r="A31" s="78" t="str">
        <f>PRESUPUESTO!I31</f>
        <v>p1</v>
      </c>
      <c r="B31" s="78"/>
      <c r="C31" s="107" t="str">
        <f>PRESUPUESTO!K31</f>
        <v>01.09</v>
      </c>
      <c r="D31" s="87" t="str">
        <f>PRESUPUESTO!L31</f>
        <v>DEMOLICIÓN DE PAVIMENTO DE ASFALTO</v>
      </c>
      <c r="E31" s="56" t="str">
        <f>PRESUPUESTO!N31</f>
        <v>m2</v>
      </c>
      <c r="F31" s="50"/>
      <c r="G31" s="89" t="str">
        <f>IF(PRESUPUESTO!S31="","",PRESUPUESTO!S31)</f>
        <v/>
      </c>
      <c r="H31" s="89" t="str">
        <f>PRESUPUESTO!T31</f>
        <v>Celda Vacia</v>
      </c>
      <c r="I31" s="97" t="str">
        <f>PRESUPUESTO!U31</f>
        <v/>
      </c>
      <c r="K31" s="45" t="str">
        <f>PRESUPUESTO!X31</f>
        <v>PARTIDA SIN PRECIO</v>
      </c>
    </row>
    <row r="32" spans="1:11" s="74" customFormat="1" ht="12" x14ac:dyDescent="0.2">
      <c r="A32" s="78" t="str">
        <f>PRESUPUESTO!I32</f>
        <v>p1</v>
      </c>
      <c r="B32" s="78"/>
      <c r="C32" s="107" t="str">
        <f>PRESUPUESTO!K32</f>
        <v>01.10</v>
      </c>
      <c r="D32" s="87" t="str">
        <f>PRESUPUESTO!L32</f>
        <v>DESMONTAJE Y ACOPIO DE LONA CON ESTR. METÁLICA</v>
      </c>
      <c r="E32" s="56" t="str">
        <f>PRESUPUESTO!N32</f>
        <v>u</v>
      </c>
      <c r="F32" s="50"/>
      <c r="G32" s="89" t="str">
        <f>IF(PRESUPUESTO!S32="","",PRESUPUESTO!S32)</f>
        <v/>
      </c>
      <c r="H32" s="89" t="str">
        <f>PRESUPUESTO!T32</f>
        <v>Celda Vacia</v>
      </c>
      <c r="I32" s="97" t="str">
        <f>PRESUPUESTO!U32</f>
        <v/>
      </c>
      <c r="K32" s="45" t="str">
        <f>PRESUPUESTO!X32</f>
        <v>PARTIDA SIN PRECIO</v>
      </c>
    </row>
    <row r="33" spans="1:11" s="74" customFormat="1" ht="12" x14ac:dyDescent="0.2">
      <c r="A33" s="78" t="str">
        <f>PRESUPUESTO!I33</f>
        <v>p1</v>
      </c>
      <c r="B33" s="78"/>
      <c r="C33" s="107" t="str">
        <f>PRESUPUESTO!K33</f>
        <v>01.11</v>
      </c>
      <c r="D33" s="87" t="str">
        <f>PRESUPUESTO!L33</f>
        <v>DEMOLICIÓN DE SOLERA ARMADA DE 30 CM</v>
      </c>
      <c r="E33" s="56" t="str">
        <f>PRESUPUESTO!N33</f>
        <v>m2</v>
      </c>
      <c r="F33" s="50"/>
      <c r="G33" s="89" t="str">
        <f>IF(PRESUPUESTO!S33="","",PRESUPUESTO!S33)</f>
        <v/>
      </c>
      <c r="H33" s="89" t="str">
        <f>PRESUPUESTO!T33</f>
        <v>Celda Vacia</v>
      </c>
      <c r="I33" s="97" t="str">
        <f>PRESUPUESTO!U33</f>
        <v/>
      </c>
      <c r="K33" s="45" t="str">
        <f>PRESUPUESTO!X33</f>
        <v>PARTIDA SIN PRECIO</v>
      </c>
    </row>
    <row r="34" spans="1:11" s="74" customFormat="1" ht="12" x14ac:dyDescent="0.2">
      <c r="A34" s="78" t="str">
        <f>PRESUPUESTO!I34</f>
        <v>p1</v>
      </c>
      <c r="B34" s="78"/>
      <c r="C34" s="107" t="str">
        <f>PRESUPUESTO!K34</f>
        <v>01.12</v>
      </c>
      <c r="D34" s="87" t="str">
        <f>PRESUPUESTO!L34</f>
        <v>DESMONTAJE DE SEÑAL VERTICAL</v>
      </c>
      <c r="E34" s="56" t="str">
        <f>PRESUPUESTO!N34</f>
        <v>u</v>
      </c>
      <c r="F34" s="50"/>
      <c r="G34" s="89" t="str">
        <f>IF(PRESUPUESTO!S34="","",PRESUPUESTO!S34)</f>
        <v/>
      </c>
      <c r="H34" s="89" t="str">
        <f>PRESUPUESTO!T34</f>
        <v>Celda Vacia</v>
      </c>
      <c r="I34" s="97" t="str">
        <f>PRESUPUESTO!U34</f>
        <v/>
      </c>
      <c r="K34" s="45" t="str">
        <f>PRESUPUESTO!X34</f>
        <v>PARTIDA SIN PRECIO</v>
      </c>
    </row>
    <row r="35" spans="1:11" s="74" customFormat="1" ht="12" x14ac:dyDescent="0.2">
      <c r="A35" s="78" t="str">
        <f>PRESUPUESTO!I35</f>
        <v>c</v>
      </c>
      <c r="B35" s="78"/>
      <c r="C35" s="107" t="str">
        <f>PRESUPUESTO!K35</f>
        <v>02</v>
      </c>
      <c r="D35" s="87" t="str">
        <f>PRESUPUESTO!L35</f>
        <v>EXCAVACIONES</v>
      </c>
      <c r="E35" s="56" t="str">
        <f>PRESUPUESTO!N35</f>
        <v/>
      </c>
      <c r="F35" s="50"/>
      <c r="G35" s="89" t="str">
        <f>IF(PRESUPUESTO!S35="","",PRESUPUESTO!S35)</f>
        <v/>
      </c>
      <c r="H35" s="89">
        <f>PRESUPUESTO!T35</f>
        <v>0</v>
      </c>
      <c r="I35" s="97" t="str">
        <f>PRESUPUESTO!U35</f>
        <v/>
      </c>
      <c r="K35" s="45" t="str">
        <f>PRESUPUESTO!X35</f>
        <v/>
      </c>
    </row>
    <row r="36" spans="1:11" s="74" customFormat="1" ht="12" x14ac:dyDescent="0.2">
      <c r="A36" s="78" t="str">
        <f>PRESUPUESTO!I36</f>
        <v>p1</v>
      </c>
      <c r="B36" s="78"/>
      <c r="C36" s="107" t="str">
        <f>PRESUPUESTO!K36</f>
        <v>02.01</v>
      </c>
      <c r="D36" s="87" t="str">
        <f>PRESUPUESTO!L36</f>
        <v>EXCAVACIÓN, TIERRA C. MEDIA, M. MANUALES, PROF. MÁX. 1,50 m</v>
      </c>
      <c r="E36" s="56" t="str">
        <f>PRESUPUESTO!N36</f>
        <v>m3</v>
      </c>
      <c r="F36" s="50"/>
      <c r="G36" s="89" t="str">
        <f>IF(PRESUPUESTO!S36="","",PRESUPUESTO!S36)</f>
        <v/>
      </c>
      <c r="H36" s="89" t="str">
        <f>PRESUPUESTO!T36</f>
        <v>Celda Vacia</v>
      </c>
      <c r="I36" s="97" t="str">
        <f>PRESUPUESTO!U36</f>
        <v/>
      </c>
      <c r="K36" s="45" t="str">
        <f>PRESUPUESTO!X36</f>
        <v>PARTIDA SIN PRECIO</v>
      </c>
    </row>
    <row r="37" spans="1:11" s="74" customFormat="1" ht="12" x14ac:dyDescent="0.2">
      <c r="A37" s="78" t="str">
        <f>PRESUPUESTO!I37</f>
        <v>c</v>
      </c>
      <c r="B37" s="78"/>
      <c r="C37" s="107" t="str">
        <f>PRESUPUESTO!K37</f>
        <v>03</v>
      </c>
      <c r="D37" s="87" t="str">
        <f>PRESUPUESTO!L37</f>
        <v>CANALIZACIONES SUBTERRÁNEAS</v>
      </c>
      <c r="E37" s="56" t="str">
        <f>PRESUPUESTO!N37</f>
        <v/>
      </c>
      <c r="F37" s="50"/>
      <c r="G37" s="89" t="str">
        <f>IF(PRESUPUESTO!S37="","",PRESUPUESTO!S37)</f>
        <v/>
      </c>
      <c r="H37" s="89">
        <f>PRESUPUESTO!T37</f>
        <v>0</v>
      </c>
      <c r="I37" s="97" t="str">
        <f>PRESUPUESTO!U37</f>
        <v/>
      </c>
      <c r="K37" s="45" t="str">
        <f>PRESUPUESTO!X37</f>
        <v/>
      </c>
    </row>
    <row r="38" spans="1:11" s="74" customFormat="1" ht="12" x14ac:dyDescent="0.2">
      <c r="A38" s="78" t="str">
        <f>PRESUPUESTO!I38</f>
        <v>p1</v>
      </c>
      <c r="B38" s="78"/>
      <c r="C38" s="107" t="str">
        <f>PRESUPUESTO!K38</f>
        <v>03.01</v>
      </c>
      <c r="D38" s="87" t="str">
        <f>PRESUPUESTO!L38</f>
        <v>CANALIZACIÓN ENTERRADA TUBERÍA PVC DIÁM. 110 mm</v>
      </c>
      <c r="E38" s="56" t="str">
        <f>PRESUPUESTO!N38</f>
        <v>m</v>
      </c>
      <c r="F38" s="50"/>
      <c r="G38" s="89" t="str">
        <f>IF(PRESUPUESTO!S38="","",PRESUPUESTO!S38)</f>
        <v/>
      </c>
      <c r="H38" s="89" t="str">
        <f>PRESUPUESTO!T38</f>
        <v>Celda Vacia</v>
      </c>
      <c r="I38" s="97" t="str">
        <f>PRESUPUESTO!U38</f>
        <v/>
      </c>
      <c r="K38" s="45" t="str">
        <f>PRESUPUESTO!X38</f>
        <v>PARTIDA SIN PRECIO</v>
      </c>
    </row>
    <row r="39" spans="1:11" s="74" customFormat="1" ht="12" x14ac:dyDescent="0.2">
      <c r="A39" s="78" t="str">
        <f>PRESUPUESTO!I39</f>
        <v>c</v>
      </c>
      <c r="B39" s="78"/>
      <c r="C39" s="107" t="str">
        <f>PRESUPUESTO!K39</f>
        <v>04</v>
      </c>
      <c r="D39" s="87" t="str">
        <f>PRESUPUESTO!L39</f>
        <v>HORMIGÓN, SOLERAS Y BANCADAS</v>
      </c>
      <c r="E39" s="56" t="str">
        <f>PRESUPUESTO!N39</f>
        <v/>
      </c>
      <c r="F39" s="50"/>
      <c r="G39" s="89" t="str">
        <f>IF(PRESUPUESTO!S39="","",PRESUPUESTO!S39)</f>
        <v/>
      </c>
      <c r="H39" s="89">
        <f>PRESUPUESTO!T39</f>
        <v>0</v>
      </c>
      <c r="I39" s="97" t="str">
        <f>PRESUPUESTO!U39</f>
        <v/>
      </c>
      <c r="K39" s="45" t="str">
        <f>PRESUPUESTO!X39</f>
        <v/>
      </c>
    </row>
    <row r="40" spans="1:11" s="74" customFormat="1" ht="12" x14ac:dyDescent="0.2">
      <c r="A40" s="78" t="str">
        <f>PRESUPUESTO!I40</f>
        <v>p1</v>
      </c>
      <c r="B40" s="78"/>
      <c r="C40" s="107" t="str">
        <f>PRESUPUESTO!K40</f>
        <v>04.01</v>
      </c>
      <c r="D40" s="87" t="str">
        <f>PRESUPUESTO!L40</f>
        <v>SOLERA HORMIGÓN HA-25 #150x150x6 mm 15 cm ESP.</v>
      </c>
      <c r="E40" s="56" t="str">
        <f>PRESUPUESTO!N40</f>
        <v>m2</v>
      </c>
      <c r="F40" s="50"/>
      <c r="G40" s="89" t="str">
        <f>IF(PRESUPUESTO!S40="","",PRESUPUESTO!S40)</f>
        <v/>
      </c>
      <c r="H40" s="89" t="str">
        <f>PRESUPUESTO!T40</f>
        <v>Celda Vacia</v>
      </c>
      <c r="I40" s="97" t="str">
        <f>PRESUPUESTO!U40</f>
        <v/>
      </c>
      <c r="K40" s="45" t="str">
        <f>PRESUPUESTO!X40</f>
        <v>PARTIDA SIN PRECIO</v>
      </c>
    </row>
    <row r="41" spans="1:11" s="74" customFormat="1" ht="12" x14ac:dyDescent="0.2">
      <c r="A41" s="78" t="str">
        <f>PRESUPUESTO!I41</f>
        <v>p1</v>
      </c>
      <c r="B41" s="78"/>
      <c r="C41" s="107" t="str">
        <f>PRESUPUESTO!K41</f>
        <v>04.02</v>
      </c>
      <c r="D41" s="87" t="str">
        <f>PRESUPUESTO!L41</f>
        <v>ACERO EN BARRAS CORRUGADAS B500S EN CIMENT.</v>
      </c>
      <c r="E41" s="56" t="str">
        <f>PRESUPUESTO!N41</f>
        <v>kg</v>
      </c>
      <c r="F41" s="50"/>
      <c r="G41" s="89" t="str">
        <f>IF(PRESUPUESTO!S41="","",PRESUPUESTO!S41)</f>
        <v/>
      </c>
      <c r="H41" s="89" t="str">
        <f>PRESUPUESTO!T41</f>
        <v>Celda Vacia</v>
      </c>
      <c r="I41" s="97" t="str">
        <f>PRESUPUESTO!U41</f>
        <v/>
      </c>
      <c r="K41" s="45" t="str">
        <f>PRESUPUESTO!X41</f>
        <v>PARTIDA SIN PRECIO</v>
      </c>
    </row>
    <row r="42" spans="1:11" s="74" customFormat="1" ht="12" x14ac:dyDescent="0.2">
      <c r="A42" s="78" t="str">
        <f>PRESUPUESTO!I42</f>
        <v>p1</v>
      </c>
      <c r="B42" s="78"/>
      <c r="C42" s="107" t="str">
        <f>PRESUPUESTO!K42</f>
        <v>04.03</v>
      </c>
      <c r="D42" s="87" t="str">
        <f>PRESUPUESTO!L42</f>
        <v>ACERO S275JR EN BANCADAS I/IMPRIMACIÓN</v>
      </c>
      <c r="E42" s="56" t="str">
        <f>PRESUPUESTO!N42</f>
        <v>kg</v>
      </c>
      <c r="F42" s="50"/>
      <c r="G42" s="89" t="str">
        <f>IF(PRESUPUESTO!S42="","",PRESUPUESTO!S42)</f>
        <v/>
      </c>
      <c r="H42" s="89" t="str">
        <f>PRESUPUESTO!T42</f>
        <v>Celda Vacia</v>
      </c>
      <c r="I42" s="97" t="str">
        <f>PRESUPUESTO!U42</f>
        <v/>
      </c>
      <c r="K42" s="45" t="str">
        <f>PRESUPUESTO!X42</f>
        <v>PARTIDA SIN PRECIO</v>
      </c>
    </row>
    <row r="43" spans="1:11" s="74" customFormat="1" ht="12" x14ac:dyDescent="0.2">
      <c r="A43" s="78" t="str">
        <f>PRESUPUESTO!I43</f>
        <v>p1</v>
      </c>
      <c r="B43" s="78"/>
      <c r="C43" s="107" t="str">
        <f>PRESUPUESTO!K43</f>
        <v>04.04</v>
      </c>
      <c r="D43" s="87" t="str">
        <f>PRESUPUESTO!L43</f>
        <v>ENCOFRADO DE MADERA</v>
      </c>
      <c r="E43" s="56" t="str">
        <f>PRESUPUESTO!N43</f>
        <v>m2</v>
      </c>
      <c r="F43" s="50"/>
      <c r="G43" s="89" t="str">
        <f>IF(PRESUPUESTO!S43="","",PRESUPUESTO!S43)</f>
        <v/>
      </c>
      <c r="H43" s="89" t="str">
        <f>PRESUPUESTO!T43</f>
        <v>Celda Vacia</v>
      </c>
      <c r="I43" s="97" t="str">
        <f>PRESUPUESTO!U43</f>
        <v/>
      </c>
      <c r="K43" s="45" t="str">
        <f>PRESUPUESTO!X43</f>
        <v>PARTIDA SIN PRECIO</v>
      </c>
    </row>
    <row r="44" spans="1:11" s="74" customFormat="1" ht="12" x14ac:dyDescent="0.2">
      <c r="A44" s="78" t="str">
        <f>PRESUPUESTO!I44</f>
        <v>c</v>
      </c>
      <c r="B44" s="78"/>
      <c r="C44" s="107" t="str">
        <f>PRESUPUESTO!K44</f>
        <v>05</v>
      </c>
      <c r="D44" s="87" t="str">
        <f>PRESUPUESTO!L44</f>
        <v>ALBAÑILERÍA</v>
      </c>
      <c r="E44" s="56" t="str">
        <f>PRESUPUESTO!N44</f>
        <v/>
      </c>
      <c r="F44" s="50"/>
      <c r="G44" s="89" t="str">
        <f>IF(PRESUPUESTO!S44="","",PRESUPUESTO!S44)</f>
        <v/>
      </c>
      <c r="H44" s="89">
        <f>PRESUPUESTO!T44</f>
        <v>0</v>
      </c>
      <c r="I44" s="97" t="str">
        <f>PRESUPUESTO!U44</f>
        <v/>
      </c>
      <c r="K44" s="45" t="str">
        <f>PRESUPUESTO!X44</f>
        <v/>
      </c>
    </row>
    <row r="45" spans="1:11" s="74" customFormat="1" ht="12" x14ac:dyDescent="0.2">
      <c r="A45" s="78" t="str">
        <f>PRESUPUESTO!I45</f>
        <v>p1</v>
      </c>
      <c r="B45" s="78"/>
      <c r="C45" s="107" t="str">
        <f>PRESUPUESTO!K45</f>
        <v>05.01</v>
      </c>
      <c r="D45" s="87" t="str">
        <f>PRESUPUESTO!L45</f>
        <v>CITARA LADRILLO H/D 7 cm</v>
      </c>
      <c r="E45" s="56" t="str">
        <f>PRESUPUESTO!N45</f>
        <v>m2</v>
      </c>
      <c r="F45" s="50"/>
      <c r="G45" s="89" t="str">
        <f>IF(PRESUPUESTO!S45="","",PRESUPUESTO!S45)</f>
        <v/>
      </c>
      <c r="H45" s="89" t="str">
        <f>PRESUPUESTO!T45</f>
        <v>Celda Vacia</v>
      </c>
      <c r="I45" s="97" t="str">
        <f>PRESUPUESTO!U45</f>
        <v/>
      </c>
      <c r="K45" s="45" t="str">
        <f>PRESUPUESTO!X45</f>
        <v>PARTIDA SIN PRECIO</v>
      </c>
    </row>
    <row r="46" spans="1:11" s="74" customFormat="1" ht="12" x14ac:dyDescent="0.2">
      <c r="A46" s="78" t="str">
        <f>PRESUPUESTO!I46</f>
        <v>p1</v>
      </c>
      <c r="B46" s="78"/>
      <c r="C46" s="107" t="str">
        <f>PRESUPUESTO!K46</f>
        <v>05.02</v>
      </c>
      <c r="D46" s="87" t="str">
        <f>PRESUPUESTO!L46</f>
        <v>SOLADO CON BALDOSAS HIDRÁULICAS</v>
      </c>
      <c r="E46" s="56" t="str">
        <f>PRESUPUESTO!N46</f>
        <v>m2</v>
      </c>
      <c r="F46" s="50"/>
      <c r="G46" s="89" t="str">
        <f>IF(PRESUPUESTO!S46="","",PRESUPUESTO!S46)</f>
        <v/>
      </c>
      <c r="H46" s="89" t="str">
        <f>PRESUPUESTO!T46</f>
        <v>Celda Vacia</v>
      </c>
      <c r="I46" s="97" t="str">
        <f>PRESUPUESTO!U46</f>
        <v/>
      </c>
      <c r="K46" s="45" t="str">
        <f>PRESUPUESTO!X46</f>
        <v>PARTIDA SIN PRECIO</v>
      </c>
    </row>
    <row r="47" spans="1:11" s="74" customFormat="1" ht="12" x14ac:dyDescent="0.2">
      <c r="A47" s="78" t="str">
        <f>PRESUPUESTO!I47</f>
        <v>p1</v>
      </c>
      <c r="B47" s="78"/>
      <c r="C47" s="107" t="str">
        <f>PRESUPUESTO!K47</f>
        <v>05.03</v>
      </c>
      <c r="D47" s="87" t="str">
        <f>PRESUPUESTO!L47</f>
        <v>BORDILLO PREFABRICADO DE HORMIGÓN HM-40 ACHAFLANADO</v>
      </c>
      <c r="E47" s="56" t="str">
        <f>PRESUPUESTO!N47</f>
        <v>m</v>
      </c>
      <c r="F47" s="50"/>
      <c r="G47" s="89" t="str">
        <f>IF(PRESUPUESTO!S47="","",PRESUPUESTO!S47)</f>
        <v/>
      </c>
      <c r="H47" s="89" t="str">
        <f>PRESUPUESTO!T47</f>
        <v>Celda Vacia</v>
      </c>
      <c r="I47" s="97" t="str">
        <f>PRESUPUESTO!U47</f>
        <v/>
      </c>
      <c r="K47" s="45" t="str">
        <f>PRESUPUESTO!X47</f>
        <v>PARTIDA SIN PRECIO</v>
      </c>
    </row>
    <row r="48" spans="1:11" s="74" customFormat="1" ht="12" x14ac:dyDescent="0.2">
      <c r="A48" s="78" t="str">
        <f>PRESUPUESTO!I48</f>
        <v>c</v>
      </c>
      <c r="B48" s="78"/>
      <c r="C48" s="107" t="str">
        <f>PRESUPUESTO!K48</f>
        <v>06</v>
      </c>
      <c r="D48" s="87" t="str">
        <f>PRESUPUESTO!L48</f>
        <v>REVESTIMIENTOS/AISLAMIENTO</v>
      </c>
      <c r="E48" s="56" t="str">
        <f>PRESUPUESTO!N48</f>
        <v/>
      </c>
      <c r="F48" s="50"/>
      <c r="G48" s="89" t="str">
        <f>IF(PRESUPUESTO!S48="","",PRESUPUESTO!S48)</f>
        <v/>
      </c>
      <c r="H48" s="89">
        <f>PRESUPUESTO!T48</f>
        <v>0</v>
      </c>
      <c r="I48" s="97" t="str">
        <f>PRESUPUESTO!U48</f>
        <v/>
      </c>
      <c r="K48" s="45" t="str">
        <f>PRESUPUESTO!X48</f>
        <v/>
      </c>
    </row>
    <row r="49" spans="1:11" s="74" customFormat="1" ht="12" x14ac:dyDescent="0.2">
      <c r="A49" s="78" t="str">
        <f>PRESUPUESTO!I49</f>
        <v>p1</v>
      </c>
      <c r="B49" s="78"/>
      <c r="C49" s="107" t="str">
        <f>PRESUPUESTO!K49</f>
        <v>06.01</v>
      </c>
      <c r="D49" s="87" t="str">
        <f>PRESUPUESTO!L49</f>
        <v>AISLAMIENTO ACÚSTICO A RUIDO AÉREO LÁMINA VISCOELÁSTICA 4 MM - 38 DB</v>
      </c>
      <c r="E49" s="56" t="str">
        <f>PRESUPUESTO!N49</f>
        <v>m2</v>
      </c>
      <c r="F49" s="50"/>
      <c r="G49" s="89" t="str">
        <f>IF(PRESUPUESTO!S49="","",PRESUPUESTO!S49)</f>
        <v/>
      </c>
      <c r="H49" s="89" t="str">
        <f>PRESUPUESTO!T49</f>
        <v>Celda Vacia</v>
      </c>
      <c r="I49" s="97" t="str">
        <f>PRESUPUESTO!U49</f>
        <v/>
      </c>
      <c r="K49" s="45" t="str">
        <f>PRESUPUESTO!X49</f>
        <v>PARTIDA SIN PRECIO</v>
      </c>
    </row>
    <row r="50" spans="1:11" s="74" customFormat="1" ht="12" x14ac:dyDescent="0.2">
      <c r="A50" s="78" t="str">
        <f>PRESUPUESTO!I50</f>
        <v>p1</v>
      </c>
      <c r="B50" s="78"/>
      <c r="C50" s="107" t="str">
        <f>PRESUPUESTO!K50</f>
        <v>06.02</v>
      </c>
      <c r="D50" s="87" t="str">
        <f>PRESUPUESTO!L50</f>
        <v>TRASDOSADO AUTOPORTANTE DE CARTON-YESO 15mm PERF. AC. GAL. FIJ. MEC</v>
      </c>
      <c r="E50" s="56" t="str">
        <f>PRESUPUESTO!N50</f>
        <v>m2</v>
      </c>
      <c r="F50" s="50"/>
      <c r="G50" s="89" t="str">
        <f>IF(PRESUPUESTO!S50="","",PRESUPUESTO!S50)</f>
        <v/>
      </c>
      <c r="H50" s="89" t="str">
        <f>PRESUPUESTO!T50</f>
        <v>Celda Vacia</v>
      </c>
      <c r="I50" s="97" t="str">
        <f>PRESUPUESTO!U50</f>
        <v/>
      </c>
      <c r="K50" s="45" t="str">
        <f>PRESUPUESTO!X50</f>
        <v>PARTIDA SIN PRECIO</v>
      </c>
    </row>
    <row r="51" spans="1:11" s="74" customFormat="1" ht="12" x14ac:dyDescent="0.2">
      <c r="A51" s="78" t="str">
        <f>PRESUPUESTO!I51</f>
        <v>p1</v>
      </c>
      <c r="B51" s="78"/>
      <c r="C51" s="107" t="str">
        <f>PRESUPUESTO!K51</f>
        <v>06.03</v>
      </c>
      <c r="D51" s="87" t="str">
        <f>PRESUPUESTO!L51</f>
        <v>AISLAMIENTO ACÚSTICO A RUIDO AÉREO LANA MINERAL 50 MM</v>
      </c>
      <c r="E51" s="56" t="str">
        <f>PRESUPUESTO!N51</f>
        <v>m2</v>
      </c>
      <c r="F51" s="50"/>
      <c r="G51" s="89" t="str">
        <f>IF(PRESUPUESTO!S51="","",PRESUPUESTO!S51)</f>
        <v/>
      </c>
      <c r="H51" s="89" t="str">
        <f>PRESUPUESTO!T51</f>
        <v>Celda Vacia</v>
      </c>
      <c r="I51" s="97" t="str">
        <f>PRESUPUESTO!U51</f>
        <v/>
      </c>
      <c r="K51" s="45" t="str">
        <f>PRESUPUESTO!X51</f>
        <v>PARTIDA SIN PRECIO</v>
      </c>
    </row>
    <row r="52" spans="1:11" s="74" customFormat="1" ht="12" x14ac:dyDescent="0.2">
      <c r="A52" s="78" t="str">
        <f>PRESUPUESTO!I52</f>
        <v>p1</v>
      </c>
      <c r="B52" s="78"/>
      <c r="C52" s="107" t="str">
        <f>PRESUPUESTO!K52</f>
        <v>06.04</v>
      </c>
      <c r="D52" s="87" t="str">
        <f>PRESUPUESTO!L52</f>
        <v>RODAPIÉ DE PVC PLEXIBLE 100x25MM</v>
      </c>
      <c r="E52" s="56" t="str">
        <f>PRESUPUESTO!N52</f>
        <v>m</v>
      </c>
      <c r="F52" s="50"/>
      <c r="G52" s="89" t="str">
        <f>IF(PRESUPUESTO!S52="","",PRESUPUESTO!S52)</f>
        <v/>
      </c>
      <c r="H52" s="89" t="str">
        <f>PRESUPUESTO!T52</f>
        <v>Celda Vacia</v>
      </c>
      <c r="I52" s="97" t="str">
        <f>PRESUPUESTO!U52</f>
        <v/>
      </c>
      <c r="K52" s="45" t="str">
        <f>PRESUPUESTO!X52</f>
        <v>PARTIDA SIN PRECIO</v>
      </c>
    </row>
    <row r="53" spans="1:11" s="74" customFormat="1" ht="12" x14ac:dyDescent="0.2">
      <c r="A53" s="78" t="str">
        <f>PRESUPUESTO!I53</f>
        <v>c</v>
      </c>
      <c r="B53" s="78"/>
      <c r="C53" s="107" t="str">
        <f>PRESUPUESTO!K53</f>
        <v>07</v>
      </c>
      <c r="D53" s="87" t="str">
        <f>PRESUPUESTO!L53</f>
        <v>CARPINTERÍA</v>
      </c>
      <c r="E53" s="56" t="str">
        <f>PRESUPUESTO!N53</f>
        <v/>
      </c>
      <c r="F53" s="50"/>
      <c r="G53" s="89" t="str">
        <f>IF(PRESUPUESTO!S53="","",PRESUPUESTO!S53)</f>
        <v/>
      </c>
      <c r="H53" s="89">
        <f>PRESUPUESTO!T53</f>
        <v>0</v>
      </c>
      <c r="I53" s="97" t="str">
        <f>PRESUPUESTO!U53</f>
        <v/>
      </c>
      <c r="K53" s="45" t="str">
        <f>PRESUPUESTO!X53</f>
        <v/>
      </c>
    </row>
    <row r="54" spans="1:11" s="74" customFormat="1" ht="12" x14ac:dyDescent="0.2">
      <c r="A54" s="78" t="str">
        <f>PRESUPUESTO!I54</f>
        <v>p1</v>
      </c>
      <c r="B54" s="78"/>
      <c r="C54" s="107" t="str">
        <f>PRESUPUESTO!K54</f>
        <v>07.01</v>
      </c>
      <c r="D54" s="87" t="str">
        <f>PRESUPUESTO!L54</f>
        <v>ADAPTACIÓN DE PUERTA DE CRISTAL</v>
      </c>
      <c r="E54" s="56" t="str">
        <f>PRESUPUESTO!N54</f>
        <v>u</v>
      </c>
      <c r="F54" s="50"/>
      <c r="G54" s="89" t="str">
        <f>IF(PRESUPUESTO!S54="","",PRESUPUESTO!S54)</f>
        <v/>
      </c>
      <c r="H54" s="89" t="str">
        <f>PRESUPUESTO!T54</f>
        <v>Celda Vacia</v>
      </c>
      <c r="I54" s="97" t="str">
        <f>PRESUPUESTO!U54</f>
        <v/>
      </c>
      <c r="K54" s="45" t="str">
        <f>PRESUPUESTO!X54</f>
        <v>PARTIDA SIN PRECIO</v>
      </c>
    </row>
    <row r="55" spans="1:11" s="74" customFormat="1" ht="12" x14ac:dyDescent="0.2">
      <c r="A55" s="78" t="str">
        <f>PRESUPUESTO!I55</f>
        <v>p1</v>
      </c>
      <c r="B55" s="78"/>
      <c r="C55" s="107" t="str">
        <f>PRESUPUESTO!K55</f>
        <v>07.02</v>
      </c>
      <c r="D55" s="87" t="str">
        <f>PRESUPUESTO!L55</f>
        <v>ACERO PERFILES LAM. EN CAL. UNIÓN SOLDADA</v>
      </c>
      <c r="E55" s="56" t="str">
        <f>PRESUPUESTO!N55</f>
        <v>kg</v>
      </c>
      <c r="F55" s="50"/>
      <c r="G55" s="89" t="str">
        <f>IF(PRESUPUESTO!S55="","",PRESUPUESTO!S55)</f>
        <v/>
      </c>
      <c r="H55" s="89" t="str">
        <f>PRESUPUESTO!T55</f>
        <v>Celda Vacia</v>
      </c>
      <c r="I55" s="97" t="str">
        <f>PRESUPUESTO!U55</f>
        <v/>
      </c>
      <c r="K55" s="45" t="str">
        <f>PRESUPUESTO!X55</f>
        <v>PARTIDA SIN PRECIO</v>
      </c>
    </row>
    <row r="56" spans="1:11" s="74" customFormat="1" ht="12" x14ac:dyDescent="0.2">
      <c r="A56" s="78" t="str">
        <f>PRESUPUESTO!I56</f>
        <v>p1</v>
      </c>
      <c r="B56" s="78"/>
      <c r="C56" s="107" t="str">
        <f>PRESUPUESTO!K56</f>
        <v>07.03</v>
      </c>
      <c r="D56" s="87" t="str">
        <f>PRESUPUESTO!L56</f>
        <v>ANCLAJE QUÍMICO ESTRUCTURAL SOBRE HORMIGÓN M16X300</v>
      </c>
      <c r="E56" s="56" t="str">
        <f>PRESUPUESTO!N56</f>
        <v>u</v>
      </c>
      <c r="F56" s="50"/>
      <c r="G56" s="89" t="str">
        <f>IF(PRESUPUESTO!S56="","",PRESUPUESTO!S56)</f>
        <v/>
      </c>
      <c r="H56" s="89" t="str">
        <f>PRESUPUESTO!T56</f>
        <v>Celda Vacia</v>
      </c>
      <c r="I56" s="97" t="str">
        <f>PRESUPUESTO!U56</f>
        <v/>
      </c>
      <c r="K56" s="45" t="str">
        <f>PRESUPUESTO!X56</f>
        <v>PARTIDA SIN PRECIO</v>
      </c>
    </row>
    <row r="57" spans="1:11" s="74" customFormat="1" ht="12" x14ac:dyDescent="0.2">
      <c r="A57" s="78" t="str">
        <f>PRESUPUESTO!I57</f>
        <v>p1</v>
      </c>
      <c r="B57" s="78"/>
      <c r="C57" s="107" t="str">
        <f>PRESUPUESTO!K57</f>
        <v>07.04</v>
      </c>
      <c r="D57" s="87" t="str">
        <f>PRESUPUESTO!L57</f>
        <v>TRASLADO DE MOBILIARIO DESDE CARPA HASTA NUEVA LÍNEA MOTOS</v>
      </c>
      <c r="E57" s="56" t="str">
        <f>PRESUPUESTO!N57</f>
        <v>u</v>
      </c>
      <c r="F57" s="50"/>
      <c r="G57" s="89" t="str">
        <f>IF(PRESUPUESTO!S57="","",PRESUPUESTO!S57)</f>
        <v/>
      </c>
      <c r="H57" s="89" t="str">
        <f>PRESUPUESTO!T57</f>
        <v>Celda Vacia</v>
      </c>
      <c r="I57" s="97" t="str">
        <f>PRESUPUESTO!U57</f>
        <v/>
      </c>
      <c r="K57" s="45" t="str">
        <f>PRESUPUESTO!X57</f>
        <v>PARTIDA SIN PRECIO</v>
      </c>
    </row>
    <row r="58" spans="1:11" s="74" customFormat="1" ht="12" x14ac:dyDescent="0.2">
      <c r="A58" s="78" t="str">
        <f>PRESUPUESTO!I58</f>
        <v>p1</v>
      </c>
      <c r="B58" s="78"/>
      <c r="C58" s="107" t="str">
        <f>PRESUPUESTO!K58</f>
        <v>07.05</v>
      </c>
      <c r="D58" s="87" t="str">
        <f>PRESUPUESTO!L58</f>
        <v>REMATE LATERAL CH. LISA AC. GALV. AC. POLIÉSTER</v>
      </c>
      <c r="E58" s="56" t="str">
        <f>PRESUPUESTO!N58</f>
        <v>m</v>
      </c>
      <c r="F58" s="50"/>
      <c r="G58" s="89" t="str">
        <f>IF(PRESUPUESTO!S58="","",PRESUPUESTO!S58)</f>
        <v/>
      </c>
      <c r="H58" s="89" t="str">
        <f>PRESUPUESTO!T58</f>
        <v>Celda Vacia</v>
      </c>
      <c r="I58" s="97" t="str">
        <f>PRESUPUESTO!U58</f>
        <v/>
      </c>
      <c r="K58" s="45" t="str">
        <f>PRESUPUESTO!X58</f>
        <v>PARTIDA SIN PRECIO</v>
      </c>
    </row>
    <row r="59" spans="1:11" s="74" customFormat="1" ht="12" x14ac:dyDescent="0.2">
      <c r="A59" s="78" t="str">
        <f>PRESUPUESTO!I59</f>
        <v>p1</v>
      </c>
      <c r="B59" s="78"/>
      <c r="C59" s="107" t="str">
        <f>PRESUPUESTO!K59</f>
        <v>07.06</v>
      </c>
      <c r="D59" s="87" t="str">
        <f>PRESUPUESTO!L59</f>
        <v>ANCLAJE DE SOPORTE LED A ESTRUCTURA AUX. PANEL SÁNDWICH</v>
      </c>
      <c r="E59" s="56" t="str">
        <f>PRESUPUESTO!N59</f>
        <v>u</v>
      </c>
      <c r="F59" s="50"/>
      <c r="G59" s="89" t="str">
        <f>IF(PRESUPUESTO!S59="","",PRESUPUESTO!S59)</f>
        <v/>
      </c>
      <c r="H59" s="89" t="str">
        <f>PRESUPUESTO!T59</f>
        <v>Celda Vacia</v>
      </c>
      <c r="I59" s="97" t="str">
        <f>PRESUPUESTO!U59</f>
        <v/>
      </c>
      <c r="K59" s="45" t="str">
        <f>PRESUPUESTO!X59</f>
        <v>PARTIDA SIN PRECIO</v>
      </c>
    </row>
    <row r="60" spans="1:11" s="74" customFormat="1" ht="12" x14ac:dyDescent="0.2">
      <c r="A60" s="78" t="str">
        <f>PRESUPUESTO!I60</f>
        <v>p1</v>
      </c>
      <c r="B60" s="78"/>
      <c r="C60" s="107" t="str">
        <f>PRESUPUESTO!K60</f>
        <v>07.07</v>
      </c>
      <c r="D60" s="87" t="str">
        <f>PRESUPUESTO!L60</f>
        <v>MARQUESINA DE CRISTAL Y ACERO INOXIDABLE</v>
      </c>
      <c r="E60" s="56" t="str">
        <f>PRESUPUESTO!N60</f>
        <v>u</v>
      </c>
      <c r="F60" s="50"/>
      <c r="G60" s="89" t="str">
        <f>IF(PRESUPUESTO!S60="","",PRESUPUESTO!S60)</f>
        <v/>
      </c>
      <c r="H60" s="89" t="str">
        <f>PRESUPUESTO!T60</f>
        <v>Celda Vacia</v>
      </c>
      <c r="I60" s="97" t="str">
        <f>PRESUPUESTO!U60</f>
        <v/>
      </c>
      <c r="K60" s="45" t="str">
        <f>PRESUPUESTO!X60</f>
        <v>PARTIDA SIN PRECIO</v>
      </c>
    </row>
    <row r="61" spans="1:11" s="74" customFormat="1" ht="12" x14ac:dyDescent="0.2">
      <c r="A61" s="78" t="str">
        <f>PRESUPUESTO!I61</f>
        <v>c</v>
      </c>
      <c r="B61" s="78"/>
      <c r="C61" s="107" t="str">
        <f>PRESUPUESTO!K61</f>
        <v>08</v>
      </c>
      <c r="D61" s="87" t="str">
        <f>PRESUPUESTO!L61</f>
        <v>PUERTAS AUTOMÁTICAS</v>
      </c>
      <c r="E61" s="56" t="str">
        <f>PRESUPUESTO!N61</f>
        <v/>
      </c>
      <c r="F61" s="50"/>
      <c r="G61" s="89" t="str">
        <f>IF(PRESUPUESTO!S61="","",PRESUPUESTO!S61)</f>
        <v/>
      </c>
      <c r="H61" s="89">
        <f>PRESUPUESTO!T61</f>
        <v>0</v>
      </c>
      <c r="I61" s="97" t="str">
        <f>PRESUPUESTO!U61</f>
        <v/>
      </c>
      <c r="K61" s="45" t="str">
        <f>PRESUPUESTO!X61</f>
        <v/>
      </c>
    </row>
    <row r="62" spans="1:11" s="74" customFormat="1" ht="12" x14ac:dyDescent="0.2">
      <c r="A62" s="78" t="str">
        <f>PRESUPUESTO!I62</f>
        <v>p1</v>
      </c>
      <c r="B62" s="78"/>
      <c r="C62" s="107" t="str">
        <f>PRESUPUESTO!K62</f>
        <v>08.01</v>
      </c>
      <c r="D62" s="87" t="str">
        <f>PRESUPUESTO!L62</f>
        <v>PUERTA INDUSTRIAL ENROLLABLE AUTOMÁTICA 3,00 M X 2,50 M</v>
      </c>
      <c r="E62" s="56" t="str">
        <f>PRESUPUESTO!N62</f>
        <v>u</v>
      </c>
      <c r="F62" s="50"/>
      <c r="G62" s="89" t="str">
        <f>IF(PRESUPUESTO!S62="","",PRESUPUESTO!S62)</f>
        <v/>
      </c>
      <c r="H62" s="89" t="str">
        <f>PRESUPUESTO!T62</f>
        <v>Celda Vacia</v>
      </c>
      <c r="I62" s="97" t="str">
        <f>PRESUPUESTO!U62</f>
        <v/>
      </c>
      <c r="K62" s="45" t="str">
        <f>PRESUPUESTO!X62</f>
        <v>PARTIDA SIN PRECIO</v>
      </c>
    </row>
    <row r="63" spans="1:11" s="74" customFormat="1" ht="12" x14ac:dyDescent="0.2">
      <c r="A63" s="78" t="str">
        <f>PRESUPUESTO!I63</f>
        <v>p1</v>
      </c>
      <c r="B63" s="78"/>
      <c r="C63" s="107" t="str">
        <f>PRESUPUESTO!K63</f>
        <v>08.02</v>
      </c>
      <c r="D63" s="87" t="str">
        <f>PRESUPUESTO!L63</f>
        <v>PUERTA INDUSTRIAL ENROLLABLE AUTOMÁTICA 2,00 M X 2,50 M</v>
      </c>
      <c r="E63" s="56" t="str">
        <f>PRESUPUESTO!N63</f>
        <v>u</v>
      </c>
      <c r="F63" s="50"/>
      <c r="G63" s="89" t="str">
        <f>IF(PRESUPUESTO!S63="","",PRESUPUESTO!S63)</f>
        <v/>
      </c>
      <c r="H63" s="89" t="str">
        <f>PRESUPUESTO!T63</f>
        <v>Celda Vacia</v>
      </c>
      <c r="I63" s="97" t="str">
        <f>PRESUPUESTO!U63</f>
        <v/>
      </c>
      <c r="K63" s="45" t="str">
        <f>PRESUPUESTO!X63</f>
        <v>PARTIDA SIN PRECIO</v>
      </c>
    </row>
    <row r="64" spans="1:11" s="74" customFormat="1" ht="12" x14ac:dyDescent="0.2">
      <c r="A64" s="78" t="str">
        <f>PRESUPUESTO!I64</f>
        <v>c</v>
      </c>
      <c r="B64" s="78"/>
      <c r="C64" s="107" t="str">
        <f>PRESUPUESTO!K64</f>
        <v>09</v>
      </c>
      <c r="D64" s="87" t="str">
        <f>PRESUPUESTO!L64</f>
        <v>INSTALACIÓN ELÉCTRICA</v>
      </c>
      <c r="E64" s="56" t="str">
        <f>PRESUPUESTO!N64</f>
        <v/>
      </c>
      <c r="F64" s="50"/>
      <c r="G64" s="89" t="str">
        <f>IF(PRESUPUESTO!S64="","",PRESUPUESTO!S64)</f>
        <v/>
      </c>
      <c r="H64" s="89">
        <f>PRESUPUESTO!T64</f>
        <v>0</v>
      </c>
      <c r="I64" s="97" t="str">
        <f>PRESUPUESTO!U64</f>
        <v/>
      </c>
      <c r="K64" s="45" t="str">
        <f>PRESUPUESTO!X64</f>
        <v/>
      </c>
    </row>
    <row r="65" spans="1:11" s="74" customFormat="1" ht="12" x14ac:dyDescent="0.2">
      <c r="A65" s="78" t="str">
        <f>PRESUPUESTO!I65</f>
        <v>p1</v>
      </c>
      <c r="B65" s="78"/>
      <c r="C65" s="107" t="str">
        <f>PRESUPUESTO!K65</f>
        <v>09.01</v>
      </c>
      <c r="D65" s="87" t="str">
        <f>PRESUPUESTO!L65</f>
        <v>TUBO FLEXIBLE CORRUGADO DIÁM. 25 MM LIBRE HALÓGENOS</v>
      </c>
      <c r="E65" s="56" t="str">
        <f>PRESUPUESTO!N65</f>
        <v>m</v>
      </c>
      <c r="F65" s="50"/>
      <c r="G65" s="89" t="str">
        <f>IF(PRESUPUESTO!S65="","",PRESUPUESTO!S65)</f>
        <v/>
      </c>
      <c r="H65" s="89" t="str">
        <f>PRESUPUESTO!T65</f>
        <v>Celda Vacia</v>
      </c>
      <c r="I65" s="97" t="str">
        <f>PRESUPUESTO!U65</f>
        <v/>
      </c>
      <c r="K65" s="45" t="str">
        <f>PRESUPUESTO!X65</f>
        <v>PARTIDA SIN PRECIO</v>
      </c>
    </row>
    <row r="66" spans="1:11" s="74" customFormat="1" ht="12" x14ac:dyDescent="0.2">
      <c r="A66" s="78" t="str">
        <f>PRESUPUESTO!I66</f>
        <v>p1</v>
      </c>
      <c r="B66" s="78"/>
      <c r="C66" s="107" t="str">
        <f>PRESUPUESTO!K66</f>
        <v>09.02</v>
      </c>
      <c r="D66" s="87" t="str">
        <f>PRESUPUESTO!L66</f>
        <v>TUBO FLEXIBLE CORRUGADO DIÁM. 32 MM LIBRE HALÓGENOS</v>
      </c>
      <c r="E66" s="56" t="str">
        <f>PRESUPUESTO!N66</f>
        <v>m</v>
      </c>
      <c r="F66" s="50"/>
      <c r="G66" s="89" t="str">
        <f>IF(PRESUPUESTO!S66="","",PRESUPUESTO!S66)</f>
        <v/>
      </c>
      <c r="H66" s="89" t="str">
        <f>PRESUPUESTO!T66</f>
        <v>Celda Vacia</v>
      </c>
      <c r="I66" s="97" t="str">
        <f>PRESUPUESTO!U66</f>
        <v/>
      </c>
      <c r="K66" s="45" t="str">
        <f>PRESUPUESTO!X66</f>
        <v>PARTIDA SIN PRECIO</v>
      </c>
    </row>
    <row r="67" spans="1:11" s="74" customFormat="1" ht="12" x14ac:dyDescent="0.2">
      <c r="A67" s="78" t="str">
        <f>PRESUPUESTO!I67</f>
        <v>p1</v>
      </c>
      <c r="B67" s="78"/>
      <c r="C67" s="107" t="str">
        <f>PRESUPUESTO!K67</f>
        <v>09.03</v>
      </c>
      <c r="D67" s="87" t="str">
        <f>PRESUPUESTO!L67</f>
        <v>AYUDA TRAZADO CANALIZACIÓN EXISTENTE</v>
      </c>
      <c r="E67" s="56" t="str">
        <f>PRESUPUESTO!N67</f>
        <v>m</v>
      </c>
      <c r="F67" s="50"/>
      <c r="G67" s="89" t="str">
        <f>IF(PRESUPUESTO!S67="","",PRESUPUESTO!S67)</f>
        <v/>
      </c>
      <c r="H67" s="89" t="str">
        <f>PRESUPUESTO!T67</f>
        <v>Celda Vacia</v>
      </c>
      <c r="I67" s="97" t="str">
        <f>PRESUPUESTO!U67</f>
        <v/>
      </c>
      <c r="K67" s="45" t="str">
        <f>PRESUPUESTO!X67</f>
        <v>PARTIDA SIN PRECIO</v>
      </c>
    </row>
    <row r="68" spans="1:11" s="74" customFormat="1" ht="12" x14ac:dyDescent="0.2">
      <c r="A68" s="78" t="str">
        <f>PRESUPUESTO!I68</f>
        <v>p1</v>
      </c>
      <c r="B68" s="78"/>
      <c r="C68" s="107" t="str">
        <f>PRESUPUESTO!K68</f>
        <v>09.04</v>
      </c>
      <c r="D68" s="87" t="str">
        <f>PRESUPUESTO!L68</f>
        <v>CIR. TRIF. MULTIPOLAR 5X6MM2 Cu RZ1-K(AS) 0.6/1KV C/EXIST.</v>
      </c>
      <c r="E68" s="56" t="str">
        <f>PRESUPUESTO!N68</f>
        <v>m</v>
      </c>
      <c r="F68" s="50"/>
      <c r="G68" s="89" t="str">
        <f>IF(PRESUPUESTO!S68="","",PRESUPUESTO!S68)</f>
        <v/>
      </c>
      <c r="H68" s="89" t="str">
        <f>PRESUPUESTO!T68</f>
        <v>Celda Vacia</v>
      </c>
      <c r="I68" s="97" t="str">
        <f>PRESUPUESTO!U68</f>
        <v/>
      </c>
      <c r="K68" s="45" t="str">
        <f>PRESUPUESTO!X68</f>
        <v>PARTIDA SIN PRECIO</v>
      </c>
    </row>
    <row r="69" spans="1:11" s="74" customFormat="1" ht="12" x14ac:dyDescent="0.2">
      <c r="A69" s="78" t="str">
        <f>PRESUPUESTO!I69</f>
        <v>p1</v>
      </c>
      <c r="B69" s="78"/>
      <c r="C69" s="107" t="str">
        <f>PRESUPUESTO!K69</f>
        <v>09.05</v>
      </c>
      <c r="D69" s="87" t="str">
        <f>PRESUPUESTO!L69</f>
        <v>CIR. TRIF. MULTIPOLAR 5X4MM2 Cu RZ1-K(AS) 0.6/1KV C/EXIST.</v>
      </c>
      <c r="E69" s="56" t="str">
        <f>PRESUPUESTO!N69</f>
        <v>m</v>
      </c>
      <c r="F69" s="50"/>
      <c r="G69" s="89" t="str">
        <f>IF(PRESUPUESTO!S69="","",PRESUPUESTO!S69)</f>
        <v/>
      </c>
      <c r="H69" s="89" t="str">
        <f>PRESUPUESTO!T69</f>
        <v>Celda Vacia</v>
      </c>
      <c r="I69" s="97" t="str">
        <f>PRESUPUESTO!U69</f>
        <v/>
      </c>
      <c r="K69" s="45" t="str">
        <f>PRESUPUESTO!X69</f>
        <v>PARTIDA SIN PRECIO</v>
      </c>
    </row>
    <row r="70" spans="1:11" s="74" customFormat="1" ht="12" x14ac:dyDescent="0.2">
      <c r="A70" s="78" t="str">
        <f>PRESUPUESTO!I70</f>
        <v>p1</v>
      </c>
      <c r="B70" s="78"/>
      <c r="C70" s="107" t="str">
        <f>PRESUPUESTO!K70</f>
        <v>09.06</v>
      </c>
      <c r="D70" s="87" t="str">
        <f>PRESUPUESTO!L70</f>
        <v>CIR. TRIF. MULTIPOLAR 4X2.5MM2 Cu RZ1-K(AS) 0.6/1KV C/EXIST.</v>
      </c>
      <c r="E70" s="56" t="str">
        <f>PRESUPUESTO!N70</f>
        <v>m</v>
      </c>
      <c r="F70" s="50"/>
      <c r="G70" s="89" t="str">
        <f>IF(PRESUPUESTO!S70="","",PRESUPUESTO!S70)</f>
        <v/>
      </c>
      <c r="H70" s="89" t="str">
        <f>PRESUPUESTO!T70</f>
        <v>Celda Vacia</v>
      </c>
      <c r="I70" s="97" t="str">
        <f>PRESUPUESTO!U70</f>
        <v/>
      </c>
      <c r="K70" s="45" t="str">
        <f>PRESUPUESTO!X70</f>
        <v>PARTIDA SIN PRECIO</v>
      </c>
    </row>
    <row r="71" spans="1:11" s="74" customFormat="1" ht="12" x14ac:dyDescent="0.2">
      <c r="A71" s="78" t="str">
        <f>PRESUPUESTO!I71</f>
        <v>p1</v>
      </c>
      <c r="B71" s="78"/>
      <c r="C71" s="107" t="str">
        <f>PRESUPUESTO!K71</f>
        <v>09.07</v>
      </c>
      <c r="D71" s="87" t="str">
        <f>PRESUPUESTO!L71</f>
        <v>CIR. TRIF. MULTIPOLAR 3X4MM2 Cu RZ1-K(AS) 0.6/1KV C/EXIST.</v>
      </c>
      <c r="E71" s="56" t="str">
        <f>PRESUPUESTO!N71</f>
        <v>m</v>
      </c>
      <c r="F71" s="50"/>
      <c r="G71" s="89" t="str">
        <f>IF(PRESUPUESTO!S71="","",PRESUPUESTO!S71)</f>
        <v/>
      </c>
      <c r="H71" s="89" t="str">
        <f>PRESUPUESTO!T71</f>
        <v>Celda Vacia</v>
      </c>
      <c r="I71" s="97" t="str">
        <f>PRESUPUESTO!U71</f>
        <v/>
      </c>
      <c r="K71" s="45" t="str">
        <f>PRESUPUESTO!X71</f>
        <v>PARTIDA SIN PRECIO</v>
      </c>
    </row>
    <row r="72" spans="1:11" s="74" customFormat="1" ht="12" x14ac:dyDescent="0.2">
      <c r="A72" s="78" t="str">
        <f>PRESUPUESTO!I72</f>
        <v>p1</v>
      </c>
      <c r="B72" s="78"/>
      <c r="C72" s="107" t="str">
        <f>PRESUPUESTO!K72</f>
        <v>09.08</v>
      </c>
      <c r="D72" s="87" t="str">
        <f>PRESUPUESTO!L72</f>
        <v>CIR. MONOF. UNIPOLAR 3X2.5MM2 Cu H07Z1-K(AS) 750V C/EXIST. v</v>
      </c>
      <c r="E72" s="56" t="str">
        <f>PRESUPUESTO!N72</f>
        <v>m</v>
      </c>
      <c r="F72" s="50"/>
      <c r="G72" s="89" t="str">
        <f>IF(PRESUPUESTO!S72="","",PRESUPUESTO!S72)</f>
        <v/>
      </c>
      <c r="H72" s="89" t="str">
        <f>PRESUPUESTO!T72</f>
        <v>Celda Vacia</v>
      </c>
      <c r="I72" s="97" t="str">
        <f>PRESUPUESTO!U72</f>
        <v/>
      </c>
      <c r="K72" s="45" t="str">
        <f>PRESUPUESTO!X72</f>
        <v>PARTIDA SIN PRECIO</v>
      </c>
    </row>
    <row r="73" spans="1:11" s="74" customFormat="1" ht="12" x14ac:dyDescent="0.2">
      <c r="A73" s="78" t="str">
        <f>PRESUPUESTO!I73</f>
        <v>p1</v>
      </c>
      <c r="B73" s="78"/>
      <c r="C73" s="107" t="str">
        <f>PRESUPUESTO!K73</f>
        <v>09.09</v>
      </c>
      <c r="D73" s="87" t="str">
        <f>PRESUPUESTO!L73</f>
        <v>INT. AUT. MAGNETOTÉRMICO IVx25A PDC10KA CURVA C</v>
      </c>
      <c r="E73" s="56" t="str">
        <f>PRESUPUESTO!N73</f>
        <v>u</v>
      </c>
      <c r="F73" s="50"/>
      <c r="G73" s="89" t="str">
        <f>IF(PRESUPUESTO!S73="","",PRESUPUESTO!S73)</f>
        <v/>
      </c>
      <c r="H73" s="89" t="str">
        <f>PRESUPUESTO!T73</f>
        <v>Celda Vacia</v>
      </c>
      <c r="I73" s="97" t="str">
        <f>PRESUPUESTO!U73</f>
        <v/>
      </c>
      <c r="K73" s="45" t="str">
        <f>PRESUPUESTO!X73</f>
        <v>PARTIDA SIN PRECIO</v>
      </c>
    </row>
    <row r="74" spans="1:11" s="74" customFormat="1" ht="12" x14ac:dyDescent="0.2">
      <c r="A74" s="78" t="str">
        <f>PRESUPUESTO!I74</f>
        <v>p1</v>
      </c>
      <c r="B74" s="78"/>
      <c r="C74" s="107" t="str">
        <f>PRESUPUESTO!K74</f>
        <v>09.10</v>
      </c>
      <c r="D74" s="87" t="str">
        <f>PRESUPUESTO!L74</f>
        <v>INT. AUT. MAGNETOTÉRMICO IVx25A PDC6KA CURVA C</v>
      </c>
      <c r="E74" s="56" t="str">
        <f>PRESUPUESTO!N74</f>
        <v>u</v>
      </c>
      <c r="F74" s="50"/>
      <c r="G74" s="89" t="str">
        <f>IF(PRESUPUESTO!S74="","",PRESUPUESTO!S74)</f>
        <v/>
      </c>
      <c r="H74" s="89" t="str">
        <f>PRESUPUESTO!T74</f>
        <v>Celda Vacia</v>
      </c>
      <c r="I74" s="97" t="str">
        <f>PRESUPUESTO!U74</f>
        <v/>
      </c>
      <c r="K74" s="45" t="str">
        <f>PRESUPUESTO!X74</f>
        <v>PARTIDA SIN PRECIO</v>
      </c>
    </row>
    <row r="75" spans="1:11" s="74" customFormat="1" ht="12" x14ac:dyDescent="0.2">
      <c r="A75" s="78" t="str">
        <f>PRESUPUESTO!I75</f>
        <v>p1</v>
      </c>
      <c r="B75" s="78"/>
      <c r="C75" s="107" t="str">
        <f>PRESUPUESTO!K75</f>
        <v>09.11</v>
      </c>
      <c r="D75" s="87" t="str">
        <f>PRESUPUESTO!L75</f>
        <v>INTERRUPTOR DIFERENCIAL IVx40A SENS 300mA TIPO A</v>
      </c>
      <c r="E75" s="56" t="str">
        <f>PRESUPUESTO!N75</f>
        <v>u</v>
      </c>
      <c r="F75" s="50"/>
      <c r="G75" s="89" t="str">
        <f>IF(PRESUPUESTO!S75="","",PRESUPUESTO!S75)</f>
        <v/>
      </c>
      <c r="H75" s="89" t="str">
        <f>PRESUPUESTO!T75</f>
        <v>Celda Vacia</v>
      </c>
      <c r="I75" s="97" t="str">
        <f>PRESUPUESTO!U75</f>
        <v/>
      </c>
      <c r="K75" s="45" t="str">
        <f>PRESUPUESTO!X75</f>
        <v>PARTIDA SIN PRECIO</v>
      </c>
    </row>
    <row r="76" spans="1:11" s="74" customFormat="1" ht="12" x14ac:dyDescent="0.2">
      <c r="A76" s="78" t="str">
        <f>PRESUPUESTO!I76</f>
        <v>p1</v>
      </c>
      <c r="B76" s="78"/>
      <c r="C76" s="107" t="str">
        <f>PRESUPUESTO!K76</f>
        <v>09.12</v>
      </c>
      <c r="D76" s="87" t="str">
        <f>PRESUPUESTO!L76</f>
        <v>INT. AUT. MAGNETOTÉRMICO IVx20A PDC6KA CURVA D</v>
      </c>
      <c r="E76" s="56" t="str">
        <f>PRESUPUESTO!N76</f>
        <v>u</v>
      </c>
      <c r="F76" s="50"/>
      <c r="G76" s="89" t="str">
        <f>IF(PRESUPUESTO!S76="","",PRESUPUESTO!S76)</f>
        <v/>
      </c>
      <c r="H76" s="89" t="str">
        <f>PRESUPUESTO!T76</f>
        <v>Celda Vacia</v>
      </c>
      <c r="I76" s="97" t="str">
        <f>PRESUPUESTO!U76</f>
        <v/>
      </c>
      <c r="K76" s="45" t="str">
        <f>PRESUPUESTO!X76</f>
        <v>PARTIDA SIN PRECIO</v>
      </c>
    </row>
    <row r="77" spans="1:11" s="74" customFormat="1" ht="12" x14ac:dyDescent="0.2">
      <c r="A77" s="78" t="str">
        <f>PRESUPUESTO!I77</f>
        <v>p1</v>
      </c>
      <c r="B77" s="78"/>
      <c r="C77" s="107" t="str">
        <f>PRESUPUESTO!K77</f>
        <v>09.13</v>
      </c>
      <c r="D77" s="87" t="str">
        <f>PRESUPUESTO!L77</f>
        <v>INT. AUT. MAGNETOTÉRMICO IIIx16A PDC6KA CURVA D</v>
      </c>
      <c r="E77" s="56" t="str">
        <f>PRESUPUESTO!N77</f>
        <v>u</v>
      </c>
      <c r="F77" s="50"/>
      <c r="G77" s="89" t="str">
        <f>IF(PRESUPUESTO!S77="","",PRESUPUESTO!S77)</f>
        <v/>
      </c>
      <c r="H77" s="89" t="str">
        <f>PRESUPUESTO!T77</f>
        <v>Celda Vacia</v>
      </c>
      <c r="I77" s="97" t="str">
        <f>PRESUPUESTO!U77</f>
        <v/>
      </c>
      <c r="K77" s="45" t="str">
        <f>PRESUPUESTO!X77</f>
        <v>PARTIDA SIN PRECIO</v>
      </c>
    </row>
    <row r="78" spans="1:11" s="74" customFormat="1" ht="12" x14ac:dyDescent="0.2">
      <c r="A78" s="78" t="str">
        <f>PRESUPUESTO!I78</f>
        <v>p1</v>
      </c>
      <c r="B78" s="78"/>
      <c r="C78" s="107" t="str">
        <f>PRESUPUESTO!K78</f>
        <v>09.14</v>
      </c>
      <c r="D78" s="87" t="str">
        <f>PRESUPUESTO!L78</f>
        <v>INT. AUT. MAGNETOTÉRMICO IIx10A PDC6KA CURVA C</v>
      </c>
      <c r="E78" s="56" t="str">
        <f>PRESUPUESTO!N78</f>
        <v>u</v>
      </c>
      <c r="F78" s="50"/>
      <c r="G78" s="89" t="str">
        <f>IF(PRESUPUESTO!S78="","",PRESUPUESTO!S78)</f>
        <v/>
      </c>
      <c r="H78" s="89" t="str">
        <f>PRESUPUESTO!T78</f>
        <v>Celda Vacia</v>
      </c>
      <c r="I78" s="97" t="str">
        <f>PRESUPUESTO!U78</f>
        <v/>
      </c>
      <c r="K78" s="45" t="str">
        <f>PRESUPUESTO!X78</f>
        <v>PARTIDA SIN PRECIO</v>
      </c>
    </row>
    <row r="79" spans="1:11" s="74" customFormat="1" ht="12" x14ac:dyDescent="0.2">
      <c r="A79" s="78" t="str">
        <f>PRESUPUESTO!I79</f>
        <v>p1</v>
      </c>
      <c r="B79" s="78"/>
      <c r="C79" s="107" t="str">
        <f>PRESUPUESTO!K79</f>
        <v>09.15</v>
      </c>
      <c r="D79" s="87" t="str">
        <f>PRESUPUESTO!L79</f>
        <v>INT. AUT. MAGNETOTÉRMICO IIx20A PDC6KA CURVA C</v>
      </c>
      <c r="E79" s="56" t="str">
        <f>PRESUPUESTO!N79</f>
        <v>u</v>
      </c>
      <c r="F79" s="50"/>
      <c r="G79" s="89" t="str">
        <f>IF(PRESUPUESTO!S79="","",PRESUPUESTO!S79)</f>
        <v/>
      </c>
      <c r="H79" s="89" t="str">
        <f>PRESUPUESTO!T79</f>
        <v>Celda Vacia</v>
      </c>
      <c r="I79" s="97" t="str">
        <f>PRESUPUESTO!U79</f>
        <v/>
      </c>
      <c r="K79" s="45" t="str">
        <f>PRESUPUESTO!X79</f>
        <v>PARTIDA SIN PRECIO</v>
      </c>
    </row>
    <row r="80" spans="1:11" s="74" customFormat="1" ht="12" x14ac:dyDescent="0.2">
      <c r="A80" s="78" t="str">
        <f>PRESUPUESTO!I80</f>
        <v>p1</v>
      </c>
      <c r="B80" s="78"/>
      <c r="C80" s="107" t="str">
        <f>PRESUPUESTO!K80</f>
        <v>09.16</v>
      </c>
      <c r="D80" s="87" t="str">
        <f>PRESUPUESTO!L80</f>
        <v>CONTACTOR IIIx16A 230V</v>
      </c>
      <c r="E80" s="56" t="str">
        <f>PRESUPUESTO!N80</f>
        <v>u</v>
      </c>
      <c r="F80" s="50"/>
      <c r="G80" s="89" t="str">
        <f>IF(PRESUPUESTO!S80="","",PRESUPUESTO!S80)</f>
        <v/>
      </c>
      <c r="H80" s="89" t="str">
        <f>PRESUPUESTO!T80</f>
        <v>Celda Vacia</v>
      </c>
      <c r="I80" s="97" t="str">
        <f>PRESUPUESTO!U80</f>
        <v/>
      </c>
      <c r="K80" s="45" t="str">
        <f>PRESUPUESTO!X80</f>
        <v>PARTIDA SIN PRECIO</v>
      </c>
    </row>
    <row r="81" spans="1:11" s="74" customFormat="1" ht="12" x14ac:dyDescent="0.2">
      <c r="A81" s="78" t="str">
        <f>PRESUPUESTO!I81</f>
        <v>p1</v>
      </c>
      <c r="B81" s="78"/>
      <c r="C81" s="107" t="str">
        <f>PRESUPUESTO!K81</f>
        <v>09.17</v>
      </c>
      <c r="D81" s="87" t="str">
        <f>PRESUPUESTO!L81</f>
        <v>RELÉ TÉMPORIZADO 8A@250V</v>
      </c>
      <c r="E81" s="56" t="str">
        <f>PRESUPUESTO!N81</f>
        <v>u</v>
      </c>
      <c r="F81" s="50"/>
      <c r="G81" s="89" t="str">
        <f>IF(PRESUPUESTO!S81="","",PRESUPUESTO!S81)</f>
        <v/>
      </c>
      <c r="H81" s="89" t="str">
        <f>PRESUPUESTO!T81</f>
        <v>Celda Vacia</v>
      </c>
      <c r="I81" s="97" t="str">
        <f>PRESUPUESTO!U81</f>
        <v/>
      </c>
      <c r="K81" s="45" t="str">
        <f>PRESUPUESTO!X81</f>
        <v>PARTIDA SIN PRECIO</v>
      </c>
    </row>
    <row r="82" spans="1:11" s="74" customFormat="1" ht="12" x14ac:dyDescent="0.2">
      <c r="A82" s="78" t="str">
        <f>PRESUPUESTO!I82</f>
        <v>p1</v>
      </c>
      <c r="B82" s="78"/>
      <c r="C82" s="107" t="str">
        <f>PRESUPUESTO!K82</f>
        <v>09.18</v>
      </c>
      <c r="D82" s="87" t="str">
        <f>PRESUPUESTO!L82</f>
        <v>RELÉ TÉRMICO 4-7A CLASE10</v>
      </c>
      <c r="E82" s="56" t="str">
        <f>PRESUPUESTO!N82</f>
        <v>u</v>
      </c>
      <c r="F82" s="50"/>
      <c r="G82" s="89" t="str">
        <f>IF(PRESUPUESTO!S82="","",PRESUPUESTO!S82)</f>
        <v/>
      </c>
      <c r="H82" s="89" t="str">
        <f>PRESUPUESTO!T82</f>
        <v>Celda Vacia</v>
      </c>
      <c r="I82" s="97" t="str">
        <f>PRESUPUESTO!U82</f>
        <v/>
      </c>
      <c r="K82" s="45" t="str">
        <f>PRESUPUESTO!X82</f>
        <v>PARTIDA SIN PRECIO</v>
      </c>
    </row>
    <row r="83" spans="1:11" s="74" customFormat="1" ht="12" x14ac:dyDescent="0.2">
      <c r="A83" s="78" t="str">
        <f>PRESUPUESTO!I83</f>
        <v>p1</v>
      </c>
      <c r="B83" s="78"/>
      <c r="C83" s="107" t="str">
        <f>PRESUPUESTO!K83</f>
        <v>09.19</v>
      </c>
      <c r="D83" s="87" t="str">
        <f>PRESUPUESTO!L83</f>
        <v>PULSADOR/INDICADOR LUMINOSO EN CUADRO ELÉCTRICO</v>
      </c>
      <c r="E83" s="56" t="str">
        <f>PRESUPUESTO!N83</f>
        <v>u</v>
      </c>
      <c r="F83" s="50"/>
      <c r="G83" s="89" t="str">
        <f>IF(PRESUPUESTO!S83="","",PRESUPUESTO!S83)</f>
        <v/>
      </c>
      <c r="H83" s="89" t="str">
        <f>PRESUPUESTO!T83</f>
        <v>Celda Vacia</v>
      </c>
      <c r="I83" s="97" t="str">
        <f>PRESUPUESTO!U83</f>
        <v/>
      </c>
      <c r="K83" s="45" t="str">
        <f>PRESUPUESTO!X83</f>
        <v>PARTIDA SIN PRECIO</v>
      </c>
    </row>
    <row r="84" spans="1:11" s="74" customFormat="1" ht="12" x14ac:dyDescent="0.2">
      <c r="A84" s="78" t="str">
        <f>PRESUPUESTO!I84</f>
        <v>p1</v>
      </c>
      <c r="B84" s="78"/>
      <c r="C84" s="107" t="str">
        <f>PRESUPUESTO!K84</f>
        <v>09.20</v>
      </c>
      <c r="D84" s="87" t="str">
        <f>PRESUPUESTO!L84</f>
        <v>CUADRO ELÉCTRICO DE 96 MÓDULOS EMPOTRADO</v>
      </c>
      <c r="E84" s="56" t="str">
        <f>PRESUPUESTO!N84</f>
        <v>u</v>
      </c>
      <c r="F84" s="50"/>
      <c r="G84" s="89" t="str">
        <f>IF(PRESUPUESTO!S84="","",PRESUPUESTO!S84)</f>
        <v/>
      </c>
      <c r="H84" s="89" t="str">
        <f>PRESUPUESTO!T84</f>
        <v>Celda Vacia</v>
      </c>
      <c r="I84" s="97" t="str">
        <f>PRESUPUESTO!U84</f>
        <v/>
      </c>
      <c r="K84" s="45" t="str">
        <f>PRESUPUESTO!X84</f>
        <v>PARTIDA SIN PRECIO</v>
      </c>
    </row>
    <row r="85" spans="1:11" s="74" customFormat="1" ht="12" x14ac:dyDescent="0.2">
      <c r="A85" s="78" t="str">
        <f>PRESUPUESTO!I85</f>
        <v>p1</v>
      </c>
      <c r="B85" s="78"/>
      <c r="C85" s="107" t="str">
        <f>PRESUPUESTO!K85</f>
        <v>09.21</v>
      </c>
      <c r="D85" s="87" t="str">
        <f>PRESUPUESTO!L85</f>
        <v>CUADRO CON 4 TOMAS DE CORRIENTE EMPOTRADO</v>
      </c>
      <c r="E85" s="56" t="str">
        <f>PRESUPUESTO!N85</f>
        <v>u</v>
      </c>
      <c r="F85" s="50"/>
      <c r="G85" s="89" t="str">
        <f>IF(PRESUPUESTO!S85="","",PRESUPUESTO!S85)</f>
        <v/>
      </c>
      <c r="H85" s="89" t="str">
        <f>PRESUPUESTO!T85</f>
        <v>Celda Vacia</v>
      </c>
      <c r="I85" s="97" t="str">
        <f>PRESUPUESTO!U85</f>
        <v/>
      </c>
      <c r="K85" s="45" t="str">
        <f>PRESUPUESTO!X85</f>
        <v>PARTIDA SIN PRECIO</v>
      </c>
    </row>
    <row r="86" spans="1:11" s="74" customFormat="1" ht="12" x14ac:dyDescent="0.2">
      <c r="A86" s="78" t="str">
        <f>PRESUPUESTO!I86</f>
        <v>p1</v>
      </c>
      <c r="B86" s="78"/>
      <c r="C86" s="107" t="str">
        <f>PRESUPUESTO!K86</f>
        <v>09.22</v>
      </c>
      <c r="D86" s="87" t="str">
        <f>PRESUPUESTO!L86</f>
        <v>CERTIFICADO DE INSTALACIÓN ELÉCTRICA (CIE)</v>
      </c>
      <c r="E86" s="56" t="str">
        <f>PRESUPUESTO!N86</f>
        <v>u</v>
      </c>
      <c r="F86" s="50"/>
      <c r="G86" s="89" t="str">
        <f>IF(PRESUPUESTO!S86="","",PRESUPUESTO!S86)</f>
        <v/>
      </c>
      <c r="H86" s="89" t="str">
        <f>PRESUPUESTO!T86</f>
        <v>Celda Vacia</v>
      </c>
      <c r="I86" s="97" t="str">
        <f>PRESUPUESTO!U86</f>
        <v/>
      </c>
      <c r="K86" s="45" t="str">
        <f>PRESUPUESTO!X86</f>
        <v>PARTIDA SIN PRECIO</v>
      </c>
    </row>
    <row r="87" spans="1:11" s="74" customFormat="1" ht="12" x14ac:dyDescent="0.2">
      <c r="A87" s="78" t="str">
        <f>PRESUPUESTO!I87</f>
        <v>c</v>
      </c>
      <c r="B87" s="78"/>
      <c r="C87" s="107" t="str">
        <f>PRESUPUESTO!K87</f>
        <v>10</v>
      </c>
      <c r="D87" s="87" t="str">
        <f>PRESUPUESTO!L87</f>
        <v>INSTALACIÓN INFORMÁTICA</v>
      </c>
      <c r="E87" s="56" t="str">
        <f>PRESUPUESTO!N87</f>
        <v/>
      </c>
      <c r="F87" s="50"/>
      <c r="G87" s="89" t="str">
        <f>IF(PRESUPUESTO!S87="","",PRESUPUESTO!S87)</f>
        <v/>
      </c>
      <c r="H87" s="89">
        <f>PRESUPUESTO!T87</f>
        <v>0</v>
      </c>
      <c r="I87" s="97" t="str">
        <f>PRESUPUESTO!U87</f>
        <v/>
      </c>
      <c r="K87" s="45" t="str">
        <f>PRESUPUESTO!X87</f>
        <v/>
      </c>
    </row>
    <row r="88" spans="1:11" s="74" customFormat="1" ht="12" x14ac:dyDescent="0.2">
      <c r="A88" s="78" t="str">
        <f>PRESUPUESTO!I88</f>
        <v>p1</v>
      </c>
      <c r="B88" s="78"/>
      <c r="C88" s="107" t="str">
        <f>PRESUPUESTO!K88</f>
        <v>10.01</v>
      </c>
      <c r="D88" s="87" t="str">
        <f>PRESUPUESTO!L88</f>
        <v>TUBO FLEXIBLE CORRUGADO DIÁM. 25 MM LIBRE HALÓGENOS</v>
      </c>
      <c r="E88" s="56" t="str">
        <f>PRESUPUESTO!N88</f>
        <v>m</v>
      </c>
      <c r="F88" s="50"/>
      <c r="G88" s="89" t="str">
        <f>IF(PRESUPUESTO!S88="","",PRESUPUESTO!S88)</f>
        <v/>
      </c>
      <c r="H88" s="89" t="str">
        <f>PRESUPUESTO!T88</f>
        <v>Celda Vacia</v>
      </c>
      <c r="I88" s="97" t="str">
        <f>PRESUPUESTO!U88</f>
        <v/>
      </c>
      <c r="K88" s="45" t="str">
        <f>PRESUPUESTO!X88</f>
        <v>PARTIDA SIN PRECIO</v>
      </c>
    </row>
    <row r="89" spans="1:11" s="74" customFormat="1" ht="12" x14ac:dyDescent="0.2">
      <c r="A89" s="78" t="str">
        <f>PRESUPUESTO!I89</f>
        <v>p1</v>
      </c>
      <c r="B89" s="78"/>
      <c r="C89" s="107" t="str">
        <f>PRESUPUESTO!K89</f>
        <v>10.02</v>
      </c>
      <c r="D89" s="87" t="str">
        <f>PRESUPUESTO!L89</f>
        <v>AYUDA TRAZADO CANALIZACIÓN EXISTENTE</v>
      </c>
      <c r="E89" s="56" t="str">
        <f>PRESUPUESTO!N89</f>
        <v>m</v>
      </c>
      <c r="F89" s="50"/>
      <c r="G89" s="89" t="str">
        <f>IF(PRESUPUESTO!S89="","",PRESUPUESTO!S89)</f>
        <v/>
      </c>
      <c r="H89" s="89" t="str">
        <f>PRESUPUESTO!T89</f>
        <v>Celda Vacia</v>
      </c>
      <c r="I89" s="97" t="str">
        <f>PRESUPUESTO!U89</f>
        <v/>
      </c>
      <c r="K89" s="45" t="str">
        <f>PRESUPUESTO!X89</f>
        <v>PARTIDA SIN PRECIO</v>
      </c>
    </row>
    <row r="90" spans="1:11" s="74" customFormat="1" ht="12" x14ac:dyDescent="0.2">
      <c r="A90" s="78" t="str">
        <f>PRESUPUESTO!I90</f>
        <v>p1</v>
      </c>
      <c r="B90" s="78"/>
      <c r="C90" s="107" t="str">
        <f>PRESUPUESTO!K90</f>
        <v>10.03</v>
      </c>
      <c r="D90" s="87" t="str">
        <f>PRESUPUESTO!L90</f>
        <v>INSTALACIÓN DE CABLE DE DATOS/SAI/NOSAI EXISTENTE</v>
      </c>
      <c r="E90" s="56" t="str">
        <f>PRESUPUESTO!N90</f>
        <v>m</v>
      </c>
      <c r="F90" s="50"/>
      <c r="G90" s="89" t="str">
        <f>IF(PRESUPUESTO!S90="","",PRESUPUESTO!S90)</f>
        <v/>
      </c>
      <c r="H90" s="89" t="str">
        <f>PRESUPUESTO!T90</f>
        <v>Celda Vacia</v>
      </c>
      <c r="I90" s="97" t="str">
        <f>PRESUPUESTO!U90</f>
        <v/>
      </c>
      <c r="K90" s="45" t="str">
        <f>PRESUPUESTO!X90</f>
        <v>PARTIDA SIN PRECIO</v>
      </c>
    </row>
    <row r="91" spans="1:11" s="74" customFormat="1" ht="12" x14ac:dyDescent="0.2">
      <c r="A91" s="78" t="str">
        <f>PRESUPUESTO!I91</f>
        <v>p1</v>
      </c>
      <c r="B91" s="78"/>
      <c r="C91" s="107" t="str">
        <f>PRESUPUESTO!K91</f>
        <v>10.04</v>
      </c>
      <c r="D91" s="87" t="str">
        <f>PRESUPUESTO!L91</f>
        <v>CIR. MONOF. UNIPOLAR 3X2.5MM2 Cu H07Z1-K(AS) 750V C/EXIST. v</v>
      </c>
      <c r="E91" s="56" t="str">
        <f>PRESUPUESTO!N91</f>
        <v>m</v>
      </c>
      <c r="F91" s="50"/>
      <c r="G91" s="89" t="str">
        <f>IF(PRESUPUESTO!S91="","",PRESUPUESTO!S91)</f>
        <v/>
      </c>
      <c r="H91" s="89" t="str">
        <f>PRESUPUESTO!T91</f>
        <v>Celda Vacia</v>
      </c>
      <c r="I91" s="97" t="str">
        <f>PRESUPUESTO!U91</f>
        <v/>
      </c>
      <c r="K91" s="45" t="str">
        <f>PRESUPUESTO!X91</f>
        <v>PARTIDA SIN PRECIO</v>
      </c>
    </row>
    <row r="92" spans="1:11" s="74" customFormat="1" ht="12" x14ac:dyDescent="0.2">
      <c r="A92" s="78" t="str">
        <f>PRESUPUESTO!I92</f>
        <v>p1</v>
      </c>
      <c r="B92" s="78"/>
      <c r="C92" s="107" t="str">
        <f>PRESUPUESTO!K92</f>
        <v>10.05</v>
      </c>
      <c r="D92" s="87" t="str">
        <f>PRESUPUESTO!L92</f>
        <v>PUESTO INF. 4RJ45 + 2NO-SAI + 2SAI + MAG</v>
      </c>
      <c r="E92" s="56" t="str">
        <f>PRESUPUESTO!N92</f>
        <v>u</v>
      </c>
      <c r="F92" s="50"/>
      <c r="G92" s="89" t="str">
        <f>IF(PRESUPUESTO!S92="","",PRESUPUESTO!S92)</f>
        <v/>
      </c>
      <c r="H92" s="89" t="str">
        <f>PRESUPUESTO!T92</f>
        <v>Celda Vacia</v>
      </c>
      <c r="I92" s="97" t="str">
        <f>PRESUPUESTO!U92</f>
        <v/>
      </c>
      <c r="K92" s="45" t="str">
        <f>PRESUPUESTO!X92</f>
        <v>PARTIDA SIN PRECIO</v>
      </c>
    </row>
    <row r="93" spans="1:11" s="74" customFormat="1" ht="12" x14ac:dyDescent="0.2">
      <c r="A93" s="78" t="str">
        <f>PRESUPUESTO!I93</f>
        <v>p1</v>
      </c>
      <c r="B93" s="78"/>
      <c r="C93" s="107" t="str">
        <f>PRESUPUESTO!K93</f>
        <v>10.06</v>
      </c>
      <c r="D93" s="87" t="str">
        <f>PRESUPUESTO!L93</f>
        <v>PUESTO 2RJ45 + 2NO-SAI</v>
      </c>
      <c r="E93" s="56" t="str">
        <f>PRESUPUESTO!N93</f>
        <v>u</v>
      </c>
      <c r="F93" s="50"/>
      <c r="G93" s="89" t="str">
        <f>IF(PRESUPUESTO!S93="","",PRESUPUESTO!S93)</f>
        <v/>
      </c>
      <c r="H93" s="89" t="str">
        <f>PRESUPUESTO!T93</f>
        <v>Celda Vacia</v>
      </c>
      <c r="I93" s="97" t="str">
        <f>PRESUPUESTO!U93</f>
        <v/>
      </c>
      <c r="K93" s="45" t="str">
        <f>PRESUPUESTO!X93</f>
        <v>PARTIDA SIN PRECIO</v>
      </c>
    </row>
    <row r="94" spans="1:11" s="74" customFormat="1" ht="12" x14ac:dyDescent="0.2">
      <c r="A94" s="78" t="str">
        <f>PRESUPUESTO!I94</f>
        <v>p1</v>
      </c>
      <c r="B94" s="78"/>
      <c r="C94" s="107" t="str">
        <f>PRESUPUESTO!K94</f>
        <v>10.07</v>
      </c>
      <c r="D94" s="87" t="str">
        <f>PRESUPUESTO!L94</f>
        <v>CABLE 4 PARES F/FTP CAT 6. (2 CABLES)</v>
      </c>
      <c r="E94" s="56" t="str">
        <f>PRESUPUESTO!N94</f>
        <v>m</v>
      </c>
      <c r="F94" s="50"/>
      <c r="G94" s="89" t="str">
        <f>IF(PRESUPUESTO!S94="","",PRESUPUESTO!S94)</f>
        <v/>
      </c>
      <c r="H94" s="89" t="str">
        <f>PRESUPUESTO!T94</f>
        <v>Celda Vacia</v>
      </c>
      <c r="I94" s="97" t="str">
        <f>PRESUPUESTO!U94</f>
        <v/>
      </c>
      <c r="K94" s="45" t="str">
        <f>PRESUPUESTO!X94</f>
        <v>PARTIDA SIN PRECIO</v>
      </c>
    </row>
    <row r="95" spans="1:11" s="74" customFormat="1" ht="12" x14ac:dyDescent="0.2">
      <c r="A95" s="78" t="str">
        <f>PRESUPUESTO!I95</f>
        <v>p1</v>
      </c>
      <c r="B95" s="78"/>
      <c r="C95" s="107" t="str">
        <f>PRESUPUESTO!K95</f>
        <v>10.08</v>
      </c>
      <c r="D95" s="87" t="str">
        <f>PRESUPUESTO!L95</f>
        <v>ACOMETIDA A PANTALLA LED</v>
      </c>
      <c r="E95" s="56" t="str">
        <f>PRESUPUESTO!N95</f>
        <v>u</v>
      </c>
      <c r="F95" s="50"/>
      <c r="G95" s="89" t="str">
        <f>IF(PRESUPUESTO!S95="","",PRESUPUESTO!S95)</f>
        <v/>
      </c>
      <c r="H95" s="89" t="str">
        <f>PRESUPUESTO!T95</f>
        <v>Celda Vacia</v>
      </c>
      <c r="I95" s="97" t="str">
        <f>PRESUPUESTO!U95</f>
        <v/>
      </c>
      <c r="K95" s="45" t="str">
        <f>PRESUPUESTO!X95</f>
        <v>PARTIDA SIN PRECIO</v>
      </c>
    </row>
    <row r="96" spans="1:11" s="74" customFormat="1" ht="12" x14ac:dyDescent="0.2">
      <c r="A96" s="78" t="str">
        <f>PRESUPUESTO!I96</f>
        <v>p1</v>
      </c>
      <c r="B96" s="78"/>
      <c r="C96" s="107" t="str">
        <f>PRESUPUESTO!K96</f>
        <v>10.09</v>
      </c>
      <c r="D96" s="87" t="str">
        <f>PRESUPUESTO!L96</f>
        <v>CERTIFICADO DE CABLEADO ESTRUCTURADO</v>
      </c>
      <c r="E96" s="56" t="str">
        <f>PRESUPUESTO!N96</f>
        <v>u</v>
      </c>
      <c r="F96" s="50"/>
      <c r="G96" s="89" t="str">
        <f>IF(PRESUPUESTO!S96="","",PRESUPUESTO!S96)</f>
        <v/>
      </c>
      <c r="H96" s="89" t="str">
        <f>PRESUPUESTO!T96</f>
        <v>Celda Vacia</v>
      </c>
      <c r="I96" s="97" t="str">
        <f>PRESUPUESTO!U96</f>
        <v/>
      </c>
      <c r="K96" s="45" t="str">
        <f>PRESUPUESTO!X96</f>
        <v>PARTIDA SIN PRECIO</v>
      </c>
    </row>
    <row r="97" spans="1:11" s="74" customFormat="1" ht="12" x14ac:dyDescent="0.2">
      <c r="A97" s="78" t="str">
        <f>PRESUPUESTO!I97</f>
        <v>c</v>
      </c>
      <c r="B97" s="78"/>
      <c r="C97" s="107" t="str">
        <f>PRESUPUESTO!K97</f>
        <v>11</v>
      </c>
      <c r="D97" s="87" t="str">
        <f>PRESUPUESTO!L97</f>
        <v>EXTRACCIÓN LOCALIZADA</v>
      </c>
      <c r="E97" s="56" t="str">
        <f>PRESUPUESTO!N97</f>
        <v/>
      </c>
      <c r="F97" s="50"/>
      <c r="G97" s="89" t="str">
        <f>IF(PRESUPUESTO!S97="","",PRESUPUESTO!S97)</f>
        <v/>
      </c>
      <c r="H97" s="89">
        <f>PRESUPUESTO!T97</f>
        <v>0</v>
      </c>
      <c r="I97" s="97" t="str">
        <f>PRESUPUESTO!U97</f>
        <v/>
      </c>
      <c r="K97" s="45" t="str">
        <f>PRESUPUESTO!X97</f>
        <v/>
      </c>
    </row>
    <row r="98" spans="1:11" s="74" customFormat="1" ht="12" x14ac:dyDescent="0.2">
      <c r="A98" s="78" t="str">
        <f>PRESUPUESTO!I98</f>
        <v>p1</v>
      </c>
      <c r="B98" s="78"/>
      <c r="C98" s="107" t="str">
        <f>PRESUPUESTO!K98</f>
        <v>11.01</v>
      </c>
      <c r="D98" s="87" t="str">
        <f>PRESUPUESTO!L98</f>
        <v>COND. HELIC. GALV. Ø200 E=0.5MM AÉREO</v>
      </c>
      <c r="E98" s="56" t="str">
        <f>PRESUPUESTO!N98</f>
        <v>m</v>
      </c>
      <c r="F98" s="50"/>
      <c r="G98" s="89" t="str">
        <f>IF(PRESUPUESTO!S98="","",PRESUPUESTO!S98)</f>
        <v/>
      </c>
      <c r="H98" s="89" t="str">
        <f>PRESUPUESTO!T98</f>
        <v>Celda Vacia</v>
      </c>
      <c r="I98" s="97" t="str">
        <f>PRESUPUESTO!U98</f>
        <v/>
      </c>
      <c r="K98" s="45" t="str">
        <f>PRESUPUESTO!X98</f>
        <v>PARTIDA SIN PRECIO</v>
      </c>
    </row>
    <row r="99" spans="1:11" s="74" customFormat="1" ht="12" x14ac:dyDescent="0.2">
      <c r="A99" s="78" t="str">
        <f>PRESUPUESTO!I99</f>
        <v>p1</v>
      </c>
      <c r="B99" s="78"/>
      <c r="C99" s="107" t="str">
        <f>PRESUPUESTO!K99</f>
        <v>11.02</v>
      </c>
      <c r="D99" s="87" t="str">
        <f>PRESUPUESTO!L99</f>
        <v>ADAPTAR INSTALACIÓN EXISTENTE</v>
      </c>
      <c r="E99" s="56" t="str">
        <f>PRESUPUESTO!N99</f>
        <v>m</v>
      </c>
      <c r="F99" s="50"/>
      <c r="G99" s="89" t="str">
        <f>IF(PRESUPUESTO!S99="","",PRESUPUESTO!S99)</f>
        <v/>
      </c>
      <c r="H99" s="89" t="str">
        <f>PRESUPUESTO!T99</f>
        <v>Celda Vacia</v>
      </c>
      <c r="I99" s="97" t="str">
        <f>PRESUPUESTO!U99</f>
        <v/>
      </c>
      <c r="K99" s="45" t="str">
        <f>PRESUPUESTO!X99</f>
        <v>PARTIDA SIN PRECIO</v>
      </c>
    </row>
    <row r="100" spans="1:11" s="74" customFormat="1" ht="12" x14ac:dyDescent="0.2">
      <c r="A100" s="78" t="str">
        <f>PRESUPUESTO!I100</f>
        <v>c</v>
      </c>
      <c r="B100" s="78"/>
      <c r="C100" s="107" t="str">
        <f>PRESUPUESTO!K100</f>
        <v>12</v>
      </c>
      <c r="D100" s="87" t="str">
        <f>PRESUPUESTO!L100</f>
        <v>ALUMBRADO</v>
      </c>
      <c r="E100" s="56" t="str">
        <f>PRESUPUESTO!N100</f>
        <v/>
      </c>
      <c r="F100" s="50"/>
      <c r="G100" s="89" t="str">
        <f>IF(PRESUPUESTO!S100="","",PRESUPUESTO!S100)</f>
        <v/>
      </c>
      <c r="H100" s="89">
        <f>PRESUPUESTO!T100</f>
        <v>0</v>
      </c>
      <c r="I100" s="97" t="str">
        <f>PRESUPUESTO!U100</f>
        <v/>
      </c>
      <c r="K100" s="45" t="str">
        <f>PRESUPUESTO!X100</f>
        <v/>
      </c>
    </row>
    <row r="101" spans="1:11" s="74" customFormat="1" ht="12" x14ac:dyDescent="0.2">
      <c r="A101" s="78" t="str">
        <f>PRESUPUESTO!I101</f>
        <v>p1</v>
      </c>
      <c r="B101" s="78"/>
      <c r="C101" s="107" t="str">
        <f>PRESUPUESTO!K101</f>
        <v>12.01</v>
      </c>
      <c r="D101" s="87" t="str">
        <f>PRESUPUESTO!L101</f>
        <v>LUMINARIA DE EMERGENCIA LED 200 LÚMENES</v>
      </c>
      <c r="E101" s="56" t="str">
        <f>PRESUPUESTO!N101</f>
        <v>u</v>
      </c>
      <c r="F101" s="50"/>
      <c r="G101" s="89" t="str">
        <f>IF(PRESUPUESTO!S101="","",PRESUPUESTO!S101)</f>
        <v/>
      </c>
      <c r="H101" s="89" t="str">
        <f>PRESUPUESTO!T101</f>
        <v>Celda Vacia</v>
      </c>
      <c r="I101" s="97" t="str">
        <f>PRESUPUESTO!U101</f>
        <v/>
      </c>
      <c r="K101" s="45" t="str">
        <f>PRESUPUESTO!X101</f>
        <v>PARTIDA SIN PRECIO</v>
      </c>
    </row>
    <row r="102" spans="1:11" s="74" customFormat="1" ht="12" x14ac:dyDescent="0.2">
      <c r="A102" s="78" t="str">
        <f>PRESUPUESTO!I102</f>
        <v>CSS</v>
      </c>
      <c r="B102" s="78"/>
      <c r="C102" s="107" t="str">
        <f>PRESUPUESTO!K102</f>
        <v>13</v>
      </c>
      <c r="D102" s="87" t="str">
        <f>PRESUPUESTO!L102</f>
        <v>PINTURA</v>
      </c>
      <c r="E102" s="56" t="str">
        <f>PRESUPUESTO!N102</f>
        <v/>
      </c>
      <c r="F102" s="50"/>
      <c r="G102" s="89" t="str">
        <f>IF(PRESUPUESTO!S102="","",PRESUPUESTO!S102)</f>
        <v/>
      </c>
      <c r="H102" s="89">
        <f>PRESUPUESTO!T102</f>
        <v>0</v>
      </c>
      <c r="I102" s="97" t="str">
        <f>PRESUPUESTO!U102</f>
        <v/>
      </c>
      <c r="K102" s="45" t="str">
        <f>PRESUPUESTO!X102</f>
        <v>CAPITULO DE SEGURIDAD Y SALUD INFERIOR AL PRESUPUESTO DE LICITACIÓN</v>
      </c>
    </row>
    <row r="103" spans="1:11" s="74" customFormat="1" ht="12" x14ac:dyDescent="0.2">
      <c r="A103" s="78" t="str">
        <f>PRESUPUESTO!I103</f>
        <v>p1</v>
      </c>
      <c r="B103" s="78"/>
      <c r="C103" s="107" t="str">
        <f>PRESUPUESTO!K103</f>
        <v>13.01</v>
      </c>
      <c r="D103" s="87" t="str">
        <f>PRESUPUESTO!L103</f>
        <v>PINTURA ESMALTE SINTÉTICO S/CARP. METÁLICA</v>
      </c>
      <c r="E103" s="56" t="str">
        <f>PRESUPUESTO!N103</f>
        <v>m2</v>
      </c>
      <c r="F103" s="50"/>
      <c r="G103" s="89" t="str">
        <f>IF(PRESUPUESTO!S103="","",PRESUPUESTO!S103)</f>
        <v/>
      </c>
      <c r="H103" s="89" t="str">
        <f>PRESUPUESTO!T103</f>
        <v>Celda Vacia</v>
      </c>
      <c r="I103" s="97" t="str">
        <f>PRESUPUESTO!U103</f>
        <v/>
      </c>
      <c r="K103" s="45" t="str">
        <f>PRESUPUESTO!X103</f>
        <v>PARTIDA SIN PRECIO</v>
      </c>
    </row>
    <row r="104" spans="1:11" s="74" customFormat="1" ht="12" x14ac:dyDescent="0.2">
      <c r="A104" s="78" t="str">
        <f>PRESUPUESTO!I104</f>
        <v>p1</v>
      </c>
      <c r="B104" s="78"/>
      <c r="C104" s="107" t="str">
        <f>PRESUPUESTO!K104</f>
        <v>13.02</v>
      </c>
      <c r="D104" s="87" t="str">
        <f>PRESUPUESTO!L104</f>
        <v>PINTURA DE POLIURETANO PIGMENTADA SOBRE PAVIMENTOS</v>
      </c>
      <c r="E104" s="56" t="str">
        <f>PRESUPUESTO!N104</f>
        <v>m2</v>
      </c>
      <c r="F104" s="50"/>
      <c r="G104" s="89" t="str">
        <f>IF(PRESUPUESTO!S104="","",PRESUPUESTO!S104)</f>
        <v/>
      </c>
      <c r="H104" s="89" t="str">
        <f>PRESUPUESTO!T104</f>
        <v>Celda Vacia</v>
      </c>
      <c r="I104" s="97" t="str">
        <f>PRESUPUESTO!U104</f>
        <v/>
      </c>
      <c r="K104" s="45" t="str">
        <f>PRESUPUESTO!X104</f>
        <v>PARTIDA SIN PRECIO</v>
      </c>
    </row>
    <row r="105" spans="1:11" s="74" customFormat="1" ht="12" x14ac:dyDescent="0.2">
      <c r="A105" s="78" t="str">
        <f>PRESUPUESTO!I105</f>
        <v>p1</v>
      </c>
      <c r="B105" s="78"/>
      <c r="C105" s="107" t="str">
        <f>PRESUPUESTO!K105</f>
        <v>13.03</v>
      </c>
      <c r="D105" s="87" t="str">
        <f>PRESUPUESTO!L105</f>
        <v>PINTURA DE POLIURETANO PIGMENTADA SOBRE PAVIMENTOS + ÁRIDO</v>
      </c>
      <c r="E105" s="56" t="str">
        <f>PRESUPUESTO!N105</f>
        <v>m2</v>
      </c>
      <c r="F105" s="50"/>
      <c r="G105" s="89" t="str">
        <f>IF(PRESUPUESTO!S105="","",PRESUPUESTO!S105)</f>
        <v/>
      </c>
      <c r="H105" s="89" t="str">
        <f>PRESUPUESTO!T105</f>
        <v>Celda Vacia</v>
      </c>
      <c r="I105" s="97" t="str">
        <f>PRESUPUESTO!U105</f>
        <v/>
      </c>
      <c r="K105" s="45" t="str">
        <f>PRESUPUESTO!X105</f>
        <v>PARTIDA SIN PRECIO</v>
      </c>
    </row>
    <row r="106" spans="1:11" s="74" customFormat="1" ht="12" x14ac:dyDescent="0.2">
      <c r="A106" s="78" t="str">
        <f>PRESUPUESTO!I106</f>
        <v>p1</v>
      </c>
      <c r="B106" s="78"/>
      <c r="C106" s="107" t="str">
        <f>PRESUPUESTO!K106</f>
        <v>13.04</v>
      </c>
      <c r="D106" s="87" t="str">
        <f>PRESUPUESTO!L106</f>
        <v>PINTURA PLÁSTICA LISA SOBRE LADRILLO, YESO O CEMENTO</v>
      </c>
      <c r="E106" s="56" t="str">
        <f>PRESUPUESTO!N106</f>
        <v>m2</v>
      </c>
      <c r="F106" s="50"/>
      <c r="G106" s="89" t="str">
        <f>IF(PRESUPUESTO!S106="","",PRESUPUESTO!S106)</f>
        <v/>
      </c>
      <c r="H106" s="89" t="str">
        <f>PRESUPUESTO!T106</f>
        <v>Celda Vacia</v>
      </c>
      <c r="I106" s="97" t="str">
        <f>PRESUPUESTO!U106</f>
        <v/>
      </c>
      <c r="K106" s="45" t="str">
        <f>PRESUPUESTO!X106</f>
        <v>PARTIDA SIN PRECIO</v>
      </c>
    </row>
    <row r="107" spans="1:11" s="74" customFormat="1" ht="12" x14ac:dyDescent="0.2">
      <c r="A107" s="78" t="str">
        <f>PRESUPUESTO!I107</f>
        <v>p1</v>
      </c>
      <c r="B107" s="78"/>
      <c r="C107" s="107" t="str">
        <f>PRESUPUESTO!K107</f>
        <v>13.05</v>
      </c>
      <c r="D107" s="87" t="str">
        <f>PRESUPUESTO!L107</f>
        <v>ENMASCARAMIENTO DE MARCAS VIALES</v>
      </c>
      <c r="E107" s="56" t="str">
        <f>PRESUPUESTO!N107</f>
        <v>m2</v>
      </c>
      <c r="F107" s="50"/>
      <c r="G107" s="89" t="str">
        <f>IF(PRESUPUESTO!S107="","",PRESUPUESTO!S107)</f>
        <v/>
      </c>
      <c r="H107" s="89" t="str">
        <f>PRESUPUESTO!T107</f>
        <v>Celda Vacia</v>
      </c>
      <c r="I107" s="97" t="str">
        <f>PRESUPUESTO!U107</f>
        <v/>
      </c>
      <c r="K107" s="45" t="str">
        <f>PRESUPUESTO!X107</f>
        <v>PARTIDA SIN PRECIO</v>
      </c>
    </row>
    <row r="108" spans="1:11" s="74" customFormat="1" ht="12" x14ac:dyDescent="0.2">
      <c r="A108" s="78" t="str">
        <f>PRESUPUESTO!I108</f>
        <v>p1</v>
      </c>
      <c r="B108" s="78"/>
      <c r="C108" s="107" t="str">
        <f>PRESUPUESTO!K108</f>
        <v>13.06</v>
      </c>
      <c r="D108" s="87" t="str">
        <f>PRESUPUESTO!L108</f>
        <v>PINTURA VIAL REFLEXIVA</v>
      </c>
      <c r="E108" s="56" t="str">
        <f>PRESUPUESTO!N108</f>
        <v>m2</v>
      </c>
      <c r="F108" s="50"/>
      <c r="G108" s="89" t="str">
        <f>IF(PRESUPUESTO!S108="","",PRESUPUESTO!S108)</f>
        <v/>
      </c>
      <c r="H108" s="89" t="str">
        <f>PRESUPUESTO!T108</f>
        <v>Celda Vacia</v>
      </c>
      <c r="I108" s="97" t="str">
        <f>PRESUPUESTO!U108</f>
        <v/>
      </c>
      <c r="K108" s="45" t="str">
        <f>PRESUPUESTO!X108</f>
        <v>PARTIDA SIN PRECIO</v>
      </c>
    </row>
    <row r="109" spans="1:11" s="74" customFormat="1" ht="12" x14ac:dyDescent="0.2">
      <c r="A109" s="78" t="str">
        <f>PRESUPUESTO!I109</f>
        <v>c</v>
      </c>
      <c r="B109" s="78"/>
      <c r="C109" s="107" t="str">
        <f>PRESUPUESTO!K109</f>
        <v>14</v>
      </c>
      <c r="D109" s="87" t="str">
        <f>PRESUPUESTO!L109</f>
        <v>URBANIZACIÓN</v>
      </c>
      <c r="E109" s="56" t="str">
        <f>PRESUPUESTO!N109</f>
        <v/>
      </c>
      <c r="F109" s="50"/>
      <c r="G109" s="89" t="str">
        <f>IF(PRESUPUESTO!S109="","",PRESUPUESTO!S109)</f>
        <v/>
      </c>
      <c r="H109" s="89">
        <f>PRESUPUESTO!T109</f>
        <v>0</v>
      </c>
      <c r="I109" s="97" t="str">
        <f>PRESUPUESTO!U109</f>
        <v/>
      </c>
      <c r="K109" s="45" t="str">
        <f>PRESUPUESTO!X109</f>
        <v/>
      </c>
    </row>
    <row r="110" spans="1:11" s="74" customFormat="1" ht="12" x14ac:dyDescent="0.2">
      <c r="A110" s="78" t="str">
        <f>PRESUPUESTO!I110</f>
        <v>p1</v>
      </c>
      <c r="B110" s="78"/>
      <c r="C110" s="107" t="str">
        <f>PRESUPUESTO!K110</f>
        <v>14.01</v>
      </c>
      <c r="D110" s="87" t="str">
        <f>PRESUPUESTO!L110</f>
        <v>CAPA DE 6CM DE MEZCLA BITUMINOSA EN FRÍO DF12</v>
      </c>
      <c r="E110" s="56" t="str">
        <f>PRESUPUESTO!N110</f>
        <v>m2</v>
      </c>
      <c r="F110" s="50"/>
      <c r="G110" s="89" t="str">
        <f>IF(PRESUPUESTO!S110="","",PRESUPUESTO!S110)</f>
        <v/>
      </c>
      <c r="H110" s="89" t="str">
        <f>PRESUPUESTO!T110</f>
        <v>Celda Vacia</v>
      </c>
      <c r="I110" s="97" t="str">
        <f>PRESUPUESTO!U110</f>
        <v/>
      </c>
      <c r="K110" s="45" t="str">
        <f>PRESUPUESTO!X110</f>
        <v>PARTIDA SIN PRECIO</v>
      </c>
    </row>
    <row r="111" spans="1:11" s="74" customFormat="1" ht="12" x14ac:dyDescent="0.2">
      <c r="A111" s="78" t="str">
        <f>PRESUPUESTO!I111</f>
        <v>p1</v>
      </c>
      <c r="B111" s="78"/>
      <c r="C111" s="107" t="str">
        <f>PRESUPUESTO!K111</f>
        <v>14.02</v>
      </c>
      <c r="D111" s="87" t="str">
        <f>PRESUPUESTO!L111</f>
        <v>REPARACIÓN DE ÁREAS ASFALTADAS, CON MORTERO ASFÁLTICO</v>
      </c>
      <c r="E111" s="56" t="str">
        <f>PRESUPUESTO!N111</f>
        <v>m2</v>
      </c>
      <c r="F111" s="50"/>
      <c r="G111" s="89" t="str">
        <f>IF(PRESUPUESTO!S111="","",PRESUPUESTO!S111)</f>
        <v/>
      </c>
      <c r="H111" s="89" t="str">
        <f>PRESUPUESTO!T111</f>
        <v>Celda Vacia</v>
      </c>
      <c r="I111" s="97" t="str">
        <f>PRESUPUESTO!U111</f>
        <v/>
      </c>
      <c r="K111" s="45" t="str">
        <f>PRESUPUESTO!X111</f>
        <v>PARTIDA SIN PRECIO</v>
      </c>
    </row>
    <row r="112" spans="1:11" s="74" customFormat="1" ht="12" x14ac:dyDescent="0.2">
      <c r="A112" s="78" t="str">
        <f>PRESUPUESTO!I112</f>
        <v>c</v>
      </c>
      <c r="B112" s="78"/>
      <c r="C112" s="107" t="str">
        <f>PRESUPUESTO!K112</f>
        <v>15</v>
      </c>
      <c r="D112" s="87" t="str">
        <f>PRESUPUESTO!L112</f>
        <v>SEÑALIZACIÓN</v>
      </c>
      <c r="E112" s="56" t="str">
        <f>PRESUPUESTO!N112</f>
        <v/>
      </c>
      <c r="F112" s="50"/>
      <c r="G112" s="89" t="str">
        <f>IF(PRESUPUESTO!S112="","",PRESUPUESTO!S112)</f>
        <v/>
      </c>
      <c r="H112" s="89">
        <f>PRESUPUESTO!T112</f>
        <v>0</v>
      </c>
      <c r="I112" s="97" t="str">
        <f>PRESUPUESTO!U112</f>
        <v/>
      </c>
      <c r="K112" s="45" t="str">
        <f>PRESUPUESTO!X112</f>
        <v/>
      </c>
    </row>
    <row r="113" spans="1:11" s="74" customFormat="1" ht="12" x14ac:dyDescent="0.2">
      <c r="A113" s="78" t="str">
        <f>PRESUPUESTO!I113</f>
        <v>p1</v>
      </c>
      <c r="B113" s="78"/>
      <c r="C113" s="107" t="str">
        <f>PRESUPUESTO!K113</f>
        <v>15.01</v>
      </c>
      <c r="D113" s="87" t="str">
        <f>PRESUPUESTO!L113</f>
        <v>VALLADO PROVISIONAL CON VALLAS TRASLADABLES</v>
      </c>
      <c r="E113" s="56" t="str">
        <f>PRESUPUESTO!N113</f>
        <v>m</v>
      </c>
      <c r="F113" s="50"/>
      <c r="G113" s="89" t="str">
        <f>IF(PRESUPUESTO!S113="","",PRESUPUESTO!S113)</f>
        <v/>
      </c>
      <c r="H113" s="89" t="str">
        <f>PRESUPUESTO!T113</f>
        <v>Celda Vacia</v>
      </c>
      <c r="I113" s="97" t="str">
        <f>PRESUPUESTO!U113</f>
        <v/>
      </c>
      <c r="K113" s="45" t="str">
        <f>PRESUPUESTO!X113</f>
        <v>PARTIDA SIN PRECIO</v>
      </c>
    </row>
    <row r="114" spans="1:11" s="74" customFormat="1" ht="12" x14ac:dyDescent="0.2">
      <c r="A114" s="78" t="str">
        <f>PRESUPUESTO!I114</f>
        <v>p1</v>
      </c>
      <c r="B114" s="78"/>
      <c r="C114" s="107" t="str">
        <f>PRESUPUESTO!K114</f>
        <v>15.02</v>
      </c>
      <c r="D114" s="87" t="str">
        <f>PRESUPUESTO!L114</f>
        <v>POSTE PARA SOPORTE DE SEÑALIZACIÓN VERTICAL DE TRÁFICO 80x40x2</v>
      </c>
      <c r="E114" s="56" t="str">
        <f>PRESUPUESTO!N114</f>
        <v>u</v>
      </c>
      <c r="F114" s="50"/>
      <c r="G114" s="89" t="str">
        <f>IF(PRESUPUESTO!S114="","",PRESUPUESTO!S114)</f>
        <v/>
      </c>
      <c r="H114" s="89" t="str">
        <f>PRESUPUESTO!T114</f>
        <v>Celda Vacia</v>
      </c>
      <c r="I114" s="97" t="str">
        <f>PRESUPUESTO!U114</f>
        <v/>
      </c>
      <c r="K114" s="45" t="str">
        <f>PRESUPUESTO!X114</f>
        <v>PARTIDA SIN PRECIO</v>
      </c>
    </row>
    <row r="115" spans="1:11" s="74" customFormat="1" ht="12" x14ac:dyDescent="0.2">
      <c r="A115" s="78" t="str">
        <f>PRESUPUESTO!I115</f>
        <v>p1</v>
      </c>
      <c r="B115" s="78"/>
      <c r="C115" s="107" t="str">
        <f>PRESUPUESTO!K115</f>
        <v>15.03</v>
      </c>
      <c r="D115" s="87" t="str">
        <f>PRESUPUESTO!L115</f>
        <v>POSTE PARA SOPORTE DE SEÑALIZACIÓN VERTICAL DE TRÁFICO 100x50x3</v>
      </c>
      <c r="E115" s="56" t="str">
        <f>PRESUPUESTO!N115</f>
        <v>u</v>
      </c>
      <c r="F115" s="50"/>
      <c r="G115" s="89" t="str">
        <f>IF(PRESUPUESTO!S115="","",PRESUPUESTO!S115)</f>
        <v/>
      </c>
      <c r="H115" s="89" t="str">
        <f>PRESUPUESTO!T115</f>
        <v>Celda Vacia</v>
      </c>
      <c r="I115" s="97" t="str">
        <f>PRESUPUESTO!U115</f>
        <v/>
      </c>
      <c r="K115" s="45" t="str">
        <f>PRESUPUESTO!X115</f>
        <v>PARTIDA SIN PRECIO</v>
      </c>
    </row>
    <row r="116" spans="1:11" s="74" customFormat="1" ht="12" x14ac:dyDescent="0.2">
      <c r="A116" s="78" t="str">
        <f>PRESUPUESTO!I116</f>
        <v>p1</v>
      </c>
      <c r="B116" s="78"/>
      <c r="C116" s="107" t="str">
        <f>PRESUPUESTO!K116</f>
        <v>15.04</v>
      </c>
      <c r="D116" s="87" t="str">
        <f>PRESUPUESTO!L116</f>
        <v>SEÑAL VERTICAL DE TRÁFICO DE 60 CM</v>
      </c>
      <c r="E116" s="56" t="str">
        <f>PRESUPUESTO!N116</f>
        <v>u</v>
      </c>
      <c r="F116" s="50"/>
      <c r="G116" s="89" t="str">
        <f>IF(PRESUPUESTO!S116="","",PRESUPUESTO!S116)</f>
        <v/>
      </c>
      <c r="H116" s="89" t="str">
        <f>PRESUPUESTO!T116</f>
        <v>Celda Vacia</v>
      </c>
      <c r="I116" s="97" t="str">
        <f>PRESUPUESTO!U116</f>
        <v/>
      </c>
      <c r="K116" s="45" t="str">
        <f>PRESUPUESTO!X116</f>
        <v>PARTIDA SIN PRECIO</v>
      </c>
    </row>
    <row r="117" spans="1:11" s="74" customFormat="1" ht="12" x14ac:dyDescent="0.2">
      <c r="A117" s="78" t="str">
        <f>PRESUPUESTO!I117</f>
        <v>p1</v>
      </c>
      <c r="B117" s="78"/>
      <c r="C117" s="107" t="str">
        <f>PRESUPUESTO!K117</f>
        <v>15.05</v>
      </c>
      <c r="D117" s="87" t="str">
        <f>PRESUPUESTO!L117</f>
        <v>SEÑAL VERTICAL DE TRÁFICO A MEDIDA</v>
      </c>
      <c r="E117" s="56" t="str">
        <f>PRESUPUESTO!N117</f>
        <v>m2</v>
      </c>
      <c r="F117" s="50"/>
      <c r="G117" s="89" t="str">
        <f>IF(PRESUPUESTO!S117="","",PRESUPUESTO!S117)</f>
        <v/>
      </c>
      <c r="H117" s="89" t="str">
        <f>PRESUPUESTO!T117</f>
        <v>Celda Vacia</v>
      </c>
      <c r="I117" s="97" t="str">
        <f>PRESUPUESTO!U117</f>
        <v/>
      </c>
      <c r="K117" s="45" t="str">
        <f>PRESUPUESTO!X117</f>
        <v>PARTIDA SIN PRECIO</v>
      </c>
    </row>
    <row r="118" spans="1:11" s="74" customFormat="1" ht="12" x14ac:dyDescent="0.2">
      <c r="A118" s="78" t="str">
        <f>PRESUPUESTO!I118</f>
        <v>p1</v>
      </c>
      <c r="B118" s="78"/>
      <c r="C118" s="107" t="str">
        <f>PRESUPUESTO!K118</f>
        <v>15.06</v>
      </c>
      <c r="D118" s="87" t="str">
        <f>PRESUPUESTO!L118</f>
        <v>SEÑALIZACIÓN DE MEDIOS DE EVACUACIÓN</v>
      </c>
      <c r="E118" s="56" t="str">
        <f>PRESUPUESTO!N118</f>
        <v>u</v>
      </c>
      <c r="F118" s="50"/>
      <c r="G118" s="89" t="str">
        <f>IF(PRESUPUESTO!S118="","",PRESUPUESTO!S118)</f>
        <v/>
      </c>
      <c r="H118" s="89" t="str">
        <f>PRESUPUESTO!T118</f>
        <v>Celda Vacia</v>
      </c>
      <c r="I118" s="97" t="str">
        <f>PRESUPUESTO!U118</f>
        <v/>
      </c>
      <c r="K118" s="45" t="str">
        <f>PRESUPUESTO!X118</f>
        <v>PARTIDA SIN PRECIO</v>
      </c>
    </row>
    <row r="119" spans="1:11" s="74" customFormat="1" ht="12" x14ac:dyDescent="0.2">
      <c r="A119" s="78" t="str">
        <f>PRESUPUESTO!I119</f>
        <v>p1</v>
      </c>
      <c r="B119" s="78"/>
      <c r="C119" s="107" t="str">
        <f>PRESUPUESTO!K119</f>
        <v>15.07</v>
      </c>
      <c r="D119" s="87" t="str">
        <f>PRESUPUESTO!L119</f>
        <v>INSTALACIÓN DE SEÑALIZACIÓN EXISTENTE</v>
      </c>
      <c r="E119" s="56" t="str">
        <f>PRESUPUESTO!N119</f>
        <v>u</v>
      </c>
      <c r="F119" s="50"/>
      <c r="G119" s="89" t="str">
        <f>IF(PRESUPUESTO!S119="","",PRESUPUESTO!S119)</f>
        <v/>
      </c>
      <c r="H119" s="89" t="str">
        <f>PRESUPUESTO!T119</f>
        <v>Celda Vacia</v>
      </c>
      <c r="I119" s="97" t="str">
        <f>PRESUPUESTO!U119</f>
        <v/>
      </c>
      <c r="K119" s="45" t="str">
        <f>PRESUPUESTO!X119</f>
        <v>PARTIDA SIN PRECIO</v>
      </c>
    </row>
    <row r="120" spans="1:11" s="74" customFormat="1" ht="12" x14ac:dyDescent="0.2">
      <c r="A120" s="78" t="str">
        <f>PRESUPUESTO!I120</f>
        <v>p1</v>
      </c>
      <c r="B120" s="78"/>
      <c r="C120" s="107" t="str">
        <f>PRESUPUESTO!K120</f>
        <v>15.08</v>
      </c>
      <c r="D120" s="87" t="str">
        <f>PRESUPUESTO!L120</f>
        <v>SEÑAL DE SEGURIDAD Y SALUD DE ADVERTENCIA U OBLIGACIÓN</v>
      </c>
      <c r="E120" s="56" t="str">
        <f>PRESUPUESTO!N120</f>
        <v>u</v>
      </c>
      <c r="F120" s="50"/>
      <c r="G120" s="89" t="str">
        <f>IF(PRESUPUESTO!S120="","",PRESUPUESTO!S120)</f>
        <v/>
      </c>
      <c r="H120" s="89" t="str">
        <f>PRESUPUESTO!T120</f>
        <v>Celda Vacia</v>
      </c>
      <c r="I120" s="97" t="str">
        <f>PRESUPUESTO!U120</f>
        <v/>
      </c>
      <c r="K120" s="45" t="str">
        <f>PRESUPUESTO!X120</f>
        <v>PARTIDA SIN PRECIO</v>
      </c>
    </row>
    <row r="121" spans="1:11" s="74" customFormat="1" ht="12" x14ac:dyDescent="0.2">
      <c r="A121" s="78" t="str">
        <f>PRESUPUESTO!I121</f>
        <v>c</v>
      </c>
      <c r="B121" s="78"/>
      <c r="C121" s="107" t="str">
        <f>PRESUPUESTO!K121</f>
        <v>16</v>
      </c>
      <c r="D121" s="87" t="str">
        <f>PRESUPUESTO!L121</f>
        <v>CONTROL DE CALIDAD</v>
      </c>
      <c r="E121" s="56" t="str">
        <f>PRESUPUESTO!N121</f>
        <v/>
      </c>
      <c r="F121" s="50"/>
      <c r="G121" s="89" t="str">
        <f>IF(PRESUPUESTO!S121="","",PRESUPUESTO!S121)</f>
        <v/>
      </c>
      <c r="H121" s="89">
        <f>PRESUPUESTO!T121</f>
        <v>0</v>
      </c>
      <c r="I121" s="97" t="str">
        <f>PRESUPUESTO!U121</f>
        <v/>
      </c>
      <c r="K121" s="45" t="str">
        <f>PRESUPUESTO!X121</f>
        <v/>
      </c>
    </row>
    <row r="122" spans="1:11" s="74" customFormat="1" ht="12" x14ac:dyDescent="0.2">
      <c r="A122" s="78" t="str">
        <f>PRESUPUESTO!I122</f>
        <v>p1</v>
      </c>
      <c r="B122" s="78"/>
      <c r="C122" s="107" t="str">
        <f>PRESUPUESTO!K122</f>
        <v>16.01</v>
      </c>
      <c r="D122" s="87" t="str">
        <f>PRESUPUESTO!L122</f>
        <v>ENSAYO DE CONSISTENCIA Y RESISTENCIA DEL HORMIGÓN</v>
      </c>
      <c r="E122" s="56" t="str">
        <f>PRESUPUESTO!N122</f>
        <v>u</v>
      </c>
      <c r="F122" s="50"/>
      <c r="G122" s="89" t="str">
        <f>IF(PRESUPUESTO!S122="","",PRESUPUESTO!S122)</f>
        <v/>
      </c>
      <c r="H122" s="89" t="str">
        <f>PRESUPUESTO!T122</f>
        <v>Celda Vacia</v>
      </c>
      <c r="I122" s="97" t="str">
        <f>PRESUPUESTO!U122</f>
        <v/>
      </c>
      <c r="K122" s="45" t="str">
        <f>PRESUPUESTO!X122</f>
        <v>PARTIDA SIN PRECIO</v>
      </c>
    </row>
    <row r="123" spans="1:11" s="74" customFormat="1" ht="12" x14ac:dyDescent="0.2">
      <c r="A123" s="78" t="str">
        <f>PRESUPUESTO!I123</f>
        <v>p1</v>
      </c>
      <c r="B123" s="78"/>
      <c r="C123" s="107" t="str">
        <f>PRESUPUESTO!K123</f>
        <v>16.02</v>
      </c>
      <c r="D123" s="87" t="str">
        <f>PRESUPUESTO!L123</f>
        <v>MEDICIÓN DE CAUDAL EN SISTEMAS DE EXTRACCIÓN LOCALIZADA</v>
      </c>
      <c r="E123" s="56" t="str">
        <f>PRESUPUESTO!N123</f>
        <v>u</v>
      </c>
      <c r="F123" s="50"/>
      <c r="G123" s="89" t="str">
        <f>IF(PRESUPUESTO!S123="","",PRESUPUESTO!S123)</f>
        <v/>
      </c>
      <c r="H123" s="89" t="str">
        <f>PRESUPUESTO!T123</f>
        <v>Celda Vacia</v>
      </c>
      <c r="I123" s="97" t="str">
        <f>PRESUPUESTO!U123</f>
        <v/>
      </c>
      <c r="K123" s="45" t="str">
        <f>PRESUPUESTO!X123</f>
        <v>PARTIDA SIN PRECIO</v>
      </c>
    </row>
    <row r="124" spans="1:11" s="74" customFormat="1" ht="12" x14ac:dyDescent="0.2">
      <c r="A124" s="78" t="str">
        <f>PRESUPUESTO!I124</f>
        <v>p1</v>
      </c>
      <c r="B124" s="78"/>
      <c r="C124" s="107" t="str">
        <f>PRESUPUESTO!K124</f>
        <v>16.03</v>
      </c>
      <c r="D124" s="87" t="str">
        <f>PRESUPUESTO!L124</f>
        <v>CERTIFICADO DE CABLEADO ESTRUCTURADO</v>
      </c>
      <c r="E124" s="56" t="str">
        <f>PRESUPUESTO!N124</f>
        <v>u</v>
      </c>
      <c r="F124" s="50"/>
      <c r="G124" s="89" t="str">
        <f>IF(PRESUPUESTO!S124="","",PRESUPUESTO!S124)</f>
        <v/>
      </c>
      <c r="H124" s="89" t="str">
        <f>PRESUPUESTO!T124</f>
        <v>Celda Vacia</v>
      </c>
      <c r="I124" s="97" t="str">
        <f>PRESUPUESTO!U124</f>
        <v/>
      </c>
      <c r="K124" s="45" t="str">
        <f>PRESUPUESTO!X124</f>
        <v>PARTIDA SIN PRECIO</v>
      </c>
    </row>
    <row r="125" spans="1:11" s="74" customFormat="1" ht="12" x14ac:dyDescent="0.2">
      <c r="A125" s="78" t="str">
        <f>PRESUPUESTO!I125</f>
        <v>c</v>
      </c>
      <c r="B125" s="78"/>
      <c r="C125" s="107" t="str">
        <f>PRESUPUESTO!K125</f>
        <v>17</v>
      </c>
      <c r="D125" s="87" t="str">
        <f>PRESUPUESTO!L125</f>
        <v>GESTIÓN DE RESIDUOS</v>
      </c>
      <c r="E125" s="56" t="str">
        <f>PRESUPUESTO!N125</f>
        <v/>
      </c>
      <c r="F125" s="50"/>
      <c r="G125" s="89" t="str">
        <f>IF(PRESUPUESTO!S125="","",PRESUPUESTO!S125)</f>
        <v/>
      </c>
      <c r="H125" s="89">
        <f>PRESUPUESTO!T125</f>
        <v>0</v>
      </c>
      <c r="I125" s="97" t="str">
        <f>PRESUPUESTO!U125</f>
        <v/>
      </c>
      <c r="K125" s="45" t="str">
        <f>PRESUPUESTO!X125</f>
        <v/>
      </c>
    </row>
    <row r="126" spans="1:11" s="74" customFormat="1" ht="12" x14ac:dyDescent="0.2">
      <c r="A126" s="78" t="str">
        <f>PRESUPUESTO!I126</f>
        <v>p1</v>
      </c>
      <c r="B126" s="78"/>
      <c r="C126" s="107" t="str">
        <f>PRESUPUESTO!K126</f>
        <v>17.01</v>
      </c>
      <c r="D126" s="87" t="str">
        <f>PRESUPUESTO!L126</f>
        <v>GESTIÓN DE RCD'S TIERRAS/PÉTREOS DE EXCAVACIÓN</v>
      </c>
      <c r="E126" s="56" t="str">
        <f>PRESUPUESTO!N126</f>
        <v>m3</v>
      </c>
      <c r="F126" s="50"/>
      <c r="G126" s="89" t="str">
        <f>IF(PRESUPUESTO!S126="","",PRESUPUESTO!S126)</f>
        <v/>
      </c>
      <c r="H126" s="89" t="str">
        <f>PRESUPUESTO!T126</f>
        <v>Celda Vacia</v>
      </c>
      <c r="I126" s="97" t="str">
        <f>PRESUPUESTO!U126</f>
        <v/>
      </c>
      <c r="K126" s="45" t="str">
        <f>PRESUPUESTO!X126</f>
        <v>PARTIDA SIN PRECIO</v>
      </c>
    </row>
    <row r="127" spans="1:11" s="74" customFormat="1" ht="12" x14ac:dyDescent="0.2">
      <c r="A127" s="78" t="str">
        <f>PRESUPUESTO!I127</f>
        <v>p1</v>
      </c>
      <c r="B127" s="78"/>
      <c r="C127" s="107" t="str">
        <f>PRESUPUESTO!K127</f>
        <v>17.02</v>
      </c>
      <c r="D127" s="87" t="str">
        <f>PRESUPUESTO!L127</f>
        <v>TRANSPORTE Y GESTIÓN DE RCD'S NATURALEZA NO PÉTREA</v>
      </c>
      <c r="E127" s="56" t="str">
        <f>PRESUPUESTO!N127</f>
        <v>t</v>
      </c>
      <c r="F127" s="50"/>
      <c r="G127" s="89" t="str">
        <f>IF(PRESUPUESTO!S127="","",PRESUPUESTO!S127)</f>
        <v/>
      </c>
      <c r="H127" s="89" t="str">
        <f>PRESUPUESTO!T127</f>
        <v>Celda Vacia</v>
      </c>
      <c r="I127" s="97" t="str">
        <f>PRESUPUESTO!U127</f>
        <v/>
      </c>
      <c r="K127" s="45" t="str">
        <f>PRESUPUESTO!X127</f>
        <v>PARTIDA SIN PRECIO</v>
      </c>
    </row>
    <row r="128" spans="1:11" s="74" customFormat="1" ht="12" x14ac:dyDescent="0.2">
      <c r="A128" s="78" t="str">
        <f>PRESUPUESTO!I128</f>
        <v>p1</v>
      </c>
      <c r="B128" s="78"/>
      <c r="C128" s="107" t="str">
        <f>PRESUPUESTO!K128</f>
        <v>17.03</v>
      </c>
      <c r="D128" s="87" t="str">
        <f>PRESUPUESTO!L128</f>
        <v>TRANSPORTE Y GESTIÓN DE RCD'S NATURALEZA PÉTREA</v>
      </c>
      <c r="E128" s="56" t="str">
        <f>PRESUPUESTO!N128</f>
        <v>t</v>
      </c>
      <c r="F128" s="50"/>
      <c r="G128" s="89" t="str">
        <f>IF(PRESUPUESTO!S128="","",PRESUPUESTO!S128)</f>
        <v/>
      </c>
      <c r="H128" s="89" t="str">
        <f>PRESUPUESTO!T128</f>
        <v>Celda Vacia</v>
      </c>
      <c r="I128" s="97" t="str">
        <f>PRESUPUESTO!U128</f>
        <v/>
      </c>
      <c r="K128" s="45" t="str">
        <f>PRESUPUESTO!X128</f>
        <v>PARTIDA SIN PRECIO</v>
      </c>
    </row>
    <row r="129" spans="1:11" s="74" customFormat="1" ht="12" x14ac:dyDescent="0.2">
      <c r="A129" s="78" t="str">
        <f>PRESUPUESTO!I129</f>
        <v>p1</v>
      </c>
      <c r="B129" s="78"/>
      <c r="C129" s="107" t="str">
        <f>PRESUPUESTO!K129</f>
        <v>17.04</v>
      </c>
      <c r="D129" s="87" t="str">
        <f>PRESUPUESTO!L129</f>
        <v>TRANSPORTE Y GESTIÓN DE RCD'S POTENCIALMENTE PELIGROSOS Y OTROS</v>
      </c>
      <c r="E129" s="56" t="str">
        <f>PRESUPUESTO!N129</f>
        <v>t</v>
      </c>
      <c r="F129" s="50"/>
      <c r="G129" s="89" t="str">
        <f>IF(PRESUPUESTO!S129="","",PRESUPUESTO!S129)</f>
        <v/>
      </c>
      <c r="H129" s="89" t="str">
        <f>PRESUPUESTO!T129</f>
        <v>Celda Vacia</v>
      </c>
      <c r="I129" s="97" t="str">
        <f>PRESUPUESTO!U129</f>
        <v/>
      </c>
      <c r="K129" s="45" t="str">
        <f>PRESUPUESTO!X129</f>
        <v>PARTIDA SIN PRECIO</v>
      </c>
    </row>
    <row r="130" spans="1:11" s="74" customFormat="1" ht="12" x14ac:dyDescent="0.2">
      <c r="A130" s="78" t="e">
        <f>PRESUPUESTO!#REF!</f>
        <v>#REF!</v>
      </c>
      <c r="B130" s="78"/>
      <c r="C130" s="107" t="e">
        <f>PRESUPUESTO!#REF!</f>
        <v>#REF!</v>
      </c>
      <c r="D130" s="87" t="e">
        <f>PRESUPUESTO!#REF!</f>
        <v>#REF!</v>
      </c>
      <c r="E130" s="56" t="e">
        <f>PRESUPUESTO!#REF!</f>
        <v>#REF!</v>
      </c>
      <c r="F130" s="50"/>
      <c r="G130" s="89" t="e">
        <f>IF(PRESUPUESTO!#REF!="","",PRESUPUESTO!#REF!)</f>
        <v>#REF!</v>
      </c>
      <c r="H130" s="89" t="e">
        <f>PRESUPUESTO!#REF!</f>
        <v>#REF!</v>
      </c>
      <c r="I130" s="97" t="e">
        <f>PRESUPUESTO!#REF!</f>
        <v>#REF!</v>
      </c>
      <c r="K130" s="45" t="e">
        <f>PRESUPUESTO!#REF!</f>
        <v>#REF!</v>
      </c>
    </row>
    <row r="131" spans="1:11" s="74" customFormat="1" ht="12" x14ac:dyDescent="0.2">
      <c r="A131" s="78" t="str">
        <f>PRESUPUESTO!I130</f>
        <v>c</v>
      </c>
      <c r="B131" s="78"/>
      <c r="C131" s="107" t="str">
        <f>PRESUPUESTO!K130</f>
        <v>18</v>
      </c>
      <c r="D131" s="87" t="str">
        <f>PRESUPUESTO!L130</f>
        <v>SEGURIDAD Y SALUD</v>
      </c>
      <c r="E131" s="56" t="str">
        <f>PRESUPUESTO!N130</f>
        <v/>
      </c>
      <c r="F131" s="50"/>
      <c r="G131" s="89" t="str">
        <f>IF(PRESUPUESTO!S130="","",PRESUPUESTO!S130)</f>
        <v/>
      </c>
      <c r="H131" s="89">
        <f>PRESUPUESTO!T130</f>
        <v>0</v>
      </c>
      <c r="I131" s="97" t="str">
        <f>PRESUPUESTO!U130</f>
        <v/>
      </c>
      <c r="K131" s="45" t="str">
        <f>PRESUPUESTO!X130</f>
        <v/>
      </c>
    </row>
    <row r="132" spans="1:11" s="74" customFormat="1" ht="12" x14ac:dyDescent="0.2">
      <c r="A132" s="78" t="str">
        <f>PRESUPUESTO!I131</f>
        <v>p1</v>
      </c>
      <c r="B132" s="78"/>
      <c r="C132" s="107" t="str">
        <f>PRESUPUESTO!K131</f>
        <v>18.01</v>
      </c>
      <c r="D132" s="87" t="str">
        <f>PRESUPUESTO!L131</f>
        <v>VALLA METALICA CIERRE PERIMETRAL</v>
      </c>
      <c r="E132" s="56" t="str">
        <f>PRESUPUESTO!N131</f>
        <v>m</v>
      </c>
      <c r="F132" s="50"/>
      <c r="G132" s="89" t="str">
        <f>IF(PRESUPUESTO!S131="","",PRESUPUESTO!S131)</f>
        <v/>
      </c>
      <c r="H132" s="89" t="str">
        <f>PRESUPUESTO!T131</f>
        <v>Celda Vacia</v>
      </c>
      <c r="I132" s="97" t="str">
        <f>PRESUPUESTO!U131</f>
        <v/>
      </c>
      <c r="K132" s="45" t="str">
        <f>PRESUPUESTO!X131</f>
        <v>PARTIDA SIN PRECIO</v>
      </c>
    </row>
    <row r="133" spans="1:11" s="74" customFormat="1" ht="12" x14ac:dyDescent="0.2">
      <c r="A133" s="78" t="str">
        <f>PRESUPUESTO!I132</f>
        <v>p1</v>
      </c>
      <c r="B133" s="78"/>
      <c r="C133" s="107" t="str">
        <f>PRESUPUESTO!K132</f>
        <v>18.02</v>
      </c>
      <c r="D133" s="87" t="str">
        <f>PRESUPUESTO!L132</f>
        <v>CASETA PREF. MOD. 15.00 M2</v>
      </c>
      <c r="E133" s="56" t="str">
        <f>PRESUPUESTO!N132</f>
        <v>u</v>
      </c>
      <c r="F133" s="50"/>
      <c r="G133" s="89" t="str">
        <f>IF(PRESUPUESTO!S132="","",PRESUPUESTO!S132)</f>
        <v/>
      </c>
      <c r="H133" s="89" t="str">
        <f>PRESUPUESTO!T132</f>
        <v>Celda Vacia</v>
      </c>
      <c r="I133" s="97" t="str">
        <f>PRESUPUESTO!U132</f>
        <v/>
      </c>
      <c r="K133" s="45" t="str">
        <f>PRESUPUESTO!X132</f>
        <v>PARTIDA SIN PRECIO</v>
      </c>
    </row>
    <row r="134" spans="1:11" s="74" customFormat="1" ht="12" x14ac:dyDescent="0.2">
      <c r="A134" s="78" t="str">
        <f>PRESUPUESTO!I133</f>
        <v>p1</v>
      </c>
      <c r="B134" s="78"/>
      <c r="C134" s="107" t="str">
        <f>PRESUPUESTO!K133</f>
        <v>18.03</v>
      </c>
      <c r="D134" s="87" t="str">
        <f>PRESUPUESTO!L133</f>
        <v>MASCARILLA RESPIRATORIA SOLD.</v>
      </c>
      <c r="E134" s="56" t="str">
        <f>PRESUPUESTO!N133</f>
        <v>u</v>
      </c>
      <c r="F134" s="50"/>
      <c r="G134" s="89" t="str">
        <f>IF(PRESUPUESTO!S133="","",PRESUPUESTO!S133)</f>
        <v/>
      </c>
      <c r="H134" s="89" t="str">
        <f>PRESUPUESTO!T133</f>
        <v>Celda Vacia</v>
      </c>
      <c r="I134" s="97" t="str">
        <f>PRESUPUESTO!U133</f>
        <v/>
      </c>
      <c r="K134" s="45" t="str">
        <f>PRESUPUESTO!X133</f>
        <v>PARTIDA SIN PRECIO</v>
      </c>
    </row>
    <row r="135" spans="1:11" s="74" customFormat="1" ht="12" x14ac:dyDescent="0.2">
      <c r="A135" s="78" t="str">
        <f>PRESUPUESTO!I134</f>
        <v>p1</v>
      </c>
      <c r="B135" s="78"/>
      <c r="C135" s="107" t="str">
        <f>PRESUPUESTO!K134</f>
        <v>18.04</v>
      </c>
      <c r="D135" s="87" t="str">
        <f>PRESUPUESTO!L134</f>
        <v>MASCARILLA RESPIRATORIA POLV.</v>
      </c>
      <c r="E135" s="56" t="str">
        <f>PRESUPUESTO!N134</f>
        <v>u</v>
      </c>
      <c r="F135" s="50"/>
      <c r="G135" s="89" t="str">
        <f>IF(PRESUPUESTO!S134="","",PRESUPUESTO!S134)</f>
        <v/>
      </c>
      <c r="H135" s="89" t="str">
        <f>PRESUPUESTO!T134</f>
        <v>Celda Vacia</v>
      </c>
      <c r="I135" s="97" t="str">
        <f>PRESUPUESTO!U134</f>
        <v/>
      </c>
      <c r="K135" s="45" t="str">
        <f>PRESUPUESTO!X134</f>
        <v>PARTIDA SIN PRECIO</v>
      </c>
    </row>
    <row r="136" spans="1:11" s="74" customFormat="1" ht="12" x14ac:dyDescent="0.2">
      <c r="A136" s="78" t="str">
        <f>PRESUPUESTO!I135</f>
        <v>p1</v>
      </c>
      <c r="B136" s="78"/>
      <c r="C136" s="107" t="str">
        <f>PRESUPUESTO!K135</f>
        <v>18.05</v>
      </c>
      <c r="D136" s="87" t="str">
        <f>PRESUPUESTO!L135</f>
        <v>MASCARILLA RESPIRATORIA PINT.</v>
      </c>
      <c r="E136" s="56" t="str">
        <f>PRESUPUESTO!N135</f>
        <v>u</v>
      </c>
      <c r="F136" s="50"/>
      <c r="G136" s="89" t="str">
        <f>IF(PRESUPUESTO!S135="","",PRESUPUESTO!S135)</f>
        <v/>
      </c>
      <c r="H136" s="89" t="str">
        <f>PRESUPUESTO!T135</f>
        <v>Celda Vacia</v>
      </c>
      <c r="I136" s="97" t="str">
        <f>PRESUPUESTO!U135</f>
        <v/>
      </c>
      <c r="K136" s="45" t="str">
        <f>PRESUPUESTO!X135</f>
        <v>PARTIDA SIN PRECIO</v>
      </c>
    </row>
    <row r="137" spans="1:11" s="74" customFormat="1" ht="12" x14ac:dyDescent="0.2">
      <c r="A137" s="78" t="str">
        <f>PRESUPUESTO!I136</f>
        <v>p1</v>
      </c>
      <c r="B137" s="78"/>
      <c r="C137" s="107" t="str">
        <f>PRESUPUESTO!K136</f>
        <v>18.06</v>
      </c>
      <c r="D137" s="87" t="str">
        <f>PRESUPUESTO!L136</f>
        <v>GAFA ANTI-IMPACTO,ACETATO</v>
      </c>
      <c r="E137" s="56" t="str">
        <f>PRESUPUESTO!N136</f>
        <v>u</v>
      </c>
      <c r="F137" s="50"/>
      <c r="G137" s="89" t="str">
        <f>IF(PRESUPUESTO!S136="","",PRESUPUESTO!S136)</f>
        <v/>
      </c>
      <c r="H137" s="89" t="str">
        <f>PRESUPUESTO!T136</f>
        <v>Celda Vacia</v>
      </c>
      <c r="I137" s="97" t="str">
        <f>PRESUPUESTO!U136</f>
        <v/>
      </c>
      <c r="K137" s="45" t="str">
        <f>PRESUPUESTO!X136</f>
        <v>PARTIDA SIN PRECIO</v>
      </c>
    </row>
    <row r="138" spans="1:11" s="74" customFormat="1" ht="12" x14ac:dyDescent="0.2">
      <c r="A138" s="78" t="str">
        <f>PRESUPUESTO!I137</f>
        <v>p1</v>
      </c>
      <c r="B138" s="78"/>
      <c r="C138" s="107" t="str">
        <f>PRESUPUESTO!K137</f>
        <v>18.07</v>
      </c>
      <c r="D138" s="87" t="str">
        <f>PRESUPUESTO!L137</f>
        <v>GAFA ANTI-POLVO</v>
      </c>
      <c r="E138" s="56" t="str">
        <f>PRESUPUESTO!N137</f>
        <v>u</v>
      </c>
      <c r="F138" s="50"/>
      <c r="G138" s="89" t="str">
        <f>IF(PRESUPUESTO!S137="","",PRESUPUESTO!S137)</f>
        <v/>
      </c>
      <c r="H138" s="89" t="str">
        <f>PRESUPUESTO!T137</f>
        <v>Celda Vacia</v>
      </c>
      <c r="I138" s="97" t="str">
        <f>PRESUPUESTO!U137</f>
        <v/>
      </c>
      <c r="K138" s="45" t="str">
        <f>PRESUPUESTO!X137</f>
        <v>PARTIDA SIN PRECIO</v>
      </c>
    </row>
    <row r="139" spans="1:11" s="74" customFormat="1" ht="12" x14ac:dyDescent="0.2">
      <c r="A139" s="78" t="str">
        <f>PRESUPUESTO!I138</f>
        <v>p1</v>
      </c>
      <c r="B139" s="78"/>
      <c r="C139" s="107" t="str">
        <f>PRESUPUESTO!K138</f>
        <v>18.08</v>
      </c>
      <c r="D139" s="87" t="str">
        <f>PRESUPUESTO!L138</f>
        <v>GAFAS CAZOLETAS CERRADAS</v>
      </c>
      <c r="E139" s="56" t="str">
        <f>PRESUPUESTO!N138</f>
        <v>u</v>
      </c>
      <c r="F139" s="50"/>
      <c r="G139" s="89" t="str">
        <f>IF(PRESUPUESTO!S138="","",PRESUPUESTO!S138)</f>
        <v/>
      </c>
      <c r="H139" s="89" t="str">
        <f>PRESUPUESTO!T138</f>
        <v>Celda Vacia</v>
      </c>
      <c r="I139" s="97" t="str">
        <f>PRESUPUESTO!U138</f>
        <v/>
      </c>
      <c r="K139" s="45" t="str">
        <f>PRESUPUESTO!X138</f>
        <v>PARTIDA SIN PRECIO</v>
      </c>
    </row>
    <row r="140" spans="1:11" s="74" customFormat="1" ht="12" x14ac:dyDescent="0.2">
      <c r="A140" s="78" t="str">
        <f>PRESUPUESTO!I139</f>
        <v>p1</v>
      </c>
      <c r="B140" s="78"/>
      <c r="C140" s="107" t="str">
        <f>PRESUPUESTO!K139</f>
        <v>18.09</v>
      </c>
      <c r="D140" s="87" t="str">
        <f>PRESUPUESTO!L139</f>
        <v>PAR DE TAPONES ANTIRRUIDO</v>
      </c>
      <c r="E140" s="56" t="str">
        <f>PRESUPUESTO!N139</f>
        <v>u</v>
      </c>
      <c r="F140" s="50"/>
      <c r="G140" s="89" t="str">
        <f>IF(PRESUPUESTO!S139="","",PRESUPUESTO!S139)</f>
        <v/>
      </c>
      <c r="H140" s="89" t="str">
        <f>PRESUPUESTO!T139</f>
        <v>Celda Vacia</v>
      </c>
      <c r="I140" s="97" t="str">
        <f>PRESUPUESTO!U139</f>
        <v/>
      </c>
      <c r="K140" s="45" t="str">
        <f>PRESUPUESTO!X139</f>
        <v>PARTIDA SIN PRECIO</v>
      </c>
    </row>
    <row r="141" spans="1:11" s="74" customFormat="1" ht="12" x14ac:dyDescent="0.2">
      <c r="A141" s="78" t="str">
        <f>PRESUPUESTO!I140</f>
        <v>p1</v>
      </c>
      <c r="B141" s="78"/>
      <c r="C141" s="107" t="str">
        <f>PRESUPUESTO!K140</f>
        <v>18.10</v>
      </c>
      <c r="D141" s="87" t="str">
        <f>PRESUPUESTO!L140</f>
        <v>CASCO DE SEGURIDAD</v>
      </c>
      <c r="E141" s="56" t="str">
        <f>PRESUPUESTO!N140</f>
        <v>u</v>
      </c>
      <c r="F141" s="50"/>
      <c r="G141" s="89" t="str">
        <f>IF(PRESUPUESTO!S140="","",PRESUPUESTO!S140)</f>
        <v/>
      </c>
      <c r="H141" s="89" t="str">
        <f>PRESUPUESTO!T140</f>
        <v>Celda Vacia</v>
      </c>
      <c r="I141" s="97" t="str">
        <f>PRESUPUESTO!U140</f>
        <v/>
      </c>
      <c r="K141" s="45" t="str">
        <f>PRESUPUESTO!X140</f>
        <v>PARTIDA SIN PRECIO</v>
      </c>
    </row>
    <row r="142" spans="1:11" s="74" customFormat="1" ht="12" x14ac:dyDescent="0.2">
      <c r="A142" s="78" t="str">
        <f>PRESUPUESTO!I141</f>
        <v>p1</v>
      </c>
      <c r="B142" s="78"/>
      <c r="C142" s="107" t="str">
        <f>PRESUPUESTO!K141</f>
        <v>18.11</v>
      </c>
      <c r="D142" s="87" t="str">
        <f>PRESUPUESTO!L141</f>
        <v>PANTALLA SOLDADURA ELECTRICA DE CABEZA</v>
      </c>
      <c r="E142" s="56" t="str">
        <f>PRESUPUESTO!N141</f>
        <v>u</v>
      </c>
      <c r="F142" s="50"/>
      <c r="G142" s="89" t="str">
        <f>IF(PRESUPUESTO!S141="","",PRESUPUESTO!S141)</f>
        <v/>
      </c>
      <c r="H142" s="89" t="str">
        <f>PRESUPUESTO!T141</f>
        <v>Celda Vacia</v>
      </c>
      <c r="I142" s="97" t="str">
        <f>PRESUPUESTO!U141</f>
        <v/>
      </c>
      <c r="K142" s="45" t="str">
        <f>PRESUPUESTO!X141</f>
        <v>PARTIDA SIN PRECIO</v>
      </c>
    </row>
    <row r="143" spans="1:11" s="74" customFormat="1" ht="12" x14ac:dyDescent="0.2">
      <c r="A143" s="78" t="str">
        <f>PRESUPUESTO!I142</f>
        <v>p1</v>
      </c>
      <c r="B143" s="78"/>
      <c r="C143" s="107" t="str">
        <f>PRESUPUESTO!K142</f>
        <v>18.12</v>
      </c>
      <c r="D143" s="87" t="str">
        <f>PRESUPUESTO!L142</f>
        <v>EXTINTOR MANUAL DE CO2 DE 6KG</v>
      </c>
      <c r="E143" s="56" t="str">
        <f>PRESUPUESTO!N142</f>
        <v>u</v>
      </c>
      <c r="F143" s="50"/>
      <c r="G143" s="89" t="str">
        <f>IF(PRESUPUESTO!S142="","",PRESUPUESTO!S142)</f>
        <v/>
      </c>
      <c r="H143" s="89" t="str">
        <f>PRESUPUESTO!T142</f>
        <v>Celda Vacia</v>
      </c>
      <c r="I143" s="97" t="str">
        <f>PRESUPUESTO!U142</f>
        <v/>
      </c>
      <c r="K143" s="45" t="str">
        <f>PRESUPUESTO!X142</f>
        <v>PARTIDA SIN PRECIO</v>
      </c>
    </row>
    <row r="144" spans="1:11" s="74" customFormat="1" ht="12" x14ac:dyDescent="0.2">
      <c r="A144" s="78" t="str">
        <f>PRESUPUESTO!I143</f>
        <v>p1</v>
      </c>
      <c r="B144" s="78"/>
      <c r="C144" s="107" t="str">
        <f>PRESUPUESTO!K143</f>
        <v>18.13</v>
      </c>
      <c r="D144" s="87" t="str">
        <f>PRESUPUESTO!L143</f>
        <v>GUANTES DE NITRILO-VINILO,CARGA</v>
      </c>
      <c r="E144" s="56" t="str">
        <f>PRESUPUESTO!N143</f>
        <v>u</v>
      </c>
      <c r="F144" s="50"/>
      <c r="G144" s="89" t="str">
        <f>IF(PRESUPUESTO!S143="","",PRESUPUESTO!S143)</f>
        <v/>
      </c>
      <c r="H144" s="89" t="str">
        <f>PRESUPUESTO!T143</f>
        <v>Celda Vacia</v>
      </c>
      <c r="I144" s="97" t="str">
        <f>PRESUPUESTO!U143</f>
        <v/>
      </c>
      <c r="K144" s="45" t="str">
        <f>PRESUPUESTO!X143</f>
        <v>PARTIDA SIN PRECIO</v>
      </c>
    </row>
    <row r="145" spans="1:11" s="74" customFormat="1" ht="12" x14ac:dyDescent="0.2">
      <c r="A145" s="78" t="str">
        <f>PRESUPUESTO!I144</f>
        <v>p1</v>
      </c>
      <c r="B145" s="78"/>
      <c r="C145" s="107" t="str">
        <f>PRESUPUESTO!K144</f>
        <v>18.14</v>
      </c>
      <c r="D145" s="87" t="str">
        <f>PRESUPUESTO!L144</f>
        <v>GUANTES DE LATEX</v>
      </c>
      <c r="E145" s="56" t="str">
        <f>PRESUPUESTO!N144</f>
        <v>u</v>
      </c>
      <c r="F145" s="50"/>
      <c r="G145" s="89" t="str">
        <f>IF(PRESUPUESTO!S144="","",PRESUPUESTO!S144)</f>
        <v/>
      </c>
      <c r="H145" s="89" t="str">
        <f>PRESUPUESTO!T144</f>
        <v>Celda Vacia</v>
      </c>
      <c r="I145" s="97" t="str">
        <f>PRESUPUESTO!U144</f>
        <v/>
      </c>
      <c r="K145" s="45" t="str">
        <f>PRESUPUESTO!X144</f>
        <v>PARTIDA SIN PRECIO</v>
      </c>
    </row>
    <row r="146" spans="1:11" s="74" customFormat="1" ht="12" x14ac:dyDescent="0.2">
      <c r="A146" s="78" t="str">
        <f>PRESUPUESTO!I145</f>
        <v>p1</v>
      </c>
      <c r="B146" s="78"/>
      <c r="C146" s="107" t="str">
        <f>PRESUPUESTO!K145</f>
        <v>18.15</v>
      </c>
      <c r="D146" s="87" t="str">
        <f>PRESUPUESTO!L145</f>
        <v>GUANTES AISLANTE DE BAJA TENSION</v>
      </c>
      <c r="E146" s="56" t="str">
        <f>PRESUPUESTO!N145</f>
        <v>u</v>
      </c>
      <c r="F146" s="50"/>
      <c r="G146" s="89" t="str">
        <f>IF(PRESUPUESTO!S145="","",PRESUPUESTO!S145)</f>
        <v/>
      </c>
      <c r="H146" s="89" t="str">
        <f>PRESUPUESTO!T145</f>
        <v>Celda Vacia</v>
      </c>
      <c r="I146" s="97" t="str">
        <f>PRESUPUESTO!U145</f>
        <v/>
      </c>
      <c r="K146" s="45" t="str">
        <f>PRESUPUESTO!X145</f>
        <v>PARTIDA SIN PRECIO</v>
      </c>
    </row>
    <row r="147" spans="1:11" s="74" customFormat="1" ht="12" x14ac:dyDescent="0.2">
      <c r="A147" s="78" t="str">
        <f>PRESUPUESTO!I146</f>
        <v>p1</v>
      </c>
      <c r="B147" s="78"/>
      <c r="C147" s="107" t="str">
        <f>PRESUPUESTO!K146</f>
        <v>18.16</v>
      </c>
      <c r="D147" s="87" t="str">
        <f>PRESUPUESTO!L146</f>
        <v>GUANTES DE USO GENERAL</v>
      </c>
      <c r="E147" s="56" t="str">
        <f>PRESUPUESTO!N146</f>
        <v>u</v>
      </c>
      <c r="F147" s="50"/>
      <c r="G147" s="89" t="str">
        <f>IF(PRESUPUESTO!S146="","",PRESUPUESTO!S146)</f>
        <v/>
      </c>
      <c r="H147" s="89" t="str">
        <f>PRESUPUESTO!T146</f>
        <v>Celda Vacia</v>
      </c>
      <c r="I147" s="97" t="str">
        <f>PRESUPUESTO!U146</f>
        <v/>
      </c>
      <c r="K147" s="45" t="str">
        <f>PRESUPUESTO!X146</f>
        <v>PARTIDA SIN PRECIO</v>
      </c>
    </row>
    <row r="148" spans="1:11" s="74" customFormat="1" ht="12" x14ac:dyDescent="0.2">
      <c r="A148" s="78" t="str">
        <f>PRESUPUESTO!I147</f>
        <v>p1</v>
      </c>
      <c r="B148" s="78"/>
      <c r="C148" s="107" t="str">
        <f>PRESUPUESTO!K147</f>
        <v>18.17</v>
      </c>
      <c r="D148" s="87" t="str">
        <f>PRESUPUESTO!L147</f>
        <v>BOTAS DE AGUA PVC. FORRADA</v>
      </c>
      <c r="E148" s="56" t="str">
        <f>PRESUPUESTO!N147</f>
        <v>u</v>
      </c>
      <c r="F148" s="50"/>
      <c r="G148" s="89" t="str">
        <f>IF(PRESUPUESTO!S147="","",PRESUPUESTO!S147)</f>
        <v/>
      </c>
      <c r="H148" s="89" t="str">
        <f>PRESUPUESTO!T147</f>
        <v>Celda Vacia</v>
      </c>
      <c r="I148" s="97" t="str">
        <f>PRESUPUESTO!U147</f>
        <v/>
      </c>
      <c r="K148" s="45" t="str">
        <f>PRESUPUESTO!X147</f>
        <v>PARTIDA SIN PRECIO</v>
      </c>
    </row>
    <row r="149" spans="1:11" s="74" customFormat="1" ht="12" x14ac:dyDescent="0.2">
      <c r="A149" s="78" t="str">
        <f>PRESUPUESTO!I148</f>
        <v>p1</v>
      </c>
      <c r="B149" s="78"/>
      <c r="C149" s="107" t="str">
        <f>PRESUPUESTO!K148</f>
        <v>18.18</v>
      </c>
      <c r="D149" s="87" t="str">
        <f>PRESUPUESTO!L148</f>
        <v>LAMPARA INTERMITENTE</v>
      </c>
      <c r="E149" s="56" t="str">
        <f>PRESUPUESTO!N148</f>
        <v>u</v>
      </c>
      <c r="F149" s="50"/>
      <c r="G149" s="89" t="str">
        <f>IF(PRESUPUESTO!S148="","",PRESUPUESTO!S148)</f>
        <v/>
      </c>
      <c r="H149" s="89" t="str">
        <f>PRESUPUESTO!T148</f>
        <v>Celda Vacia</v>
      </c>
      <c r="I149" s="97" t="str">
        <f>PRESUPUESTO!U148</f>
        <v/>
      </c>
      <c r="K149" s="45" t="str">
        <f>PRESUPUESTO!X148</f>
        <v>PARTIDA SIN PRECIO</v>
      </c>
    </row>
    <row r="150" spans="1:11" s="74" customFormat="1" ht="12" x14ac:dyDescent="0.2">
      <c r="A150" s="78" t="str">
        <f>PRESUPUESTO!I149</f>
        <v>p1</v>
      </c>
      <c r="B150" s="78"/>
      <c r="C150" s="107" t="str">
        <f>PRESUPUESTO!K149</f>
        <v>18.19</v>
      </c>
      <c r="D150" s="87" t="str">
        <f>PRESUPUESTO!L149</f>
        <v>SEÑAL PVC. "SEÑALES INDICADORAS"</v>
      </c>
      <c r="E150" s="56" t="str">
        <f>PRESUPUESTO!N149</f>
        <v>u</v>
      </c>
      <c r="F150" s="50"/>
      <c r="G150" s="89" t="str">
        <f>IF(PRESUPUESTO!S149="","",PRESUPUESTO!S149)</f>
        <v/>
      </c>
      <c r="H150" s="89" t="str">
        <f>PRESUPUESTO!T149</f>
        <v>Celda Vacia</v>
      </c>
      <c r="I150" s="97" t="str">
        <f>PRESUPUESTO!U149</f>
        <v/>
      </c>
      <c r="K150" s="45" t="str">
        <f>PRESUPUESTO!X149</f>
        <v>PARTIDA SIN PRECIO</v>
      </c>
    </row>
    <row r="151" spans="1:11" s="74" customFormat="1" ht="12" x14ac:dyDescent="0.2">
      <c r="A151" s="78" t="str">
        <f>PRESUPUESTO!I150</f>
        <v>p1</v>
      </c>
      <c r="B151" s="78"/>
      <c r="C151" s="107" t="str">
        <f>PRESUPUESTO!K150</f>
        <v>18.20</v>
      </c>
      <c r="D151" s="87" t="str">
        <f>PRESUPUESTO!L150</f>
        <v>PRIMEROS AUXILIOS EN OBRA.</v>
      </c>
      <c r="E151" s="56" t="str">
        <f>PRESUPUESTO!N150</f>
        <v>u</v>
      </c>
      <c r="F151" s="50"/>
      <c r="G151" s="89" t="str">
        <f>IF(PRESUPUESTO!S150="","",PRESUPUESTO!S150)</f>
        <v/>
      </c>
      <c r="H151" s="89" t="str">
        <f>PRESUPUESTO!T150</f>
        <v>Celda Vacia</v>
      </c>
      <c r="I151" s="97" t="str">
        <f>PRESUPUESTO!U150</f>
        <v/>
      </c>
      <c r="K151" s="45" t="str">
        <f>PRESUPUESTO!X150</f>
        <v>PARTIDA SIN PRECIO</v>
      </c>
    </row>
    <row r="152" spans="1:11" s="74" customFormat="1" ht="12" x14ac:dyDescent="0.2">
      <c r="A152" s="78" t="str">
        <f>PRESUPUESTO!I151</f>
        <v/>
      </c>
      <c r="B152" s="78"/>
      <c r="C152" s="107" t="str">
        <f>PRESUPUESTO!K151</f>
        <v/>
      </c>
      <c r="D152" s="87" t="str">
        <f>PRESUPUESTO!L151</f>
        <v/>
      </c>
      <c r="E152" s="56" t="str">
        <f>PRESUPUESTO!N151</f>
        <v/>
      </c>
      <c r="F152" s="50"/>
      <c r="G152" s="89" t="str">
        <f>IF(PRESUPUESTO!S151="","",PRESUPUESTO!S151)</f>
        <v/>
      </c>
      <c r="H152" s="89" t="str">
        <f>PRESUPUESTO!T151</f>
        <v/>
      </c>
      <c r="I152" s="97" t="str">
        <f>PRESUPUESTO!U151</f>
        <v/>
      </c>
      <c r="K152" s="45" t="str">
        <f>PRESUPUESTO!X151</f>
        <v/>
      </c>
    </row>
    <row r="153" spans="1:11" s="74" customFormat="1" ht="12" x14ac:dyDescent="0.2">
      <c r="A153" s="78" t="str">
        <f>PRESUPUESTO!I152</f>
        <v/>
      </c>
      <c r="B153" s="78"/>
      <c r="C153" s="107" t="str">
        <f>PRESUPUESTO!K152</f>
        <v/>
      </c>
      <c r="D153" s="87" t="str">
        <f>PRESUPUESTO!L152</f>
        <v/>
      </c>
      <c r="E153" s="56" t="str">
        <f>PRESUPUESTO!N152</f>
        <v/>
      </c>
      <c r="F153" s="50"/>
      <c r="G153" s="89" t="str">
        <f>IF(PRESUPUESTO!S152="","",PRESUPUESTO!S152)</f>
        <v/>
      </c>
      <c r="H153" s="89" t="str">
        <f>PRESUPUESTO!T152</f>
        <v/>
      </c>
      <c r="I153" s="97" t="str">
        <f>PRESUPUESTO!U152</f>
        <v/>
      </c>
      <c r="K153" s="45" t="str">
        <f>PRESUPUESTO!X152</f>
        <v/>
      </c>
    </row>
    <row r="154" spans="1:11" s="74" customFormat="1" ht="12" x14ac:dyDescent="0.2">
      <c r="A154" s="78" t="str">
        <f>PRESUPUESTO!I153</f>
        <v/>
      </c>
      <c r="B154" s="78"/>
      <c r="C154" s="107" t="str">
        <f>PRESUPUESTO!K153</f>
        <v/>
      </c>
      <c r="D154" s="87" t="str">
        <f>PRESUPUESTO!L153</f>
        <v/>
      </c>
      <c r="E154" s="56" t="str">
        <f>PRESUPUESTO!N153</f>
        <v/>
      </c>
      <c r="F154" s="50"/>
      <c r="G154" s="89" t="str">
        <f>IF(PRESUPUESTO!S153="","",PRESUPUESTO!S153)</f>
        <v/>
      </c>
      <c r="H154" s="89" t="str">
        <f>PRESUPUESTO!T153</f>
        <v/>
      </c>
      <c r="I154" s="97" t="str">
        <f>PRESUPUESTO!U153</f>
        <v/>
      </c>
      <c r="K154" s="45" t="str">
        <f>PRESUPUESTO!X153</f>
        <v/>
      </c>
    </row>
    <row r="155" spans="1:11" s="74" customFormat="1" ht="12" x14ac:dyDescent="0.2">
      <c r="A155" s="78" t="str">
        <f>PRESUPUESTO!I154</f>
        <v/>
      </c>
      <c r="B155" s="78"/>
      <c r="C155" s="107" t="str">
        <f>PRESUPUESTO!K154</f>
        <v/>
      </c>
      <c r="D155" s="87" t="str">
        <f>PRESUPUESTO!L154</f>
        <v/>
      </c>
      <c r="E155" s="56" t="str">
        <f>PRESUPUESTO!N154</f>
        <v/>
      </c>
      <c r="F155" s="50"/>
      <c r="G155" s="89" t="str">
        <f>IF(PRESUPUESTO!S154="","",PRESUPUESTO!S154)</f>
        <v/>
      </c>
      <c r="H155" s="89" t="str">
        <f>PRESUPUESTO!T154</f>
        <v/>
      </c>
      <c r="I155" s="97" t="str">
        <f>PRESUPUESTO!U154</f>
        <v/>
      </c>
      <c r="K155" s="45" t="str">
        <f>PRESUPUESTO!X154</f>
        <v/>
      </c>
    </row>
    <row r="156" spans="1:11" s="74" customFormat="1" ht="12" x14ac:dyDescent="0.2">
      <c r="A156" s="78" t="str">
        <f>PRESUPUESTO!I155</f>
        <v/>
      </c>
      <c r="B156" s="78"/>
      <c r="C156" s="107" t="str">
        <f>PRESUPUESTO!K155</f>
        <v/>
      </c>
      <c r="D156" s="87" t="str">
        <f>PRESUPUESTO!L155</f>
        <v/>
      </c>
      <c r="E156" s="56" t="str">
        <f>PRESUPUESTO!N155</f>
        <v/>
      </c>
      <c r="F156" s="50"/>
      <c r="G156" s="89" t="str">
        <f>IF(PRESUPUESTO!S155="","",PRESUPUESTO!S155)</f>
        <v/>
      </c>
      <c r="H156" s="89" t="str">
        <f>PRESUPUESTO!T155</f>
        <v/>
      </c>
      <c r="I156" s="97" t="str">
        <f>PRESUPUESTO!U155</f>
        <v/>
      </c>
      <c r="K156" s="45" t="str">
        <f>PRESUPUESTO!X155</f>
        <v/>
      </c>
    </row>
    <row r="157" spans="1:11" s="74" customFormat="1" ht="12" x14ac:dyDescent="0.2">
      <c r="A157" s="78" t="str">
        <f>PRESUPUESTO!I156</f>
        <v/>
      </c>
      <c r="B157" s="78"/>
      <c r="C157" s="107" t="str">
        <f>PRESUPUESTO!K156</f>
        <v/>
      </c>
      <c r="D157" s="87" t="str">
        <f>PRESUPUESTO!L156</f>
        <v/>
      </c>
      <c r="E157" s="56" t="str">
        <f>PRESUPUESTO!N156</f>
        <v/>
      </c>
      <c r="F157" s="50"/>
      <c r="G157" s="89" t="str">
        <f>IF(PRESUPUESTO!S156="","",PRESUPUESTO!S156)</f>
        <v/>
      </c>
      <c r="H157" s="89" t="str">
        <f>PRESUPUESTO!T156</f>
        <v/>
      </c>
      <c r="I157" s="97" t="str">
        <f>PRESUPUESTO!U156</f>
        <v/>
      </c>
      <c r="K157" s="45" t="str">
        <f>PRESUPUESTO!X156</f>
        <v/>
      </c>
    </row>
    <row r="158" spans="1:11" s="74" customFormat="1" ht="12" x14ac:dyDescent="0.2">
      <c r="A158" s="78" t="str">
        <f>PRESUPUESTO!I157</f>
        <v/>
      </c>
      <c r="B158" s="78"/>
      <c r="C158" s="107" t="str">
        <f>PRESUPUESTO!K157</f>
        <v/>
      </c>
      <c r="D158" s="87" t="str">
        <f>PRESUPUESTO!L157</f>
        <v/>
      </c>
      <c r="E158" s="56" t="str">
        <f>PRESUPUESTO!N157</f>
        <v/>
      </c>
      <c r="F158" s="50"/>
      <c r="G158" s="89" t="str">
        <f>IF(PRESUPUESTO!S157="","",PRESUPUESTO!S157)</f>
        <v/>
      </c>
      <c r="H158" s="89" t="str">
        <f>PRESUPUESTO!T157</f>
        <v/>
      </c>
      <c r="I158" s="97" t="str">
        <f>PRESUPUESTO!U157</f>
        <v/>
      </c>
      <c r="K158" s="45" t="str">
        <f>PRESUPUESTO!X157</f>
        <v/>
      </c>
    </row>
    <row r="159" spans="1:11" s="74" customFormat="1" ht="12" x14ac:dyDescent="0.2">
      <c r="A159" s="78" t="str">
        <f>PRESUPUESTO!I158</f>
        <v/>
      </c>
      <c r="B159" s="78"/>
      <c r="C159" s="107" t="str">
        <f>PRESUPUESTO!K158</f>
        <v/>
      </c>
      <c r="D159" s="87" t="str">
        <f>PRESUPUESTO!L158</f>
        <v/>
      </c>
      <c r="E159" s="56" t="str">
        <f>PRESUPUESTO!N158</f>
        <v/>
      </c>
      <c r="F159" s="50"/>
      <c r="G159" s="89" t="str">
        <f>IF(PRESUPUESTO!S158="","",PRESUPUESTO!S158)</f>
        <v/>
      </c>
      <c r="H159" s="89" t="str">
        <f>PRESUPUESTO!T158</f>
        <v/>
      </c>
      <c r="I159" s="97" t="str">
        <f>PRESUPUESTO!U158</f>
        <v/>
      </c>
      <c r="K159" s="45" t="str">
        <f>PRESUPUESTO!X158</f>
        <v/>
      </c>
    </row>
    <row r="160" spans="1:11" s="74" customFormat="1" ht="12" x14ac:dyDescent="0.2">
      <c r="A160" s="78" t="str">
        <f>PRESUPUESTO!I159</f>
        <v/>
      </c>
      <c r="B160" s="78"/>
      <c r="C160" s="107" t="str">
        <f>PRESUPUESTO!K159</f>
        <v/>
      </c>
      <c r="D160" s="87" t="str">
        <f>PRESUPUESTO!L159</f>
        <v/>
      </c>
      <c r="E160" s="56" t="str">
        <f>PRESUPUESTO!N159</f>
        <v/>
      </c>
      <c r="F160" s="50"/>
      <c r="G160" s="89" t="str">
        <f>IF(PRESUPUESTO!S159="","",PRESUPUESTO!S159)</f>
        <v/>
      </c>
      <c r="H160" s="89" t="str">
        <f>PRESUPUESTO!T159</f>
        <v/>
      </c>
      <c r="I160" s="97" t="str">
        <f>PRESUPUESTO!U159</f>
        <v/>
      </c>
      <c r="K160" s="45" t="str">
        <f>PRESUPUESTO!X159</f>
        <v/>
      </c>
    </row>
    <row r="161" spans="1:11" s="74" customFormat="1" ht="12" x14ac:dyDescent="0.2">
      <c r="A161" s="78" t="str">
        <f>PRESUPUESTO!I160</f>
        <v/>
      </c>
      <c r="B161" s="78"/>
      <c r="C161" s="107" t="str">
        <f>PRESUPUESTO!K160</f>
        <v/>
      </c>
      <c r="D161" s="87" t="str">
        <f>PRESUPUESTO!L160</f>
        <v/>
      </c>
      <c r="E161" s="56" t="str">
        <f>PRESUPUESTO!N160</f>
        <v/>
      </c>
      <c r="F161" s="50"/>
      <c r="G161" s="89" t="str">
        <f>IF(PRESUPUESTO!S160="","",PRESUPUESTO!S160)</f>
        <v/>
      </c>
      <c r="H161" s="89" t="str">
        <f>PRESUPUESTO!T160</f>
        <v/>
      </c>
      <c r="I161" s="97" t="str">
        <f>PRESUPUESTO!U160</f>
        <v/>
      </c>
      <c r="K161" s="45" t="str">
        <f>PRESUPUESTO!X160</f>
        <v/>
      </c>
    </row>
    <row r="162" spans="1:11" s="74" customFormat="1" ht="12" x14ac:dyDescent="0.2">
      <c r="A162" s="78" t="str">
        <f>PRESUPUESTO!I161</f>
        <v/>
      </c>
      <c r="B162" s="78"/>
      <c r="C162" s="107" t="str">
        <f>PRESUPUESTO!K161</f>
        <v/>
      </c>
      <c r="D162" s="87" t="str">
        <f>PRESUPUESTO!L161</f>
        <v/>
      </c>
      <c r="E162" s="56" t="str">
        <f>PRESUPUESTO!N161</f>
        <v/>
      </c>
      <c r="F162" s="50"/>
      <c r="G162" s="89" t="str">
        <f>IF(PRESUPUESTO!S161="","",PRESUPUESTO!S161)</f>
        <v/>
      </c>
      <c r="H162" s="89" t="str">
        <f>PRESUPUESTO!T161</f>
        <v/>
      </c>
      <c r="I162" s="97" t="str">
        <f>PRESUPUESTO!U161</f>
        <v/>
      </c>
      <c r="K162" s="45" t="str">
        <f>PRESUPUESTO!X161</f>
        <v/>
      </c>
    </row>
    <row r="163" spans="1:11" s="74" customFormat="1" ht="12" x14ac:dyDescent="0.2">
      <c r="A163" s="78" t="str">
        <f>PRESUPUESTO!I162</f>
        <v/>
      </c>
      <c r="B163" s="78"/>
      <c r="C163" s="107" t="str">
        <f>PRESUPUESTO!K162</f>
        <v/>
      </c>
      <c r="D163" s="87" t="str">
        <f>PRESUPUESTO!L162</f>
        <v/>
      </c>
      <c r="E163" s="56" t="str">
        <f>PRESUPUESTO!N162</f>
        <v/>
      </c>
      <c r="F163" s="50"/>
      <c r="G163" s="89" t="str">
        <f>IF(PRESUPUESTO!S162="","",PRESUPUESTO!S162)</f>
        <v/>
      </c>
      <c r="H163" s="89" t="str">
        <f>PRESUPUESTO!T162</f>
        <v/>
      </c>
      <c r="I163" s="97" t="str">
        <f>PRESUPUESTO!U162</f>
        <v/>
      </c>
      <c r="K163" s="45" t="str">
        <f>PRESUPUESTO!X162</f>
        <v/>
      </c>
    </row>
    <row r="164" spans="1:11" s="74" customFormat="1" ht="12" x14ac:dyDescent="0.2">
      <c r="A164" s="78" t="str">
        <f>PRESUPUESTO!I163</f>
        <v/>
      </c>
      <c r="B164" s="78"/>
      <c r="C164" s="107" t="str">
        <f>PRESUPUESTO!K163</f>
        <v/>
      </c>
      <c r="D164" s="87" t="str">
        <f>PRESUPUESTO!L163</f>
        <v/>
      </c>
      <c r="E164" s="56" t="str">
        <f>PRESUPUESTO!N163</f>
        <v/>
      </c>
      <c r="F164" s="50"/>
      <c r="G164" s="89" t="str">
        <f>IF(PRESUPUESTO!S163="","",PRESUPUESTO!S163)</f>
        <v/>
      </c>
      <c r="H164" s="89" t="str">
        <f>PRESUPUESTO!T163</f>
        <v/>
      </c>
      <c r="I164" s="97" t="str">
        <f>PRESUPUESTO!U163</f>
        <v/>
      </c>
      <c r="K164" s="45" t="str">
        <f>PRESUPUESTO!X163</f>
        <v/>
      </c>
    </row>
    <row r="165" spans="1:11" s="74" customFormat="1" ht="12" x14ac:dyDescent="0.2">
      <c r="A165" s="78" t="str">
        <f>PRESUPUESTO!I164</f>
        <v/>
      </c>
      <c r="B165" s="78"/>
      <c r="C165" s="107" t="str">
        <f>PRESUPUESTO!K164</f>
        <v/>
      </c>
      <c r="D165" s="87" t="str">
        <f>PRESUPUESTO!L164</f>
        <v/>
      </c>
      <c r="E165" s="56" t="str">
        <f>PRESUPUESTO!N164</f>
        <v/>
      </c>
      <c r="F165" s="50"/>
      <c r="G165" s="89" t="str">
        <f>IF(PRESUPUESTO!S164="","",PRESUPUESTO!S164)</f>
        <v/>
      </c>
      <c r="H165" s="89" t="str">
        <f>PRESUPUESTO!T164</f>
        <v/>
      </c>
      <c r="I165" s="97" t="str">
        <f>PRESUPUESTO!U164</f>
        <v/>
      </c>
      <c r="K165" s="45" t="str">
        <f>PRESUPUESTO!X164</f>
        <v/>
      </c>
    </row>
    <row r="166" spans="1:11" s="74" customFormat="1" ht="12" x14ac:dyDescent="0.2">
      <c r="A166" s="78" t="str">
        <f>PRESUPUESTO!I165</f>
        <v/>
      </c>
      <c r="B166" s="78"/>
      <c r="C166" s="107" t="str">
        <f>PRESUPUESTO!K165</f>
        <v/>
      </c>
      <c r="D166" s="87" t="str">
        <f>PRESUPUESTO!L165</f>
        <v/>
      </c>
      <c r="E166" s="56" t="str">
        <f>PRESUPUESTO!N165</f>
        <v/>
      </c>
      <c r="F166" s="50"/>
      <c r="G166" s="89" t="str">
        <f>IF(PRESUPUESTO!S165="","",PRESUPUESTO!S165)</f>
        <v/>
      </c>
      <c r="H166" s="89" t="str">
        <f>PRESUPUESTO!T165</f>
        <v/>
      </c>
      <c r="I166" s="97" t="str">
        <f>PRESUPUESTO!U165</f>
        <v/>
      </c>
      <c r="K166" s="45" t="str">
        <f>PRESUPUESTO!X165</f>
        <v/>
      </c>
    </row>
    <row r="167" spans="1:11" s="74" customFormat="1" ht="12" x14ac:dyDescent="0.2">
      <c r="A167" s="78" t="str">
        <f>PRESUPUESTO!I166</f>
        <v/>
      </c>
      <c r="B167" s="78"/>
      <c r="C167" s="107" t="str">
        <f>PRESUPUESTO!K166</f>
        <v/>
      </c>
      <c r="D167" s="87" t="str">
        <f>PRESUPUESTO!L166</f>
        <v/>
      </c>
      <c r="E167" s="56" t="str">
        <f>PRESUPUESTO!N166</f>
        <v/>
      </c>
      <c r="F167" s="50"/>
      <c r="G167" s="89" t="str">
        <f>IF(PRESUPUESTO!S166="","",PRESUPUESTO!S166)</f>
        <v/>
      </c>
      <c r="H167" s="89" t="str">
        <f>PRESUPUESTO!T166</f>
        <v/>
      </c>
      <c r="I167" s="97" t="str">
        <f>PRESUPUESTO!U166</f>
        <v/>
      </c>
      <c r="K167" s="45" t="str">
        <f>PRESUPUESTO!X166</f>
        <v/>
      </c>
    </row>
    <row r="168" spans="1:11" s="74" customFormat="1" ht="12" x14ac:dyDescent="0.2">
      <c r="A168" s="78" t="str">
        <f>PRESUPUESTO!I167</f>
        <v/>
      </c>
      <c r="B168" s="78"/>
      <c r="C168" s="107" t="str">
        <f>PRESUPUESTO!K167</f>
        <v/>
      </c>
      <c r="D168" s="87" t="str">
        <f>PRESUPUESTO!L167</f>
        <v/>
      </c>
      <c r="E168" s="56" t="str">
        <f>PRESUPUESTO!N167</f>
        <v/>
      </c>
      <c r="F168" s="50"/>
      <c r="G168" s="89" t="str">
        <f>IF(PRESUPUESTO!S167="","",PRESUPUESTO!S167)</f>
        <v/>
      </c>
      <c r="H168" s="89" t="str">
        <f>PRESUPUESTO!T167</f>
        <v/>
      </c>
      <c r="I168" s="97" t="str">
        <f>PRESUPUESTO!U167</f>
        <v/>
      </c>
      <c r="K168" s="45" t="str">
        <f>PRESUPUESTO!X167</f>
        <v/>
      </c>
    </row>
    <row r="169" spans="1:11" s="74" customFormat="1" ht="12" x14ac:dyDescent="0.2">
      <c r="A169" s="78" t="str">
        <f>PRESUPUESTO!I168</f>
        <v/>
      </c>
      <c r="B169" s="78"/>
      <c r="C169" s="107" t="str">
        <f>PRESUPUESTO!K168</f>
        <v/>
      </c>
      <c r="D169" s="87" t="str">
        <f>PRESUPUESTO!L168</f>
        <v/>
      </c>
      <c r="E169" s="56" t="str">
        <f>PRESUPUESTO!N168</f>
        <v/>
      </c>
      <c r="F169" s="50"/>
      <c r="G169" s="89" t="str">
        <f>IF(PRESUPUESTO!S168="","",PRESUPUESTO!S168)</f>
        <v/>
      </c>
      <c r="H169" s="89" t="str">
        <f>PRESUPUESTO!T168</f>
        <v/>
      </c>
      <c r="I169" s="97" t="str">
        <f>PRESUPUESTO!U168</f>
        <v/>
      </c>
      <c r="K169" s="45" t="str">
        <f>PRESUPUESTO!X168</f>
        <v/>
      </c>
    </row>
    <row r="170" spans="1:11" s="74" customFormat="1" ht="12" x14ac:dyDescent="0.2">
      <c r="A170" s="78" t="str">
        <f>PRESUPUESTO!I169</f>
        <v/>
      </c>
      <c r="B170" s="78"/>
      <c r="C170" s="107" t="str">
        <f>PRESUPUESTO!K169</f>
        <v/>
      </c>
      <c r="D170" s="87" t="str">
        <f>PRESUPUESTO!L169</f>
        <v/>
      </c>
      <c r="E170" s="56" t="str">
        <f>PRESUPUESTO!N169</f>
        <v/>
      </c>
      <c r="F170" s="50"/>
      <c r="G170" s="89" t="str">
        <f>IF(PRESUPUESTO!S169="","",PRESUPUESTO!S169)</f>
        <v/>
      </c>
      <c r="H170" s="89" t="str">
        <f>PRESUPUESTO!T169</f>
        <v/>
      </c>
      <c r="I170" s="97" t="str">
        <f>PRESUPUESTO!U169</f>
        <v/>
      </c>
      <c r="K170" s="45" t="str">
        <f>PRESUPUESTO!X169</f>
        <v/>
      </c>
    </row>
    <row r="171" spans="1:11" s="74" customFormat="1" ht="12" x14ac:dyDescent="0.2">
      <c r="A171" s="78" t="str">
        <f>PRESUPUESTO!I170</f>
        <v/>
      </c>
      <c r="B171" s="78"/>
      <c r="C171" s="107" t="str">
        <f>PRESUPUESTO!K170</f>
        <v/>
      </c>
      <c r="D171" s="87" t="str">
        <f>PRESUPUESTO!L170</f>
        <v/>
      </c>
      <c r="E171" s="56" t="str">
        <f>PRESUPUESTO!N170</f>
        <v/>
      </c>
      <c r="F171" s="50"/>
      <c r="G171" s="89" t="str">
        <f>IF(PRESUPUESTO!S170="","",PRESUPUESTO!S170)</f>
        <v/>
      </c>
      <c r="H171" s="89" t="str">
        <f>PRESUPUESTO!T170</f>
        <v/>
      </c>
      <c r="I171" s="97" t="str">
        <f>PRESUPUESTO!U170</f>
        <v/>
      </c>
      <c r="K171" s="45" t="str">
        <f>PRESUPUESTO!X170</f>
        <v/>
      </c>
    </row>
    <row r="172" spans="1:11" s="74" customFormat="1" ht="12" x14ac:dyDescent="0.2">
      <c r="A172" s="78" t="str">
        <f>PRESUPUESTO!I171</f>
        <v/>
      </c>
      <c r="B172" s="78"/>
      <c r="C172" s="107" t="str">
        <f>PRESUPUESTO!K171</f>
        <v/>
      </c>
      <c r="D172" s="87" t="str">
        <f>PRESUPUESTO!L171</f>
        <v/>
      </c>
      <c r="E172" s="56" t="str">
        <f>PRESUPUESTO!N171</f>
        <v/>
      </c>
      <c r="F172" s="50"/>
      <c r="G172" s="89" t="str">
        <f>IF(PRESUPUESTO!S171="","",PRESUPUESTO!S171)</f>
        <v/>
      </c>
      <c r="H172" s="89" t="str">
        <f>PRESUPUESTO!T171</f>
        <v/>
      </c>
      <c r="I172" s="97" t="str">
        <f>PRESUPUESTO!U171</f>
        <v/>
      </c>
      <c r="K172" s="45" t="str">
        <f>PRESUPUESTO!X171</f>
        <v/>
      </c>
    </row>
    <row r="173" spans="1:11" s="74" customFormat="1" ht="12" x14ac:dyDescent="0.2">
      <c r="A173" s="78" t="str">
        <f>PRESUPUESTO!I172</f>
        <v/>
      </c>
      <c r="B173" s="78"/>
      <c r="C173" s="107" t="str">
        <f>PRESUPUESTO!K172</f>
        <v/>
      </c>
      <c r="D173" s="87" t="str">
        <f>PRESUPUESTO!L172</f>
        <v/>
      </c>
      <c r="E173" s="56" t="str">
        <f>PRESUPUESTO!N172</f>
        <v/>
      </c>
      <c r="F173" s="50"/>
      <c r="G173" s="89" t="str">
        <f>IF(PRESUPUESTO!S172="","",PRESUPUESTO!S172)</f>
        <v/>
      </c>
      <c r="H173" s="89" t="str">
        <f>PRESUPUESTO!T172</f>
        <v/>
      </c>
      <c r="I173" s="97" t="str">
        <f>PRESUPUESTO!U172</f>
        <v/>
      </c>
      <c r="K173" s="45" t="str">
        <f>PRESUPUESTO!X172</f>
        <v/>
      </c>
    </row>
    <row r="174" spans="1:11" s="74" customFormat="1" ht="12" x14ac:dyDescent="0.2">
      <c r="A174" s="78" t="str">
        <f>PRESUPUESTO!I173</f>
        <v/>
      </c>
      <c r="B174" s="78"/>
      <c r="C174" s="107" t="str">
        <f>PRESUPUESTO!K173</f>
        <v/>
      </c>
      <c r="D174" s="87" t="str">
        <f>PRESUPUESTO!L173</f>
        <v/>
      </c>
      <c r="E174" s="56" t="str">
        <f>PRESUPUESTO!N173</f>
        <v/>
      </c>
      <c r="F174" s="50"/>
      <c r="G174" s="89" t="str">
        <f>IF(PRESUPUESTO!S173="","",PRESUPUESTO!S173)</f>
        <v/>
      </c>
      <c r="H174" s="89" t="str">
        <f>PRESUPUESTO!T173</f>
        <v/>
      </c>
      <c r="I174" s="97" t="str">
        <f>PRESUPUESTO!U173</f>
        <v/>
      </c>
      <c r="K174" s="45" t="str">
        <f>PRESUPUESTO!X173</f>
        <v/>
      </c>
    </row>
    <row r="175" spans="1:11" s="74" customFormat="1" ht="12" x14ac:dyDescent="0.2">
      <c r="A175" s="78" t="str">
        <f>PRESUPUESTO!I174</f>
        <v/>
      </c>
      <c r="B175" s="78"/>
      <c r="C175" s="107" t="str">
        <f>PRESUPUESTO!K174</f>
        <v/>
      </c>
      <c r="D175" s="87" t="str">
        <f>PRESUPUESTO!L174</f>
        <v/>
      </c>
      <c r="E175" s="56" t="str">
        <f>PRESUPUESTO!N174</f>
        <v/>
      </c>
      <c r="F175" s="50"/>
      <c r="G175" s="89" t="str">
        <f>IF(PRESUPUESTO!S174="","",PRESUPUESTO!S174)</f>
        <v/>
      </c>
      <c r="H175" s="89" t="str">
        <f>PRESUPUESTO!T174</f>
        <v/>
      </c>
      <c r="I175" s="97" t="str">
        <f>PRESUPUESTO!U174</f>
        <v/>
      </c>
      <c r="K175" s="45" t="str">
        <f>PRESUPUESTO!X174</f>
        <v/>
      </c>
    </row>
    <row r="176" spans="1:11" s="74" customFormat="1" ht="12" x14ac:dyDescent="0.2">
      <c r="A176" s="78" t="str">
        <f>PRESUPUESTO!I175</f>
        <v/>
      </c>
      <c r="B176" s="78"/>
      <c r="C176" s="107" t="str">
        <f>PRESUPUESTO!K175</f>
        <v/>
      </c>
      <c r="D176" s="87" t="str">
        <f>PRESUPUESTO!L175</f>
        <v/>
      </c>
      <c r="E176" s="56" t="str">
        <f>PRESUPUESTO!N175</f>
        <v/>
      </c>
      <c r="F176" s="50"/>
      <c r="G176" s="89" t="str">
        <f>IF(PRESUPUESTO!S175="","",PRESUPUESTO!S175)</f>
        <v/>
      </c>
      <c r="H176" s="89" t="str">
        <f>PRESUPUESTO!T175</f>
        <v/>
      </c>
      <c r="I176" s="97" t="str">
        <f>PRESUPUESTO!U175</f>
        <v/>
      </c>
      <c r="K176" s="45" t="str">
        <f>PRESUPUESTO!X175</f>
        <v/>
      </c>
    </row>
    <row r="177" spans="1:11" s="74" customFormat="1" ht="12" x14ac:dyDescent="0.2">
      <c r="A177" s="78" t="str">
        <f>PRESUPUESTO!I176</f>
        <v/>
      </c>
      <c r="B177" s="78"/>
      <c r="C177" s="107" t="str">
        <f>PRESUPUESTO!K176</f>
        <v/>
      </c>
      <c r="D177" s="87" t="str">
        <f>PRESUPUESTO!L176</f>
        <v/>
      </c>
      <c r="E177" s="56" t="str">
        <f>PRESUPUESTO!N176</f>
        <v/>
      </c>
      <c r="F177" s="50"/>
      <c r="G177" s="89" t="str">
        <f>IF(PRESUPUESTO!S176="","",PRESUPUESTO!S176)</f>
        <v/>
      </c>
      <c r="H177" s="89" t="str">
        <f>PRESUPUESTO!T176</f>
        <v/>
      </c>
      <c r="I177" s="97" t="str">
        <f>PRESUPUESTO!U176</f>
        <v/>
      </c>
      <c r="K177" s="45" t="str">
        <f>PRESUPUESTO!X176</f>
        <v/>
      </c>
    </row>
    <row r="178" spans="1:11" s="74" customFormat="1" ht="12" x14ac:dyDescent="0.2">
      <c r="A178" s="78" t="str">
        <f>PRESUPUESTO!I177</f>
        <v/>
      </c>
      <c r="B178" s="78"/>
      <c r="C178" s="107" t="str">
        <f>PRESUPUESTO!K177</f>
        <v/>
      </c>
      <c r="D178" s="87" t="str">
        <f>PRESUPUESTO!L177</f>
        <v/>
      </c>
      <c r="E178" s="56" t="str">
        <f>PRESUPUESTO!N177</f>
        <v/>
      </c>
      <c r="F178" s="50"/>
      <c r="G178" s="89" t="str">
        <f>IF(PRESUPUESTO!S177="","",PRESUPUESTO!S177)</f>
        <v/>
      </c>
      <c r="H178" s="89" t="str">
        <f>PRESUPUESTO!T177</f>
        <v/>
      </c>
      <c r="I178" s="97" t="str">
        <f>PRESUPUESTO!U177</f>
        <v/>
      </c>
      <c r="K178" s="45" t="str">
        <f>PRESUPUESTO!X177</f>
        <v/>
      </c>
    </row>
    <row r="179" spans="1:11" s="74" customFormat="1" ht="12" x14ac:dyDescent="0.2">
      <c r="A179" s="78" t="str">
        <f>PRESUPUESTO!I178</f>
        <v/>
      </c>
      <c r="B179" s="78"/>
      <c r="C179" s="107" t="str">
        <f>PRESUPUESTO!K178</f>
        <v/>
      </c>
      <c r="D179" s="87" t="str">
        <f>PRESUPUESTO!L178</f>
        <v/>
      </c>
      <c r="E179" s="56" t="str">
        <f>PRESUPUESTO!N178</f>
        <v/>
      </c>
      <c r="F179" s="50"/>
      <c r="G179" s="89" t="str">
        <f>IF(PRESUPUESTO!S178="","",PRESUPUESTO!S178)</f>
        <v/>
      </c>
      <c r="H179" s="89" t="str">
        <f>PRESUPUESTO!T178</f>
        <v/>
      </c>
      <c r="I179" s="97" t="str">
        <f>PRESUPUESTO!U178</f>
        <v/>
      </c>
      <c r="K179" s="45" t="str">
        <f>PRESUPUESTO!X178</f>
        <v/>
      </c>
    </row>
    <row r="180" spans="1:11" s="74" customFormat="1" ht="12" x14ac:dyDescent="0.2">
      <c r="A180" s="78" t="str">
        <f>PRESUPUESTO!I179</f>
        <v/>
      </c>
      <c r="B180" s="78"/>
      <c r="C180" s="107" t="str">
        <f>PRESUPUESTO!K179</f>
        <v/>
      </c>
      <c r="D180" s="87" t="str">
        <f>PRESUPUESTO!L179</f>
        <v/>
      </c>
      <c r="E180" s="56" t="str">
        <f>PRESUPUESTO!N179</f>
        <v/>
      </c>
      <c r="F180" s="50"/>
      <c r="G180" s="89" t="str">
        <f>IF(PRESUPUESTO!S179="","",PRESUPUESTO!S179)</f>
        <v/>
      </c>
      <c r="H180" s="89" t="str">
        <f>PRESUPUESTO!T179</f>
        <v/>
      </c>
      <c r="I180" s="97" t="str">
        <f>PRESUPUESTO!U179</f>
        <v/>
      </c>
      <c r="K180" s="45" t="str">
        <f>PRESUPUESTO!X179</f>
        <v/>
      </c>
    </row>
    <row r="181" spans="1:11" s="74" customFormat="1" ht="12" x14ac:dyDescent="0.2">
      <c r="A181" s="78" t="str">
        <f>PRESUPUESTO!I180</f>
        <v/>
      </c>
      <c r="B181" s="78"/>
      <c r="C181" s="107" t="str">
        <f>PRESUPUESTO!K180</f>
        <v/>
      </c>
      <c r="D181" s="87" t="str">
        <f>PRESUPUESTO!L180</f>
        <v/>
      </c>
      <c r="E181" s="56" t="str">
        <f>PRESUPUESTO!N180</f>
        <v/>
      </c>
      <c r="F181" s="50"/>
      <c r="G181" s="89" t="str">
        <f>IF(PRESUPUESTO!S180="","",PRESUPUESTO!S180)</f>
        <v/>
      </c>
      <c r="H181" s="89" t="str">
        <f>PRESUPUESTO!T180</f>
        <v/>
      </c>
      <c r="I181" s="97" t="str">
        <f>PRESUPUESTO!U180</f>
        <v/>
      </c>
      <c r="K181" s="45" t="str">
        <f>PRESUPUESTO!X180</f>
        <v/>
      </c>
    </row>
    <row r="182" spans="1:11" s="74" customFormat="1" ht="12" x14ac:dyDescent="0.2">
      <c r="A182" s="78" t="str">
        <f>PRESUPUESTO!I181</f>
        <v/>
      </c>
      <c r="B182" s="78"/>
      <c r="C182" s="107" t="str">
        <f>PRESUPUESTO!K181</f>
        <v/>
      </c>
      <c r="D182" s="87" t="str">
        <f>PRESUPUESTO!L181</f>
        <v/>
      </c>
      <c r="E182" s="56" t="str">
        <f>PRESUPUESTO!N181</f>
        <v/>
      </c>
      <c r="F182" s="50"/>
      <c r="G182" s="89" t="str">
        <f>IF(PRESUPUESTO!S181="","",PRESUPUESTO!S181)</f>
        <v/>
      </c>
      <c r="H182" s="89" t="str">
        <f>PRESUPUESTO!T181</f>
        <v/>
      </c>
      <c r="I182" s="97" t="str">
        <f>PRESUPUESTO!U181</f>
        <v/>
      </c>
      <c r="K182" s="45" t="str">
        <f>PRESUPUESTO!X181</f>
        <v/>
      </c>
    </row>
    <row r="183" spans="1:11" s="74" customFormat="1" ht="12" x14ac:dyDescent="0.2">
      <c r="A183" s="78" t="str">
        <f>PRESUPUESTO!I182</f>
        <v/>
      </c>
      <c r="B183" s="78"/>
      <c r="C183" s="107" t="str">
        <f>PRESUPUESTO!K182</f>
        <v/>
      </c>
      <c r="D183" s="87" t="str">
        <f>PRESUPUESTO!L182</f>
        <v/>
      </c>
      <c r="E183" s="56" t="str">
        <f>PRESUPUESTO!N182</f>
        <v/>
      </c>
      <c r="F183" s="50"/>
      <c r="G183" s="89" t="str">
        <f>IF(PRESUPUESTO!S182="","",PRESUPUESTO!S182)</f>
        <v/>
      </c>
      <c r="H183" s="89" t="str">
        <f>PRESUPUESTO!T182</f>
        <v/>
      </c>
      <c r="I183" s="97" t="str">
        <f>PRESUPUESTO!U182</f>
        <v/>
      </c>
      <c r="K183" s="45" t="str">
        <f>PRESUPUESTO!X182</f>
        <v/>
      </c>
    </row>
    <row r="184" spans="1:11" s="74" customFormat="1" ht="12" x14ac:dyDescent="0.2">
      <c r="A184" s="78" t="str">
        <f>PRESUPUESTO!I183</f>
        <v/>
      </c>
      <c r="B184" s="78"/>
      <c r="C184" s="107" t="str">
        <f>PRESUPUESTO!K183</f>
        <v/>
      </c>
      <c r="D184" s="87" t="str">
        <f>PRESUPUESTO!L183</f>
        <v/>
      </c>
      <c r="E184" s="56" t="str">
        <f>PRESUPUESTO!N183</f>
        <v/>
      </c>
      <c r="F184" s="50"/>
      <c r="G184" s="89" t="str">
        <f>IF(PRESUPUESTO!S183="","",PRESUPUESTO!S183)</f>
        <v/>
      </c>
      <c r="H184" s="89" t="str">
        <f>PRESUPUESTO!T183</f>
        <v/>
      </c>
      <c r="I184" s="97" t="str">
        <f>PRESUPUESTO!U183</f>
        <v/>
      </c>
      <c r="K184" s="45" t="str">
        <f>PRESUPUESTO!X183</f>
        <v/>
      </c>
    </row>
    <row r="185" spans="1:11" s="74" customFormat="1" ht="12" x14ac:dyDescent="0.2">
      <c r="A185" s="78" t="str">
        <f>PRESUPUESTO!I184</f>
        <v/>
      </c>
      <c r="B185" s="78"/>
      <c r="C185" s="107" t="str">
        <f>PRESUPUESTO!K184</f>
        <v/>
      </c>
      <c r="D185" s="87" t="str">
        <f>PRESUPUESTO!L184</f>
        <v/>
      </c>
      <c r="E185" s="56" t="str">
        <f>PRESUPUESTO!N184</f>
        <v/>
      </c>
      <c r="F185" s="50"/>
      <c r="G185" s="89" t="str">
        <f>IF(PRESUPUESTO!S184="","",PRESUPUESTO!S184)</f>
        <v/>
      </c>
      <c r="H185" s="89" t="str">
        <f>PRESUPUESTO!T184</f>
        <v/>
      </c>
      <c r="I185" s="97" t="str">
        <f>PRESUPUESTO!U184</f>
        <v/>
      </c>
      <c r="K185" s="45" t="str">
        <f>PRESUPUESTO!X184</f>
        <v/>
      </c>
    </row>
    <row r="186" spans="1:11" s="74" customFormat="1" ht="12" x14ac:dyDescent="0.2">
      <c r="A186" s="78" t="str">
        <f>PRESUPUESTO!I185</f>
        <v/>
      </c>
      <c r="B186" s="78"/>
      <c r="C186" s="107" t="str">
        <f>PRESUPUESTO!K185</f>
        <v/>
      </c>
      <c r="D186" s="87" t="str">
        <f>PRESUPUESTO!L185</f>
        <v/>
      </c>
      <c r="E186" s="56" t="str">
        <f>PRESUPUESTO!N185</f>
        <v/>
      </c>
      <c r="F186" s="50"/>
      <c r="G186" s="89" t="str">
        <f>IF(PRESUPUESTO!S185="","",PRESUPUESTO!S185)</f>
        <v/>
      </c>
      <c r="H186" s="89" t="str">
        <f>PRESUPUESTO!T185</f>
        <v/>
      </c>
      <c r="I186" s="97" t="str">
        <f>PRESUPUESTO!U185</f>
        <v/>
      </c>
      <c r="K186" s="45" t="str">
        <f>PRESUPUESTO!X185</f>
        <v/>
      </c>
    </row>
    <row r="187" spans="1:11" s="74" customFormat="1" ht="12" x14ac:dyDescent="0.2">
      <c r="A187" s="78" t="str">
        <f>PRESUPUESTO!I186</f>
        <v/>
      </c>
      <c r="B187" s="78"/>
      <c r="C187" s="107" t="str">
        <f>PRESUPUESTO!K186</f>
        <v/>
      </c>
      <c r="D187" s="87" t="str">
        <f>PRESUPUESTO!L186</f>
        <v/>
      </c>
      <c r="E187" s="56" t="str">
        <f>PRESUPUESTO!N186</f>
        <v/>
      </c>
      <c r="F187" s="50"/>
      <c r="G187" s="89" t="str">
        <f>IF(PRESUPUESTO!S186="","",PRESUPUESTO!S186)</f>
        <v/>
      </c>
      <c r="H187" s="89" t="str">
        <f>PRESUPUESTO!T186</f>
        <v/>
      </c>
      <c r="I187" s="97" t="str">
        <f>PRESUPUESTO!U186</f>
        <v/>
      </c>
      <c r="K187" s="45" t="str">
        <f>PRESUPUESTO!X186</f>
        <v/>
      </c>
    </row>
    <row r="188" spans="1:11" s="74" customFormat="1" ht="12" x14ac:dyDescent="0.2">
      <c r="A188" s="78" t="str">
        <f>PRESUPUESTO!I187</f>
        <v/>
      </c>
      <c r="B188" s="78"/>
      <c r="C188" s="107" t="str">
        <f>PRESUPUESTO!K187</f>
        <v/>
      </c>
      <c r="D188" s="87" t="str">
        <f>PRESUPUESTO!L187</f>
        <v/>
      </c>
      <c r="E188" s="56" t="str">
        <f>PRESUPUESTO!N187</f>
        <v/>
      </c>
      <c r="F188" s="50"/>
      <c r="G188" s="89" t="str">
        <f>IF(PRESUPUESTO!S187="","",PRESUPUESTO!S187)</f>
        <v/>
      </c>
      <c r="H188" s="89" t="str">
        <f>PRESUPUESTO!T187</f>
        <v/>
      </c>
      <c r="I188" s="97" t="str">
        <f>PRESUPUESTO!U187</f>
        <v/>
      </c>
      <c r="K188" s="45" t="str">
        <f>PRESUPUESTO!X187</f>
        <v/>
      </c>
    </row>
    <row r="189" spans="1:11" s="74" customFormat="1" ht="12" x14ac:dyDescent="0.2">
      <c r="A189" s="78" t="str">
        <f>PRESUPUESTO!I188</f>
        <v/>
      </c>
      <c r="B189" s="78"/>
      <c r="C189" s="107" t="str">
        <f>PRESUPUESTO!K188</f>
        <v/>
      </c>
      <c r="D189" s="87" t="str">
        <f>PRESUPUESTO!L188</f>
        <v/>
      </c>
      <c r="E189" s="56" t="str">
        <f>PRESUPUESTO!N188</f>
        <v/>
      </c>
      <c r="F189" s="50"/>
      <c r="G189" s="89" t="str">
        <f>IF(PRESUPUESTO!S188="","",PRESUPUESTO!S188)</f>
        <v/>
      </c>
      <c r="H189" s="89" t="str">
        <f>PRESUPUESTO!T188</f>
        <v/>
      </c>
      <c r="I189" s="97" t="str">
        <f>PRESUPUESTO!U188</f>
        <v/>
      </c>
      <c r="K189" s="45" t="str">
        <f>PRESUPUESTO!X188</f>
        <v/>
      </c>
    </row>
    <row r="190" spans="1:11" s="74" customFormat="1" ht="12" x14ac:dyDescent="0.2">
      <c r="A190" s="78" t="str">
        <f>PRESUPUESTO!I189</f>
        <v/>
      </c>
      <c r="B190" s="78"/>
      <c r="C190" s="107" t="str">
        <f>PRESUPUESTO!K189</f>
        <v/>
      </c>
      <c r="D190" s="87" t="str">
        <f>PRESUPUESTO!L189</f>
        <v/>
      </c>
      <c r="E190" s="56" t="str">
        <f>PRESUPUESTO!N189</f>
        <v/>
      </c>
      <c r="F190" s="50"/>
      <c r="G190" s="89" t="str">
        <f>IF(PRESUPUESTO!S189="","",PRESUPUESTO!S189)</f>
        <v/>
      </c>
      <c r="H190" s="89" t="str">
        <f>PRESUPUESTO!T189</f>
        <v/>
      </c>
      <c r="I190" s="97" t="str">
        <f>PRESUPUESTO!U189</f>
        <v/>
      </c>
      <c r="K190" s="45" t="str">
        <f>PRESUPUESTO!X189</f>
        <v/>
      </c>
    </row>
    <row r="191" spans="1:11" s="74" customFormat="1" ht="12" x14ac:dyDescent="0.2">
      <c r="A191" s="78" t="str">
        <f>PRESUPUESTO!I190</f>
        <v/>
      </c>
      <c r="B191" s="78"/>
      <c r="C191" s="107" t="str">
        <f>PRESUPUESTO!K190</f>
        <v/>
      </c>
      <c r="D191" s="87" t="str">
        <f>PRESUPUESTO!L190</f>
        <v/>
      </c>
      <c r="E191" s="56" t="str">
        <f>PRESUPUESTO!N190</f>
        <v/>
      </c>
      <c r="F191" s="50"/>
      <c r="G191" s="89" t="str">
        <f>IF(PRESUPUESTO!S190="","",PRESUPUESTO!S190)</f>
        <v/>
      </c>
      <c r="H191" s="89" t="str">
        <f>PRESUPUESTO!T190</f>
        <v/>
      </c>
      <c r="I191" s="97" t="str">
        <f>PRESUPUESTO!U190</f>
        <v/>
      </c>
      <c r="K191" s="45" t="str">
        <f>PRESUPUESTO!X190</f>
        <v/>
      </c>
    </row>
    <row r="192" spans="1:11" s="74" customFormat="1" ht="12" x14ac:dyDescent="0.2">
      <c r="A192" s="78" t="str">
        <f>PRESUPUESTO!I191</f>
        <v/>
      </c>
      <c r="B192" s="78"/>
      <c r="C192" s="107" t="str">
        <f>PRESUPUESTO!K191</f>
        <v/>
      </c>
      <c r="D192" s="87" t="str">
        <f>PRESUPUESTO!L191</f>
        <v/>
      </c>
      <c r="E192" s="56" t="str">
        <f>PRESUPUESTO!N191</f>
        <v/>
      </c>
      <c r="F192" s="50"/>
      <c r="G192" s="89" t="str">
        <f>IF(PRESUPUESTO!S191="","",PRESUPUESTO!S191)</f>
        <v/>
      </c>
      <c r="H192" s="89" t="str">
        <f>PRESUPUESTO!T191</f>
        <v/>
      </c>
      <c r="I192" s="97" t="str">
        <f>PRESUPUESTO!U191</f>
        <v/>
      </c>
      <c r="K192" s="45" t="str">
        <f>PRESUPUESTO!X191</f>
        <v/>
      </c>
    </row>
    <row r="193" spans="1:11" s="74" customFormat="1" ht="12" x14ac:dyDescent="0.2">
      <c r="A193" s="78" t="str">
        <f>PRESUPUESTO!I192</f>
        <v/>
      </c>
      <c r="B193" s="78"/>
      <c r="C193" s="107" t="str">
        <f>PRESUPUESTO!K192</f>
        <v/>
      </c>
      <c r="D193" s="87" t="str">
        <f>PRESUPUESTO!L192</f>
        <v/>
      </c>
      <c r="E193" s="56" t="str">
        <f>PRESUPUESTO!N192</f>
        <v/>
      </c>
      <c r="F193" s="50"/>
      <c r="G193" s="89" t="str">
        <f>IF(PRESUPUESTO!S192="","",PRESUPUESTO!S192)</f>
        <v/>
      </c>
      <c r="H193" s="89" t="str">
        <f>PRESUPUESTO!T192</f>
        <v/>
      </c>
      <c r="I193" s="97" t="str">
        <f>PRESUPUESTO!U192</f>
        <v/>
      </c>
      <c r="K193" s="45" t="str">
        <f>PRESUPUESTO!X192</f>
        <v/>
      </c>
    </row>
    <row r="194" spans="1:11" s="74" customFormat="1" ht="12" x14ac:dyDescent="0.2">
      <c r="A194" s="78" t="str">
        <f>PRESUPUESTO!I193</f>
        <v/>
      </c>
      <c r="B194" s="78"/>
      <c r="C194" s="107" t="str">
        <f>PRESUPUESTO!K193</f>
        <v/>
      </c>
      <c r="D194" s="87" t="str">
        <f>PRESUPUESTO!L193</f>
        <v/>
      </c>
      <c r="E194" s="56" t="str">
        <f>PRESUPUESTO!N193</f>
        <v/>
      </c>
      <c r="F194" s="50"/>
      <c r="G194" s="89" t="str">
        <f>IF(PRESUPUESTO!S193="","",PRESUPUESTO!S193)</f>
        <v/>
      </c>
      <c r="H194" s="89" t="str">
        <f>PRESUPUESTO!T193</f>
        <v/>
      </c>
      <c r="I194" s="97" t="str">
        <f>PRESUPUESTO!U193</f>
        <v/>
      </c>
      <c r="K194" s="45" t="str">
        <f>PRESUPUESTO!X193</f>
        <v/>
      </c>
    </row>
    <row r="195" spans="1:11" s="74" customFormat="1" ht="12" x14ac:dyDescent="0.2">
      <c r="A195" s="78" t="str">
        <f>PRESUPUESTO!I194</f>
        <v/>
      </c>
      <c r="B195" s="78"/>
      <c r="C195" s="107" t="str">
        <f>PRESUPUESTO!K194</f>
        <v/>
      </c>
      <c r="D195" s="87" t="str">
        <f>PRESUPUESTO!L194</f>
        <v/>
      </c>
      <c r="E195" s="56" t="str">
        <f>PRESUPUESTO!N194</f>
        <v/>
      </c>
      <c r="F195" s="50"/>
      <c r="G195" s="89" t="str">
        <f>IF(PRESUPUESTO!S194="","",PRESUPUESTO!S194)</f>
        <v/>
      </c>
      <c r="H195" s="89" t="str">
        <f>PRESUPUESTO!T194</f>
        <v/>
      </c>
      <c r="I195" s="97" t="str">
        <f>PRESUPUESTO!U194</f>
        <v/>
      </c>
      <c r="K195" s="45" t="str">
        <f>PRESUPUESTO!X194</f>
        <v/>
      </c>
    </row>
    <row r="196" spans="1:11" s="74" customFormat="1" ht="12" x14ac:dyDescent="0.2">
      <c r="A196" s="78" t="str">
        <f>PRESUPUESTO!I195</f>
        <v/>
      </c>
      <c r="B196" s="78"/>
      <c r="C196" s="107" t="str">
        <f>PRESUPUESTO!K195</f>
        <v/>
      </c>
      <c r="D196" s="87" t="str">
        <f>PRESUPUESTO!L195</f>
        <v/>
      </c>
      <c r="E196" s="56" t="str">
        <f>PRESUPUESTO!N195</f>
        <v/>
      </c>
      <c r="F196" s="50"/>
      <c r="G196" s="89" t="str">
        <f>IF(PRESUPUESTO!S195="","",PRESUPUESTO!S195)</f>
        <v/>
      </c>
      <c r="H196" s="89" t="str">
        <f>PRESUPUESTO!T195</f>
        <v/>
      </c>
      <c r="I196" s="97" t="str">
        <f>PRESUPUESTO!U195</f>
        <v/>
      </c>
      <c r="K196" s="45" t="str">
        <f>PRESUPUESTO!X195</f>
        <v/>
      </c>
    </row>
    <row r="197" spans="1:11" s="74" customFormat="1" ht="12" x14ac:dyDescent="0.2">
      <c r="A197" s="78" t="str">
        <f>PRESUPUESTO!I196</f>
        <v/>
      </c>
      <c r="B197" s="78"/>
      <c r="C197" s="107" t="str">
        <f>PRESUPUESTO!K196</f>
        <v/>
      </c>
      <c r="D197" s="87" t="str">
        <f>PRESUPUESTO!L196</f>
        <v/>
      </c>
      <c r="E197" s="56" t="str">
        <f>PRESUPUESTO!N196</f>
        <v/>
      </c>
      <c r="F197" s="50"/>
      <c r="G197" s="89" t="str">
        <f>IF(PRESUPUESTO!S196="","",PRESUPUESTO!S196)</f>
        <v/>
      </c>
      <c r="H197" s="89" t="str">
        <f>PRESUPUESTO!T196</f>
        <v/>
      </c>
      <c r="I197" s="97" t="str">
        <f>PRESUPUESTO!U196</f>
        <v/>
      </c>
      <c r="K197" s="45" t="str">
        <f>PRESUPUESTO!X196</f>
        <v/>
      </c>
    </row>
    <row r="198" spans="1:11" s="74" customFormat="1" ht="12" x14ac:dyDescent="0.2">
      <c r="A198" s="78" t="str">
        <f>PRESUPUESTO!I197</f>
        <v/>
      </c>
      <c r="B198" s="78"/>
      <c r="C198" s="107" t="str">
        <f>PRESUPUESTO!K197</f>
        <v/>
      </c>
      <c r="D198" s="87" t="str">
        <f>PRESUPUESTO!L197</f>
        <v/>
      </c>
      <c r="E198" s="56" t="str">
        <f>PRESUPUESTO!N197</f>
        <v/>
      </c>
      <c r="F198" s="50"/>
      <c r="G198" s="89" t="str">
        <f>IF(PRESUPUESTO!S197="","",PRESUPUESTO!S197)</f>
        <v/>
      </c>
      <c r="H198" s="89" t="str">
        <f>PRESUPUESTO!T197</f>
        <v/>
      </c>
      <c r="I198" s="97" t="str">
        <f>PRESUPUESTO!U197</f>
        <v/>
      </c>
      <c r="K198" s="45" t="str">
        <f>PRESUPUESTO!X197</f>
        <v/>
      </c>
    </row>
    <row r="199" spans="1:11" s="74" customFormat="1" ht="12" x14ac:dyDescent="0.2">
      <c r="A199" s="78" t="str">
        <f>PRESUPUESTO!I198</f>
        <v/>
      </c>
      <c r="B199" s="78"/>
      <c r="C199" s="107" t="str">
        <f>PRESUPUESTO!K198</f>
        <v/>
      </c>
      <c r="D199" s="87" t="str">
        <f>PRESUPUESTO!L198</f>
        <v/>
      </c>
      <c r="E199" s="56" t="str">
        <f>PRESUPUESTO!N198</f>
        <v/>
      </c>
      <c r="F199" s="50"/>
      <c r="G199" s="89" t="str">
        <f>IF(PRESUPUESTO!S198="","",PRESUPUESTO!S198)</f>
        <v/>
      </c>
      <c r="H199" s="89" t="str">
        <f>PRESUPUESTO!T198</f>
        <v/>
      </c>
      <c r="I199" s="97" t="str">
        <f>PRESUPUESTO!U198</f>
        <v/>
      </c>
      <c r="K199" s="45" t="str">
        <f>PRESUPUESTO!X198</f>
        <v/>
      </c>
    </row>
    <row r="200" spans="1:11" s="74" customFormat="1" ht="12" x14ac:dyDescent="0.2">
      <c r="A200" s="78" t="str">
        <f>PRESUPUESTO!I199</f>
        <v/>
      </c>
      <c r="B200" s="78"/>
      <c r="C200" s="107" t="str">
        <f>PRESUPUESTO!K199</f>
        <v/>
      </c>
      <c r="D200" s="87" t="str">
        <f>PRESUPUESTO!L199</f>
        <v/>
      </c>
      <c r="E200" s="56" t="str">
        <f>PRESUPUESTO!N199</f>
        <v/>
      </c>
      <c r="F200" s="50"/>
      <c r="G200" s="89" t="str">
        <f>IF(PRESUPUESTO!S199="","",PRESUPUESTO!S199)</f>
        <v/>
      </c>
      <c r="H200" s="89" t="str">
        <f>PRESUPUESTO!T199</f>
        <v/>
      </c>
      <c r="I200" s="97" t="str">
        <f>PRESUPUESTO!U199</f>
        <v/>
      </c>
      <c r="K200" s="45" t="str">
        <f>PRESUPUESTO!X199</f>
        <v/>
      </c>
    </row>
    <row r="201" spans="1:11" s="74" customFormat="1" ht="12" x14ac:dyDescent="0.2">
      <c r="A201" s="78" t="str">
        <f>PRESUPUESTO!I200</f>
        <v/>
      </c>
      <c r="B201" s="78"/>
      <c r="C201" s="107" t="str">
        <f>PRESUPUESTO!K200</f>
        <v/>
      </c>
      <c r="D201" s="87" t="str">
        <f>PRESUPUESTO!L200</f>
        <v/>
      </c>
      <c r="E201" s="56" t="str">
        <f>PRESUPUESTO!N200</f>
        <v/>
      </c>
      <c r="F201" s="50"/>
      <c r="G201" s="89" t="str">
        <f>IF(PRESUPUESTO!S200="","",PRESUPUESTO!S200)</f>
        <v/>
      </c>
      <c r="H201" s="89" t="str">
        <f>PRESUPUESTO!T200</f>
        <v/>
      </c>
      <c r="I201" s="97" t="str">
        <f>PRESUPUESTO!U200</f>
        <v/>
      </c>
      <c r="K201" s="45" t="str">
        <f>PRESUPUESTO!X200</f>
        <v/>
      </c>
    </row>
    <row r="202" spans="1:11" s="74" customFormat="1" ht="12" x14ac:dyDescent="0.2">
      <c r="A202" s="78" t="str">
        <f>PRESUPUESTO!I201</f>
        <v/>
      </c>
      <c r="B202" s="78"/>
      <c r="C202" s="107" t="str">
        <f>PRESUPUESTO!K201</f>
        <v/>
      </c>
      <c r="D202" s="87" t="str">
        <f>PRESUPUESTO!L201</f>
        <v/>
      </c>
      <c r="E202" s="56" t="str">
        <f>PRESUPUESTO!N201</f>
        <v/>
      </c>
      <c r="F202" s="50"/>
      <c r="G202" s="89" t="str">
        <f>IF(PRESUPUESTO!S201="","",PRESUPUESTO!S201)</f>
        <v/>
      </c>
      <c r="H202" s="89" t="str">
        <f>PRESUPUESTO!T201</f>
        <v/>
      </c>
      <c r="I202" s="97" t="str">
        <f>PRESUPUESTO!U201</f>
        <v/>
      </c>
      <c r="K202" s="45" t="str">
        <f>PRESUPUESTO!X201</f>
        <v/>
      </c>
    </row>
    <row r="203" spans="1:11" s="74" customFormat="1" ht="12" x14ac:dyDescent="0.2">
      <c r="A203" s="78" t="str">
        <f>PRESUPUESTO!I202</f>
        <v/>
      </c>
      <c r="B203" s="78"/>
      <c r="C203" s="107" t="str">
        <f>PRESUPUESTO!K202</f>
        <v/>
      </c>
      <c r="D203" s="87" t="str">
        <f>PRESUPUESTO!L202</f>
        <v/>
      </c>
      <c r="E203" s="56" t="str">
        <f>PRESUPUESTO!N202</f>
        <v/>
      </c>
      <c r="F203" s="50"/>
      <c r="G203" s="89" t="str">
        <f>IF(PRESUPUESTO!S202="","",PRESUPUESTO!S202)</f>
        <v/>
      </c>
      <c r="H203" s="89" t="str">
        <f>PRESUPUESTO!T202</f>
        <v/>
      </c>
      <c r="I203" s="97" t="str">
        <f>PRESUPUESTO!U202</f>
        <v/>
      </c>
      <c r="K203" s="45" t="str">
        <f>PRESUPUESTO!X202</f>
        <v/>
      </c>
    </row>
    <row r="204" spans="1:11" s="74" customFormat="1" ht="12" x14ac:dyDescent="0.2">
      <c r="A204" s="78" t="str">
        <f>PRESUPUESTO!I203</f>
        <v/>
      </c>
      <c r="B204" s="78"/>
      <c r="C204" s="107" t="str">
        <f>PRESUPUESTO!K203</f>
        <v/>
      </c>
      <c r="D204" s="87" t="str">
        <f>PRESUPUESTO!L203</f>
        <v/>
      </c>
      <c r="E204" s="56" t="str">
        <f>PRESUPUESTO!N203</f>
        <v/>
      </c>
      <c r="F204" s="50"/>
      <c r="G204" s="89" t="str">
        <f>IF(PRESUPUESTO!S203="","",PRESUPUESTO!S203)</f>
        <v/>
      </c>
      <c r="H204" s="89" t="str">
        <f>PRESUPUESTO!T203</f>
        <v/>
      </c>
      <c r="I204" s="97" t="str">
        <f>PRESUPUESTO!U203</f>
        <v/>
      </c>
      <c r="K204" s="45" t="str">
        <f>PRESUPUESTO!X203</f>
        <v/>
      </c>
    </row>
    <row r="205" spans="1:11" s="74" customFormat="1" ht="12" x14ac:dyDescent="0.2">
      <c r="A205" s="78" t="str">
        <f>PRESUPUESTO!I204</f>
        <v/>
      </c>
      <c r="B205" s="78"/>
      <c r="C205" s="107" t="str">
        <f>PRESUPUESTO!K204</f>
        <v/>
      </c>
      <c r="D205" s="87" t="str">
        <f>PRESUPUESTO!L204</f>
        <v/>
      </c>
      <c r="E205" s="56" t="str">
        <f>PRESUPUESTO!N204</f>
        <v/>
      </c>
      <c r="F205" s="50"/>
      <c r="G205" s="89" t="str">
        <f>IF(PRESUPUESTO!S204="","",PRESUPUESTO!S204)</f>
        <v/>
      </c>
      <c r="H205" s="89" t="str">
        <f>PRESUPUESTO!T204</f>
        <v/>
      </c>
      <c r="I205" s="97" t="str">
        <f>PRESUPUESTO!U204</f>
        <v/>
      </c>
      <c r="K205" s="45" t="str">
        <f>PRESUPUESTO!X204</f>
        <v/>
      </c>
    </row>
    <row r="206" spans="1:11" s="74" customFormat="1" ht="12" x14ac:dyDescent="0.2">
      <c r="A206" s="78" t="str">
        <f>PRESUPUESTO!I205</f>
        <v/>
      </c>
      <c r="B206" s="78"/>
      <c r="C206" s="107" t="str">
        <f>PRESUPUESTO!K205</f>
        <v/>
      </c>
      <c r="D206" s="87" t="str">
        <f>PRESUPUESTO!L205</f>
        <v/>
      </c>
      <c r="E206" s="56" t="str">
        <f>PRESUPUESTO!N205</f>
        <v/>
      </c>
      <c r="F206" s="50"/>
      <c r="G206" s="89" t="str">
        <f>IF(PRESUPUESTO!S205="","",PRESUPUESTO!S205)</f>
        <v/>
      </c>
      <c r="H206" s="89" t="str">
        <f>PRESUPUESTO!T205</f>
        <v/>
      </c>
      <c r="I206" s="97" t="str">
        <f>PRESUPUESTO!U205</f>
        <v/>
      </c>
      <c r="K206" s="45" t="str">
        <f>PRESUPUESTO!X205</f>
        <v/>
      </c>
    </row>
    <row r="207" spans="1:11" s="74" customFormat="1" ht="12" x14ac:dyDescent="0.2">
      <c r="A207" s="78" t="str">
        <f>PRESUPUESTO!I206</f>
        <v/>
      </c>
      <c r="B207" s="78"/>
      <c r="C207" s="107" t="str">
        <f>PRESUPUESTO!K206</f>
        <v/>
      </c>
      <c r="D207" s="87" t="str">
        <f>PRESUPUESTO!L206</f>
        <v/>
      </c>
      <c r="E207" s="56" t="str">
        <f>PRESUPUESTO!N206</f>
        <v/>
      </c>
      <c r="F207" s="50"/>
      <c r="G207" s="89" t="str">
        <f>IF(PRESUPUESTO!S206="","",PRESUPUESTO!S206)</f>
        <v/>
      </c>
      <c r="H207" s="89" t="str">
        <f>PRESUPUESTO!T206</f>
        <v/>
      </c>
      <c r="I207" s="97" t="str">
        <f>PRESUPUESTO!U206</f>
        <v/>
      </c>
      <c r="K207" s="45" t="str">
        <f>PRESUPUESTO!X206</f>
        <v/>
      </c>
    </row>
    <row r="208" spans="1:11" s="74" customFormat="1" ht="12" x14ac:dyDescent="0.2">
      <c r="A208" s="78" t="str">
        <f>PRESUPUESTO!I207</f>
        <v/>
      </c>
      <c r="B208" s="78"/>
      <c r="C208" s="107" t="str">
        <f>PRESUPUESTO!K207</f>
        <v/>
      </c>
      <c r="D208" s="87" t="str">
        <f>PRESUPUESTO!L207</f>
        <v/>
      </c>
      <c r="E208" s="56" t="str">
        <f>PRESUPUESTO!N207</f>
        <v/>
      </c>
      <c r="F208" s="50"/>
      <c r="G208" s="89" t="str">
        <f>IF(PRESUPUESTO!S207="","",PRESUPUESTO!S207)</f>
        <v/>
      </c>
      <c r="H208" s="89" t="str">
        <f>PRESUPUESTO!T207</f>
        <v/>
      </c>
      <c r="I208" s="97" t="str">
        <f>PRESUPUESTO!U207</f>
        <v/>
      </c>
      <c r="K208" s="45" t="str">
        <f>PRESUPUESTO!X207</f>
        <v/>
      </c>
    </row>
    <row r="209" spans="1:11" s="74" customFormat="1" ht="12" x14ac:dyDescent="0.2">
      <c r="A209" s="78" t="str">
        <f>PRESUPUESTO!I208</f>
        <v/>
      </c>
      <c r="B209" s="78"/>
      <c r="C209" s="107" t="str">
        <f>PRESUPUESTO!K208</f>
        <v/>
      </c>
      <c r="D209" s="87" t="str">
        <f>PRESUPUESTO!L208</f>
        <v/>
      </c>
      <c r="E209" s="56" t="str">
        <f>PRESUPUESTO!N208</f>
        <v/>
      </c>
      <c r="F209" s="50"/>
      <c r="G209" s="89" t="str">
        <f>IF(PRESUPUESTO!S208="","",PRESUPUESTO!S208)</f>
        <v/>
      </c>
      <c r="H209" s="89" t="str">
        <f>PRESUPUESTO!T208</f>
        <v/>
      </c>
      <c r="I209" s="97" t="str">
        <f>PRESUPUESTO!U208</f>
        <v/>
      </c>
      <c r="K209" s="45" t="str">
        <f>PRESUPUESTO!X208</f>
        <v/>
      </c>
    </row>
    <row r="210" spans="1:11" s="74" customFormat="1" ht="12" x14ac:dyDescent="0.2">
      <c r="A210" s="78" t="str">
        <f>PRESUPUESTO!I209</f>
        <v/>
      </c>
      <c r="B210" s="78"/>
      <c r="C210" s="107" t="str">
        <f>PRESUPUESTO!K209</f>
        <v/>
      </c>
      <c r="D210" s="87" t="str">
        <f>PRESUPUESTO!L209</f>
        <v/>
      </c>
      <c r="E210" s="56" t="str">
        <f>PRESUPUESTO!N209</f>
        <v/>
      </c>
      <c r="F210" s="50"/>
      <c r="G210" s="89" t="str">
        <f>IF(PRESUPUESTO!S209="","",PRESUPUESTO!S209)</f>
        <v/>
      </c>
      <c r="H210" s="89" t="str">
        <f>PRESUPUESTO!T209</f>
        <v/>
      </c>
      <c r="I210" s="97" t="str">
        <f>PRESUPUESTO!U209</f>
        <v/>
      </c>
      <c r="K210" s="45" t="str">
        <f>PRESUPUESTO!X209</f>
        <v/>
      </c>
    </row>
    <row r="211" spans="1:11" s="74" customFormat="1" ht="12" x14ac:dyDescent="0.2">
      <c r="A211" s="78" t="str">
        <f>PRESUPUESTO!I210</f>
        <v/>
      </c>
      <c r="B211" s="78"/>
      <c r="C211" s="107" t="str">
        <f>PRESUPUESTO!K210</f>
        <v/>
      </c>
      <c r="D211" s="87" t="str">
        <f>PRESUPUESTO!L210</f>
        <v/>
      </c>
      <c r="E211" s="56" t="str">
        <f>PRESUPUESTO!N210</f>
        <v/>
      </c>
      <c r="F211" s="50"/>
      <c r="G211" s="89" t="str">
        <f>IF(PRESUPUESTO!S210="","",PRESUPUESTO!S210)</f>
        <v/>
      </c>
      <c r="H211" s="89" t="str">
        <f>PRESUPUESTO!T210</f>
        <v/>
      </c>
      <c r="I211" s="97" t="str">
        <f>PRESUPUESTO!U210</f>
        <v/>
      </c>
      <c r="K211" s="45" t="str">
        <f>PRESUPUESTO!X210</f>
        <v/>
      </c>
    </row>
    <row r="212" spans="1:11" s="74" customFormat="1" ht="12" x14ac:dyDescent="0.2">
      <c r="A212" s="78" t="str">
        <f>PRESUPUESTO!I211</f>
        <v/>
      </c>
      <c r="B212" s="78"/>
      <c r="C212" s="107" t="str">
        <f>PRESUPUESTO!K211</f>
        <v/>
      </c>
      <c r="D212" s="87" t="str">
        <f>PRESUPUESTO!L211</f>
        <v/>
      </c>
      <c r="E212" s="56" t="str">
        <f>PRESUPUESTO!N211</f>
        <v/>
      </c>
      <c r="F212" s="50"/>
      <c r="G212" s="89" t="str">
        <f>IF(PRESUPUESTO!S211="","",PRESUPUESTO!S211)</f>
        <v/>
      </c>
      <c r="H212" s="89" t="str">
        <f>PRESUPUESTO!T211</f>
        <v/>
      </c>
      <c r="I212" s="97" t="str">
        <f>PRESUPUESTO!U211</f>
        <v/>
      </c>
      <c r="K212" s="45" t="str">
        <f>PRESUPUESTO!X211</f>
        <v/>
      </c>
    </row>
    <row r="213" spans="1:11" s="74" customFormat="1" ht="12" x14ac:dyDescent="0.2">
      <c r="A213" s="78" t="str">
        <f>PRESUPUESTO!I212</f>
        <v/>
      </c>
      <c r="B213" s="78"/>
      <c r="C213" s="107" t="str">
        <f>PRESUPUESTO!K212</f>
        <v/>
      </c>
      <c r="D213" s="87" t="str">
        <f>PRESUPUESTO!L212</f>
        <v/>
      </c>
      <c r="E213" s="56" t="str">
        <f>PRESUPUESTO!N212</f>
        <v/>
      </c>
      <c r="F213" s="50"/>
      <c r="G213" s="89" t="str">
        <f>IF(PRESUPUESTO!S212="","",PRESUPUESTO!S212)</f>
        <v/>
      </c>
      <c r="H213" s="89" t="str">
        <f>PRESUPUESTO!T212</f>
        <v/>
      </c>
      <c r="I213" s="97" t="str">
        <f>PRESUPUESTO!U212</f>
        <v/>
      </c>
      <c r="K213" s="45" t="str">
        <f>PRESUPUESTO!X212</f>
        <v/>
      </c>
    </row>
    <row r="214" spans="1:11" s="74" customFormat="1" ht="12" x14ac:dyDescent="0.2">
      <c r="A214" s="78" t="str">
        <f>PRESUPUESTO!I213</f>
        <v/>
      </c>
      <c r="B214" s="78"/>
      <c r="C214" s="107" t="str">
        <f>PRESUPUESTO!K213</f>
        <v/>
      </c>
      <c r="D214" s="87" t="str">
        <f>PRESUPUESTO!L213</f>
        <v/>
      </c>
      <c r="E214" s="56" t="str">
        <f>PRESUPUESTO!N213</f>
        <v/>
      </c>
      <c r="F214" s="50"/>
      <c r="G214" s="89" t="str">
        <f>IF(PRESUPUESTO!S213="","",PRESUPUESTO!S213)</f>
        <v/>
      </c>
      <c r="H214" s="89" t="str">
        <f>PRESUPUESTO!T213</f>
        <v/>
      </c>
      <c r="I214" s="97" t="str">
        <f>PRESUPUESTO!U213</f>
        <v/>
      </c>
      <c r="K214" s="45" t="str">
        <f>PRESUPUESTO!X213</f>
        <v/>
      </c>
    </row>
    <row r="215" spans="1:11" s="74" customFormat="1" ht="12" x14ac:dyDescent="0.2">
      <c r="A215" s="78" t="str">
        <f>PRESUPUESTO!I214</f>
        <v/>
      </c>
      <c r="B215" s="78"/>
      <c r="C215" s="107" t="str">
        <f>PRESUPUESTO!K214</f>
        <v/>
      </c>
      <c r="D215" s="87" t="str">
        <f>PRESUPUESTO!L214</f>
        <v/>
      </c>
      <c r="E215" s="56" t="str">
        <f>PRESUPUESTO!N214</f>
        <v/>
      </c>
      <c r="F215" s="50"/>
      <c r="G215" s="89" t="str">
        <f>IF(PRESUPUESTO!S214="","",PRESUPUESTO!S214)</f>
        <v/>
      </c>
      <c r="H215" s="89" t="str">
        <f>PRESUPUESTO!T214</f>
        <v/>
      </c>
      <c r="I215" s="97" t="str">
        <f>PRESUPUESTO!U214</f>
        <v/>
      </c>
      <c r="K215" s="45" t="str">
        <f>PRESUPUESTO!X214</f>
        <v/>
      </c>
    </row>
    <row r="216" spans="1:11" s="74" customFormat="1" ht="12" x14ac:dyDescent="0.2">
      <c r="A216" s="78" t="str">
        <f>PRESUPUESTO!I215</f>
        <v/>
      </c>
      <c r="B216" s="78"/>
      <c r="C216" s="107" t="str">
        <f>PRESUPUESTO!K215</f>
        <v/>
      </c>
      <c r="D216" s="87" t="str">
        <f>PRESUPUESTO!L215</f>
        <v/>
      </c>
      <c r="E216" s="56" t="str">
        <f>PRESUPUESTO!N215</f>
        <v/>
      </c>
      <c r="F216" s="50"/>
      <c r="G216" s="89" t="str">
        <f>IF(PRESUPUESTO!S215="","",PRESUPUESTO!S215)</f>
        <v/>
      </c>
      <c r="H216" s="89" t="str">
        <f>PRESUPUESTO!T215</f>
        <v/>
      </c>
      <c r="I216" s="97" t="str">
        <f>PRESUPUESTO!U215</f>
        <v/>
      </c>
      <c r="K216" s="45" t="str">
        <f>PRESUPUESTO!X215</f>
        <v/>
      </c>
    </row>
    <row r="217" spans="1:11" s="74" customFormat="1" ht="12" x14ac:dyDescent="0.2">
      <c r="A217" s="78" t="str">
        <f>PRESUPUESTO!I216</f>
        <v/>
      </c>
      <c r="B217" s="78"/>
      <c r="C217" s="107" t="str">
        <f>PRESUPUESTO!K216</f>
        <v/>
      </c>
      <c r="D217" s="87" t="str">
        <f>PRESUPUESTO!L216</f>
        <v/>
      </c>
      <c r="E217" s="56" t="str">
        <f>PRESUPUESTO!N216</f>
        <v/>
      </c>
      <c r="F217" s="50"/>
      <c r="G217" s="89" t="str">
        <f>IF(PRESUPUESTO!S216="","",PRESUPUESTO!S216)</f>
        <v/>
      </c>
      <c r="H217" s="89" t="str">
        <f>PRESUPUESTO!T216</f>
        <v/>
      </c>
      <c r="I217" s="97" t="str">
        <f>PRESUPUESTO!U216</f>
        <v/>
      </c>
      <c r="K217" s="45" t="str">
        <f>PRESUPUESTO!X216</f>
        <v/>
      </c>
    </row>
    <row r="218" spans="1:11" s="74" customFormat="1" ht="12" x14ac:dyDescent="0.2">
      <c r="A218" s="78" t="str">
        <f>PRESUPUESTO!I217</f>
        <v/>
      </c>
      <c r="B218" s="78"/>
      <c r="C218" s="107" t="str">
        <f>PRESUPUESTO!K217</f>
        <v/>
      </c>
      <c r="D218" s="87" t="str">
        <f>PRESUPUESTO!L217</f>
        <v/>
      </c>
      <c r="E218" s="56" t="str">
        <f>PRESUPUESTO!N217</f>
        <v/>
      </c>
      <c r="F218" s="50"/>
      <c r="G218" s="89" t="str">
        <f>IF(PRESUPUESTO!S217="","",PRESUPUESTO!S217)</f>
        <v/>
      </c>
      <c r="H218" s="89" t="str">
        <f>PRESUPUESTO!T217</f>
        <v/>
      </c>
      <c r="I218" s="97" t="str">
        <f>PRESUPUESTO!U217</f>
        <v/>
      </c>
      <c r="K218" s="45" t="str">
        <f>PRESUPUESTO!X217</f>
        <v/>
      </c>
    </row>
    <row r="219" spans="1:11" s="74" customFormat="1" ht="12" x14ac:dyDescent="0.2">
      <c r="A219" s="78" t="str">
        <f>PRESUPUESTO!I218</f>
        <v/>
      </c>
      <c r="B219" s="78"/>
      <c r="C219" s="107" t="str">
        <f>PRESUPUESTO!K218</f>
        <v/>
      </c>
      <c r="D219" s="87" t="str">
        <f>PRESUPUESTO!L218</f>
        <v/>
      </c>
      <c r="E219" s="56" t="str">
        <f>PRESUPUESTO!N218</f>
        <v/>
      </c>
      <c r="F219" s="50"/>
      <c r="G219" s="89" t="str">
        <f>IF(PRESUPUESTO!S218="","",PRESUPUESTO!S218)</f>
        <v/>
      </c>
      <c r="H219" s="89" t="str">
        <f>PRESUPUESTO!T218</f>
        <v/>
      </c>
      <c r="I219" s="97" t="str">
        <f>PRESUPUESTO!U218</f>
        <v/>
      </c>
      <c r="K219" s="45" t="str">
        <f>PRESUPUESTO!X218</f>
        <v/>
      </c>
    </row>
    <row r="220" spans="1:11" s="74" customFormat="1" ht="12" x14ac:dyDescent="0.2">
      <c r="A220" s="78" t="str">
        <f>PRESUPUESTO!I219</f>
        <v/>
      </c>
      <c r="B220" s="78"/>
      <c r="C220" s="107" t="str">
        <f>PRESUPUESTO!K219</f>
        <v/>
      </c>
      <c r="D220" s="87" t="str">
        <f>PRESUPUESTO!L219</f>
        <v/>
      </c>
      <c r="E220" s="56" t="str">
        <f>PRESUPUESTO!N219</f>
        <v/>
      </c>
      <c r="F220" s="50"/>
      <c r="G220" s="89" t="str">
        <f>IF(PRESUPUESTO!S219="","",PRESUPUESTO!S219)</f>
        <v/>
      </c>
      <c r="H220" s="89" t="str">
        <f>PRESUPUESTO!T219</f>
        <v/>
      </c>
      <c r="I220" s="97" t="str">
        <f>PRESUPUESTO!U219</f>
        <v/>
      </c>
      <c r="K220" s="45" t="str">
        <f>PRESUPUESTO!X219</f>
        <v/>
      </c>
    </row>
    <row r="221" spans="1:11" s="74" customFormat="1" ht="12" x14ac:dyDescent="0.2">
      <c r="A221" s="78" t="str">
        <f>PRESUPUESTO!I220</f>
        <v/>
      </c>
      <c r="B221" s="78"/>
      <c r="C221" s="107" t="str">
        <f>PRESUPUESTO!K220</f>
        <v/>
      </c>
      <c r="D221" s="87" t="str">
        <f>PRESUPUESTO!L220</f>
        <v/>
      </c>
      <c r="E221" s="56" t="str">
        <f>PRESUPUESTO!N220</f>
        <v/>
      </c>
      <c r="F221" s="50"/>
      <c r="G221" s="89" t="str">
        <f>IF(PRESUPUESTO!S220="","",PRESUPUESTO!S220)</f>
        <v/>
      </c>
      <c r="H221" s="89" t="str">
        <f>PRESUPUESTO!T220</f>
        <v/>
      </c>
      <c r="I221" s="97" t="str">
        <f>PRESUPUESTO!U220</f>
        <v/>
      </c>
      <c r="K221" s="45" t="str">
        <f>PRESUPUESTO!X220</f>
        <v/>
      </c>
    </row>
    <row r="222" spans="1:11" s="74" customFormat="1" ht="12" x14ac:dyDescent="0.2">
      <c r="A222" s="78" t="str">
        <f>PRESUPUESTO!I221</f>
        <v/>
      </c>
      <c r="B222" s="78"/>
      <c r="C222" s="107" t="str">
        <f>PRESUPUESTO!K221</f>
        <v/>
      </c>
      <c r="D222" s="87" t="str">
        <f>PRESUPUESTO!L221</f>
        <v/>
      </c>
      <c r="E222" s="56" t="str">
        <f>PRESUPUESTO!N221</f>
        <v/>
      </c>
      <c r="F222" s="50"/>
      <c r="G222" s="89" t="str">
        <f>IF(PRESUPUESTO!S221="","",PRESUPUESTO!S221)</f>
        <v/>
      </c>
      <c r="H222" s="89" t="str">
        <f>PRESUPUESTO!T221</f>
        <v/>
      </c>
      <c r="I222" s="97" t="str">
        <f>PRESUPUESTO!U221</f>
        <v/>
      </c>
      <c r="K222" s="45" t="str">
        <f>PRESUPUESTO!X221</f>
        <v/>
      </c>
    </row>
    <row r="223" spans="1:11" s="74" customFormat="1" ht="12" x14ac:dyDescent="0.2">
      <c r="A223" s="78" t="str">
        <f>PRESUPUESTO!I222</f>
        <v/>
      </c>
      <c r="B223" s="78"/>
      <c r="C223" s="107" t="str">
        <f>PRESUPUESTO!K222</f>
        <v/>
      </c>
      <c r="D223" s="87" t="str">
        <f>PRESUPUESTO!L222</f>
        <v/>
      </c>
      <c r="E223" s="56" t="str">
        <f>PRESUPUESTO!N222</f>
        <v/>
      </c>
      <c r="F223" s="50"/>
      <c r="G223" s="89" t="str">
        <f>IF(PRESUPUESTO!S222="","",PRESUPUESTO!S222)</f>
        <v/>
      </c>
      <c r="H223" s="89" t="str">
        <f>PRESUPUESTO!T222</f>
        <v/>
      </c>
      <c r="I223" s="97" t="str">
        <f>PRESUPUESTO!U222</f>
        <v/>
      </c>
      <c r="K223" s="45" t="str">
        <f>PRESUPUESTO!X222</f>
        <v/>
      </c>
    </row>
    <row r="224" spans="1:11" s="74" customFormat="1" ht="12" x14ac:dyDescent="0.2">
      <c r="A224" s="78" t="str">
        <f>PRESUPUESTO!I223</f>
        <v/>
      </c>
      <c r="B224" s="78"/>
      <c r="C224" s="107" t="str">
        <f>PRESUPUESTO!K223</f>
        <v/>
      </c>
      <c r="D224" s="87" t="str">
        <f>PRESUPUESTO!L223</f>
        <v/>
      </c>
      <c r="E224" s="56" t="str">
        <f>PRESUPUESTO!N223</f>
        <v/>
      </c>
      <c r="F224" s="50"/>
      <c r="G224" s="89" t="str">
        <f>IF(PRESUPUESTO!S223="","",PRESUPUESTO!S223)</f>
        <v/>
      </c>
      <c r="H224" s="89" t="str">
        <f>PRESUPUESTO!T223</f>
        <v/>
      </c>
      <c r="I224" s="97" t="str">
        <f>PRESUPUESTO!U223</f>
        <v/>
      </c>
      <c r="K224" s="45" t="str">
        <f>PRESUPUESTO!X223</f>
        <v/>
      </c>
    </row>
    <row r="225" spans="1:11" s="74" customFormat="1" ht="12" x14ac:dyDescent="0.2">
      <c r="A225" s="78" t="str">
        <f>PRESUPUESTO!I224</f>
        <v/>
      </c>
      <c r="B225" s="78"/>
      <c r="C225" s="107" t="str">
        <f>PRESUPUESTO!K224</f>
        <v/>
      </c>
      <c r="D225" s="87" t="str">
        <f>PRESUPUESTO!L224</f>
        <v/>
      </c>
      <c r="E225" s="56" t="str">
        <f>PRESUPUESTO!N224</f>
        <v/>
      </c>
      <c r="F225" s="50"/>
      <c r="G225" s="89" t="str">
        <f>IF(PRESUPUESTO!S224="","",PRESUPUESTO!S224)</f>
        <v/>
      </c>
      <c r="H225" s="89" t="str">
        <f>PRESUPUESTO!T224</f>
        <v/>
      </c>
      <c r="I225" s="97" t="str">
        <f>PRESUPUESTO!U224</f>
        <v/>
      </c>
      <c r="K225" s="45" t="str">
        <f>PRESUPUESTO!X224</f>
        <v/>
      </c>
    </row>
    <row r="226" spans="1:11" s="74" customFormat="1" ht="12" x14ac:dyDescent="0.2">
      <c r="A226" s="78" t="str">
        <f>PRESUPUESTO!I225</f>
        <v/>
      </c>
      <c r="B226" s="78"/>
      <c r="C226" s="107" t="str">
        <f>PRESUPUESTO!K225</f>
        <v/>
      </c>
      <c r="D226" s="87" t="str">
        <f>PRESUPUESTO!L225</f>
        <v/>
      </c>
      <c r="E226" s="56" t="str">
        <f>PRESUPUESTO!N225</f>
        <v/>
      </c>
      <c r="F226" s="50"/>
      <c r="G226" s="89" t="str">
        <f>IF(PRESUPUESTO!S225="","",PRESUPUESTO!S225)</f>
        <v/>
      </c>
      <c r="H226" s="89" t="str">
        <f>PRESUPUESTO!T225</f>
        <v/>
      </c>
      <c r="I226" s="97" t="str">
        <f>PRESUPUESTO!U225</f>
        <v/>
      </c>
      <c r="K226" s="45" t="str">
        <f>PRESUPUESTO!X225</f>
        <v/>
      </c>
    </row>
    <row r="227" spans="1:11" s="74" customFormat="1" ht="12" x14ac:dyDescent="0.2">
      <c r="A227" s="78" t="str">
        <f>PRESUPUESTO!I226</f>
        <v/>
      </c>
      <c r="B227" s="78"/>
      <c r="C227" s="107" t="str">
        <f>PRESUPUESTO!K226</f>
        <v/>
      </c>
      <c r="D227" s="87" t="str">
        <f>PRESUPUESTO!L226</f>
        <v/>
      </c>
      <c r="E227" s="56" t="str">
        <f>PRESUPUESTO!N226</f>
        <v/>
      </c>
      <c r="F227" s="50"/>
      <c r="G227" s="89" t="str">
        <f>IF(PRESUPUESTO!S226="","",PRESUPUESTO!S226)</f>
        <v/>
      </c>
      <c r="H227" s="89" t="str">
        <f>PRESUPUESTO!T226</f>
        <v/>
      </c>
      <c r="I227" s="97" t="str">
        <f>PRESUPUESTO!U226</f>
        <v/>
      </c>
      <c r="K227" s="45" t="str">
        <f>PRESUPUESTO!X226</f>
        <v/>
      </c>
    </row>
    <row r="228" spans="1:11" s="74" customFormat="1" ht="12" x14ac:dyDescent="0.2">
      <c r="A228" s="78" t="str">
        <f>PRESUPUESTO!I227</f>
        <v/>
      </c>
      <c r="B228" s="78"/>
      <c r="C228" s="107" t="str">
        <f>PRESUPUESTO!K227</f>
        <v/>
      </c>
      <c r="D228" s="87" t="str">
        <f>PRESUPUESTO!L227</f>
        <v/>
      </c>
      <c r="E228" s="56" t="str">
        <f>PRESUPUESTO!N227</f>
        <v/>
      </c>
      <c r="F228" s="50"/>
      <c r="G228" s="89" t="str">
        <f>IF(PRESUPUESTO!S227="","",PRESUPUESTO!S227)</f>
        <v/>
      </c>
      <c r="H228" s="89" t="str">
        <f>PRESUPUESTO!T227</f>
        <v/>
      </c>
      <c r="I228" s="97" t="str">
        <f>PRESUPUESTO!U227</f>
        <v/>
      </c>
      <c r="K228" s="45" t="str">
        <f>PRESUPUESTO!X227</f>
        <v/>
      </c>
    </row>
    <row r="229" spans="1:11" s="74" customFormat="1" ht="12" x14ac:dyDescent="0.2">
      <c r="A229" s="78" t="str">
        <f>PRESUPUESTO!I228</f>
        <v/>
      </c>
      <c r="B229" s="78"/>
      <c r="C229" s="107" t="str">
        <f>PRESUPUESTO!K228</f>
        <v/>
      </c>
      <c r="D229" s="87" t="str">
        <f>PRESUPUESTO!L228</f>
        <v/>
      </c>
      <c r="E229" s="56" t="str">
        <f>PRESUPUESTO!N228</f>
        <v/>
      </c>
      <c r="F229" s="50"/>
      <c r="G229" s="89" t="str">
        <f>IF(PRESUPUESTO!S228="","",PRESUPUESTO!S228)</f>
        <v/>
      </c>
      <c r="H229" s="89" t="str">
        <f>PRESUPUESTO!T228</f>
        <v/>
      </c>
      <c r="I229" s="97" t="str">
        <f>PRESUPUESTO!U228</f>
        <v/>
      </c>
      <c r="K229" s="45" t="str">
        <f>PRESUPUESTO!X228</f>
        <v/>
      </c>
    </row>
    <row r="230" spans="1:11" s="74" customFormat="1" ht="12" x14ac:dyDescent="0.2">
      <c r="A230" s="78" t="str">
        <f>PRESUPUESTO!I229</f>
        <v/>
      </c>
      <c r="B230" s="78"/>
      <c r="C230" s="107" t="str">
        <f>PRESUPUESTO!K229</f>
        <v/>
      </c>
      <c r="D230" s="87" t="str">
        <f>PRESUPUESTO!L229</f>
        <v/>
      </c>
      <c r="E230" s="56" t="str">
        <f>PRESUPUESTO!N229</f>
        <v/>
      </c>
      <c r="F230" s="50"/>
      <c r="G230" s="89" t="str">
        <f>IF(PRESUPUESTO!S229="","",PRESUPUESTO!S229)</f>
        <v/>
      </c>
      <c r="H230" s="89" t="str">
        <f>PRESUPUESTO!T229</f>
        <v/>
      </c>
      <c r="I230" s="97" t="str">
        <f>PRESUPUESTO!U229</f>
        <v/>
      </c>
      <c r="K230" s="45" t="str">
        <f>PRESUPUESTO!X229</f>
        <v/>
      </c>
    </row>
    <row r="231" spans="1:11" s="74" customFormat="1" ht="12" x14ac:dyDescent="0.2">
      <c r="A231" s="78" t="str">
        <f>PRESUPUESTO!I230</f>
        <v/>
      </c>
      <c r="B231" s="78"/>
      <c r="C231" s="107" t="str">
        <f>PRESUPUESTO!K230</f>
        <v/>
      </c>
      <c r="D231" s="87" t="str">
        <f>PRESUPUESTO!L230</f>
        <v/>
      </c>
      <c r="E231" s="56" t="str">
        <f>PRESUPUESTO!N230</f>
        <v/>
      </c>
      <c r="F231" s="50"/>
      <c r="G231" s="89" t="str">
        <f>IF(PRESUPUESTO!S230="","",PRESUPUESTO!S230)</f>
        <v/>
      </c>
      <c r="H231" s="89" t="str">
        <f>PRESUPUESTO!T230</f>
        <v/>
      </c>
      <c r="I231" s="97" t="str">
        <f>PRESUPUESTO!U230</f>
        <v/>
      </c>
      <c r="K231" s="45" t="str">
        <f>PRESUPUESTO!X230</f>
        <v/>
      </c>
    </row>
    <row r="232" spans="1:11" s="74" customFormat="1" ht="12" x14ac:dyDescent="0.2">
      <c r="A232" s="78" t="str">
        <f>PRESUPUESTO!I231</f>
        <v/>
      </c>
      <c r="B232" s="78"/>
      <c r="C232" s="107" t="str">
        <f>PRESUPUESTO!K231</f>
        <v/>
      </c>
      <c r="D232" s="87" t="str">
        <f>PRESUPUESTO!L231</f>
        <v/>
      </c>
      <c r="E232" s="56" t="str">
        <f>PRESUPUESTO!N231</f>
        <v/>
      </c>
      <c r="F232" s="50"/>
      <c r="G232" s="89" t="str">
        <f>IF(PRESUPUESTO!S231="","",PRESUPUESTO!S231)</f>
        <v/>
      </c>
      <c r="H232" s="89" t="str">
        <f>PRESUPUESTO!T231</f>
        <v/>
      </c>
      <c r="I232" s="97" t="str">
        <f>PRESUPUESTO!U231</f>
        <v/>
      </c>
      <c r="K232" s="45" t="str">
        <f>PRESUPUESTO!X231</f>
        <v/>
      </c>
    </row>
    <row r="233" spans="1:11" s="74" customFormat="1" ht="12" x14ac:dyDescent="0.2">
      <c r="A233" s="78" t="str">
        <f>PRESUPUESTO!I232</f>
        <v/>
      </c>
      <c r="B233" s="78"/>
      <c r="C233" s="107" t="str">
        <f>PRESUPUESTO!K232</f>
        <v/>
      </c>
      <c r="D233" s="87" t="str">
        <f>PRESUPUESTO!L232</f>
        <v/>
      </c>
      <c r="E233" s="56" t="str">
        <f>PRESUPUESTO!N232</f>
        <v/>
      </c>
      <c r="F233" s="50"/>
      <c r="G233" s="89" t="str">
        <f>IF(PRESUPUESTO!S232="","",PRESUPUESTO!S232)</f>
        <v/>
      </c>
      <c r="H233" s="89" t="str">
        <f>PRESUPUESTO!T232</f>
        <v/>
      </c>
      <c r="I233" s="97" t="str">
        <f>PRESUPUESTO!U232</f>
        <v/>
      </c>
      <c r="K233" s="45" t="str">
        <f>PRESUPUESTO!X232</f>
        <v/>
      </c>
    </row>
    <row r="234" spans="1:11" s="74" customFormat="1" ht="12" x14ac:dyDescent="0.2">
      <c r="A234" s="78" t="str">
        <f>PRESUPUESTO!I233</f>
        <v/>
      </c>
      <c r="B234" s="78"/>
      <c r="C234" s="107" t="str">
        <f>PRESUPUESTO!K233</f>
        <v/>
      </c>
      <c r="D234" s="87" t="str">
        <f>PRESUPUESTO!L233</f>
        <v/>
      </c>
      <c r="E234" s="56" t="str">
        <f>PRESUPUESTO!N233</f>
        <v/>
      </c>
      <c r="F234" s="50"/>
      <c r="G234" s="89" t="str">
        <f>IF(PRESUPUESTO!S233="","",PRESUPUESTO!S233)</f>
        <v/>
      </c>
      <c r="H234" s="89" t="str">
        <f>PRESUPUESTO!T233</f>
        <v/>
      </c>
      <c r="I234" s="97" t="str">
        <f>PRESUPUESTO!U233</f>
        <v/>
      </c>
      <c r="K234" s="45" t="str">
        <f>PRESUPUESTO!X233</f>
        <v/>
      </c>
    </row>
    <row r="235" spans="1:11" s="74" customFormat="1" ht="12" x14ac:dyDescent="0.2">
      <c r="A235" s="78" t="str">
        <f>PRESUPUESTO!I234</f>
        <v/>
      </c>
      <c r="B235" s="78"/>
      <c r="C235" s="107" t="str">
        <f>PRESUPUESTO!K234</f>
        <v/>
      </c>
      <c r="D235" s="87" t="str">
        <f>PRESUPUESTO!L234</f>
        <v/>
      </c>
      <c r="E235" s="56" t="str">
        <f>PRESUPUESTO!N234</f>
        <v/>
      </c>
      <c r="F235" s="50"/>
      <c r="G235" s="89" t="str">
        <f>IF(PRESUPUESTO!S234="","",PRESUPUESTO!S234)</f>
        <v/>
      </c>
      <c r="H235" s="89" t="str">
        <f>PRESUPUESTO!T234</f>
        <v/>
      </c>
      <c r="I235" s="97" t="str">
        <f>PRESUPUESTO!U234</f>
        <v/>
      </c>
      <c r="K235" s="45" t="str">
        <f>PRESUPUESTO!X234</f>
        <v/>
      </c>
    </row>
    <row r="236" spans="1:11" s="74" customFormat="1" ht="12" x14ac:dyDescent="0.2">
      <c r="A236" s="78" t="str">
        <f>PRESUPUESTO!I235</f>
        <v/>
      </c>
      <c r="B236" s="78"/>
      <c r="C236" s="107" t="str">
        <f>PRESUPUESTO!K235</f>
        <v/>
      </c>
      <c r="D236" s="87" t="str">
        <f>PRESUPUESTO!L235</f>
        <v/>
      </c>
      <c r="E236" s="56" t="str">
        <f>PRESUPUESTO!N235</f>
        <v/>
      </c>
      <c r="F236" s="50"/>
      <c r="G236" s="89" t="str">
        <f>IF(PRESUPUESTO!S235="","",PRESUPUESTO!S235)</f>
        <v/>
      </c>
      <c r="H236" s="89" t="str">
        <f>PRESUPUESTO!T235</f>
        <v/>
      </c>
      <c r="I236" s="97" t="str">
        <f>PRESUPUESTO!U235</f>
        <v/>
      </c>
      <c r="K236" s="45" t="str">
        <f>PRESUPUESTO!X235</f>
        <v/>
      </c>
    </row>
    <row r="237" spans="1:11" s="74" customFormat="1" ht="12" x14ac:dyDescent="0.2">
      <c r="A237" s="78" t="str">
        <f>PRESUPUESTO!I236</f>
        <v/>
      </c>
      <c r="B237" s="78"/>
      <c r="C237" s="107" t="str">
        <f>PRESUPUESTO!K236</f>
        <v/>
      </c>
      <c r="D237" s="87" t="str">
        <f>PRESUPUESTO!L236</f>
        <v/>
      </c>
      <c r="E237" s="56" t="str">
        <f>PRESUPUESTO!N236</f>
        <v/>
      </c>
      <c r="F237" s="50"/>
      <c r="G237" s="89" t="str">
        <f>IF(PRESUPUESTO!S236="","",PRESUPUESTO!S236)</f>
        <v/>
      </c>
      <c r="H237" s="89" t="str">
        <f>PRESUPUESTO!T236</f>
        <v/>
      </c>
      <c r="I237" s="97" t="str">
        <f>PRESUPUESTO!U236</f>
        <v/>
      </c>
      <c r="K237" s="45" t="str">
        <f>PRESUPUESTO!X236</f>
        <v/>
      </c>
    </row>
    <row r="238" spans="1:11" s="74" customFormat="1" ht="12" x14ac:dyDescent="0.2">
      <c r="A238" s="78" t="str">
        <f>PRESUPUESTO!I237</f>
        <v/>
      </c>
      <c r="B238" s="78"/>
      <c r="C238" s="107" t="str">
        <f>PRESUPUESTO!K237</f>
        <v/>
      </c>
      <c r="D238" s="87" t="str">
        <f>PRESUPUESTO!L237</f>
        <v/>
      </c>
      <c r="E238" s="56" t="str">
        <f>PRESUPUESTO!N237</f>
        <v/>
      </c>
      <c r="F238" s="50"/>
      <c r="G238" s="89" t="str">
        <f>IF(PRESUPUESTO!S237="","",PRESUPUESTO!S237)</f>
        <v/>
      </c>
      <c r="H238" s="89" t="str">
        <f>PRESUPUESTO!T237</f>
        <v/>
      </c>
      <c r="I238" s="97" t="str">
        <f>PRESUPUESTO!U237</f>
        <v/>
      </c>
      <c r="K238" s="45" t="str">
        <f>PRESUPUESTO!X237</f>
        <v/>
      </c>
    </row>
    <row r="239" spans="1:11" s="74" customFormat="1" ht="12" x14ac:dyDescent="0.2">
      <c r="A239" s="78" t="str">
        <f>PRESUPUESTO!I238</f>
        <v/>
      </c>
      <c r="B239" s="78"/>
      <c r="C239" s="107" t="str">
        <f>PRESUPUESTO!K238</f>
        <v/>
      </c>
      <c r="D239" s="87" t="str">
        <f>PRESUPUESTO!L238</f>
        <v/>
      </c>
      <c r="E239" s="56" t="str">
        <f>PRESUPUESTO!N238</f>
        <v/>
      </c>
      <c r="F239" s="50"/>
      <c r="G239" s="89" t="str">
        <f>IF(PRESUPUESTO!S238="","",PRESUPUESTO!S238)</f>
        <v/>
      </c>
      <c r="H239" s="89" t="str">
        <f>PRESUPUESTO!T238</f>
        <v/>
      </c>
      <c r="I239" s="97" t="str">
        <f>PRESUPUESTO!U238</f>
        <v/>
      </c>
      <c r="K239" s="45" t="str">
        <f>PRESUPUESTO!X238</f>
        <v/>
      </c>
    </row>
    <row r="240" spans="1:11" s="74" customFormat="1" ht="12" x14ac:dyDescent="0.2">
      <c r="A240" s="78" t="str">
        <f>PRESUPUESTO!I239</f>
        <v/>
      </c>
      <c r="B240" s="78"/>
      <c r="C240" s="107" t="str">
        <f>PRESUPUESTO!K239</f>
        <v/>
      </c>
      <c r="D240" s="87" t="str">
        <f>PRESUPUESTO!L239</f>
        <v/>
      </c>
      <c r="E240" s="56" t="str">
        <f>PRESUPUESTO!N239</f>
        <v/>
      </c>
      <c r="F240" s="50"/>
      <c r="G240" s="89" t="str">
        <f>IF(PRESUPUESTO!S239="","",PRESUPUESTO!S239)</f>
        <v/>
      </c>
      <c r="H240" s="89" t="str">
        <f>PRESUPUESTO!T239</f>
        <v/>
      </c>
      <c r="I240" s="97" t="str">
        <f>PRESUPUESTO!U239</f>
        <v/>
      </c>
      <c r="K240" s="45" t="str">
        <f>PRESUPUESTO!X239</f>
        <v/>
      </c>
    </row>
    <row r="241" spans="1:11" s="74" customFormat="1" ht="12" x14ac:dyDescent="0.2">
      <c r="A241" s="78" t="str">
        <f>PRESUPUESTO!I240</f>
        <v/>
      </c>
      <c r="B241" s="78"/>
      <c r="C241" s="107" t="str">
        <f>PRESUPUESTO!K240</f>
        <v/>
      </c>
      <c r="D241" s="87" t="str">
        <f>PRESUPUESTO!L240</f>
        <v/>
      </c>
      <c r="E241" s="56" t="str">
        <f>PRESUPUESTO!N240</f>
        <v/>
      </c>
      <c r="F241" s="50"/>
      <c r="G241" s="89" t="str">
        <f>IF(PRESUPUESTO!S240="","",PRESUPUESTO!S240)</f>
        <v/>
      </c>
      <c r="H241" s="89" t="str">
        <f>PRESUPUESTO!T240</f>
        <v/>
      </c>
      <c r="I241" s="97" t="str">
        <f>PRESUPUESTO!U240</f>
        <v/>
      </c>
      <c r="K241" s="45" t="str">
        <f>PRESUPUESTO!X240</f>
        <v/>
      </c>
    </row>
    <row r="242" spans="1:11" s="74" customFormat="1" ht="12" x14ac:dyDescent="0.2">
      <c r="A242" s="78" t="str">
        <f>PRESUPUESTO!I241</f>
        <v/>
      </c>
      <c r="B242" s="78"/>
      <c r="C242" s="107" t="str">
        <f>PRESUPUESTO!K241</f>
        <v/>
      </c>
      <c r="D242" s="87" t="str">
        <f>PRESUPUESTO!L241</f>
        <v/>
      </c>
      <c r="E242" s="56" t="str">
        <f>PRESUPUESTO!N241</f>
        <v/>
      </c>
      <c r="F242" s="50"/>
      <c r="G242" s="89" t="str">
        <f>IF(PRESUPUESTO!S241="","",PRESUPUESTO!S241)</f>
        <v/>
      </c>
      <c r="H242" s="89" t="str">
        <f>PRESUPUESTO!T241</f>
        <v/>
      </c>
      <c r="I242" s="97" t="str">
        <f>PRESUPUESTO!U241</f>
        <v/>
      </c>
      <c r="K242" s="45" t="str">
        <f>PRESUPUESTO!X241</f>
        <v/>
      </c>
    </row>
    <row r="243" spans="1:11" s="74" customFormat="1" ht="12" x14ac:dyDescent="0.2">
      <c r="A243" s="78" t="str">
        <f>PRESUPUESTO!I242</f>
        <v/>
      </c>
      <c r="B243" s="78"/>
      <c r="C243" s="107" t="str">
        <f>PRESUPUESTO!K242</f>
        <v/>
      </c>
      <c r="D243" s="87" t="str">
        <f>PRESUPUESTO!L242</f>
        <v/>
      </c>
      <c r="E243" s="56" t="str">
        <f>PRESUPUESTO!N242</f>
        <v/>
      </c>
      <c r="F243" s="50"/>
      <c r="G243" s="89" t="str">
        <f>IF(PRESUPUESTO!S242="","",PRESUPUESTO!S242)</f>
        <v/>
      </c>
      <c r="H243" s="89" t="str">
        <f>PRESUPUESTO!T242</f>
        <v/>
      </c>
      <c r="I243" s="97" t="str">
        <f>PRESUPUESTO!U242</f>
        <v/>
      </c>
      <c r="K243" s="45" t="str">
        <f>PRESUPUESTO!X242</f>
        <v/>
      </c>
    </row>
    <row r="244" spans="1:11" s="74" customFormat="1" ht="12" x14ac:dyDescent="0.2">
      <c r="A244" s="78" t="str">
        <f>PRESUPUESTO!I243</f>
        <v/>
      </c>
      <c r="B244" s="78"/>
      <c r="C244" s="107" t="str">
        <f>PRESUPUESTO!K243</f>
        <v/>
      </c>
      <c r="D244" s="87" t="str">
        <f>PRESUPUESTO!L243</f>
        <v/>
      </c>
      <c r="E244" s="56" t="str">
        <f>PRESUPUESTO!N243</f>
        <v/>
      </c>
      <c r="F244" s="50"/>
      <c r="G244" s="89" t="str">
        <f>IF(PRESUPUESTO!S243="","",PRESUPUESTO!S243)</f>
        <v/>
      </c>
      <c r="H244" s="89" t="str">
        <f>PRESUPUESTO!T243</f>
        <v/>
      </c>
      <c r="I244" s="97" t="str">
        <f>PRESUPUESTO!U243</f>
        <v/>
      </c>
      <c r="K244" s="45" t="str">
        <f>PRESUPUESTO!X243</f>
        <v/>
      </c>
    </row>
    <row r="245" spans="1:11" s="74" customFormat="1" ht="12" x14ac:dyDescent="0.2">
      <c r="A245" s="78" t="str">
        <f>PRESUPUESTO!I244</f>
        <v/>
      </c>
      <c r="B245" s="78"/>
      <c r="C245" s="107" t="str">
        <f>PRESUPUESTO!K244</f>
        <v/>
      </c>
      <c r="D245" s="87" t="str">
        <f>PRESUPUESTO!L244</f>
        <v/>
      </c>
      <c r="E245" s="56" t="str">
        <f>PRESUPUESTO!N244</f>
        <v/>
      </c>
      <c r="F245" s="50"/>
      <c r="G245" s="89" t="str">
        <f>IF(PRESUPUESTO!S244="","",PRESUPUESTO!S244)</f>
        <v/>
      </c>
      <c r="H245" s="89" t="str">
        <f>PRESUPUESTO!T244</f>
        <v/>
      </c>
      <c r="I245" s="97" t="str">
        <f>PRESUPUESTO!U244</f>
        <v/>
      </c>
      <c r="K245" s="45" t="str">
        <f>PRESUPUESTO!X244</f>
        <v/>
      </c>
    </row>
    <row r="246" spans="1:11" s="74" customFormat="1" ht="12" x14ac:dyDescent="0.2">
      <c r="A246" s="78" t="str">
        <f>PRESUPUESTO!I245</f>
        <v/>
      </c>
      <c r="B246" s="78"/>
      <c r="C246" s="107" t="str">
        <f>PRESUPUESTO!K245</f>
        <v/>
      </c>
      <c r="D246" s="87" t="str">
        <f>PRESUPUESTO!L245</f>
        <v/>
      </c>
      <c r="E246" s="56" t="str">
        <f>PRESUPUESTO!N245</f>
        <v/>
      </c>
      <c r="F246" s="50"/>
      <c r="G246" s="89" t="str">
        <f>IF(PRESUPUESTO!S245="","",PRESUPUESTO!S245)</f>
        <v/>
      </c>
      <c r="H246" s="89" t="str">
        <f>PRESUPUESTO!T245</f>
        <v/>
      </c>
      <c r="I246" s="97" t="str">
        <f>PRESUPUESTO!U245</f>
        <v/>
      </c>
      <c r="K246" s="45" t="str">
        <f>PRESUPUESTO!X245</f>
        <v/>
      </c>
    </row>
    <row r="247" spans="1:11" s="74" customFormat="1" ht="12" x14ac:dyDescent="0.2">
      <c r="A247" s="78" t="str">
        <f>PRESUPUESTO!I246</f>
        <v/>
      </c>
      <c r="B247" s="78"/>
      <c r="C247" s="107" t="str">
        <f>PRESUPUESTO!K246</f>
        <v/>
      </c>
      <c r="D247" s="87" t="str">
        <f>PRESUPUESTO!L246</f>
        <v/>
      </c>
      <c r="E247" s="56" t="str">
        <f>PRESUPUESTO!N246</f>
        <v/>
      </c>
      <c r="F247" s="50"/>
      <c r="G247" s="89" t="str">
        <f>IF(PRESUPUESTO!S246="","",PRESUPUESTO!S246)</f>
        <v/>
      </c>
      <c r="H247" s="89" t="str">
        <f>PRESUPUESTO!T246</f>
        <v/>
      </c>
      <c r="I247" s="97" t="str">
        <f>PRESUPUESTO!U246</f>
        <v/>
      </c>
      <c r="K247" s="45" t="str">
        <f>PRESUPUESTO!X246</f>
        <v/>
      </c>
    </row>
    <row r="248" spans="1:11" s="74" customFormat="1" ht="12" x14ac:dyDescent="0.2">
      <c r="A248" s="78" t="str">
        <f>PRESUPUESTO!I247</f>
        <v/>
      </c>
      <c r="B248" s="78"/>
      <c r="C248" s="107" t="str">
        <f>PRESUPUESTO!K247</f>
        <v/>
      </c>
      <c r="D248" s="87" t="str">
        <f>PRESUPUESTO!L247</f>
        <v/>
      </c>
      <c r="E248" s="56" t="str">
        <f>PRESUPUESTO!N247</f>
        <v/>
      </c>
      <c r="F248" s="50"/>
      <c r="G248" s="89" t="str">
        <f>IF(PRESUPUESTO!S247="","",PRESUPUESTO!S247)</f>
        <v/>
      </c>
      <c r="H248" s="89" t="str">
        <f>PRESUPUESTO!T247</f>
        <v/>
      </c>
      <c r="I248" s="97" t="str">
        <f>PRESUPUESTO!U247</f>
        <v/>
      </c>
      <c r="K248" s="45" t="str">
        <f>PRESUPUESTO!X247</f>
        <v/>
      </c>
    </row>
    <row r="249" spans="1:11" s="74" customFormat="1" ht="12" x14ac:dyDescent="0.2">
      <c r="A249" s="78" t="str">
        <f>PRESUPUESTO!I248</f>
        <v/>
      </c>
      <c r="B249" s="78"/>
      <c r="C249" s="107" t="str">
        <f>PRESUPUESTO!K248</f>
        <v/>
      </c>
      <c r="D249" s="87" t="str">
        <f>PRESUPUESTO!L248</f>
        <v/>
      </c>
      <c r="E249" s="56" t="str">
        <f>PRESUPUESTO!N248</f>
        <v/>
      </c>
      <c r="F249" s="50"/>
      <c r="G249" s="89" t="str">
        <f>IF(PRESUPUESTO!S248="","",PRESUPUESTO!S248)</f>
        <v/>
      </c>
      <c r="H249" s="89" t="str">
        <f>PRESUPUESTO!T248</f>
        <v/>
      </c>
      <c r="I249" s="97" t="str">
        <f>PRESUPUESTO!U248</f>
        <v/>
      </c>
      <c r="K249" s="45" t="str">
        <f>PRESUPUESTO!X248</f>
        <v/>
      </c>
    </row>
    <row r="250" spans="1:11" s="74" customFormat="1" ht="12" x14ac:dyDescent="0.2">
      <c r="A250" s="78" t="str">
        <f>PRESUPUESTO!I249</f>
        <v/>
      </c>
      <c r="B250" s="78"/>
      <c r="C250" s="107" t="str">
        <f>PRESUPUESTO!K249</f>
        <v/>
      </c>
      <c r="D250" s="87" t="str">
        <f>PRESUPUESTO!L249</f>
        <v/>
      </c>
      <c r="E250" s="56" t="str">
        <f>PRESUPUESTO!N249</f>
        <v/>
      </c>
      <c r="F250" s="50"/>
      <c r="G250" s="89" t="str">
        <f>IF(PRESUPUESTO!S249="","",PRESUPUESTO!S249)</f>
        <v/>
      </c>
      <c r="H250" s="89" t="str">
        <f>PRESUPUESTO!T249</f>
        <v/>
      </c>
      <c r="I250" s="97" t="str">
        <f>PRESUPUESTO!U249</f>
        <v/>
      </c>
      <c r="K250" s="45" t="str">
        <f>PRESUPUESTO!X249</f>
        <v/>
      </c>
    </row>
    <row r="251" spans="1:11" s="74" customFormat="1" ht="12" x14ac:dyDescent="0.2">
      <c r="A251" s="78" t="str">
        <f>PRESUPUESTO!I250</f>
        <v/>
      </c>
      <c r="B251" s="78"/>
      <c r="C251" s="107" t="str">
        <f>PRESUPUESTO!K250</f>
        <v/>
      </c>
      <c r="D251" s="87" t="str">
        <f>PRESUPUESTO!L250</f>
        <v/>
      </c>
      <c r="E251" s="56" t="str">
        <f>PRESUPUESTO!N250</f>
        <v/>
      </c>
      <c r="F251" s="50"/>
      <c r="G251" s="89" t="str">
        <f>IF(PRESUPUESTO!S250="","",PRESUPUESTO!S250)</f>
        <v/>
      </c>
      <c r="H251" s="89" t="str">
        <f>PRESUPUESTO!T250</f>
        <v/>
      </c>
      <c r="I251" s="97" t="str">
        <f>PRESUPUESTO!U250</f>
        <v/>
      </c>
      <c r="K251" s="45" t="str">
        <f>PRESUPUESTO!X250</f>
        <v/>
      </c>
    </row>
    <row r="252" spans="1:11" s="74" customFormat="1" ht="12" x14ac:dyDescent="0.2">
      <c r="A252" s="78" t="str">
        <f>PRESUPUESTO!I251</f>
        <v/>
      </c>
      <c r="B252" s="78"/>
      <c r="C252" s="107" t="str">
        <f>PRESUPUESTO!K251</f>
        <v/>
      </c>
      <c r="D252" s="87" t="str">
        <f>PRESUPUESTO!L251</f>
        <v/>
      </c>
      <c r="E252" s="56" t="str">
        <f>PRESUPUESTO!N251</f>
        <v/>
      </c>
      <c r="F252" s="50"/>
      <c r="G252" s="89" t="str">
        <f>IF(PRESUPUESTO!S251="","",PRESUPUESTO!S251)</f>
        <v/>
      </c>
      <c r="H252" s="89" t="str">
        <f>PRESUPUESTO!T251</f>
        <v/>
      </c>
      <c r="I252" s="97" t="str">
        <f>PRESUPUESTO!U251</f>
        <v/>
      </c>
      <c r="K252" s="45" t="str">
        <f>PRESUPUESTO!X251</f>
        <v/>
      </c>
    </row>
    <row r="253" spans="1:11" s="74" customFormat="1" ht="12" x14ac:dyDescent="0.2">
      <c r="A253" s="78" t="str">
        <f>PRESUPUESTO!I252</f>
        <v/>
      </c>
      <c r="B253" s="78"/>
      <c r="C253" s="107" t="str">
        <f>PRESUPUESTO!K252</f>
        <v/>
      </c>
      <c r="D253" s="87" t="str">
        <f>PRESUPUESTO!L252</f>
        <v/>
      </c>
      <c r="E253" s="56" t="str">
        <f>PRESUPUESTO!N252</f>
        <v/>
      </c>
      <c r="F253" s="50"/>
      <c r="G253" s="89" t="str">
        <f>IF(PRESUPUESTO!S252="","",PRESUPUESTO!S252)</f>
        <v/>
      </c>
      <c r="H253" s="89" t="str">
        <f>PRESUPUESTO!T252</f>
        <v/>
      </c>
      <c r="I253" s="97" t="str">
        <f>PRESUPUESTO!U252</f>
        <v/>
      </c>
      <c r="K253" s="45" t="str">
        <f>PRESUPUESTO!X252</f>
        <v/>
      </c>
    </row>
    <row r="254" spans="1:11" s="74" customFormat="1" ht="12" x14ac:dyDescent="0.2">
      <c r="A254" s="78" t="str">
        <f>PRESUPUESTO!I253</f>
        <v/>
      </c>
      <c r="B254" s="78"/>
      <c r="C254" s="107" t="str">
        <f>PRESUPUESTO!K253</f>
        <v/>
      </c>
      <c r="D254" s="87" t="str">
        <f>PRESUPUESTO!L253</f>
        <v/>
      </c>
      <c r="E254" s="56" t="str">
        <f>PRESUPUESTO!N253</f>
        <v/>
      </c>
      <c r="F254" s="50"/>
      <c r="G254" s="89" t="str">
        <f>IF(PRESUPUESTO!S253="","",PRESUPUESTO!S253)</f>
        <v/>
      </c>
      <c r="H254" s="89" t="str">
        <f>PRESUPUESTO!T253</f>
        <v/>
      </c>
      <c r="I254" s="97" t="str">
        <f>PRESUPUESTO!U253</f>
        <v/>
      </c>
      <c r="K254" s="45" t="str">
        <f>PRESUPUESTO!X253</f>
        <v/>
      </c>
    </row>
    <row r="255" spans="1:11" s="74" customFormat="1" ht="12" x14ac:dyDescent="0.2">
      <c r="A255" s="78" t="str">
        <f>PRESUPUESTO!I254</f>
        <v/>
      </c>
      <c r="B255" s="78"/>
      <c r="C255" s="107" t="str">
        <f>PRESUPUESTO!K254</f>
        <v/>
      </c>
      <c r="D255" s="87" t="str">
        <f>PRESUPUESTO!L254</f>
        <v/>
      </c>
      <c r="E255" s="56" t="str">
        <f>PRESUPUESTO!N254</f>
        <v/>
      </c>
      <c r="F255" s="50"/>
      <c r="G255" s="89" t="str">
        <f>IF(PRESUPUESTO!S254="","",PRESUPUESTO!S254)</f>
        <v/>
      </c>
      <c r="H255" s="89" t="str">
        <f>PRESUPUESTO!T254</f>
        <v/>
      </c>
      <c r="I255" s="97" t="str">
        <f>PRESUPUESTO!U254</f>
        <v/>
      </c>
      <c r="K255" s="45" t="str">
        <f>PRESUPUESTO!X254</f>
        <v/>
      </c>
    </row>
    <row r="256" spans="1:11" s="74" customFormat="1" ht="12" x14ac:dyDescent="0.2">
      <c r="A256" s="78" t="str">
        <f>PRESUPUESTO!I255</f>
        <v/>
      </c>
      <c r="B256" s="78"/>
      <c r="C256" s="107" t="str">
        <f>PRESUPUESTO!K255</f>
        <v/>
      </c>
      <c r="D256" s="87" t="str">
        <f>PRESUPUESTO!L255</f>
        <v/>
      </c>
      <c r="E256" s="56" t="str">
        <f>PRESUPUESTO!N255</f>
        <v/>
      </c>
      <c r="F256" s="50"/>
      <c r="G256" s="89" t="str">
        <f>IF(PRESUPUESTO!S255="","",PRESUPUESTO!S255)</f>
        <v/>
      </c>
      <c r="H256" s="89" t="str">
        <f>PRESUPUESTO!T255</f>
        <v/>
      </c>
      <c r="I256" s="97" t="str">
        <f>PRESUPUESTO!U255</f>
        <v/>
      </c>
      <c r="K256" s="45" t="str">
        <f>PRESUPUESTO!X255</f>
        <v/>
      </c>
    </row>
    <row r="257" spans="1:11" s="74" customFormat="1" ht="12" x14ac:dyDescent="0.2">
      <c r="A257" s="78" t="str">
        <f>PRESUPUESTO!I256</f>
        <v/>
      </c>
      <c r="B257" s="78"/>
      <c r="C257" s="107" t="str">
        <f>PRESUPUESTO!K256</f>
        <v/>
      </c>
      <c r="D257" s="87" t="str">
        <f>PRESUPUESTO!L256</f>
        <v/>
      </c>
      <c r="E257" s="56" t="str">
        <f>PRESUPUESTO!N256</f>
        <v/>
      </c>
      <c r="F257" s="50"/>
      <c r="G257" s="89" t="str">
        <f>IF(PRESUPUESTO!S256="","",PRESUPUESTO!S256)</f>
        <v/>
      </c>
      <c r="H257" s="89" t="str">
        <f>PRESUPUESTO!T256</f>
        <v/>
      </c>
      <c r="I257" s="97" t="str">
        <f>PRESUPUESTO!U256</f>
        <v/>
      </c>
      <c r="K257" s="45" t="str">
        <f>PRESUPUESTO!X256</f>
        <v/>
      </c>
    </row>
    <row r="258" spans="1:11" s="74" customFormat="1" ht="12" x14ac:dyDescent="0.2">
      <c r="A258" s="78" t="str">
        <f>PRESUPUESTO!I257</f>
        <v/>
      </c>
      <c r="B258" s="78"/>
      <c r="C258" s="107" t="str">
        <f>PRESUPUESTO!K257</f>
        <v/>
      </c>
      <c r="D258" s="87" t="str">
        <f>PRESUPUESTO!L257</f>
        <v/>
      </c>
      <c r="E258" s="56" t="str">
        <f>PRESUPUESTO!N257</f>
        <v/>
      </c>
      <c r="F258" s="50"/>
      <c r="G258" s="89" t="str">
        <f>IF(PRESUPUESTO!S257="","",PRESUPUESTO!S257)</f>
        <v/>
      </c>
      <c r="H258" s="89" t="str">
        <f>PRESUPUESTO!T257</f>
        <v/>
      </c>
      <c r="I258" s="97" t="str">
        <f>PRESUPUESTO!U257</f>
        <v/>
      </c>
      <c r="K258" s="45" t="str">
        <f>PRESUPUESTO!X257</f>
        <v/>
      </c>
    </row>
    <row r="259" spans="1:11" s="74" customFormat="1" ht="12" x14ac:dyDescent="0.2">
      <c r="A259" s="78" t="str">
        <f>PRESUPUESTO!I258</f>
        <v/>
      </c>
      <c r="B259" s="78"/>
      <c r="C259" s="107" t="str">
        <f>PRESUPUESTO!K258</f>
        <v/>
      </c>
      <c r="D259" s="87" t="str">
        <f>PRESUPUESTO!L258</f>
        <v/>
      </c>
      <c r="E259" s="56" t="str">
        <f>PRESUPUESTO!N258</f>
        <v/>
      </c>
      <c r="F259" s="50"/>
      <c r="G259" s="89" t="str">
        <f>IF(PRESUPUESTO!S258="","",PRESUPUESTO!S258)</f>
        <v/>
      </c>
      <c r="H259" s="89" t="str">
        <f>PRESUPUESTO!T258</f>
        <v/>
      </c>
      <c r="I259" s="97" t="str">
        <f>PRESUPUESTO!U258</f>
        <v/>
      </c>
      <c r="K259" s="45" t="str">
        <f>PRESUPUESTO!X258</f>
        <v/>
      </c>
    </row>
    <row r="260" spans="1:11" s="74" customFormat="1" ht="12" x14ac:dyDescent="0.2">
      <c r="A260" s="78" t="str">
        <f>PRESUPUESTO!I259</f>
        <v/>
      </c>
      <c r="B260" s="78"/>
      <c r="C260" s="107" t="str">
        <f>PRESUPUESTO!K259</f>
        <v/>
      </c>
      <c r="D260" s="87" t="str">
        <f>PRESUPUESTO!L259</f>
        <v/>
      </c>
      <c r="E260" s="56" t="str">
        <f>PRESUPUESTO!N259</f>
        <v/>
      </c>
      <c r="F260" s="50"/>
      <c r="G260" s="89" t="str">
        <f>IF(PRESUPUESTO!S259="","",PRESUPUESTO!S259)</f>
        <v/>
      </c>
      <c r="H260" s="89" t="str">
        <f>PRESUPUESTO!T259</f>
        <v/>
      </c>
      <c r="I260" s="97" t="str">
        <f>PRESUPUESTO!U259</f>
        <v/>
      </c>
      <c r="K260" s="45" t="str">
        <f>PRESUPUESTO!X259</f>
        <v/>
      </c>
    </row>
    <row r="261" spans="1:11" s="74" customFormat="1" ht="12" x14ac:dyDescent="0.2">
      <c r="A261" s="78" t="str">
        <f>PRESUPUESTO!I260</f>
        <v/>
      </c>
      <c r="B261" s="78"/>
      <c r="C261" s="107" t="str">
        <f>PRESUPUESTO!K260</f>
        <v/>
      </c>
      <c r="D261" s="87" t="str">
        <f>PRESUPUESTO!L260</f>
        <v/>
      </c>
      <c r="E261" s="56" t="str">
        <f>PRESUPUESTO!N260</f>
        <v/>
      </c>
      <c r="F261" s="50"/>
      <c r="G261" s="89" t="str">
        <f>IF(PRESUPUESTO!S260="","",PRESUPUESTO!S260)</f>
        <v/>
      </c>
      <c r="H261" s="89" t="str">
        <f>PRESUPUESTO!T260</f>
        <v/>
      </c>
      <c r="I261" s="97" t="str">
        <f>PRESUPUESTO!U260</f>
        <v/>
      </c>
      <c r="K261" s="45" t="str">
        <f>PRESUPUESTO!X260</f>
        <v/>
      </c>
    </row>
    <row r="262" spans="1:11" s="74" customFormat="1" ht="12" x14ac:dyDescent="0.2">
      <c r="A262" s="78" t="str">
        <f>PRESUPUESTO!I261</f>
        <v/>
      </c>
      <c r="B262" s="78"/>
      <c r="C262" s="107" t="str">
        <f>PRESUPUESTO!K261</f>
        <v/>
      </c>
      <c r="D262" s="87" t="str">
        <f>PRESUPUESTO!L261</f>
        <v/>
      </c>
      <c r="E262" s="56" t="str">
        <f>PRESUPUESTO!N261</f>
        <v/>
      </c>
      <c r="F262" s="50"/>
      <c r="G262" s="89" t="str">
        <f>IF(PRESUPUESTO!S261="","",PRESUPUESTO!S261)</f>
        <v/>
      </c>
      <c r="H262" s="89" t="str">
        <f>PRESUPUESTO!T261</f>
        <v/>
      </c>
      <c r="I262" s="97" t="str">
        <f>PRESUPUESTO!U261</f>
        <v/>
      </c>
      <c r="K262" s="45" t="str">
        <f>PRESUPUESTO!X261</f>
        <v/>
      </c>
    </row>
    <row r="263" spans="1:11" s="74" customFormat="1" ht="12" x14ac:dyDescent="0.2">
      <c r="A263" s="78" t="str">
        <f>PRESUPUESTO!I262</f>
        <v/>
      </c>
      <c r="B263" s="78"/>
      <c r="C263" s="107" t="str">
        <f>PRESUPUESTO!K262</f>
        <v/>
      </c>
      <c r="D263" s="87" t="str">
        <f>PRESUPUESTO!L262</f>
        <v/>
      </c>
      <c r="E263" s="56" t="str">
        <f>PRESUPUESTO!N262</f>
        <v/>
      </c>
      <c r="F263" s="50"/>
      <c r="G263" s="89" t="str">
        <f>IF(PRESUPUESTO!S262="","",PRESUPUESTO!S262)</f>
        <v/>
      </c>
      <c r="H263" s="89" t="str">
        <f>PRESUPUESTO!T262</f>
        <v/>
      </c>
      <c r="I263" s="97" t="str">
        <f>PRESUPUESTO!U262</f>
        <v/>
      </c>
      <c r="K263" s="45" t="str">
        <f>PRESUPUESTO!X262</f>
        <v/>
      </c>
    </row>
    <row r="264" spans="1:11" s="74" customFormat="1" ht="12" x14ac:dyDescent="0.2">
      <c r="A264" s="78" t="str">
        <f>PRESUPUESTO!I263</f>
        <v/>
      </c>
      <c r="B264" s="78"/>
      <c r="C264" s="107" t="str">
        <f>PRESUPUESTO!K263</f>
        <v/>
      </c>
      <c r="D264" s="87" t="str">
        <f>PRESUPUESTO!L263</f>
        <v/>
      </c>
      <c r="E264" s="56" t="str">
        <f>PRESUPUESTO!N263</f>
        <v/>
      </c>
      <c r="F264" s="50"/>
      <c r="G264" s="89" t="str">
        <f>IF(PRESUPUESTO!S263="","",PRESUPUESTO!S263)</f>
        <v/>
      </c>
      <c r="H264" s="89" t="str">
        <f>PRESUPUESTO!T263</f>
        <v/>
      </c>
      <c r="I264" s="97" t="str">
        <f>PRESUPUESTO!U263</f>
        <v/>
      </c>
      <c r="K264" s="45" t="str">
        <f>PRESUPUESTO!X263</f>
        <v/>
      </c>
    </row>
    <row r="265" spans="1:11" s="74" customFormat="1" ht="12" x14ac:dyDescent="0.2">
      <c r="A265" s="78" t="str">
        <f>PRESUPUESTO!I264</f>
        <v/>
      </c>
      <c r="B265" s="78"/>
      <c r="C265" s="107" t="str">
        <f>PRESUPUESTO!K264</f>
        <v/>
      </c>
      <c r="D265" s="87" t="str">
        <f>PRESUPUESTO!L264</f>
        <v/>
      </c>
      <c r="E265" s="56" t="str">
        <f>PRESUPUESTO!N264</f>
        <v/>
      </c>
      <c r="F265" s="50"/>
      <c r="G265" s="89" t="str">
        <f>IF(PRESUPUESTO!S264="","",PRESUPUESTO!S264)</f>
        <v/>
      </c>
      <c r="H265" s="89" t="str">
        <f>PRESUPUESTO!T264</f>
        <v/>
      </c>
      <c r="I265" s="97" t="str">
        <f>PRESUPUESTO!U264</f>
        <v/>
      </c>
      <c r="K265" s="45" t="str">
        <f>PRESUPUESTO!X264</f>
        <v/>
      </c>
    </row>
    <row r="266" spans="1:11" s="74" customFormat="1" ht="12" x14ac:dyDescent="0.2">
      <c r="A266" s="78" t="str">
        <f>PRESUPUESTO!I265</f>
        <v/>
      </c>
      <c r="B266" s="78"/>
      <c r="C266" s="107" t="str">
        <f>PRESUPUESTO!K265</f>
        <v/>
      </c>
      <c r="D266" s="87" t="str">
        <f>PRESUPUESTO!L265</f>
        <v/>
      </c>
      <c r="E266" s="56" t="str">
        <f>PRESUPUESTO!N265</f>
        <v/>
      </c>
      <c r="F266" s="50"/>
      <c r="G266" s="89" t="str">
        <f>IF(PRESUPUESTO!S265="","",PRESUPUESTO!S265)</f>
        <v/>
      </c>
      <c r="H266" s="89" t="str">
        <f>PRESUPUESTO!T265</f>
        <v/>
      </c>
      <c r="I266" s="97" t="str">
        <f>PRESUPUESTO!U265</f>
        <v/>
      </c>
      <c r="K266" s="45" t="str">
        <f>PRESUPUESTO!X265</f>
        <v/>
      </c>
    </row>
    <row r="267" spans="1:11" s="74" customFormat="1" ht="12" x14ac:dyDescent="0.2">
      <c r="A267" s="78" t="str">
        <f>PRESUPUESTO!I266</f>
        <v/>
      </c>
      <c r="B267" s="78"/>
      <c r="C267" s="107" t="str">
        <f>PRESUPUESTO!K266</f>
        <v/>
      </c>
      <c r="D267" s="87" t="str">
        <f>PRESUPUESTO!L266</f>
        <v/>
      </c>
      <c r="E267" s="56" t="str">
        <f>PRESUPUESTO!N266</f>
        <v/>
      </c>
      <c r="F267" s="50"/>
      <c r="G267" s="89" t="str">
        <f>IF(PRESUPUESTO!S266="","",PRESUPUESTO!S266)</f>
        <v/>
      </c>
      <c r="H267" s="89" t="str">
        <f>PRESUPUESTO!T266</f>
        <v/>
      </c>
      <c r="I267" s="97" t="str">
        <f>PRESUPUESTO!U266</f>
        <v/>
      </c>
      <c r="K267" s="45" t="str">
        <f>PRESUPUESTO!X266</f>
        <v/>
      </c>
    </row>
    <row r="268" spans="1:11" s="74" customFormat="1" ht="12" x14ac:dyDescent="0.2">
      <c r="A268" s="78" t="str">
        <f>PRESUPUESTO!I267</f>
        <v/>
      </c>
      <c r="B268" s="78"/>
      <c r="C268" s="107" t="str">
        <f>PRESUPUESTO!K267</f>
        <v/>
      </c>
      <c r="D268" s="87" t="str">
        <f>PRESUPUESTO!L267</f>
        <v/>
      </c>
      <c r="E268" s="56" t="str">
        <f>PRESUPUESTO!N267</f>
        <v/>
      </c>
      <c r="F268" s="50"/>
      <c r="G268" s="89" t="str">
        <f>IF(PRESUPUESTO!S267="","",PRESUPUESTO!S267)</f>
        <v/>
      </c>
      <c r="H268" s="89" t="str">
        <f>PRESUPUESTO!T267</f>
        <v/>
      </c>
      <c r="I268" s="97" t="str">
        <f>PRESUPUESTO!U267</f>
        <v/>
      </c>
      <c r="K268" s="45" t="str">
        <f>PRESUPUESTO!X267</f>
        <v/>
      </c>
    </row>
    <row r="269" spans="1:11" s="74" customFormat="1" ht="12" x14ac:dyDescent="0.2">
      <c r="A269" s="78" t="str">
        <f>PRESUPUESTO!I268</f>
        <v/>
      </c>
      <c r="B269" s="78"/>
      <c r="C269" s="107" t="str">
        <f>PRESUPUESTO!K268</f>
        <v/>
      </c>
      <c r="D269" s="87" t="str">
        <f>PRESUPUESTO!L268</f>
        <v/>
      </c>
      <c r="E269" s="56" t="str">
        <f>PRESUPUESTO!N268</f>
        <v/>
      </c>
      <c r="F269" s="50"/>
      <c r="G269" s="89" t="str">
        <f>IF(PRESUPUESTO!S268="","",PRESUPUESTO!S268)</f>
        <v/>
      </c>
      <c r="H269" s="89" t="str">
        <f>PRESUPUESTO!T268</f>
        <v/>
      </c>
      <c r="I269" s="97" t="str">
        <f>PRESUPUESTO!U268</f>
        <v/>
      </c>
      <c r="K269" s="45" t="str">
        <f>PRESUPUESTO!X268</f>
        <v/>
      </c>
    </row>
    <row r="270" spans="1:11" s="74" customFormat="1" ht="12" x14ac:dyDescent="0.2">
      <c r="A270" s="78" t="str">
        <f>PRESUPUESTO!I269</f>
        <v/>
      </c>
      <c r="B270" s="78"/>
      <c r="C270" s="107" t="str">
        <f>PRESUPUESTO!K269</f>
        <v/>
      </c>
      <c r="D270" s="87" t="str">
        <f>PRESUPUESTO!L269</f>
        <v/>
      </c>
      <c r="E270" s="56" t="str">
        <f>PRESUPUESTO!N269</f>
        <v/>
      </c>
      <c r="F270" s="50"/>
      <c r="G270" s="89" t="str">
        <f>IF(PRESUPUESTO!S269="","",PRESUPUESTO!S269)</f>
        <v/>
      </c>
      <c r="H270" s="89" t="str">
        <f>PRESUPUESTO!T269</f>
        <v/>
      </c>
      <c r="I270" s="97" t="str">
        <f>PRESUPUESTO!U269</f>
        <v/>
      </c>
      <c r="K270" s="45" t="str">
        <f>PRESUPUESTO!X269</f>
        <v/>
      </c>
    </row>
    <row r="271" spans="1:11" s="74" customFormat="1" ht="12" x14ac:dyDescent="0.2">
      <c r="A271" s="78" t="str">
        <f>PRESUPUESTO!I270</f>
        <v/>
      </c>
      <c r="B271" s="78"/>
      <c r="C271" s="107" t="str">
        <f>PRESUPUESTO!K270</f>
        <v/>
      </c>
      <c r="D271" s="87" t="str">
        <f>PRESUPUESTO!L270</f>
        <v/>
      </c>
      <c r="E271" s="56" t="str">
        <f>PRESUPUESTO!N270</f>
        <v/>
      </c>
      <c r="F271" s="50"/>
      <c r="G271" s="89" t="str">
        <f>IF(PRESUPUESTO!S270="","",PRESUPUESTO!S270)</f>
        <v/>
      </c>
      <c r="H271" s="89" t="str">
        <f>PRESUPUESTO!T270</f>
        <v/>
      </c>
      <c r="I271" s="97" t="str">
        <f>PRESUPUESTO!U270</f>
        <v/>
      </c>
      <c r="K271" s="45" t="str">
        <f>PRESUPUESTO!X270</f>
        <v/>
      </c>
    </row>
    <row r="272" spans="1:11" s="74" customFormat="1" ht="12" x14ac:dyDescent="0.2">
      <c r="A272" s="78" t="str">
        <f>PRESUPUESTO!I271</f>
        <v/>
      </c>
      <c r="B272" s="78"/>
      <c r="C272" s="107" t="str">
        <f>PRESUPUESTO!K271</f>
        <v/>
      </c>
      <c r="D272" s="87" t="str">
        <f>PRESUPUESTO!L271</f>
        <v/>
      </c>
      <c r="E272" s="56" t="str">
        <f>PRESUPUESTO!N271</f>
        <v/>
      </c>
      <c r="F272" s="50"/>
      <c r="G272" s="89" t="str">
        <f>IF(PRESUPUESTO!S271="","",PRESUPUESTO!S271)</f>
        <v/>
      </c>
      <c r="H272" s="89" t="str">
        <f>PRESUPUESTO!T271</f>
        <v/>
      </c>
      <c r="I272" s="97" t="str">
        <f>PRESUPUESTO!U271</f>
        <v/>
      </c>
      <c r="K272" s="45" t="str">
        <f>PRESUPUESTO!X271</f>
        <v/>
      </c>
    </row>
    <row r="273" spans="1:11" s="74" customFormat="1" ht="12" x14ac:dyDescent="0.2">
      <c r="A273" s="78" t="str">
        <f>PRESUPUESTO!I272</f>
        <v/>
      </c>
      <c r="B273" s="78"/>
      <c r="C273" s="107" t="str">
        <f>PRESUPUESTO!K272</f>
        <v/>
      </c>
      <c r="D273" s="87" t="str">
        <f>PRESUPUESTO!L272</f>
        <v/>
      </c>
      <c r="E273" s="56" t="str">
        <f>PRESUPUESTO!N272</f>
        <v/>
      </c>
      <c r="F273" s="50"/>
      <c r="G273" s="89" t="str">
        <f>IF(PRESUPUESTO!S272="","",PRESUPUESTO!S272)</f>
        <v/>
      </c>
      <c r="H273" s="89" t="str">
        <f>PRESUPUESTO!T272</f>
        <v/>
      </c>
      <c r="I273" s="97" t="str">
        <f>PRESUPUESTO!U272</f>
        <v/>
      </c>
      <c r="K273" s="45" t="str">
        <f>PRESUPUESTO!X272</f>
        <v/>
      </c>
    </row>
    <row r="274" spans="1:11" s="74" customFormat="1" ht="12" x14ac:dyDescent="0.2">
      <c r="A274" s="78" t="str">
        <f>PRESUPUESTO!I273</f>
        <v/>
      </c>
      <c r="B274" s="78"/>
      <c r="C274" s="107" t="str">
        <f>PRESUPUESTO!K273</f>
        <v/>
      </c>
      <c r="D274" s="87" t="str">
        <f>PRESUPUESTO!L273</f>
        <v/>
      </c>
      <c r="E274" s="56" t="str">
        <f>PRESUPUESTO!N273</f>
        <v/>
      </c>
      <c r="F274" s="50"/>
      <c r="G274" s="89" t="str">
        <f>IF(PRESUPUESTO!S273="","",PRESUPUESTO!S273)</f>
        <v/>
      </c>
      <c r="H274" s="89" t="str">
        <f>PRESUPUESTO!T273</f>
        <v/>
      </c>
      <c r="I274" s="97" t="str">
        <f>PRESUPUESTO!U273</f>
        <v/>
      </c>
      <c r="K274" s="45" t="str">
        <f>PRESUPUESTO!X273</f>
        <v/>
      </c>
    </row>
    <row r="275" spans="1:11" s="74" customFormat="1" ht="12" x14ac:dyDescent="0.2">
      <c r="A275" s="78" t="str">
        <f>PRESUPUESTO!I274</f>
        <v/>
      </c>
      <c r="B275" s="78"/>
      <c r="C275" s="107" t="str">
        <f>PRESUPUESTO!K274</f>
        <v/>
      </c>
      <c r="D275" s="87" t="str">
        <f>PRESUPUESTO!L274</f>
        <v/>
      </c>
      <c r="E275" s="56" t="str">
        <f>PRESUPUESTO!N274</f>
        <v/>
      </c>
      <c r="F275" s="50"/>
      <c r="G275" s="89" t="str">
        <f>IF(PRESUPUESTO!S274="","",PRESUPUESTO!S274)</f>
        <v/>
      </c>
      <c r="H275" s="89" t="str">
        <f>PRESUPUESTO!T274</f>
        <v/>
      </c>
      <c r="I275" s="97" t="str">
        <f>PRESUPUESTO!U274</f>
        <v/>
      </c>
      <c r="K275" s="45" t="str">
        <f>PRESUPUESTO!X274</f>
        <v/>
      </c>
    </row>
    <row r="276" spans="1:11" s="74" customFormat="1" ht="12" x14ac:dyDescent="0.2">
      <c r="A276" s="78" t="str">
        <f>PRESUPUESTO!I275</f>
        <v/>
      </c>
      <c r="B276" s="78"/>
      <c r="C276" s="107" t="str">
        <f>PRESUPUESTO!K275</f>
        <v/>
      </c>
      <c r="D276" s="87" t="str">
        <f>PRESUPUESTO!L275</f>
        <v/>
      </c>
      <c r="E276" s="56" t="str">
        <f>PRESUPUESTO!N275</f>
        <v/>
      </c>
      <c r="F276" s="50"/>
      <c r="G276" s="89" t="str">
        <f>IF(PRESUPUESTO!S275="","",PRESUPUESTO!S275)</f>
        <v/>
      </c>
      <c r="H276" s="89" t="str">
        <f>PRESUPUESTO!T275</f>
        <v/>
      </c>
      <c r="I276" s="97" t="str">
        <f>PRESUPUESTO!U275</f>
        <v/>
      </c>
      <c r="K276" s="45" t="str">
        <f>PRESUPUESTO!X275</f>
        <v/>
      </c>
    </row>
    <row r="277" spans="1:11" s="74" customFormat="1" ht="12" x14ac:dyDescent="0.2">
      <c r="A277" s="78" t="str">
        <f>PRESUPUESTO!I276</f>
        <v/>
      </c>
      <c r="B277" s="78"/>
      <c r="C277" s="107" t="str">
        <f>PRESUPUESTO!K276</f>
        <v/>
      </c>
      <c r="D277" s="87" t="str">
        <f>PRESUPUESTO!L276</f>
        <v/>
      </c>
      <c r="E277" s="56" t="str">
        <f>PRESUPUESTO!N276</f>
        <v/>
      </c>
      <c r="F277" s="50"/>
      <c r="G277" s="89" t="str">
        <f>IF(PRESUPUESTO!S276="","",PRESUPUESTO!S276)</f>
        <v/>
      </c>
      <c r="H277" s="89" t="str">
        <f>PRESUPUESTO!T276</f>
        <v/>
      </c>
      <c r="I277" s="97" t="str">
        <f>PRESUPUESTO!U276</f>
        <v/>
      </c>
      <c r="K277" s="45" t="str">
        <f>PRESUPUESTO!X276</f>
        <v/>
      </c>
    </row>
    <row r="278" spans="1:11" s="74" customFormat="1" ht="12" x14ac:dyDescent="0.2">
      <c r="A278" s="78" t="str">
        <f>PRESUPUESTO!I277</f>
        <v/>
      </c>
      <c r="B278" s="78"/>
      <c r="C278" s="107" t="str">
        <f>PRESUPUESTO!K277</f>
        <v/>
      </c>
      <c r="D278" s="87" t="str">
        <f>PRESUPUESTO!L277</f>
        <v/>
      </c>
      <c r="E278" s="56" t="str">
        <f>PRESUPUESTO!N277</f>
        <v/>
      </c>
      <c r="F278" s="50"/>
      <c r="G278" s="89" t="str">
        <f>IF(PRESUPUESTO!S277="","",PRESUPUESTO!S277)</f>
        <v/>
      </c>
      <c r="H278" s="89" t="str">
        <f>PRESUPUESTO!T277</f>
        <v/>
      </c>
      <c r="I278" s="97" t="str">
        <f>PRESUPUESTO!U277</f>
        <v/>
      </c>
      <c r="K278" s="45" t="str">
        <f>PRESUPUESTO!X277</f>
        <v/>
      </c>
    </row>
    <row r="279" spans="1:11" s="74" customFormat="1" ht="12" x14ac:dyDescent="0.2">
      <c r="A279" s="78" t="str">
        <f>PRESUPUESTO!I278</f>
        <v/>
      </c>
      <c r="B279" s="78"/>
      <c r="C279" s="107" t="str">
        <f>PRESUPUESTO!K278</f>
        <v/>
      </c>
      <c r="D279" s="87" t="str">
        <f>PRESUPUESTO!L278</f>
        <v/>
      </c>
      <c r="E279" s="56" t="str">
        <f>PRESUPUESTO!N278</f>
        <v/>
      </c>
      <c r="F279" s="50"/>
      <c r="G279" s="89" t="str">
        <f>IF(PRESUPUESTO!S278="","",PRESUPUESTO!S278)</f>
        <v/>
      </c>
      <c r="H279" s="89" t="str">
        <f>PRESUPUESTO!T278</f>
        <v/>
      </c>
      <c r="I279" s="97" t="str">
        <f>PRESUPUESTO!U278</f>
        <v/>
      </c>
      <c r="K279" s="45" t="str">
        <f>PRESUPUESTO!X278</f>
        <v/>
      </c>
    </row>
    <row r="280" spans="1:11" s="74" customFormat="1" ht="12" x14ac:dyDescent="0.2">
      <c r="A280" s="78" t="str">
        <f>PRESUPUESTO!I279</f>
        <v/>
      </c>
      <c r="B280" s="78"/>
      <c r="C280" s="107" t="str">
        <f>PRESUPUESTO!K279</f>
        <v/>
      </c>
      <c r="D280" s="87" t="str">
        <f>PRESUPUESTO!L279</f>
        <v/>
      </c>
      <c r="E280" s="56" t="str">
        <f>PRESUPUESTO!N279</f>
        <v/>
      </c>
      <c r="F280" s="50"/>
      <c r="G280" s="89" t="str">
        <f>IF(PRESUPUESTO!S279="","",PRESUPUESTO!S279)</f>
        <v/>
      </c>
      <c r="H280" s="89" t="str">
        <f>PRESUPUESTO!T279</f>
        <v/>
      </c>
      <c r="I280" s="97" t="str">
        <f>PRESUPUESTO!U279</f>
        <v/>
      </c>
      <c r="K280" s="45" t="str">
        <f>PRESUPUESTO!X279</f>
        <v/>
      </c>
    </row>
    <row r="281" spans="1:11" s="74" customFormat="1" ht="12" x14ac:dyDescent="0.2">
      <c r="A281" s="78" t="str">
        <f>PRESUPUESTO!I280</f>
        <v/>
      </c>
      <c r="B281" s="78"/>
      <c r="C281" s="107" t="str">
        <f>PRESUPUESTO!K280</f>
        <v/>
      </c>
      <c r="D281" s="87" t="str">
        <f>PRESUPUESTO!L280</f>
        <v/>
      </c>
      <c r="E281" s="56" t="str">
        <f>PRESUPUESTO!N280</f>
        <v/>
      </c>
      <c r="F281" s="50"/>
      <c r="G281" s="89" t="str">
        <f>IF(PRESUPUESTO!S280="","",PRESUPUESTO!S280)</f>
        <v/>
      </c>
      <c r="H281" s="89" t="str">
        <f>PRESUPUESTO!T280</f>
        <v/>
      </c>
      <c r="I281" s="97" t="str">
        <f>PRESUPUESTO!U280</f>
        <v/>
      </c>
      <c r="K281" s="45" t="str">
        <f>PRESUPUESTO!X280</f>
        <v/>
      </c>
    </row>
    <row r="282" spans="1:11" s="74" customFormat="1" ht="12" x14ac:dyDescent="0.2">
      <c r="A282" s="78" t="str">
        <f>PRESUPUESTO!I281</f>
        <v/>
      </c>
      <c r="B282" s="78"/>
      <c r="C282" s="107" t="str">
        <f>PRESUPUESTO!K281</f>
        <v/>
      </c>
      <c r="D282" s="87" t="str">
        <f>PRESUPUESTO!L281</f>
        <v/>
      </c>
      <c r="E282" s="56" t="str">
        <f>PRESUPUESTO!N281</f>
        <v/>
      </c>
      <c r="F282" s="50"/>
      <c r="G282" s="89" t="str">
        <f>IF(PRESUPUESTO!S281="","",PRESUPUESTO!S281)</f>
        <v/>
      </c>
      <c r="H282" s="89" t="str">
        <f>PRESUPUESTO!T281</f>
        <v/>
      </c>
      <c r="I282" s="97" t="str">
        <f>PRESUPUESTO!U281</f>
        <v/>
      </c>
      <c r="K282" s="45" t="str">
        <f>PRESUPUESTO!X281</f>
        <v/>
      </c>
    </row>
    <row r="283" spans="1:11" s="74" customFormat="1" ht="12" x14ac:dyDescent="0.2">
      <c r="A283" s="78" t="str">
        <f>PRESUPUESTO!I282</f>
        <v/>
      </c>
      <c r="B283" s="78"/>
      <c r="C283" s="107" t="str">
        <f>PRESUPUESTO!K282</f>
        <v/>
      </c>
      <c r="D283" s="87" t="str">
        <f>PRESUPUESTO!L282</f>
        <v/>
      </c>
      <c r="E283" s="56" t="str">
        <f>PRESUPUESTO!N282</f>
        <v/>
      </c>
      <c r="F283" s="50"/>
      <c r="G283" s="89" t="str">
        <f>IF(PRESUPUESTO!S282="","",PRESUPUESTO!S282)</f>
        <v/>
      </c>
      <c r="H283" s="89" t="str">
        <f>PRESUPUESTO!T282</f>
        <v/>
      </c>
      <c r="I283" s="97" t="str">
        <f>PRESUPUESTO!U282</f>
        <v/>
      </c>
      <c r="K283" s="45" t="str">
        <f>PRESUPUESTO!X282</f>
        <v/>
      </c>
    </row>
    <row r="284" spans="1:11" s="74" customFormat="1" ht="12" x14ac:dyDescent="0.2">
      <c r="A284" s="78" t="str">
        <f>PRESUPUESTO!I283</f>
        <v/>
      </c>
      <c r="B284" s="78"/>
      <c r="C284" s="107" t="str">
        <f>PRESUPUESTO!K283</f>
        <v/>
      </c>
      <c r="D284" s="87" t="str">
        <f>PRESUPUESTO!L283</f>
        <v/>
      </c>
      <c r="E284" s="56" t="str">
        <f>PRESUPUESTO!N283</f>
        <v/>
      </c>
      <c r="F284" s="50"/>
      <c r="G284" s="89" t="str">
        <f>IF(PRESUPUESTO!S283="","",PRESUPUESTO!S283)</f>
        <v/>
      </c>
      <c r="H284" s="89" t="str">
        <f>PRESUPUESTO!T283</f>
        <v/>
      </c>
      <c r="I284" s="97" t="str">
        <f>PRESUPUESTO!U283</f>
        <v/>
      </c>
      <c r="K284" s="45" t="str">
        <f>PRESUPUESTO!X283</f>
        <v/>
      </c>
    </row>
    <row r="285" spans="1:11" s="74" customFormat="1" ht="12" x14ac:dyDescent="0.2">
      <c r="A285" s="78" t="str">
        <f>PRESUPUESTO!I284</f>
        <v/>
      </c>
      <c r="B285" s="78"/>
      <c r="C285" s="107" t="str">
        <f>PRESUPUESTO!K284</f>
        <v/>
      </c>
      <c r="D285" s="87" t="str">
        <f>PRESUPUESTO!L284</f>
        <v/>
      </c>
      <c r="E285" s="56" t="str">
        <f>PRESUPUESTO!N284</f>
        <v/>
      </c>
      <c r="F285" s="50"/>
      <c r="G285" s="89" t="str">
        <f>IF(PRESUPUESTO!S284="","",PRESUPUESTO!S284)</f>
        <v/>
      </c>
      <c r="H285" s="89" t="str">
        <f>PRESUPUESTO!T284</f>
        <v/>
      </c>
      <c r="I285" s="97" t="str">
        <f>PRESUPUESTO!U284</f>
        <v/>
      </c>
      <c r="K285" s="45" t="str">
        <f>PRESUPUESTO!X284</f>
        <v/>
      </c>
    </row>
    <row r="286" spans="1:11" s="74" customFormat="1" ht="12" x14ac:dyDescent="0.2">
      <c r="A286" s="78" t="str">
        <f>PRESUPUESTO!I285</f>
        <v/>
      </c>
      <c r="B286" s="78"/>
      <c r="C286" s="107" t="str">
        <f>PRESUPUESTO!K285</f>
        <v/>
      </c>
      <c r="D286" s="87" t="str">
        <f>PRESUPUESTO!L285</f>
        <v/>
      </c>
      <c r="E286" s="56" t="str">
        <f>PRESUPUESTO!N285</f>
        <v/>
      </c>
      <c r="F286" s="50"/>
      <c r="G286" s="89" t="str">
        <f>IF(PRESUPUESTO!S285="","",PRESUPUESTO!S285)</f>
        <v/>
      </c>
      <c r="H286" s="89" t="str">
        <f>PRESUPUESTO!T285</f>
        <v/>
      </c>
      <c r="I286" s="97" t="str">
        <f>PRESUPUESTO!U285</f>
        <v/>
      </c>
      <c r="K286" s="45" t="str">
        <f>PRESUPUESTO!X285</f>
        <v/>
      </c>
    </row>
    <row r="287" spans="1:11" s="74" customFormat="1" ht="12" x14ac:dyDescent="0.2">
      <c r="A287" s="78" t="str">
        <f>PRESUPUESTO!I286</f>
        <v/>
      </c>
      <c r="B287" s="78"/>
      <c r="C287" s="107" t="str">
        <f>PRESUPUESTO!K286</f>
        <v/>
      </c>
      <c r="D287" s="87" t="str">
        <f>PRESUPUESTO!L286</f>
        <v/>
      </c>
      <c r="E287" s="56" t="str">
        <f>PRESUPUESTO!N286</f>
        <v/>
      </c>
      <c r="F287" s="50"/>
      <c r="G287" s="89" t="str">
        <f>IF(PRESUPUESTO!S286="","",PRESUPUESTO!S286)</f>
        <v/>
      </c>
      <c r="H287" s="89" t="str">
        <f>PRESUPUESTO!T286</f>
        <v/>
      </c>
      <c r="I287" s="97" t="str">
        <f>PRESUPUESTO!U286</f>
        <v/>
      </c>
      <c r="K287" s="45" t="str">
        <f>PRESUPUESTO!X286</f>
        <v/>
      </c>
    </row>
    <row r="288" spans="1:11" s="74" customFormat="1" ht="12" x14ac:dyDescent="0.2">
      <c r="A288" s="78" t="str">
        <f>PRESUPUESTO!I287</f>
        <v/>
      </c>
      <c r="B288" s="78"/>
      <c r="C288" s="107" t="str">
        <f>PRESUPUESTO!K287</f>
        <v/>
      </c>
      <c r="D288" s="87" t="str">
        <f>PRESUPUESTO!L287</f>
        <v/>
      </c>
      <c r="E288" s="56" t="str">
        <f>PRESUPUESTO!N287</f>
        <v/>
      </c>
      <c r="F288" s="50"/>
      <c r="G288" s="89" t="str">
        <f>IF(PRESUPUESTO!S287="","",PRESUPUESTO!S287)</f>
        <v/>
      </c>
      <c r="H288" s="89" t="str">
        <f>PRESUPUESTO!T287</f>
        <v/>
      </c>
      <c r="I288" s="97" t="str">
        <f>PRESUPUESTO!U287</f>
        <v/>
      </c>
      <c r="K288" s="45" t="str">
        <f>PRESUPUESTO!X287</f>
        <v/>
      </c>
    </row>
    <row r="289" spans="1:11" s="74" customFormat="1" ht="12" x14ac:dyDescent="0.2">
      <c r="A289" s="78" t="str">
        <f>PRESUPUESTO!I288</f>
        <v/>
      </c>
      <c r="B289" s="78"/>
      <c r="C289" s="107" t="str">
        <f>PRESUPUESTO!K288</f>
        <v/>
      </c>
      <c r="D289" s="87" t="str">
        <f>PRESUPUESTO!L288</f>
        <v/>
      </c>
      <c r="E289" s="56" t="str">
        <f>PRESUPUESTO!N288</f>
        <v/>
      </c>
      <c r="F289" s="50"/>
      <c r="G289" s="89" t="str">
        <f>IF(PRESUPUESTO!S288="","",PRESUPUESTO!S288)</f>
        <v/>
      </c>
      <c r="H289" s="89" t="str">
        <f>PRESUPUESTO!T288</f>
        <v/>
      </c>
      <c r="I289" s="97" t="str">
        <f>PRESUPUESTO!U288</f>
        <v/>
      </c>
      <c r="K289" s="45" t="str">
        <f>PRESUPUESTO!X288</f>
        <v/>
      </c>
    </row>
    <row r="290" spans="1:11" s="74" customFormat="1" ht="12" x14ac:dyDescent="0.2">
      <c r="A290" s="78" t="str">
        <f>PRESUPUESTO!I289</f>
        <v/>
      </c>
      <c r="B290" s="78"/>
      <c r="C290" s="107" t="str">
        <f>PRESUPUESTO!K289</f>
        <v/>
      </c>
      <c r="D290" s="87" t="str">
        <f>PRESUPUESTO!L289</f>
        <v/>
      </c>
      <c r="E290" s="56" t="str">
        <f>PRESUPUESTO!N289</f>
        <v/>
      </c>
      <c r="F290" s="50"/>
      <c r="G290" s="89" t="str">
        <f>IF(PRESUPUESTO!S289="","",PRESUPUESTO!S289)</f>
        <v/>
      </c>
      <c r="H290" s="89" t="str">
        <f>PRESUPUESTO!T289</f>
        <v/>
      </c>
      <c r="I290" s="97" t="str">
        <f>PRESUPUESTO!U289</f>
        <v/>
      </c>
      <c r="K290" s="45" t="str">
        <f>PRESUPUESTO!X289</f>
        <v/>
      </c>
    </row>
    <row r="291" spans="1:11" s="74" customFormat="1" ht="12" x14ac:dyDescent="0.2">
      <c r="A291" s="78" t="str">
        <f>PRESUPUESTO!I290</f>
        <v/>
      </c>
      <c r="B291" s="78"/>
      <c r="C291" s="107" t="str">
        <f>PRESUPUESTO!K290</f>
        <v/>
      </c>
      <c r="D291" s="87" t="str">
        <f>PRESUPUESTO!L290</f>
        <v/>
      </c>
      <c r="E291" s="56" t="str">
        <f>PRESUPUESTO!N290</f>
        <v/>
      </c>
      <c r="F291" s="50"/>
      <c r="G291" s="89" t="str">
        <f>IF(PRESUPUESTO!S290="","",PRESUPUESTO!S290)</f>
        <v/>
      </c>
      <c r="H291" s="89" t="str">
        <f>PRESUPUESTO!T290</f>
        <v/>
      </c>
      <c r="I291" s="97" t="str">
        <f>PRESUPUESTO!U290</f>
        <v/>
      </c>
      <c r="K291" s="45" t="str">
        <f>PRESUPUESTO!X290</f>
        <v/>
      </c>
    </row>
    <row r="292" spans="1:11" s="74" customFormat="1" ht="12" x14ac:dyDescent="0.2">
      <c r="A292" s="78" t="str">
        <f>PRESUPUESTO!I291</f>
        <v/>
      </c>
      <c r="B292" s="78"/>
      <c r="C292" s="107" t="str">
        <f>PRESUPUESTO!K291</f>
        <v/>
      </c>
      <c r="D292" s="87" t="str">
        <f>PRESUPUESTO!L291</f>
        <v/>
      </c>
      <c r="E292" s="56" t="str">
        <f>PRESUPUESTO!N291</f>
        <v/>
      </c>
      <c r="F292" s="50"/>
      <c r="G292" s="89" t="str">
        <f>IF(PRESUPUESTO!S291="","",PRESUPUESTO!S291)</f>
        <v/>
      </c>
      <c r="H292" s="89" t="str">
        <f>PRESUPUESTO!T291</f>
        <v/>
      </c>
      <c r="I292" s="97" t="str">
        <f>PRESUPUESTO!U291</f>
        <v/>
      </c>
      <c r="K292" s="45" t="str">
        <f>PRESUPUESTO!X291</f>
        <v/>
      </c>
    </row>
    <row r="293" spans="1:11" s="74" customFormat="1" ht="12" x14ac:dyDescent="0.2">
      <c r="A293" s="78" t="str">
        <f>PRESUPUESTO!I292</f>
        <v/>
      </c>
      <c r="B293" s="78"/>
      <c r="C293" s="107" t="str">
        <f>PRESUPUESTO!K292</f>
        <v/>
      </c>
      <c r="D293" s="87" t="str">
        <f>PRESUPUESTO!L292</f>
        <v/>
      </c>
      <c r="E293" s="56" t="str">
        <f>PRESUPUESTO!N292</f>
        <v/>
      </c>
      <c r="F293" s="50"/>
      <c r="G293" s="89" t="str">
        <f>IF(PRESUPUESTO!S292="","",PRESUPUESTO!S292)</f>
        <v/>
      </c>
      <c r="H293" s="89" t="str">
        <f>PRESUPUESTO!T292</f>
        <v/>
      </c>
      <c r="I293" s="97" t="str">
        <f>PRESUPUESTO!U292</f>
        <v/>
      </c>
      <c r="K293" s="45" t="str">
        <f>PRESUPUESTO!X292</f>
        <v/>
      </c>
    </row>
    <row r="294" spans="1:11" s="74" customFormat="1" ht="12" x14ac:dyDescent="0.2">
      <c r="A294" s="78" t="str">
        <f>PRESUPUESTO!I293</f>
        <v/>
      </c>
      <c r="B294" s="78"/>
      <c r="C294" s="107" t="str">
        <f>PRESUPUESTO!K293</f>
        <v/>
      </c>
      <c r="D294" s="87" t="str">
        <f>PRESUPUESTO!L293</f>
        <v/>
      </c>
      <c r="E294" s="56" t="str">
        <f>PRESUPUESTO!N293</f>
        <v/>
      </c>
      <c r="F294" s="50"/>
      <c r="G294" s="89" t="str">
        <f>IF(PRESUPUESTO!S293="","",PRESUPUESTO!S293)</f>
        <v/>
      </c>
      <c r="H294" s="89" t="str">
        <f>PRESUPUESTO!T293</f>
        <v/>
      </c>
      <c r="I294" s="97" t="str">
        <f>PRESUPUESTO!U293</f>
        <v/>
      </c>
      <c r="K294" s="45" t="str">
        <f>PRESUPUESTO!X293</f>
        <v/>
      </c>
    </row>
    <row r="295" spans="1:11" s="74" customFormat="1" ht="12" x14ac:dyDescent="0.2">
      <c r="A295" s="78" t="str">
        <f>PRESUPUESTO!I294</f>
        <v/>
      </c>
      <c r="B295" s="78"/>
      <c r="C295" s="107" t="str">
        <f>PRESUPUESTO!K294</f>
        <v/>
      </c>
      <c r="D295" s="87" t="str">
        <f>PRESUPUESTO!L294</f>
        <v/>
      </c>
      <c r="E295" s="56" t="str">
        <f>PRESUPUESTO!N294</f>
        <v/>
      </c>
      <c r="F295" s="50"/>
      <c r="G295" s="89" t="str">
        <f>IF(PRESUPUESTO!S294="","",PRESUPUESTO!S294)</f>
        <v/>
      </c>
      <c r="H295" s="89" t="str">
        <f>PRESUPUESTO!T294</f>
        <v/>
      </c>
      <c r="I295" s="97" t="str">
        <f>PRESUPUESTO!U294</f>
        <v/>
      </c>
      <c r="K295" s="45" t="str">
        <f>PRESUPUESTO!X294</f>
        <v/>
      </c>
    </row>
    <row r="296" spans="1:11" s="74" customFormat="1" ht="12" x14ac:dyDescent="0.2">
      <c r="A296" s="78" t="str">
        <f>PRESUPUESTO!I295</f>
        <v/>
      </c>
      <c r="B296" s="78"/>
      <c r="C296" s="107" t="str">
        <f>PRESUPUESTO!K295</f>
        <v/>
      </c>
      <c r="D296" s="87" t="str">
        <f>PRESUPUESTO!L295</f>
        <v/>
      </c>
      <c r="E296" s="56" t="str">
        <f>PRESUPUESTO!N295</f>
        <v/>
      </c>
      <c r="F296" s="50"/>
      <c r="G296" s="89" t="str">
        <f>IF(PRESUPUESTO!S295="","",PRESUPUESTO!S295)</f>
        <v/>
      </c>
      <c r="H296" s="89" t="str">
        <f>PRESUPUESTO!T295</f>
        <v/>
      </c>
      <c r="I296" s="97" t="str">
        <f>PRESUPUESTO!U295</f>
        <v/>
      </c>
      <c r="K296" s="45" t="str">
        <f>PRESUPUESTO!X295</f>
        <v/>
      </c>
    </row>
    <row r="297" spans="1:11" s="74" customFormat="1" ht="12" x14ac:dyDescent="0.2">
      <c r="A297" s="78" t="str">
        <f>PRESUPUESTO!I296</f>
        <v/>
      </c>
      <c r="B297" s="78"/>
      <c r="C297" s="107" t="str">
        <f>PRESUPUESTO!K296</f>
        <v/>
      </c>
      <c r="D297" s="87" t="str">
        <f>PRESUPUESTO!L296</f>
        <v/>
      </c>
      <c r="E297" s="56" t="str">
        <f>PRESUPUESTO!N296</f>
        <v/>
      </c>
      <c r="F297" s="50"/>
      <c r="G297" s="89" t="str">
        <f>IF(PRESUPUESTO!S296="","",PRESUPUESTO!S296)</f>
        <v/>
      </c>
      <c r="H297" s="89" t="str">
        <f>PRESUPUESTO!T296</f>
        <v/>
      </c>
      <c r="I297" s="97" t="str">
        <f>PRESUPUESTO!U296</f>
        <v/>
      </c>
      <c r="K297" s="45" t="str">
        <f>PRESUPUESTO!X296</f>
        <v/>
      </c>
    </row>
    <row r="298" spans="1:11" s="74" customFormat="1" ht="12" x14ac:dyDescent="0.2">
      <c r="A298" s="78" t="str">
        <f>PRESUPUESTO!I297</f>
        <v/>
      </c>
      <c r="B298" s="78"/>
      <c r="C298" s="107" t="str">
        <f>PRESUPUESTO!K297</f>
        <v/>
      </c>
      <c r="D298" s="87" t="str">
        <f>PRESUPUESTO!L297</f>
        <v/>
      </c>
      <c r="E298" s="56" t="str">
        <f>PRESUPUESTO!N297</f>
        <v/>
      </c>
      <c r="F298" s="50"/>
      <c r="G298" s="89" t="str">
        <f>IF(PRESUPUESTO!S297="","",PRESUPUESTO!S297)</f>
        <v/>
      </c>
      <c r="H298" s="89" t="str">
        <f>PRESUPUESTO!T297</f>
        <v/>
      </c>
      <c r="I298" s="97" t="str">
        <f>PRESUPUESTO!U297</f>
        <v/>
      </c>
      <c r="K298" s="45" t="str">
        <f>PRESUPUESTO!X297</f>
        <v/>
      </c>
    </row>
    <row r="299" spans="1:11" s="74" customFormat="1" ht="12" x14ac:dyDescent="0.2">
      <c r="A299" s="78" t="str">
        <f>PRESUPUESTO!I298</f>
        <v/>
      </c>
      <c r="B299" s="78"/>
      <c r="C299" s="107" t="str">
        <f>PRESUPUESTO!K298</f>
        <v/>
      </c>
      <c r="D299" s="87" t="str">
        <f>PRESUPUESTO!L298</f>
        <v/>
      </c>
      <c r="E299" s="56" t="str">
        <f>PRESUPUESTO!N298</f>
        <v/>
      </c>
      <c r="F299" s="50"/>
      <c r="G299" s="89" t="str">
        <f>IF(PRESUPUESTO!S298="","",PRESUPUESTO!S298)</f>
        <v/>
      </c>
      <c r="H299" s="89" t="str">
        <f>PRESUPUESTO!T298</f>
        <v/>
      </c>
      <c r="I299" s="97" t="str">
        <f>PRESUPUESTO!U298</f>
        <v/>
      </c>
      <c r="K299" s="45" t="str">
        <f>PRESUPUESTO!X298</f>
        <v/>
      </c>
    </row>
    <row r="300" spans="1:11" s="74" customFormat="1" ht="12" x14ac:dyDescent="0.2">
      <c r="A300" s="78" t="str">
        <f>PRESUPUESTO!I299</f>
        <v/>
      </c>
      <c r="B300" s="78"/>
      <c r="C300" s="107" t="str">
        <f>PRESUPUESTO!K299</f>
        <v/>
      </c>
      <c r="D300" s="87" t="str">
        <f>PRESUPUESTO!L299</f>
        <v/>
      </c>
      <c r="E300" s="56" t="str">
        <f>PRESUPUESTO!N299</f>
        <v/>
      </c>
      <c r="F300" s="50"/>
      <c r="G300" s="89" t="str">
        <f>IF(PRESUPUESTO!S299="","",PRESUPUESTO!S299)</f>
        <v/>
      </c>
      <c r="H300" s="89" t="str">
        <f>PRESUPUESTO!T299</f>
        <v/>
      </c>
      <c r="I300" s="97" t="str">
        <f>PRESUPUESTO!U299</f>
        <v/>
      </c>
      <c r="K300" s="45" t="str">
        <f>PRESUPUESTO!X299</f>
        <v/>
      </c>
    </row>
    <row r="301" spans="1:11" s="74" customFormat="1" ht="12" x14ac:dyDescent="0.2">
      <c r="A301" s="78" t="str">
        <f>PRESUPUESTO!I300</f>
        <v/>
      </c>
      <c r="B301" s="78"/>
      <c r="C301" s="107" t="str">
        <f>PRESUPUESTO!K300</f>
        <v/>
      </c>
      <c r="D301" s="87" t="str">
        <f>PRESUPUESTO!L300</f>
        <v/>
      </c>
      <c r="E301" s="56" t="str">
        <f>PRESUPUESTO!N300</f>
        <v/>
      </c>
      <c r="F301" s="50"/>
      <c r="G301" s="89" t="str">
        <f>IF(PRESUPUESTO!S300="","",PRESUPUESTO!S300)</f>
        <v/>
      </c>
      <c r="H301" s="89" t="str">
        <f>PRESUPUESTO!T300</f>
        <v/>
      </c>
      <c r="I301" s="97" t="str">
        <f>PRESUPUESTO!U300</f>
        <v/>
      </c>
      <c r="K301" s="45" t="str">
        <f>PRESUPUESTO!X300</f>
        <v/>
      </c>
    </row>
    <row r="302" spans="1:11" s="74" customFormat="1" ht="12" x14ac:dyDescent="0.2">
      <c r="A302" s="78" t="str">
        <f>PRESUPUESTO!I301</f>
        <v/>
      </c>
      <c r="B302" s="78"/>
      <c r="C302" s="107" t="str">
        <f>PRESUPUESTO!K301</f>
        <v/>
      </c>
      <c r="D302" s="87" t="str">
        <f>PRESUPUESTO!L301</f>
        <v/>
      </c>
      <c r="E302" s="56" t="str">
        <f>PRESUPUESTO!N301</f>
        <v/>
      </c>
      <c r="F302" s="50"/>
      <c r="G302" s="89" t="str">
        <f>IF(PRESUPUESTO!S301="","",PRESUPUESTO!S301)</f>
        <v/>
      </c>
      <c r="H302" s="89" t="str">
        <f>PRESUPUESTO!T301</f>
        <v/>
      </c>
      <c r="I302" s="97" t="str">
        <f>PRESUPUESTO!U301</f>
        <v/>
      </c>
      <c r="K302" s="45" t="str">
        <f>PRESUPUESTO!X301</f>
        <v/>
      </c>
    </row>
    <row r="303" spans="1:11" s="74" customFormat="1" ht="12" x14ac:dyDescent="0.2">
      <c r="A303" s="78" t="str">
        <f>PRESUPUESTO!I302</f>
        <v/>
      </c>
      <c r="B303" s="78"/>
      <c r="C303" s="107" t="str">
        <f>PRESUPUESTO!K302</f>
        <v/>
      </c>
      <c r="D303" s="87" t="str">
        <f>PRESUPUESTO!L302</f>
        <v/>
      </c>
      <c r="E303" s="56" t="str">
        <f>PRESUPUESTO!N302</f>
        <v/>
      </c>
      <c r="F303" s="50"/>
      <c r="G303" s="89" t="str">
        <f>IF(PRESUPUESTO!S302="","",PRESUPUESTO!S302)</f>
        <v/>
      </c>
      <c r="H303" s="89" t="str">
        <f>PRESUPUESTO!T302</f>
        <v/>
      </c>
      <c r="I303" s="97" t="str">
        <f>PRESUPUESTO!U302</f>
        <v/>
      </c>
      <c r="K303" s="45" t="str">
        <f>PRESUPUESTO!X302</f>
        <v/>
      </c>
    </row>
    <row r="304" spans="1:11" s="74" customFormat="1" ht="12" x14ac:dyDescent="0.2">
      <c r="A304" s="78" t="str">
        <f>PRESUPUESTO!I303</f>
        <v/>
      </c>
      <c r="B304" s="78"/>
      <c r="C304" s="107" t="str">
        <f>PRESUPUESTO!K303</f>
        <v/>
      </c>
      <c r="D304" s="87" t="str">
        <f>PRESUPUESTO!L303</f>
        <v/>
      </c>
      <c r="E304" s="56" t="str">
        <f>PRESUPUESTO!N303</f>
        <v/>
      </c>
      <c r="F304" s="50"/>
      <c r="G304" s="89" t="str">
        <f>IF(PRESUPUESTO!S303="","",PRESUPUESTO!S303)</f>
        <v/>
      </c>
      <c r="H304" s="89" t="str">
        <f>PRESUPUESTO!T303</f>
        <v/>
      </c>
      <c r="I304" s="97" t="str">
        <f>PRESUPUESTO!U303</f>
        <v/>
      </c>
      <c r="K304" s="45" t="str">
        <f>PRESUPUESTO!X303</f>
        <v/>
      </c>
    </row>
    <row r="305" spans="1:11" s="74" customFormat="1" ht="12" x14ac:dyDescent="0.2">
      <c r="A305" s="78" t="str">
        <f>PRESUPUESTO!I304</f>
        <v/>
      </c>
      <c r="B305" s="78"/>
      <c r="C305" s="107" t="str">
        <f>PRESUPUESTO!K304</f>
        <v/>
      </c>
      <c r="D305" s="87" t="str">
        <f>PRESUPUESTO!L304</f>
        <v/>
      </c>
      <c r="E305" s="56" t="str">
        <f>PRESUPUESTO!N304</f>
        <v/>
      </c>
      <c r="F305" s="50"/>
      <c r="G305" s="89" t="str">
        <f>IF(PRESUPUESTO!S304="","",PRESUPUESTO!S304)</f>
        <v/>
      </c>
      <c r="H305" s="89" t="str">
        <f>PRESUPUESTO!T304</f>
        <v/>
      </c>
      <c r="I305" s="97" t="str">
        <f>PRESUPUESTO!U304</f>
        <v/>
      </c>
      <c r="K305" s="45" t="str">
        <f>PRESUPUESTO!X304</f>
        <v/>
      </c>
    </row>
    <row r="306" spans="1:11" s="74" customFormat="1" ht="12" x14ac:dyDescent="0.2">
      <c r="A306" s="78" t="str">
        <f>PRESUPUESTO!I305</f>
        <v/>
      </c>
      <c r="B306" s="78"/>
      <c r="C306" s="107" t="str">
        <f>PRESUPUESTO!K305</f>
        <v/>
      </c>
      <c r="D306" s="87" t="str">
        <f>PRESUPUESTO!L305</f>
        <v/>
      </c>
      <c r="E306" s="56" t="str">
        <f>PRESUPUESTO!N305</f>
        <v/>
      </c>
      <c r="F306" s="50"/>
      <c r="G306" s="89" t="str">
        <f>IF(PRESUPUESTO!S305="","",PRESUPUESTO!S305)</f>
        <v/>
      </c>
      <c r="H306" s="89" t="str">
        <f>PRESUPUESTO!T305</f>
        <v/>
      </c>
      <c r="I306" s="97" t="str">
        <f>PRESUPUESTO!U305</f>
        <v/>
      </c>
      <c r="K306" s="45" t="str">
        <f>PRESUPUESTO!X305</f>
        <v/>
      </c>
    </row>
    <row r="307" spans="1:11" s="74" customFormat="1" ht="12" x14ac:dyDescent="0.2">
      <c r="A307" s="78" t="str">
        <f>PRESUPUESTO!I306</f>
        <v/>
      </c>
      <c r="B307" s="78"/>
      <c r="C307" s="107" t="str">
        <f>PRESUPUESTO!K306</f>
        <v/>
      </c>
      <c r="D307" s="87" t="str">
        <f>PRESUPUESTO!L306</f>
        <v/>
      </c>
      <c r="E307" s="56" t="str">
        <f>PRESUPUESTO!N306</f>
        <v/>
      </c>
      <c r="F307" s="50"/>
      <c r="G307" s="89" t="str">
        <f>IF(PRESUPUESTO!S306="","",PRESUPUESTO!S306)</f>
        <v/>
      </c>
      <c r="H307" s="89" t="str">
        <f>PRESUPUESTO!T306</f>
        <v/>
      </c>
      <c r="I307" s="97" t="str">
        <f>PRESUPUESTO!U306</f>
        <v/>
      </c>
      <c r="K307" s="45" t="str">
        <f>PRESUPUESTO!X306</f>
        <v/>
      </c>
    </row>
    <row r="308" spans="1:11" s="74" customFormat="1" ht="12" x14ac:dyDescent="0.2">
      <c r="A308" s="78" t="str">
        <f>PRESUPUESTO!I307</f>
        <v/>
      </c>
      <c r="B308" s="78"/>
      <c r="C308" s="107" t="str">
        <f>PRESUPUESTO!K307</f>
        <v/>
      </c>
      <c r="D308" s="87" t="str">
        <f>PRESUPUESTO!L307</f>
        <v/>
      </c>
      <c r="E308" s="56" t="str">
        <f>PRESUPUESTO!N307</f>
        <v/>
      </c>
      <c r="F308" s="50"/>
      <c r="G308" s="89" t="str">
        <f>IF(PRESUPUESTO!S307="","",PRESUPUESTO!S307)</f>
        <v/>
      </c>
      <c r="H308" s="89" t="str">
        <f>PRESUPUESTO!T307</f>
        <v/>
      </c>
      <c r="I308" s="97" t="str">
        <f>PRESUPUESTO!U307</f>
        <v/>
      </c>
      <c r="K308" s="45" t="str">
        <f>PRESUPUESTO!X307</f>
        <v/>
      </c>
    </row>
    <row r="309" spans="1:11" s="74" customFormat="1" ht="12" x14ac:dyDescent="0.2">
      <c r="A309" s="78" t="str">
        <f>PRESUPUESTO!I308</f>
        <v/>
      </c>
      <c r="B309" s="78"/>
      <c r="C309" s="107" t="str">
        <f>PRESUPUESTO!K308</f>
        <v/>
      </c>
      <c r="D309" s="87" t="str">
        <f>PRESUPUESTO!L308</f>
        <v/>
      </c>
      <c r="E309" s="56" t="str">
        <f>PRESUPUESTO!N308</f>
        <v/>
      </c>
      <c r="F309" s="50"/>
      <c r="G309" s="89" t="str">
        <f>IF(PRESUPUESTO!S308="","",PRESUPUESTO!S308)</f>
        <v/>
      </c>
      <c r="H309" s="89" t="str">
        <f>PRESUPUESTO!T308</f>
        <v/>
      </c>
      <c r="I309" s="97" t="str">
        <f>PRESUPUESTO!U308</f>
        <v/>
      </c>
      <c r="K309" s="45" t="str">
        <f>PRESUPUESTO!X308</f>
        <v/>
      </c>
    </row>
    <row r="310" spans="1:11" s="74" customFormat="1" ht="12" x14ac:dyDescent="0.2">
      <c r="A310" s="78" t="str">
        <f>PRESUPUESTO!I309</f>
        <v/>
      </c>
      <c r="B310" s="78"/>
      <c r="C310" s="107" t="str">
        <f>PRESUPUESTO!K309</f>
        <v/>
      </c>
      <c r="D310" s="87" t="str">
        <f>PRESUPUESTO!L309</f>
        <v/>
      </c>
      <c r="E310" s="56" t="str">
        <f>PRESUPUESTO!N309</f>
        <v/>
      </c>
      <c r="F310" s="50"/>
      <c r="G310" s="89" t="str">
        <f>IF(PRESUPUESTO!S309="","",PRESUPUESTO!S309)</f>
        <v/>
      </c>
      <c r="H310" s="89" t="str">
        <f>PRESUPUESTO!T309</f>
        <v/>
      </c>
      <c r="I310" s="97" t="str">
        <f>PRESUPUESTO!U309</f>
        <v/>
      </c>
      <c r="K310" s="45" t="str">
        <f>PRESUPUESTO!X309</f>
        <v/>
      </c>
    </row>
    <row r="311" spans="1:11" s="74" customFormat="1" ht="12" x14ac:dyDescent="0.2">
      <c r="A311" s="78" t="str">
        <f>PRESUPUESTO!I310</f>
        <v/>
      </c>
      <c r="B311" s="78"/>
      <c r="C311" s="107" t="str">
        <f>PRESUPUESTO!K310</f>
        <v/>
      </c>
      <c r="D311" s="87" t="str">
        <f>PRESUPUESTO!L310</f>
        <v/>
      </c>
      <c r="E311" s="56" t="str">
        <f>PRESUPUESTO!N310</f>
        <v/>
      </c>
      <c r="F311" s="50"/>
      <c r="G311" s="89" t="str">
        <f>IF(PRESUPUESTO!S310="","",PRESUPUESTO!S310)</f>
        <v/>
      </c>
      <c r="H311" s="89" t="str">
        <f>PRESUPUESTO!T310</f>
        <v/>
      </c>
      <c r="I311" s="97" t="str">
        <f>PRESUPUESTO!U310</f>
        <v/>
      </c>
      <c r="K311" s="45" t="str">
        <f>PRESUPUESTO!X310</f>
        <v/>
      </c>
    </row>
    <row r="312" spans="1:11" s="74" customFormat="1" ht="12" x14ac:dyDescent="0.2">
      <c r="A312" s="78" t="str">
        <f>PRESUPUESTO!I311</f>
        <v/>
      </c>
      <c r="B312" s="78"/>
      <c r="C312" s="107" t="str">
        <f>PRESUPUESTO!K311</f>
        <v/>
      </c>
      <c r="D312" s="87" t="str">
        <f>PRESUPUESTO!L311</f>
        <v/>
      </c>
      <c r="E312" s="56" t="str">
        <f>PRESUPUESTO!N311</f>
        <v/>
      </c>
      <c r="F312" s="50"/>
      <c r="G312" s="89" t="str">
        <f>IF(PRESUPUESTO!S311="","",PRESUPUESTO!S311)</f>
        <v/>
      </c>
      <c r="H312" s="89" t="str">
        <f>PRESUPUESTO!T311</f>
        <v/>
      </c>
      <c r="I312" s="97" t="str">
        <f>PRESUPUESTO!U311</f>
        <v/>
      </c>
      <c r="K312" s="45" t="str">
        <f>PRESUPUESTO!X311</f>
        <v/>
      </c>
    </row>
    <row r="313" spans="1:11" s="74" customFormat="1" ht="12" x14ac:dyDescent="0.2">
      <c r="A313" s="78" t="str">
        <f>PRESUPUESTO!I312</f>
        <v/>
      </c>
      <c r="B313" s="78"/>
      <c r="C313" s="107" t="str">
        <f>PRESUPUESTO!K312</f>
        <v/>
      </c>
      <c r="D313" s="87" t="str">
        <f>PRESUPUESTO!L312</f>
        <v/>
      </c>
      <c r="E313" s="56" t="str">
        <f>PRESUPUESTO!N312</f>
        <v/>
      </c>
      <c r="F313" s="50"/>
      <c r="G313" s="89" t="str">
        <f>IF(PRESUPUESTO!S312="","",PRESUPUESTO!S312)</f>
        <v/>
      </c>
      <c r="H313" s="89" t="str">
        <f>PRESUPUESTO!T312</f>
        <v/>
      </c>
      <c r="I313" s="97" t="str">
        <f>PRESUPUESTO!U312</f>
        <v/>
      </c>
      <c r="K313" s="45" t="str">
        <f>PRESUPUESTO!X312</f>
        <v/>
      </c>
    </row>
    <row r="314" spans="1:11" s="74" customFormat="1" ht="12" x14ac:dyDescent="0.2">
      <c r="A314" s="78" t="str">
        <f>PRESUPUESTO!I313</f>
        <v/>
      </c>
      <c r="B314" s="78"/>
      <c r="C314" s="107" t="str">
        <f>PRESUPUESTO!K313</f>
        <v/>
      </c>
      <c r="D314" s="87" t="str">
        <f>PRESUPUESTO!L313</f>
        <v/>
      </c>
      <c r="E314" s="56" t="str">
        <f>PRESUPUESTO!N313</f>
        <v/>
      </c>
      <c r="F314" s="50"/>
      <c r="G314" s="89" t="str">
        <f>IF(PRESUPUESTO!S313="","",PRESUPUESTO!S313)</f>
        <v/>
      </c>
      <c r="H314" s="89" t="str">
        <f>PRESUPUESTO!T313</f>
        <v/>
      </c>
      <c r="I314" s="97" t="str">
        <f>PRESUPUESTO!U313</f>
        <v/>
      </c>
      <c r="K314" s="45" t="str">
        <f>PRESUPUESTO!X313</f>
        <v/>
      </c>
    </row>
    <row r="315" spans="1:11" s="74" customFormat="1" ht="12" x14ac:dyDescent="0.2">
      <c r="A315" s="78" t="str">
        <f>PRESUPUESTO!I314</f>
        <v/>
      </c>
      <c r="B315" s="78"/>
      <c r="C315" s="107" t="str">
        <f>PRESUPUESTO!K314</f>
        <v/>
      </c>
      <c r="D315" s="87" t="str">
        <f>PRESUPUESTO!L314</f>
        <v/>
      </c>
      <c r="E315" s="56" t="str">
        <f>PRESUPUESTO!N314</f>
        <v/>
      </c>
      <c r="F315" s="50"/>
      <c r="G315" s="89" t="str">
        <f>IF(PRESUPUESTO!S314="","",PRESUPUESTO!S314)</f>
        <v/>
      </c>
      <c r="H315" s="89" t="str">
        <f>PRESUPUESTO!T314</f>
        <v/>
      </c>
      <c r="I315" s="97" t="str">
        <f>PRESUPUESTO!U314</f>
        <v/>
      </c>
      <c r="K315" s="45" t="str">
        <f>PRESUPUESTO!X314</f>
        <v/>
      </c>
    </row>
    <row r="316" spans="1:11" s="74" customFormat="1" ht="12" x14ac:dyDescent="0.2">
      <c r="A316" s="78" t="str">
        <f>PRESUPUESTO!I315</f>
        <v/>
      </c>
      <c r="B316" s="78"/>
      <c r="C316" s="107" t="str">
        <f>PRESUPUESTO!K315</f>
        <v/>
      </c>
      <c r="D316" s="87" t="str">
        <f>PRESUPUESTO!L315</f>
        <v/>
      </c>
      <c r="E316" s="56" t="str">
        <f>PRESUPUESTO!N315</f>
        <v/>
      </c>
      <c r="F316" s="50"/>
      <c r="G316" s="89" t="str">
        <f>IF(PRESUPUESTO!S315="","",PRESUPUESTO!S315)</f>
        <v/>
      </c>
      <c r="H316" s="89" t="str">
        <f>PRESUPUESTO!T315</f>
        <v/>
      </c>
      <c r="I316" s="97" t="str">
        <f>PRESUPUESTO!U315</f>
        <v/>
      </c>
      <c r="K316" s="45" t="str">
        <f>PRESUPUESTO!X315</f>
        <v/>
      </c>
    </row>
    <row r="317" spans="1:11" s="74" customFormat="1" ht="12" x14ac:dyDescent="0.2">
      <c r="A317" s="78" t="str">
        <f>PRESUPUESTO!I316</f>
        <v/>
      </c>
      <c r="B317" s="78"/>
      <c r="C317" s="107" t="str">
        <f>PRESUPUESTO!K316</f>
        <v/>
      </c>
      <c r="D317" s="87" t="str">
        <f>PRESUPUESTO!L316</f>
        <v/>
      </c>
      <c r="E317" s="56" t="str">
        <f>PRESUPUESTO!N316</f>
        <v/>
      </c>
      <c r="F317" s="50"/>
      <c r="G317" s="89" t="str">
        <f>IF(PRESUPUESTO!S316="","",PRESUPUESTO!S316)</f>
        <v/>
      </c>
      <c r="H317" s="89" t="str">
        <f>PRESUPUESTO!T316</f>
        <v/>
      </c>
      <c r="I317" s="97" t="str">
        <f>PRESUPUESTO!U316</f>
        <v/>
      </c>
      <c r="K317" s="45" t="str">
        <f>PRESUPUESTO!X316</f>
        <v/>
      </c>
    </row>
    <row r="318" spans="1:11" s="74" customFormat="1" ht="12" x14ac:dyDescent="0.2">
      <c r="A318" s="78" t="str">
        <f>PRESUPUESTO!I317</f>
        <v/>
      </c>
      <c r="B318" s="78"/>
      <c r="C318" s="107" t="str">
        <f>PRESUPUESTO!K317</f>
        <v/>
      </c>
      <c r="D318" s="87" t="str">
        <f>PRESUPUESTO!L317</f>
        <v/>
      </c>
      <c r="E318" s="56" t="str">
        <f>PRESUPUESTO!N317</f>
        <v/>
      </c>
      <c r="F318" s="50"/>
      <c r="G318" s="89" t="str">
        <f>IF(PRESUPUESTO!S317="","",PRESUPUESTO!S317)</f>
        <v/>
      </c>
      <c r="H318" s="89" t="str">
        <f>PRESUPUESTO!T317</f>
        <v/>
      </c>
      <c r="I318" s="97" t="str">
        <f>PRESUPUESTO!U317</f>
        <v/>
      </c>
      <c r="K318" s="45" t="str">
        <f>PRESUPUESTO!X317</f>
        <v/>
      </c>
    </row>
    <row r="319" spans="1:11" s="74" customFormat="1" ht="12" x14ac:dyDescent="0.2">
      <c r="A319" s="78" t="str">
        <f>PRESUPUESTO!I318</f>
        <v/>
      </c>
      <c r="B319" s="78"/>
      <c r="C319" s="107" t="str">
        <f>PRESUPUESTO!K318</f>
        <v/>
      </c>
      <c r="D319" s="87" t="str">
        <f>PRESUPUESTO!L318</f>
        <v/>
      </c>
      <c r="E319" s="56" t="str">
        <f>PRESUPUESTO!N318</f>
        <v/>
      </c>
      <c r="F319" s="50"/>
      <c r="G319" s="89" t="str">
        <f>IF(PRESUPUESTO!S318="","",PRESUPUESTO!S318)</f>
        <v/>
      </c>
      <c r="H319" s="89" t="str">
        <f>PRESUPUESTO!T318</f>
        <v/>
      </c>
      <c r="I319" s="97" t="str">
        <f>PRESUPUESTO!U318</f>
        <v/>
      </c>
      <c r="K319" s="45" t="str">
        <f>PRESUPUESTO!X318</f>
        <v/>
      </c>
    </row>
    <row r="320" spans="1:11" s="74" customFormat="1" ht="12" x14ac:dyDescent="0.2">
      <c r="A320" s="78" t="str">
        <f>PRESUPUESTO!I319</f>
        <v/>
      </c>
      <c r="B320" s="78"/>
      <c r="C320" s="107" t="str">
        <f>PRESUPUESTO!K319</f>
        <v/>
      </c>
      <c r="D320" s="87" t="str">
        <f>PRESUPUESTO!L319</f>
        <v/>
      </c>
      <c r="E320" s="56" t="str">
        <f>PRESUPUESTO!N319</f>
        <v/>
      </c>
      <c r="F320" s="50"/>
      <c r="G320" s="89" t="str">
        <f>IF(PRESUPUESTO!S319="","",PRESUPUESTO!S319)</f>
        <v/>
      </c>
      <c r="H320" s="89" t="str">
        <f>PRESUPUESTO!T319</f>
        <v/>
      </c>
      <c r="I320" s="97" t="str">
        <f>PRESUPUESTO!U319</f>
        <v/>
      </c>
      <c r="K320" s="45" t="str">
        <f>PRESUPUESTO!X319</f>
        <v/>
      </c>
    </row>
    <row r="321" spans="1:11" s="74" customFormat="1" ht="12" x14ac:dyDescent="0.2">
      <c r="A321" s="78" t="str">
        <f>PRESUPUESTO!I320</f>
        <v/>
      </c>
      <c r="B321" s="78"/>
      <c r="C321" s="107" t="str">
        <f>PRESUPUESTO!K320</f>
        <v/>
      </c>
      <c r="D321" s="87" t="str">
        <f>PRESUPUESTO!L320</f>
        <v/>
      </c>
      <c r="E321" s="56" t="str">
        <f>PRESUPUESTO!N320</f>
        <v/>
      </c>
      <c r="F321" s="50"/>
      <c r="G321" s="89" t="str">
        <f>IF(PRESUPUESTO!S320="","",PRESUPUESTO!S320)</f>
        <v/>
      </c>
      <c r="H321" s="89" t="str">
        <f>PRESUPUESTO!T320</f>
        <v/>
      </c>
      <c r="I321" s="97" t="str">
        <f>PRESUPUESTO!U320</f>
        <v/>
      </c>
      <c r="K321" s="45" t="str">
        <f>PRESUPUESTO!X320</f>
        <v/>
      </c>
    </row>
    <row r="322" spans="1:11" s="74" customFormat="1" ht="12" x14ac:dyDescent="0.2">
      <c r="A322" s="78" t="str">
        <f>PRESUPUESTO!I321</f>
        <v/>
      </c>
      <c r="B322" s="78"/>
      <c r="C322" s="107" t="str">
        <f>PRESUPUESTO!K321</f>
        <v/>
      </c>
      <c r="D322" s="87" t="str">
        <f>PRESUPUESTO!L321</f>
        <v/>
      </c>
      <c r="E322" s="56" t="str">
        <f>PRESUPUESTO!N321</f>
        <v/>
      </c>
      <c r="F322" s="50"/>
      <c r="G322" s="89" t="str">
        <f>IF(PRESUPUESTO!S321="","",PRESUPUESTO!S321)</f>
        <v/>
      </c>
      <c r="H322" s="89" t="str">
        <f>PRESUPUESTO!T321</f>
        <v/>
      </c>
      <c r="I322" s="97" t="str">
        <f>PRESUPUESTO!U321</f>
        <v/>
      </c>
      <c r="K322" s="45" t="str">
        <f>PRESUPUESTO!X321</f>
        <v/>
      </c>
    </row>
    <row r="323" spans="1:11" s="74" customFormat="1" ht="12" x14ac:dyDescent="0.2">
      <c r="A323" s="78" t="str">
        <f>PRESUPUESTO!I322</f>
        <v/>
      </c>
      <c r="B323" s="78"/>
      <c r="C323" s="107" t="str">
        <f>PRESUPUESTO!K322</f>
        <v/>
      </c>
      <c r="D323" s="87" t="str">
        <f>PRESUPUESTO!L322</f>
        <v/>
      </c>
      <c r="E323" s="56" t="str">
        <f>PRESUPUESTO!N322</f>
        <v/>
      </c>
      <c r="F323" s="50"/>
      <c r="G323" s="89" t="str">
        <f>IF(PRESUPUESTO!S322="","",PRESUPUESTO!S322)</f>
        <v/>
      </c>
      <c r="H323" s="89" t="str">
        <f>PRESUPUESTO!T322</f>
        <v/>
      </c>
      <c r="I323" s="97" t="str">
        <f>PRESUPUESTO!U322</f>
        <v/>
      </c>
      <c r="K323" s="45" t="str">
        <f>PRESUPUESTO!X322</f>
        <v/>
      </c>
    </row>
    <row r="324" spans="1:11" s="74" customFormat="1" ht="12" x14ac:dyDescent="0.2">
      <c r="A324" s="78" t="str">
        <f>PRESUPUESTO!I323</f>
        <v/>
      </c>
      <c r="B324" s="78"/>
      <c r="C324" s="107" t="str">
        <f>PRESUPUESTO!K323</f>
        <v/>
      </c>
      <c r="D324" s="87" t="str">
        <f>PRESUPUESTO!L323</f>
        <v/>
      </c>
      <c r="E324" s="56" t="str">
        <f>PRESUPUESTO!N323</f>
        <v/>
      </c>
      <c r="F324" s="50"/>
      <c r="G324" s="89" t="str">
        <f>IF(PRESUPUESTO!S323="","",PRESUPUESTO!S323)</f>
        <v/>
      </c>
      <c r="H324" s="89" t="str">
        <f>PRESUPUESTO!T323</f>
        <v/>
      </c>
      <c r="I324" s="97" t="str">
        <f>PRESUPUESTO!U323</f>
        <v/>
      </c>
      <c r="K324" s="45" t="str">
        <f>PRESUPUESTO!X323</f>
        <v/>
      </c>
    </row>
    <row r="325" spans="1:11" s="74" customFormat="1" ht="12" x14ac:dyDescent="0.2">
      <c r="A325" s="78" t="str">
        <f>PRESUPUESTO!I324</f>
        <v/>
      </c>
      <c r="B325" s="78"/>
      <c r="C325" s="107" t="str">
        <f>PRESUPUESTO!K324</f>
        <v/>
      </c>
      <c r="D325" s="87" t="str">
        <f>PRESUPUESTO!L324</f>
        <v/>
      </c>
      <c r="E325" s="56" t="str">
        <f>PRESUPUESTO!N324</f>
        <v/>
      </c>
      <c r="F325" s="50"/>
      <c r="G325" s="89" t="str">
        <f>IF(PRESUPUESTO!S324="","",PRESUPUESTO!S324)</f>
        <v/>
      </c>
      <c r="H325" s="89" t="str">
        <f>PRESUPUESTO!T324</f>
        <v/>
      </c>
      <c r="I325" s="97" t="str">
        <f>PRESUPUESTO!U324</f>
        <v/>
      </c>
      <c r="K325" s="45" t="str">
        <f>PRESUPUESTO!X324</f>
        <v/>
      </c>
    </row>
    <row r="326" spans="1:11" s="74" customFormat="1" ht="12" x14ac:dyDescent="0.2">
      <c r="A326" s="78" t="str">
        <f>PRESUPUESTO!I325</f>
        <v/>
      </c>
      <c r="B326" s="78"/>
      <c r="C326" s="107" t="str">
        <f>PRESUPUESTO!K325</f>
        <v/>
      </c>
      <c r="D326" s="87" t="str">
        <f>PRESUPUESTO!L325</f>
        <v/>
      </c>
      <c r="E326" s="56" t="str">
        <f>PRESUPUESTO!N325</f>
        <v/>
      </c>
      <c r="F326" s="50"/>
      <c r="G326" s="89" t="str">
        <f>IF(PRESUPUESTO!S325="","",PRESUPUESTO!S325)</f>
        <v/>
      </c>
      <c r="H326" s="89" t="str">
        <f>PRESUPUESTO!T325</f>
        <v/>
      </c>
      <c r="I326" s="97" t="str">
        <f>PRESUPUESTO!U325</f>
        <v/>
      </c>
      <c r="K326" s="45" t="str">
        <f>PRESUPUESTO!X325</f>
        <v/>
      </c>
    </row>
    <row r="327" spans="1:11" s="74" customFormat="1" ht="12" x14ac:dyDescent="0.2">
      <c r="A327" s="78" t="str">
        <f>PRESUPUESTO!I326</f>
        <v/>
      </c>
      <c r="B327" s="78"/>
      <c r="C327" s="107" t="str">
        <f>PRESUPUESTO!K326</f>
        <v/>
      </c>
      <c r="D327" s="87" t="str">
        <f>PRESUPUESTO!L326</f>
        <v/>
      </c>
      <c r="E327" s="56" t="str">
        <f>PRESUPUESTO!N326</f>
        <v/>
      </c>
      <c r="F327" s="50"/>
      <c r="G327" s="89" t="str">
        <f>IF(PRESUPUESTO!S326="","",PRESUPUESTO!S326)</f>
        <v/>
      </c>
      <c r="H327" s="89" t="str">
        <f>PRESUPUESTO!T326</f>
        <v/>
      </c>
      <c r="I327" s="97" t="str">
        <f>PRESUPUESTO!U326</f>
        <v/>
      </c>
      <c r="K327" s="45" t="str">
        <f>PRESUPUESTO!X326</f>
        <v/>
      </c>
    </row>
    <row r="328" spans="1:11" s="74" customFormat="1" ht="12" x14ac:dyDescent="0.2">
      <c r="A328" s="78" t="str">
        <f>PRESUPUESTO!I327</f>
        <v/>
      </c>
      <c r="B328" s="78"/>
      <c r="C328" s="107" t="str">
        <f>PRESUPUESTO!K327</f>
        <v/>
      </c>
      <c r="D328" s="87" t="str">
        <f>PRESUPUESTO!L327</f>
        <v/>
      </c>
      <c r="E328" s="56" t="str">
        <f>PRESUPUESTO!N327</f>
        <v/>
      </c>
      <c r="F328" s="50"/>
      <c r="G328" s="89" t="str">
        <f>IF(PRESUPUESTO!S327="","",PRESUPUESTO!S327)</f>
        <v/>
      </c>
      <c r="H328" s="89" t="str">
        <f>PRESUPUESTO!T327</f>
        <v/>
      </c>
      <c r="I328" s="97" t="str">
        <f>PRESUPUESTO!U327</f>
        <v/>
      </c>
      <c r="K328" s="45" t="str">
        <f>PRESUPUESTO!X327</f>
        <v/>
      </c>
    </row>
    <row r="329" spans="1:11" s="74" customFormat="1" ht="12" x14ac:dyDescent="0.2">
      <c r="A329" s="78" t="str">
        <f>PRESUPUESTO!I328</f>
        <v/>
      </c>
      <c r="B329" s="78"/>
      <c r="C329" s="107" t="str">
        <f>PRESUPUESTO!K328</f>
        <v/>
      </c>
      <c r="D329" s="87" t="str">
        <f>PRESUPUESTO!L328</f>
        <v/>
      </c>
      <c r="E329" s="56" t="str">
        <f>PRESUPUESTO!N328</f>
        <v/>
      </c>
      <c r="F329" s="50"/>
      <c r="G329" s="89" t="str">
        <f>IF(PRESUPUESTO!S328="","",PRESUPUESTO!S328)</f>
        <v/>
      </c>
      <c r="H329" s="89" t="str">
        <f>PRESUPUESTO!T328</f>
        <v/>
      </c>
      <c r="I329" s="97" t="str">
        <f>PRESUPUESTO!U328</f>
        <v/>
      </c>
      <c r="K329" s="45" t="str">
        <f>PRESUPUESTO!X328</f>
        <v/>
      </c>
    </row>
    <row r="330" spans="1:11" s="74" customFormat="1" ht="12" x14ac:dyDescent="0.2">
      <c r="A330" s="78" t="str">
        <f>PRESUPUESTO!I329</f>
        <v/>
      </c>
      <c r="B330" s="78"/>
      <c r="C330" s="107" t="str">
        <f>PRESUPUESTO!K329</f>
        <v/>
      </c>
      <c r="D330" s="87" t="str">
        <f>PRESUPUESTO!L329</f>
        <v/>
      </c>
      <c r="E330" s="56" t="str">
        <f>PRESUPUESTO!N329</f>
        <v/>
      </c>
      <c r="F330" s="50"/>
      <c r="G330" s="89" t="str">
        <f>IF(PRESUPUESTO!S329="","",PRESUPUESTO!S329)</f>
        <v/>
      </c>
      <c r="H330" s="89" t="str">
        <f>PRESUPUESTO!T329</f>
        <v/>
      </c>
      <c r="I330" s="97" t="str">
        <f>PRESUPUESTO!U329</f>
        <v/>
      </c>
      <c r="K330" s="45" t="str">
        <f>PRESUPUESTO!X329</f>
        <v/>
      </c>
    </row>
    <row r="331" spans="1:11" s="74" customFormat="1" ht="12" x14ac:dyDescent="0.2">
      <c r="A331" s="78" t="str">
        <f>PRESUPUESTO!I330</f>
        <v/>
      </c>
      <c r="B331" s="78"/>
      <c r="C331" s="107" t="str">
        <f>PRESUPUESTO!K330</f>
        <v/>
      </c>
      <c r="D331" s="87" t="str">
        <f>PRESUPUESTO!L330</f>
        <v/>
      </c>
      <c r="E331" s="56" t="str">
        <f>PRESUPUESTO!N330</f>
        <v/>
      </c>
      <c r="F331" s="50"/>
      <c r="G331" s="89" t="str">
        <f>IF(PRESUPUESTO!S330="","",PRESUPUESTO!S330)</f>
        <v/>
      </c>
      <c r="H331" s="89" t="str">
        <f>PRESUPUESTO!T330</f>
        <v/>
      </c>
      <c r="I331" s="97" t="str">
        <f>PRESUPUESTO!U330</f>
        <v/>
      </c>
      <c r="K331" s="45" t="str">
        <f>PRESUPUESTO!X330</f>
        <v/>
      </c>
    </row>
    <row r="332" spans="1:11" s="74" customFormat="1" ht="12" x14ac:dyDescent="0.2">
      <c r="A332" s="78" t="str">
        <f>PRESUPUESTO!I331</f>
        <v/>
      </c>
      <c r="B332" s="78"/>
      <c r="C332" s="107" t="str">
        <f>PRESUPUESTO!K331</f>
        <v/>
      </c>
      <c r="D332" s="87" t="str">
        <f>PRESUPUESTO!L331</f>
        <v/>
      </c>
      <c r="E332" s="56" t="str">
        <f>PRESUPUESTO!N331</f>
        <v/>
      </c>
      <c r="F332" s="50"/>
      <c r="G332" s="89" t="str">
        <f>IF(PRESUPUESTO!S331="","",PRESUPUESTO!S331)</f>
        <v/>
      </c>
      <c r="H332" s="89" t="str">
        <f>PRESUPUESTO!T331</f>
        <v/>
      </c>
      <c r="I332" s="97" t="str">
        <f>PRESUPUESTO!U331</f>
        <v/>
      </c>
      <c r="K332" s="45" t="str">
        <f>PRESUPUESTO!X331</f>
        <v/>
      </c>
    </row>
    <row r="333" spans="1:11" s="74" customFormat="1" ht="12" x14ac:dyDescent="0.2">
      <c r="A333" s="78" t="str">
        <f>PRESUPUESTO!I332</f>
        <v/>
      </c>
      <c r="B333" s="78"/>
      <c r="C333" s="107" t="str">
        <f>PRESUPUESTO!K332</f>
        <v/>
      </c>
      <c r="D333" s="87" t="str">
        <f>PRESUPUESTO!L332</f>
        <v/>
      </c>
      <c r="E333" s="56" t="str">
        <f>PRESUPUESTO!N332</f>
        <v/>
      </c>
      <c r="F333" s="50"/>
      <c r="G333" s="89" t="str">
        <f>IF(PRESUPUESTO!S332="","",PRESUPUESTO!S332)</f>
        <v/>
      </c>
      <c r="H333" s="89" t="str">
        <f>PRESUPUESTO!T332</f>
        <v/>
      </c>
      <c r="I333" s="97" t="str">
        <f>PRESUPUESTO!U332</f>
        <v/>
      </c>
      <c r="K333" s="45" t="str">
        <f>PRESUPUESTO!X332</f>
        <v/>
      </c>
    </row>
    <row r="334" spans="1:11" s="74" customFormat="1" ht="12" x14ac:dyDescent="0.2">
      <c r="A334" s="78" t="str">
        <f>PRESUPUESTO!I333</f>
        <v/>
      </c>
      <c r="B334" s="78"/>
      <c r="C334" s="107" t="str">
        <f>PRESUPUESTO!K333</f>
        <v/>
      </c>
      <c r="D334" s="87" t="str">
        <f>PRESUPUESTO!L333</f>
        <v/>
      </c>
      <c r="E334" s="56" t="str">
        <f>PRESUPUESTO!N333</f>
        <v/>
      </c>
      <c r="F334" s="50"/>
      <c r="G334" s="89" t="str">
        <f>IF(PRESUPUESTO!S333="","",PRESUPUESTO!S333)</f>
        <v/>
      </c>
      <c r="H334" s="89" t="str">
        <f>PRESUPUESTO!T333</f>
        <v/>
      </c>
      <c r="I334" s="97" t="str">
        <f>PRESUPUESTO!U333</f>
        <v/>
      </c>
      <c r="K334" s="45" t="str">
        <f>PRESUPUESTO!X333</f>
        <v/>
      </c>
    </row>
    <row r="335" spans="1:11" s="74" customFormat="1" ht="12" x14ac:dyDescent="0.2">
      <c r="A335" s="78" t="str">
        <f>PRESUPUESTO!I334</f>
        <v/>
      </c>
      <c r="B335" s="78"/>
      <c r="C335" s="107" t="str">
        <f>PRESUPUESTO!K334</f>
        <v/>
      </c>
      <c r="D335" s="87" t="str">
        <f>PRESUPUESTO!L334</f>
        <v/>
      </c>
      <c r="E335" s="56" t="str">
        <f>PRESUPUESTO!N334</f>
        <v/>
      </c>
      <c r="F335" s="50"/>
      <c r="G335" s="89" t="str">
        <f>IF(PRESUPUESTO!S334="","",PRESUPUESTO!S334)</f>
        <v/>
      </c>
      <c r="H335" s="89" t="str">
        <f>PRESUPUESTO!T334</f>
        <v/>
      </c>
      <c r="I335" s="97" t="str">
        <f>PRESUPUESTO!U334</f>
        <v/>
      </c>
      <c r="K335" s="45" t="str">
        <f>PRESUPUESTO!X334</f>
        <v/>
      </c>
    </row>
    <row r="336" spans="1:11" s="74" customFormat="1" ht="12" x14ac:dyDescent="0.2">
      <c r="A336" s="78" t="str">
        <f>PRESUPUESTO!I335</f>
        <v/>
      </c>
      <c r="B336" s="78"/>
      <c r="C336" s="107" t="str">
        <f>PRESUPUESTO!K335</f>
        <v/>
      </c>
      <c r="D336" s="87" t="str">
        <f>PRESUPUESTO!L335</f>
        <v/>
      </c>
      <c r="E336" s="56" t="str">
        <f>PRESUPUESTO!N335</f>
        <v/>
      </c>
      <c r="F336" s="50"/>
      <c r="G336" s="89" t="str">
        <f>IF(PRESUPUESTO!S335="","",PRESUPUESTO!S335)</f>
        <v/>
      </c>
      <c r="H336" s="89" t="str">
        <f>PRESUPUESTO!T335</f>
        <v/>
      </c>
      <c r="I336" s="97" t="str">
        <f>PRESUPUESTO!U335</f>
        <v/>
      </c>
      <c r="K336" s="45" t="str">
        <f>PRESUPUESTO!X335</f>
        <v/>
      </c>
    </row>
    <row r="337" spans="1:11" s="74" customFormat="1" ht="12" x14ac:dyDescent="0.2">
      <c r="A337" s="78" t="str">
        <f>PRESUPUESTO!I336</f>
        <v/>
      </c>
      <c r="B337" s="78"/>
      <c r="C337" s="107" t="str">
        <f>PRESUPUESTO!K336</f>
        <v/>
      </c>
      <c r="D337" s="87" t="str">
        <f>PRESUPUESTO!L336</f>
        <v/>
      </c>
      <c r="E337" s="56" t="str">
        <f>PRESUPUESTO!N336</f>
        <v/>
      </c>
      <c r="F337" s="50"/>
      <c r="G337" s="89" t="str">
        <f>IF(PRESUPUESTO!S336="","",PRESUPUESTO!S336)</f>
        <v/>
      </c>
      <c r="H337" s="89" t="str">
        <f>PRESUPUESTO!T336</f>
        <v/>
      </c>
      <c r="I337" s="97" t="str">
        <f>PRESUPUESTO!U336</f>
        <v/>
      </c>
      <c r="K337" s="45" t="str">
        <f>PRESUPUESTO!X336</f>
        <v/>
      </c>
    </row>
    <row r="338" spans="1:11" s="74" customFormat="1" ht="12" x14ac:dyDescent="0.2">
      <c r="A338" s="78" t="str">
        <f>PRESUPUESTO!I337</f>
        <v/>
      </c>
      <c r="B338" s="78"/>
      <c r="C338" s="107" t="str">
        <f>PRESUPUESTO!K337</f>
        <v/>
      </c>
      <c r="D338" s="87" t="str">
        <f>PRESUPUESTO!L337</f>
        <v/>
      </c>
      <c r="E338" s="56" t="str">
        <f>PRESUPUESTO!N337</f>
        <v/>
      </c>
      <c r="F338" s="50"/>
      <c r="G338" s="89" t="str">
        <f>IF(PRESUPUESTO!S337="","",PRESUPUESTO!S337)</f>
        <v/>
      </c>
      <c r="H338" s="89" t="str">
        <f>PRESUPUESTO!T337</f>
        <v/>
      </c>
      <c r="I338" s="97" t="str">
        <f>PRESUPUESTO!U337</f>
        <v/>
      </c>
      <c r="K338" s="45" t="str">
        <f>PRESUPUESTO!X337</f>
        <v/>
      </c>
    </row>
    <row r="339" spans="1:11" s="74" customFormat="1" ht="12" x14ac:dyDescent="0.2">
      <c r="A339" s="78" t="str">
        <f>PRESUPUESTO!I338</f>
        <v/>
      </c>
      <c r="B339" s="78"/>
      <c r="C339" s="107" t="str">
        <f>PRESUPUESTO!K338</f>
        <v/>
      </c>
      <c r="D339" s="87" t="str">
        <f>PRESUPUESTO!L338</f>
        <v/>
      </c>
      <c r="E339" s="56" t="str">
        <f>PRESUPUESTO!N338</f>
        <v/>
      </c>
      <c r="F339" s="50"/>
      <c r="G339" s="89" t="str">
        <f>IF(PRESUPUESTO!S338="","",PRESUPUESTO!S338)</f>
        <v/>
      </c>
      <c r="H339" s="89" t="str">
        <f>PRESUPUESTO!T338</f>
        <v/>
      </c>
      <c r="I339" s="97" t="str">
        <f>PRESUPUESTO!U338</f>
        <v/>
      </c>
      <c r="K339" s="45" t="str">
        <f>PRESUPUESTO!X338</f>
        <v/>
      </c>
    </row>
    <row r="340" spans="1:11" s="74" customFormat="1" ht="12" x14ac:dyDescent="0.2">
      <c r="A340" s="78" t="str">
        <f>PRESUPUESTO!I339</f>
        <v/>
      </c>
      <c r="B340" s="78"/>
      <c r="C340" s="107" t="str">
        <f>PRESUPUESTO!K339</f>
        <v/>
      </c>
      <c r="D340" s="87" t="str">
        <f>PRESUPUESTO!L339</f>
        <v/>
      </c>
      <c r="E340" s="56" t="str">
        <f>PRESUPUESTO!N339</f>
        <v/>
      </c>
      <c r="F340" s="50"/>
      <c r="G340" s="89" t="str">
        <f>IF(PRESUPUESTO!S339="","",PRESUPUESTO!S339)</f>
        <v/>
      </c>
      <c r="H340" s="89" t="str">
        <f>PRESUPUESTO!T339</f>
        <v/>
      </c>
      <c r="I340" s="97" t="str">
        <f>PRESUPUESTO!U339</f>
        <v/>
      </c>
      <c r="K340" s="45" t="str">
        <f>PRESUPUESTO!X339</f>
        <v/>
      </c>
    </row>
    <row r="341" spans="1:11" s="74" customFormat="1" ht="12" x14ac:dyDescent="0.2">
      <c r="A341" s="78" t="str">
        <f>PRESUPUESTO!I340</f>
        <v/>
      </c>
      <c r="B341" s="78"/>
      <c r="C341" s="107" t="str">
        <f>PRESUPUESTO!K340</f>
        <v/>
      </c>
      <c r="D341" s="87" t="str">
        <f>PRESUPUESTO!L340</f>
        <v/>
      </c>
      <c r="E341" s="56" t="str">
        <f>PRESUPUESTO!N340</f>
        <v/>
      </c>
      <c r="F341" s="50"/>
      <c r="G341" s="89" t="str">
        <f>IF(PRESUPUESTO!S340="","",PRESUPUESTO!S340)</f>
        <v/>
      </c>
      <c r="H341" s="89" t="str">
        <f>PRESUPUESTO!T340</f>
        <v/>
      </c>
      <c r="I341" s="97" t="str">
        <f>PRESUPUESTO!U340</f>
        <v/>
      </c>
      <c r="K341" s="45" t="str">
        <f>PRESUPUESTO!X340</f>
        <v/>
      </c>
    </row>
    <row r="342" spans="1:11" s="74" customFormat="1" ht="12" x14ac:dyDescent="0.2">
      <c r="A342" s="78" t="str">
        <f>PRESUPUESTO!I341</f>
        <v/>
      </c>
      <c r="B342" s="78"/>
      <c r="C342" s="107" t="str">
        <f>PRESUPUESTO!K341</f>
        <v/>
      </c>
      <c r="D342" s="87" t="str">
        <f>PRESUPUESTO!L341</f>
        <v/>
      </c>
      <c r="E342" s="56" t="str">
        <f>PRESUPUESTO!N341</f>
        <v/>
      </c>
      <c r="F342" s="50"/>
      <c r="G342" s="89" t="str">
        <f>IF(PRESUPUESTO!S341="","",PRESUPUESTO!S341)</f>
        <v/>
      </c>
      <c r="H342" s="89" t="str">
        <f>PRESUPUESTO!T341</f>
        <v/>
      </c>
      <c r="I342" s="97" t="str">
        <f>PRESUPUESTO!U341</f>
        <v/>
      </c>
      <c r="K342" s="45" t="str">
        <f>PRESUPUESTO!X341</f>
        <v/>
      </c>
    </row>
    <row r="343" spans="1:11" s="74" customFormat="1" ht="12" x14ac:dyDescent="0.2">
      <c r="A343" s="78" t="str">
        <f>PRESUPUESTO!I342</f>
        <v/>
      </c>
      <c r="B343" s="78"/>
      <c r="C343" s="107" t="str">
        <f>PRESUPUESTO!K342</f>
        <v/>
      </c>
      <c r="D343" s="87" t="str">
        <f>PRESUPUESTO!L342</f>
        <v/>
      </c>
      <c r="E343" s="56" t="str">
        <f>PRESUPUESTO!N342</f>
        <v/>
      </c>
      <c r="F343" s="50"/>
      <c r="G343" s="89" t="str">
        <f>IF(PRESUPUESTO!S342="","",PRESUPUESTO!S342)</f>
        <v/>
      </c>
      <c r="H343" s="89" t="str">
        <f>PRESUPUESTO!T342</f>
        <v/>
      </c>
      <c r="I343" s="97" t="str">
        <f>PRESUPUESTO!U342</f>
        <v/>
      </c>
      <c r="K343" s="45" t="str">
        <f>PRESUPUESTO!X342</f>
        <v/>
      </c>
    </row>
    <row r="344" spans="1:11" s="74" customFormat="1" ht="12" x14ac:dyDescent="0.2">
      <c r="A344" s="78" t="str">
        <f>PRESUPUESTO!I343</f>
        <v/>
      </c>
      <c r="B344" s="78"/>
      <c r="C344" s="107" t="str">
        <f>PRESUPUESTO!K343</f>
        <v/>
      </c>
      <c r="D344" s="87" t="str">
        <f>PRESUPUESTO!L343</f>
        <v/>
      </c>
      <c r="E344" s="56" t="str">
        <f>PRESUPUESTO!N343</f>
        <v/>
      </c>
      <c r="F344" s="50"/>
      <c r="G344" s="89" t="str">
        <f>IF(PRESUPUESTO!S343="","",PRESUPUESTO!S343)</f>
        <v/>
      </c>
      <c r="H344" s="89" t="str">
        <f>PRESUPUESTO!T343</f>
        <v/>
      </c>
      <c r="I344" s="97" t="str">
        <f>PRESUPUESTO!U343</f>
        <v/>
      </c>
      <c r="K344" s="45" t="str">
        <f>PRESUPUESTO!X343</f>
        <v/>
      </c>
    </row>
    <row r="345" spans="1:11" s="74" customFormat="1" ht="12" x14ac:dyDescent="0.2">
      <c r="A345" s="78" t="str">
        <f>PRESUPUESTO!I344</f>
        <v/>
      </c>
      <c r="B345" s="78"/>
      <c r="C345" s="107" t="str">
        <f>PRESUPUESTO!K344</f>
        <v/>
      </c>
      <c r="D345" s="87" t="str">
        <f>PRESUPUESTO!L344</f>
        <v/>
      </c>
      <c r="E345" s="56" t="str">
        <f>PRESUPUESTO!N344</f>
        <v/>
      </c>
      <c r="F345" s="50"/>
      <c r="G345" s="89" t="str">
        <f>IF(PRESUPUESTO!S344="","",PRESUPUESTO!S344)</f>
        <v/>
      </c>
      <c r="H345" s="89" t="str">
        <f>PRESUPUESTO!T344</f>
        <v/>
      </c>
      <c r="I345" s="97" t="str">
        <f>PRESUPUESTO!U344</f>
        <v/>
      </c>
      <c r="K345" s="45" t="str">
        <f>PRESUPUESTO!X344</f>
        <v/>
      </c>
    </row>
    <row r="346" spans="1:11" s="74" customFormat="1" ht="12" x14ac:dyDescent="0.2">
      <c r="A346" s="78" t="str">
        <f>PRESUPUESTO!I345</f>
        <v/>
      </c>
      <c r="B346" s="78"/>
      <c r="C346" s="107" t="str">
        <f>PRESUPUESTO!K345</f>
        <v/>
      </c>
      <c r="D346" s="87" t="str">
        <f>PRESUPUESTO!L345</f>
        <v/>
      </c>
      <c r="E346" s="56" t="str">
        <f>PRESUPUESTO!N345</f>
        <v/>
      </c>
      <c r="F346" s="50"/>
      <c r="G346" s="89" t="str">
        <f>IF(PRESUPUESTO!S345="","",PRESUPUESTO!S345)</f>
        <v/>
      </c>
      <c r="H346" s="89" t="str">
        <f>PRESUPUESTO!T345</f>
        <v/>
      </c>
      <c r="I346" s="97" t="str">
        <f>PRESUPUESTO!U345</f>
        <v/>
      </c>
      <c r="K346" s="45" t="str">
        <f>PRESUPUESTO!X345</f>
        <v/>
      </c>
    </row>
    <row r="347" spans="1:11" s="74" customFormat="1" ht="12" x14ac:dyDescent="0.2">
      <c r="A347" s="78" t="str">
        <f>PRESUPUESTO!I346</f>
        <v/>
      </c>
      <c r="B347" s="78"/>
      <c r="C347" s="107" t="str">
        <f>PRESUPUESTO!K346</f>
        <v/>
      </c>
      <c r="D347" s="87" t="str">
        <f>PRESUPUESTO!L346</f>
        <v/>
      </c>
      <c r="E347" s="56" t="str">
        <f>PRESUPUESTO!N346</f>
        <v/>
      </c>
      <c r="F347" s="50"/>
      <c r="G347" s="89" t="str">
        <f>IF(PRESUPUESTO!S346="","",PRESUPUESTO!S346)</f>
        <v/>
      </c>
      <c r="H347" s="89" t="str">
        <f>PRESUPUESTO!T346</f>
        <v/>
      </c>
      <c r="I347" s="97" t="str">
        <f>PRESUPUESTO!U346</f>
        <v/>
      </c>
      <c r="K347" s="45" t="str">
        <f>PRESUPUESTO!X346</f>
        <v/>
      </c>
    </row>
    <row r="348" spans="1:11" s="74" customFormat="1" ht="12" x14ac:dyDescent="0.2">
      <c r="A348" s="78" t="str">
        <f>PRESUPUESTO!I347</f>
        <v/>
      </c>
      <c r="B348" s="78"/>
      <c r="C348" s="107" t="str">
        <f>PRESUPUESTO!K347</f>
        <v/>
      </c>
      <c r="D348" s="87" t="str">
        <f>PRESUPUESTO!L347</f>
        <v/>
      </c>
      <c r="E348" s="56" t="str">
        <f>PRESUPUESTO!N347</f>
        <v/>
      </c>
      <c r="F348" s="50"/>
      <c r="G348" s="89" t="str">
        <f>IF(PRESUPUESTO!S347="","",PRESUPUESTO!S347)</f>
        <v/>
      </c>
      <c r="H348" s="89" t="str">
        <f>PRESUPUESTO!T347</f>
        <v/>
      </c>
      <c r="I348" s="97" t="str">
        <f>PRESUPUESTO!U347</f>
        <v/>
      </c>
      <c r="K348" s="45" t="str">
        <f>PRESUPUESTO!X347</f>
        <v/>
      </c>
    </row>
    <row r="349" spans="1:11" s="74" customFormat="1" ht="12" x14ac:dyDescent="0.2">
      <c r="A349" s="78" t="str">
        <f>PRESUPUESTO!I348</f>
        <v/>
      </c>
      <c r="B349" s="78"/>
      <c r="C349" s="107" t="str">
        <f>PRESUPUESTO!K348</f>
        <v/>
      </c>
      <c r="D349" s="87" t="str">
        <f>PRESUPUESTO!L348</f>
        <v/>
      </c>
      <c r="E349" s="56" t="str">
        <f>PRESUPUESTO!N348</f>
        <v/>
      </c>
      <c r="F349" s="50"/>
      <c r="G349" s="89" t="str">
        <f>IF(PRESUPUESTO!S348="","",PRESUPUESTO!S348)</f>
        <v/>
      </c>
      <c r="H349" s="89" t="str">
        <f>PRESUPUESTO!T348</f>
        <v/>
      </c>
      <c r="I349" s="97" t="str">
        <f>PRESUPUESTO!U348</f>
        <v/>
      </c>
      <c r="K349" s="45" t="str">
        <f>PRESUPUESTO!X348</f>
        <v/>
      </c>
    </row>
    <row r="350" spans="1:11" s="74" customFormat="1" ht="12" x14ac:dyDescent="0.2">
      <c r="A350" s="78" t="str">
        <f>PRESUPUESTO!I349</f>
        <v/>
      </c>
      <c r="B350" s="78"/>
      <c r="C350" s="107" t="str">
        <f>PRESUPUESTO!K349</f>
        <v/>
      </c>
      <c r="D350" s="87" t="str">
        <f>PRESUPUESTO!L349</f>
        <v/>
      </c>
      <c r="E350" s="56" t="str">
        <f>PRESUPUESTO!N349</f>
        <v/>
      </c>
      <c r="F350" s="50"/>
      <c r="G350" s="89" t="str">
        <f>IF(PRESUPUESTO!S349="","",PRESUPUESTO!S349)</f>
        <v/>
      </c>
      <c r="H350" s="89" t="str">
        <f>PRESUPUESTO!T349</f>
        <v/>
      </c>
      <c r="I350" s="97" t="str">
        <f>PRESUPUESTO!U349</f>
        <v/>
      </c>
      <c r="K350" s="45" t="str">
        <f>PRESUPUESTO!X349</f>
        <v/>
      </c>
    </row>
    <row r="351" spans="1:11" s="74" customFormat="1" ht="12" x14ac:dyDescent="0.2">
      <c r="A351" s="78" t="str">
        <f>PRESUPUESTO!I350</f>
        <v/>
      </c>
      <c r="B351" s="78"/>
      <c r="C351" s="107" t="str">
        <f>PRESUPUESTO!K350</f>
        <v/>
      </c>
      <c r="D351" s="87" t="str">
        <f>PRESUPUESTO!L350</f>
        <v/>
      </c>
      <c r="E351" s="56" t="str">
        <f>PRESUPUESTO!N350</f>
        <v/>
      </c>
      <c r="F351" s="50"/>
      <c r="G351" s="89" t="str">
        <f>IF(PRESUPUESTO!S350="","",PRESUPUESTO!S350)</f>
        <v/>
      </c>
      <c r="H351" s="89" t="str">
        <f>PRESUPUESTO!T350</f>
        <v/>
      </c>
      <c r="I351" s="97" t="str">
        <f>PRESUPUESTO!U350</f>
        <v/>
      </c>
      <c r="K351" s="45" t="str">
        <f>PRESUPUESTO!X350</f>
        <v/>
      </c>
    </row>
    <row r="352" spans="1:11" s="74" customFormat="1" ht="12" x14ac:dyDescent="0.2">
      <c r="A352" s="78" t="str">
        <f>PRESUPUESTO!I351</f>
        <v/>
      </c>
      <c r="B352" s="78"/>
      <c r="C352" s="107" t="str">
        <f>PRESUPUESTO!K351</f>
        <v/>
      </c>
      <c r="D352" s="87" t="str">
        <f>PRESUPUESTO!L351</f>
        <v/>
      </c>
      <c r="E352" s="56" t="str">
        <f>PRESUPUESTO!N351</f>
        <v/>
      </c>
      <c r="F352" s="50"/>
      <c r="G352" s="89" t="str">
        <f>IF(PRESUPUESTO!S351="","",PRESUPUESTO!S351)</f>
        <v/>
      </c>
      <c r="H352" s="89" t="str">
        <f>PRESUPUESTO!T351</f>
        <v/>
      </c>
      <c r="I352" s="97" t="str">
        <f>PRESUPUESTO!U351</f>
        <v/>
      </c>
      <c r="K352" s="45" t="str">
        <f>PRESUPUESTO!X351</f>
        <v/>
      </c>
    </row>
    <row r="353" spans="1:11" s="74" customFormat="1" ht="12" x14ac:dyDescent="0.2">
      <c r="A353" s="78" t="str">
        <f>PRESUPUESTO!I352</f>
        <v/>
      </c>
      <c r="B353" s="78"/>
      <c r="C353" s="107" t="str">
        <f>PRESUPUESTO!K352</f>
        <v/>
      </c>
      <c r="D353" s="87" t="str">
        <f>PRESUPUESTO!L352</f>
        <v/>
      </c>
      <c r="E353" s="56" t="str">
        <f>PRESUPUESTO!N352</f>
        <v/>
      </c>
      <c r="F353" s="50"/>
      <c r="G353" s="89" t="str">
        <f>IF(PRESUPUESTO!S352="","",PRESUPUESTO!S352)</f>
        <v/>
      </c>
      <c r="H353" s="89" t="str">
        <f>PRESUPUESTO!T352</f>
        <v/>
      </c>
      <c r="I353" s="97" t="str">
        <f>PRESUPUESTO!U352</f>
        <v/>
      </c>
      <c r="K353" s="45" t="str">
        <f>PRESUPUESTO!X352</f>
        <v/>
      </c>
    </row>
    <row r="354" spans="1:11" s="74" customFormat="1" ht="12" x14ac:dyDescent="0.2">
      <c r="A354" s="78" t="str">
        <f>PRESUPUESTO!I353</f>
        <v/>
      </c>
      <c r="B354" s="78"/>
      <c r="C354" s="107" t="str">
        <f>PRESUPUESTO!K353</f>
        <v/>
      </c>
      <c r="D354" s="87" t="str">
        <f>PRESUPUESTO!L353</f>
        <v/>
      </c>
      <c r="E354" s="56" t="str">
        <f>PRESUPUESTO!N353</f>
        <v/>
      </c>
      <c r="F354" s="50"/>
      <c r="G354" s="89" t="str">
        <f>IF(PRESUPUESTO!S353="","",PRESUPUESTO!S353)</f>
        <v/>
      </c>
      <c r="H354" s="89" t="str">
        <f>PRESUPUESTO!T353</f>
        <v/>
      </c>
      <c r="I354" s="97" t="str">
        <f>PRESUPUESTO!U353</f>
        <v/>
      </c>
      <c r="K354" s="45" t="str">
        <f>PRESUPUESTO!X353</f>
        <v/>
      </c>
    </row>
    <row r="355" spans="1:11" s="74" customFormat="1" ht="12" x14ac:dyDescent="0.2">
      <c r="A355" s="78" t="str">
        <f>PRESUPUESTO!I354</f>
        <v/>
      </c>
      <c r="B355" s="78"/>
      <c r="C355" s="107" t="str">
        <f>PRESUPUESTO!K354</f>
        <v/>
      </c>
      <c r="D355" s="87" t="str">
        <f>PRESUPUESTO!L354</f>
        <v/>
      </c>
      <c r="E355" s="56" t="str">
        <f>PRESUPUESTO!N354</f>
        <v/>
      </c>
      <c r="F355" s="50"/>
      <c r="G355" s="89" t="str">
        <f>IF(PRESUPUESTO!S354="","",PRESUPUESTO!S354)</f>
        <v/>
      </c>
      <c r="H355" s="89" t="str">
        <f>PRESUPUESTO!T354</f>
        <v/>
      </c>
      <c r="I355" s="97" t="str">
        <f>PRESUPUESTO!U354</f>
        <v/>
      </c>
      <c r="K355" s="45" t="str">
        <f>PRESUPUESTO!X354</f>
        <v/>
      </c>
    </row>
    <row r="356" spans="1:11" s="74" customFormat="1" ht="12" x14ac:dyDescent="0.2">
      <c r="A356" s="78" t="str">
        <f>PRESUPUESTO!I355</f>
        <v/>
      </c>
      <c r="B356" s="78"/>
      <c r="C356" s="107" t="str">
        <f>PRESUPUESTO!K355</f>
        <v/>
      </c>
      <c r="D356" s="87" t="str">
        <f>PRESUPUESTO!L355</f>
        <v/>
      </c>
      <c r="E356" s="56" t="str">
        <f>PRESUPUESTO!N355</f>
        <v/>
      </c>
      <c r="F356" s="50"/>
      <c r="G356" s="89" t="str">
        <f>IF(PRESUPUESTO!S355="","",PRESUPUESTO!S355)</f>
        <v/>
      </c>
      <c r="H356" s="89" t="str">
        <f>PRESUPUESTO!T355</f>
        <v/>
      </c>
      <c r="I356" s="97" t="str">
        <f>PRESUPUESTO!U355</f>
        <v/>
      </c>
      <c r="K356" s="45" t="str">
        <f>PRESUPUESTO!X355</f>
        <v/>
      </c>
    </row>
    <row r="357" spans="1:11" s="74" customFormat="1" ht="12" x14ac:dyDescent="0.2">
      <c r="A357" s="78" t="str">
        <f>PRESUPUESTO!I356</f>
        <v/>
      </c>
      <c r="B357" s="78"/>
      <c r="C357" s="107" t="str">
        <f>PRESUPUESTO!K356</f>
        <v/>
      </c>
      <c r="D357" s="87" t="str">
        <f>PRESUPUESTO!L356</f>
        <v/>
      </c>
      <c r="E357" s="56" t="str">
        <f>PRESUPUESTO!N356</f>
        <v/>
      </c>
      <c r="F357" s="50"/>
      <c r="G357" s="89" t="str">
        <f>IF(PRESUPUESTO!S356="","",PRESUPUESTO!S356)</f>
        <v/>
      </c>
      <c r="H357" s="89" t="str">
        <f>PRESUPUESTO!T356</f>
        <v/>
      </c>
      <c r="I357" s="97" t="str">
        <f>PRESUPUESTO!U356</f>
        <v/>
      </c>
      <c r="K357" s="45" t="str">
        <f>PRESUPUESTO!X356</f>
        <v/>
      </c>
    </row>
    <row r="358" spans="1:11" s="74" customFormat="1" ht="12" x14ac:dyDescent="0.2">
      <c r="A358" s="78" t="str">
        <f>PRESUPUESTO!I357</f>
        <v/>
      </c>
      <c r="B358" s="78"/>
      <c r="C358" s="107" t="str">
        <f>PRESUPUESTO!K357</f>
        <v/>
      </c>
      <c r="D358" s="87" t="str">
        <f>PRESUPUESTO!L357</f>
        <v/>
      </c>
      <c r="E358" s="56" t="str">
        <f>PRESUPUESTO!N357</f>
        <v/>
      </c>
      <c r="F358" s="50"/>
      <c r="G358" s="89" t="str">
        <f>IF(PRESUPUESTO!S357="","",PRESUPUESTO!S357)</f>
        <v/>
      </c>
      <c r="H358" s="89" t="str">
        <f>PRESUPUESTO!T357</f>
        <v/>
      </c>
      <c r="I358" s="97" t="str">
        <f>PRESUPUESTO!U357</f>
        <v/>
      </c>
      <c r="K358" s="45" t="str">
        <f>PRESUPUESTO!X357</f>
        <v/>
      </c>
    </row>
    <row r="359" spans="1:11" s="74" customFormat="1" ht="12" x14ac:dyDescent="0.2">
      <c r="A359" s="78" t="str">
        <f>PRESUPUESTO!I358</f>
        <v/>
      </c>
      <c r="B359" s="78"/>
      <c r="C359" s="107" t="str">
        <f>PRESUPUESTO!K358</f>
        <v/>
      </c>
      <c r="D359" s="87" t="str">
        <f>PRESUPUESTO!L358</f>
        <v/>
      </c>
      <c r="E359" s="56" t="str">
        <f>PRESUPUESTO!N358</f>
        <v/>
      </c>
      <c r="F359" s="50"/>
      <c r="G359" s="89" t="str">
        <f>IF(PRESUPUESTO!S358="","",PRESUPUESTO!S358)</f>
        <v/>
      </c>
      <c r="H359" s="89" t="str">
        <f>PRESUPUESTO!T358</f>
        <v/>
      </c>
      <c r="I359" s="97" t="str">
        <f>PRESUPUESTO!U358</f>
        <v/>
      </c>
      <c r="K359" s="45" t="str">
        <f>PRESUPUESTO!X358</f>
        <v/>
      </c>
    </row>
    <row r="360" spans="1:11" s="74" customFormat="1" ht="12" x14ac:dyDescent="0.2">
      <c r="A360" s="78" t="str">
        <f>PRESUPUESTO!I359</f>
        <v/>
      </c>
      <c r="B360" s="78"/>
      <c r="C360" s="107" t="str">
        <f>PRESUPUESTO!K359</f>
        <v/>
      </c>
      <c r="D360" s="87" t="str">
        <f>PRESUPUESTO!L359</f>
        <v/>
      </c>
      <c r="E360" s="56" t="str">
        <f>PRESUPUESTO!N359</f>
        <v/>
      </c>
      <c r="F360" s="50"/>
      <c r="G360" s="89" t="str">
        <f>IF(PRESUPUESTO!S359="","",PRESUPUESTO!S359)</f>
        <v/>
      </c>
      <c r="H360" s="89" t="str">
        <f>PRESUPUESTO!T359</f>
        <v/>
      </c>
      <c r="I360" s="97" t="str">
        <f>PRESUPUESTO!U359</f>
        <v/>
      </c>
      <c r="K360" s="45" t="str">
        <f>PRESUPUESTO!X359</f>
        <v/>
      </c>
    </row>
    <row r="361" spans="1:11" s="74" customFormat="1" ht="12" x14ac:dyDescent="0.2">
      <c r="A361" s="78" t="str">
        <f>PRESUPUESTO!I360</f>
        <v/>
      </c>
      <c r="B361" s="78"/>
      <c r="C361" s="107" t="str">
        <f>PRESUPUESTO!K360</f>
        <v/>
      </c>
      <c r="D361" s="87" t="str">
        <f>PRESUPUESTO!L360</f>
        <v/>
      </c>
      <c r="E361" s="56" t="str">
        <f>PRESUPUESTO!N360</f>
        <v/>
      </c>
      <c r="F361" s="50"/>
      <c r="G361" s="89" t="str">
        <f>IF(PRESUPUESTO!S360="","",PRESUPUESTO!S360)</f>
        <v/>
      </c>
      <c r="H361" s="89" t="str">
        <f>PRESUPUESTO!T360</f>
        <v/>
      </c>
      <c r="I361" s="97" t="str">
        <f>PRESUPUESTO!U360</f>
        <v/>
      </c>
      <c r="K361" s="45" t="str">
        <f>PRESUPUESTO!X360</f>
        <v/>
      </c>
    </row>
    <row r="362" spans="1:11" s="74" customFormat="1" ht="12" x14ac:dyDescent="0.2">
      <c r="A362" s="78" t="str">
        <f>PRESUPUESTO!I361</f>
        <v/>
      </c>
      <c r="B362" s="78"/>
      <c r="C362" s="107" t="str">
        <f>PRESUPUESTO!K361</f>
        <v/>
      </c>
      <c r="D362" s="87" t="str">
        <f>PRESUPUESTO!L361</f>
        <v/>
      </c>
      <c r="E362" s="56" t="str">
        <f>PRESUPUESTO!N361</f>
        <v/>
      </c>
      <c r="F362" s="50"/>
      <c r="G362" s="89" t="str">
        <f>IF(PRESUPUESTO!S361="","",PRESUPUESTO!S361)</f>
        <v/>
      </c>
      <c r="H362" s="89" t="str">
        <f>PRESUPUESTO!T361</f>
        <v/>
      </c>
      <c r="I362" s="97" t="str">
        <f>PRESUPUESTO!U361</f>
        <v/>
      </c>
      <c r="K362" s="45" t="str">
        <f>PRESUPUESTO!X361</f>
        <v/>
      </c>
    </row>
    <row r="363" spans="1:11" s="74" customFormat="1" ht="12" x14ac:dyDescent="0.2">
      <c r="A363" s="78" t="str">
        <f>PRESUPUESTO!I362</f>
        <v/>
      </c>
      <c r="B363" s="78"/>
      <c r="C363" s="107" t="str">
        <f>PRESUPUESTO!K362</f>
        <v/>
      </c>
      <c r="D363" s="87" t="str">
        <f>PRESUPUESTO!L362</f>
        <v/>
      </c>
      <c r="E363" s="56" t="str">
        <f>PRESUPUESTO!N362</f>
        <v/>
      </c>
      <c r="F363" s="50"/>
      <c r="G363" s="89" t="str">
        <f>IF(PRESUPUESTO!S362="","",PRESUPUESTO!S362)</f>
        <v/>
      </c>
      <c r="H363" s="89" t="str">
        <f>PRESUPUESTO!T362</f>
        <v/>
      </c>
      <c r="I363" s="97" t="str">
        <f>PRESUPUESTO!U362</f>
        <v/>
      </c>
      <c r="K363" s="45" t="str">
        <f>PRESUPUESTO!X362</f>
        <v/>
      </c>
    </row>
    <row r="364" spans="1:11" s="74" customFormat="1" ht="12" x14ac:dyDescent="0.2">
      <c r="A364" s="78" t="str">
        <f>PRESUPUESTO!I363</f>
        <v/>
      </c>
      <c r="B364" s="78"/>
      <c r="C364" s="107" t="str">
        <f>PRESUPUESTO!K363</f>
        <v/>
      </c>
      <c r="D364" s="87" t="str">
        <f>PRESUPUESTO!L363</f>
        <v/>
      </c>
      <c r="E364" s="56" t="str">
        <f>PRESUPUESTO!N363</f>
        <v/>
      </c>
      <c r="F364" s="50"/>
      <c r="G364" s="89" t="str">
        <f>IF(PRESUPUESTO!S363="","",PRESUPUESTO!S363)</f>
        <v/>
      </c>
      <c r="H364" s="89" t="str">
        <f>PRESUPUESTO!T363</f>
        <v/>
      </c>
      <c r="I364" s="97" t="str">
        <f>PRESUPUESTO!U363</f>
        <v/>
      </c>
      <c r="K364" s="45" t="str">
        <f>PRESUPUESTO!X363</f>
        <v/>
      </c>
    </row>
    <row r="365" spans="1:11" s="74" customFormat="1" ht="12" x14ac:dyDescent="0.2">
      <c r="A365" s="78" t="str">
        <f>PRESUPUESTO!I364</f>
        <v/>
      </c>
      <c r="B365" s="78"/>
      <c r="C365" s="107" t="str">
        <f>PRESUPUESTO!K364</f>
        <v/>
      </c>
      <c r="D365" s="87" t="str">
        <f>PRESUPUESTO!L364</f>
        <v/>
      </c>
      <c r="E365" s="56" t="str">
        <f>PRESUPUESTO!N364</f>
        <v/>
      </c>
      <c r="F365" s="50"/>
      <c r="G365" s="89" t="str">
        <f>IF(PRESUPUESTO!S364="","",PRESUPUESTO!S364)</f>
        <v/>
      </c>
      <c r="H365" s="89" t="str">
        <f>PRESUPUESTO!T364</f>
        <v/>
      </c>
      <c r="I365" s="97" t="str">
        <f>PRESUPUESTO!U364</f>
        <v/>
      </c>
      <c r="K365" s="45" t="str">
        <f>PRESUPUESTO!X364</f>
        <v/>
      </c>
    </row>
    <row r="366" spans="1:11" s="74" customFormat="1" ht="12" x14ac:dyDescent="0.2">
      <c r="A366" s="78" t="str">
        <f>PRESUPUESTO!I365</f>
        <v/>
      </c>
      <c r="B366" s="78"/>
      <c r="C366" s="107" t="str">
        <f>PRESUPUESTO!K365</f>
        <v/>
      </c>
      <c r="D366" s="87" t="str">
        <f>PRESUPUESTO!L365</f>
        <v/>
      </c>
      <c r="E366" s="56" t="str">
        <f>PRESUPUESTO!N365</f>
        <v/>
      </c>
      <c r="F366" s="50"/>
      <c r="G366" s="89" t="str">
        <f>IF(PRESUPUESTO!S365="","",PRESUPUESTO!S365)</f>
        <v/>
      </c>
      <c r="H366" s="89" t="str">
        <f>PRESUPUESTO!T365</f>
        <v/>
      </c>
      <c r="I366" s="97" t="str">
        <f>PRESUPUESTO!U365</f>
        <v/>
      </c>
      <c r="K366" s="45" t="str">
        <f>PRESUPUESTO!X365</f>
        <v/>
      </c>
    </row>
    <row r="367" spans="1:11" s="74" customFormat="1" ht="12" x14ac:dyDescent="0.2">
      <c r="A367" s="78" t="str">
        <f>PRESUPUESTO!I366</f>
        <v/>
      </c>
      <c r="B367" s="78"/>
      <c r="C367" s="107" t="str">
        <f>PRESUPUESTO!K366</f>
        <v/>
      </c>
      <c r="D367" s="87" t="str">
        <f>PRESUPUESTO!L366</f>
        <v/>
      </c>
      <c r="E367" s="56" t="str">
        <f>PRESUPUESTO!N366</f>
        <v/>
      </c>
      <c r="F367" s="50"/>
      <c r="G367" s="89" t="str">
        <f>IF(PRESUPUESTO!S366="","",PRESUPUESTO!S366)</f>
        <v/>
      </c>
      <c r="H367" s="89" t="str">
        <f>PRESUPUESTO!T366</f>
        <v/>
      </c>
      <c r="I367" s="97" t="str">
        <f>PRESUPUESTO!U366</f>
        <v/>
      </c>
      <c r="K367" s="45" t="str">
        <f>PRESUPUESTO!X366</f>
        <v/>
      </c>
    </row>
    <row r="368" spans="1:11" s="74" customFormat="1" ht="12" x14ac:dyDescent="0.2">
      <c r="A368" s="78" t="str">
        <f>PRESUPUESTO!I367</f>
        <v/>
      </c>
      <c r="B368" s="78"/>
      <c r="C368" s="107" t="str">
        <f>PRESUPUESTO!K367</f>
        <v/>
      </c>
      <c r="D368" s="87" t="str">
        <f>PRESUPUESTO!L367</f>
        <v/>
      </c>
      <c r="E368" s="56" t="str">
        <f>PRESUPUESTO!N367</f>
        <v/>
      </c>
      <c r="F368" s="50"/>
      <c r="G368" s="89" t="str">
        <f>IF(PRESUPUESTO!S367="","",PRESUPUESTO!S367)</f>
        <v/>
      </c>
      <c r="H368" s="89" t="str">
        <f>PRESUPUESTO!T367</f>
        <v/>
      </c>
      <c r="I368" s="97" t="str">
        <f>PRESUPUESTO!U367</f>
        <v/>
      </c>
      <c r="K368" s="45" t="str">
        <f>PRESUPUESTO!X367</f>
        <v/>
      </c>
    </row>
    <row r="369" spans="1:11" s="74" customFormat="1" ht="12" x14ac:dyDescent="0.2">
      <c r="A369" s="78" t="str">
        <f>PRESUPUESTO!I368</f>
        <v/>
      </c>
      <c r="B369" s="78"/>
      <c r="C369" s="107" t="str">
        <f>PRESUPUESTO!K368</f>
        <v/>
      </c>
      <c r="D369" s="87" t="str">
        <f>PRESUPUESTO!L368</f>
        <v/>
      </c>
      <c r="E369" s="56" t="str">
        <f>PRESUPUESTO!N368</f>
        <v/>
      </c>
      <c r="F369" s="50"/>
      <c r="G369" s="89" t="str">
        <f>IF(PRESUPUESTO!S368="","",PRESUPUESTO!S368)</f>
        <v/>
      </c>
      <c r="H369" s="89" t="str">
        <f>PRESUPUESTO!T368</f>
        <v/>
      </c>
      <c r="I369" s="97" t="str">
        <f>PRESUPUESTO!U368</f>
        <v/>
      </c>
      <c r="K369" s="45" t="str">
        <f>PRESUPUESTO!X368</f>
        <v/>
      </c>
    </row>
    <row r="370" spans="1:11" s="74" customFormat="1" ht="12" x14ac:dyDescent="0.2">
      <c r="A370" s="78" t="str">
        <f>PRESUPUESTO!I369</f>
        <v/>
      </c>
      <c r="B370" s="78"/>
      <c r="C370" s="107" t="str">
        <f>PRESUPUESTO!K369</f>
        <v/>
      </c>
      <c r="D370" s="87" t="str">
        <f>PRESUPUESTO!L369</f>
        <v/>
      </c>
      <c r="E370" s="56" t="str">
        <f>PRESUPUESTO!N369</f>
        <v/>
      </c>
      <c r="F370" s="50"/>
      <c r="G370" s="89" t="str">
        <f>IF(PRESUPUESTO!S369="","",PRESUPUESTO!S369)</f>
        <v/>
      </c>
      <c r="H370" s="89" t="str">
        <f>PRESUPUESTO!T369</f>
        <v/>
      </c>
      <c r="I370" s="97" t="str">
        <f>PRESUPUESTO!U369</f>
        <v/>
      </c>
      <c r="K370" s="45" t="str">
        <f>PRESUPUESTO!X369</f>
        <v/>
      </c>
    </row>
    <row r="371" spans="1:11" s="74" customFormat="1" ht="12" x14ac:dyDescent="0.2">
      <c r="A371" s="78" t="str">
        <f>PRESUPUESTO!I370</f>
        <v/>
      </c>
      <c r="B371" s="78"/>
      <c r="C371" s="107" t="str">
        <f>PRESUPUESTO!K370</f>
        <v/>
      </c>
      <c r="D371" s="87" t="str">
        <f>PRESUPUESTO!L370</f>
        <v/>
      </c>
      <c r="E371" s="56" t="str">
        <f>PRESUPUESTO!N370</f>
        <v/>
      </c>
      <c r="F371" s="50"/>
      <c r="G371" s="89" t="str">
        <f>IF(PRESUPUESTO!S370="","",PRESUPUESTO!S370)</f>
        <v/>
      </c>
      <c r="H371" s="89" t="str">
        <f>PRESUPUESTO!T370</f>
        <v/>
      </c>
      <c r="I371" s="97" t="str">
        <f>PRESUPUESTO!U370</f>
        <v/>
      </c>
      <c r="K371" s="45" t="str">
        <f>PRESUPUESTO!X370</f>
        <v/>
      </c>
    </row>
    <row r="372" spans="1:11" s="74" customFormat="1" ht="12" x14ac:dyDescent="0.2">
      <c r="A372" s="78" t="str">
        <f>PRESUPUESTO!I371</f>
        <v/>
      </c>
      <c r="B372" s="78"/>
      <c r="C372" s="107" t="str">
        <f>PRESUPUESTO!K371</f>
        <v/>
      </c>
      <c r="D372" s="87" t="str">
        <f>PRESUPUESTO!L371</f>
        <v/>
      </c>
      <c r="E372" s="56" t="str">
        <f>PRESUPUESTO!N371</f>
        <v/>
      </c>
      <c r="F372" s="50"/>
      <c r="G372" s="89" t="str">
        <f>IF(PRESUPUESTO!S371="","",PRESUPUESTO!S371)</f>
        <v/>
      </c>
      <c r="H372" s="89" t="str">
        <f>PRESUPUESTO!T371</f>
        <v/>
      </c>
      <c r="I372" s="97" t="str">
        <f>PRESUPUESTO!U371</f>
        <v/>
      </c>
      <c r="K372" s="45" t="str">
        <f>PRESUPUESTO!X371</f>
        <v/>
      </c>
    </row>
    <row r="373" spans="1:11" s="74" customFormat="1" ht="12" x14ac:dyDescent="0.2">
      <c r="A373" s="78" t="str">
        <f>PRESUPUESTO!I372</f>
        <v/>
      </c>
      <c r="B373" s="78"/>
      <c r="C373" s="107" t="str">
        <f>PRESUPUESTO!K372</f>
        <v/>
      </c>
      <c r="D373" s="87" t="str">
        <f>PRESUPUESTO!L372</f>
        <v/>
      </c>
      <c r="E373" s="56" t="str">
        <f>PRESUPUESTO!N372</f>
        <v/>
      </c>
      <c r="F373" s="50"/>
      <c r="G373" s="89" t="str">
        <f>IF(PRESUPUESTO!S372="","",PRESUPUESTO!S372)</f>
        <v/>
      </c>
      <c r="H373" s="89" t="str">
        <f>PRESUPUESTO!T372</f>
        <v/>
      </c>
      <c r="I373" s="97" t="str">
        <f>PRESUPUESTO!U372</f>
        <v/>
      </c>
      <c r="K373" s="45" t="str">
        <f>PRESUPUESTO!X372</f>
        <v/>
      </c>
    </row>
    <row r="374" spans="1:11" s="74" customFormat="1" ht="12" x14ac:dyDescent="0.2">
      <c r="A374" s="78" t="str">
        <f>PRESUPUESTO!I373</f>
        <v/>
      </c>
      <c r="B374" s="78"/>
      <c r="C374" s="107" t="str">
        <f>PRESUPUESTO!K373</f>
        <v/>
      </c>
      <c r="D374" s="87" t="str">
        <f>PRESUPUESTO!L373</f>
        <v/>
      </c>
      <c r="E374" s="56" t="str">
        <f>PRESUPUESTO!N373</f>
        <v/>
      </c>
      <c r="F374" s="50"/>
      <c r="G374" s="89" t="str">
        <f>IF(PRESUPUESTO!S373="","",PRESUPUESTO!S373)</f>
        <v/>
      </c>
      <c r="H374" s="89" t="str">
        <f>PRESUPUESTO!T373</f>
        <v/>
      </c>
      <c r="I374" s="97" t="str">
        <f>PRESUPUESTO!U373</f>
        <v/>
      </c>
      <c r="K374" s="45" t="str">
        <f>PRESUPUESTO!X373</f>
        <v/>
      </c>
    </row>
    <row r="375" spans="1:11" s="74" customFormat="1" ht="12" x14ac:dyDescent="0.2">
      <c r="A375" s="78" t="str">
        <f>PRESUPUESTO!I374</f>
        <v/>
      </c>
      <c r="B375" s="78"/>
      <c r="C375" s="107" t="str">
        <f>PRESUPUESTO!K374</f>
        <v/>
      </c>
      <c r="D375" s="87" t="str">
        <f>PRESUPUESTO!L374</f>
        <v/>
      </c>
      <c r="E375" s="56" t="str">
        <f>PRESUPUESTO!N374</f>
        <v/>
      </c>
      <c r="F375" s="50"/>
      <c r="G375" s="89" t="str">
        <f>IF(PRESUPUESTO!S374="","",PRESUPUESTO!S374)</f>
        <v/>
      </c>
      <c r="H375" s="89" t="str">
        <f>PRESUPUESTO!T374</f>
        <v/>
      </c>
      <c r="I375" s="97" t="str">
        <f>PRESUPUESTO!U374</f>
        <v/>
      </c>
      <c r="K375" s="45" t="str">
        <f>PRESUPUESTO!X374</f>
        <v/>
      </c>
    </row>
    <row r="376" spans="1:11" s="74" customFormat="1" ht="12" x14ac:dyDescent="0.2">
      <c r="A376" s="78" t="str">
        <f>PRESUPUESTO!I375</f>
        <v/>
      </c>
      <c r="B376" s="78"/>
      <c r="C376" s="107" t="str">
        <f>PRESUPUESTO!K375</f>
        <v/>
      </c>
      <c r="D376" s="87" t="str">
        <f>PRESUPUESTO!L375</f>
        <v/>
      </c>
      <c r="E376" s="56" t="str">
        <f>PRESUPUESTO!N375</f>
        <v/>
      </c>
      <c r="F376" s="50"/>
      <c r="G376" s="89" t="str">
        <f>IF(PRESUPUESTO!S375="","",PRESUPUESTO!S375)</f>
        <v/>
      </c>
      <c r="H376" s="89" t="str">
        <f>PRESUPUESTO!T375</f>
        <v/>
      </c>
      <c r="I376" s="97" t="str">
        <f>PRESUPUESTO!U375</f>
        <v/>
      </c>
      <c r="K376" s="45" t="str">
        <f>PRESUPUESTO!X375</f>
        <v/>
      </c>
    </row>
    <row r="377" spans="1:11" s="74" customFormat="1" ht="12" x14ac:dyDescent="0.2">
      <c r="A377" s="78" t="str">
        <f>PRESUPUESTO!I376</f>
        <v/>
      </c>
      <c r="B377" s="78"/>
      <c r="C377" s="107" t="str">
        <f>PRESUPUESTO!K376</f>
        <v/>
      </c>
      <c r="D377" s="87" t="str">
        <f>PRESUPUESTO!L376</f>
        <v/>
      </c>
      <c r="E377" s="56" t="str">
        <f>PRESUPUESTO!N376</f>
        <v/>
      </c>
      <c r="F377" s="50"/>
      <c r="G377" s="89" t="str">
        <f>IF(PRESUPUESTO!S376="","",PRESUPUESTO!S376)</f>
        <v/>
      </c>
      <c r="H377" s="89" t="str">
        <f>PRESUPUESTO!T376</f>
        <v/>
      </c>
      <c r="I377" s="97" t="str">
        <f>PRESUPUESTO!U376</f>
        <v/>
      </c>
      <c r="K377" s="45" t="str">
        <f>PRESUPUESTO!X376</f>
        <v/>
      </c>
    </row>
    <row r="378" spans="1:11" s="74" customFormat="1" ht="12" x14ac:dyDescent="0.2">
      <c r="A378" s="78" t="str">
        <f>PRESUPUESTO!I377</f>
        <v/>
      </c>
      <c r="B378" s="78"/>
      <c r="C378" s="107" t="str">
        <f>PRESUPUESTO!K377</f>
        <v/>
      </c>
      <c r="D378" s="87" t="str">
        <f>PRESUPUESTO!L377</f>
        <v/>
      </c>
      <c r="E378" s="56" t="str">
        <f>PRESUPUESTO!N377</f>
        <v/>
      </c>
      <c r="F378" s="50"/>
      <c r="G378" s="89" t="str">
        <f>IF(PRESUPUESTO!S377="","",PRESUPUESTO!S377)</f>
        <v/>
      </c>
      <c r="H378" s="89" t="str">
        <f>PRESUPUESTO!T377</f>
        <v/>
      </c>
      <c r="I378" s="97" t="str">
        <f>PRESUPUESTO!U377</f>
        <v/>
      </c>
      <c r="K378" s="45" t="str">
        <f>PRESUPUESTO!X377</f>
        <v/>
      </c>
    </row>
    <row r="379" spans="1:11" s="74" customFormat="1" ht="12" x14ac:dyDescent="0.2">
      <c r="A379" s="78" t="str">
        <f>PRESUPUESTO!I378</f>
        <v/>
      </c>
      <c r="B379" s="78"/>
      <c r="C379" s="107" t="str">
        <f>PRESUPUESTO!K378</f>
        <v/>
      </c>
      <c r="D379" s="87" t="str">
        <f>PRESUPUESTO!L378</f>
        <v/>
      </c>
      <c r="E379" s="56" t="str">
        <f>PRESUPUESTO!N378</f>
        <v/>
      </c>
      <c r="F379" s="50"/>
      <c r="G379" s="89" t="str">
        <f>IF(PRESUPUESTO!S378="","",PRESUPUESTO!S378)</f>
        <v/>
      </c>
      <c r="H379" s="89" t="str">
        <f>PRESUPUESTO!T378</f>
        <v/>
      </c>
      <c r="I379" s="97" t="str">
        <f>PRESUPUESTO!U378</f>
        <v/>
      </c>
      <c r="K379" s="45" t="str">
        <f>PRESUPUESTO!X378</f>
        <v/>
      </c>
    </row>
    <row r="380" spans="1:11" s="74" customFormat="1" ht="12" x14ac:dyDescent="0.2">
      <c r="A380" s="78" t="str">
        <f>PRESUPUESTO!I379</f>
        <v/>
      </c>
      <c r="B380" s="78"/>
      <c r="C380" s="107" t="str">
        <f>PRESUPUESTO!K379</f>
        <v/>
      </c>
      <c r="D380" s="87" t="str">
        <f>PRESUPUESTO!L379</f>
        <v/>
      </c>
      <c r="E380" s="56" t="str">
        <f>PRESUPUESTO!N379</f>
        <v/>
      </c>
      <c r="F380" s="50"/>
      <c r="G380" s="89" t="str">
        <f>IF(PRESUPUESTO!S379="","",PRESUPUESTO!S379)</f>
        <v/>
      </c>
      <c r="H380" s="89" t="str">
        <f>PRESUPUESTO!T379</f>
        <v/>
      </c>
      <c r="I380" s="97" t="str">
        <f>PRESUPUESTO!U379</f>
        <v/>
      </c>
      <c r="K380" s="45" t="str">
        <f>PRESUPUESTO!X379</f>
        <v/>
      </c>
    </row>
    <row r="381" spans="1:11" s="74" customFormat="1" ht="12" x14ac:dyDescent="0.2">
      <c r="A381" s="78" t="str">
        <f>PRESUPUESTO!I380</f>
        <v/>
      </c>
      <c r="B381" s="78"/>
      <c r="C381" s="107" t="str">
        <f>PRESUPUESTO!K380</f>
        <v/>
      </c>
      <c r="D381" s="87" t="str">
        <f>PRESUPUESTO!L380</f>
        <v/>
      </c>
      <c r="E381" s="56" t="str">
        <f>PRESUPUESTO!N380</f>
        <v/>
      </c>
      <c r="F381" s="50"/>
      <c r="G381" s="89" t="str">
        <f>IF(PRESUPUESTO!S380="","",PRESUPUESTO!S380)</f>
        <v/>
      </c>
      <c r="H381" s="89" t="str">
        <f>PRESUPUESTO!T380</f>
        <v/>
      </c>
      <c r="I381" s="97" t="str">
        <f>PRESUPUESTO!U380</f>
        <v/>
      </c>
      <c r="K381" s="45" t="str">
        <f>PRESUPUESTO!X380</f>
        <v/>
      </c>
    </row>
    <row r="382" spans="1:11" s="74" customFormat="1" ht="12" x14ac:dyDescent="0.2">
      <c r="A382" s="78" t="str">
        <f>PRESUPUESTO!I381</f>
        <v/>
      </c>
      <c r="B382" s="78"/>
      <c r="C382" s="107" t="str">
        <f>PRESUPUESTO!K381</f>
        <v/>
      </c>
      <c r="D382" s="87" t="str">
        <f>PRESUPUESTO!L381</f>
        <v/>
      </c>
      <c r="E382" s="56" t="str">
        <f>PRESUPUESTO!N381</f>
        <v/>
      </c>
      <c r="F382" s="50"/>
      <c r="G382" s="89" t="str">
        <f>IF(PRESUPUESTO!S381="","",PRESUPUESTO!S381)</f>
        <v/>
      </c>
      <c r="H382" s="89" t="str">
        <f>PRESUPUESTO!T381</f>
        <v/>
      </c>
      <c r="I382" s="97" t="str">
        <f>PRESUPUESTO!U381</f>
        <v/>
      </c>
      <c r="K382" s="45" t="str">
        <f>PRESUPUESTO!X381</f>
        <v/>
      </c>
    </row>
    <row r="383" spans="1:11" s="74" customFormat="1" ht="12" x14ac:dyDescent="0.2">
      <c r="A383" s="78" t="str">
        <f>PRESUPUESTO!I382</f>
        <v/>
      </c>
      <c r="B383" s="78"/>
      <c r="C383" s="107" t="str">
        <f>PRESUPUESTO!K382</f>
        <v/>
      </c>
      <c r="D383" s="87" t="str">
        <f>PRESUPUESTO!L382</f>
        <v/>
      </c>
      <c r="E383" s="56" t="str">
        <f>PRESUPUESTO!N382</f>
        <v/>
      </c>
      <c r="F383" s="50"/>
      <c r="G383" s="89" t="str">
        <f>IF(PRESUPUESTO!S382="","",PRESUPUESTO!S382)</f>
        <v/>
      </c>
      <c r="H383" s="89" t="str">
        <f>PRESUPUESTO!T382</f>
        <v/>
      </c>
      <c r="I383" s="97" t="str">
        <f>PRESUPUESTO!U382</f>
        <v/>
      </c>
      <c r="K383" s="45" t="str">
        <f>PRESUPUESTO!X382</f>
        <v/>
      </c>
    </row>
    <row r="384" spans="1:11" s="74" customFormat="1" ht="12" x14ac:dyDescent="0.2">
      <c r="A384" s="78" t="str">
        <f>PRESUPUESTO!I383</f>
        <v/>
      </c>
      <c r="B384" s="78"/>
      <c r="C384" s="107" t="str">
        <f>PRESUPUESTO!K383</f>
        <v/>
      </c>
      <c r="D384" s="87" t="str">
        <f>PRESUPUESTO!L383</f>
        <v/>
      </c>
      <c r="E384" s="56" t="str">
        <f>PRESUPUESTO!N383</f>
        <v/>
      </c>
      <c r="F384" s="50"/>
      <c r="G384" s="89" t="str">
        <f>IF(PRESUPUESTO!S383="","",PRESUPUESTO!S383)</f>
        <v/>
      </c>
      <c r="H384" s="89" t="str">
        <f>PRESUPUESTO!T383</f>
        <v/>
      </c>
      <c r="I384" s="97" t="str">
        <f>PRESUPUESTO!U383</f>
        <v/>
      </c>
      <c r="K384" s="45" t="str">
        <f>PRESUPUESTO!X383</f>
        <v/>
      </c>
    </row>
    <row r="385" spans="1:11" s="74" customFormat="1" ht="12" x14ac:dyDescent="0.2">
      <c r="A385" s="78" t="str">
        <f>PRESUPUESTO!I384</f>
        <v/>
      </c>
      <c r="B385" s="78"/>
      <c r="C385" s="107" t="str">
        <f>PRESUPUESTO!K384</f>
        <v/>
      </c>
      <c r="D385" s="87" t="str">
        <f>PRESUPUESTO!L384</f>
        <v/>
      </c>
      <c r="E385" s="56" t="str">
        <f>PRESUPUESTO!N384</f>
        <v/>
      </c>
      <c r="F385" s="50"/>
      <c r="G385" s="89" t="str">
        <f>IF(PRESUPUESTO!S384="","",PRESUPUESTO!S384)</f>
        <v/>
      </c>
      <c r="H385" s="89" t="str">
        <f>PRESUPUESTO!T384</f>
        <v/>
      </c>
      <c r="I385" s="97" t="str">
        <f>PRESUPUESTO!U384</f>
        <v/>
      </c>
      <c r="K385" s="45" t="str">
        <f>PRESUPUESTO!X384</f>
        <v/>
      </c>
    </row>
    <row r="386" spans="1:11" s="74" customFormat="1" ht="12" x14ac:dyDescent="0.2">
      <c r="A386" s="78" t="str">
        <f>PRESUPUESTO!I385</f>
        <v/>
      </c>
      <c r="B386" s="78"/>
      <c r="C386" s="107" t="str">
        <f>PRESUPUESTO!K385</f>
        <v/>
      </c>
      <c r="D386" s="87" t="str">
        <f>PRESUPUESTO!L385</f>
        <v/>
      </c>
      <c r="E386" s="56" t="str">
        <f>PRESUPUESTO!N385</f>
        <v/>
      </c>
      <c r="F386" s="50"/>
      <c r="G386" s="89" t="str">
        <f>IF(PRESUPUESTO!S385="","",PRESUPUESTO!S385)</f>
        <v/>
      </c>
      <c r="H386" s="89" t="str">
        <f>PRESUPUESTO!T385</f>
        <v/>
      </c>
      <c r="I386" s="97" t="str">
        <f>PRESUPUESTO!U385</f>
        <v/>
      </c>
      <c r="K386" s="45" t="str">
        <f>PRESUPUESTO!X385</f>
        <v/>
      </c>
    </row>
    <row r="387" spans="1:11" s="74" customFormat="1" ht="12" x14ac:dyDescent="0.2">
      <c r="A387" s="78" t="str">
        <f>PRESUPUESTO!I386</f>
        <v/>
      </c>
      <c r="B387" s="78"/>
      <c r="C387" s="107" t="str">
        <f>PRESUPUESTO!K386</f>
        <v/>
      </c>
      <c r="D387" s="87" t="str">
        <f>PRESUPUESTO!L386</f>
        <v/>
      </c>
      <c r="E387" s="56" t="str">
        <f>PRESUPUESTO!N386</f>
        <v/>
      </c>
      <c r="F387" s="50"/>
      <c r="G387" s="89" t="str">
        <f>IF(PRESUPUESTO!S386="","",PRESUPUESTO!S386)</f>
        <v/>
      </c>
      <c r="H387" s="89" t="str">
        <f>PRESUPUESTO!T386</f>
        <v/>
      </c>
      <c r="I387" s="97" t="str">
        <f>PRESUPUESTO!U386</f>
        <v/>
      </c>
      <c r="K387" s="45" t="str">
        <f>PRESUPUESTO!X386</f>
        <v/>
      </c>
    </row>
    <row r="388" spans="1:11" s="74" customFormat="1" ht="12" x14ac:dyDescent="0.2">
      <c r="A388" s="78" t="str">
        <f>PRESUPUESTO!I387</f>
        <v/>
      </c>
      <c r="B388" s="78"/>
      <c r="C388" s="107" t="str">
        <f>PRESUPUESTO!K387</f>
        <v/>
      </c>
      <c r="D388" s="87" t="str">
        <f>PRESUPUESTO!L387</f>
        <v/>
      </c>
      <c r="E388" s="56" t="str">
        <f>PRESUPUESTO!N387</f>
        <v/>
      </c>
      <c r="F388" s="50"/>
      <c r="G388" s="89" t="str">
        <f>IF(PRESUPUESTO!S387="","",PRESUPUESTO!S387)</f>
        <v/>
      </c>
      <c r="H388" s="89" t="str">
        <f>PRESUPUESTO!T387</f>
        <v/>
      </c>
      <c r="I388" s="97" t="str">
        <f>PRESUPUESTO!U387</f>
        <v/>
      </c>
      <c r="K388" s="45" t="str">
        <f>PRESUPUESTO!X387</f>
        <v/>
      </c>
    </row>
    <row r="389" spans="1:11" s="74" customFormat="1" ht="12" x14ac:dyDescent="0.2">
      <c r="A389" s="78" t="str">
        <f>PRESUPUESTO!I388</f>
        <v/>
      </c>
      <c r="B389" s="78"/>
      <c r="C389" s="107" t="str">
        <f>PRESUPUESTO!K388</f>
        <v/>
      </c>
      <c r="D389" s="87" t="str">
        <f>PRESUPUESTO!L388</f>
        <v/>
      </c>
      <c r="E389" s="56" t="str">
        <f>PRESUPUESTO!N388</f>
        <v/>
      </c>
      <c r="F389" s="50"/>
      <c r="G389" s="89" t="str">
        <f>IF(PRESUPUESTO!S388="","",PRESUPUESTO!S388)</f>
        <v/>
      </c>
      <c r="H389" s="89" t="str">
        <f>PRESUPUESTO!T388</f>
        <v/>
      </c>
      <c r="I389" s="97" t="str">
        <f>PRESUPUESTO!U388</f>
        <v/>
      </c>
      <c r="K389" s="45" t="str">
        <f>PRESUPUESTO!X388</f>
        <v/>
      </c>
    </row>
    <row r="390" spans="1:11" s="74" customFormat="1" ht="12" x14ac:dyDescent="0.2">
      <c r="A390" s="78" t="str">
        <f>PRESUPUESTO!I389</f>
        <v/>
      </c>
      <c r="B390" s="78"/>
      <c r="C390" s="107" t="str">
        <f>PRESUPUESTO!K389</f>
        <v/>
      </c>
      <c r="D390" s="87" t="str">
        <f>PRESUPUESTO!L389</f>
        <v/>
      </c>
      <c r="E390" s="56" t="str">
        <f>PRESUPUESTO!N389</f>
        <v/>
      </c>
      <c r="F390" s="50"/>
      <c r="G390" s="89" t="str">
        <f>IF(PRESUPUESTO!S389="","",PRESUPUESTO!S389)</f>
        <v/>
      </c>
      <c r="H390" s="89" t="str">
        <f>PRESUPUESTO!T389</f>
        <v/>
      </c>
      <c r="I390" s="97" t="str">
        <f>PRESUPUESTO!U389</f>
        <v/>
      </c>
      <c r="K390" s="45" t="str">
        <f>PRESUPUESTO!X389</f>
        <v/>
      </c>
    </row>
    <row r="391" spans="1:11" s="74" customFormat="1" ht="12" x14ac:dyDescent="0.2">
      <c r="A391" s="78" t="str">
        <f>PRESUPUESTO!I390</f>
        <v/>
      </c>
      <c r="B391" s="78"/>
      <c r="C391" s="107" t="str">
        <f>PRESUPUESTO!K390</f>
        <v/>
      </c>
      <c r="D391" s="87" t="str">
        <f>PRESUPUESTO!L390</f>
        <v/>
      </c>
      <c r="E391" s="56" t="str">
        <f>PRESUPUESTO!N390</f>
        <v/>
      </c>
      <c r="F391" s="50"/>
      <c r="G391" s="89" t="str">
        <f>IF(PRESUPUESTO!S390="","",PRESUPUESTO!S390)</f>
        <v/>
      </c>
      <c r="H391" s="89" t="str">
        <f>PRESUPUESTO!T390</f>
        <v/>
      </c>
      <c r="I391" s="97" t="str">
        <f>PRESUPUESTO!U390</f>
        <v/>
      </c>
      <c r="K391" s="45" t="str">
        <f>PRESUPUESTO!X390</f>
        <v/>
      </c>
    </row>
    <row r="392" spans="1:11" s="74" customFormat="1" ht="12" x14ac:dyDescent="0.2">
      <c r="A392" s="78" t="str">
        <f>PRESUPUESTO!I391</f>
        <v/>
      </c>
      <c r="B392" s="78"/>
      <c r="C392" s="107" t="str">
        <f>PRESUPUESTO!K391</f>
        <v/>
      </c>
      <c r="D392" s="87" t="str">
        <f>PRESUPUESTO!L391</f>
        <v/>
      </c>
      <c r="E392" s="56" t="str">
        <f>PRESUPUESTO!N391</f>
        <v/>
      </c>
      <c r="F392" s="50"/>
      <c r="G392" s="89" t="str">
        <f>IF(PRESUPUESTO!S391="","",PRESUPUESTO!S391)</f>
        <v/>
      </c>
      <c r="H392" s="89" t="str">
        <f>PRESUPUESTO!T391</f>
        <v/>
      </c>
      <c r="I392" s="97" t="str">
        <f>PRESUPUESTO!U391</f>
        <v/>
      </c>
      <c r="K392" s="45" t="str">
        <f>PRESUPUESTO!X391</f>
        <v/>
      </c>
    </row>
    <row r="393" spans="1:11" s="74" customFormat="1" ht="12" x14ac:dyDescent="0.2">
      <c r="A393" s="78" t="str">
        <f>PRESUPUESTO!I392</f>
        <v/>
      </c>
      <c r="B393" s="78"/>
      <c r="C393" s="107" t="str">
        <f>PRESUPUESTO!K392</f>
        <v/>
      </c>
      <c r="D393" s="87" t="str">
        <f>PRESUPUESTO!L392</f>
        <v/>
      </c>
      <c r="E393" s="56" t="str">
        <f>PRESUPUESTO!N392</f>
        <v/>
      </c>
      <c r="F393" s="50"/>
      <c r="G393" s="89" t="str">
        <f>IF(PRESUPUESTO!S392="","",PRESUPUESTO!S392)</f>
        <v/>
      </c>
      <c r="H393" s="89" t="str">
        <f>PRESUPUESTO!T392</f>
        <v/>
      </c>
      <c r="I393" s="97" t="str">
        <f>PRESUPUESTO!U392</f>
        <v/>
      </c>
      <c r="K393" s="45" t="str">
        <f>PRESUPUESTO!X392</f>
        <v/>
      </c>
    </row>
    <row r="394" spans="1:11" s="74" customFormat="1" ht="12" x14ac:dyDescent="0.2">
      <c r="A394" s="78" t="str">
        <f>PRESUPUESTO!I393</f>
        <v/>
      </c>
      <c r="B394" s="78"/>
      <c r="C394" s="107" t="str">
        <f>PRESUPUESTO!K393</f>
        <v/>
      </c>
      <c r="D394" s="87" t="str">
        <f>PRESUPUESTO!L393</f>
        <v/>
      </c>
      <c r="E394" s="56" t="str">
        <f>PRESUPUESTO!N393</f>
        <v/>
      </c>
      <c r="F394" s="50"/>
      <c r="G394" s="89" t="str">
        <f>IF(PRESUPUESTO!S393="","",PRESUPUESTO!S393)</f>
        <v/>
      </c>
      <c r="H394" s="89" t="str">
        <f>PRESUPUESTO!T393</f>
        <v/>
      </c>
      <c r="I394" s="97" t="str">
        <f>PRESUPUESTO!U393</f>
        <v/>
      </c>
      <c r="K394" s="45" t="str">
        <f>PRESUPUESTO!X393</f>
        <v/>
      </c>
    </row>
    <row r="395" spans="1:11" s="74" customFormat="1" ht="12" x14ac:dyDescent="0.2">
      <c r="A395" s="78" t="str">
        <f>PRESUPUESTO!I394</f>
        <v/>
      </c>
      <c r="B395" s="78"/>
      <c r="C395" s="107" t="str">
        <f>PRESUPUESTO!K394</f>
        <v/>
      </c>
      <c r="D395" s="87" t="str">
        <f>PRESUPUESTO!L394</f>
        <v/>
      </c>
      <c r="E395" s="56" t="str">
        <f>PRESUPUESTO!N394</f>
        <v/>
      </c>
      <c r="F395" s="50"/>
      <c r="G395" s="89" t="str">
        <f>IF(PRESUPUESTO!S394="","",PRESUPUESTO!S394)</f>
        <v/>
      </c>
      <c r="H395" s="89" t="str">
        <f>PRESUPUESTO!T394</f>
        <v/>
      </c>
      <c r="I395" s="97" t="str">
        <f>PRESUPUESTO!U394</f>
        <v/>
      </c>
      <c r="K395" s="45" t="str">
        <f>PRESUPUESTO!X394</f>
        <v/>
      </c>
    </row>
    <row r="396" spans="1:11" s="74" customFormat="1" ht="12" x14ac:dyDescent="0.2">
      <c r="A396" s="78" t="str">
        <f>PRESUPUESTO!I395</f>
        <v/>
      </c>
      <c r="B396" s="78"/>
      <c r="C396" s="107" t="str">
        <f>PRESUPUESTO!K395</f>
        <v/>
      </c>
      <c r="D396" s="87" t="str">
        <f>PRESUPUESTO!L395</f>
        <v/>
      </c>
      <c r="E396" s="56" t="str">
        <f>PRESUPUESTO!N395</f>
        <v/>
      </c>
      <c r="F396" s="50"/>
      <c r="G396" s="89" t="str">
        <f>IF(PRESUPUESTO!S395="","",PRESUPUESTO!S395)</f>
        <v/>
      </c>
      <c r="H396" s="89" t="str">
        <f>PRESUPUESTO!T395</f>
        <v/>
      </c>
      <c r="I396" s="97" t="str">
        <f>PRESUPUESTO!U395</f>
        <v/>
      </c>
      <c r="K396" s="45" t="str">
        <f>PRESUPUESTO!X395</f>
        <v/>
      </c>
    </row>
    <row r="397" spans="1:11" s="74" customFormat="1" ht="12" x14ac:dyDescent="0.2">
      <c r="A397" s="78" t="str">
        <f>PRESUPUESTO!I396</f>
        <v/>
      </c>
      <c r="B397" s="78"/>
      <c r="C397" s="107" t="str">
        <f>PRESUPUESTO!K396</f>
        <v/>
      </c>
      <c r="D397" s="87" t="str">
        <f>PRESUPUESTO!L396</f>
        <v/>
      </c>
      <c r="E397" s="56" t="str">
        <f>PRESUPUESTO!N396</f>
        <v/>
      </c>
      <c r="F397" s="50"/>
      <c r="G397" s="89" t="str">
        <f>IF(PRESUPUESTO!S396="","",PRESUPUESTO!S396)</f>
        <v/>
      </c>
      <c r="H397" s="89" t="str">
        <f>PRESUPUESTO!T396</f>
        <v/>
      </c>
      <c r="I397" s="97" t="str">
        <f>PRESUPUESTO!U396</f>
        <v/>
      </c>
      <c r="K397" s="45" t="str">
        <f>PRESUPUESTO!X396</f>
        <v/>
      </c>
    </row>
    <row r="398" spans="1:11" s="74" customFormat="1" ht="12" x14ac:dyDescent="0.2">
      <c r="A398" s="78" t="str">
        <f>PRESUPUESTO!I397</f>
        <v/>
      </c>
      <c r="B398" s="78"/>
      <c r="C398" s="107" t="str">
        <f>PRESUPUESTO!K397</f>
        <v/>
      </c>
      <c r="D398" s="87" t="str">
        <f>PRESUPUESTO!L397</f>
        <v/>
      </c>
      <c r="E398" s="56" t="str">
        <f>PRESUPUESTO!N397</f>
        <v/>
      </c>
      <c r="F398" s="50"/>
      <c r="G398" s="89" t="str">
        <f>IF(PRESUPUESTO!S397="","",PRESUPUESTO!S397)</f>
        <v/>
      </c>
      <c r="H398" s="89" t="str">
        <f>PRESUPUESTO!T397</f>
        <v/>
      </c>
      <c r="I398" s="97" t="str">
        <f>PRESUPUESTO!U397</f>
        <v/>
      </c>
      <c r="K398" s="45" t="str">
        <f>PRESUPUESTO!X397</f>
        <v/>
      </c>
    </row>
    <row r="399" spans="1:11" s="74" customFormat="1" ht="12" x14ac:dyDescent="0.2">
      <c r="A399" s="78" t="str">
        <f>PRESUPUESTO!I398</f>
        <v/>
      </c>
      <c r="B399" s="78"/>
      <c r="C399" s="107" t="str">
        <f>PRESUPUESTO!K398</f>
        <v/>
      </c>
      <c r="D399" s="87" t="str">
        <f>PRESUPUESTO!L398</f>
        <v/>
      </c>
      <c r="E399" s="56" t="str">
        <f>PRESUPUESTO!N398</f>
        <v/>
      </c>
      <c r="F399" s="50"/>
      <c r="G399" s="89" t="str">
        <f>IF(PRESUPUESTO!S398="","",PRESUPUESTO!S398)</f>
        <v/>
      </c>
      <c r="H399" s="89" t="str">
        <f>PRESUPUESTO!T398</f>
        <v/>
      </c>
      <c r="I399" s="97" t="str">
        <f>PRESUPUESTO!U398</f>
        <v/>
      </c>
      <c r="K399" s="45" t="str">
        <f>PRESUPUESTO!X398</f>
        <v/>
      </c>
    </row>
    <row r="400" spans="1:11" s="74" customFormat="1" ht="12" x14ac:dyDescent="0.2">
      <c r="A400" s="78" t="str">
        <f>PRESUPUESTO!I399</f>
        <v/>
      </c>
      <c r="B400" s="78"/>
      <c r="C400" s="107" t="str">
        <f>PRESUPUESTO!K399</f>
        <v/>
      </c>
      <c r="D400" s="87" t="str">
        <f>PRESUPUESTO!L399</f>
        <v/>
      </c>
      <c r="E400" s="56" t="str">
        <f>PRESUPUESTO!N399</f>
        <v/>
      </c>
      <c r="F400" s="50"/>
      <c r="G400" s="89" t="str">
        <f>IF(PRESUPUESTO!S399="","",PRESUPUESTO!S399)</f>
        <v/>
      </c>
      <c r="H400" s="89" t="str">
        <f>PRESUPUESTO!T399</f>
        <v/>
      </c>
      <c r="I400" s="97" t="str">
        <f>PRESUPUESTO!U399</f>
        <v/>
      </c>
      <c r="K400" s="45" t="str">
        <f>PRESUPUESTO!X399</f>
        <v/>
      </c>
    </row>
    <row r="401" spans="1:11" s="74" customFormat="1" ht="12" x14ac:dyDescent="0.2">
      <c r="A401" s="78" t="str">
        <f>PRESUPUESTO!I400</f>
        <v/>
      </c>
      <c r="B401" s="78"/>
      <c r="C401" s="107" t="str">
        <f>PRESUPUESTO!K400</f>
        <v/>
      </c>
      <c r="D401" s="87" t="str">
        <f>PRESUPUESTO!L400</f>
        <v/>
      </c>
      <c r="E401" s="56" t="str">
        <f>PRESUPUESTO!N400</f>
        <v/>
      </c>
      <c r="F401" s="50"/>
      <c r="G401" s="89" t="str">
        <f>IF(PRESUPUESTO!S400="","",PRESUPUESTO!S400)</f>
        <v/>
      </c>
      <c r="H401" s="89" t="str">
        <f>PRESUPUESTO!T400</f>
        <v/>
      </c>
      <c r="I401" s="97" t="str">
        <f>PRESUPUESTO!U400</f>
        <v/>
      </c>
      <c r="K401" s="45" t="str">
        <f>PRESUPUESTO!X400</f>
        <v/>
      </c>
    </row>
    <row r="402" spans="1:11" s="74" customFormat="1" ht="12" x14ac:dyDescent="0.2">
      <c r="A402" s="78" t="str">
        <f>PRESUPUESTO!I401</f>
        <v/>
      </c>
      <c r="B402" s="78"/>
      <c r="C402" s="107" t="str">
        <f>PRESUPUESTO!K401</f>
        <v/>
      </c>
      <c r="D402" s="87" t="str">
        <f>PRESUPUESTO!L401</f>
        <v/>
      </c>
      <c r="E402" s="56" t="str">
        <f>PRESUPUESTO!N401</f>
        <v/>
      </c>
      <c r="F402" s="50"/>
      <c r="G402" s="89" t="str">
        <f>IF(PRESUPUESTO!S401="","",PRESUPUESTO!S401)</f>
        <v/>
      </c>
      <c r="H402" s="89" t="str">
        <f>PRESUPUESTO!T401</f>
        <v/>
      </c>
      <c r="I402" s="97" t="str">
        <f>PRESUPUESTO!U401</f>
        <v/>
      </c>
      <c r="K402" s="45" t="str">
        <f>PRESUPUESTO!X401</f>
        <v/>
      </c>
    </row>
    <row r="403" spans="1:11" s="74" customFormat="1" ht="12" x14ac:dyDescent="0.2">
      <c r="A403" s="78" t="str">
        <f>PRESUPUESTO!I402</f>
        <v/>
      </c>
      <c r="B403" s="78"/>
      <c r="C403" s="107" t="str">
        <f>PRESUPUESTO!K402</f>
        <v/>
      </c>
      <c r="D403" s="87" t="str">
        <f>PRESUPUESTO!L402</f>
        <v/>
      </c>
      <c r="E403" s="56" t="str">
        <f>PRESUPUESTO!N402</f>
        <v/>
      </c>
      <c r="F403" s="50"/>
      <c r="G403" s="89" t="str">
        <f>IF(PRESUPUESTO!S402="","",PRESUPUESTO!S402)</f>
        <v/>
      </c>
      <c r="H403" s="89" t="str">
        <f>PRESUPUESTO!T402</f>
        <v/>
      </c>
      <c r="I403" s="97" t="str">
        <f>PRESUPUESTO!U402</f>
        <v/>
      </c>
      <c r="K403" s="45" t="str">
        <f>PRESUPUESTO!X402</f>
        <v/>
      </c>
    </row>
    <row r="404" spans="1:11" s="74" customFormat="1" ht="12" x14ac:dyDescent="0.2">
      <c r="A404" s="78" t="str">
        <f>PRESUPUESTO!I403</f>
        <v/>
      </c>
      <c r="B404" s="78"/>
      <c r="C404" s="107" t="str">
        <f>PRESUPUESTO!K403</f>
        <v/>
      </c>
      <c r="D404" s="87" t="str">
        <f>PRESUPUESTO!L403</f>
        <v/>
      </c>
      <c r="E404" s="56" t="str">
        <f>PRESUPUESTO!N403</f>
        <v/>
      </c>
      <c r="F404" s="50"/>
      <c r="G404" s="89" t="str">
        <f>IF(PRESUPUESTO!S403="","",PRESUPUESTO!S403)</f>
        <v/>
      </c>
      <c r="H404" s="89" t="str">
        <f>PRESUPUESTO!T403</f>
        <v/>
      </c>
      <c r="I404" s="97" t="str">
        <f>PRESUPUESTO!U403</f>
        <v/>
      </c>
      <c r="K404" s="45" t="str">
        <f>PRESUPUESTO!X403</f>
        <v/>
      </c>
    </row>
    <row r="405" spans="1:11" s="74" customFormat="1" ht="12" x14ac:dyDescent="0.2">
      <c r="A405" s="78" t="str">
        <f>PRESUPUESTO!I404</f>
        <v/>
      </c>
      <c r="B405" s="78"/>
      <c r="C405" s="107" t="str">
        <f>PRESUPUESTO!K404</f>
        <v/>
      </c>
      <c r="D405" s="87" t="str">
        <f>PRESUPUESTO!L404</f>
        <v/>
      </c>
      <c r="E405" s="56" t="str">
        <f>PRESUPUESTO!N404</f>
        <v/>
      </c>
      <c r="F405" s="50"/>
      <c r="G405" s="89" t="str">
        <f>IF(PRESUPUESTO!S404="","",PRESUPUESTO!S404)</f>
        <v/>
      </c>
      <c r="H405" s="89" t="str">
        <f>PRESUPUESTO!T404</f>
        <v/>
      </c>
      <c r="I405" s="97" t="str">
        <f>PRESUPUESTO!U404</f>
        <v/>
      </c>
      <c r="K405" s="45" t="str">
        <f>PRESUPUESTO!X404</f>
        <v/>
      </c>
    </row>
    <row r="406" spans="1:11" s="74" customFormat="1" ht="12" x14ac:dyDescent="0.2">
      <c r="A406" s="78" t="str">
        <f>PRESUPUESTO!I405</f>
        <v/>
      </c>
      <c r="B406" s="78"/>
      <c r="C406" s="107" t="str">
        <f>PRESUPUESTO!K405</f>
        <v/>
      </c>
      <c r="D406" s="87" t="str">
        <f>PRESUPUESTO!L405</f>
        <v/>
      </c>
      <c r="E406" s="56" t="str">
        <f>PRESUPUESTO!N405</f>
        <v/>
      </c>
      <c r="F406" s="50"/>
      <c r="G406" s="89" t="str">
        <f>IF(PRESUPUESTO!S405="","",PRESUPUESTO!S405)</f>
        <v/>
      </c>
      <c r="H406" s="89" t="str">
        <f>PRESUPUESTO!T405</f>
        <v/>
      </c>
      <c r="I406" s="97" t="str">
        <f>PRESUPUESTO!U405</f>
        <v/>
      </c>
      <c r="K406" s="45" t="str">
        <f>PRESUPUESTO!X405</f>
        <v/>
      </c>
    </row>
    <row r="407" spans="1:11" s="74" customFormat="1" ht="12" x14ac:dyDescent="0.2">
      <c r="A407" s="78" t="str">
        <f>PRESUPUESTO!I406</f>
        <v/>
      </c>
      <c r="B407" s="78"/>
      <c r="C407" s="107" t="str">
        <f>PRESUPUESTO!K406</f>
        <v/>
      </c>
      <c r="D407" s="87" t="str">
        <f>PRESUPUESTO!L406</f>
        <v/>
      </c>
      <c r="E407" s="56" t="str">
        <f>PRESUPUESTO!N406</f>
        <v/>
      </c>
      <c r="F407" s="50"/>
      <c r="G407" s="89" t="str">
        <f>IF(PRESUPUESTO!S406="","",PRESUPUESTO!S406)</f>
        <v/>
      </c>
      <c r="H407" s="89" t="str">
        <f>PRESUPUESTO!T406</f>
        <v/>
      </c>
      <c r="I407" s="97" t="str">
        <f>PRESUPUESTO!U406</f>
        <v/>
      </c>
      <c r="K407" s="45" t="str">
        <f>PRESUPUESTO!X406</f>
        <v/>
      </c>
    </row>
    <row r="408" spans="1:11" s="74" customFormat="1" ht="12" x14ac:dyDescent="0.2">
      <c r="A408" s="78" t="str">
        <f>PRESUPUESTO!I407</f>
        <v/>
      </c>
      <c r="B408" s="78"/>
      <c r="C408" s="107" t="str">
        <f>PRESUPUESTO!K407</f>
        <v/>
      </c>
      <c r="D408" s="87" t="str">
        <f>PRESUPUESTO!L407</f>
        <v/>
      </c>
      <c r="E408" s="56" t="str">
        <f>PRESUPUESTO!N407</f>
        <v/>
      </c>
      <c r="F408" s="50"/>
      <c r="G408" s="89" t="str">
        <f>IF(PRESUPUESTO!S407="","",PRESUPUESTO!S407)</f>
        <v/>
      </c>
      <c r="H408" s="89" t="str">
        <f>PRESUPUESTO!T407</f>
        <v/>
      </c>
      <c r="I408" s="97" t="str">
        <f>PRESUPUESTO!U407</f>
        <v/>
      </c>
      <c r="K408" s="45" t="str">
        <f>PRESUPUESTO!X407</f>
        <v/>
      </c>
    </row>
    <row r="409" spans="1:11" s="74" customFormat="1" ht="12" x14ac:dyDescent="0.2">
      <c r="A409" s="78" t="str">
        <f>PRESUPUESTO!I408</f>
        <v/>
      </c>
      <c r="B409" s="78"/>
      <c r="C409" s="107" t="str">
        <f>PRESUPUESTO!K408</f>
        <v/>
      </c>
      <c r="D409" s="87" t="str">
        <f>PRESUPUESTO!L408</f>
        <v/>
      </c>
      <c r="E409" s="56" t="str">
        <f>PRESUPUESTO!N408</f>
        <v/>
      </c>
      <c r="F409" s="50"/>
      <c r="G409" s="89" t="str">
        <f>IF(PRESUPUESTO!S408="","",PRESUPUESTO!S408)</f>
        <v/>
      </c>
      <c r="H409" s="89" t="str">
        <f>PRESUPUESTO!T408</f>
        <v/>
      </c>
      <c r="I409" s="97" t="str">
        <f>PRESUPUESTO!U408</f>
        <v/>
      </c>
      <c r="K409" s="45" t="str">
        <f>PRESUPUESTO!X408</f>
        <v/>
      </c>
    </row>
    <row r="410" spans="1:11" s="74" customFormat="1" ht="12" x14ac:dyDescent="0.2">
      <c r="A410" s="78" t="str">
        <f>PRESUPUESTO!I409</f>
        <v/>
      </c>
      <c r="B410" s="78"/>
      <c r="C410" s="107" t="str">
        <f>PRESUPUESTO!K409</f>
        <v/>
      </c>
      <c r="D410" s="87" t="str">
        <f>PRESUPUESTO!L409</f>
        <v/>
      </c>
      <c r="E410" s="56" t="str">
        <f>PRESUPUESTO!N409</f>
        <v/>
      </c>
      <c r="F410" s="50"/>
      <c r="G410" s="89" t="str">
        <f>IF(PRESUPUESTO!S409="","",PRESUPUESTO!S409)</f>
        <v/>
      </c>
      <c r="H410" s="89" t="str">
        <f>PRESUPUESTO!T409</f>
        <v/>
      </c>
      <c r="I410" s="97" t="str">
        <f>PRESUPUESTO!U409</f>
        <v/>
      </c>
      <c r="K410" s="45" t="str">
        <f>PRESUPUESTO!X409</f>
        <v/>
      </c>
    </row>
    <row r="411" spans="1:11" s="74" customFormat="1" ht="12" x14ac:dyDescent="0.2">
      <c r="A411" s="78" t="str">
        <f>PRESUPUESTO!I410</f>
        <v/>
      </c>
      <c r="B411" s="78"/>
      <c r="C411" s="107" t="str">
        <f>PRESUPUESTO!K410</f>
        <v/>
      </c>
      <c r="D411" s="87" t="str">
        <f>PRESUPUESTO!L410</f>
        <v/>
      </c>
      <c r="E411" s="56" t="str">
        <f>PRESUPUESTO!N410</f>
        <v/>
      </c>
      <c r="F411" s="50"/>
      <c r="G411" s="89" t="str">
        <f>IF(PRESUPUESTO!S410="","",PRESUPUESTO!S410)</f>
        <v/>
      </c>
      <c r="H411" s="89" t="str">
        <f>PRESUPUESTO!T410</f>
        <v/>
      </c>
      <c r="I411" s="97" t="str">
        <f>PRESUPUESTO!U410</f>
        <v/>
      </c>
      <c r="K411" s="45" t="str">
        <f>PRESUPUESTO!X410</f>
        <v/>
      </c>
    </row>
    <row r="412" spans="1:11" s="74" customFormat="1" ht="12" x14ac:dyDescent="0.2">
      <c r="A412" s="78" t="str">
        <f>PRESUPUESTO!I411</f>
        <v/>
      </c>
      <c r="B412" s="78"/>
      <c r="C412" s="107" t="str">
        <f>PRESUPUESTO!K411</f>
        <v/>
      </c>
      <c r="D412" s="87" t="str">
        <f>PRESUPUESTO!L411</f>
        <v/>
      </c>
      <c r="E412" s="56" t="str">
        <f>PRESUPUESTO!N411</f>
        <v/>
      </c>
      <c r="F412" s="50"/>
      <c r="G412" s="89" t="str">
        <f>IF(PRESUPUESTO!S411="","",PRESUPUESTO!S411)</f>
        <v/>
      </c>
      <c r="H412" s="89" t="str">
        <f>PRESUPUESTO!T411</f>
        <v/>
      </c>
      <c r="I412" s="97" t="str">
        <f>PRESUPUESTO!U411</f>
        <v/>
      </c>
      <c r="K412" s="45" t="str">
        <f>PRESUPUESTO!X411</f>
        <v/>
      </c>
    </row>
    <row r="413" spans="1:11" s="74" customFormat="1" ht="12" x14ac:dyDescent="0.2">
      <c r="A413" s="78" t="str">
        <f>PRESUPUESTO!I412</f>
        <v/>
      </c>
      <c r="B413" s="78"/>
      <c r="C413" s="107" t="str">
        <f>PRESUPUESTO!K412</f>
        <v/>
      </c>
      <c r="D413" s="87" t="str">
        <f>PRESUPUESTO!L412</f>
        <v/>
      </c>
      <c r="E413" s="56" t="str">
        <f>PRESUPUESTO!N412</f>
        <v/>
      </c>
      <c r="F413" s="50"/>
      <c r="G413" s="89" t="str">
        <f>IF(PRESUPUESTO!S412="","",PRESUPUESTO!S412)</f>
        <v/>
      </c>
      <c r="H413" s="89" t="str">
        <f>PRESUPUESTO!T412</f>
        <v/>
      </c>
      <c r="I413" s="97" t="str">
        <f>PRESUPUESTO!U412</f>
        <v/>
      </c>
      <c r="K413" s="45" t="str">
        <f>PRESUPUESTO!X412</f>
        <v/>
      </c>
    </row>
    <row r="414" spans="1:11" s="74" customFormat="1" ht="12" x14ac:dyDescent="0.2">
      <c r="A414" s="78" t="str">
        <f>PRESUPUESTO!I413</f>
        <v/>
      </c>
      <c r="B414" s="78"/>
      <c r="C414" s="107" t="str">
        <f>PRESUPUESTO!K413</f>
        <v/>
      </c>
      <c r="D414" s="87" t="str">
        <f>PRESUPUESTO!L413</f>
        <v/>
      </c>
      <c r="E414" s="56" t="str">
        <f>PRESUPUESTO!N413</f>
        <v/>
      </c>
      <c r="F414" s="50"/>
      <c r="G414" s="89" t="str">
        <f>IF(PRESUPUESTO!S413="","",PRESUPUESTO!S413)</f>
        <v/>
      </c>
      <c r="H414" s="89" t="str">
        <f>PRESUPUESTO!T413</f>
        <v/>
      </c>
      <c r="I414" s="97" t="str">
        <f>PRESUPUESTO!U413</f>
        <v/>
      </c>
      <c r="K414" s="45" t="str">
        <f>PRESUPUESTO!X413</f>
        <v/>
      </c>
    </row>
    <row r="415" spans="1:11" s="74" customFormat="1" ht="12" x14ac:dyDescent="0.2">
      <c r="A415" s="78" t="str">
        <f>PRESUPUESTO!I414</f>
        <v/>
      </c>
      <c r="B415" s="78"/>
      <c r="C415" s="107" t="str">
        <f>PRESUPUESTO!K414</f>
        <v/>
      </c>
      <c r="D415" s="87" t="str">
        <f>PRESUPUESTO!L414</f>
        <v/>
      </c>
      <c r="E415" s="56" t="str">
        <f>PRESUPUESTO!N414</f>
        <v/>
      </c>
      <c r="F415" s="50"/>
      <c r="G415" s="89" t="str">
        <f>IF(PRESUPUESTO!S414="","",PRESUPUESTO!S414)</f>
        <v/>
      </c>
      <c r="H415" s="89" t="str">
        <f>PRESUPUESTO!T414</f>
        <v/>
      </c>
      <c r="I415" s="97" t="str">
        <f>PRESUPUESTO!U414</f>
        <v/>
      </c>
      <c r="K415" s="45" t="str">
        <f>PRESUPUESTO!X414</f>
        <v/>
      </c>
    </row>
    <row r="416" spans="1:11" s="74" customFormat="1" ht="12" x14ac:dyDescent="0.2">
      <c r="A416" s="78" t="str">
        <f>PRESUPUESTO!I415</f>
        <v/>
      </c>
      <c r="B416" s="78"/>
      <c r="C416" s="107" t="str">
        <f>PRESUPUESTO!K415</f>
        <v/>
      </c>
      <c r="D416" s="87" t="str">
        <f>PRESUPUESTO!L415</f>
        <v/>
      </c>
      <c r="E416" s="56" t="str">
        <f>PRESUPUESTO!N415</f>
        <v/>
      </c>
      <c r="F416" s="50"/>
      <c r="G416" s="89" t="str">
        <f>IF(PRESUPUESTO!S415="","",PRESUPUESTO!S415)</f>
        <v/>
      </c>
      <c r="H416" s="89" t="str">
        <f>PRESUPUESTO!T415</f>
        <v/>
      </c>
      <c r="I416" s="97" t="str">
        <f>PRESUPUESTO!U415</f>
        <v/>
      </c>
      <c r="K416" s="45" t="str">
        <f>PRESUPUESTO!X415</f>
        <v/>
      </c>
    </row>
    <row r="417" spans="1:11" s="74" customFormat="1" ht="12" x14ac:dyDescent="0.2">
      <c r="A417" s="78" t="str">
        <f>PRESUPUESTO!I416</f>
        <v/>
      </c>
      <c r="B417" s="78"/>
      <c r="C417" s="107" t="str">
        <f>PRESUPUESTO!K416</f>
        <v/>
      </c>
      <c r="D417" s="87" t="str">
        <f>PRESUPUESTO!L416</f>
        <v/>
      </c>
      <c r="E417" s="56" t="str">
        <f>PRESUPUESTO!N416</f>
        <v/>
      </c>
      <c r="F417" s="50"/>
      <c r="G417" s="89" t="str">
        <f>IF(PRESUPUESTO!S416="","",PRESUPUESTO!S416)</f>
        <v/>
      </c>
      <c r="H417" s="89" t="str">
        <f>PRESUPUESTO!T416</f>
        <v/>
      </c>
      <c r="I417" s="97" t="str">
        <f>PRESUPUESTO!U416</f>
        <v/>
      </c>
      <c r="K417" s="45" t="str">
        <f>PRESUPUESTO!X416</f>
        <v/>
      </c>
    </row>
    <row r="418" spans="1:11" s="74" customFormat="1" ht="12" x14ac:dyDescent="0.2">
      <c r="A418" s="78" t="str">
        <f>PRESUPUESTO!I417</f>
        <v/>
      </c>
      <c r="B418" s="78"/>
      <c r="C418" s="107" t="str">
        <f>PRESUPUESTO!K417</f>
        <v/>
      </c>
      <c r="D418" s="87" t="str">
        <f>PRESUPUESTO!L417</f>
        <v/>
      </c>
      <c r="E418" s="56" t="str">
        <f>PRESUPUESTO!N417</f>
        <v/>
      </c>
      <c r="F418" s="50"/>
      <c r="G418" s="89" t="str">
        <f>IF(PRESUPUESTO!S417="","",PRESUPUESTO!S417)</f>
        <v/>
      </c>
      <c r="H418" s="89" t="str">
        <f>PRESUPUESTO!T417</f>
        <v/>
      </c>
      <c r="I418" s="97" t="str">
        <f>PRESUPUESTO!U417</f>
        <v/>
      </c>
      <c r="K418" s="45" t="str">
        <f>PRESUPUESTO!X417</f>
        <v/>
      </c>
    </row>
    <row r="419" spans="1:11" s="74" customFormat="1" ht="12" x14ac:dyDescent="0.2">
      <c r="A419" s="78" t="str">
        <f>PRESUPUESTO!I418</f>
        <v/>
      </c>
      <c r="B419" s="78"/>
      <c r="C419" s="107" t="str">
        <f>PRESUPUESTO!K418</f>
        <v/>
      </c>
      <c r="D419" s="87" t="str">
        <f>PRESUPUESTO!L418</f>
        <v/>
      </c>
      <c r="E419" s="56" t="str">
        <f>PRESUPUESTO!N418</f>
        <v/>
      </c>
      <c r="F419" s="50"/>
      <c r="G419" s="89" t="str">
        <f>IF(PRESUPUESTO!S418="","",PRESUPUESTO!S418)</f>
        <v/>
      </c>
      <c r="H419" s="89" t="str">
        <f>PRESUPUESTO!T418</f>
        <v/>
      </c>
      <c r="I419" s="97" t="str">
        <f>PRESUPUESTO!U418</f>
        <v/>
      </c>
      <c r="K419" s="45" t="str">
        <f>PRESUPUESTO!X418</f>
        <v/>
      </c>
    </row>
    <row r="420" spans="1:11" s="74" customFormat="1" ht="12" x14ac:dyDescent="0.2">
      <c r="A420" s="78" t="str">
        <f>PRESUPUESTO!I419</f>
        <v/>
      </c>
      <c r="B420" s="78"/>
      <c r="C420" s="107" t="str">
        <f>PRESUPUESTO!K419</f>
        <v/>
      </c>
      <c r="D420" s="87" t="str">
        <f>PRESUPUESTO!L419</f>
        <v/>
      </c>
      <c r="E420" s="56" t="str">
        <f>PRESUPUESTO!N419</f>
        <v/>
      </c>
      <c r="F420" s="50"/>
      <c r="G420" s="89" t="str">
        <f>IF(PRESUPUESTO!S419="","",PRESUPUESTO!S419)</f>
        <v/>
      </c>
      <c r="H420" s="89" t="str">
        <f>PRESUPUESTO!T419</f>
        <v/>
      </c>
      <c r="I420" s="97" t="str">
        <f>PRESUPUESTO!U419</f>
        <v/>
      </c>
      <c r="K420" s="45" t="str">
        <f>PRESUPUESTO!X419</f>
        <v/>
      </c>
    </row>
    <row r="421" spans="1:11" s="74" customFormat="1" ht="12" x14ac:dyDescent="0.2">
      <c r="A421" s="78" t="str">
        <f>PRESUPUESTO!I420</f>
        <v/>
      </c>
      <c r="B421" s="78"/>
      <c r="C421" s="107" t="str">
        <f>PRESUPUESTO!K420</f>
        <v/>
      </c>
      <c r="D421" s="87" t="str">
        <f>PRESUPUESTO!L420</f>
        <v/>
      </c>
      <c r="E421" s="56" t="str">
        <f>PRESUPUESTO!N420</f>
        <v/>
      </c>
      <c r="F421" s="50"/>
      <c r="G421" s="89" t="str">
        <f>IF(PRESUPUESTO!S420="","",PRESUPUESTO!S420)</f>
        <v/>
      </c>
      <c r="H421" s="89" t="str">
        <f>PRESUPUESTO!T420</f>
        <v/>
      </c>
      <c r="I421" s="97" t="str">
        <f>PRESUPUESTO!U420</f>
        <v/>
      </c>
      <c r="K421" s="45" t="str">
        <f>PRESUPUESTO!X420</f>
        <v/>
      </c>
    </row>
    <row r="422" spans="1:11" s="74" customFormat="1" ht="12" x14ac:dyDescent="0.2">
      <c r="A422" s="78" t="str">
        <f>PRESUPUESTO!I421</f>
        <v/>
      </c>
      <c r="B422" s="78"/>
      <c r="C422" s="107" t="str">
        <f>PRESUPUESTO!K421</f>
        <v/>
      </c>
      <c r="D422" s="87" t="str">
        <f>PRESUPUESTO!L421</f>
        <v/>
      </c>
      <c r="E422" s="56" t="str">
        <f>PRESUPUESTO!N421</f>
        <v/>
      </c>
      <c r="F422" s="50"/>
      <c r="G422" s="89" t="str">
        <f>IF(PRESUPUESTO!S421="","",PRESUPUESTO!S421)</f>
        <v/>
      </c>
      <c r="H422" s="89" t="str">
        <f>PRESUPUESTO!T421</f>
        <v/>
      </c>
      <c r="I422" s="97" t="str">
        <f>PRESUPUESTO!U421</f>
        <v/>
      </c>
      <c r="K422" s="45" t="str">
        <f>PRESUPUESTO!X421</f>
        <v/>
      </c>
    </row>
    <row r="423" spans="1:11" s="74" customFormat="1" ht="12" x14ac:dyDescent="0.2">
      <c r="A423" s="78" t="str">
        <f>PRESUPUESTO!I422</f>
        <v/>
      </c>
      <c r="B423" s="78"/>
      <c r="C423" s="107" t="str">
        <f>PRESUPUESTO!K422</f>
        <v/>
      </c>
      <c r="D423" s="87" t="str">
        <f>PRESUPUESTO!L422</f>
        <v/>
      </c>
      <c r="E423" s="56" t="str">
        <f>PRESUPUESTO!N422</f>
        <v/>
      </c>
      <c r="F423" s="50"/>
      <c r="G423" s="89" t="str">
        <f>IF(PRESUPUESTO!S422="","",PRESUPUESTO!S422)</f>
        <v/>
      </c>
      <c r="H423" s="89" t="str">
        <f>PRESUPUESTO!T422</f>
        <v/>
      </c>
      <c r="I423" s="97" t="str">
        <f>PRESUPUESTO!U422</f>
        <v/>
      </c>
      <c r="K423" s="45" t="str">
        <f>PRESUPUESTO!X422</f>
        <v/>
      </c>
    </row>
    <row r="424" spans="1:11" s="74" customFormat="1" ht="12" x14ac:dyDescent="0.2">
      <c r="A424" s="78" t="str">
        <f>PRESUPUESTO!I423</f>
        <v/>
      </c>
      <c r="B424" s="78"/>
      <c r="C424" s="107" t="str">
        <f>PRESUPUESTO!K423</f>
        <v/>
      </c>
      <c r="D424" s="87" t="str">
        <f>PRESUPUESTO!L423</f>
        <v/>
      </c>
      <c r="E424" s="56" t="str">
        <f>PRESUPUESTO!N423</f>
        <v/>
      </c>
      <c r="F424" s="50"/>
      <c r="G424" s="89" t="str">
        <f>IF(PRESUPUESTO!S423="","",PRESUPUESTO!S423)</f>
        <v/>
      </c>
      <c r="H424" s="89" t="str">
        <f>PRESUPUESTO!T423</f>
        <v/>
      </c>
      <c r="I424" s="97" t="str">
        <f>PRESUPUESTO!U423</f>
        <v/>
      </c>
      <c r="K424" s="45" t="str">
        <f>PRESUPUESTO!X423</f>
        <v/>
      </c>
    </row>
    <row r="425" spans="1:11" s="74" customFormat="1" ht="12" x14ac:dyDescent="0.2">
      <c r="A425" s="78" t="str">
        <f>PRESUPUESTO!I424</f>
        <v/>
      </c>
      <c r="B425" s="78"/>
      <c r="C425" s="107" t="str">
        <f>PRESUPUESTO!K424</f>
        <v/>
      </c>
      <c r="D425" s="87" t="str">
        <f>PRESUPUESTO!L424</f>
        <v/>
      </c>
      <c r="E425" s="56" t="str">
        <f>PRESUPUESTO!N424</f>
        <v/>
      </c>
      <c r="F425" s="50"/>
      <c r="G425" s="89" t="str">
        <f>IF(PRESUPUESTO!S424="","",PRESUPUESTO!S424)</f>
        <v/>
      </c>
      <c r="H425" s="89" t="str">
        <f>PRESUPUESTO!T424</f>
        <v/>
      </c>
      <c r="I425" s="97" t="str">
        <f>PRESUPUESTO!U424</f>
        <v/>
      </c>
      <c r="K425" s="45" t="str">
        <f>PRESUPUESTO!X424</f>
        <v/>
      </c>
    </row>
    <row r="426" spans="1:11" s="74" customFormat="1" ht="12" x14ac:dyDescent="0.2">
      <c r="A426" s="78" t="str">
        <f>PRESUPUESTO!I425</f>
        <v/>
      </c>
      <c r="B426" s="78"/>
      <c r="C426" s="107" t="str">
        <f>PRESUPUESTO!K425</f>
        <v/>
      </c>
      <c r="D426" s="87" t="str">
        <f>PRESUPUESTO!L425</f>
        <v/>
      </c>
      <c r="E426" s="56" t="str">
        <f>PRESUPUESTO!N425</f>
        <v/>
      </c>
      <c r="F426" s="50"/>
      <c r="G426" s="89" t="str">
        <f>IF(PRESUPUESTO!S425="","",PRESUPUESTO!S425)</f>
        <v/>
      </c>
      <c r="H426" s="89" t="str">
        <f>PRESUPUESTO!T425</f>
        <v/>
      </c>
      <c r="I426" s="97" t="str">
        <f>PRESUPUESTO!U425</f>
        <v/>
      </c>
      <c r="K426" s="45" t="str">
        <f>PRESUPUESTO!X425</f>
        <v/>
      </c>
    </row>
    <row r="427" spans="1:11" s="74" customFormat="1" ht="12" x14ac:dyDescent="0.2">
      <c r="A427" s="78" t="str">
        <f>PRESUPUESTO!I426</f>
        <v/>
      </c>
      <c r="B427" s="78"/>
      <c r="C427" s="107" t="str">
        <f>PRESUPUESTO!K426</f>
        <v/>
      </c>
      <c r="D427" s="87" t="str">
        <f>PRESUPUESTO!L426</f>
        <v/>
      </c>
      <c r="E427" s="56" t="str">
        <f>PRESUPUESTO!N426</f>
        <v/>
      </c>
      <c r="F427" s="50"/>
      <c r="G427" s="89" t="str">
        <f>IF(PRESUPUESTO!S426="","",PRESUPUESTO!S426)</f>
        <v/>
      </c>
      <c r="H427" s="89" t="str">
        <f>PRESUPUESTO!T426</f>
        <v/>
      </c>
      <c r="I427" s="97" t="str">
        <f>PRESUPUESTO!U426</f>
        <v/>
      </c>
      <c r="K427" s="45" t="str">
        <f>PRESUPUESTO!X426</f>
        <v/>
      </c>
    </row>
    <row r="428" spans="1:11" s="74" customFormat="1" ht="12" x14ac:dyDescent="0.2">
      <c r="A428" s="78" t="str">
        <f>PRESUPUESTO!I427</f>
        <v/>
      </c>
      <c r="B428" s="78"/>
      <c r="C428" s="107" t="str">
        <f>PRESUPUESTO!K427</f>
        <v/>
      </c>
      <c r="D428" s="87" t="str">
        <f>PRESUPUESTO!L427</f>
        <v/>
      </c>
      <c r="E428" s="56" t="str">
        <f>PRESUPUESTO!N427</f>
        <v/>
      </c>
      <c r="F428" s="50"/>
      <c r="G428" s="89" t="str">
        <f>IF(PRESUPUESTO!S427="","",PRESUPUESTO!S427)</f>
        <v/>
      </c>
      <c r="H428" s="89" t="str">
        <f>PRESUPUESTO!T427</f>
        <v/>
      </c>
      <c r="I428" s="97" t="str">
        <f>PRESUPUESTO!U427</f>
        <v/>
      </c>
      <c r="K428" s="45" t="str">
        <f>PRESUPUESTO!X427</f>
        <v/>
      </c>
    </row>
    <row r="429" spans="1:11" s="74" customFormat="1" ht="12" x14ac:dyDescent="0.2">
      <c r="A429" s="78" t="str">
        <f>PRESUPUESTO!I428</f>
        <v/>
      </c>
      <c r="B429" s="78"/>
      <c r="C429" s="107" t="str">
        <f>PRESUPUESTO!K428</f>
        <v/>
      </c>
      <c r="D429" s="87" t="str">
        <f>PRESUPUESTO!L428</f>
        <v/>
      </c>
      <c r="E429" s="56" t="str">
        <f>PRESUPUESTO!N428</f>
        <v/>
      </c>
      <c r="F429" s="50"/>
      <c r="G429" s="89" t="str">
        <f>IF(PRESUPUESTO!S428="","",PRESUPUESTO!S428)</f>
        <v/>
      </c>
      <c r="H429" s="89" t="str">
        <f>PRESUPUESTO!T428</f>
        <v/>
      </c>
      <c r="I429" s="97" t="str">
        <f>PRESUPUESTO!U428</f>
        <v/>
      </c>
      <c r="K429" s="45" t="str">
        <f>PRESUPUESTO!X428</f>
        <v/>
      </c>
    </row>
    <row r="430" spans="1:11" s="74" customFormat="1" ht="12" x14ac:dyDescent="0.2">
      <c r="A430" s="78" t="str">
        <f>PRESUPUESTO!I429</f>
        <v/>
      </c>
      <c r="B430" s="78"/>
      <c r="C430" s="107" t="str">
        <f>PRESUPUESTO!K429</f>
        <v/>
      </c>
      <c r="D430" s="87" t="str">
        <f>PRESUPUESTO!L429</f>
        <v/>
      </c>
      <c r="E430" s="56" t="str">
        <f>PRESUPUESTO!N429</f>
        <v/>
      </c>
      <c r="F430" s="50"/>
      <c r="G430" s="89" t="str">
        <f>IF(PRESUPUESTO!S429="","",PRESUPUESTO!S429)</f>
        <v/>
      </c>
      <c r="H430" s="89" t="str">
        <f>PRESUPUESTO!T429</f>
        <v/>
      </c>
      <c r="I430" s="97" t="str">
        <f>PRESUPUESTO!U429</f>
        <v/>
      </c>
      <c r="K430" s="45" t="str">
        <f>PRESUPUESTO!X429</f>
        <v/>
      </c>
    </row>
    <row r="431" spans="1:11" s="74" customFormat="1" ht="12" x14ac:dyDescent="0.2">
      <c r="A431" s="78" t="str">
        <f>PRESUPUESTO!I430</f>
        <v/>
      </c>
      <c r="B431" s="78"/>
      <c r="C431" s="107" t="str">
        <f>PRESUPUESTO!K430</f>
        <v/>
      </c>
      <c r="D431" s="87" t="str">
        <f>PRESUPUESTO!L430</f>
        <v/>
      </c>
      <c r="E431" s="56" t="str">
        <f>PRESUPUESTO!N430</f>
        <v/>
      </c>
      <c r="F431" s="50"/>
      <c r="G431" s="89" t="str">
        <f>IF(PRESUPUESTO!S430="","",PRESUPUESTO!S430)</f>
        <v/>
      </c>
      <c r="H431" s="89" t="str">
        <f>PRESUPUESTO!T430</f>
        <v/>
      </c>
      <c r="I431" s="97" t="str">
        <f>PRESUPUESTO!U430</f>
        <v/>
      </c>
      <c r="K431" s="45" t="str">
        <f>PRESUPUESTO!X430</f>
        <v/>
      </c>
    </row>
    <row r="432" spans="1:11" s="74" customFormat="1" ht="12" x14ac:dyDescent="0.2">
      <c r="A432" s="78" t="str">
        <f>PRESUPUESTO!I431</f>
        <v/>
      </c>
      <c r="B432" s="78"/>
      <c r="C432" s="107" t="str">
        <f>PRESUPUESTO!K431</f>
        <v/>
      </c>
      <c r="D432" s="87" t="str">
        <f>PRESUPUESTO!L431</f>
        <v/>
      </c>
      <c r="E432" s="56" t="str">
        <f>PRESUPUESTO!N431</f>
        <v/>
      </c>
      <c r="F432" s="50"/>
      <c r="G432" s="89" t="str">
        <f>IF(PRESUPUESTO!S431="","",PRESUPUESTO!S431)</f>
        <v/>
      </c>
      <c r="H432" s="89" t="str">
        <f>PRESUPUESTO!T431</f>
        <v/>
      </c>
      <c r="I432" s="97" t="str">
        <f>PRESUPUESTO!U431</f>
        <v/>
      </c>
      <c r="K432" s="45" t="str">
        <f>PRESUPUESTO!X431</f>
        <v/>
      </c>
    </row>
    <row r="433" spans="1:11" s="74" customFormat="1" ht="12" x14ac:dyDescent="0.2">
      <c r="A433" s="78" t="str">
        <f>PRESUPUESTO!I432</f>
        <v/>
      </c>
      <c r="B433" s="78"/>
      <c r="C433" s="107" t="str">
        <f>PRESUPUESTO!K432</f>
        <v/>
      </c>
      <c r="D433" s="87" t="str">
        <f>PRESUPUESTO!L432</f>
        <v/>
      </c>
      <c r="E433" s="56" t="str">
        <f>PRESUPUESTO!N432</f>
        <v/>
      </c>
      <c r="F433" s="50"/>
      <c r="G433" s="89" t="str">
        <f>IF(PRESUPUESTO!S432="","",PRESUPUESTO!S432)</f>
        <v/>
      </c>
      <c r="H433" s="89" t="str">
        <f>PRESUPUESTO!T432</f>
        <v/>
      </c>
      <c r="I433" s="97" t="str">
        <f>PRESUPUESTO!U432</f>
        <v/>
      </c>
      <c r="K433" s="45" t="str">
        <f>PRESUPUESTO!X432</f>
        <v/>
      </c>
    </row>
    <row r="434" spans="1:11" s="74" customFormat="1" ht="12" x14ac:dyDescent="0.2">
      <c r="A434" s="78" t="str">
        <f>PRESUPUESTO!I433</f>
        <v/>
      </c>
      <c r="B434" s="78"/>
      <c r="C434" s="107" t="str">
        <f>PRESUPUESTO!K433</f>
        <v/>
      </c>
      <c r="D434" s="87" t="str">
        <f>PRESUPUESTO!L433</f>
        <v/>
      </c>
      <c r="E434" s="56" t="str">
        <f>PRESUPUESTO!N433</f>
        <v/>
      </c>
      <c r="F434" s="50"/>
      <c r="G434" s="89" t="str">
        <f>IF(PRESUPUESTO!S433="","",PRESUPUESTO!S433)</f>
        <v/>
      </c>
      <c r="H434" s="89" t="str">
        <f>PRESUPUESTO!T433</f>
        <v/>
      </c>
      <c r="I434" s="97" t="str">
        <f>PRESUPUESTO!U433</f>
        <v/>
      </c>
      <c r="K434" s="45" t="str">
        <f>PRESUPUESTO!X433</f>
        <v/>
      </c>
    </row>
    <row r="435" spans="1:11" s="74" customFormat="1" ht="12" x14ac:dyDescent="0.2">
      <c r="A435" s="78" t="str">
        <f>PRESUPUESTO!I434</f>
        <v/>
      </c>
      <c r="B435" s="78"/>
      <c r="C435" s="107" t="str">
        <f>PRESUPUESTO!K434</f>
        <v/>
      </c>
      <c r="D435" s="87" t="str">
        <f>PRESUPUESTO!L434</f>
        <v/>
      </c>
      <c r="E435" s="56" t="str">
        <f>PRESUPUESTO!N434</f>
        <v/>
      </c>
      <c r="F435" s="50"/>
      <c r="G435" s="89" t="str">
        <f>IF(PRESUPUESTO!S434="","",PRESUPUESTO!S434)</f>
        <v/>
      </c>
      <c r="H435" s="89" t="str">
        <f>PRESUPUESTO!T434</f>
        <v/>
      </c>
      <c r="I435" s="97" t="str">
        <f>PRESUPUESTO!U434</f>
        <v/>
      </c>
      <c r="K435" s="45" t="str">
        <f>PRESUPUESTO!X434</f>
        <v/>
      </c>
    </row>
    <row r="436" spans="1:11" s="74" customFormat="1" ht="12" x14ac:dyDescent="0.2">
      <c r="A436" s="78" t="str">
        <f>PRESUPUESTO!I435</f>
        <v/>
      </c>
      <c r="B436" s="78"/>
      <c r="C436" s="107" t="str">
        <f>PRESUPUESTO!K435</f>
        <v/>
      </c>
      <c r="D436" s="87" t="str">
        <f>PRESUPUESTO!L435</f>
        <v/>
      </c>
      <c r="E436" s="56" t="str">
        <f>PRESUPUESTO!N435</f>
        <v/>
      </c>
      <c r="F436" s="50"/>
      <c r="G436" s="89" t="str">
        <f>IF(PRESUPUESTO!S435="","",PRESUPUESTO!S435)</f>
        <v/>
      </c>
      <c r="H436" s="89" t="str">
        <f>PRESUPUESTO!T435</f>
        <v/>
      </c>
      <c r="I436" s="97" t="str">
        <f>PRESUPUESTO!U435</f>
        <v/>
      </c>
      <c r="K436" s="45" t="str">
        <f>PRESUPUESTO!X435</f>
        <v/>
      </c>
    </row>
    <row r="437" spans="1:11" s="74" customFormat="1" ht="12" x14ac:dyDescent="0.2">
      <c r="A437" s="78" t="str">
        <f>PRESUPUESTO!I436</f>
        <v/>
      </c>
      <c r="B437" s="78"/>
      <c r="C437" s="107" t="str">
        <f>PRESUPUESTO!K436</f>
        <v/>
      </c>
      <c r="D437" s="87" t="str">
        <f>PRESUPUESTO!L436</f>
        <v/>
      </c>
      <c r="E437" s="56" t="str">
        <f>PRESUPUESTO!N436</f>
        <v/>
      </c>
      <c r="F437" s="50"/>
      <c r="G437" s="89" t="str">
        <f>IF(PRESUPUESTO!S436="","",PRESUPUESTO!S436)</f>
        <v/>
      </c>
      <c r="H437" s="89" t="str">
        <f>PRESUPUESTO!T436</f>
        <v/>
      </c>
      <c r="I437" s="97" t="str">
        <f>PRESUPUESTO!U436</f>
        <v/>
      </c>
      <c r="K437" s="45" t="str">
        <f>PRESUPUESTO!X436</f>
        <v/>
      </c>
    </row>
    <row r="438" spans="1:11" s="74" customFormat="1" ht="12" x14ac:dyDescent="0.2">
      <c r="A438" s="78" t="str">
        <f>PRESUPUESTO!I437</f>
        <v/>
      </c>
      <c r="B438" s="78"/>
      <c r="C438" s="107" t="str">
        <f>PRESUPUESTO!K437</f>
        <v/>
      </c>
      <c r="D438" s="87" t="str">
        <f>PRESUPUESTO!L437</f>
        <v/>
      </c>
      <c r="E438" s="56" t="str">
        <f>PRESUPUESTO!N437</f>
        <v/>
      </c>
      <c r="F438" s="50"/>
      <c r="G438" s="89" t="str">
        <f>IF(PRESUPUESTO!S437="","",PRESUPUESTO!S437)</f>
        <v/>
      </c>
      <c r="H438" s="89" t="str">
        <f>PRESUPUESTO!T437</f>
        <v/>
      </c>
      <c r="I438" s="97" t="str">
        <f>PRESUPUESTO!U437</f>
        <v/>
      </c>
      <c r="K438" s="45" t="str">
        <f>PRESUPUESTO!X437</f>
        <v/>
      </c>
    </row>
    <row r="439" spans="1:11" s="74" customFormat="1" ht="12" x14ac:dyDescent="0.2">
      <c r="A439" s="78" t="str">
        <f>PRESUPUESTO!I438</f>
        <v/>
      </c>
      <c r="B439" s="78"/>
      <c r="C439" s="107" t="str">
        <f>PRESUPUESTO!K438</f>
        <v/>
      </c>
      <c r="D439" s="87" t="str">
        <f>PRESUPUESTO!L438</f>
        <v/>
      </c>
      <c r="E439" s="56" t="str">
        <f>PRESUPUESTO!N438</f>
        <v/>
      </c>
      <c r="F439" s="50"/>
      <c r="G439" s="89" t="str">
        <f>IF(PRESUPUESTO!S438="","",PRESUPUESTO!S438)</f>
        <v/>
      </c>
      <c r="H439" s="89" t="str">
        <f>PRESUPUESTO!T438</f>
        <v/>
      </c>
      <c r="I439" s="97" t="str">
        <f>PRESUPUESTO!U438</f>
        <v/>
      </c>
      <c r="K439" s="45" t="str">
        <f>PRESUPUESTO!X438</f>
        <v/>
      </c>
    </row>
    <row r="440" spans="1:11" s="74" customFormat="1" ht="12" x14ac:dyDescent="0.2">
      <c r="A440" s="78" t="str">
        <f>PRESUPUESTO!I439</f>
        <v/>
      </c>
      <c r="B440" s="78"/>
      <c r="C440" s="107" t="str">
        <f>PRESUPUESTO!K439</f>
        <v/>
      </c>
      <c r="D440" s="87" t="str">
        <f>PRESUPUESTO!L439</f>
        <v/>
      </c>
      <c r="E440" s="56" t="str">
        <f>PRESUPUESTO!N439</f>
        <v/>
      </c>
      <c r="F440" s="50"/>
      <c r="G440" s="89" t="str">
        <f>IF(PRESUPUESTO!S439="","",PRESUPUESTO!S439)</f>
        <v/>
      </c>
      <c r="H440" s="89" t="str">
        <f>PRESUPUESTO!T439</f>
        <v/>
      </c>
      <c r="I440" s="97" t="str">
        <f>PRESUPUESTO!U439</f>
        <v/>
      </c>
      <c r="K440" s="45" t="str">
        <f>PRESUPUESTO!X439</f>
        <v/>
      </c>
    </row>
    <row r="441" spans="1:11" s="74" customFormat="1" ht="12" x14ac:dyDescent="0.2">
      <c r="A441" s="78" t="str">
        <f>PRESUPUESTO!I440</f>
        <v/>
      </c>
      <c r="B441" s="78"/>
      <c r="C441" s="107" t="str">
        <f>PRESUPUESTO!K440</f>
        <v/>
      </c>
      <c r="D441" s="87" t="str">
        <f>PRESUPUESTO!L440</f>
        <v/>
      </c>
      <c r="E441" s="56" t="str">
        <f>PRESUPUESTO!N440</f>
        <v/>
      </c>
      <c r="F441" s="50"/>
      <c r="G441" s="89" t="str">
        <f>IF(PRESUPUESTO!S440="","",PRESUPUESTO!S440)</f>
        <v/>
      </c>
      <c r="H441" s="89" t="str">
        <f>PRESUPUESTO!T440</f>
        <v/>
      </c>
      <c r="I441" s="97" t="str">
        <f>PRESUPUESTO!U440</f>
        <v/>
      </c>
      <c r="K441" s="45" t="str">
        <f>PRESUPUESTO!X440</f>
        <v/>
      </c>
    </row>
    <row r="442" spans="1:11" s="74" customFormat="1" ht="12" x14ac:dyDescent="0.2">
      <c r="A442" s="78" t="str">
        <f>PRESUPUESTO!I441</f>
        <v/>
      </c>
      <c r="B442" s="78"/>
      <c r="C442" s="107" t="str">
        <f>PRESUPUESTO!K441</f>
        <v/>
      </c>
      <c r="D442" s="87" t="str">
        <f>PRESUPUESTO!L441</f>
        <v/>
      </c>
      <c r="E442" s="56" t="str">
        <f>PRESUPUESTO!N441</f>
        <v/>
      </c>
      <c r="F442" s="50"/>
      <c r="G442" s="89" t="str">
        <f>IF(PRESUPUESTO!S441="","",PRESUPUESTO!S441)</f>
        <v/>
      </c>
      <c r="H442" s="89" t="str">
        <f>PRESUPUESTO!T441</f>
        <v/>
      </c>
      <c r="I442" s="97" t="str">
        <f>PRESUPUESTO!U441</f>
        <v/>
      </c>
      <c r="K442" s="45" t="str">
        <f>PRESUPUESTO!X441</f>
        <v/>
      </c>
    </row>
    <row r="443" spans="1:11" s="74" customFormat="1" ht="12" x14ac:dyDescent="0.2">
      <c r="A443" s="78" t="str">
        <f>PRESUPUESTO!I442</f>
        <v/>
      </c>
      <c r="B443" s="78"/>
      <c r="C443" s="107" t="str">
        <f>PRESUPUESTO!K442</f>
        <v/>
      </c>
      <c r="D443" s="87" t="str">
        <f>PRESUPUESTO!L442</f>
        <v/>
      </c>
      <c r="E443" s="56" t="str">
        <f>PRESUPUESTO!N442</f>
        <v/>
      </c>
      <c r="F443" s="50"/>
      <c r="G443" s="89" t="str">
        <f>IF(PRESUPUESTO!S442="","",PRESUPUESTO!S442)</f>
        <v/>
      </c>
      <c r="H443" s="89" t="str">
        <f>PRESUPUESTO!T442</f>
        <v/>
      </c>
      <c r="I443" s="97" t="str">
        <f>PRESUPUESTO!U442</f>
        <v/>
      </c>
      <c r="K443" s="45" t="str">
        <f>PRESUPUESTO!X442</f>
        <v/>
      </c>
    </row>
    <row r="444" spans="1:11" s="74" customFormat="1" ht="12" x14ac:dyDescent="0.2">
      <c r="A444" s="78" t="str">
        <f>PRESUPUESTO!I443</f>
        <v/>
      </c>
      <c r="B444" s="78"/>
      <c r="C444" s="107" t="str">
        <f>PRESUPUESTO!K443</f>
        <v/>
      </c>
      <c r="D444" s="87" t="str">
        <f>PRESUPUESTO!L443</f>
        <v/>
      </c>
      <c r="E444" s="56" t="str">
        <f>PRESUPUESTO!N443</f>
        <v/>
      </c>
      <c r="F444" s="50"/>
      <c r="G444" s="89" t="str">
        <f>IF(PRESUPUESTO!S443="","",PRESUPUESTO!S443)</f>
        <v/>
      </c>
      <c r="H444" s="89" t="str">
        <f>PRESUPUESTO!T443</f>
        <v/>
      </c>
      <c r="I444" s="97" t="str">
        <f>PRESUPUESTO!U443</f>
        <v/>
      </c>
      <c r="K444" s="45" t="str">
        <f>PRESUPUESTO!X443</f>
        <v/>
      </c>
    </row>
    <row r="445" spans="1:11" s="74" customFormat="1" ht="12" x14ac:dyDescent="0.2">
      <c r="A445" s="78" t="str">
        <f>PRESUPUESTO!I444</f>
        <v/>
      </c>
      <c r="B445" s="78"/>
      <c r="C445" s="107" t="str">
        <f>PRESUPUESTO!K444</f>
        <v/>
      </c>
      <c r="D445" s="87" t="str">
        <f>PRESUPUESTO!L444</f>
        <v/>
      </c>
      <c r="E445" s="56" t="str">
        <f>PRESUPUESTO!N444</f>
        <v/>
      </c>
      <c r="F445" s="50"/>
      <c r="G445" s="89" t="str">
        <f>IF(PRESUPUESTO!S444="","",PRESUPUESTO!S444)</f>
        <v/>
      </c>
      <c r="H445" s="89" t="str">
        <f>PRESUPUESTO!T444</f>
        <v/>
      </c>
      <c r="I445" s="97" t="str">
        <f>PRESUPUESTO!U444</f>
        <v/>
      </c>
      <c r="K445" s="45" t="str">
        <f>PRESUPUESTO!X444</f>
        <v/>
      </c>
    </row>
    <row r="446" spans="1:11" s="74" customFormat="1" ht="12" x14ac:dyDescent="0.2">
      <c r="A446" s="78" t="str">
        <f>PRESUPUESTO!I445</f>
        <v/>
      </c>
      <c r="B446" s="78"/>
      <c r="C446" s="107" t="str">
        <f>PRESUPUESTO!K445</f>
        <v/>
      </c>
      <c r="D446" s="87" t="str">
        <f>PRESUPUESTO!L445</f>
        <v/>
      </c>
      <c r="E446" s="56" t="str">
        <f>PRESUPUESTO!N445</f>
        <v/>
      </c>
      <c r="F446" s="50"/>
      <c r="G446" s="89" t="str">
        <f>IF(PRESUPUESTO!S445="","",PRESUPUESTO!S445)</f>
        <v/>
      </c>
      <c r="H446" s="89" t="str">
        <f>PRESUPUESTO!T445</f>
        <v/>
      </c>
      <c r="I446" s="97" t="str">
        <f>PRESUPUESTO!U445</f>
        <v/>
      </c>
      <c r="K446" s="45" t="str">
        <f>PRESUPUESTO!X445</f>
        <v/>
      </c>
    </row>
    <row r="447" spans="1:11" s="74" customFormat="1" ht="12" x14ac:dyDescent="0.2">
      <c r="A447" s="78" t="str">
        <f>PRESUPUESTO!I446</f>
        <v/>
      </c>
      <c r="B447" s="78"/>
      <c r="C447" s="107" t="str">
        <f>PRESUPUESTO!K446</f>
        <v/>
      </c>
      <c r="D447" s="87" t="str">
        <f>PRESUPUESTO!L446</f>
        <v/>
      </c>
      <c r="E447" s="56" t="str">
        <f>PRESUPUESTO!N446</f>
        <v/>
      </c>
      <c r="F447" s="50"/>
      <c r="G447" s="89" t="str">
        <f>IF(PRESUPUESTO!S446="","",PRESUPUESTO!S446)</f>
        <v/>
      </c>
      <c r="H447" s="89" t="str">
        <f>PRESUPUESTO!T446</f>
        <v/>
      </c>
      <c r="I447" s="97" t="str">
        <f>PRESUPUESTO!U446</f>
        <v/>
      </c>
      <c r="K447" s="45" t="str">
        <f>PRESUPUESTO!X446</f>
        <v/>
      </c>
    </row>
    <row r="448" spans="1:11" s="74" customFormat="1" ht="12" x14ac:dyDescent="0.2">
      <c r="A448" s="78" t="str">
        <f>PRESUPUESTO!I447</f>
        <v/>
      </c>
      <c r="B448" s="78"/>
      <c r="C448" s="107" t="str">
        <f>PRESUPUESTO!K447</f>
        <v/>
      </c>
      <c r="D448" s="87" t="str">
        <f>PRESUPUESTO!L447</f>
        <v/>
      </c>
      <c r="E448" s="56" t="str">
        <f>PRESUPUESTO!N447</f>
        <v/>
      </c>
      <c r="F448" s="50"/>
      <c r="G448" s="89" t="str">
        <f>IF(PRESUPUESTO!S447="","",PRESUPUESTO!S447)</f>
        <v/>
      </c>
      <c r="H448" s="89" t="str">
        <f>PRESUPUESTO!T447</f>
        <v/>
      </c>
      <c r="I448" s="97" t="str">
        <f>PRESUPUESTO!U447</f>
        <v/>
      </c>
      <c r="K448" s="45" t="str">
        <f>PRESUPUESTO!X447</f>
        <v/>
      </c>
    </row>
    <row r="449" spans="1:11" s="74" customFormat="1" ht="12" x14ac:dyDescent="0.2">
      <c r="A449" s="78" t="str">
        <f>PRESUPUESTO!I448</f>
        <v/>
      </c>
      <c r="B449" s="78"/>
      <c r="C449" s="107" t="str">
        <f>PRESUPUESTO!K448</f>
        <v/>
      </c>
      <c r="D449" s="87" t="str">
        <f>PRESUPUESTO!L448</f>
        <v/>
      </c>
      <c r="E449" s="56" t="str">
        <f>PRESUPUESTO!N448</f>
        <v/>
      </c>
      <c r="F449" s="50"/>
      <c r="G449" s="89" t="str">
        <f>IF(PRESUPUESTO!S448="","",PRESUPUESTO!S448)</f>
        <v/>
      </c>
      <c r="H449" s="89" t="str">
        <f>PRESUPUESTO!T448</f>
        <v/>
      </c>
      <c r="I449" s="97" t="str">
        <f>PRESUPUESTO!U448</f>
        <v/>
      </c>
      <c r="K449" s="45" t="str">
        <f>PRESUPUESTO!X448</f>
        <v/>
      </c>
    </row>
    <row r="450" spans="1:11" s="74" customFormat="1" ht="12" x14ac:dyDescent="0.2">
      <c r="A450" s="78" t="str">
        <f>PRESUPUESTO!I449</f>
        <v/>
      </c>
      <c r="B450" s="78"/>
      <c r="C450" s="107" t="str">
        <f>PRESUPUESTO!K449</f>
        <v/>
      </c>
      <c r="D450" s="87" t="str">
        <f>PRESUPUESTO!L449</f>
        <v/>
      </c>
      <c r="E450" s="56" t="str">
        <f>PRESUPUESTO!N449</f>
        <v/>
      </c>
      <c r="F450" s="50"/>
      <c r="G450" s="89" t="str">
        <f>IF(PRESUPUESTO!S449="","",PRESUPUESTO!S449)</f>
        <v/>
      </c>
      <c r="H450" s="89" t="str">
        <f>PRESUPUESTO!T449</f>
        <v/>
      </c>
      <c r="I450" s="97" t="str">
        <f>PRESUPUESTO!U449</f>
        <v/>
      </c>
      <c r="K450" s="45" t="str">
        <f>PRESUPUESTO!X449</f>
        <v/>
      </c>
    </row>
    <row r="451" spans="1:11" s="74" customFormat="1" ht="12" x14ac:dyDescent="0.2">
      <c r="A451" s="78" t="str">
        <f>PRESUPUESTO!I450</f>
        <v/>
      </c>
      <c r="B451" s="78"/>
      <c r="C451" s="107" t="str">
        <f>PRESUPUESTO!K450</f>
        <v/>
      </c>
      <c r="D451" s="87" t="str">
        <f>PRESUPUESTO!L450</f>
        <v/>
      </c>
      <c r="E451" s="56" t="str">
        <f>PRESUPUESTO!N450</f>
        <v/>
      </c>
      <c r="F451" s="50"/>
      <c r="G451" s="89" t="str">
        <f>IF(PRESUPUESTO!S450="","",PRESUPUESTO!S450)</f>
        <v/>
      </c>
      <c r="H451" s="89" t="str">
        <f>PRESUPUESTO!T450</f>
        <v/>
      </c>
      <c r="I451" s="97" t="str">
        <f>PRESUPUESTO!U450</f>
        <v/>
      </c>
      <c r="K451" s="45" t="str">
        <f>PRESUPUESTO!X450</f>
        <v/>
      </c>
    </row>
    <row r="452" spans="1:11" s="74" customFormat="1" ht="12" x14ac:dyDescent="0.2">
      <c r="A452" s="78" t="str">
        <f>PRESUPUESTO!I451</f>
        <v/>
      </c>
      <c r="B452" s="78"/>
      <c r="C452" s="107" t="str">
        <f>PRESUPUESTO!K451</f>
        <v/>
      </c>
      <c r="D452" s="87" t="str">
        <f>PRESUPUESTO!L451</f>
        <v/>
      </c>
      <c r="E452" s="56" t="str">
        <f>PRESUPUESTO!N451</f>
        <v/>
      </c>
      <c r="F452" s="50"/>
      <c r="G452" s="89" t="str">
        <f>IF(PRESUPUESTO!S451="","",PRESUPUESTO!S451)</f>
        <v/>
      </c>
      <c r="H452" s="89" t="str">
        <f>PRESUPUESTO!T451</f>
        <v/>
      </c>
      <c r="I452" s="97" t="str">
        <f>PRESUPUESTO!U451</f>
        <v/>
      </c>
      <c r="K452" s="45" t="str">
        <f>PRESUPUESTO!X451</f>
        <v/>
      </c>
    </row>
    <row r="453" spans="1:11" s="74" customFormat="1" ht="12" x14ac:dyDescent="0.2">
      <c r="A453" s="78" t="str">
        <f>PRESUPUESTO!I452</f>
        <v/>
      </c>
      <c r="B453" s="78"/>
      <c r="C453" s="107" t="str">
        <f>PRESUPUESTO!K452</f>
        <v/>
      </c>
      <c r="D453" s="87" t="str">
        <f>PRESUPUESTO!L452</f>
        <v/>
      </c>
      <c r="E453" s="56" t="str">
        <f>PRESUPUESTO!N452</f>
        <v/>
      </c>
      <c r="F453" s="50"/>
      <c r="G453" s="89" t="str">
        <f>IF(PRESUPUESTO!S452="","",PRESUPUESTO!S452)</f>
        <v/>
      </c>
      <c r="H453" s="89" t="str">
        <f>PRESUPUESTO!T452</f>
        <v/>
      </c>
      <c r="I453" s="97" t="str">
        <f>PRESUPUESTO!U452</f>
        <v/>
      </c>
      <c r="K453" s="45" t="str">
        <f>PRESUPUESTO!X452</f>
        <v/>
      </c>
    </row>
    <row r="454" spans="1:11" s="74" customFormat="1" ht="12" x14ac:dyDescent="0.2">
      <c r="A454" s="78" t="str">
        <f>PRESUPUESTO!I453</f>
        <v/>
      </c>
      <c r="B454" s="78"/>
      <c r="C454" s="107" t="str">
        <f>PRESUPUESTO!K453</f>
        <v/>
      </c>
      <c r="D454" s="87" t="str">
        <f>PRESUPUESTO!L453</f>
        <v/>
      </c>
      <c r="E454" s="56" t="str">
        <f>PRESUPUESTO!N453</f>
        <v/>
      </c>
      <c r="F454" s="50"/>
      <c r="G454" s="89" t="str">
        <f>IF(PRESUPUESTO!S453="","",PRESUPUESTO!S453)</f>
        <v/>
      </c>
      <c r="H454" s="89" t="str">
        <f>PRESUPUESTO!T453</f>
        <v/>
      </c>
      <c r="I454" s="97" t="str">
        <f>PRESUPUESTO!U453</f>
        <v/>
      </c>
      <c r="K454" s="45" t="str">
        <f>PRESUPUESTO!X453</f>
        <v/>
      </c>
    </row>
    <row r="455" spans="1:11" s="74" customFormat="1" ht="12" x14ac:dyDescent="0.2">
      <c r="A455" s="78" t="str">
        <f>PRESUPUESTO!I454</f>
        <v/>
      </c>
      <c r="B455" s="78"/>
      <c r="C455" s="107" t="str">
        <f>PRESUPUESTO!K454</f>
        <v/>
      </c>
      <c r="D455" s="87" t="str">
        <f>PRESUPUESTO!L454</f>
        <v/>
      </c>
      <c r="E455" s="56" t="str">
        <f>PRESUPUESTO!N454</f>
        <v/>
      </c>
      <c r="F455" s="50"/>
      <c r="G455" s="89" t="str">
        <f>IF(PRESUPUESTO!S454="","",PRESUPUESTO!S454)</f>
        <v/>
      </c>
      <c r="H455" s="89" t="str">
        <f>PRESUPUESTO!T454</f>
        <v/>
      </c>
      <c r="I455" s="97" t="str">
        <f>PRESUPUESTO!U454</f>
        <v/>
      </c>
      <c r="K455" s="45" t="str">
        <f>PRESUPUESTO!X454</f>
        <v/>
      </c>
    </row>
    <row r="456" spans="1:11" s="74" customFormat="1" ht="12" x14ac:dyDescent="0.2">
      <c r="A456" s="78" t="str">
        <f>PRESUPUESTO!I455</f>
        <v/>
      </c>
      <c r="B456" s="78"/>
      <c r="C456" s="107" t="str">
        <f>PRESUPUESTO!K455</f>
        <v/>
      </c>
      <c r="D456" s="87" t="str">
        <f>PRESUPUESTO!L455</f>
        <v/>
      </c>
      <c r="E456" s="56" t="str">
        <f>PRESUPUESTO!N455</f>
        <v/>
      </c>
      <c r="F456" s="50"/>
      <c r="G456" s="89" t="str">
        <f>IF(PRESUPUESTO!S455="","",PRESUPUESTO!S455)</f>
        <v/>
      </c>
      <c r="H456" s="89" t="str">
        <f>PRESUPUESTO!T455</f>
        <v/>
      </c>
      <c r="I456" s="97" t="str">
        <f>PRESUPUESTO!U455</f>
        <v/>
      </c>
      <c r="K456" s="45" t="str">
        <f>PRESUPUESTO!X455</f>
        <v/>
      </c>
    </row>
    <row r="457" spans="1:11" s="74" customFormat="1" ht="12" x14ac:dyDescent="0.2">
      <c r="A457" s="78" t="str">
        <f>PRESUPUESTO!I456</f>
        <v/>
      </c>
      <c r="B457" s="78"/>
      <c r="C457" s="107" t="str">
        <f>PRESUPUESTO!K456</f>
        <v/>
      </c>
      <c r="D457" s="87" t="str">
        <f>PRESUPUESTO!L456</f>
        <v/>
      </c>
      <c r="E457" s="56" t="str">
        <f>PRESUPUESTO!N456</f>
        <v/>
      </c>
      <c r="F457" s="50"/>
      <c r="G457" s="89" t="str">
        <f>IF(PRESUPUESTO!S456="","",PRESUPUESTO!S456)</f>
        <v/>
      </c>
      <c r="H457" s="89" t="str">
        <f>PRESUPUESTO!T456</f>
        <v/>
      </c>
      <c r="I457" s="97" t="str">
        <f>PRESUPUESTO!U456</f>
        <v/>
      </c>
      <c r="K457" s="45" t="str">
        <f>PRESUPUESTO!X456</f>
        <v/>
      </c>
    </row>
    <row r="458" spans="1:11" s="74" customFormat="1" ht="12" x14ac:dyDescent="0.2">
      <c r="A458" s="78" t="str">
        <f>PRESUPUESTO!I457</f>
        <v/>
      </c>
      <c r="B458" s="78"/>
      <c r="C458" s="107" t="str">
        <f>PRESUPUESTO!K457</f>
        <v/>
      </c>
      <c r="D458" s="87" t="str">
        <f>PRESUPUESTO!L457</f>
        <v/>
      </c>
      <c r="E458" s="56" t="str">
        <f>PRESUPUESTO!N457</f>
        <v/>
      </c>
      <c r="F458" s="50"/>
      <c r="G458" s="89" t="str">
        <f>IF(PRESUPUESTO!S457="","",PRESUPUESTO!S457)</f>
        <v/>
      </c>
      <c r="H458" s="89" t="str">
        <f>PRESUPUESTO!T457</f>
        <v/>
      </c>
      <c r="I458" s="97" t="str">
        <f>PRESUPUESTO!U457</f>
        <v/>
      </c>
      <c r="K458" s="45" t="str">
        <f>PRESUPUESTO!X457</f>
        <v/>
      </c>
    </row>
    <row r="459" spans="1:11" s="74" customFormat="1" ht="12" x14ac:dyDescent="0.2">
      <c r="A459" s="78" t="str">
        <f>PRESUPUESTO!I458</f>
        <v/>
      </c>
      <c r="B459" s="78"/>
      <c r="C459" s="107" t="str">
        <f>PRESUPUESTO!K458</f>
        <v/>
      </c>
      <c r="D459" s="87" t="str">
        <f>PRESUPUESTO!L458</f>
        <v/>
      </c>
      <c r="E459" s="56" t="str">
        <f>PRESUPUESTO!N458</f>
        <v/>
      </c>
      <c r="F459" s="50"/>
      <c r="G459" s="89" t="str">
        <f>IF(PRESUPUESTO!S458="","",PRESUPUESTO!S458)</f>
        <v/>
      </c>
      <c r="H459" s="89" t="str">
        <f>PRESUPUESTO!T458</f>
        <v/>
      </c>
      <c r="I459" s="97" t="str">
        <f>PRESUPUESTO!U458</f>
        <v/>
      </c>
      <c r="K459" s="45" t="str">
        <f>PRESUPUESTO!X458</f>
        <v/>
      </c>
    </row>
    <row r="460" spans="1:11" s="74" customFormat="1" ht="12" x14ac:dyDescent="0.2">
      <c r="A460" s="78" t="str">
        <f>PRESUPUESTO!I459</f>
        <v/>
      </c>
      <c r="B460" s="78"/>
      <c r="C460" s="107" t="str">
        <f>PRESUPUESTO!K459</f>
        <v/>
      </c>
      <c r="D460" s="87" t="str">
        <f>PRESUPUESTO!L459</f>
        <v/>
      </c>
      <c r="E460" s="56" t="str">
        <f>PRESUPUESTO!N459</f>
        <v/>
      </c>
      <c r="F460" s="50"/>
      <c r="G460" s="89" t="str">
        <f>IF(PRESUPUESTO!S459="","",PRESUPUESTO!S459)</f>
        <v/>
      </c>
      <c r="H460" s="89" t="str">
        <f>PRESUPUESTO!T459</f>
        <v/>
      </c>
      <c r="I460" s="97" t="str">
        <f>PRESUPUESTO!U459</f>
        <v/>
      </c>
      <c r="K460" s="45" t="str">
        <f>PRESUPUESTO!X459</f>
        <v/>
      </c>
    </row>
    <row r="461" spans="1:11" s="74" customFormat="1" ht="12" x14ac:dyDescent="0.2">
      <c r="A461" s="78" t="str">
        <f>PRESUPUESTO!I460</f>
        <v/>
      </c>
      <c r="B461" s="78"/>
      <c r="C461" s="107" t="str">
        <f>PRESUPUESTO!K460</f>
        <v/>
      </c>
      <c r="D461" s="87" t="str">
        <f>PRESUPUESTO!L460</f>
        <v/>
      </c>
      <c r="E461" s="56" t="str">
        <f>PRESUPUESTO!N460</f>
        <v/>
      </c>
      <c r="F461" s="50"/>
      <c r="G461" s="89" t="str">
        <f>IF(PRESUPUESTO!S460="","",PRESUPUESTO!S460)</f>
        <v/>
      </c>
      <c r="H461" s="89" t="str">
        <f>PRESUPUESTO!T460</f>
        <v/>
      </c>
      <c r="I461" s="97" t="str">
        <f>PRESUPUESTO!U460</f>
        <v/>
      </c>
      <c r="K461" s="45" t="str">
        <f>PRESUPUESTO!X460</f>
        <v/>
      </c>
    </row>
    <row r="462" spans="1:11" s="74" customFormat="1" ht="12" x14ac:dyDescent="0.2">
      <c r="A462" s="78" t="str">
        <f>PRESUPUESTO!I461</f>
        <v/>
      </c>
      <c r="B462" s="78"/>
      <c r="C462" s="107" t="str">
        <f>PRESUPUESTO!K461</f>
        <v/>
      </c>
      <c r="D462" s="87" t="str">
        <f>PRESUPUESTO!L461</f>
        <v/>
      </c>
      <c r="E462" s="56" t="str">
        <f>PRESUPUESTO!N461</f>
        <v/>
      </c>
      <c r="F462" s="50"/>
      <c r="G462" s="89" t="str">
        <f>IF(PRESUPUESTO!S461="","",PRESUPUESTO!S461)</f>
        <v/>
      </c>
      <c r="H462" s="89" t="str">
        <f>PRESUPUESTO!T461</f>
        <v/>
      </c>
      <c r="I462" s="97" t="str">
        <f>PRESUPUESTO!U461</f>
        <v/>
      </c>
      <c r="K462" s="45" t="str">
        <f>PRESUPUESTO!X461</f>
        <v/>
      </c>
    </row>
    <row r="463" spans="1:11" s="74" customFormat="1" ht="12" x14ac:dyDescent="0.2">
      <c r="A463" s="78" t="str">
        <f>PRESUPUESTO!I462</f>
        <v/>
      </c>
      <c r="B463" s="78"/>
      <c r="C463" s="107" t="str">
        <f>PRESUPUESTO!K462</f>
        <v/>
      </c>
      <c r="D463" s="87" t="str">
        <f>PRESUPUESTO!L462</f>
        <v/>
      </c>
      <c r="E463" s="56" t="str">
        <f>PRESUPUESTO!N462</f>
        <v/>
      </c>
      <c r="F463" s="50"/>
      <c r="G463" s="89" t="str">
        <f>IF(PRESUPUESTO!S462="","",PRESUPUESTO!S462)</f>
        <v/>
      </c>
      <c r="H463" s="89" t="str">
        <f>PRESUPUESTO!T462</f>
        <v/>
      </c>
      <c r="I463" s="97" t="str">
        <f>PRESUPUESTO!U462</f>
        <v/>
      </c>
      <c r="K463" s="45" t="str">
        <f>PRESUPUESTO!X462</f>
        <v/>
      </c>
    </row>
    <row r="464" spans="1:11" s="74" customFormat="1" ht="12" x14ac:dyDescent="0.2">
      <c r="A464" s="78" t="str">
        <f>PRESUPUESTO!I463</f>
        <v/>
      </c>
      <c r="B464" s="78"/>
      <c r="C464" s="107" t="str">
        <f>PRESUPUESTO!K463</f>
        <v/>
      </c>
      <c r="D464" s="87" t="str">
        <f>PRESUPUESTO!L463</f>
        <v/>
      </c>
      <c r="E464" s="56" t="str">
        <f>PRESUPUESTO!N463</f>
        <v/>
      </c>
      <c r="F464" s="50"/>
      <c r="G464" s="89" t="str">
        <f>IF(PRESUPUESTO!S463="","",PRESUPUESTO!S463)</f>
        <v/>
      </c>
      <c r="H464" s="89" t="str">
        <f>PRESUPUESTO!T463</f>
        <v/>
      </c>
      <c r="I464" s="97" t="str">
        <f>PRESUPUESTO!U463</f>
        <v/>
      </c>
      <c r="K464" s="45" t="str">
        <f>PRESUPUESTO!X463</f>
        <v/>
      </c>
    </row>
    <row r="465" spans="1:11" s="74" customFormat="1" ht="12" x14ac:dyDescent="0.2">
      <c r="A465" s="78" t="str">
        <f>PRESUPUESTO!I464</f>
        <v/>
      </c>
      <c r="B465" s="78"/>
      <c r="C465" s="107" t="str">
        <f>PRESUPUESTO!K464</f>
        <v/>
      </c>
      <c r="D465" s="87" t="str">
        <f>PRESUPUESTO!L464</f>
        <v/>
      </c>
      <c r="E465" s="56" t="str">
        <f>PRESUPUESTO!N464</f>
        <v/>
      </c>
      <c r="F465" s="50"/>
      <c r="G465" s="89" t="str">
        <f>IF(PRESUPUESTO!S464="","",PRESUPUESTO!S464)</f>
        <v/>
      </c>
      <c r="H465" s="89" t="str">
        <f>PRESUPUESTO!T464</f>
        <v/>
      </c>
      <c r="I465" s="97" t="str">
        <f>PRESUPUESTO!U464</f>
        <v/>
      </c>
      <c r="K465" s="45" t="str">
        <f>PRESUPUESTO!X464</f>
        <v/>
      </c>
    </row>
    <row r="466" spans="1:11" s="74" customFormat="1" ht="12" x14ac:dyDescent="0.2">
      <c r="A466" s="78" t="str">
        <f>PRESUPUESTO!I465</f>
        <v/>
      </c>
      <c r="B466" s="78"/>
      <c r="C466" s="107" t="str">
        <f>PRESUPUESTO!K465</f>
        <v/>
      </c>
      <c r="D466" s="87" t="str">
        <f>PRESUPUESTO!L465</f>
        <v/>
      </c>
      <c r="E466" s="56" t="str">
        <f>PRESUPUESTO!N465</f>
        <v/>
      </c>
      <c r="F466" s="50"/>
      <c r="G466" s="89" t="str">
        <f>IF(PRESUPUESTO!S465="","",PRESUPUESTO!S465)</f>
        <v/>
      </c>
      <c r="H466" s="89" t="str">
        <f>PRESUPUESTO!T465</f>
        <v/>
      </c>
      <c r="I466" s="97" t="str">
        <f>PRESUPUESTO!U465</f>
        <v/>
      </c>
      <c r="K466" s="45" t="str">
        <f>PRESUPUESTO!X465</f>
        <v/>
      </c>
    </row>
    <row r="467" spans="1:11" s="74" customFormat="1" ht="12" x14ac:dyDescent="0.2">
      <c r="A467" s="78" t="str">
        <f>PRESUPUESTO!I466</f>
        <v/>
      </c>
      <c r="B467" s="78"/>
      <c r="C467" s="107" t="str">
        <f>PRESUPUESTO!K466</f>
        <v/>
      </c>
      <c r="D467" s="87" t="str">
        <f>PRESUPUESTO!L466</f>
        <v/>
      </c>
      <c r="E467" s="56" t="str">
        <f>PRESUPUESTO!N466</f>
        <v/>
      </c>
      <c r="F467" s="50"/>
      <c r="G467" s="89" t="str">
        <f>IF(PRESUPUESTO!S466="","",PRESUPUESTO!S466)</f>
        <v/>
      </c>
      <c r="H467" s="89" t="str">
        <f>PRESUPUESTO!T466</f>
        <v/>
      </c>
      <c r="I467" s="97" t="str">
        <f>PRESUPUESTO!U466</f>
        <v/>
      </c>
      <c r="K467" s="45" t="str">
        <f>PRESUPUESTO!X466</f>
        <v/>
      </c>
    </row>
    <row r="468" spans="1:11" s="74" customFormat="1" ht="12" x14ac:dyDescent="0.2">
      <c r="A468" s="78" t="str">
        <f>PRESUPUESTO!I467</f>
        <v/>
      </c>
      <c r="B468" s="78"/>
      <c r="C468" s="107" t="str">
        <f>PRESUPUESTO!K467</f>
        <v/>
      </c>
      <c r="D468" s="87" t="str">
        <f>PRESUPUESTO!L467</f>
        <v/>
      </c>
      <c r="E468" s="56" t="str">
        <f>PRESUPUESTO!N467</f>
        <v/>
      </c>
      <c r="F468" s="50"/>
      <c r="G468" s="89" t="str">
        <f>IF(PRESUPUESTO!S467="","",PRESUPUESTO!S467)</f>
        <v/>
      </c>
      <c r="H468" s="89" t="str">
        <f>PRESUPUESTO!T467</f>
        <v/>
      </c>
      <c r="I468" s="97" t="str">
        <f>PRESUPUESTO!U467</f>
        <v/>
      </c>
      <c r="K468" s="45" t="str">
        <f>PRESUPUESTO!X467</f>
        <v/>
      </c>
    </row>
    <row r="469" spans="1:11" s="74" customFormat="1" ht="12" x14ac:dyDescent="0.2">
      <c r="A469" s="78" t="str">
        <f>PRESUPUESTO!I468</f>
        <v/>
      </c>
      <c r="B469" s="78"/>
      <c r="C469" s="107" t="str">
        <f>PRESUPUESTO!K468</f>
        <v/>
      </c>
      <c r="D469" s="87" t="str">
        <f>PRESUPUESTO!L468</f>
        <v/>
      </c>
      <c r="E469" s="56" t="str">
        <f>PRESUPUESTO!N468</f>
        <v/>
      </c>
      <c r="F469" s="50"/>
      <c r="G469" s="89" t="str">
        <f>IF(PRESUPUESTO!S468="","",PRESUPUESTO!S468)</f>
        <v/>
      </c>
      <c r="H469" s="89" t="str">
        <f>PRESUPUESTO!T468</f>
        <v/>
      </c>
      <c r="I469" s="97" t="str">
        <f>PRESUPUESTO!U468</f>
        <v/>
      </c>
      <c r="K469" s="45" t="str">
        <f>PRESUPUESTO!X468</f>
        <v/>
      </c>
    </row>
    <row r="470" spans="1:11" s="74" customFormat="1" ht="12" x14ac:dyDescent="0.2">
      <c r="A470" s="78" t="str">
        <f>PRESUPUESTO!I469</f>
        <v/>
      </c>
      <c r="B470" s="78"/>
      <c r="C470" s="107" t="str">
        <f>PRESUPUESTO!K469</f>
        <v/>
      </c>
      <c r="D470" s="87" t="str">
        <f>PRESUPUESTO!L469</f>
        <v/>
      </c>
      <c r="E470" s="56" t="str">
        <f>PRESUPUESTO!N469</f>
        <v/>
      </c>
      <c r="F470" s="50"/>
      <c r="G470" s="89" t="str">
        <f>IF(PRESUPUESTO!S469="","",PRESUPUESTO!S469)</f>
        <v/>
      </c>
      <c r="H470" s="89" t="str">
        <f>PRESUPUESTO!T469</f>
        <v/>
      </c>
      <c r="I470" s="97" t="str">
        <f>PRESUPUESTO!U469</f>
        <v/>
      </c>
      <c r="K470" s="45" t="str">
        <f>PRESUPUESTO!X469</f>
        <v/>
      </c>
    </row>
    <row r="471" spans="1:11" s="74" customFormat="1" ht="12" x14ac:dyDescent="0.2">
      <c r="A471" s="78" t="str">
        <f>PRESUPUESTO!I470</f>
        <v/>
      </c>
      <c r="B471" s="78"/>
      <c r="C471" s="107" t="str">
        <f>PRESUPUESTO!K470</f>
        <v/>
      </c>
      <c r="D471" s="87" t="str">
        <f>PRESUPUESTO!L470</f>
        <v/>
      </c>
      <c r="E471" s="56" t="str">
        <f>PRESUPUESTO!N470</f>
        <v/>
      </c>
      <c r="F471" s="50"/>
      <c r="G471" s="89" t="str">
        <f>IF(PRESUPUESTO!S470="","",PRESUPUESTO!S470)</f>
        <v/>
      </c>
      <c r="H471" s="89" t="str">
        <f>PRESUPUESTO!T470</f>
        <v/>
      </c>
      <c r="I471" s="97" t="str">
        <f>PRESUPUESTO!U470</f>
        <v/>
      </c>
      <c r="K471" s="45" t="str">
        <f>PRESUPUESTO!X470</f>
        <v/>
      </c>
    </row>
    <row r="472" spans="1:11" s="74" customFormat="1" ht="12" x14ac:dyDescent="0.2">
      <c r="A472" s="78" t="str">
        <f>PRESUPUESTO!I471</f>
        <v/>
      </c>
      <c r="B472" s="78"/>
      <c r="C472" s="107" t="str">
        <f>PRESUPUESTO!K471</f>
        <v/>
      </c>
      <c r="D472" s="87" t="str">
        <f>PRESUPUESTO!L471</f>
        <v/>
      </c>
      <c r="E472" s="56" t="str">
        <f>PRESUPUESTO!N471</f>
        <v/>
      </c>
      <c r="F472" s="50"/>
      <c r="G472" s="89" t="str">
        <f>IF(PRESUPUESTO!S471="","",PRESUPUESTO!S471)</f>
        <v/>
      </c>
      <c r="H472" s="89" t="str">
        <f>PRESUPUESTO!T471</f>
        <v/>
      </c>
      <c r="I472" s="97" t="str">
        <f>PRESUPUESTO!U471</f>
        <v/>
      </c>
      <c r="K472" s="45" t="str">
        <f>PRESUPUESTO!X471</f>
        <v/>
      </c>
    </row>
    <row r="473" spans="1:11" s="74" customFormat="1" ht="12" x14ac:dyDescent="0.2">
      <c r="A473" s="78" t="str">
        <f>PRESUPUESTO!I472</f>
        <v/>
      </c>
      <c r="B473" s="78"/>
      <c r="C473" s="107" t="str">
        <f>PRESUPUESTO!K472</f>
        <v/>
      </c>
      <c r="D473" s="87" t="str">
        <f>PRESUPUESTO!L472</f>
        <v/>
      </c>
      <c r="E473" s="56" t="str">
        <f>PRESUPUESTO!N472</f>
        <v/>
      </c>
      <c r="F473" s="50"/>
      <c r="G473" s="89" t="str">
        <f>IF(PRESUPUESTO!S472="","",PRESUPUESTO!S472)</f>
        <v/>
      </c>
      <c r="H473" s="89" t="str">
        <f>PRESUPUESTO!T472</f>
        <v/>
      </c>
      <c r="I473" s="97" t="str">
        <f>PRESUPUESTO!U472</f>
        <v/>
      </c>
      <c r="K473" s="45" t="str">
        <f>PRESUPUESTO!X472</f>
        <v/>
      </c>
    </row>
    <row r="474" spans="1:11" s="74" customFormat="1" ht="12" x14ac:dyDescent="0.2">
      <c r="A474" s="78" t="str">
        <f>PRESUPUESTO!I473</f>
        <v/>
      </c>
      <c r="B474" s="78"/>
      <c r="C474" s="107" t="str">
        <f>PRESUPUESTO!K473</f>
        <v/>
      </c>
      <c r="D474" s="87" t="str">
        <f>PRESUPUESTO!L473</f>
        <v/>
      </c>
      <c r="E474" s="56" t="str">
        <f>PRESUPUESTO!N473</f>
        <v/>
      </c>
      <c r="F474" s="50"/>
      <c r="G474" s="89" t="str">
        <f>IF(PRESUPUESTO!S473="","",PRESUPUESTO!S473)</f>
        <v/>
      </c>
      <c r="H474" s="89" t="str">
        <f>PRESUPUESTO!T473</f>
        <v/>
      </c>
      <c r="I474" s="97" t="str">
        <f>PRESUPUESTO!U473</f>
        <v/>
      </c>
      <c r="K474" s="45" t="str">
        <f>PRESUPUESTO!X473</f>
        <v/>
      </c>
    </row>
    <row r="475" spans="1:11" s="74" customFormat="1" ht="12" x14ac:dyDescent="0.2">
      <c r="A475" s="78" t="str">
        <f>PRESUPUESTO!I474</f>
        <v/>
      </c>
      <c r="B475" s="78"/>
      <c r="C475" s="107" t="str">
        <f>PRESUPUESTO!K474</f>
        <v/>
      </c>
      <c r="D475" s="87" t="str">
        <f>PRESUPUESTO!L474</f>
        <v/>
      </c>
      <c r="E475" s="56" t="str">
        <f>PRESUPUESTO!N474</f>
        <v/>
      </c>
      <c r="F475" s="50"/>
      <c r="G475" s="89" t="str">
        <f>IF(PRESUPUESTO!S474="","",PRESUPUESTO!S474)</f>
        <v/>
      </c>
      <c r="H475" s="89" t="str">
        <f>PRESUPUESTO!T474</f>
        <v/>
      </c>
      <c r="I475" s="97" t="str">
        <f>PRESUPUESTO!U474</f>
        <v/>
      </c>
      <c r="K475" s="45" t="str">
        <f>PRESUPUESTO!X474</f>
        <v/>
      </c>
    </row>
    <row r="476" spans="1:11" s="74" customFormat="1" ht="12" x14ac:dyDescent="0.2">
      <c r="A476" s="78" t="str">
        <f>PRESUPUESTO!I475</f>
        <v/>
      </c>
      <c r="B476" s="78"/>
      <c r="C476" s="107" t="str">
        <f>PRESUPUESTO!K475</f>
        <v/>
      </c>
      <c r="D476" s="87" t="str">
        <f>PRESUPUESTO!L475</f>
        <v/>
      </c>
      <c r="E476" s="56" t="str">
        <f>PRESUPUESTO!N475</f>
        <v/>
      </c>
      <c r="F476" s="50"/>
      <c r="G476" s="89" t="str">
        <f>IF(PRESUPUESTO!S475="","",PRESUPUESTO!S475)</f>
        <v/>
      </c>
      <c r="H476" s="89" t="str">
        <f>PRESUPUESTO!T475</f>
        <v/>
      </c>
      <c r="I476" s="97" t="str">
        <f>PRESUPUESTO!U475</f>
        <v/>
      </c>
      <c r="K476" s="45" t="str">
        <f>PRESUPUESTO!X475</f>
        <v/>
      </c>
    </row>
    <row r="477" spans="1:11" s="74" customFormat="1" ht="12" x14ac:dyDescent="0.2">
      <c r="A477" s="78" t="str">
        <f>PRESUPUESTO!I476</f>
        <v/>
      </c>
      <c r="B477" s="78"/>
      <c r="C477" s="107" t="str">
        <f>PRESUPUESTO!K476</f>
        <v/>
      </c>
      <c r="D477" s="87" t="str">
        <f>PRESUPUESTO!L476</f>
        <v/>
      </c>
      <c r="E477" s="56" t="str">
        <f>PRESUPUESTO!N476</f>
        <v/>
      </c>
      <c r="F477" s="50"/>
      <c r="G477" s="89" t="str">
        <f>IF(PRESUPUESTO!S476="","",PRESUPUESTO!S476)</f>
        <v/>
      </c>
      <c r="H477" s="89" t="str">
        <f>PRESUPUESTO!T476</f>
        <v/>
      </c>
      <c r="I477" s="97" t="str">
        <f>PRESUPUESTO!U476</f>
        <v/>
      </c>
      <c r="K477" s="45" t="str">
        <f>PRESUPUESTO!X476</f>
        <v/>
      </c>
    </row>
    <row r="478" spans="1:11" s="74" customFormat="1" ht="12" x14ac:dyDescent="0.2">
      <c r="A478" s="78" t="str">
        <f>PRESUPUESTO!I477</f>
        <v/>
      </c>
      <c r="B478" s="78"/>
      <c r="C478" s="107" t="str">
        <f>PRESUPUESTO!K477</f>
        <v/>
      </c>
      <c r="D478" s="87" t="str">
        <f>PRESUPUESTO!L477</f>
        <v/>
      </c>
      <c r="E478" s="56" t="str">
        <f>PRESUPUESTO!N477</f>
        <v/>
      </c>
      <c r="F478" s="50"/>
      <c r="G478" s="89" t="str">
        <f>IF(PRESUPUESTO!S477="","",PRESUPUESTO!S477)</f>
        <v/>
      </c>
      <c r="H478" s="89" t="str">
        <f>PRESUPUESTO!T477</f>
        <v/>
      </c>
      <c r="I478" s="97" t="str">
        <f>PRESUPUESTO!U477</f>
        <v/>
      </c>
      <c r="K478" s="45" t="str">
        <f>PRESUPUESTO!X477</f>
        <v/>
      </c>
    </row>
    <row r="479" spans="1:11" s="74" customFormat="1" ht="12" x14ac:dyDescent="0.2">
      <c r="A479" s="78" t="str">
        <f>PRESUPUESTO!I478</f>
        <v/>
      </c>
      <c r="B479" s="78"/>
      <c r="C479" s="107" t="str">
        <f>PRESUPUESTO!K478</f>
        <v/>
      </c>
      <c r="D479" s="87" t="str">
        <f>PRESUPUESTO!L478</f>
        <v/>
      </c>
      <c r="E479" s="56" t="str">
        <f>PRESUPUESTO!N478</f>
        <v/>
      </c>
      <c r="F479" s="50"/>
      <c r="G479" s="89" t="str">
        <f>IF(PRESUPUESTO!S478="","",PRESUPUESTO!S478)</f>
        <v/>
      </c>
      <c r="H479" s="89" t="str">
        <f>PRESUPUESTO!T478</f>
        <v/>
      </c>
      <c r="I479" s="97" t="str">
        <f>PRESUPUESTO!U478</f>
        <v/>
      </c>
      <c r="K479" s="45" t="str">
        <f>PRESUPUESTO!X478</f>
        <v/>
      </c>
    </row>
    <row r="480" spans="1:11" s="74" customFormat="1" ht="12" x14ac:dyDescent="0.2">
      <c r="A480" s="78" t="str">
        <f>PRESUPUESTO!I479</f>
        <v/>
      </c>
      <c r="B480" s="78"/>
      <c r="C480" s="107" t="str">
        <f>PRESUPUESTO!K479</f>
        <v/>
      </c>
      <c r="D480" s="87" t="str">
        <f>PRESUPUESTO!L479</f>
        <v/>
      </c>
      <c r="E480" s="56" t="str">
        <f>PRESUPUESTO!N479</f>
        <v/>
      </c>
      <c r="F480" s="50"/>
      <c r="G480" s="89" t="str">
        <f>IF(PRESUPUESTO!S479="","",PRESUPUESTO!S479)</f>
        <v/>
      </c>
      <c r="H480" s="89" t="str">
        <f>PRESUPUESTO!T479</f>
        <v/>
      </c>
      <c r="I480" s="97" t="str">
        <f>PRESUPUESTO!U479</f>
        <v/>
      </c>
      <c r="K480" s="45" t="str">
        <f>PRESUPUESTO!X479</f>
        <v/>
      </c>
    </row>
    <row r="481" spans="1:11" s="74" customFormat="1" ht="12" x14ac:dyDescent="0.2">
      <c r="A481" s="78" t="str">
        <f>PRESUPUESTO!I480</f>
        <v/>
      </c>
      <c r="B481" s="78"/>
      <c r="C481" s="107" t="str">
        <f>PRESUPUESTO!K480</f>
        <v/>
      </c>
      <c r="D481" s="87" t="str">
        <f>PRESUPUESTO!L480</f>
        <v/>
      </c>
      <c r="E481" s="56" t="str">
        <f>PRESUPUESTO!N480</f>
        <v/>
      </c>
      <c r="F481" s="50"/>
      <c r="G481" s="89" t="str">
        <f>IF(PRESUPUESTO!S480="","",PRESUPUESTO!S480)</f>
        <v/>
      </c>
      <c r="H481" s="89" t="str">
        <f>PRESUPUESTO!T480</f>
        <v/>
      </c>
      <c r="I481" s="97" t="str">
        <f>PRESUPUESTO!U480</f>
        <v/>
      </c>
      <c r="K481" s="45" t="str">
        <f>PRESUPUESTO!X480</f>
        <v/>
      </c>
    </row>
    <row r="482" spans="1:11" s="74" customFormat="1" ht="12" x14ac:dyDescent="0.2">
      <c r="A482" s="78" t="str">
        <f>PRESUPUESTO!I481</f>
        <v/>
      </c>
      <c r="B482" s="78"/>
      <c r="C482" s="107" t="str">
        <f>PRESUPUESTO!K481</f>
        <v/>
      </c>
      <c r="D482" s="87" t="str">
        <f>PRESUPUESTO!L481</f>
        <v/>
      </c>
      <c r="E482" s="56" t="str">
        <f>PRESUPUESTO!N481</f>
        <v/>
      </c>
      <c r="F482" s="50"/>
      <c r="G482" s="89" t="str">
        <f>IF(PRESUPUESTO!S481="","",PRESUPUESTO!S481)</f>
        <v/>
      </c>
      <c r="H482" s="89" t="str">
        <f>PRESUPUESTO!T481</f>
        <v/>
      </c>
      <c r="I482" s="97" t="str">
        <f>PRESUPUESTO!U481</f>
        <v/>
      </c>
      <c r="K482" s="45" t="str">
        <f>PRESUPUESTO!X481</f>
        <v/>
      </c>
    </row>
    <row r="483" spans="1:11" s="74" customFormat="1" ht="12" x14ac:dyDescent="0.2">
      <c r="A483" s="78" t="str">
        <f>PRESUPUESTO!I482</f>
        <v/>
      </c>
      <c r="B483" s="78"/>
      <c r="C483" s="107" t="str">
        <f>PRESUPUESTO!K482</f>
        <v/>
      </c>
      <c r="D483" s="87" t="str">
        <f>PRESUPUESTO!L482</f>
        <v/>
      </c>
      <c r="E483" s="56" t="str">
        <f>PRESUPUESTO!N482</f>
        <v/>
      </c>
      <c r="F483" s="50"/>
      <c r="G483" s="89" t="str">
        <f>IF(PRESUPUESTO!S482="","",PRESUPUESTO!S482)</f>
        <v/>
      </c>
      <c r="H483" s="89" t="str">
        <f>PRESUPUESTO!T482</f>
        <v/>
      </c>
      <c r="I483" s="97" t="str">
        <f>PRESUPUESTO!U482</f>
        <v/>
      </c>
      <c r="K483" s="45" t="str">
        <f>PRESUPUESTO!X482</f>
        <v/>
      </c>
    </row>
    <row r="484" spans="1:11" s="74" customFormat="1" ht="12" x14ac:dyDescent="0.2">
      <c r="A484" s="78" t="str">
        <f>PRESUPUESTO!I483</f>
        <v/>
      </c>
      <c r="B484" s="78"/>
      <c r="C484" s="107" t="str">
        <f>PRESUPUESTO!K483</f>
        <v/>
      </c>
      <c r="D484" s="87" t="str">
        <f>PRESUPUESTO!L483</f>
        <v/>
      </c>
      <c r="E484" s="56" t="str">
        <f>PRESUPUESTO!N483</f>
        <v/>
      </c>
      <c r="F484" s="50"/>
      <c r="G484" s="89" t="str">
        <f>IF(PRESUPUESTO!S483="","",PRESUPUESTO!S483)</f>
        <v/>
      </c>
      <c r="H484" s="89" t="str">
        <f>PRESUPUESTO!T483</f>
        <v/>
      </c>
      <c r="I484" s="97" t="str">
        <f>PRESUPUESTO!U483</f>
        <v/>
      </c>
      <c r="K484" s="45" t="str">
        <f>PRESUPUESTO!X483</f>
        <v/>
      </c>
    </row>
    <row r="485" spans="1:11" s="74" customFormat="1" ht="12" x14ac:dyDescent="0.2">
      <c r="A485" s="78" t="str">
        <f>PRESUPUESTO!I484</f>
        <v/>
      </c>
      <c r="B485" s="78"/>
      <c r="C485" s="107" t="str">
        <f>PRESUPUESTO!K484</f>
        <v/>
      </c>
      <c r="D485" s="87" t="str">
        <f>PRESUPUESTO!L484</f>
        <v/>
      </c>
      <c r="E485" s="56" t="str">
        <f>PRESUPUESTO!N484</f>
        <v/>
      </c>
      <c r="F485" s="50"/>
      <c r="G485" s="89" t="str">
        <f>IF(PRESUPUESTO!S484="","",PRESUPUESTO!S484)</f>
        <v/>
      </c>
      <c r="H485" s="89" t="str">
        <f>PRESUPUESTO!T484</f>
        <v/>
      </c>
      <c r="I485" s="97" t="str">
        <f>PRESUPUESTO!U484</f>
        <v/>
      </c>
      <c r="K485" s="45" t="str">
        <f>PRESUPUESTO!X484</f>
        <v/>
      </c>
    </row>
    <row r="486" spans="1:11" s="74" customFormat="1" ht="12" x14ac:dyDescent="0.2">
      <c r="A486" s="78" t="str">
        <f>PRESUPUESTO!I485</f>
        <v/>
      </c>
      <c r="B486" s="78"/>
      <c r="C486" s="107" t="str">
        <f>PRESUPUESTO!K485</f>
        <v/>
      </c>
      <c r="D486" s="87" t="str">
        <f>PRESUPUESTO!L485</f>
        <v/>
      </c>
      <c r="E486" s="56" t="str">
        <f>PRESUPUESTO!N485</f>
        <v/>
      </c>
      <c r="F486" s="50"/>
      <c r="G486" s="89" t="str">
        <f>IF(PRESUPUESTO!S485="","",PRESUPUESTO!S485)</f>
        <v/>
      </c>
      <c r="H486" s="89" t="str">
        <f>PRESUPUESTO!T485</f>
        <v/>
      </c>
      <c r="I486" s="97" t="str">
        <f>PRESUPUESTO!U485</f>
        <v/>
      </c>
      <c r="K486" s="45" t="str">
        <f>PRESUPUESTO!X485</f>
        <v/>
      </c>
    </row>
    <row r="487" spans="1:11" s="74" customFormat="1" ht="12" x14ac:dyDescent="0.2">
      <c r="A487" s="78" t="str">
        <f>PRESUPUESTO!I486</f>
        <v/>
      </c>
      <c r="B487" s="78"/>
      <c r="C487" s="107" t="str">
        <f>PRESUPUESTO!K486</f>
        <v/>
      </c>
      <c r="D487" s="87" t="str">
        <f>PRESUPUESTO!L486</f>
        <v/>
      </c>
      <c r="E487" s="56" t="str">
        <f>PRESUPUESTO!N486</f>
        <v/>
      </c>
      <c r="F487" s="50"/>
      <c r="G487" s="89" t="str">
        <f>IF(PRESUPUESTO!S486="","",PRESUPUESTO!S486)</f>
        <v/>
      </c>
      <c r="H487" s="89" t="str">
        <f>PRESUPUESTO!T486</f>
        <v/>
      </c>
      <c r="I487" s="97" t="str">
        <f>PRESUPUESTO!U486</f>
        <v/>
      </c>
      <c r="K487" s="45" t="str">
        <f>PRESUPUESTO!X486</f>
        <v/>
      </c>
    </row>
    <row r="488" spans="1:11" s="74" customFormat="1" ht="12" x14ac:dyDescent="0.2">
      <c r="A488" s="78" t="str">
        <f>PRESUPUESTO!I487</f>
        <v/>
      </c>
      <c r="B488" s="78"/>
      <c r="C488" s="107" t="str">
        <f>PRESUPUESTO!K487</f>
        <v/>
      </c>
      <c r="D488" s="87" t="str">
        <f>PRESUPUESTO!L487</f>
        <v/>
      </c>
      <c r="E488" s="56" t="str">
        <f>PRESUPUESTO!N487</f>
        <v/>
      </c>
      <c r="F488" s="50"/>
      <c r="G488" s="89" t="str">
        <f>IF(PRESUPUESTO!S487="","",PRESUPUESTO!S487)</f>
        <v/>
      </c>
      <c r="H488" s="89" t="str">
        <f>PRESUPUESTO!T487</f>
        <v/>
      </c>
      <c r="I488" s="97" t="str">
        <f>PRESUPUESTO!U487</f>
        <v/>
      </c>
      <c r="K488" s="45" t="str">
        <f>PRESUPUESTO!X487</f>
        <v/>
      </c>
    </row>
    <row r="489" spans="1:11" s="74" customFormat="1" ht="12" x14ac:dyDescent="0.2">
      <c r="A489" s="78" t="str">
        <f>PRESUPUESTO!I488</f>
        <v/>
      </c>
      <c r="B489" s="78"/>
      <c r="C489" s="107" t="str">
        <f>PRESUPUESTO!K488</f>
        <v/>
      </c>
      <c r="D489" s="87" t="str">
        <f>PRESUPUESTO!L488</f>
        <v/>
      </c>
      <c r="E489" s="56" t="str">
        <f>PRESUPUESTO!N488</f>
        <v/>
      </c>
      <c r="F489" s="50"/>
      <c r="G489" s="89" t="str">
        <f>IF(PRESUPUESTO!S488="","",PRESUPUESTO!S488)</f>
        <v/>
      </c>
      <c r="H489" s="89" t="str">
        <f>PRESUPUESTO!T488</f>
        <v/>
      </c>
      <c r="I489" s="97" t="str">
        <f>PRESUPUESTO!U488</f>
        <v/>
      </c>
      <c r="K489" s="45" t="str">
        <f>PRESUPUESTO!X488</f>
        <v/>
      </c>
    </row>
    <row r="490" spans="1:11" s="74" customFormat="1" ht="12" x14ac:dyDescent="0.2">
      <c r="A490" s="78" t="str">
        <f>PRESUPUESTO!I489</f>
        <v/>
      </c>
      <c r="B490" s="78"/>
      <c r="C490" s="107" t="str">
        <f>PRESUPUESTO!K489</f>
        <v/>
      </c>
      <c r="D490" s="87" t="str">
        <f>PRESUPUESTO!L489</f>
        <v/>
      </c>
      <c r="E490" s="56" t="str">
        <f>PRESUPUESTO!N489</f>
        <v/>
      </c>
      <c r="F490" s="50"/>
      <c r="G490" s="89" t="str">
        <f>IF(PRESUPUESTO!S489="","",PRESUPUESTO!S489)</f>
        <v/>
      </c>
      <c r="H490" s="89" t="str">
        <f>PRESUPUESTO!T489</f>
        <v/>
      </c>
      <c r="I490" s="97" t="str">
        <f>PRESUPUESTO!U489</f>
        <v/>
      </c>
      <c r="K490" s="45" t="str">
        <f>PRESUPUESTO!X489</f>
        <v/>
      </c>
    </row>
    <row r="491" spans="1:11" s="74" customFormat="1" ht="12" x14ac:dyDescent="0.2">
      <c r="A491" s="78" t="str">
        <f>PRESUPUESTO!I490</f>
        <v/>
      </c>
      <c r="B491" s="78"/>
      <c r="C491" s="107" t="str">
        <f>PRESUPUESTO!K490</f>
        <v/>
      </c>
      <c r="D491" s="87" t="str">
        <f>PRESUPUESTO!L490</f>
        <v/>
      </c>
      <c r="E491" s="56" t="str">
        <f>PRESUPUESTO!N490</f>
        <v/>
      </c>
      <c r="F491" s="50"/>
      <c r="G491" s="89" t="str">
        <f>IF(PRESUPUESTO!S490="","",PRESUPUESTO!S490)</f>
        <v/>
      </c>
      <c r="H491" s="89" t="str">
        <f>PRESUPUESTO!T490</f>
        <v/>
      </c>
      <c r="I491" s="97" t="str">
        <f>PRESUPUESTO!U490</f>
        <v/>
      </c>
      <c r="K491" s="45" t="str">
        <f>PRESUPUESTO!X490</f>
        <v/>
      </c>
    </row>
    <row r="492" spans="1:11" s="74" customFormat="1" ht="12" x14ac:dyDescent="0.2">
      <c r="A492" s="78" t="str">
        <f>PRESUPUESTO!I491</f>
        <v/>
      </c>
      <c r="B492" s="78"/>
      <c r="C492" s="107" t="str">
        <f>PRESUPUESTO!K491</f>
        <v/>
      </c>
      <c r="D492" s="87" t="str">
        <f>PRESUPUESTO!L491</f>
        <v/>
      </c>
      <c r="E492" s="56" t="str">
        <f>PRESUPUESTO!N491</f>
        <v/>
      </c>
      <c r="F492" s="50"/>
      <c r="G492" s="89" t="str">
        <f>IF(PRESUPUESTO!S491="","",PRESUPUESTO!S491)</f>
        <v/>
      </c>
      <c r="H492" s="89" t="str">
        <f>PRESUPUESTO!T491</f>
        <v/>
      </c>
      <c r="I492" s="97" t="str">
        <f>PRESUPUESTO!U491</f>
        <v/>
      </c>
      <c r="K492" s="45" t="str">
        <f>PRESUPUESTO!X491</f>
        <v/>
      </c>
    </row>
    <row r="493" spans="1:11" s="74" customFormat="1" ht="12" x14ac:dyDescent="0.2">
      <c r="A493" s="78" t="str">
        <f>PRESUPUESTO!I492</f>
        <v/>
      </c>
      <c r="B493" s="78"/>
      <c r="C493" s="107" t="str">
        <f>PRESUPUESTO!K492</f>
        <v/>
      </c>
      <c r="D493" s="87" t="str">
        <f>PRESUPUESTO!L492</f>
        <v/>
      </c>
      <c r="E493" s="56" t="str">
        <f>PRESUPUESTO!N492</f>
        <v/>
      </c>
      <c r="F493" s="50"/>
      <c r="G493" s="89" t="str">
        <f>IF(PRESUPUESTO!S492="","",PRESUPUESTO!S492)</f>
        <v/>
      </c>
      <c r="H493" s="89" t="str">
        <f>PRESUPUESTO!T492</f>
        <v/>
      </c>
      <c r="I493" s="97" t="str">
        <f>PRESUPUESTO!U492</f>
        <v/>
      </c>
      <c r="K493" s="45" t="str">
        <f>PRESUPUESTO!X492</f>
        <v/>
      </c>
    </row>
    <row r="494" spans="1:11" s="74" customFormat="1" ht="12" x14ac:dyDescent="0.2">
      <c r="A494" s="78" t="str">
        <f>PRESUPUESTO!I493</f>
        <v/>
      </c>
      <c r="B494" s="78"/>
      <c r="C494" s="107" t="str">
        <f>PRESUPUESTO!K493</f>
        <v/>
      </c>
      <c r="D494" s="87" t="str">
        <f>PRESUPUESTO!L493</f>
        <v/>
      </c>
      <c r="E494" s="56" t="str">
        <f>PRESUPUESTO!N493</f>
        <v/>
      </c>
      <c r="F494" s="50"/>
      <c r="G494" s="89" t="str">
        <f>IF(PRESUPUESTO!S493="","",PRESUPUESTO!S493)</f>
        <v/>
      </c>
      <c r="H494" s="89" t="str">
        <f>PRESUPUESTO!T493</f>
        <v/>
      </c>
      <c r="I494" s="97" t="str">
        <f>PRESUPUESTO!U493</f>
        <v/>
      </c>
      <c r="K494" s="45" t="str">
        <f>PRESUPUESTO!X493</f>
        <v/>
      </c>
    </row>
    <row r="495" spans="1:11" s="74" customFormat="1" ht="12" x14ac:dyDescent="0.2">
      <c r="A495" s="78" t="str">
        <f>PRESUPUESTO!I494</f>
        <v/>
      </c>
      <c r="B495" s="78"/>
      <c r="C495" s="107" t="str">
        <f>PRESUPUESTO!K494</f>
        <v/>
      </c>
      <c r="D495" s="87" t="str">
        <f>PRESUPUESTO!L494</f>
        <v/>
      </c>
      <c r="E495" s="56" t="str">
        <f>PRESUPUESTO!N494</f>
        <v/>
      </c>
      <c r="F495" s="50"/>
      <c r="G495" s="89" t="str">
        <f>IF(PRESUPUESTO!S494="","",PRESUPUESTO!S494)</f>
        <v/>
      </c>
      <c r="H495" s="89" t="str">
        <f>PRESUPUESTO!T494</f>
        <v/>
      </c>
      <c r="I495" s="97" t="str">
        <f>PRESUPUESTO!U494</f>
        <v/>
      </c>
      <c r="K495" s="45" t="str">
        <f>PRESUPUESTO!X494</f>
        <v/>
      </c>
    </row>
    <row r="496" spans="1:11" s="74" customFormat="1" ht="12" x14ac:dyDescent="0.2">
      <c r="A496" s="78" t="str">
        <f>PRESUPUESTO!I495</f>
        <v/>
      </c>
      <c r="B496" s="78"/>
      <c r="C496" s="107" t="str">
        <f>PRESUPUESTO!K495</f>
        <v/>
      </c>
      <c r="D496" s="87" t="str">
        <f>PRESUPUESTO!L495</f>
        <v/>
      </c>
      <c r="E496" s="56" t="str">
        <f>PRESUPUESTO!N495</f>
        <v/>
      </c>
      <c r="F496" s="50"/>
      <c r="G496" s="89" t="str">
        <f>IF(PRESUPUESTO!S495="","",PRESUPUESTO!S495)</f>
        <v/>
      </c>
      <c r="H496" s="89" t="str">
        <f>PRESUPUESTO!T495</f>
        <v/>
      </c>
      <c r="I496" s="97" t="str">
        <f>PRESUPUESTO!U495</f>
        <v/>
      </c>
      <c r="K496" s="45" t="str">
        <f>PRESUPUESTO!X495</f>
        <v/>
      </c>
    </row>
    <row r="497" spans="1:11" s="74" customFormat="1" ht="12" x14ac:dyDescent="0.2">
      <c r="A497" s="78" t="str">
        <f>PRESUPUESTO!I496</f>
        <v/>
      </c>
      <c r="B497" s="78"/>
      <c r="C497" s="107" t="str">
        <f>PRESUPUESTO!K496</f>
        <v/>
      </c>
      <c r="D497" s="87" t="str">
        <f>PRESUPUESTO!L496</f>
        <v/>
      </c>
      <c r="E497" s="56" t="str">
        <f>PRESUPUESTO!N496</f>
        <v/>
      </c>
      <c r="F497" s="50"/>
      <c r="G497" s="89" t="str">
        <f>IF(PRESUPUESTO!S496="","",PRESUPUESTO!S496)</f>
        <v/>
      </c>
      <c r="H497" s="89" t="str">
        <f>PRESUPUESTO!T496</f>
        <v/>
      </c>
      <c r="I497" s="97" t="str">
        <f>PRESUPUESTO!U496</f>
        <v/>
      </c>
      <c r="K497" s="45" t="str">
        <f>PRESUPUESTO!X496</f>
        <v/>
      </c>
    </row>
    <row r="498" spans="1:11" s="74" customFormat="1" ht="12" x14ac:dyDescent="0.2">
      <c r="A498" s="78" t="str">
        <f>PRESUPUESTO!I497</f>
        <v/>
      </c>
      <c r="B498" s="78"/>
      <c r="C498" s="107" t="str">
        <f>PRESUPUESTO!K497</f>
        <v/>
      </c>
      <c r="D498" s="87" t="str">
        <f>PRESUPUESTO!L497</f>
        <v/>
      </c>
      <c r="E498" s="56" t="str">
        <f>PRESUPUESTO!N497</f>
        <v/>
      </c>
      <c r="F498" s="50"/>
      <c r="G498" s="89" t="str">
        <f>IF(PRESUPUESTO!S497="","",PRESUPUESTO!S497)</f>
        <v/>
      </c>
      <c r="H498" s="89" t="str">
        <f>PRESUPUESTO!T497</f>
        <v/>
      </c>
      <c r="I498" s="97" t="str">
        <f>PRESUPUESTO!U497</f>
        <v/>
      </c>
      <c r="K498" s="45" t="str">
        <f>PRESUPUESTO!X497</f>
        <v/>
      </c>
    </row>
    <row r="499" spans="1:11" s="74" customFormat="1" ht="12" x14ac:dyDescent="0.2">
      <c r="A499" s="78" t="str">
        <f>PRESUPUESTO!I498</f>
        <v/>
      </c>
      <c r="B499" s="78"/>
      <c r="C499" s="107" t="str">
        <f>PRESUPUESTO!K498</f>
        <v/>
      </c>
      <c r="D499" s="87" t="str">
        <f>PRESUPUESTO!L498</f>
        <v/>
      </c>
      <c r="E499" s="56" t="str">
        <f>PRESUPUESTO!N498</f>
        <v/>
      </c>
      <c r="F499" s="50"/>
      <c r="G499" s="89" t="str">
        <f>IF(PRESUPUESTO!S498="","",PRESUPUESTO!S498)</f>
        <v/>
      </c>
      <c r="H499" s="89" t="str">
        <f>PRESUPUESTO!T498</f>
        <v/>
      </c>
      <c r="I499" s="97" t="str">
        <f>PRESUPUESTO!U498</f>
        <v/>
      </c>
      <c r="K499" s="45" t="str">
        <f>PRESUPUESTO!X498</f>
        <v/>
      </c>
    </row>
    <row r="500" spans="1:11" s="74" customFormat="1" ht="12" x14ac:dyDescent="0.2">
      <c r="A500" s="78" t="str">
        <f>PRESUPUESTO!I499</f>
        <v/>
      </c>
      <c r="B500" s="78"/>
      <c r="C500" s="107" t="str">
        <f>PRESUPUESTO!K499</f>
        <v/>
      </c>
      <c r="D500" s="87" t="str">
        <f>PRESUPUESTO!L499</f>
        <v/>
      </c>
      <c r="E500" s="56" t="str">
        <f>PRESUPUESTO!N499</f>
        <v/>
      </c>
      <c r="F500" s="50"/>
      <c r="G500" s="89" t="str">
        <f>IF(PRESUPUESTO!S499="","",PRESUPUESTO!S499)</f>
        <v/>
      </c>
      <c r="H500" s="89" t="str">
        <f>PRESUPUESTO!T499</f>
        <v/>
      </c>
      <c r="I500" s="97" t="str">
        <f>PRESUPUESTO!U499</f>
        <v/>
      </c>
      <c r="K500" s="45" t="str">
        <f>PRESUPUESTO!X499</f>
        <v/>
      </c>
    </row>
    <row r="501" spans="1:11" s="74" customFormat="1" ht="12" x14ac:dyDescent="0.2">
      <c r="A501" s="78" t="str">
        <f>PRESUPUESTO!I500</f>
        <v/>
      </c>
      <c r="B501" s="78"/>
      <c r="C501" s="107" t="str">
        <f>PRESUPUESTO!K500</f>
        <v/>
      </c>
      <c r="D501" s="87" t="str">
        <f>PRESUPUESTO!L500</f>
        <v/>
      </c>
      <c r="E501" s="56" t="str">
        <f>PRESUPUESTO!N500</f>
        <v/>
      </c>
      <c r="F501" s="50"/>
      <c r="G501" s="89" t="str">
        <f>IF(PRESUPUESTO!S500="","",PRESUPUESTO!S500)</f>
        <v/>
      </c>
      <c r="H501" s="89" t="str">
        <f>PRESUPUESTO!T500</f>
        <v/>
      </c>
      <c r="I501" s="97" t="str">
        <f>PRESUPUESTO!U500</f>
        <v/>
      </c>
      <c r="K501" s="45" t="str">
        <f>PRESUPUESTO!X500</f>
        <v/>
      </c>
    </row>
    <row r="502" spans="1:11" s="74" customFormat="1" ht="12" x14ac:dyDescent="0.2">
      <c r="A502" s="78" t="str">
        <f>PRESUPUESTO!I501</f>
        <v/>
      </c>
      <c r="B502" s="78"/>
      <c r="C502" s="107" t="str">
        <f>PRESUPUESTO!K501</f>
        <v/>
      </c>
      <c r="D502" s="87" t="str">
        <f>PRESUPUESTO!L501</f>
        <v/>
      </c>
      <c r="E502" s="56" t="str">
        <f>PRESUPUESTO!N501</f>
        <v/>
      </c>
      <c r="F502" s="50"/>
      <c r="G502" s="89" t="str">
        <f>IF(PRESUPUESTO!S501="","",PRESUPUESTO!S501)</f>
        <v/>
      </c>
      <c r="H502" s="89" t="str">
        <f>PRESUPUESTO!T501</f>
        <v/>
      </c>
      <c r="I502" s="97" t="str">
        <f>PRESUPUESTO!U501</f>
        <v/>
      </c>
      <c r="K502" s="45" t="str">
        <f>PRESUPUESTO!X501</f>
        <v/>
      </c>
    </row>
    <row r="503" spans="1:11" s="74" customFormat="1" ht="12" x14ac:dyDescent="0.2">
      <c r="A503" s="78" t="str">
        <f>PRESUPUESTO!I502</f>
        <v/>
      </c>
      <c r="B503" s="78"/>
      <c r="C503" s="107" t="str">
        <f>PRESUPUESTO!K502</f>
        <v/>
      </c>
      <c r="D503" s="87" t="str">
        <f>PRESUPUESTO!L502</f>
        <v/>
      </c>
      <c r="E503" s="56" t="str">
        <f>PRESUPUESTO!N502</f>
        <v/>
      </c>
      <c r="F503" s="50"/>
      <c r="G503" s="89" t="str">
        <f>IF(PRESUPUESTO!S502="","",PRESUPUESTO!S502)</f>
        <v/>
      </c>
      <c r="H503" s="89" t="str">
        <f>PRESUPUESTO!T502</f>
        <v/>
      </c>
      <c r="I503" s="97" t="str">
        <f>PRESUPUESTO!U502</f>
        <v/>
      </c>
      <c r="K503" s="45" t="str">
        <f>PRESUPUESTO!X502</f>
        <v/>
      </c>
    </row>
    <row r="504" spans="1:11" s="74" customFormat="1" ht="12" x14ac:dyDescent="0.2">
      <c r="A504" s="78" t="str">
        <f>PRESUPUESTO!I503</f>
        <v/>
      </c>
      <c r="B504" s="78"/>
      <c r="C504" s="107" t="str">
        <f>PRESUPUESTO!K503</f>
        <v/>
      </c>
      <c r="D504" s="87" t="str">
        <f>PRESUPUESTO!L503</f>
        <v/>
      </c>
      <c r="E504" s="56" t="str">
        <f>PRESUPUESTO!N503</f>
        <v/>
      </c>
      <c r="F504" s="50"/>
      <c r="G504" s="89" t="str">
        <f>IF(PRESUPUESTO!S503="","",PRESUPUESTO!S503)</f>
        <v/>
      </c>
      <c r="H504" s="89" t="str">
        <f>PRESUPUESTO!T503</f>
        <v/>
      </c>
      <c r="I504" s="97" t="str">
        <f>PRESUPUESTO!U503</f>
        <v/>
      </c>
      <c r="K504" s="45" t="str">
        <f>PRESUPUESTO!X503</f>
        <v/>
      </c>
    </row>
    <row r="505" spans="1:11" s="74" customFormat="1" ht="12" x14ac:dyDescent="0.2">
      <c r="A505" s="78" t="str">
        <f>PRESUPUESTO!I504</f>
        <v/>
      </c>
      <c r="B505" s="78"/>
      <c r="C505" s="107" t="str">
        <f>PRESUPUESTO!K504</f>
        <v/>
      </c>
      <c r="D505" s="87" t="str">
        <f>PRESUPUESTO!L504</f>
        <v/>
      </c>
      <c r="E505" s="56" t="str">
        <f>PRESUPUESTO!N504</f>
        <v/>
      </c>
      <c r="F505" s="50"/>
      <c r="G505" s="89" t="str">
        <f>IF(PRESUPUESTO!S504="","",PRESUPUESTO!S504)</f>
        <v/>
      </c>
      <c r="H505" s="89" t="str">
        <f>PRESUPUESTO!T504</f>
        <v/>
      </c>
      <c r="I505" s="97" t="str">
        <f>PRESUPUESTO!U504</f>
        <v/>
      </c>
      <c r="K505" s="45" t="str">
        <f>PRESUPUESTO!X504</f>
        <v/>
      </c>
    </row>
    <row r="506" spans="1:11" s="74" customFormat="1" ht="12" x14ac:dyDescent="0.2">
      <c r="A506" s="78" t="str">
        <f>PRESUPUESTO!I505</f>
        <v/>
      </c>
      <c r="B506" s="78"/>
      <c r="C506" s="107" t="str">
        <f>PRESUPUESTO!K505</f>
        <v/>
      </c>
      <c r="D506" s="87" t="str">
        <f>PRESUPUESTO!L505</f>
        <v/>
      </c>
      <c r="E506" s="56" t="str">
        <f>PRESUPUESTO!N505</f>
        <v/>
      </c>
      <c r="F506" s="50"/>
      <c r="G506" s="89" t="str">
        <f>IF(PRESUPUESTO!S505="","",PRESUPUESTO!S505)</f>
        <v/>
      </c>
      <c r="H506" s="89" t="str">
        <f>PRESUPUESTO!T505</f>
        <v/>
      </c>
      <c r="I506" s="97" t="str">
        <f>PRESUPUESTO!U505</f>
        <v/>
      </c>
      <c r="K506" s="45" t="str">
        <f>PRESUPUESTO!X505</f>
        <v/>
      </c>
    </row>
    <row r="507" spans="1:11" s="74" customFormat="1" ht="12" x14ac:dyDescent="0.2">
      <c r="A507" s="78" t="str">
        <f>PRESUPUESTO!I506</f>
        <v/>
      </c>
      <c r="B507" s="78"/>
      <c r="C507" s="107" t="str">
        <f>PRESUPUESTO!K506</f>
        <v/>
      </c>
      <c r="D507" s="87" t="str">
        <f>PRESUPUESTO!L506</f>
        <v/>
      </c>
      <c r="E507" s="56" t="str">
        <f>PRESUPUESTO!N506</f>
        <v/>
      </c>
      <c r="F507" s="50"/>
      <c r="G507" s="89" t="str">
        <f>IF(PRESUPUESTO!S506="","",PRESUPUESTO!S506)</f>
        <v/>
      </c>
      <c r="H507" s="89" t="str">
        <f>PRESUPUESTO!T506</f>
        <v/>
      </c>
      <c r="I507" s="97" t="str">
        <f>PRESUPUESTO!U506</f>
        <v/>
      </c>
      <c r="K507" s="45" t="str">
        <f>PRESUPUESTO!X506</f>
        <v/>
      </c>
    </row>
    <row r="508" spans="1:11" s="74" customFormat="1" ht="12" x14ac:dyDescent="0.2">
      <c r="A508" s="78" t="str">
        <f>PRESUPUESTO!I507</f>
        <v/>
      </c>
      <c r="B508" s="78"/>
      <c r="C508" s="107" t="str">
        <f>PRESUPUESTO!K507</f>
        <v/>
      </c>
      <c r="D508" s="87" t="str">
        <f>PRESUPUESTO!L507</f>
        <v/>
      </c>
      <c r="E508" s="56" t="str">
        <f>PRESUPUESTO!N507</f>
        <v/>
      </c>
      <c r="F508" s="50"/>
      <c r="G508" s="89" t="str">
        <f>IF(PRESUPUESTO!S507="","",PRESUPUESTO!S507)</f>
        <v/>
      </c>
      <c r="H508" s="89" t="str">
        <f>PRESUPUESTO!T507</f>
        <v/>
      </c>
      <c r="I508" s="97" t="str">
        <f>PRESUPUESTO!U507</f>
        <v/>
      </c>
      <c r="K508" s="45" t="str">
        <f>PRESUPUESTO!X507</f>
        <v/>
      </c>
    </row>
    <row r="509" spans="1:11" s="74" customFormat="1" ht="12" x14ac:dyDescent="0.2">
      <c r="A509" s="78" t="str">
        <f>PRESUPUESTO!I508</f>
        <v/>
      </c>
      <c r="B509" s="78"/>
      <c r="C509" s="107" t="str">
        <f>PRESUPUESTO!K508</f>
        <v/>
      </c>
      <c r="D509" s="87" t="str">
        <f>PRESUPUESTO!L508</f>
        <v/>
      </c>
      <c r="E509" s="56" t="str">
        <f>PRESUPUESTO!N508</f>
        <v/>
      </c>
      <c r="F509" s="50"/>
      <c r="G509" s="89" t="str">
        <f>IF(PRESUPUESTO!S508="","",PRESUPUESTO!S508)</f>
        <v/>
      </c>
      <c r="H509" s="89" t="str">
        <f>PRESUPUESTO!T508</f>
        <v/>
      </c>
      <c r="I509" s="97" t="str">
        <f>PRESUPUESTO!U508</f>
        <v/>
      </c>
      <c r="K509" s="45" t="str">
        <f>PRESUPUESTO!X508</f>
        <v/>
      </c>
    </row>
    <row r="510" spans="1:11" s="74" customFormat="1" ht="12" x14ac:dyDescent="0.2">
      <c r="A510" s="78" t="str">
        <f>PRESUPUESTO!I509</f>
        <v/>
      </c>
      <c r="B510" s="78"/>
      <c r="C510" s="107" t="str">
        <f>PRESUPUESTO!K509</f>
        <v/>
      </c>
      <c r="D510" s="87" t="str">
        <f>PRESUPUESTO!L509</f>
        <v/>
      </c>
      <c r="E510" s="56" t="str">
        <f>PRESUPUESTO!N509</f>
        <v/>
      </c>
      <c r="F510" s="50"/>
      <c r="G510" s="89" t="str">
        <f>IF(PRESUPUESTO!S509="","",PRESUPUESTO!S509)</f>
        <v/>
      </c>
      <c r="H510" s="89" t="str">
        <f>PRESUPUESTO!T509</f>
        <v/>
      </c>
      <c r="I510" s="97" t="str">
        <f>PRESUPUESTO!U509</f>
        <v/>
      </c>
      <c r="K510" s="45" t="str">
        <f>PRESUPUESTO!X509</f>
        <v/>
      </c>
    </row>
    <row r="511" spans="1:11" s="74" customFormat="1" ht="12" x14ac:dyDescent="0.2">
      <c r="A511" s="78" t="str">
        <f>PRESUPUESTO!I510</f>
        <v/>
      </c>
      <c r="B511" s="78"/>
      <c r="C511" s="107" t="str">
        <f>PRESUPUESTO!K510</f>
        <v/>
      </c>
      <c r="D511" s="87" t="str">
        <f>PRESUPUESTO!L510</f>
        <v/>
      </c>
      <c r="E511" s="56" t="str">
        <f>PRESUPUESTO!N510</f>
        <v/>
      </c>
      <c r="F511" s="50"/>
      <c r="G511" s="89" t="str">
        <f>IF(PRESUPUESTO!S510="","",PRESUPUESTO!S510)</f>
        <v/>
      </c>
      <c r="H511" s="89" t="str">
        <f>PRESUPUESTO!T510</f>
        <v/>
      </c>
      <c r="I511" s="97" t="str">
        <f>PRESUPUESTO!U510</f>
        <v/>
      </c>
      <c r="K511" s="45" t="str">
        <f>PRESUPUESTO!X510</f>
        <v/>
      </c>
    </row>
    <row r="512" spans="1:11" s="74" customFormat="1" ht="12" x14ac:dyDescent="0.2">
      <c r="A512" s="78" t="str">
        <f>PRESUPUESTO!I511</f>
        <v/>
      </c>
      <c r="B512" s="78"/>
      <c r="C512" s="107" t="str">
        <f>PRESUPUESTO!K511</f>
        <v/>
      </c>
      <c r="D512" s="87" t="str">
        <f>PRESUPUESTO!L511</f>
        <v/>
      </c>
      <c r="E512" s="56" t="str">
        <f>PRESUPUESTO!N511</f>
        <v/>
      </c>
      <c r="F512" s="50"/>
      <c r="G512" s="89" t="str">
        <f>IF(PRESUPUESTO!S511="","",PRESUPUESTO!S511)</f>
        <v/>
      </c>
      <c r="H512" s="89" t="str">
        <f>PRESUPUESTO!T511</f>
        <v/>
      </c>
      <c r="I512" s="97" t="str">
        <f>PRESUPUESTO!U511</f>
        <v/>
      </c>
      <c r="K512" s="45" t="str">
        <f>PRESUPUESTO!X511</f>
        <v/>
      </c>
    </row>
    <row r="513" spans="1:11" s="74" customFormat="1" ht="12" x14ac:dyDescent="0.2">
      <c r="A513" s="78" t="str">
        <f>PRESUPUESTO!I512</f>
        <v/>
      </c>
      <c r="B513" s="78"/>
      <c r="C513" s="107" t="str">
        <f>PRESUPUESTO!K512</f>
        <v/>
      </c>
      <c r="D513" s="87" t="str">
        <f>PRESUPUESTO!L512</f>
        <v/>
      </c>
      <c r="E513" s="56" t="str">
        <f>PRESUPUESTO!N512</f>
        <v/>
      </c>
      <c r="F513" s="50"/>
      <c r="G513" s="89" t="str">
        <f>IF(PRESUPUESTO!S512="","",PRESUPUESTO!S512)</f>
        <v/>
      </c>
      <c r="H513" s="89" t="str">
        <f>PRESUPUESTO!T512</f>
        <v/>
      </c>
      <c r="I513" s="97" t="str">
        <f>PRESUPUESTO!U512</f>
        <v/>
      </c>
      <c r="K513" s="45" t="str">
        <f>PRESUPUESTO!X512</f>
        <v/>
      </c>
    </row>
    <row r="514" spans="1:11" s="74" customFormat="1" ht="12" x14ac:dyDescent="0.2">
      <c r="A514" s="78" t="str">
        <f>PRESUPUESTO!I513</f>
        <v/>
      </c>
      <c r="B514" s="78"/>
      <c r="C514" s="107" t="str">
        <f>PRESUPUESTO!K513</f>
        <v/>
      </c>
      <c r="D514" s="87" t="str">
        <f>PRESUPUESTO!L513</f>
        <v/>
      </c>
      <c r="E514" s="56" t="str">
        <f>PRESUPUESTO!N513</f>
        <v/>
      </c>
      <c r="F514" s="50"/>
      <c r="G514" s="89" t="str">
        <f>IF(PRESUPUESTO!S513="","",PRESUPUESTO!S513)</f>
        <v/>
      </c>
      <c r="H514" s="89" t="str">
        <f>PRESUPUESTO!T513</f>
        <v/>
      </c>
      <c r="I514" s="97" t="str">
        <f>PRESUPUESTO!U513</f>
        <v/>
      </c>
      <c r="K514" s="45" t="str">
        <f>PRESUPUESTO!X513</f>
        <v/>
      </c>
    </row>
    <row r="515" spans="1:11" s="74" customFormat="1" ht="12" x14ac:dyDescent="0.2">
      <c r="A515" s="78" t="str">
        <f>PRESUPUESTO!I514</f>
        <v/>
      </c>
      <c r="B515" s="78"/>
      <c r="C515" s="107" t="str">
        <f>PRESUPUESTO!K514</f>
        <v/>
      </c>
      <c r="D515" s="87" t="str">
        <f>PRESUPUESTO!L514</f>
        <v/>
      </c>
      <c r="E515" s="56" t="str">
        <f>PRESUPUESTO!N514</f>
        <v/>
      </c>
      <c r="F515" s="50"/>
      <c r="G515" s="89" t="str">
        <f>IF(PRESUPUESTO!S514="","",PRESUPUESTO!S514)</f>
        <v/>
      </c>
      <c r="H515" s="89" t="str">
        <f>PRESUPUESTO!T514</f>
        <v/>
      </c>
      <c r="I515" s="97" t="str">
        <f>PRESUPUESTO!U514</f>
        <v/>
      </c>
      <c r="K515" s="45" t="str">
        <f>PRESUPUESTO!X514</f>
        <v/>
      </c>
    </row>
    <row r="516" spans="1:11" s="74" customFormat="1" ht="12" x14ac:dyDescent="0.2">
      <c r="A516" s="78" t="str">
        <f>PRESUPUESTO!I515</f>
        <v/>
      </c>
      <c r="B516" s="78"/>
      <c r="C516" s="107" t="str">
        <f>PRESUPUESTO!K515</f>
        <v/>
      </c>
      <c r="D516" s="87" t="str">
        <f>PRESUPUESTO!L515</f>
        <v/>
      </c>
      <c r="E516" s="56" t="str">
        <f>PRESUPUESTO!N515</f>
        <v/>
      </c>
      <c r="F516" s="50"/>
      <c r="G516" s="89" t="str">
        <f>IF(PRESUPUESTO!S515="","",PRESUPUESTO!S515)</f>
        <v/>
      </c>
      <c r="H516" s="89" t="str">
        <f>PRESUPUESTO!T515</f>
        <v/>
      </c>
      <c r="I516" s="97" t="str">
        <f>PRESUPUESTO!U515</f>
        <v/>
      </c>
      <c r="K516" s="45" t="str">
        <f>PRESUPUESTO!X515</f>
        <v/>
      </c>
    </row>
    <row r="517" spans="1:11" s="74" customFormat="1" ht="12" x14ac:dyDescent="0.2">
      <c r="A517" s="78" t="str">
        <f>PRESUPUESTO!I516</f>
        <v/>
      </c>
      <c r="B517" s="78"/>
      <c r="C517" s="107" t="str">
        <f>PRESUPUESTO!K516</f>
        <v/>
      </c>
      <c r="D517" s="87" t="str">
        <f>PRESUPUESTO!L516</f>
        <v/>
      </c>
      <c r="E517" s="56" t="str">
        <f>PRESUPUESTO!N516</f>
        <v/>
      </c>
      <c r="F517" s="50"/>
      <c r="G517" s="89" t="str">
        <f>IF(PRESUPUESTO!S516="","",PRESUPUESTO!S516)</f>
        <v/>
      </c>
      <c r="H517" s="89" t="str">
        <f>PRESUPUESTO!T516</f>
        <v/>
      </c>
      <c r="I517" s="97" t="str">
        <f>PRESUPUESTO!U516</f>
        <v/>
      </c>
      <c r="K517" s="45" t="str">
        <f>PRESUPUESTO!X516</f>
        <v/>
      </c>
    </row>
    <row r="518" spans="1:11" s="74" customFormat="1" ht="12" x14ac:dyDescent="0.2">
      <c r="A518" s="78" t="str">
        <f>PRESUPUESTO!I517</f>
        <v/>
      </c>
      <c r="B518" s="78"/>
      <c r="C518" s="107" t="str">
        <f>PRESUPUESTO!K517</f>
        <v/>
      </c>
      <c r="D518" s="87" t="str">
        <f>PRESUPUESTO!L517</f>
        <v/>
      </c>
      <c r="E518" s="56" t="str">
        <f>PRESUPUESTO!N517</f>
        <v/>
      </c>
      <c r="F518" s="50"/>
      <c r="G518" s="89" t="str">
        <f>IF(PRESUPUESTO!S517="","",PRESUPUESTO!S517)</f>
        <v/>
      </c>
      <c r="H518" s="89" t="str">
        <f>PRESUPUESTO!T517</f>
        <v/>
      </c>
      <c r="I518" s="97" t="str">
        <f>PRESUPUESTO!U517</f>
        <v/>
      </c>
      <c r="K518" s="45" t="str">
        <f>PRESUPUESTO!X517</f>
        <v/>
      </c>
    </row>
    <row r="519" spans="1:11" s="74" customFormat="1" ht="12" x14ac:dyDescent="0.2">
      <c r="A519" s="78" t="str">
        <f>PRESUPUESTO!I518</f>
        <v/>
      </c>
      <c r="B519" s="78"/>
      <c r="C519" s="107" t="str">
        <f>PRESUPUESTO!K518</f>
        <v/>
      </c>
      <c r="D519" s="87" t="str">
        <f>PRESUPUESTO!L518</f>
        <v/>
      </c>
      <c r="E519" s="56" t="str">
        <f>PRESUPUESTO!N518</f>
        <v/>
      </c>
      <c r="F519" s="50"/>
      <c r="G519" s="89" t="str">
        <f>IF(PRESUPUESTO!S518="","",PRESUPUESTO!S518)</f>
        <v/>
      </c>
      <c r="H519" s="89" t="str">
        <f>PRESUPUESTO!T518</f>
        <v/>
      </c>
      <c r="I519" s="97" t="str">
        <f>PRESUPUESTO!U518</f>
        <v/>
      </c>
      <c r="K519" s="45" t="str">
        <f>PRESUPUESTO!X518</f>
        <v/>
      </c>
    </row>
    <row r="520" spans="1:11" s="74" customFormat="1" ht="12" x14ac:dyDescent="0.2">
      <c r="A520" s="78" t="str">
        <f>PRESUPUESTO!I519</f>
        <v/>
      </c>
      <c r="B520" s="78"/>
      <c r="C520" s="107" t="str">
        <f>PRESUPUESTO!K519</f>
        <v/>
      </c>
      <c r="D520" s="87" t="str">
        <f>PRESUPUESTO!L519</f>
        <v/>
      </c>
      <c r="E520" s="56" t="str">
        <f>PRESUPUESTO!N519</f>
        <v/>
      </c>
      <c r="F520" s="50"/>
      <c r="G520" s="89" t="str">
        <f>IF(PRESUPUESTO!S519="","",PRESUPUESTO!S519)</f>
        <v/>
      </c>
      <c r="H520" s="89" t="str">
        <f>PRESUPUESTO!T519</f>
        <v/>
      </c>
      <c r="I520" s="97" t="str">
        <f>PRESUPUESTO!U519</f>
        <v/>
      </c>
      <c r="K520" s="45" t="str">
        <f>PRESUPUESTO!X519</f>
        <v/>
      </c>
    </row>
    <row r="521" spans="1:11" s="74" customFormat="1" ht="12" x14ac:dyDescent="0.2">
      <c r="A521" s="78" t="str">
        <f>PRESUPUESTO!I520</f>
        <v/>
      </c>
      <c r="B521" s="78"/>
      <c r="C521" s="107" t="str">
        <f>PRESUPUESTO!K520</f>
        <v/>
      </c>
      <c r="D521" s="87" t="str">
        <f>PRESUPUESTO!L520</f>
        <v/>
      </c>
      <c r="E521" s="56" t="str">
        <f>PRESUPUESTO!N520</f>
        <v/>
      </c>
      <c r="F521" s="50"/>
      <c r="G521" s="89" t="str">
        <f>IF(PRESUPUESTO!S520="","",PRESUPUESTO!S520)</f>
        <v/>
      </c>
      <c r="H521" s="89" t="str">
        <f>PRESUPUESTO!T520</f>
        <v/>
      </c>
      <c r="I521" s="97" t="str">
        <f>PRESUPUESTO!U520</f>
        <v/>
      </c>
      <c r="K521" s="45" t="str">
        <f>PRESUPUESTO!X520</f>
        <v/>
      </c>
    </row>
    <row r="522" spans="1:11" s="74" customFormat="1" ht="12" x14ac:dyDescent="0.2">
      <c r="A522" s="78" t="str">
        <f>PRESUPUESTO!I521</f>
        <v/>
      </c>
      <c r="B522" s="78"/>
      <c r="C522" s="107" t="str">
        <f>PRESUPUESTO!K521</f>
        <v/>
      </c>
      <c r="D522" s="87" t="str">
        <f>PRESUPUESTO!L521</f>
        <v/>
      </c>
      <c r="E522" s="56" t="str">
        <f>PRESUPUESTO!N521</f>
        <v/>
      </c>
      <c r="F522" s="50"/>
      <c r="G522" s="89" t="str">
        <f>IF(PRESUPUESTO!S521="","",PRESUPUESTO!S521)</f>
        <v/>
      </c>
      <c r="H522" s="89" t="str">
        <f>PRESUPUESTO!T521</f>
        <v/>
      </c>
      <c r="I522" s="97" t="str">
        <f>PRESUPUESTO!U521</f>
        <v/>
      </c>
      <c r="K522" s="45" t="str">
        <f>PRESUPUESTO!X521</f>
        <v/>
      </c>
    </row>
    <row r="523" spans="1:11" s="74" customFormat="1" ht="12" x14ac:dyDescent="0.2">
      <c r="A523" s="78" t="str">
        <f>PRESUPUESTO!I522</f>
        <v/>
      </c>
      <c r="B523" s="78"/>
      <c r="C523" s="107" t="str">
        <f>PRESUPUESTO!K522</f>
        <v/>
      </c>
      <c r="D523" s="87" t="str">
        <f>PRESUPUESTO!L522</f>
        <v/>
      </c>
      <c r="E523" s="56" t="str">
        <f>PRESUPUESTO!N522</f>
        <v/>
      </c>
      <c r="F523" s="50"/>
      <c r="G523" s="89" t="str">
        <f>IF(PRESUPUESTO!S522="","",PRESUPUESTO!S522)</f>
        <v/>
      </c>
      <c r="H523" s="89" t="str">
        <f>PRESUPUESTO!T522</f>
        <v/>
      </c>
      <c r="I523" s="97" t="str">
        <f>PRESUPUESTO!U522</f>
        <v/>
      </c>
      <c r="K523" s="45" t="str">
        <f>PRESUPUESTO!X522</f>
        <v/>
      </c>
    </row>
    <row r="524" spans="1:11" s="74" customFormat="1" ht="12" x14ac:dyDescent="0.2">
      <c r="A524" s="78" t="str">
        <f>PRESUPUESTO!I523</f>
        <v/>
      </c>
      <c r="B524" s="78"/>
      <c r="C524" s="107" t="str">
        <f>PRESUPUESTO!K523</f>
        <v/>
      </c>
      <c r="D524" s="87" t="str">
        <f>PRESUPUESTO!L523</f>
        <v/>
      </c>
      <c r="E524" s="56" t="str">
        <f>PRESUPUESTO!N523</f>
        <v/>
      </c>
      <c r="F524" s="50"/>
      <c r="G524" s="89" t="str">
        <f>IF(PRESUPUESTO!S523="","",PRESUPUESTO!S523)</f>
        <v/>
      </c>
      <c r="H524" s="89" t="str">
        <f>PRESUPUESTO!T523</f>
        <v/>
      </c>
      <c r="I524" s="97" t="str">
        <f>PRESUPUESTO!U523</f>
        <v/>
      </c>
      <c r="K524" s="45" t="str">
        <f>PRESUPUESTO!X523</f>
        <v/>
      </c>
    </row>
    <row r="525" spans="1:11" s="74" customFormat="1" ht="12" x14ac:dyDescent="0.2">
      <c r="A525" s="78" t="str">
        <f>PRESUPUESTO!I524</f>
        <v/>
      </c>
      <c r="B525" s="78"/>
      <c r="C525" s="107" t="str">
        <f>PRESUPUESTO!K524</f>
        <v/>
      </c>
      <c r="D525" s="87" t="str">
        <f>PRESUPUESTO!L524</f>
        <v/>
      </c>
      <c r="E525" s="56" t="str">
        <f>PRESUPUESTO!N524</f>
        <v/>
      </c>
      <c r="F525" s="50"/>
      <c r="G525" s="89" t="str">
        <f>IF(PRESUPUESTO!S524="","",PRESUPUESTO!S524)</f>
        <v/>
      </c>
      <c r="H525" s="89" t="str">
        <f>PRESUPUESTO!T524</f>
        <v/>
      </c>
      <c r="I525" s="97" t="str">
        <f>PRESUPUESTO!U524</f>
        <v/>
      </c>
      <c r="K525" s="45" t="str">
        <f>PRESUPUESTO!X524</f>
        <v/>
      </c>
    </row>
    <row r="526" spans="1:11" s="74" customFormat="1" ht="12" x14ac:dyDescent="0.2">
      <c r="A526" s="78" t="str">
        <f>PRESUPUESTO!I525</f>
        <v/>
      </c>
      <c r="B526" s="78"/>
      <c r="C526" s="107" t="str">
        <f>PRESUPUESTO!K525</f>
        <v/>
      </c>
      <c r="D526" s="87" t="str">
        <f>PRESUPUESTO!L525</f>
        <v/>
      </c>
      <c r="E526" s="56" t="str">
        <f>PRESUPUESTO!N525</f>
        <v/>
      </c>
      <c r="F526" s="50"/>
      <c r="G526" s="89" t="str">
        <f>IF(PRESUPUESTO!S525="","",PRESUPUESTO!S525)</f>
        <v/>
      </c>
      <c r="H526" s="89" t="str">
        <f>PRESUPUESTO!T525</f>
        <v/>
      </c>
      <c r="I526" s="97" t="str">
        <f>PRESUPUESTO!U525</f>
        <v/>
      </c>
      <c r="K526" s="45" t="str">
        <f>PRESUPUESTO!X525</f>
        <v/>
      </c>
    </row>
    <row r="527" spans="1:11" s="74" customFormat="1" ht="12" x14ac:dyDescent="0.2">
      <c r="A527" s="78" t="str">
        <f>PRESUPUESTO!I526</f>
        <v/>
      </c>
      <c r="B527" s="78"/>
      <c r="C527" s="107" t="str">
        <f>PRESUPUESTO!K526</f>
        <v/>
      </c>
      <c r="D527" s="87" t="str">
        <f>PRESUPUESTO!L526</f>
        <v/>
      </c>
      <c r="E527" s="56" t="str">
        <f>PRESUPUESTO!N526</f>
        <v/>
      </c>
      <c r="F527" s="50"/>
      <c r="G527" s="89" t="str">
        <f>IF(PRESUPUESTO!S526="","",PRESUPUESTO!S526)</f>
        <v/>
      </c>
      <c r="H527" s="89" t="str">
        <f>PRESUPUESTO!T526</f>
        <v/>
      </c>
      <c r="I527" s="97" t="str">
        <f>PRESUPUESTO!U526</f>
        <v/>
      </c>
      <c r="K527" s="45" t="str">
        <f>PRESUPUESTO!X526</f>
        <v/>
      </c>
    </row>
    <row r="528" spans="1:11" s="74" customFormat="1" ht="12" x14ac:dyDescent="0.2">
      <c r="A528" s="78" t="str">
        <f>PRESUPUESTO!I527</f>
        <v/>
      </c>
      <c r="B528" s="78"/>
      <c r="C528" s="107" t="str">
        <f>PRESUPUESTO!K527</f>
        <v/>
      </c>
      <c r="D528" s="87" t="str">
        <f>PRESUPUESTO!L527</f>
        <v/>
      </c>
      <c r="E528" s="56" t="str">
        <f>PRESUPUESTO!N527</f>
        <v/>
      </c>
      <c r="F528" s="50"/>
      <c r="G528" s="89" t="str">
        <f>IF(PRESUPUESTO!S527="","",PRESUPUESTO!S527)</f>
        <v/>
      </c>
      <c r="H528" s="89" t="str">
        <f>PRESUPUESTO!T527</f>
        <v/>
      </c>
      <c r="I528" s="97" t="str">
        <f>PRESUPUESTO!U527</f>
        <v/>
      </c>
      <c r="K528" s="45" t="str">
        <f>PRESUPUESTO!X527</f>
        <v/>
      </c>
    </row>
    <row r="529" spans="1:11" s="74" customFormat="1" ht="12" x14ac:dyDescent="0.2">
      <c r="A529" s="78" t="str">
        <f>PRESUPUESTO!I528</f>
        <v/>
      </c>
      <c r="B529" s="78"/>
      <c r="C529" s="107" t="str">
        <f>PRESUPUESTO!K528</f>
        <v/>
      </c>
      <c r="D529" s="87" t="str">
        <f>PRESUPUESTO!L528</f>
        <v/>
      </c>
      <c r="E529" s="56" t="str">
        <f>PRESUPUESTO!N528</f>
        <v/>
      </c>
      <c r="F529" s="50"/>
      <c r="G529" s="89" t="str">
        <f>IF(PRESUPUESTO!S528="","",PRESUPUESTO!S528)</f>
        <v/>
      </c>
      <c r="H529" s="89" t="str">
        <f>PRESUPUESTO!T528</f>
        <v/>
      </c>
      <c r="I529" s="97" t="str">
        <f>PRESUPUESTO!U528</f>
        <v/>
      </c>
      <c r="K529" s="45" t="str">
        <f>PRESUPUESTO!X528</f>
        <v/>
      </c>
    </row>
    <row r="530" spans="1:11" s="74" customFormat="1" ht="12" x14ac:dyDescent="0.2">
      <c r="A530" s="78" t="str">
        <f>PRESUPUESTO!I529</f>
        <v/>
      </c>
      <c r="B530" s="78"/>
      <c r="C530" s="107" t="str">
        <f>PRESUPUESTO!K529</f>
        <v/>
      </c>
      <c r="D530" s="87" t="str">
        <f>PRESUPUESTO!L529</f>
        <v/>
      </c>
      <c r="E530" s="56" t="str">
        <f>PRESUPUESTO!N529</f>
        <v/>
      </c>
      <c r="F530" s="50"/>
      <c r="G530" s="89" t="str">
        <f>IF(PRESUPUESTO!S529="","",PRESUPUESTO!S529)</f>
        <v/>
      </c>
      <c r="H530" s="89" t="str">
        <f>PRESUPUESTO!T529</f>
        <v/>
      </c>
      <c r="I530" s="97" t="str">
        <f>PRESUPUESTO!U529</f>
        <v/>
      </c>
      <c r="K530" s="45" t="str">
        <f>PRESUPUESTO!X529</f>
        <v/>
      </c>
    </row>
    <row r="531" spans="1:11" s="74" customFormat="1" ht="12" x14ac:dyDescent="0.2">
      <c r="A531" s="78" t="str">
        <f>PRESUPUESTO!I530</f>
        <v/>
      </c>
      <c r="B531" s="78"/>
      <c r="C531" s="107" t="str">
        <f>PRESUPUESTO!K530</f>
        <v/>
      </c>
      <c r="D531" s="87" t="str">
        <f>PRESUPUESTO!L530</f>
        <v/>
      </c>
      <c r="E531" s="56" t="str">
        <f>PRESUPUESTO!N530</f>
        <v/>
      </c>
      <c r="F531" s="50"/>
      <c r="G531" s="89" t="str">
        <f>IF(PRESUPUESTO!S530="","",PRESUPUESTO!S530)</f>
        <v/>
      </c>
      <c r="H531" s="89" t="str">
        <f>PRESUPUESTO!T530</f>
        <v/>
      </c>
      <c r="I531" s="97" t="str">
        <f>PRESUPUESTO!U530</f>
        <v/>
      </c>
      <c r="K531" s="45" t="str">
        <f>PRESUPUESTO!X530</f>
        <v/>
      </c>
    </row>
    <row r="532" spans="1:11" s="74" customFormat="1" ht="12" x14ac:dyDescent="0.2">
      <c r="A532" s="78" t="str">
        <f>PRESUPUESTO!I531</f>
        <v/>
      </c>
      <c r="B532" s="78"/>
      <c r="C532" s="107" t="str">
        <f>PRESUPUESTO!K531</f>
        <v/>
      </c>
      <c r="D532" s="87" t="str">
        <f>PRESUPUESTO!L531</f>
        <v/>
      </c>
      <c r="E532" s="56" t="str">
        <f>PRESUPUESTO!N531</f>
        <v/>
      </c>
      <c r="F532" s="50"/>
      <c r="G532" s="89" t="str">
        <f>IF(PRESUPUESTO!S531="","",PRESUPUESTO!S531)</f>
        <v/>
      </c>
      <c r="H532" s="89" t="str">
        <f>PRESUPUESTO!T531</f>
        <v/>
      </c>
      <c r="I532" s="97" t="str">
        <f>PRESUPUESTO!U531</f>
        <v/>
      </c>
      <c r="K532" s="45" t="str">
        <f>PRESUPUESTO!X531</f>
        <v/>
      </c>
    </row>
    <row r="533" spans="1:11" s="74" customFormat="1" ht="12" x14ac:dyDescent="0.2">
      <c r="A533" s="78" t="str">
        <f>PRESUPUESTO!I532</f>
        <v/>
      </c>
      <c r="B533" s="78"/>
      <c r="C533" s="107" t="str">
        <f>PRESUPUESTO!K532</f>
        <v/>
      </c>
      <c r="D533" s="87" t="str">
        <f>PRESUPUESTO!L532</f>
        <v/>
      </c>
      <c r="E533" s="56" t="str">
        <f>PRESUPUESTO!N532</f>
        <v/>
      </c>
      <c r="F533" s="50"/>
      <c r="G533" s="89" t="str">
        <f>IF(PRESUPUESTO!S532="","",PRESUPUESTO!S532)</f>
        <v/>
      </c>
      <c r="H533" s="89" t="str">
        <f>PRESUPUESTO!T532</f>
        <v/>
      </c>
      <c r="I533" s="97" t="str">
        <f>PRESUPUESTO!U532</f>
        <v/>
      </c>
      <c r="K533" s="45" t="str">
        <f>PRESUPUESTO!X532</f>
        <v/>
      </c>
    </row>
    <row r="534" spans="1:11" s="74" customFormat="1" ht="12" x14ac:dyDescent="0.2">
      <c r="A534" s="78" t="str">
        <f>PRESUPUESTO!I533</f>
        <v/>
      </c>
      <c r="B534" s="78"/>
      <c r="C534" s="107" t="str">
        <f>PRESUPUESTO!K533</f>
        <v/>
      </c>
      <c r="D534" s="87" t="str">
        <f>PRESUPUESTO!L533</f>
        <v/>
      </c>
      <c r="E534" s="56" t="str">
        <f>PRESUPUESTO!N533</f>
        <v/>
      </c>
      <c r="F534" s="50"/>
      <c r="G534" s="89" t="str">
        <f>IF(PRESUPUESTO!S533="","",PRESUPUESTO!S533)</f>
        <v/>
      </c>
      <c r="H534" s="89" t="str">
        <f>PRESUPUESTO!T533</f>
        <v/>
      </c>
      <c r="I534" s="97" t="str">
        <f>PRESUPUESTO!U533</f>
        <v/>
      </c>
      <c r="K534" s="45" t="str">
        <f>PRESUPUESTO!X533</f>
        <v/>
      </c>
    </row>
    <row r="535" spans="1:11" s="74" customFormat="1" ht="12" x14ac:dyDescent="0.2">
      <c r="A535" s="78" t="str">
        <f>PRESUPUESTO!I534</f>
        <v/>
      </c>
      <c r="B535" s="78"/>
      <c r="C535" s="107" t="str">
        <f>PRESUPUESTO!K534</f>
        <v/>
      </c>
      <c r="D535" s="87" t="str">
        <f>PRESUPUESTO!L534</f>
        <v/>
      </c>
      <c r="E535" s="56" t="str">
        <f>PRESUPUESTO!N534</f>
        <v/>
      </c>
      <c r="F535" s="50"/>
      <c r="G535" s="89" t="str">
        <f>IF(PRESUPUESTO!S534="","",PRESUPUESTO!S534)</f>
        <v/>
      </c>
      <c r="H535" s="89" t="str">
        <f>PRESUPUESTO!T534</f>
        <v/>
      </c>
      <c r="I535" s="97" t="str">
        <f>PRESUPUESTO!U534</f>
        <v/>
      </c>
      <c r="K535" s="45" t="str">
        <f>PRESUPUESTO!X534</f>
        <v/>
      </c>
    </row>
    <row r="536" spans="1:11" s="74" customFormat="1" ht="12" x14ac:dyDescent="0.2">
      <c r="A536" s="78" t="str">
        <f>PRESUPUESTO!I535</f>
        <v/>
      </c>
      <c r="B536" s="78"/>
      <c r="C536" s="107" t="str">
        <f>PRESUPUESTO!K535</f>
        <v/>
      </c>
      <c r="D536" s="87" t="str">
        <f>PRESUPUESTO!L535</f>
        <v/>
      </c>
      <c r="E536" s="56" t="str">
        <f>PRESUPUESTO!N535</f>
        <v/>
      </c>
      <c r="F536" s="50"/>
      <c r="G536" s="89" t="str">
        <f>IF(PRESUPUESTO!S535="","",PRESUPUESTO!S535)</f>
        <v/>
      </c>
      <c r="H536" s="89" t="str">
        <f>PRESUPUESTO!T535</f>
        <v/>
      </c>
      <c r="I536" s="97" t="str">
        <f>PRESUPUESTO!U535</f>
        <v/>
      </c>
      <c r="K536" s="45" t="str">
        <f>PRESUPUESTO!X535</f>
        <v/>
      </c>
    </row>
    <row r="537" spans="1:11" s="74" customFormat="1" ht="12" x14ac:dyDescent="0.2">
      <c r="A537" s="78" t="str">
        <f>PRESUPUESTO!I536</f>
        <v/>
      </c>
      <c r="B537" s="78"/>
      <c r="C537" s="107" t="str">
        <f>PRESUPUESTO!K536</f>
        <v/>
      </c>
      <c r="D537" s="87" t="str">
        <f>PRESUPUESTO!L536</f>
        <v/>
      </c>
      <c r="E537" s="56" t="str">
        <f>PRESUPUESTO!N536</f>
        <v/>
      </c>
      <c r="F537" s="50"/>
      <c r="G537" s="89" t="str">
        <f>IF(PRESUPUESTO!S536="","",PRESUPUESTO!S536)</f>
        <v/>
      </c>
      <c r="H537" s="89" t="str">
        <f>PRESUPUESTO!T536</f>
        <v/>
      </c>
      <c r="I537" s="97" t="str">
        <f>PRESUPUESTO!U536</f>
        <v/>
      </c>
      <c r="K537" s="45" t="str">
        <f>PRESUPUESTO!X536</f>
        <v/>
      </c>
    </row>
    <row r="538" spans="1:11" s="74" customFormat="1" ht="12" x14ac:dyDescent="0.2">
      <c r="A538" s="78" t="str">
        <f>PRESUPUESTO!I537</f>
        <v/>
      </c>
      <c r="B538" s="78"/>
      <c r="C538" s="107" t="str">
        <f>PRESUPUESTO!K537</f>
        <v/>
      </c>
      <c r="D538" s="87" t="str">
        <f>PRESUPUESTO!L537</f>
        <v/>
      </c>
      <c r="E538" s="56" t="str">
        <f>PRESUPUESTO!N537</f>
        <v/>
      </c>
      <c r="F538" s="50"/>
      <c r="G538" s="89" t="str">
        <f>IF(PRESUPUESTO!S537="","",PRESUPUESTO!S537)</f>
        <v/>
      </c>
      <c r="H538" s="89" t="str">
        <f>PRESUPUESTO!T537</f>
        <v/>
      </c>
      <c r="I538" s="97" t="str">
        <f>PRESUPUESTO!U537</f>
        <v/>
      </c>
      <c r="K538" s="45" t="str">
        <f>PRESUPUESTO!X537</f>
        <v/>
      </c>
    </row>
    <row r="539" spans="1:11" s="74" customFormat="1" ht="12" x14ac:dyDescent="0.2">
      <c r="A539" s="78" t="str">
        <f>PRESUPUESTO!I538</f>
        <v/>
      </c>
      <c r="B539" s="78"/>
      <c r="C539" s="107" t="str">
        <f>PRESUPUESTO!K538</f>
        <v/>
      </c>
      <c r="D539" s="87" t="str">
        <f>PRESUPUESTO!L538</f>
        <v/>
      </c>
      <c r="E539" s="56" t="str">
        <f>PRESUPUESTO!N538</f>
        <v/>
      </c>
      <c r="F539" s="50"/>
      <c r="G539" s="89" t="str">
        <f>IF(PRESUPUESTO!S538="","",PRESUPUESTO!S538)</f>
        <v/>
      </c>
      <c r="H539" s="89" t="str">
        <f>PRESUPUESTO!T538</f>
        <v/>
      </c>
      <c r="I539" s="97" t="str">
        <f>PRESUPUESTO!U538</f>
        <v/>
      </c>
      <c r="K539" s="45" t="str">
        <f>PRESUPUESTO!X538</f>
        <v/>
      </c>
    </row>
    <row r="540" spans="1:11" s="74" customFormat="1" ht="12" x14ac:dyDescent="0.2">
      <c r="A540" s="78" t="str">
        <f>PRESUPUESTO!I539</f>
        <v/>
      </c>
      <c r="B540" s="78"/>
      <c r="C540" s="107" t="str">
        <f>PRESUPUESTO!K539</f>
        <v/>
      </c>
      <c r="D540" s="87" t="str">
        <f>PRESUPUESTO!L539</f>
        <v/>
      </c>
      <c r="E540" s="56" t="str">
        <f>PRESUPUESTO!N539</f>
        <v/>
      </c>
      <c r="F540" s="50"/>
      <c r="G540" s="89" t="str">
        <f>IF(PRESUPUESTO!S539="","",PRESUPUESTO!S539)</f>
        <v/>
      </c>
      <c r="H540" s="89" t="str">
        <f>PRESUPUESTO!T539</f>
        <v/>
      </c>
      <c r="I540" s="97" t="str">
        <f>PRESUPUESTO!U539</f>
        <v/>
      </c>
      <c r="K540" s="45" t="str">
        <f>PRESUPUESTO!X539</f>
        <v/>
      </c>
    </row>
    <row r="541" spans="1:11" s="74" customFormat="1" ht="12" x14ac:dyDescent="0.2">
      <c r="A541" s="78" t="str">
        <f>PRESUPUESTO!I540</f>
        <v/>
      </c>
      <c r="B541" s="78"/>
      <c r="C541" s="107" t="str">
        <f>PRESUPUESTO!K540</f>
        <v/>
      </c>
      <c r="D541" s="87" t="str">
        <f>PRESUPUESTO!L540</f>
        <v/>
      </c>
      <c r="E541" s="56" t="str">
        <f>PRESUPUESTO!N540</f>
        <v/>
      </c>
      <c r="F541" s="50"/>
      <c r="G541" s="89" t="str">
        <f>IF(PRESUPUESTO!S540="","",PRESUPUESTO!S540)</f>
        <v/>
      </c>
      <c r="H541" s="89" t="str">
        <f>PRESUPUESTO!T540</f>
        <v/>
      </c>
      <c r="I541" s="97" t="str">
        <f>PRESUPUESTO!U540</f>
        <v/>
      </c>
      <c r="K541" s="45" t="str">
        <f>PRESUPUESTO!X540</f>
        <v/>
      </c>
    </row>
    <row r="542" spans="1:11" s="74" customFormat="1" ht="12" x14ac:dyDescent="0.2">
      <c r="A542" s="78" t="str">
        <f>PRESUPUESTO!I541</f>
        <v/>
      </c>
      <c r="B542" s="78"/>
      <c r="C542" s="107" t="str">
        <f>PRESUPUESTO!K541</f>
        <v/>
      </c>
      <c r="D542" s="87" t="str">
        <f>PRESUPUESTO!L541</f>
        <v/>
      </c>
      <c r="E542" s="56" t="str">
        <f>PRESUPUESTO!N541</f>
        <v/>
      </c>
      <c r="F542" s="50"/>
      <c r="G542" s="89" t="str">
        <f>IF(PRESUPUESTO!S541="","",PRESUPUESTO!S541)</f>
        <v/>
      </c>
      <c r="H542" s="89" t="str">
        <f>PRESUPUESTO!T541</f>
        <v/>
      </c>
      <c r="I542" s="97" t="str">
        <f>PRESUPUESTO!U541</f>
        <v/>
      </c>
      <c r="K542" s="45" t="str">
        <f>PRESUPUESTO!X541</f>
        <v/>
      </c>
    </row>
    <row r="543" spans="1:11" s="74" customFormat="1" ht="12" x14ac:dyDescent="0.2">
      <c r="A543" s="78" t="str">
        <f>PRESUPUESTO!I542</f>
        <v/>
      </c>
      <c r="B543" s="78"/>
      <c r="C543" s="107" t="str">
        <f>PRESUPUESTO!K542</f>
        <v/>
      </c>
      <c r="D543" s="87" t="str">
        <f>PRESUPUESTO!L542</f>
        <v/>
      </c>
      <c r="E543" s="56" t="str">
        <f>PRESUPUESTO!N542</f>
        <v/>
      </c>
      <c r="F543" s="50"/>
      <c r="G543" s="89" t="str">
        <f>IF(PRESUPUESTO!S542="","",PRESUPUESTO!S542)</f>
        <v/>
      </c>
      <c r="H543" s="89" t="str">
        <f>PRESUPUESTO!T542</f>
        <v/>
      </c>
      <c r="I543" s="97" t="str">
        <f>PRESUPUESTO!U542</f>
        <v/>
      </c>
      <c r="K543" s="45" t="str">
        <f>PRESUPUESTO!X542</f>
        <v/>
      </c>
    </row>
    <row r="544" spans="1:11" s="74" customFormat="1" ht="12" x14ac:dyDescent="0.2">
      <c r="A544" s="78" t="str">
        <f>PRESUPUESTO!I543</f>
        <v/>
      </c>
      <c r="B544" s="78"/>
      <c r="C544" s="107" t="str">
        <f>PRESUPUESTO!K543</f>
        <v/>
      </c>
      <c r="D544" s="87" t="str">
        <f>PRESUPUESTO!L543</f>
        <v/>
      </c>
      <c r="E544" s="56" t="str">
        <f>PRESUPUESTO!N543</f>
        <v/>
      </c>
      <c r="F544" s="50"/>
      <c r="G544" s="89" t="str">
        <f>IF(PRESUPUESTO!S543="","",PRESUPUESTO!S543)</f>
        <v/>
      </c>
      <c r="H544" s="89" t="str">
        <f>PRESUPUESTO!T543</f>
        <v/>
      </c>
      <c r="I544" s="97" t="str">
        <f>PRESUPUESTO!U543</f>
        <v/>
      </c>
      <c r="K544" s="45" t="str">
        <f>PRESUPUESTO!X543</f>
        <v/>
      </c>
    </row>
    <row r="545" spans="1:11" s="74" customFormat="1" ht="12" x14ac:dyDescent="0.2">
      <c r="A545" s="78" t="str">
        <f>PRESUPUESTO!I544</f>
        <v/>
      </c>
      <c r="B545" s="78"/>
      <c r="C545" s="107" t="str">
        <f>PRESUPUESTO!K544</f>
        <v/>
      </c>
      <c r="D545" s="87" t="str">
        <f>PRESUPUESTO!L544</f>
        <v/>
      </c>
      <c r="E545" s="56" t="str">
        <f>PRESUPUESTO!N544</f>
        <v/>
      </c>
      <c r="F545" s="50"/>
      <c r="G545" s="89" t="str">
        <f>IF(PRESUPUESTO!S544="","",PRESUPUESTO!S544)</f>
        <v/>
      </c>
      <c r="H545" s="89" t="str">
        <f>PRESUPUESTO!T544</f>
        <v/>
      </c>
      <c r="I545" s="97" t="str">
        <f>PRESUPUESTO!U544</f>
        <v/>
      </c>
      <c r="K545" s="45" t="str">
        <f>PRESUPUESTO!X544</f>
        <v/>
      </c>
    </row>
    <row r="546" spans="1:11" s="74" customFormat="1" ht="12" x14ac:dyDescent="0.2">
      <c r="A546" s="78" t="str">
        <f>PRESUPUESTO!I545</f>
        <v/>
      </c>
      <c r="B546" s="78"/>
      <c r="C546" s="107" t="str">
        <f>PRESUPUESTO!K545</f>
        <v/>
      </c>
      <c r="D546" s="87" t="str">
        <f>PRESUPUESTO!L545</f>
        <v/>
      </c>
      <c r="E546" s="56" t="str">
        <f>PRESUPUESTO!N545</f>
        <v/>
      </c>
      <c r="F546" s="50"/>
      <c r="G546" s="89" t="str">
        <f>IF(PRESUPUESTO!S545="","",PRESUPUESTO!S545)</f>
        <v/>
      </c>
      <c r="H546" s="89" t="str">
        <f>PRESUPUESTO!T545</f>
        <v/>
      </c>
      <c r="I546" s="97" t="str">
        <f>PRESUPUESTO!U545</f>
        <v/>
      </c>
      <c r="K546" s="45" t="str">
        <f>PRESUPUESTO!X545</f>
        <v/>
      </c>
    </row>
    <row r="547" spans="1:11" s="74" customFormat="1" ht="12" x14ac:dyDescent="0.2">
      <c r="A547" s="78" t="str">
        <f>PRESUPUESTO!I546</f>
        <v/>
      </c>
      <c r="B547" s="78"/>
      <c r="C547" s="107" t="str">
        <f>PRESUPUESTO!K546</f>
        <v/>
      </c>
      <c r="D547" s="87" t="str">
        <f>PRESUPUESTO!L546</f>
        <v/>
      </c>
      <c r="E547" s="56" t="str">
        <f>PRESUPUESTO!N546</f>
        <v/>
      </c>
      <c r="F547" s="50"/>
      <c r="G547" s="89" t="str">
        <f>IF(PRESUPUESTO!S546="","",PRESUPUESTO!S546)</f>
        <v/>
      </c>
      <c r="H547" s="89" t="str">
        <f>PRESUPUESTO!T546</f>
        <v/>
      </c>
      <c r="I547" s="97" t="str">
        <f>PRESUPUESTO!U546</f>
        <v/>
      </c>
      <c r="K547" s="45" t="str">
        <f>PRESUPUESTO!X546</f>
        <v/>
      </c>
    </row>
    <row r="548" spans="1:11" s="74" customFormat="1" ht="12" x14ac:dyDescent="0.2">
      <c r="A548" s="78" t="str">
        <f>PRESUPUESTO!I547</f>
        <v/>
      </c>
      <c r="B548" s="78"/>
      <c r="C548" s="107" t="str">
        <f>PRESUPUESTO!K547</f>
        <v/>
      </c>
      <c r="D548" s="87" t="str">
        <f>PRESUPUESTO!L547</f>
        <v/>
      </c>
      <c r="E548" s="56" t="str">
        <f>PRESUPUESTO!N547</f>
        <v/>
      </c>
      <c r="F548" s="50"/>
      <c r="G548" s="89" t="str">
        <f>IF(PRESUPUESTO!S547="","",PRESUPUESTO!S547)</f>
        <v/>
      </c>
      <c r="H548" s="89" t="str">
        <f>PRESUPUESTO!T547</f>
        <v/>
      </c>
      <c r="I548" s="97" t="str">
        <f>PRESUPUESTO!U547</f>
        <v/>
      </c>
      <c r="K548" s="45" t="str">
        <f>PRESUPUESTO!X547</f>
        <v/>
      </c>
    </row>
    <row r="549" spans="1:11" s="74" customFormat="1" ht="12" x14ac:dyDescent="0.2">
      <c r="A549" s="78" t="str">
        <f>PRESUPUESTO!I548</f>
        <v/>
      </c>
      <c r="B549" s="78"/>
      <c r="C549" s="107" t="str">
        <f>PRESUPUESTO!K548</f>
        <v/>
      </c>
      <c r="D549" s="87" t="str">
        <f>PRESUPUESTO!L548</f>
        <v/>
      </c>
      <c r="E549" s="56" t="str">
        <f>PRESUPUESTO!N548</f>
        <v/>
      </c>
      <c r="F549" s="50"/>
      <c r="G549" s="89" t="str">
        <f>IF(PRESUPUESTO!S548="","",PRESUPUESTO!S548)</f>
        <v/>
      </c>
      <c r="H549" s="89" t="str">
        <f>PRESUPUESTO!T548</f>
        <v/>
      </c>
      <c r="I549" s="97" t="str">
        <f>PRESUPUESTO!U548</f>
        <v/>
      </c>
      <c r="K549" s="45" t="str">
        <f>PRESUPUESTO!X548</f>
        <v/>
      </c>
    </row>
    <row r="550" spans="1:11" s="74" customFormat="1" ht="12" x14ac:dyDescent="0.2">
      <c r="A550" s="78" t="str">
        <f>PRESUPUESTO!I549</f>
        <v/>
      </c>
      <c r="B550" s="78"/>
      <c r="C550" s="107" t="str">
        <f>PRESUPUESTO!K549</f>
        <v/>
      </c>
      <c r="D550" s="87" t="str">
        <f>PRESUPUESTO!L549</f>
        <v/>
      </c>
      <c r="E550" s="56" t="str">
        <f>PRESUPUESTO!N549</f>
        <v/>
      </c>
      <c r="F550" s="50"/>
      <c r="G550" s="89" t="str">
        <f>IF(PRESUPUESTO!S549="","",PRESUPUESTO!S549)</f>
        <v/>
      </c>
      <c r="H550" s="89" t="str">
        <f>PRESUPUESTO!T549</f>
        <v/>
      </c>
      <c r="I550" s="97" t="str">
        <f>PRESUPUESTO!U549</f>
        <v/>
      </c>
      <c r="K550" s="45" t="str">
        <f>PRESUPUESTO!X549</f>
        <v/>
      </c>
    </row>
    <row r="551" spans="1:11" s="74" customFormat="1" ht="12" x14ac:dyDescent="0.2">
      <c r="A551" s="78" t="str">
        <f>PRESUPUESTO!I550</f>
        <v/>
      </c>
      <c r="B551" s="78"/>
      <c r="C551" s="107" t="str">
        <f>PRESUPUESTO!K550</f>
        <v/>
      </c>
      <c r="D551" s="87" t="str">
        <f>PRESUPUESTO!L550</f>
        <v/>
      </c>
      <c r="E551" s="56" t="str">
        <f>PRESUPUESTO!N550</f>
        <v/>
      </c>
      <c r="F551" s="50"/>
      <c r="G551" s="89" t="str">
        <f>IF(PRESUPUESTO!S550="","",PRESUPUESTO!S550)</f>
        <v/>
      </c>
      <c r="H551" s="89" t="str">
        <f>PRESUPUESTO!T550</f>
        <v/>
      </c>
      <c r="I551" s="97" t="str">
        <f>PRESUPUESTO!U550</f>
        <v/>
      </c>
      <c r="K551" s="45" t="str">
        <f>PRESUPUESTO!X550</f>
        <v/>
      </c>
    </row>
    <row r="552" spans="1:11" s="74" customFormat="1" ht="12" x14ac:dyDescent="0.2">
      <c r="A552" s="78" t="str">
        <f>PRESUPUESTO!I551</f>
        <v/>
      </c>
      <c r="B552" s="78"/>
      <c r="C552" s="107" t="str">
        <f>PRESUPUESTO!K551</f>
        <v/>
      </c>
      <c r="D552" s="87" t="str">
        <f>PRESUPUESTO!L551</f>
        <v/>
      </c>
      <c r="E552" s="56" t="str">
        <f>PRESUPUESTO!N551</f>
        <v/>
      </c>
      <c r="F552" s="50"/>
      <c r="G552" s="89" t="str">
        <f>IF(PRESUPUESTO!S551="","",PRESUPUESTO!S551)</f>
        <v/>
      </c>
      <c r="H552" s="89" t="str">
        <f>PRESUPUESTO!T551</f>
        <v/>
      </c>
      <c r="I552" s="97" t="str">
        <f>PRESUPUESTO!U551</f>
        <v/>
      </c>
      <c r="K552" s="45" t="str">
        <f>PRESUPUESTO!X551</f>
        <v/>
      </c>
    </row>
    <row r="553" spans="1:11" s="74" customFormat="1" ht="12" x14ac:dyDescent="0.2">
      <c r="A553" s="78" t="str">
        <f>PRESUPUESTO!I552</f>
        <v/>
      </c>
      <c r="B553" s="78"/>
      <c r="C553" s="107" t="str">
        <f>PRESUPUESTO!K552</f>
        <v/>
      </c>
      <c r="D553" s="87" t="str">
        <f>PRESUPUESTO!L552</f>
        <v/>
      </c>
      <c r="E553" s="56" t="str">
        <f>PRESUPUESTO!N552</f>
        <v/>
      </c>
      <c r="F553" s="50"/>
      <c r="G553" s="89" t="str">
        <f>IF(PRESUPUESTO!S552="","",PRESUPUESTO!S552)</f>
        <v/>
      </c>
      <c r="H553" s="89" t="str">
        <f>PRESUPUESTO!T552</f>
        <v/>
      </c>
      <c r="I553" s="97" t="str">
        <f>PRESUPUESTO!U552</f>
        <v/>
      </c>
      <c r="K553" s="45" t="str">
        <f>PRESUPUESTO!X552</f>
        <v/>
      </c>
    </row>
    <row r="554" spans="1:11" s="74" customFormat="1" ht="12" x14ac:dyDescent="0.2">
      <c r="A554" s="78" t="str">
        <f>PRESUPUESTO!I553</f>
        <v/>
      </c>
      <c r="B554" s="78"/>
      <c r="C554" s="107" t="str">
        <f>PRESUPUESTO!K553</f>
        <v/>
      </c>
      <c r="D554" s="87" t="str">
        <f>PRESUPUESTO!L553</f>
        <v/>
      </c>
      <c r="E554" s="56" t="str">
        <f>PRESUPUESTO!N553</f>
        <v/>
      </c>
      <c r="F554" s="50"/>
      <c r="G554" s="89" t="str">
        <f>IF(PRESUPUESTO!S553="","",PRESUPUESTO!S553)</f>
        <v/>
      </c>
      <c r="H554" s="89" t="str">
        <f>PRESUPUESTO!T553</f>
        <v/>
      </c>
      <c r="I554" s="97" t="str">
        <f>PRESUPUESTO!U553</f>
        <v/>
      </c>
      <c r="K554" s="45" t="str">
        <f>PRESUPUESTO!X553</f>
        <v/>
      </c>
    </row>
    <row r="555" spans="1:11" s="74" customFormat="1" ht="12" x14ac:dyDescent="0.2">
      <c r="A555" s="78" t="str">
        <f>PRESUPUESTO!I554</f>
        <v/>
      </c>
      <c r="B555" s="78"/>
      <c r="C555" s="107" t="str">
        <f>PRESUPUESTO!K554</f>
        <v/>
      </c>
      <c r="D555" s="87" t="str">
        <f>PRESUPUESTO!L554</f>
        <v/>
      </c>
      <c r="E555" s="56" t="str">
        <f>PRESUPUESTO!N554</f>
        <v/>
      </c>
      <c r="F555" s="50"/>
      <c r="G555" s="89" t="str">
        <f>IF(PRESUPUESTO!S554="","",PRESUPUESTO!S554)</f>
        <v/>
      </c>
      <c r="H555" s="89" t="str">
        <f>PRESUPUESTO!T554</f>
        <v/>
      </c>
      <c r="I555" s="97" t="str">
        <f>PRESUPUESTO!U554</f>
        <v/>
      </c>
      <c r="K555" s="45" t="str">
        <f>PRESUPUESTO!X554</f>
        <v/>
      </c>
    </row>
    <row r="556" spans="1:11" s="74" customFormat="1" ht="12" x14ac:dyDescent="0.2">
      <c r="A556" s="78" t="str">
        <f>PRESUPUESTO!I555</f>
        <v/>
      </c>
      <c r="B556" s="78"/>
      <c r="C556" s="107" t="str">
        <f>PRESUPUESTO!K555</f>
        <v/>
      </c>
      <c r="D556" s="87" t="str">
        <f>PRESUPUESTO!L555</f>
        <v/>
      </c>
      <c r="E556" s="56" t="str">
        <f>PRESUPUESTO!N555</f>
        <v/>
      </c>
      <c r="F556" s="50"/>
      <c r="G556" s="89" t="str">
        <f>IF(PRESUPUESTO!S555="","",PRESUPUESTO!S555)</f>
        <v/>
      </c>
      <c r="H556" s="89" t="str">
        <f>PRESUPUESTO!T555</f>
        <v/>
      </c>
      <c r="I556" s="97" t="str">
        <f>PRESUPUESTO!U555</f>
        <v/>
      </c>
      <c r="K556" s="45" t="str">
        <f>PRESUPUESTO!X555</f>
        <v/>
      </c>
    </row>
    <row r="557" spans="1:11" s="74" customFormat="1" ht="12" x14ac:dyDescent="0.2">
      <c r="A557" s="78" t="str">
        <f>PRESUPUESTO!I556</f>
        <v/>
      </c>
      <c r="B557" s="78"/>
      <c r="C557" s="107" t="str">
        <f>PRESUPUESTO!K556</f>
        <v/>
      </c>
      <c r="D557" s="87" t="str">
        <f>PRESUPUESTO!L556</f>
        <v/>
      </c>
      <c r="E557" s="56" t="str">
        <f>PRESUPUESTO!N556</f>
        <v/>
      </c>
      <c r="F557" s="50"/>
      <c r="G557" s="89" t="str">
        <f>IF(PRESUPUESTO!S556="","",PRESUPUESTO!S556)</f>
        <v/>
      </c>
      <c r="H557" s="89" t="str">
        <f>PRESUPUESTO!T556</f>
        <v/>
      </c>
      <c r="I557" s="97" t="str">
        <f>PRESUPUESTO!U556</f>
        <v/>
      </c>
      <c r="K557" s="45" t="str">
        <f>PRESUPUESTO!X556</f>
        <v/>
      </c>
    </row>
    <row r="558" spans="1:11" s="74" customFormat="1" ht="12" x14ac:dyDescent="0.2">
      <c r="A558" s="78" t="str">
        <f>PRESUPUESTO!I557</f>
        <v/>
      </c>
      <c r="B558" s="78"/>
      <c r="C558" s="107" t="str">
        <f>PRESUPUESTO!K557</f>
        <v/>
      </c>
      <c r="D558" s="87" t="str">
        <f>PRESUPUESTO!L557</f>
        <v/>
      </c>
      <c r="E558" s="56" t="str">
        <f>PRESUPUESTO!N557</f>
        <v/>
      </c>
      <c r="F558" s="50"/>
      <c r="G558" s="89" t="str">
        <f>IF(PRESUPUESTO!S557="","",PRESUPUESTO!S557)</f>
        <v/>
      </c>
      <c r="H558" s="89" t="str">
        <f>PRESUPUESTO!T557</f>
        <v/>
      </c>
      <c r="I558" s="97" t="str">
        <f>PRESUPUESTO!U557</f>
        <v/>
      </c>
      <c r="K558" s="45" t="str">
        <f>PRESUPUESTO!X557</f>
        <v/>
      </c>
    </row>
    <row r="559" spans="1:11" s="74" customFormat="1" ht="12" x14ac:dyDescent="0.2">
      <c r="A559" s="78" t="str">
        <f>PRESUPUESTO!I558</f>
        <v/>
      </c>
      <c r="B559" s="78"/>
      <c r="C559" s="107" t="str">
        <f>PRESUPUESTO!K558</f>
        <v/>
      </c>
      <c r="D559" s="87" t="str">
        <f>PRESUPUESTO!L558</f>
        <v/>
      </c>
      <c r="E559" s="56" t="str">
        <f>PRESUPUESTO!N558</f>
        <v/>
      </c>
      <c r="F559" s="50"/>
      <c r="G559" s="89" t="str">
        <f>IF(PRESUPUESTO!S558="","",PRESUPUESTO!S558)</f>
        <v/>
      </c>
      <c r="H559" s="89" t="str">
        <f>PRESUPUESTO!T558</f>
        <v/>
      </c>
      <c r="I559" s="97" t="str">
        <f>PRESUPUESTO!U558</f>
        <v/>
      </c>
      <c r="K559" s="45" t="str">
        <f>PRESUPUESTO!X558</f>
        <v/>
      </c>
    </row>
    <row r="560" spans="1:11" s="74" customFormat="1" ht="12" x14ac:dyDescent="0.2">
      <c r="A560" s="78" t="str">
        <f>PRESUPUESTO!I559</f>
        <v/>
      </c>
      <c r="B560" s="78"/>
      <c r="C560" s="107" t="str">
        <f>PRESUPUESTO!K559</f>
        <v/>
      </c>
      <c r="D560" s="87" t="str">
        <f>PRESUPUESTO!L559</f>
        <v/>
      </c>
      <c r="E560" s="56" t="str">
        <f>PRESUPUESTO!N559</f>
        <v/>
      </c>
      <c r="F560" s="50"/>
      <c r="G560" s="89" t="str">
        <f>IF(PRESUPUESTO!S559="","",PRESUPUESTO!S559)</f>
        <v/>
      </c>
      <c r="H560" s="89" t="str">
        <f>PRESUPUESTO!T559</f>
        <v/>
      </c>
      <c r="I560" s="97" t="str">
        <f>PRESUPUESTO!U559</f>
        <v/>
      </c>
      <c r="K560" s="45" t="str">
        <f>PRESUPUESTO!X559</f>
        <v/>
      </c>
    </row>
    <row r="561" spans="1:11" s="74" customFormat="1" ht="12" x14ac:dyDescent="0.2">
      <c r="A561" s="78" t="str">
        <f>PRESUPUESTO!I560</f>
        <v/>
      </c>
      <c r="B561" s="78"/>
      <c r="C561" s="107" t="str">
        <f>PRESUPUESTO!K560</f>
        <v/>
      </c>
      <c r="D561" s="87" t="str">
        <f>PRESUPUESTO!L560</f>
        <v/>
      </c>
      <c r="E561" s="56" t="str">
        <f>PRESUPUESTO!N560</f>
        <v/>
      </c>
      <c r="F561" s="50"/>
      <c r="G561" s="89" t="str">
        <f>IF(PRESUPUESTO!S560="","",PRESUPUESTO!S560)</f>
        <v/>
      </c>
      <c r="H561" s="89" t="str">
        <f>PRESUPUESTO!T560</f>
        <v/>
      </c>
      <c r="I561" s="97" t="str">
        <f>PRESUPUESTO!U560</f>
        <v/>
      </c>
      <c r="K561" s="45" t="str">
        <f>PRESUPUESTO!X560</f>
        <v/>
      </c>
    </row>
    <row r="562" spans="1:11" s="74" customFormat="1" ht="12" x14ac:dyDescent="0.2">
      <c r="A562" s="78" t="str">
        <f>PRESUPUESTO!I561</f>
        <v/>
      </c>
      <c r="B562" s="78"/>
      <c r="C562" s="107" t="str">
        <f>PRESUPUESTO!K561</f>
        <v/>
      </c>
      <c r="D562" s="87" t="str">
        <f>PRESUPUESTO!L561</f>
        <v/>
      </c>
      <c r="E562" s="56" t="str">
        <f>PRESUPUESTO!N561</f>
        <v/>
      </c>
      <c r="F562" s="50"/>
      <c r="G562" s="89" t="str">
        <f>IF(PRESUPUESTO!S561="","",PRESUPUESTO!S561)</f>
        <v/>
      </c>
      <c r="H562" s="89" t="str">
        <f>PRESUPUESTO!T561</f>
        <v/>
      </c>
      <c r="I562" s="97" t="str">
        <f>PRESUPUESTO!U561</f>
        <v/>
      </c>
      <c r="K562" s="45" t="str">
        <f>PRESUPUESTO!X561</f>
        <v/>
      </c>
    </row>
    <row r="563" spans="1:11" s="74" customFormat="1" ht="12" x14ac:dyDescent="0.2">
      <c r="A563" s="78" t="str">
        <f>PRESUPUESTO!I562</f>
        <v/>
      </c>
      <c r="B563" s="78"/>
      <c r="C563" s="107" t="str">
        <f>PRESUPUESTO!K562</f>
        <v/>
      </c>
      <c r="D563" s="87" t="str">
        <f>PRESUPUESTO!L562</f>
        <v/>
      </c>
      <c r="E563" s="56" t="str">
        <f>PRESUPUESTO!N562</f>
        <v/>
      </c>
      <c r="F563" s="50"/>
      <c r="G563" s="89" t="str">
        <f>IF(PRESUPUESTO!S562="","",PRESUPUESTO!S562)</f>
        <v/>
      </c>
      <c r="H563" s="89" t="str">
        <f>PRESUPUESTO!T562</f>
        <v/>
      </c>
      <c r="I563" s="97" t="str">
        <f>PRESUPUESTO!U562</f>
        <v/>
      </c>
      <c r="K563" s="45" t="str">
        <f>PRESUPUESTO!X562</f>
        <v/>
      </c>
    </row>
    <row r="564" spans="1:11" s="74" customFormat="1" ht="12" x14ac:dyDescent="0.2">
      <c r="A564" s="78" t="str">
        <f>PRESUPUESTO!I563</f>
        <v/>
      </c>
      <c r="B564" s="78"/>
      <c r="C564" s="107" t="str">
        <f>PRESUPUESTO!K563</f>
        <v/>
      </c>
      <c r="D564" s="87" t="str">
        <f>PRESUPUESTO!L563</f>
        <v/>
      </c>
      <c r="E564" s="56" t="str">
        <f>PRESUPUESTO!N563</f>
        <v/>
      </c>
      <c r="F564" s="50"/>
      <c r="G564" s="89" t="str">
        <f>IF(PRESUPUESTO!S563="","",PRESUPUESTO!S563)</f>
        <v/>
      </c>
      <c r="H564" s="89" t="str">
        <f>PRESUPUESTO!T563</f>
        <v/>
      </c>
      <c r="I564" s="97" t="str">
        <f>PRESUPUESTO!U563</f>
        <v/>
      </c>
      <c r="K564" s="45" t="str">
        <f>PRESUPUESTO!X563</f>
        <v/>
      </c>
    </row>
    <row r="565" spans="1:11" s="74" customFormat="1" ht="12" x14ac:dyDescent="0.2">
      <c r="A565" s="78" t="str">
        <f>PRESUPUESTO!I564</f>
        <v/>
      </c>
      <c r="B565" s="78"/>
      <c r="C565" s="107" t="str">
        <f>PRESUPUESTO!K564</f>
        <v/>
      </c>
      <c r="D565" s="87" t="str">
        <f>PRESUPUESTO!L564</f>
        <v/>
      </c>
      <c r="E565" s="56" t="str">
        <f>PRESUPUESTO!N564</f>
        <v/>
      </c>
      <c r="F565" s="50"/>
      <c r="G565" s="89" t="str">
        <f>IF(PRESUPUESTO!S564="","",PRESUPUESTO!S564)</f>
        <v/>
      </c>
      <c r="H565" s="89" t="str">
        <f>PRESUPUESTO!T564</f>
        <v/>
      </c>
      <c r="I565" s="97" t="str">
        <f>PRESUPUESTO!U564</f>
        <v/>
      </c>
      <c r="K565" s="45" t="str">
        <f>PRESUPUESTO!X564</f>
        <v/>
      </c>
    </row>
    <row r="566" spans="1:11" s="74" customFormat="1" ht="12" x14ac:dyDescent="0.2">
      <c r="A566" s="78" t="str">
        <f>PRESUPUESTO!I565</f>
        <v/>
      </c>
      <c r="B566" s="78"/>
      <c r="C566" s="107" t="str">
        <f>PRESUPUESTO!K565</f>
        <v/>
      </c>
      <c r="D566" s="87" t="str">
        <f>PRESUPUESTO!L565</f>
        <v/>
      </c>
      <c r="E566" s="56" t="str">
        <f>PRESUPUESTO!N565</f>
        <v/>
      </c>
      <c r="F566" s="50"/>
      <c r="G566" s="89" t="str">
        <f>IF(PRESUPUESTO!S565="","",PRESUPUESTO!S565)</f>
        <v/>
      </c>
      <c r="H566" s="89" t="str">
        <f>PRESUPUESTO!T565</f>
        <v/>
      </c>
      <c r="I566" s="97" t="str">
        <f>PRESUPUESTO!U565</f>
        <v/>
      </c>
      <c r="K566" s="45" t="str">
        <f>PRESUPUESTO!X565</f>
        <v/>
      </c>
    </row>
    <row r="567" spans="1:11" s="74" customFormat="1" ht="12" x14ac:dyDescent="0.2">
      <c r="A567" s="78" t="str">
        <f>PRESUPUESTO!I566</f>
        <v/>
      </c>
      <c r="B567" s="78"/>
      <c r="C567" s="107" t="str">
        <f>PRESUPUESTO!K566</f>
        <v/>
      </c>
      <c r="D567" s="87" t="str">
        <f>PRESUPUESTO!L566</f>
        <v/>
      </c>
      <c r="E567" s="56" t="str">
        <f>PRESUPUESTO!N566</f>
        <v/>
      </c>
      <c r="F567" s="50"/>
      <c r="G567" s="89" t="str">
        <f>IF(PRESUPUESTO!S566="","",PRESUPUESTO!S566)</f>
        <v/>
      </c>
      <c r="H567" s="89" t="str">
        <f>PRESUPUESTO!T566</f>
        <v/>
      </c>
      <c r="I567" s="97" t="str">
        <f>PRESUPUESTO!U566</f>
        <v/>
      </c>
      <c r="K567" s="45" t="str">
        <f>PRESUPUESTO!X566</f>
        <v/>
      </c>
    </row>
    <row r="568" spans="1:11" s="74" customFormat="1" ht="12" x14ac:dyDescent="0.2">
      <c r="A568" s="78" t="str">
        <f>PRESUPUESTO!I567</f>
        <v/>
      </c>
      <c r="B568" s="78"/>
      <c r="C568" s="107" t="str">
        <f>PRESUPUESTO!K567</f>
        <v/>
      </c>
      <c r="D568" s="87" t="str">
        <f>PRESUPUESTO!L567</f>
        <v/>
      </c>
      <c r="E568" s="56" t="str">
        <f>PRESUPUESTO!N567</f>
        <v/>
      </c>
      <c r="F568" s="50"/>
      <c r="G568" s="89" t="str">
        <f>IF(PRESUPUESTO!S567="","",PRESUPUESTO!S567)</f>
        <v/>
      </c>
      <c r="H568" s="89" t="str">
        <f>PRESUPUESTO!T567</f>
        <v/>
      </c>
      <c r="I568" s="97" t="str">
        <f>PRESUPUESTO!U567</f>
        <v/>
      </c>
      <c r="K568" s="45" t="str">
        <f>PRESUPUESTO!X567</f>
        <v/>
      </c>
    </row>
    <row r="569" spans="1:11" s="74" customFormat="1" ht="12" x14ac:dyDescent="0.2">
      <c r="A569" s="78" t="str">
        <f>PRESUPUESTO!I568</f>
        <v/>
      </c>
      <c r="B569" s="78"/>
      <c r="C569" s="107" t="str">
        <f>PRESUPUESTO!K568</f>
        <v/>
      </c>
      <c r="D569" s="87" t="str">
        <f>PRESUPUESTO!L568</f>
        <v/>
      </c>
      <c r="E569" s="56" t="str">
        <f>PRESUPUESTO!N568</f>
        <v/>
      </c>
      <c r="F569" s="50"/>
      <c r="G569" s="89" t="str">
        <f>IF(PRESUPUESTO!S568="","",PRESUPUESTO!S568)</f>
        <v/>
      </c>
      <c r="H569" s="89" t="str">
        <f>PRESUPUESTO!T568</f>
        <v/>
      </c>
      <c r="I569" s="97" t="str">
        <f>PRESUPUESTO!U568</f>
        <v/>
      </c>
      <c r="K569" s="45" t="str">
        <f>PRESUPUESTO!X568</f>
        <v/>
      </c>
    </row>
    <row r="570" spans="1:11" s="74" customFormat="1" ht="12" x14ac:dyDescent="0.2">
      <c r="A570" s="78" t="str">
        <f>PRESUPUESTO!I569</f>
        <v/>
      </c>
      <c r="B570" s="78"/>
      <c r="C570" s="107" t="str">
        <f>PRESUPUESTO!K569</f>
        <v/>
      </c>
      <c r="D570" s="87" t="str">
        <f>PRESUPUESTO!L569</f>
        <v/>
      </c>
      <c r="E570" s="56" t="str">
        <f>PRESUPUESTO!N569</f>
        <v/>
      </c>
      <c r="F570" s="50"/>
      <c r="G570" s="89" t="str">
        <f>IF(PRESUPUESTO!S569="","",PRESUPUESTO!S569)</f>
        <v/>
      </c>
      <c r="H570" s="89" t="str">
        <f>PRESUPUESTO!T569</f>
        <v/>
      </c>
      <c r="I570" s="97" t="str">
        <f>PRESUPUESTO!U569</f>
        <v/>
      </c>
      <c r="K570" s="45" t="str">
        <f>PRESUPUESTO!X569</f>
        <v/>
      </c>
    </row>
    <row r="571" spans="1:11" s="74" customFormat="1" ht="12" x14ac:dyDescent="0.2">
      <c r="A571" s="78" t="str">
        <f>PRESUPUESTO!I570</f>
        <v/>
      </c>
      <c r="B571" s="78"/>
      <c r="C571" s="107" t="str">
        <f>PRESUPUESTO!K570</f>
        <v/>
      </c>
      <c r="D571" s="87" t="str">
        <f>PRESUPUESTO!L570</f>
        <v/>
      </c>
      <c r="E571" s="56" t="str">
        <f>PRESUPUESTO!N570</f>
        <v/>
      </c>
      <c r="F571" s="50"/>
      <c r="G571" s="89" t="str">
        <f>IF(PRESUPUESTO!S570="","",PRESUPUESTO!S570)</f>
        <v/>
      </c>
      <c r="H571" s="89" t="str">
        <f>PRESUPUESTO!T570</f>
        <v/>
      </c>
      <c r="I571" s="97" t="str">
        <f>PRESUPUESTO!U570</f>
        <v/>
      </c>
      <c r="K571" s="45" t="str">
        <f>PRESUPUESTO!X570</f>
        <v/>
      </c>
    </row>
    <row r="572" spans="1:11" s="74" customFormat="1" ht="12" x14ac:dyDescent="0.2">
      <c r="A572" s="78" t="str">
        <f>PRESUPUESTO!I571</f>
        <v/>
      </c>
      <c r="B572" s="78"/>
      <c r="C572" s="107" t="str">
        <f>PRESUPUESTO!K571</f>
        <v/>
      </c>
      <c r="D572" s="87" t="str">
        <f>PRESUPUESTO!L571</f>
        <v/>
      </c>
      <c r="E572" s="56" t="str">
        <f>PRESUPUESTO!N571</f>
        <v/>
      </c>
      <c r="F572" s="50"/>
      <c r="G572" s="89" t="str">
        <f>IF(PRESUPUESTO!S571="","",PRESUPUESTO!S571)</f>
        <v/>
      </c>
      <c r="H572" s="89" t="str">
        <f>PRESUPUESTO!T571</f>
        <v/>
      </c>
      <c r="I572" s="97" t="str">
        <f>PRESUPUESTO!U571</f>
        <v/>
      </c>
      <c r="K572" s="45" t="str">
        <f>PRESUPUESTO!X571</f>
        <v/>
      </c>
    </row>
    <row r="573" spans="1:11" s="74" customFormat="1" ht="12" x14ac:dyDescent="0.2">
      <c r="A573" s="78" t="str">
        <f>PRESUPUESTO!I572</f>
        <v/>
      </c>
      <c r="B573" s="78"/>
      <c r="C573" s="107" t="str">
        <f>PRESUPUESTO!K572</f>
        <v/>
      </c>
      <c r="D573" s="87" t="str">
        <f>PRESUPUESTO!L572</f>
        <v/>
      </c>
      <c r="E573" s="56" t="str">
        <f>PRESUPUESTO!N572</f>
        <v/>
      </c>
      <c r="F573" s="50"/>
      <c r="G573" s="89" t="str">
        <f>IF(PRESUPUESTO!S572="","",PRESUPUESTO!S572)</f>
        <v/>
      </c>
      <c r="H573" s="89" t="str">
        <f>PRESUPUESTO!T572</f>
        <v/>
      </c>
      <c r="I573" s="97" t="str">
        <f>PRESUPUESTO!U572</f>
        <v/>
      </c>
      <c r="K573" s="45" t="str">
        <f>PRESUPUESTO!X572</f>
        <v/>
      </c>
    </row>
    <row r="574" spans="1:11" s="74" customFormat="1" ht="12" x14ac:dyDescent="0.2">
      <c r="A574" s="78" t="str">
        <f>PRESUPUESTO!I573</f>
        <v/>
      </c>
      <c r="B574" s="78"/>
      <c r="C574" s="107" t="str">
        <f>PRESUPUESTO!K573</f>
        <v/>
      </c>
      <c r="D574" s="87" t="str">
        <f>PRESUPUESTO!L573</f>
        <v/>
      </c>
      <c r="E574" s="56" t="str">
        <f>PRESUPUESTO!N573</f>
        <v/>
      </c>
      <c r="F574" s="50"/>
      <c r="G574" s="89" t="str">
        <f>IF(PRESUPUESTO!S573="","",PRESUPUESTO!S573)</f>
        <v/>
      </c>
      <c r="H574" s="89" t="str">
        <f>PRESUPUESTO!T573</f>
        <v/>
      </c>
      <c r="I574" s="97" t="str">
        <f>PRESUPUESTO!U573</f>
        <v/>
      </c>
      <c r="K574" s="45" t="str">
        <f>PRESUPUESTO!X573</f>
        <v/>
      </c>
    </row>
    <row r="575" spans="1:11" s="74" customFormat="1" ht="12" x14ac:dyDescent="0.2">
      <c r="A575" s="78" t="str">
        <f>PRESUPUESTO!I574</f>
        <v/>
      </c>
      <c r="B575" s="78"/>
      <c r="C575" s="107" t="str">
        <f>PRESUPUESTO!K574</f>
        <v/>
      </c>
      <c r="D575" s="87" t="str">
        <f>PRESUPUESTO!L574</f>
        <v/>
      </c>
      <c r="E575" s="56" t="str">
        <f>PRESUPUESTO!N574</f>
        <v/>
      </c>
      <c r="F575" s="50"/>
      <c r="G575" s="89" t="str">
        <f>IF(PRESUPUESTO!S574="","",PRESUPUESTO!S574)</f>
        <v/>
      </c>
      <c r="H575" s="89" t="str">
        <f>PRESUPUESTO!T574</f>
        <v/>
      </c>
      <c r="I575" s="97" t="str">
        <f>PRESUPUESTO!U574</f>
        <v/>
      </c>
      <c r="K575" s="45" t="str">
        <f>PRESUPUESTO!X574</f>
        <v/>
      </c>
    </row>
    <row r="576" spans="1:11" s="74" customFormat="1" ht="12" x14ac:dyDescent="0.2">
      <c r="A576" s="78" t="str">
        <f>PRESUPUESTO!I575</f>
        <v/>
      </c>
      <c r="B576" s="78"/>
      <c r="C576" s="107" t="str">
        <f>PRESUPUESTO!K575</f>
        <v/>
      </c>
      <c r="D576" s="87" t="str">
        <f>PRESUPUESTO!L575</f>
        <v/>
      </c>
      <c r="E576" s="56" t="str">
        <f>PRESUPUESTO!N575</f>
        <v/>
      </c>
      <c r="F576" s="50"/>
      <c r="G576" s="89" t="str">
        <f>IF(PRESUPUESTO!S575="","",PRESUPUESTO!S575)</f>
        <v/>
      </c>
      <c r="H576" s="89" t="str">
        <f>PRESUPUESTO!T575</f>
        <v/>
      </c>
      <c r="I576" s="97" t="str">
        <f>PRESUPUESTO!U575</f>
        <v/>
      </c>
      <c r="K576" s="45" t="str">
        <f>PRESUPUESTO!X575</f>
        <v/>
      </c>
    </row>
    <row r="577" spans="1:11" s="74" customFormat="1" ht="12" x14ac:dyDescent="0.2">
      <c r="A577" s="78" t="str">
        <f>PRESUPUESTO!I576</f>
        <v/>
      </c>
      <c r="B577" s="78"/>
      <c r="C577" s="107" t="str">
        <f>PRESUPUESTO!K576</f>
        <v/>
      </c>
      <c r="D577" s="87" t="str">
        <f>PRESUPUESTO!L576</f>
        <v/>
      </c>
      <c r="E577" s="56" t="str">
        <f>PRESUPUESTO!N576</f>
        <v/>
      </c>
      <c r="F577" s="50"/>
      <c r="G577" s="89" t="str">
        <f>IF(PRESUPUESTO!S576="","",PRESUPUESTO!S576)</f>
        <v/>
      </c>
      <c r="H577" s="89" t="str">
        <f>PRESUPUESTO!T576</f>
        <v/>
      </c>
      <c r="I577" s="97" t="str">
        <f>PRESUPUESTO!U576</f>
        <v/>
      </c>
      <c r="K577" s="45" t="str">
        <f>PRESUPUESTO!X576</f>
        <v/>
      </c>
    </row>
    <row r="578" spans="1:11" s="74" customFormat="1" ht="12" x14ac:dyDescent="0.2">
      <c r="A578" s="78" t="str">
        <f>PRESUPUESTO!I577</f>
        <v/>
      </c>
      <c r="B578" s="78"/>
      <c r="C578" s="107" t="str">
        <f>PRESUPUESTO!K577</f>
        <v/>
      </c>
      <c r="D578" s="87" t="str">
        <f>PRESUPUESTO!L577</f>
        <v/>
      </c>
      <c r="E578" s="56" t="str">
        <f>PRESUPUESTO!N577</f>
        <v/>
      </c>
      <c r="F578" s="50"/>
      <c r="G578" s="89" t="str">
        <f>IF(PRESUPUESTO!S577="","",PRESUPUESTO!S577)</f>
        <v/>
      </c>
      <c r="H578" s="89" t="str">
        <f>PRESUPUESTO!T577</f>
        <v/>
      </c>
      <c r="I578" s="97" t="str">
        <f>PRESUPUESTO!U577</f>
        <v/>
      </c>
      <c r="K578" s="45" t="str">
        <f>PRESUPUESTO!X577</f>
        <v/>
      </c>
    </row>
    <row r="579" spans="1:11" s="74" customFormat="1" ht="12" x14ac:dyDescent="0.2">
      <c r="A579" s="78" t="str">
        <f>PRESUPUESTO!I578</f>
        <v/>
      </c>
      <c r="B579" s="78"/>
      <c r="C579" s="107" t="str">
        <f>PRESUPUESTO!K578</f>
        <v/>
      </c>
      <c r="D579" s="87" t="str">
        <f>PRESUPUESTO!L578</f>
        <v/>
      </c>
      <c r="E579" s="56" t="str">
        <f>PRESUPUESTO!N578</f>
        <v/>
      </c>
      <c r="F579" s="50"/>
      <c r="G579" s="89" t="str">
        <f>IF(PRESUPUESTO!S578="","",PRESUPUESTO!S578)</f>
        <v/>
      </c>
      <c r="H579" s="89" t="str">
        <f>PRESUPUESTO!T578</f>
        <v/>
      </c>
      <c r="I579" s="97" t="str">
        <f>PRESUPUESTO!U578</f>
        <v/>
      </c>
      <c r="K579" s="45" t="str">
        <f>PRESUPUESTO!X578</f>
        <v/>
      </c>
    </row>
    <row r="580" spans="1:11" s="74" customFormat="1" ht="12" x14ac:dyDescent="0.2">
      <c r="A580" s="78" t="str">
        <f>PRESUPUESTO!I579</f>
        <v/>
      </c>
      <c r="B580" s="78"/>
      <c r="C580" s="107" t="str">
        <f>PRESUPUESTO!K579</f>
        <v/>
      </c>
      <c r="D580" s="87" t="str">
        <f>PRESUPUESTO!L579</f>
        <v/>
      </c>
      <c r="E580" s="56" t="str">
        <f>PRESUPUESTO!N579</f>
        <v/>
      </c>
      <c r="F580" s="50"/>
      <c r="G580" s="89" t="str">
        <f>IF(PRESUPUESTO!S579="","",PRESUPUESTO!S579)</f>
        <v/>
      </c>
      <c r="H580" s="89" t="str">
        <f>PRESUPUESTO!T579</f>
        <v/>
      </c>
      <c r="I580" s="97" t="str">
        <f>PRESUPUESTO!U579</f>
        <v/>
      </c>
      <c r="K580" s="45" t="str">
        <f>PRESUPUESTO!X579</f>
        <v/>
      </c>
    </row>
    <row r="581" spans="1:11" s="74" customFormat="1" ht="12" x14ac:dyDescent="0.2">
      <c r="A581" s="78" t="str">
        <f>PRESUPUESTO!I580</f>
        <v/>
      </c>
      <c r="B581" s="78"/>
      <c r="C581" s="107" t="str">
        <f>PRESUPUESTO!K580</f>
        <v/>
      </c>
      <c r="D581" s="87" t="str">
        <f>PRESUPUESTO!L580</f>
        <v/>
      </c>
      <c r="E581" s="56" t="str">
        <f>PRESUPUESTO!N580</f>
        <v/>
      </c>
      <c r="F581" s="50"/>
      <c r="G581" s="89" t="str">
        <f>IF(PRESUPUESTO!S580="","",PRESUPUESTO!S580)</f>
        <v/>
      </c>
      <c r="H581" s="89" t="str">
        <f>PRESUPUESTO!T580</f>
        <v/>
      </c>
      <c r="I581" s="97" t="str">
        <f>PRESUPUESTO!U580</f>
        <v/>
      </c>
      <c r="K581" s="45" t="str">
        <f>PRESUPUESTO!X580</f>
        <v/>
      </c>
    </row>
    <row r="582" spans="1:11" s="74" customFormat="1" ht="12" x14ac:dyDescent="0.2">
      <c r="A582" s="78" t="str">
        <f>PRESUPUESTO!I581</f>
        <v/>
      </c>
      <c r="B582" s="78"/>
      <c r="C582" s="107" t="str">
        <f>PRESUPUESTO!K581</f>
        <v/>
      </c>
      <c r="D582" s="87" t="str">
        <f>PRESUPUESTO!L581</f>
        <v/>
      </c>
      <c r="E582" s="56" t="str">
        <f>PRESUPUESTO!N581</f>
        <v/>
      </c>
      <c r="F582" s="50"/>
      <c r="G582" s="89" t="str">
        <f>IF(PRESUPUESTO!S581="","",PRESUPUESTO!S581)</f>
        <v/>
      </c>
      <c r="H582" s="89" t="str">
        <f>PRESUPUESTO!T581</f>
        <v/>
      </c>
      <c r="I582" s="97" t="str">
        <f>PRESUPUESTO!U581</f>
        <v/>
      </c>
      <c r="K582" s="45" t="str">
        <f>PRESUPUESTO!X581</f>
        <v/>
      </c>
    </row>
    <row r="583" spans="1:11" s="74" customFormat="1" ht="12" x14ac:dyDescent="0.2">
      <c r="A583" s="78" t="str">
        <f>PRESUPUESTO!I582</f>
        <v/>
      </c>
      <c r="B583" s="78"/>
      <c r="C583" s="107" t="str">
        <f>PRESUPUESTO!K582</f>
        <v/>
      </c>
      <c r="D583" s="87" t="str">
        <f>PRESUPUESTO!L582</f>
        <v/>
      </c>
      <c r="E583" s="56" t="str">
        <f>PRESUPUESTO!N582</f>
        <v/>
      </c>
      <c r="F583" s="50"/>
      <c r="G583" s="89" t="str">
        <f>IF(PRESUPUESTO!S582="","",PRESUPUESTO!S582)</f>
        <v/>
      </c>
      <c r="H583" s="89" t="str">
        <f>PRESUPUESTO!T582</f>
        <v/>
      </c>
      <c r="I583" s="97" t="str">
        <f>PRESUPUESTO!U582</f>
        <v/>
      </c>
      <c r="K583" s="45" t="str">
        <f>PRESUPUESTO!X582</f>
        <v/>
      </c>
    </row>
    <row r="584" spans="1:11" s="74" customFormat="1" ht="12" x14ac:dyDescent="0.2">
      <c r="A584" s="78" t="str">
        <f>PRESUPUESTO!I583</f>
        <v/>
      </c>
      <c r="B584" s="78"/>
      <c r="C584" s="107" t="str">
        <f>PRESUPUESTO!K583</f>
        <v/>
      </c>
      <c r="D584" s="87" t="str">
        <f>PRESUPUESTO!L583</f>
        <v/>
      </c>
      <c r="E584" s="56" t="str">
        <f>PRESUPUESTO!N583</f>
        <v/>
      </c>
      <c r="F584" s="50"/>
      <c r="G584" s="89" t="str">
        <f>IF(PRESUPUESTO!S583="","",PRESUPUESTO!S583)</f>
        <v/>
      </c>
      <c r="H584" s="89" t="str">
        <f>PRESUPUESTO!T583</f>
        <v/>
      </c>
      <c r="I584" s="97" t="str">
        <f>PRESUPUESTO!U583</f>
        <v/>
      </c>
      <c r="K584" s="45" t="str">
        <f>PRESUPUESTO!X583</f>
        <v/>
      </c>
    </row>
    <row r="585" spans="1:11" s="74" customFormat="1" ht="12" x14ac:dyDescent="0.2">
      <c r="A585" s="78" t="str">
        <f>PRESUPUESTO!I584</f>
        <v/>
      </c>
      <c r="B585" s="78"/>
      <c r="C585" s="107" t="str">
        <f>PRESUPUESTO!K584</f>
        <v/>
      </c>
      <c r="D585" s="87" t="str">
        <f>PRESUPUESTO!L584</f>
        <v/>
      </c>
      <c r="E585" s="56" t="str">
        <f>PRESUPUESTO!N584</f>
        <v/>
      </c>
      <c r="F585" s="50"/>
      <c r="G585" s="89" t="str">
        <f>IF(PRESUPUESTO!S584="","",PRESUPUESTO!S584)</f>
        <v/>
      </c>
      <c r="H585" s="89" t="str">
        <f>PRESUPUESTO!T584</f>
        <v/>
      </c>
      <c r="I585" s="97" t="str">
        <f>PRESUPUESTO!U584</f>
        <v/>
      </c>
      <c r="K585" s="45" t="str">
        <f>PRESUPUESTO!X584</f>
        <v/>
      </c>
    </row>
    <row r="586" spans="1:11" s="74" customFormat="1" ht="12" x14ac:dyDescent="0.2">
      <c r="A586" s="78" t="str">
        <f>PRESUPUESTO!I585</f>
        <v/>
      </c>
      <c r="B586" s="78"/>
      <c r="C586" s="107" t="str">
        <f>PRESUPUESTO!K585</f>
        <v/>
      </c>
      <c r="D586" s="87" t="str">
        <f>PRESUPUESTO!L585</f>
        <v/>
      </c>
      <c r="E586" s="56" t="str">
        <f>PRESUPUESTO!N585</f>
        <v/>
      </c>
      <c r="F586" s="50"/>
      <c r="G586" s="89" t="str">
        <f>IF(PRESUPUESTO!S585="","",PRESUPUESTO!S585)</f>
        <v/>
      </c>
      <c r="H586" s="89" t="str">
        <f>PRESUPUESTO!T585</f>
        <v/>
      </c>
      <c r="I586" s="97" t="str">
        <f>PRESUPUESTO!U585</f>
        <v/>
      </c>
      <c r="K586" s="45" t="str">
        <f>PRESUPUESTO!X585</f>
        <v/>
      </c>
    </row>
    <row r="587" spans="1:11" s="74" customFormat="1" ht="12" x14ac:dyDescent="0.2">
      <c r="A587" s="78" t="str">
        <f>PRESUPUESTO!I586</f>
        <v/>
      </c>
      <c r="B587" s="78"/>
      <c r="C587" s="107" t="str">
        <f>PRESUPUESTO!K586</f>
        <v/>
      </c>
      <c r="D587" s="87" t="str">
        <f>PRESUPUESTO!L586</f>
        <v/>
      </c>
      <c r="E587" s="56" t="str">
        <f>PRESUPUESTO!N586</f>
        <v/>
      </c>
      <c r="F587" s="50"/>
      <c r="G587" s="89" t="str">
        <f>IF(PRESUPUESTO!S586="","",PRESUPUESTO!S586)</f>
        <v/>
      </c>
      <c r="H587" s="89" t="str">
        <f>PRESUPUESTO!T586</f>
        <v/>
      </c>
      <c r="I587" s="97" t="str">
        <f>PRESUPUESTO!U586</f>
        <v/>
      </c>
      <c r="K587" s="45" t="str">
        <f>PRESUPUESTO!X586</f>
        <v/>
      </c>
    </row>
    <row r="588" spans="1:11" s="74" customFormat="1" ht="12" x14ac:dyDescent="0.2">
      <c r="A588" s="78" t="str">
        <f>PRESUPUESTO!I587</f>
        <v/>
      </c>
      <c r="B588" s="78"/>
      <c r="C588" s="107" t="str">
        <f>PRESUPUESTO!K587</f>
        <v/>
      </c>
      <c r="D588" s="87" t="str">
        <f>PRESUPUESTO!L587</f>
        <v/>
      </c>
      <c r="E588" s="56" t="str">
        <f>PRESUPUESTO!N587</f>
        <v/>
      </c>
      <c r="F588" s="50"/>
      <c r="G588" s="89" t="str">
        <f>IF(PRESUPUESTO!S587="","",PRESUPUESTO!S587)</f>
        <v/>
      </c>
      <c r="H588" s="89" t="str">
        <f>PRESUPUESTO!T587</f>
        <v/>
      </c>
      <c r="I588" s="97" t="str">
        <f>PRESUPUESTO!U587</f>
        <v/>
      </c>
      <c r="K588" s="45" t="str">
        <f>PRESUPUESTO!X587</f>
        <v/>
      </c>
    </row>
    <row r="589" spans="1:11" s="74" customFormat="1" ht="12" x14ac:dyDescent="0.2">
      <c r="A589" s="78" t="str">
        <f>PRESUPUESTO!I588</f>
        <v/>
      </c>
      <c r="B589" s="78"/>
      <c r="C589" s="107" t="str">
        <f>PRESUPUESTO!K588</f>
        <v/>
      </c>
      <c r="D589" s="87" t="str">
        <f>PRESUPUESTO!L588</f>
        <v/>
      </c>
      <c r="E589" s="56" t="str">
        <f>PRESUPUESTO!N588</f>
        <v/>
      </c>
      <c r="F589" s="50"/>
      <c r="G589" s="89" t="str">
        <f>IF(PRESUPUESTO!S588="","",PRESUPUESTO!S588)</f>
        <v/>
      </c>
      <c r="H589" s="89" t="str">
        <f>PRESUPUESTO!T588</f>
        <v/>
      </c>
      <c r="I589" s="97" t="str">
        <f>PRESUPUESTO!U588</f>
        <v/>
      </c>
      <c r="K589" s="45" t="str">
        <f>PRESUPUESTO!X588</f>
        <v/>
      </c>
    </row>
    <row r="590" spans="1:11" s="74" customFormat="1" ht="12" x14ac:dyDescent="0.2">
      <c r="A590" s="78" t="str">
        <f>PRESUPUESTO!I589</f>
        <v/>
      </c>
      <c r="B590" s="78"/>
      <c r="C590" s="107" t="str">
        <f>PRESUPUESTO!K589</f>
        <v/>
      </c>
      <c r="D590" s="87" t="str">
        <f>PRESUPUESTO!L589</f>
        <v/>
      </c>
      <c r="E590" s="56" t="str">
        <f>PRESUPUESTO!N589</f>
        <v/>
      </c>
      <c r="F590" s="50"/>
      <c r="G590" s="89" t="str">
        <f>IF(PRESUPUESTO!S589="","",PRESUPUESTO!S589)</f>
        <v/>
      </c>
      <c r="H590" s="89" t="str">
        <f>PRESUPUESTO!T589</f>
        <v/>
      </c>
      <c r="I590" s="97" t="str">
        <f>PRESUPUESTO!U589</f>
        <v/>
      </c>
      <c r="K590" s="45" t="str">
        <f>PRESUPUESTO!X589</f>
        <v/>
      </c>
    </row>
    <row r="591" spans="1:11" s="74" customFormat="1" ht="12" x14ac:dyDescent="0.2">
      <c r="A591" s="78" t="str">
        <f>PRESUPUESTO!I590</f>
        <v/>
      </c>
      <c r="B591" s="78"/>
      <c r="C591" s="107" t="str">
        <f>PRESUPUESTO!K590</f>
        <v/>
      </c>
      <c r="D591" s="87" t="str">
        <f>PRESUPUESTO!L590</f>
        <v/>
      </c>
      <c r="E591" s="56" t="str">
        <f>PRESUPUESTO!N590</f>
        <v/>
      </c>
      <c r="F591" s="50"/>
      <c r="G591" s="89" t="str">
        <f>IF(PRESUPUESTO!S590="","",PRESUPUESTO!S590)</f>
        <v/>
      </c>
      <c r="H591" s="89" t="str">
        <f>PRESUPUESTO!T590</f>
        <v/>
      </c>
      <c r="I591" s="97" t="str">
        <f>PRESUPUESTO!U590</f>
        <v/>
      </c>
      <c r="K591" s="45" t="str">
        <f>PRESUPUESTO!X590</f>
        <v/>
      </c>
    </row>
    <row r="592" spans="1:11" s="74" customFormat="1" ht="12" x14ac:dyDescent="0.2">
      <c r="A592" s="78" t="str">
        <f>PRESUPUESTO!I591</f>
        <v/>
      </c>
      <c r="B592" s="78"/>
      <c r="C592" s="107" t="str">
        <f>PRESUPUESTO!K591</f>
        <v/>
      </c>
      <c r="D592" s="87" t="str">
        <f>PRESUPUESTO!L591</f>
        <v/>
      </c>
      <c r="E592" s="56" t="str">
        <f>PRESUPUESTO!N591</f>
        <v/>
      </c>
      <c r="F592" s="50"/>
      <c r="G592" s="89" t="str">
        <f>IF(PRESUPUESTO!S591="","",PRESUPUESTO!S591)</f>
        <v/>
      </c>
      <c r="H592" s="89" t="str">
        <f>PRESUPUESTO!T591</f>
        <v/>
      </c>
      <c r="I592" s="97" t="str">
        <f>PRESUPUESTO!U591</f>
        <v/>
      </c>
      <c r="K592" s="45" t="str">
        <f>PRESUPUESTO!X591</f>
        <v/>
      </c>
    </row>
    <row r="593" spans="1:11" s="74" customFormat="1" ht="12" x14ac:dyDescent="0.2">
      <c r="A593" s="78" t="str">
        <f>PRESUPUESTO!I592</f>
        <v/>
      </c>
      <c r="B593" s="78"/>
      <c r="C593" s="107" t="str">
        <f>PRESUPUESTO!K592</f>
        <v/>
      </c>
      <c r="D593" s="87" t="str">
        <f>PRESUPUESTO!L592</f>
        <v/>
      </c>
      <c r="E593" s="56" t="str">
        <f>PRESUPUESTO!N592</f>
        <v/>
      </c>
      <c r="F593" s="50"/>
      <c r="G593" s="89" t="str">
        <f>IF(PRESUPUESTO!S592="","",PRESUPUESTO!S592)</f>
        <v/>
      </c>
      <c r="H593" s="89" t="str">
        <f>PRESUPUESTO!T592</f>
        <v/>
      </c>
      <c r="I593" s="97" t="str">
        <f>PRESUPUESTO!U592</f>
        <v/>
      </c>
      <c r="K593" s="45" t="str">
        <f>PRESUPUESTO!X592</f>
        <v/>
      </c>
    </row>
    <row r="594" spans="1:11" s="74" customFormat="1" ht="12" x14ac:dyDescent="0.2">
      <c r="A594" s="78" t="str">
        <f>PRESUPUESTO!I593</f>
        <v/>
      </c>
      <c r="B594" s="78"/>
      <c r="C594" s="107" t="str">
        <f>PRESUPUESTO!K593</f>
        <v/>
      </c>
      <c r="D594" s="87" t="str">
        <f>PRESUPUESTO!L593</f>
        <v/>
      </c>
      <c r="E594" s="56" t="str">
        <f>PRESUPUESTO!N593</f>
        <v/>
      </c>
      <c r="F594" s="50"/>
      <c r="G594" s="89" t="str">
        <f>IF(PRESUPUESTO!S593="","",PRESUPUESTO!S593)</f>
        <v/>
      </c>
      <c r="H594" s="89" t="str">
        <f>PRESUPUESTO!T593</f>
        <v/>
      </c>
      <c r="I594" s="97" t="str">
        <f>PRESUPUESTO!U593</f>
        <v/>
      </c>
      <c r="K594" s="45" t="str">
        <f>PRESUPUESTO!X593</f>
        <v/>
      </c>
    </row>
    <row r="595" spans="1:11" s="74" customFormat="1" ht="12" x14ac:dyDescent="0.2">
      <c r="A595" s="78" t="str">
        <f>PRESUPUESTO!I594</f>
        <v/>
      </c>
      <c r="B595" s="78"/>
      <c r="C595" s="107" t="str">
        <f>PRESUPUESTO!K594</f>
        <v/>
      </c>
      <c r="D595" s="87" t="str">
        <f>PRESUPUESTO!L594</f>
        <v/>
      </c>
      <c r="E595" s="56" t="str">
        <f>PRESUPUESTO!N594</f>
        <v/>
      </c>
      <c r="F595" s="50"/>
      <c r="G595" s="89" t="str">
        <f>IF(PRESUPUESTO!S594="","",PRESUPUESTO!S594)</f>
        <v/>
      </c>
      <c r="H595" s="89" t="str">
        <f>PRESUPUESTO!T594</f>
        <v/>
      </c>
      <c r="I595" s="97" t="str">
        <f>PRESUPUESTO!U594</f>
        <v/>
      </c>
      <c r="K595" s="45" t="str">
        <f>PRESUPUESTO!X594</f>
        <v/>
      </c>
    </row>
    <row r="596" spans="1:11" s="74" customFormat="1" ht="12" x14ac:dyDescent="0.2">
      <c r="A596" s="78" t="str">
        <f>PRESUPUESTO!I595</f>
        <v/>
      </c>
      <c r="B596" s="78"/>
      <c r="C596" s="107" t="str">
        <f>PRESUPUESTO!K595</f>
        <v/>
      </c>
      <c r="D596" s="87" t="str">
        <f>PRESUPUESTO!L595</f>
        <v/>
      </c>
      <c r="E596" s="56" t="str">
        <f>PRESUPUESTO!N595</f>
        <v/>
      </c>
      <c r="F596" s="50"/>
      <c r="G596" s="89" t="str">
        <f>IF(PRESUPUESTO!S595="","",PRESUPUESTO!S595)</f>
        <v/>
      </c>
      <c r="H596" s="89" t="str">
        <f>PRESUPUESTO!T595</f>
        <v/>
      </c>
      <c r="I596" s="97" t="str">
        <f>PRESUPUESTO!U595</f>
        <v/>
      </c>
      <c r="K596" s="45" t="str">
        <f>PRESUPUESTO!X595</f>
        <v/>
      </c>
    </row>
    <row r="597" spans="1:11" s="74" customFormat="1" ht="12" x14ac:dyDescent="0.2">
      <c r="A597" s="78" t="str">
        <f>PRESUPUESTO!I596</f>
        <v/>
      </c>
      <c r="B597" s="78"/>
      <c r="C597" s="107" t="str">
        <f>PRESUPUESTO!K596</f>
        <v/>
      </c>
      <c r="D597" s="87" t="str">
        <f>PRESUPUESTO!L596</f>
        <v/>
      </c>
      <c r="E597" s="56" t="str">
        <f>PRESUPUESTO!N596</f>
        <v/>
      </c>
      <c r="F597" s="50"/>
      <c r="G597" s="89" t="str">
        <f>IF(PRESUPUESTO!S596="","",PRESUPUESTO!S596)</f>
        <v/>
      </c>
      <c r="H597" s="89" t="str">
        <f>PRESUPUESTO!T596</f>
        <v/>
      </c>
      <c r="I597" s="97" t="str">
        <f>PRESUPUESTO!U596</f>
        <v/>
      </c>
      <c r="K597" s="45" t="str">
        <f>PRESUPUESTO!X596</f>
        <v/>
      </c>
    </row>
    <row r="598" spans="1:11" s="74" customFormat="1" ht="12" x14ac:dyDescent="0.2">
      <c r="A598" s="78" t="str">
        <f>PRESUPUESTO!I597</f>
        <v/>
      </c>
      <c r="B598" s="78"/>
      <c r="C598" s="107" t="str">
        <f>PRESUPUESTO!K597</f>
        <v/>
      </c>
      <c r="D598" s="87" t="str">
        <f>PRESUPUESTO!L597</f>
        <v/>
      </c>
      <c r="E598" s="56" t="str">
        <f>PRESUPUESTO!N597</f>
        <v/>
      </c>
      <c r="F598" s="50"/>
      <c r="G598" s="89" t="str">
        <f>IF(PRESUPUESTO!S597="","",PRESUPUESTO!S597)</f>
        <v/>
      </c>
      <c r="H598" s="89" t="str">
        <f>PRESUPUESTO!T597</f>
        <v/>
      </c>
      <c r="I598" s="97" t="str">
        <f>PRESUPUESTO!U597</f>
        <v/>
      </c>
      <c r="K598" s="45" t="str">
        <f>PRESUPUESTO!X597</f>
        <v/>
      </c>
    </row>
    <row r="599" spans="1:11" s="74" customFormat="1" ht="12" x14ac:dyDescent="0.2">
      <c r="A599" s="78" t="str">
        <f>PRESUPUESTO!I598</f>
        <v/>
      </c>
      <c r="B599" s="78"/>
      <c r="C599" s="107" t="str">
        <f>PRESUPUESTO!K598</f>
        <v/>
      </c>
      <c r="D599" s="87" t="str">
        <f>PRESUPUESTO!L598</f>
        <v/>
      </c>
      <c r="E599" s="56" t="str">
        <f>PRESUPUESTO!N598</f>
        <v/>
      </c>
      <c r="F599" s="50"/>
      <c r="G599" s="89" t="str">
        <f>IF(PRESUPUESTO!S598="","",PRESUPUESTO!S598)</f>
        <v/>
      </c>
      <c r="H599" s="89" t="str">
        <f>PRESUPUESTO!T598</f>
        <v/>
      </c>
      <c r="I599" s="97" t="str">
        <f>PRESUPUESTO!U598</f>
        <v/>
      </c>
      <c r="K599" s="45" t="str">
        <f>PRESUPUESTO!X598</f>
        <v/>
      </c>
    </row>
    <row r="600" spans="1:11" s="74" customFormat="1" ht="12" x14ac:dyDescent="0.2">
      <c r="A600" s="78" t="str">
        <f>PRESUPUESTO!I599</f>
        <v/>
      </c>
      <c r="B600" s="78"/>
      <c r="C600" s="107" t="str">
        <f>PRESUPUESTO!K599</f>
        <v/>
      </c>
      <c r="D600" s="87" t="str">
        <f>PRESUPUESTO!L599</f>
        <v/>
      </c>
      <c r="E600" s="56" t="str">
        <f>PRESUPUESTO!N599</f>
        <v/>
      </c>
      <c r="F600" s="50"/>
      <c r="G600" s="89" t="str">
        <f>IF(PRESUPUESTO!S599="","",PRESUPUESTO!S599)</f>
        <v/>
      </c>
      <c r="H600" s="89" t="str">
        <f>PRESUPUESTO!T599</f>
        <v/>
      </c>
      <c r="I600" s="97" t="str">
        <f>PRESUPUESTO!U599</f>
        <v/>
      </c>
      <c r="K600" s="45" t="str">
        <f>PRESUPUESTO!X599</f>
        <v/>
      </c>
    </row>
    <row r="601" spans="1:11" s="74" customFormat="1" ht="12" x14ac:dyDescent="0.2">
      <c r="A601" s="78" t="str">
        <f>PRESUPUESTO!I600</f>
        <v/>
      </c>
      <c r="B601" s="78"/>
      <c r="C601" s="107" t="str">
        <f>PRESUPUESTO!K600</f>
        <v/>
      </c>
      <c r="D601" s="87" t="str">
        <f>PRESUPUESTO!L600</f>
        <v/>
      </c>
      <c r="E601" s="56" t="str">
        <f>PRESUPUESTO!N600</f>
        <v/>
      </c>
      <c r="F601" s="50"/>
      <c r="G601" s="89" t="str">
        <f>IF(PRESUPUESTO!S600="","",PRESUPUESTO!S600)</f>
        <v/>
      </c>
      <c r="H601" s="89" t="str">
        <f>PRESUPUESTO!T600</f>
        <v/>
      </c>
      <c r="I601" s="97" t="str">
        <f>PRESUPUESTO!U600</f>
        <v/>
      </c>
      <c r="K601" s="45" t="str">
        <f>PRESUPUESTO!X600</f>
        <v/>
      </c>
    </row>
    <row r="602" spans="1:11" s="74" customFormat="1" ht="12" x14ac:dyDescent="0.2">
      <c r="A602" s="78" t="str">
        <f>PRESUPUESTO!I601</f>
        <v/>
      </c>
      <c r="B602" s="78"/>
      <c r="C602" s="107" t="str">
        <f>PRESUPUESTO!K601</f>
        <v/>
      </c>
      <c r="D602" s="87" t="str">
        <f>PRESUPUESTO!L601</f>
        <v/>
      </c>
      <c r="E602" s="56" t="str">
        <f>PRESUPUESTO!N601</f>
        <v/>
      </c>
      <c r="F602" s="50"/>
      <c r="G602" s="89" t="str">
        <f>IF(PRESUPUESTO!S601="","",PRESUPUESTO!S601)</f>
        <v/>
      </c>
      <c r="H602" s="89" t="str">
        <f>PRESUPUESTO!T601</f>
        <v/>
      </c>
      <c r="I602" s="97" t="str">
        <f>PRESUPUESTO!U601</f>
        <v/>
      </c>
      <c r="K602" s="45" t="str">
        <f>PRESUPUESTO!X601</f>
        <v/>
      </c>
    </row>
    <row r="603" spans="1:11" s="74" customFormat="1" ht="12" x14ac:dyDescent="0.2">
      <c r="A603" s="78" t="str">
        <f>PRESUPUESTO!I602</f>
        <v/>
      </c>
      <c r="B603" s="78"/>
      <c r="C603" s="107" t="str">
        <f>PRESUPUESTO!K602</f>
        <v/>
      </c>
      <c r="D603" s="87" t="str">
        <f>PRESUPUESTO!L602</f>
        <v/>
      </c>
      <c r="E603" s="56" t="str">
        <f>PRESUPUESTO!N602</f>
        <v/>
      </c>
      <c r="F603" s="50"/>
      <c r="G603" s="89" t="str">
        <f>IF(PRESUPUESTO!S602="","",PRESUPUESTO!S602)</f>
        <v/>
      </c>
      <c r="H603" s="89" t="str">
        <f>PRESUPUESTO!T602</f>
        <v/>
      </c>
      <c r="I603" s="97" t="str">
        <f>PRESUPUESTO!U602</f>
        <v/>
      </c>
      <c r="K603" s="45" t="str">
        <f>PRESUPUESTO!X602</f>
        <v/>
      </c>
    </row>
    <row r="604" spans="1:11" s="74" customFormat="1" ht="12" x14ac:dyDescent="0.2">
      <c r="A604" s="78" t="str">
        <f>PRESUPUESTO!I603</f>
        <v/>
      </c>
      <c r="B604" s="78"/>
      <c r="C604" s="107" t="str">
        <f>PRESUPUESTO!K603</f>
        <v/>
      </c>
      <c r="D604" s="87" t="str">
        <f>PRESUPUESTO!L603</f>
        <v/>
      </c>
      <c r="E604" s="56" t="str">
        <f>PRESUPUESTO!N603</f>
        <v/>
      </c>
      <c r="F604" s="50"/>
      <c r="G604" s="89" t="str">
        <f>IF(PRESUPUESTO!S603="","",PRESUPUESTO!S603)</f>
        <v/>
      </c>
      <c r="H604" s="89" t="str">
        <f>PRESUPUESTO!T603</f>
        <v/>
      </c>
      <c r="I604" s="97" t="str">
        <f>PRESUPUESTO!U603</f>
        <v/>
      </c>
      <c r="K604" s="45" t="str">
        <f>PRESUPUESTO!X603</f>
        <v/>
      </c>
    </row>
    <row r="605" spans="1:11" s="74" customFormat="1" ht="12" x14ac:dyDescent="0.2">
      <c r="A605" s="78" t="str">
        <f>PRESUPUESTO!I604</f>
        <v/>
      </c>
      <c r="B605" s="78"/>
      <c r="C605" s="107" t="str">
        <f>PRESUPUESTO!K604</f>
        <v/>
      </c>
      <c r="D605" s="87" t="str">
        <f>PRESUPUESTO!L604</f>
        <v/>
      </c>
      <c r="E605" s="56" t="str">
        <f>PRESUPUESTO!N604</f>
        <v/>
      </c>
      <c r="F605" s="50"/>
      <c r="G605" s="89" t="str">
        <f>IF(PRESUPUESTO!S604="","",PRESUPUESTO!S604)</f>
        <v/>
      </c>
      <c r="H605" s="89" t="str">
        <f>PRESUPUESTO!T604</f>
        <v/>
      </c>
      <c r="I605" s="97" t="str">
        <f>PRESUPUESTO!U604</f>
        <v/>
      </c>
      <c r="K605" s="45" t="str">
        <f>PRESUPUESTO!X604</f>
        <v/>
      </c>
    </row>
    <row r="606" spans="1:11" s="74" customFormat="1" ht="12" x14ac:dyDescent="0.2">
      <c r="A606" s="78" t="str">
        <f>PRESUPUESTO!I605</f>
        <v/>
      </c>
      <c r="B606" s="78"/>
      <c r="C606" s="107" t="str">
        <f>PRESUPUESTO!K605</f>
        <v/>
      </c>
      <c r="D606" s="87" t="str">
        <f>PRESUPUESTO!L605</f>
        <v/>
      </c>
      <c r="E606" s="56" t="str">
        <f>PRESUPUESTO!N605</f>
        <v/>
      </c>
      <c r="F606" s="50"/>
      <c r="G606" s="89" t="str">
        <f>IF(PRESUPUESTO!S605="","",PRESUPUESTO!S605)</f>
        <v/>
      </c>
      <c r="H606" s="89" t="str">
        <f>PRESUPUESTO!T605</f>
        <v/>
      </c>
      <c r="I606" s="97" t="str">
        <f>PRESUPUESTO!U605</f>
        <v/>
      </c>
      <c r="K606" s="45" t="str">
        <f>PRESUPUESTO!X605</f>
        <v/>
      </c>
    </row>
    <row r="607" spans="1:11" s="74" customFormat="1" ht="12" x14ac:dyDescent="0.2">
      <c r="A607" s="78" t="str">
        <f>PRESUPUESTO!I606</f>
        <v/>
      </c>
      <c r="B607" s="78"/>
      <c r="C607" s="107" t="str">
        <f>PRESUPUESTO!K606</f>
        <v/>
      </c>
      <c r="D607" s="87" t="str">
        <f>PRESUPUESTO!L606</f>
        <v/>
      </c>
      <c r="E607" s="56" t="str">
        <f>PRESUPUESTO!N606</f>
        <v/>
      </c>
      <c r="F607" s="50"/>
      <c r="G607" s="89" t="str">
        <f>IF(PRESUPUESTO!S606="","",PRESUPUESTO!S606)</f>
        <v/>
      </c>
      <c r="H607" s="89" t="str">
        <f>PRESUPUESTO!T606</f>
        <v/>
      </c>
      <c r="I607" s="97" t="str">
        <f>PRESUPUESTO!U606</f>
        <v/>
      </c>
      <c r="K607" s="45" t="str">
        <f>PRESUPUESTO!X606</f>
        <v/>
      </c>
    </row>
    <row r="608" spans="1:11" s="74" customFormat="1" ht="12" x14ac:dyDescent="0.2">
      <c r="A608" s="78" t="str">
        <f>PRESUPUESTO!I607</f>
        <v/>
      </c>
      <c r="B608" s="78"/>
      <c r="C608" s="107" t="str">
        <f>PRESUPUESTO!K607</f>
        <v/>
      </c>
      <c r="D608" s="87" t="str">
        <f>PRESUPUESTO!L607</f>
        <v/>
      </c>
      <c r="E608" s="56" t="str">
        <f>PRESUPUESTO!N607</f>
        <v/>
      </c>
      <c r="F608" s="50"/>
      <c r="G608" s="89" t="str">
        <f>IF(PRESUPUESTO!S607="","",PRESUPUESTO!S607)</f>
        <v/>
      </c>
      <c r="H608" s="89" t="str">
        <f>PRESUPUESTO!T607</f>
        <v/>
      </c>
      <c r="I608" s="97" t="str">
        <f>PRESUPUESTO!U607</f>
        <v/>
      </c>
      <c r="K608" s="45" t="str">
        <f>PRESUPUESTO!X607</f>
        <v/>
      </c>
    </row>
    <row r="609" spans="1:11" s="74" customFormat="1" ht="12" x14ac:dyDescent="0.2">
      <c r="A609" s="78" t="str">
        <f>PRESUPUESTO!I608</f>
        <v/>
      </c>
      <c r="B609" s="78"/>
      <c r="C609" s="107" t="str">
        <f>PRESUPUESTO!K608</f>
        <v/>
      </c>
      <c r="D609" s="87" t="str">
        <f>PRESUPUESTO!L608</f>
        <v/>
      </c>
      <c r="E609" s="56" t="str">
        <f>PRESUPUESTO!N608</f>
        <v/>
      </c>
      <c r="F609" s="50"/>
      <c r="G609" s="89" t="str">
        <f>IF(PRESUPUESTO!S608="","",PRESUPUESTO!S608)</f>
        <v/>
      </c>
      <c r="H609" s="89" t="str">
        <f>PRESUPUESTO!T608</f>
        <v/>
      </c>
      <c r="I609" s="97" t="str">
        <f>PRESUPUESTO!U608</f>
        <v/>
      </c>
      <c r="K609" s="45" t="str">
        <f>PRESUPUESTO!X608</f>
        <v/>
      </c>
    </row>
    <row r="610" spans="1:11" s="74" customFormat="1" ht="12" x14ac:dyDescent="0.2">
      <c r="A610" s="78" t="str">
        <f>PRESUPUESTO!I609</f>
        <v/>
      </c>
      <c r="B610" s="78"/>
      <c r="C610" s="107" t="str">
        <f>PRESUPUESTO!K609</f>
        <v/>
      </c>
      <c r="D610" s="87" t="str">
        <f>PRESUPUESTO!L609</f>
        <v/>
      </c>
      <c r="E610" s="56" t="str">
        <f>PRESUPUESTO!N609</f>
        <v/>
      </c>
      <c r="F610" s="50"/>
      <c r="G610" s="89" t="str">
        <f>IF(PRESUPUESTO!S609="","",PRESUPUESTO!S609)</f>
        <v/>
      </c>
      <c r="H610" s="89" t="str">
        <f>PRESUPUESTO!T609</f>
        <v/>
      </c>
      <c r="I610" s="97" t="str">
        <f>PRESUPUESTO!U609</f>
        <v/>
      </c>
      <c r="K610" s="45" t="str">
        <f>PRESUPUESTO!X609</f>
        <v/>
      </c>
    </row>
    <row r="611" spans="1:11" s="74" customFormat="1" ht="12" x14ac:dyDescent="0.2">
      <c r="A611" s="78" t="str">
        <f>PRESUPUESTO!I610</f>
        <v/>
      </c>
      <c r="B611" s="78"/>
      <c r="C611" s="107" t="str">
        <f>PRESUPUESTO!K610</f>
        <v/>
      </c>
      <c r="D611" s="87" t="str">
        <f>PRESUPUESTO!L610</f>
        <v/>
      </c>
      <c r="E611" s="56" t="str">
        <f>PRESUPUESTO!N610</f>
        <v/>
      </c>
      <c r="F611" s="50"/>
      <c r="G611" s="89" t="str">
        <f>IF(PRESUPUESTO!S610="","",PRESUPUESTO!S610)</f>
        <v/>
      </c>
      <c r="H611" s="89" t="str">
        <f>PRESUPUESTO!T610</f>
        <v/>
      </c>
      <c r="I611" s="97" t="str">
        <f>PRESUPUESTO!U610</f>
        <v/>
      </c>
      <c r="K611" s="45" t="str">
        <f>PRESUPUESTO!X610</f>
        <v/>
      </c>
    </row>
    <row r="612" spans="1:11" s="74" customFormat="1" ht="12" x14ac:dyDescent="0.2">
      <c r="A612" s="78" t="str">
        <f>PRESUPUESTO!I611</f>
        <v/>
      </c>
      <c r="B612" s="78"/>
      <c r="C612" s="107" t="str">
        <f>PRESUPUESTO!K611</f>
        <v/>
      </c>
      <c r="D612" s="87" t="str">
        <f>PRESUPUESTO!L611</f>
        <v/>
      </c>
      <c r="E612" s="56" t="str">
        <f>PRESUPUESTO!N611</f>
        <v/>
      </c>
      <c r="F612" s="50"/>
      <c r="G612" s="89" t="str">
        <f>IF(PRESUPUESTO!S611="","",PRESUPUESTO!S611)</f>
        <v/>
      </c>
      <c r="H612" s="89" t="str">
        <f>PRESUPUESTO!T611</f>
        <v/>
      </c>
      <c r="I612" s="97" t="str">
        <f>PRESUPUESTO!U611</f>
        <v/>
      </c>
      <c r="K612" s="45" t="str">
        <f>PRESUPUESTO!X611</f>
        <v/>
      </c>
    </row>
    <row r="613" spans="1:11" s="74" customFormat="1" ht="12" x14ac:dyDescent="0.2">
      <c r="A613" s="78" t="str">
        <f>PRESUPUESTO!I612</f>
        <v/>
      </c>
      <c r="B613" s="78"/>
      <c r="C613" s="107" t="str">
        <f>PRESUPUESTO!K612</f>
        <v/>
      </c>
      <c r="D613" s="87" t="str">
        <f>PRESUPUESTO!L612</f>
        <v/>
      </c>
      <c r="E613" s="56" t="str">
        <f>PRESUPUESTO!N612</f>
        <v/>
      </c>
      <c r="F613" s="50"/>
      <c r="G613" s="89" t="str">
        <f>IF(PRESUPUESTO!S612="","",PRESUPUESTO!S612)</f>
        <v/>
      </c>
      <c r="H613" s="89" t="str">
        <f>PRESUPUESTO!T612</f>
        <v/>
      </c>
      <c r="I613" s="97" t="str">
        <f>PRESUPUESTO!U612</f>
        <v/>
      </c>
      <c r="K613" s="45" t="str">
        <f>PRESUPUESTO!X612</f>
        <v/>
      </c>
    </row>
    <row r="614" spans="1:11" s="74" customFormat="1" ht="12" x14ac:dyDescent="0.2">
      <c r="A614" s="78" t="str">
        <f>PRESUPUESTO!I613</f>
        <v/>
      </c>
      <c r="B614" s="78"/>
      <c r="C614" s="107" t="str">
        <f>PRESUPUESTO!K613</f>
        <v/>
      </c>
      <c r="D614" s="87" t="str">
        <f>PRESUPUESTO!L613</f>
        <v/>
      </c>
      <c r="E614" s="56" t="str">
        <f>PRESUPUESTO!N613</f>
        <v/>
      </c>
      <c r="F614" s="50"/>
      <c r="G614" s="89" t="str">
        <f>IF(PRESUPUESTO!S613="","",PRESUPUESTO!S613)</f>
        <v/>
      </c>
      <c r="H614" s="89" t="str">
        <f>PRESUPUESTO!T613</f>
        <v/>
      </c>
      <c r="I614" s="97" t="str">
        <f>PRESUPUESTO!U613</f>
        <v/>
      </c>
      <c r="K614" s="45" t="str">
        <f>PRESUPUESTO!X613</f>
        <v/>
      </c>
    </row>
    <row r="615" spans="1:11" s="74" customFormat="1" ht="12" x14ac:dyDescent="0.2">
      <c r="A615" s="78" t="str">
        <f>PRESUPUESTO!I614</f>
        <v/>
      </c>
      <c r="B615" s="78"/>
      <c r="C615" s="107" t="str">
        <f>PRESUPUESTO!K614</f>
        <v/>
      </c>
      <c r="D615" s="87" t="str">
        <f>PRESUPUESTO!L614</f>
        <v/>
      </c>
      <c r="E615" s="56" t="str">
        <f>PRESUPUESTO!N614</f>
        <v/>
      </c>
      <c r="F615" s="50"/>
      <c r="G615" s="89" t="str">
        <f>IF(PRESUPUESTO!S614="","",PRESUPUESTO!S614)</f>
        <v/>
      </c>
      <c r="H615" s="89" t="str">
        <f>PRESUPUESTO!T614</f>
        <v/>
      </c>
      <c r="I615" s="97" t="str">
        <f>PRESUPUESTO!U614</f>
        <v/>
      </c>
      <c r="K615" s="45" t="str">
        <f>PRESUPUESTO!X614</f>
        <v/>
      </c>
    </row>
    <row r="616" spans="1:11" s="74" customFormat="1" ht="12" x14ac:dyDescent="0.2">
      <c r="A616" s="78" t="str">
        <f>PRESUPUESTO!I615</f>
        <v/>
      </c>
      <c r="B616" s="78"/>
      <c r="C616" s="107" t="str">
        <f>PRESUPUESTO!K615</f>
        <v/>
      </c>
      <c r="D616" s="87" t="str">
        <f>PRESUPUESTO!L615</f>
        <v/>
      </c>
      <c r="E616" s="56" t="str">
        <f>PRESUPUESTO!N615</f>
        <v/>
      </c>
      <c r="F616" s="50"/>
      <c r="G616" s="89" t="str">
        <f>IF(PRESUPUESTO!S615="","",PRESUPUESTO!S615)</f>
        <v/>
      </c>
      <c r="H616" s="89" t="str">
        <f>PRESUPUESTO!T615</f>
        <v/>
      </c>
      <c r="I616" s="97" t="str">
        <f>PRESUPUESTO!U615</f>
        <v/>
      </c>
      <c r="K616" s="45" t="str">
        <f>PRESUPUESTO!X615</f>
        <v/>
      </c>
    </row>
    <row r="617" spans="1:11" s="74" customFormat="1" ht="12" x14ac:dyDescent="0.2">
      <c r="A617" s="78" t="str">
        <f>PRESUPUESTO!I616</f>
        <v/>
      </c>
      <c r="B617" s="78"/>
      <c r="C617" s="107" t="str">
        <f>PRESUPUESTO!K616</f>
        <v/>
      </c>
      <c r="D617" s="87" t="str">
        <f>PRESUPUESTO!L616</f>
        <v/>
      </c>
      <c r="E617" s="56" t="str">
        <f>PRESUPUESTO!N616</f>
        <v/>
      </c>
      <c r="F617" s="50"/>
      <c r="G617" s="89" t="str">
        <f>IF(PRESUPUESTO!S616="","",PRESUPUESTO!S616)</f>
        <v/>
      </c>
      <c r="H617" s="89" t="str">
        <f>PRESUPUESTO!T616</f>
        <v/>
      </c>
      <c r="I617" s="97" t="str">
        <f>PRESUPUESTO!U616</f>
        <v/>
      </c>
      <c r="K617" s="45" t="str">
        <f>PRESUPUESTO!X616</f>
        <v/>
      </c>
    </row>
    <row r="618" spans="1:11" s="74" customFormat="1" ht="12" x14ac:dyDescent="0.2">
      <c r="A618" s="78" t="str">
        <f>PRESUPUESTO!I617</f>
        <v/>
      </c>
      <c r="B618" s="78"/>
      <c r="C618" s="107" t="str">
        <f>PRESUPUESTO!K617</f>
        <v/>
      </c>
      <c r="D618" s="87" t="str">
        <f>PRESUPUESTO!L617</f>
        <v/>
      </c>
      <c r="E618" s="56" t="str">
        <f>PRESUPUESTO!N617</f>
        <v/>
      </c>
      <c r="F618" s="50"/>
      <c r="G618" s="89" t="str">
        <f>IF(PRESUPUESTO!S617="","",PRESUPUESTO!S617)</f>
        <v/>
      </c>
      <c r="H618" s="89" t="str">
        <f>PRESUPUESTO!T617</f>
        <v/>
      </c>
      <c r="I618" s="97" t="str">
        <f>PRESUPUESTO!U617</f>
        <v/>
      </c>
      <c r="K618" s="45" t="str">
        <f>PRESUPUESTO!X617</f>
        <v/>
      </c>
    </row>
    <row r="619" spans="1:11" s="74" customFormat="1" ht="12" x14ac:dyDescent="0.2">
      <c r="A619" s="78" t="str">
        <f>PRESUPUESTO!I618</f>
        <v/>
      </c>
      <c r="B619" s="78"/>
      <c r="C619" s="107" t="str">
        <f>PRESUPUESTO!K618</f>
        <v/>
      </c>
      <c r="D619" s="87" t="str">
        <f>PRESUPUESTO!L618</f>
        <v/>
      </c>
      <c r="E619" s="56" t="str">
        <f>PRESUPUESTO!N618</f>
        <v/>
      </c>
      <c r="F619" s="50"/>
      <c r="G619" s="89" t="str">
        <f>IF(PRESUPUESTO!S618="","",PRESUPUESTO!S618)</f>
        <v/>
      </c>
      <c r="H619" s="89" t="str">
        <f>PRESUPUESTO!T618</f>
        <v/>
      </c>
      <c r="I619" s="97" t="str">
        <f>PRESUPUESTO!U618</f>
        <v/>
      </c>
      <c r="K619" s="45" t="str">
        <f>PRESUPUESTO!X618</f>
        <v/>
      </c>
    </row>
    <row r="620" spans="1:11" s="74" customFormat="1" ht="12" x14ac:dyDescent="0.2">
      <c r="A620" s="78" t="str">
        <f>PRESUPUESTO!I619</f>
        <v/>
      </c>
      <c r="B620" s="78"/>
      <c r="C620" s="107" t="str">
        <f>PRESUPUESTO!K619</f>
        <v/>
      </c>
      <c r="D620" s="87" t="str">
        <f>PRESUPUESTO!L619</f>
        <v/>
      </c>
      <c r="E620" s="56" t="str">
        <f>PRESUPUESTO!N619</f>
        <v/>
      </c>
      <c r="F620" s="50"/>
      <c r="G620" s="89" t="str">
        <f>IF(PRESUPUESTO!S619="","",PRESUPUESTO!S619)</f>
        <v/>
      </c>
      <c r="H620" s="89" t="str">
        <f>PRESUPUESTO!T619</f>
        <v/>
      </c>
      <c r="I620" s="97" t="str">
        <f>PRESUPUESTO!U619</f>
        <v/>
      </c>
      <c r="K620" s="45" t="str">
        <f>PRESUPUESTO!X619</f>
        <v/>
      </c>
    </row>
    <row r="621" spans="1:11" s="74" customFormat="1" ht="12" x14ac:dyDescent="0.2">
      <c r="A621" s="78" t="str">
        <f>PRESUPUESTO!I620</f>
        <v/>
      </c>
      <c r="B621" s="78"/>
      <c r="C621" s="107" t="str">
        <f>PRESUPUESTO!K620</f>
        <v/>
      </c>
      <c r="D621" s="87" t="str">
        <f>PRESUPUESTO!L620</f>
        <v/>
      </c>
      <c r="E621" s="56" t="str">
        <f>PRESUPUESTO!N620</f>
        <v/>
      </c>
      <c r="F621" s="50"/>
      <c r="G621" s="89" t="str">
        <f>IF(PRESUPUESTO!S620="","",PRESUPUESTO!S620)</f>
        <v/>
      </c>
      <c r="H621" s="89" t="str">
        <f>PRESUPUESTO!T620</f>
        <v/>
      </c>
      <c r="I621" s="97" t="str">
        <f>PRESUPUESTO!U620</f>
        <v/>
      </c>
      <c r="K621" s="45" t="str">
        <f>PRESUPUESTO!X620</f>
        <v/>
      </c>
    </row>
    <row r="622" spans="1:11" s="74" customFormat="1" ht="12" x14ac:dyDescent="0.2">
      <c r="A622" s="78" t="str">
        <f>PRESUPUESTO!I621</f>
        <v/>
      </c>
      <c r="B622" s="78"/>
      <c r="C622" s="107" t="str">
        <f>PRESUPUESTO!K621</f>
        <v/>
      </c>
      <c r="D622" s="87" t="str">
        <f>PRESUPUESTO!L621</f>
        <v/>
      </c>
      <c r="E622" s="56" t="str">
        <f>PRESUPUESTO!N621</f>
        <v/>
      </c>
      <c r="F622" s="50"/>
      <c r="G622" s="89" t="str">
        <f>IF(PRESUPUESTO!S621="","",PRESUPUESTO!S621)</f>
        <v/>
      </c>
      <c r="H622" s="89" t="str">
        <f>PRESUPUESTO!T621</f>
        <v/>
      </c>
      <c r="I622" s="97" t="str">
        <f>PRESUPUESTO!U621</f>
        <v/>
      </c>
      <c r="K622" s="45" t="str">
        <f>PRESUPUESTO!X621</f>
        <v/>
      </c>
    </row>
    <row r="623" spans="1:11" s="74" customFormat="1" ht="12" x14ac:dyDescent="0.2">
      <c r="A623" s="78" t="str">
        <f>PRESUPUESTO!I622</f>
        <v/>
      </c>
      <c r="B623" s="78"/>
      <c r="C623" s="107" t="str">
        <f>PRESUPUESTO!K622</f>
        <v/>
      </c>
      <c r="D623" s="87" t="str">
        <f>PRESUPUESTO!L622</f>
        <v/>
      </c>
      <c r="E623" s="56" t="str">
        <f>PRESUPUESTO!N622</f>
        <v/>
      </c>
      <c r="F623" s="50"/>
      <c r="G623" s="89" t="str">
        <f>IF(PRESUPUESTO!S622="","",PRESUPUESTO!S622)</f>
        <v/>
      </c>
      <c r="H623" s="89" t="str">
        <f>PRESUPUESTO!T622</f>
        <v/>
      </c>
      <c r="I623" s="97" t="str">
        <f>PRESUPUESTO!U622</f>
        <v/>
      </c>
      <c r="K623" s="45" t="str">
        <f>PRESUPUESTO!X622</f>
        <v/>
      </c>
    </row>
    <row r="624" spans="1:11" s="74" customFormat="1" ht="12" x14ac:dyDescent="0.2">
      <c r="A624" s="78" t="str">
        <f>PRESUPUESTO!I623</f>
        <v/>
      </c>
      <c r="B624" s="78"/>
      <c r="C624" s="107" t="str">
        <f>PRESUPUESTO!K623</f>
        <v/>
      </c>
      <c r="D624" s="87" t="str">
        <f>PRESUPUESTO!L623</f>
        <v/>
      </c>
      <c r="E624" s="56" t="str">
        <f>PRESUPUESTO!N623</f>
        <v/>
      </c>
      <c r="F624" s="50"/>
      <c r="G624" s="89" t="str">
        <f>IF(PRESUPUESTO!S623="","",PRESUPUESTO!S623)</f>
        <v/>
      </c>
      <c r="H624" s="89" t="str">
        <f>PRESUPUESTO!T623</f>
        <v/>
      </c>
      <c r="I624" s="97" t="str">
        <f>PRESUPUESTO!U623</f>
        <v/>
      </c>
      <c r="K624" s="45" t="str">
        <f>PRESUPUESTO!X623</f>
        <v/>
      </c>
    </row>
    <row r="625" spans="1:11" s="74" customFormat="1" ht="12" x14ac:dyDescent="0.2">
      <c r="A625" s="78" t="str">
        <f>PRESUPUESTO!I624</f>
        <v/>
      </c>
      <c r="B625" s="78"/>
      <c r="C625" s="107" t="str">
        <f>PRESUPUESTO!K624</f>
        <v/>
      </c>
      <c r="D625" s="87" t="str">
        <f>PRESUPUESTO!L624</f>
        <v/>
      </c>
      <c r="E625" s="56" t="str">
        <f>PRESUPUESTO!N624</f>
        <v/>
      </c>
      <c r="F625" s="50"/>
      <c r="G625" s="89" t="str">
        <f>IF(PRESUPUESTO!S624="","",PRESUPUESTO!S624)</f>
        <v/>
      </c>
      <c r="H625" s="89" t="str">
        <f>PRESUPUESTO!T624</f>
        <v/>
      </c>
      <c r="I625" s="97" t="str">
        <f>PRESUPUESTO!U624</f>
        <v/>
      </c>
      <c r="K625" s="45" t="str">
        <f>PRESUPUESTO!X624</f>
        <v/>
      </c>
    </row>
    <row r="626" spans="1:11" s="74" customFormat="1" ht="12" x14ac:dyDescent="0.2">
      <c r="A626" s="78" t="str">
        <f>PRESUPUESTO!I625</f>
        <v/>
      </c>
      <c r="B626" s="78"/>
      <c r="C626" s="107" t="str">
        <f>PRESUPUESTO!K625</f>
        <v/>
      </c>
      <c r="D626" s="87" t="str">
        <f>PRESUPUESTO!L625</f>
        <v/>
      </c>
      <c r="E626" s="56" t="str">
        <f>PRESUPUESTO!N625</f>
        <v/>
      </c>
      <c r="F626" s="50"/>
      <c r="G626" s="89" t="str">
        <f>IF(PRESUPUESTO!S625="","",PRESUPUESTO!S625)</f>
        <v/>
      </c>
      <c r="H626" s="89" t="str">
        <f>PRESUPUESTO!T625</f>
        <v/>
      </c>
      <c r="I626" s="97" t="str">
        <f>PRESUPUESTO!U625</f>
        <v/>
      </c>
      <c r="K626" s="45" t="str">
        <f>PRESUPUESTO!X625</f>
        <v/>
      </c>
    </row>
    <row r="627" spans="1:11" s="74" customFormat="1" ht="12" x14ac:dyDescent="0.2">
      <c r="A627" s="78" t="str">
        <f>PRESUPUESTO!I626</f>
        <v/>
      </c>
      <c r="B627" s="78"/>
      <c r="C627" s="107" t="str">
        <f>PRESUPUESTO!K626</f>
        <v/>
      </c>
      <c r="D627" s="87" t="str">
        <f>PRESUPUESTO!L626</f>
        <v/>
      </c>
      <c r="E627" s="56" t="str">
        <f>PRESUPUESTO!N626</f>
        <v/>
      </c>
      <c r="F627" s="50"/>
      <c r="G627" s="89" t="str">
        <f>IF(PRESUPUESTO!S626="","",PRESUPUESTO!S626)</f>
        <v/>
      </c>
      <c r="H627" s="89" t="str">
        <f>PRESUPUESTO!T626</f>
        <v/>
      </c>
      <c r="I627" s="97" t="str">
        <f>PRESUPUESTO!U626</f>
        <v/>
      </c>
      <c r="K627" s="45" t="str">
        <f>PRESUPUESTO!X626</f>
        <v/>
      </c>
    </row>
    <row r="628" spans="1:11" s="74" customFormat="1" ht="12" x14ac:dyDescent="0.2">
      <c r="A628" s="78" t="str">
        <f>PRESUPUESTO!I627</f>
        <v/>
      </c>
      <c r="B628" s="78"/>
      <c r="C628" s="107" t="str">
        <f>PRESUPUESTO!K627</f>
        <v/>
      </c>
      <c r="D628" s="87" t="str">
        <f>PRESUPUESTO!L627</f>
        <v/>
      </c>
      <c r="E628" s="56" t="str">
        <f>PRESUPUESTO!N627</f>
        <v/>
      </c>
      <c r="F628" s="50"/>
      <c r="G628" s="89" t="str">
        <f>IF(PRESUPUESTO!S627="","",PRESUPUESTO!S627)</f>
        <v/>
      </c>
      <c r="H628" s="89" t="str">
        <f>PRESUPUESTO!T627</f>
        <v/>
      </c>
      <c r="I628" s="97" t="str">
        <f>PRESUPUESTO!U627</f>
        <v/>
      </c>
      <c r="K628" s="45" t="str">
        <f>PRESUPUESTO!X627</f>
        <v/>
      </c>
    </row>
    <row r="629" spans="1:11" s="74" customFormat="1" ht="12" x14ac:dyDescent="0.2">
      <c r="A629" s="78" t="str">
        <f>PRESUPUESTO!I628</f>
        <v/>
      </c>
      <c r="B629" s="78"/>
      <c r="C629" s="107" t="str">
        <f>PRESUPUESTO!K628</f>
        <v/>
      </c>
      <c r="D629" s="87" t="str">
        <f>PRESUPUESTO!L628</f>
        <v/>
      </c>
      <c r="E629" s="56" t="str">
        <f>PRESUPUESTO!N628</f>
        <v/>
      </c>
      <c r="F629" s="50"/>
      <c r="G629" s="89" t="str">
        <f>IF(PRESUPUESTO!S628="","",PRESUPUESTO!S628)</f>
        <v/>
      </c>
      <c r="H629" s="89" t="str">
        <f>PRESUPUESTO!T628</f>
        <v/>
      </c>
      <c r="I629" s="97" t="str">
        <f>PRESUPUESTO!U628</f>
        <v/>
      </c>
      <c r="K629" s="45" t="str">
        <f>PRESUPUESTO!X628</f>
        <v/>
      </c>
    </row>
    <row r="630" spans="1:11" s="74" customFormat="1" ht="12" x14ac:dyDescent="0.2">
      <c r="A630" s="78" t="str">
        <f>PRESUPUESTO!I629</f>
        <v/>
      </c>
      <c r="B630" s="78"/>
      <c r="C630" s="107" t="str">
        <f>PRESUPUESTO!K629</f>
        <v/>
      </c>
      <c r="D630" s="87" t="str">
        <f>PRESUPUESTO!L629</f>
        <v/>
      </c>
      <c r="E630" s="56" t="str">
        <f>PRESUPUESTO!N629</f>
        <v/>
      </c>
      <c r="F630" s="50"/>
      <c r="G630" s="89" t="str">
        <f>IF(PRESUPUESTO!S629="","",PRESUPUESTO!S629)</f>
        <v/>
      </c>
      <c r="H630" s="89" t="str">
        <f>PRESUPUESTO!T629</f>
        <v/>
      </c>
      <c r="I630" s="97" t="str">
        <f>PRESUPUESTO!U629</f>
        <v/>
      </c>
      <c r="K630" s="45" t="str">
        <f>PRESUPUESTO!X629</f>
        <v/>
      </c>
    </row>
    <row r="631" spans="1:11" s="74" customFormat="1" ht="12" x14ac:dyDescent="0.2">
      <c r="A631" s="78" t="str">
        <f>PRESUPUESTO!I630</f>
        <v/>
      </c>
      <c r="B631" s="78"/>
      <c r="C631" s="107" t="str">
        <f>PRESUPUESTO!K630</f>
        <v/>
      </c>
      <c r="D631" s="87" t="str">
        <f>PRESUPUESTO!L630</f>
        <v/>
      </c>
      <c r="E631" s="56" t="str">
        <f>PRESUPUESTO!N630</f>
        <v/>
      </c>
      <c r="F631" s="50"/>
      <c r="G631" s="89" t="str">
        <f>IF(PRESUPUESTO!S630="","",PRESUPUESTO!S630)</f>
        <v/>
      </c>
      <c r="H631" s="89" t="str">
        <f>PRESUPUESTO!T630</f>
        <v/>
      </c>
      <c r="I631" s="97" t="str">
        <f>PRESUPUESTO!U630</f>
        <v/>
      </c>
      <c r="K631" s="45" t="str">
        <f>PRESUPUESTO!X630</f>
        <v/>
      </c>
    </row>
    <row r="632" spans="1:11" s="74" customFormat="1" ht="12" x14ac:dyDescent="0.2">
      <c r="A632" s="78" t="str">
        <f>PRESUPUESTO!I631</f>
        <v/>
      </c>
      <c r="B632" s="78"/>
      <c r="C632" s="107" t="str">
        <f>PRESUPUESTO!K631</f>
        <v/>
      </c>
      <c r="D632" s="87" t="str">
        <f>PRESUPUESTO!L631</f>
        <v/>
      </c>
      <c r="E632" s="56" t="str">
        <f>PRESUPUESTO!N631</f>
        <v/>
      </c>
      <c r="F632" s="50"/>
      <c r="G632" s="89" t="str">
        <f>IF(PRESUPUESTO!S631="","",PRESUPUESTO!S631)</f>
        <v/>
      </c>
      <c r="H632" s="89" t="str">
        <f>PRESUPUESTO!T631</f>
        <v/>
      </c>
      <c r="I632" s="97" t="str">
        <f>PRESUPUESTO!U631</f>
        <v/>
      </c>
      <c r="K632" s="45" t="str">
        <f>PRESUPUESTO!X631</f>
        <v/>
      </c>
    </row>
    <row r="633" spans="1:11" s="74" customFormat="1" ht="12" x14ac:dyDescent="0.2">
      <c r="A633" s="78" t="str">
        <f>PRESUPUESTO!I632</f>
        <v/>
      </c>
      <c r="B633" s="78"/>
      <c r="C633" s="107" t="str">
        <f>PRESUPUESTO!K632</f>
        <v/>
      </c>
      <c r="D633" s="87" t="str">
        <f>PRESUPUESTO!L632</f>
        <v/>
      </c>
      <c r="E633" s="56" t="str">
        <f>PRESUPUESTO!N632</f>
        <v/>
      </c>
      <c r="F633" s="50"/>
      <c r="G633" s="89" t="str">
        <f>IF(PRESUPUESTO!S632="","",PRESUPUESTO!S632)</f>
        <v/>
      </c>
      <c r="H633" s="89" t="str">
        <f>PRESUPUESTO!T632</f>
        <v/>
      </c>
      <c r="I633" s="97" t="str">
        <f>PRESUPUESTO!U632</f>
        <v/>
      </c>
      <c r="K633" s="45" t="str">
        <f>PRESUPUESTO!X632</f>
        <v/>
      </c>
    </row>
    <row r="634" spans="1:11" s="74" customFormat="1" ht="12" x14ac:dyDescent="0.2">
      <c r="A634" s="78" t="str">
        <f>PRESUPUESTO!I633</f>
        <v/>
      </c>
      <c r="B634" s="78"/>
      <c r="C634" s="107" t="str">
        <f>PRESUPUESTO!K633</f>
        <v/>
      </c>
      <c r="D634" s="87" t="str">
        <f>PRESUPUESTO!L633</f>
        <v/>
      </c>
      <c r="E634" s="56" t="str">
        <f>PRESUPUESTO!N633</f>
        <v/>
      </c>
      <c r="F634" s="50"/>
      <c r="G634" s="89" t="str">
        <f>IF(PRESUPUESTO!S633="","",PRESUPUESTO!S633)</f>
        <v/>
      </c>
      <c r="H634" s="89" t="str">
        <f>PRESUPUESTO!T633</f>
        <v/>
      </c>
      <c r="I634" s="97" t="str">
        <f>PRESUPUESTO!U633</f>
        <v/>
      </c>
      <c r="K634" s="45" t="str">
        <f>PRESUPUESTO!X633</f>
        <v/>
      </c>
    </row>
    <row r="635" spans="1:11" s="74" customFormat="1" ht="12" x14ac:dyDescent="0.2">
      <c r="A635" s="78" t="str">
        <f>PRESUPUESTO!I634</f>
        <v/>
      </c>
      <c r="B635" s="78"/>
      <c r="C635" s="107" t="str">
        <f>PRESUPUESTO!K634</f>
        <v/>
      </c>
      <c r="D635" s="87" t="str">
        <f>PRESUPUESTO!L634</f>
        <v/>
      </c>
      <c r="E635" s="56" t="str">
        <f>PRESUPUESTO!N634</f>
        <v/>
      </c>
      <c r="F635" s="50"/>
      <c r="G635" s="89" t="str">
        <f>IF(PRESUPUESTO!S634="","",PRESUPUESTO!S634)</f>
        <v/>
      </c>
      <c r="H635" s="89" t="str">
        <f>PRESUPUESTO!T634</f>
        <v/>
      </c>
      <c r="I635" s="97" t="str">
        <f>PRESUPUESTO!U634</f>
        <v/>
      </c>
      <c r="K635" s="45" t="str">
        <f>PRESUPUESTO!X634</f>
        <v/>
      </c>
    </row>
    <row r="636" spans="1:11" s="74" customFormat="1" ht="12" x14ac:dyDescent="0.2">
      <c r="A636" s="78" t="str">
        <f>PRESUPUESTO!I635</f>
        <v/>
      </c>
      <c r="B636" s="78"/>
      <c r="C636" s="107" t="str">
        <f>PRESUPUESTO!K635</f>
        <v/>
      </c>
      <c r="D636" s="87" t="str">
        <f>PRESUPUESTO!L635</f>
        <v/>
      </c>
      <c r="E636" s="56" t="str">
        <f>PRESUPUESTO!N635</f>
        <v/>
      </c>
      <c r="F636" s="50"/>
      <c r="G636" s="89" t="str">
        <f>IF(PRESUPUESTO!S635="","",PRESUPUESTO!S635)</f>
        <v/>
      </c>
      <c r="H636" s="89" t="str">
        <f>PRESUPUESTO!T635</f>
        <v/>
      </c>
      <c r="I636" s="97" t="str">
        <f>PRESUPUESTO!U635</f>
        <v/>
      </c>
      <c r="K636" s="45" t="str">
        <f>PRESUPUESTO!X635</f>
        <v/>
      </c>
    </row>
    <row r="637" spans="1:11" s="74" customFormat="1" ht="12" x14ac:dyDescent="0.2">
      <c r="A637" s="78" t="str">
        <f>PRESUPUESTO!I636</f>
        <v/>
      </c>
      <c r="B637" s="78"/>
      <c r="C637" s="107" t="str">
        <f>PRESUPUESTO!K636</f>
        <v/>
      </c>
      <c r="D637" s="87" t="str">
        <f>PRESUPUESTO!L636</f>
        <v/>
      </c>
      <c r="E637" s="56" t="str">
        <f>PRESUPUESTO!N636</f>
        <v/>
      </c>
      <c r="F637" s="50"/>
      <c r="G637" s="89" t="str">
        <f>IF(PRESUPUESTO!S636="","",PRESUPUESTO!S636)</f>
        <v/>
      </c>
      <c r="H637" s="89" t="str">
        <f>PRESUPUESTO!T636</f>
        <v/>
      </c>
      <c r="I637" s="97" t="str">
        <f>PRESUPUESTO!U636</f>
        <v/>
      </c>
      <c r="K637" s="45" t="str">
        <f>PRESUPUESTO!X636</f>
        <v/>
      </c>
    </row>
    <row r="638" spans="1:11" s="74" customFormat="1" ht="12" x14ac:dyDescent="0.2">
      <c r="A638" s="78" t="str">
        <f>PRESUPUESTO!I637</f>
        <v/>
      </c>
      <c r="B638" s="78"/>
      <c r="C638" s="107" t="str">
        <f>PRESUPUESTO!K637</f>
        <v/>
      </c>
      <c r="D638" s="87" t="str">
        <f>PRESUPUESTO!L637</f>
        <v/>
      </c>
      <c r="E638" s="56" t="str">
        <f>PRESUPUESTO!N637</f>
        <v/>
      </c>
      <c r="F638" s="50"/>
      <c r="G638" s="89" t="str">
        <f>IF(PRESUPUESTO!S637="","",PRESUPUESTO!S637)</f>
        <v/>
      </c>
      <c r="H638" s="89" t="str">
        <f>PRESUPUESTO!T637</f>
        <v/>
      </c>
      <c r="I638" s="97" t="str">
        <f>PRESUPUESTO!U637</f>
        <v/>
      </c>
      <c r="K638" s="45" t="str">
        <f>PRESUPUESTO!X637</f>
        <v/>
      </c>
    </row>
    <row r="639" spans="1:11" s="74" customFormat="1" ht="12" x14ac:dyDescent="0.2">
      <c r="A639" s="78" t="str">
        <f>PRESUPUESTO!I638</f>
        <v/>
      </c>
      <c r="B639" s="78"/>
      <c r="C639" s="107" t="str">
        <f>PRESUPUESTO!K638</f>
        <v/>
      </c>
      <c r="D639" s="87" t="str">
        <f>PRESUPUESTO!L638</f>
        <v/>
      </c>
      <c r="E639" s="56" t="str">
        <f>PRESUPUESTO!N638</f>
        <v/>
      </c>
      <c r="F639" s="50"/>
      <c r="G639" s="89" t="str">
        <f>IF(PRESUPUESTO!S638="","",PRESUPUESTO!S638)</f>
        <v/>
      </c>
      <c r="H639" s="89" t="str">
        <f>PRESUPUESTO!T638</f>
        <v/>
      </c>
      <c r="I639" s="97" t="str">
        <f>PRESUPUESTO!U638</f>
        <v/>
      </c>
      <c r="K639" s="45" t="str">
        <f>PRESUPUESTO!X638</f>
        <v/>
      </c>
    </row>
    <row r="640" spans="1:11" s="74" customFormat="1" ht="12" x14ac:dyDescent="0.2">
      <c r="A640" s="78" t="str">
        <f>PRESUPUESTO!I639</f>
        <v/>
      </c>
      <c r="B640" s="78"/>
      <c r="C640" s="107" t="str">
        <f>PRESUPUESTO!K639</f>
        <v/>
      </c>
      <c r="D640" s="87" t="str">
        <f>PRESUPUESTO!L639</f>
        <v/>
      </c>
      <c r="E640" s="56" t="str">
        <f>PRESUPUESTO!N639</f>
        <v/>
      </c>
      <c r="F640" s="50"/>
      <c r="G640" s="89" t="str">
        <f>IF(PRESUPUESTO!S639="","",PRESUPUESTO!S639)</f>
        <v/>
      </c>
      <c r="H640" s="89" t="str">
        <f>PRESUPUESTO!T639</f>
        <v/>
      </c>
      <c r="I640" s="97" t="str">
        <f>PRESUPUESTO!U639</f>
        <v/>
      </c>
      <c r="K640" s="45" t="str">
        <f>PRESUPUESTO!X639</f>
        <v/>
      </c>
    </row>
    <row r="641" spans="1:11" s="74" customFormat="1" ht="12" x14ac:dyDescent="0.2">
      <c r="A641" s="78" t="str">
        <f>PRESUPUESTO!I640</f>
        <v/>
      </c>
      <c r="B641" s="78"/>
      <c r="C641" s="107" t="str">
        <f>PRESUPUESTO!K640</f>
        <v/>
      </c>
      <c r="D641" s="87" t="str">
        <f>PRESUPUESTO!L640</f>
        <v/>
      </c>
      <c r="E641" s="56" t="str">
        <f>PRESUPUESTO!N640</f>
        <v/>
      </c>
      <c r="F641" s="50"/>
      <c r="G641" s="89" t="str">
        <f>IF(PRESUPUESTO!S640="","",PRESUPUESTO!S640)</f>
        <v/>
      </c>
      <c r="H641" s="89" t="str">
        <f>PRESUPUESTO!T640</f>
        <v/>
      </c>
      <c r="I641" s="97" t="str">
        <f>PRESUPUESTO!U640</f>
        <v/>
      </c>
      <c r="K641" s="45" t="str">
        <f>PRESUPUESTO!X640</f>
        <v/>
      </c>
    </row>
    <row r="642" spans="1:11" s="74" customFormat="1" ht="12" x14ac:dyDescent="0.2">
      <c r="A642" s="78" t="str">
        <f>PRESUPUESTO!I641</f>
        <v/>
      </c>
      <c r="B642" s="78"/>
      <c r="C642" s="107" t="str">
        <f>PRESUPUESTO!K641</f>
        <v/>
      </c>
      <c r="D642" s="87" t="str">
        <f>PRESUPUESTO!L641</f>
        <v/>
      </c>
      <c r="E642" s="56" t="str">
        <f>PRESUPUESTO!N641</f>
        <v/>
      </c>
      <c r="F642" s="50"/>
      <c r="G642" s="89" t="str">
        <f>IF(PRESUPUESTO!S641="","",PRESUPUESTO!S641)</f>
        <v/>
      </c>
      <c r="H642" s="89" t="str">
        <f>PRESUPUESTO!T641</f>
        <v/>
      </c>
      <c r="I642" s="97" t="str">
        <f>PRESUPUESTO!U641</f>
        <v/>
      </c>
      <c r="K642" s="45" t="str">
        <f>PRESUPUESTO!X641</f>
        <v/>
      </c>
    </row>
    <row r="643" spans="1:11" s="74" customFormat="1" ht="12" x14ac:dyDescent="0.2">
      <c r="A643" s="78" t="str">
        <f>PRESUPUESTO!I642</f>
        <v/>
      </c>
      <c r="B643" s="78"/>
      <c r="C643" s="107" t="str">
        <f>PRESUPUESTO!K642</f>
        <v/>
      </c>
      <c r="D643" s="87" t="str">
        <f>PRESUPUESTO!L642</f>
        <v/>
      </c>
      <c r="E643" s="56" t="str">
        <f>PRESUPUESTO!N642</f>
        <v/>
      </c>
      <c r="F643" s="50"/>
      <c r="G643" s="89" t="str">
        <f>IF(PRESUPUESTO!S642="","",PRESUPUESTO!S642)</f>
        <v/>
      </c>
      <c r="H643" s="89" t="str">
        <f>PRESUPUESTO!T642</f>
        <v/>
      </c>
      <c r="I643" s="97" t="str">
        <f>PRESUPUESTO!U642</f>
        <v/>
      </c>
      <c r="K643" s="45" t="str">
        <f>PRESUPUESTO!X642</f>
        <v/>
      </c>
    </row>
    <row r="644" spans="1:11" s="74" customFormat="1" ht="12" x14ac:dyDescent="0.2">
      <c r="A644" s="78" t="str">
        <f>PRESUPUESTO!I643</f>
        <v/>
      </c>
      <c r="B644" s="78"/>
      <c r="C644" s="107" t="str">
        <f>PRESUPUESTO!K643</f>
        <v/>
      </c>
      <c r="D644" s="87" t="str">
        <f>PRESUPUESTO!L643</f>
        <v/>
      </c>
      <c r="E644" s="56" t="str">
        <f>PRESUPUESTO!N643</f>
        <v/>
      </c>
      <c r="F644" s="50"/>
      <c r="G644" s="89" t="str">
        <f>IF(PRESUPUESTO!S643="","",PRESUPUESTO!S643)</f>
        <v/>
      </c>
      <c r="H644" s="89" t="str">
        <f>PRESUPUESTO!T643</f>
        <v/>
      </c>
      <c r="I644" s="97" t="str">
        <f>PRESUPUESTO!U643</f>
        <v/>
      </c>
      <c r="K644" s="45" t="str">
        <f>PRESUPUESTO!X643</f>
        <v/>
      </c>
    </row>
    <row r="645" spans="1:11" s="74" customFormat="1" ht="12" x14ac:dyDescent="0.2">
      <c r="A645" s="78" t="str">
        <f>PRESUPUESTO!I644</f>
        <v/>
      </c>
      <c r="B645" s="78"/>
      <c r="C645" s="107" t="str">
        <f>PRESUPUESTO!K644</f>
        <v/>
      </c>
      <c r="D645" s="87" t="str">
        <f>PRESUPUESTO!L644</f>
        <v/>
      </c>
      <c r="E645" s="56" t="str">
        <f>PRESUPUESTO!N644</f>
        <v/>
      </c>
      <c r="F645" s="50"/>
      <c r="G645" s="89" t="str">
        <f>IF(PRESUPUESTO!S644="","",PRESUPUESTO!S644)</f>
        <v/>
      </c>
      <c r="H645" s="89" t="str">
        <f>PRESUPUESTO!T644</f>
        <v/>
      </c>
      <c r="I645" s="97" t="str">
        <f>PRESUPUESTO!U644</f>
        <v/>
      </c>
      <c r="K645" s="45" t="str">
        <f>PRESUPUESTO!X644</f>
        <v/>
      </c>
    </row>
    <row r="646" spans="1:11" s="74" customFormat="1" ht="12" x14ac:dyDescent="0.2">
      <c r="A646" s="78" t="str">
        <f>PRESUPUESTO!I645</f>
        <v/>
      </c>
      <c r="B646" s="78"/>
      <c r="C646" s="107" t="str">
        <f>PRESUPUESTO!K645</f>
        <v/>
      </c>
      <c r="D646" s="87" t="str">
        <f>PRESUPUESTO!L645</f>
        <v/>
      </c>
      <c r="E646" s="56" t="str">
        <f>PRESUPUESTO!N645</f>
        <v/>
      </c>
      <c r="F646" s="50"/>
      <c r="G646" s="89" t="str">
        <f>IF(PRESUPUESTO!S645="","",PRESUPUESTO!S645)</f>
        <v/>
      </c>
      <c r="H646" s="89" t="str">
        <f>PRESUPUESTO!T645</f>
        <v/>
      </c>
      <c r="I646" s="97" t="str">
        <f>PRESUPUESTO!U645</f>
        <v/>
      </c>
      <c r="K646" s="45" t="str">
        <f>PRESUPUESTO!X645</f>
        <v/>
      </c>
    </row>
    <row r="647" spans="1:11" s="74" customFormat="1" ht="12" x14ac:dyDescent="0.2">
      <c r="A647" s="78" t="str">
        <f>PRESUPUESTO!I646</f>
        <v/>
      </c>
      <c r="B647" s="78"/>
      <c r="C647" s="107" t="str">
        <f>PRESUPUESTO!K646</f>
        <v/>
      </c>
      <c r="D647" s="87" t="str">
        <f>PRESUPUESTO!L646</f>
        <v/>
      </c>
      <c r="E647" s="56" t="str">
        <f>PRESUPUESTO!N646</f>
        <v/>
      </c>
      <c r="F647" s="50"/>
      <c r="G647" s="89" t="str">
        <f>IF(PRESUPUESTO!S646="","",PRESUPUESTO!S646)</f>
        <v/>
      </c>
      <c r="H647" s="89" t="str">
        <f>PRESUPUESTO!T646</f>
        <v/>
      </c>
      <c r="I647" s="97" t="str">
        <f>PRESUPUESTO!U646</f>
        <v/>
      </c>
      <c r="K647" s="45" t="str">
        <f>PRESUPUESTO!X646</f>
        <v/>
      </c>
    </row>
    <row r="648" spans="1:11" s="74" customFormat="1" ht="12" x14ac:dyDescent="0.2">
      <c r="A648" s="78" t="str">
        <f>PRESUPUESTO!I647</f>
        <v/>
      </c>
      <c r="B648" s="78"/>
      <c r="C648" s="107" t="str">
        <f>PRESUPUESTO!K647</f>
        <v/>
      </c>
      <c r="D648" s="87" t="str">
        <f>PRESUPUESTO!L647</f>
        <v/>
      </c>
      <c r="E648" s="56" t="str">
        <f>PRESUPUESTO!N647</f>
        <v/>
      </c>
      <c r="F648" s="50"/>
      <c r="G648" s="89" t="str">
        <f>IF(PRESUPUESTO!S647="","",PRESUPUESTO!S647)</f>
        <v/>
      </c>
      <c r="H648" s="89" t="str">
        <f>PRESUPUESTO!T647</f>
        <v/>
      </c>
      <c r="I648" s="97" t="str">
        <f>PRESUPUESTO!U647</f>
        <v/>
      </c>
      <c r="K648" s="45" t="str">
        <f>PRESUPUESTO!X647</f>
        <v/>
      </c>
    </row>
    <row r="649" spans="1:11" s="74" customFormat="1" ht="12" x14ac:dyDescent="0.2">
      <c r="A649" s="78" t="str">
        <f>PRESUPUESTO!I648</f>
        <v/>
      </c>
      <c r="B649" s="78"/>
      <c r="C649" s="107" t="str">
        <f>PRESUPUESTO!K648</f>
        <v/>
      </c>
      <c r="D649" s="87" t="str">
        <f>PRESUPUESTO!L648</f>
        <v/>
      </c>
      <c r="E649" s="56" t="str">
        <f>PRESUPUESTO!N648</f>
        <v/>
      </c>
      <c r="F649" s="50"/>
      <c r="G649" s="89" t="str">
        <f>IF(PRESUPUESTO!S648="","",PRESUPUESTO!S648)</f>
        <v/>
      </c>
      <c r="H649" s="89" t="str">
        <f>PRESUPUESTO!T648</f>
        <v/>
      </c>
      <c r="I649" s="97" t="str">
        <f>PRESUPUESTO!U648</f>
        <v/>
      </c>
      <c r="K649" s="45" t="str">
        <f>PRESUPUESTO!X648</f>
        <v/>
      </c>
    </row>
    <row r="650" spans="1:11" s="74" customFormat="1" ht="12" x14ac:dyDescent="0.2">
      <c r="A650" s="78" t="str">
        <f>PRESUPUESTO!I649</f>
        <v/>
      </c>
      <c r="B650" s="78"/>
      <c r="C650" s="107" t="str">
        <f>PRESUPUESTO!K649</f>
        <v/>
      </c>
      <c r="D650" s="87" t="str">
        <f>PRESUPUESTO!L649</f>
        <v/>
      </c>
      <c r="E650" s="56" t="str">
        <f>PRESUPUESTO!N649</f>
        <v/>
      </c>
      <c r="F650" s="50"/>
      <c r="G650" s="89" t="str">
        <f>IF(PRESUPUESTO!S649="","",PRESUPUESTO!S649)</f>
        <v/>
      </c>
      <c r="H650" s="89" t="str">
        <f>PRESUPUESTO!T649</f>
        <v/>
      </c>
      <c r="I650" s="97" t="str">
        <f>PRESUPUESTO!U649</f>
        <v/>
      </c>
      <c r="K650" s="45" t="str">
        <f>PRESUPUESTO!X649</f>
        <v/>
      </c>
    </row>
    <row r="651" spans="1:11" s="74" customFormat="1" ht="12" x14ac:dyDescent="0.2">
      <c r="A651" s="78" t="str">
        <f>PRESUPUESTO!I650</f>
        <v/>
      </c>
      <c r="B651" s="78"/>
      <c r="C651" s="107" t="str">
        <f>PRESUPUESTO!K650</f>
        <v/>
      </c>
      <c r="D651" s="87" t="str">
        <f>PRESUPUESTO!L650</f>
        <v/>
      </c>
      <c r="E651" s="56" t="str">
        <f>PRESUPUESTO!N650</f>
        <v/>
      </c>
      <c r="F651" s="50"/>
      <c r="G651" s="89" t="str">
        <f>IF(PRESUPUESTO!S650="","",PRESUPUESTO!S650)</f>
        <v/>
      </c>
      <c r="H651" s="89" t="str">
        <f>PRESUPUESTO!T650</f>
        <v/>
      </c>
      <c r="I651" s="97" t="str">
        <f>PRESUPUESTO!U650</f>
        <v/>
      </c>
      <c r="K651" s="45" t="str">
        <f>PRESUPUESTO!X650</f>
        <v/>
      </c>
    </row>
    <row r="652" spans="1:11" s="74" customFormat="1" ht="12" x14ac:dyDescent="0.2">
      <c r="A652" s="78" t="str">
        <f>PRESUPUESTO!I651</f>
        <v/>
      </c>
      <c r="B652" s="78"/>
      <c r="C652" s="107" t="str">
        <f>PRESUPUESTO!K651</f>
        <v/>
      </c>
      <c r="D652" s="87" t="str">
        <f>PRESUPUESTO!L651</f>
        <v/>
      </c>
      <c r="E652" s="56" t="str">
        <f>PRESUPUESTO!N651</f>
        <v/>
      </c>
      <c r="F652" s="50"/>
      <c r="G652" s="89" t="str">
        <f>IF(PRESUPUESTO!S651="","",PRESUPUESTO!S651)</f>
        <v/>
      </c>
      <c r="H652" s="89" t="str">
        <f>PRESUPUESTO!T651</f>
        <v/>
      </c>
      <c r="I652" s="97" t="str">
        <f>PRESUPUESTO!U651</f>
        <v/>
      </c>
      <c r="K652" s="45" t="str">
        <f>PRESUPUESTO!X651</f>
        <v/>
      </c>
    </row>
    <row r="653" spans="1:11" s="74" customFormat="1" ht="12" x14ac:dyDescent="0.2">
      <c r="A653" s="78" t="str">
        <f>PRESUPUESTO!I652</f>
        <v/>
      </c>
      <c r="B653" s="78"/>
      <c r="C653" s="107" t="str">
        <f>PRESUPUESTO!K652</f>
        <v/>
      </c>
      <c r="D653" s="87" t="str">
        <f>PRESUPUESTO!L652</f>
        <v/>
      </c>
      <c r="E653" s="56" t="str">
        <f>PRESUPUESTO!N652</f>
        <v/>
      </c>
      <c r="F653" s="50"/>
      <c r="G653" s="89" t="str">
        <f>IF(PRESUPUESTO!S652="","",PRESUPUESTO!S652)</f>
        <v/>
      </c>
      <c r="H653" s="89" t="str">
        <f>PRESUPUESTO!T652</f>
        <v/>
      </c>
      <c r="I653" s="97" t="str">
        <f>PRESUPUESTO!U652</f>
        <v/>
      </c>
      <c r="K653" s="45" t="str">
        <f>PRESUPUESTO!X652</f>
        <v/>
      </c>
    </row>
    <row r="654" spans="1:11" s="74" customFormat="1" ht="12" x14ac:dyDescent="0.2">
      <c r="A654" s="78" t="str">
        <f>PRESUPUESTO!I653</f>
        <v/>
      </c>
      <c r="B654" s="78"/>
      <c r="C654" s="107" t="str">
        <f>PRESUPUESTO!K653</f>
        <v/>
      </c>
      <c r="D654" s="87" t="str">
        <f>PRESUPUESTO!L653</f>
        <v/>
      </c>
      <c r="E654" s="56" t="str">
        <f>PRESUPUESTO!N653</f>
        <v/>
      </c>
      <c r="F654" s="50"/>
      <c r="G654" s="89" t="str">
        <f>IF(PRESUPUESTO!S653="","",PRESUPUESTO!S653)</f>
        <v/>
      </c>
      <c r="H654" s="89" t="str">
        <f>PRESUPUESTO!T653</f>
        <v/>
      </c>
      <c r="I654" s="97" t="str">
        <f>PRESUPUESTO!U653</f>
        <v/>
      </c>
      <c r="K654" s="45" t="str">
        <f>PRESUPUESTO!X653</f>
        <v/>
      </c>
    </row>
    <row r="655" spans="1:11" s="74" customFormat="1" ht="12" x14ac:dyDescent="0.2">
      <c r="A655" s="78" t="str">
        <f>PRESUPUESTO!I654</f>
        <v/>
      </c>
      <c r="B655" s="78"/>
      <c r="C655" s="107" t="str">
        <f>PRESUPUESTO!K654</f>
        <v/>
      </c>
      <c r="D655" s="87" t="str">
        <f>PRESUPUESTO!L654</f>
        <v/>
      </c>
      <c r="E655" s="56" t="str">
        <f>PRESUPUESTO!N654</f>
        <v/>
      </c>
      <c r="F655" s="50"/>
      <c r="G655" s="89" t="str">
        <f>IF(PRESUPUESTO!S654="","",PRESUPUESTO!S654)</f>
        <v/>
      </c>
      <c r="H655" s="89" t="str">
        <f>PRESUPUESTO!T654</f>
        <v/>
      </c>
      <c r="I655" s="97" t="str">
        <f>PRESUPUESTO!U654</f>
        <v/>
      </c>
      <c r="K655" s="45" t="str">
        <f>PRESUPUESTO!X654</f>
        <v/>
      </c>
    </row>
    <row r="656" spans="1:11" s="74" customFormat="1" ht="12" x14ac:dyDescent="0.2">
      <c r="A656" s="78" t="str">
        <f>PRESUPUESTO!I655</f>
        <v/>
      </c>
      <c r="B656" s="78"/>
      <c r="C656" s="107" t="str">
        <f>PRESUPUESTO!K655</f>
        <v/>
      </c>
      <c r="D656" s="87" t="str">
        <f>PRESUPUESTO!L655</f>
        <v/>
      </c>
      <c r="E656" s="56" t="str">
        <f>PRESUPUESTO!N655</f>
        <v/>
      </c>
      <c r="F656" s="50"/>
      <c r="G656" s="89" t="str">
        <f>IF(PRESUPUESTO!S655="","",PRESUPUESTO!S655)</f>
        <v/>
      </c>
      <c r="H656" s="89" t="str">
        <f>PRESUPUESTO!T655</f>
        <v/>
      </c>
      <c r="I656" s="97" t="str">
        <f>PRESUPUESTO!U655</f>
        <v/>
      </c>
      <c r="K656" s="45" t="str">
        <f>PRESUPUESTO!X655</f>
        <v/>
      </c>
    </row>
    <row r="657" spans="1:11" s="74" customFormat="1" ht="12" x14ac:dyDescent="0.2">
      <c r="A657" s="78" t="str">
        <f>PRESUPUESTO!I656</f>
        <v/>
      </c>
      <c r="B657" s="78"/>
      <c r="C657" s="107" t="str">
        <f>PRESUPUESTO!K656</f>
        <v/>
      </c>
      <c r="D657" s="87" t="str">
        <f>PRESUPUESTO!L656</f>
        <v/>
      </c>
      <c r="E657" s="56" t="str">
        <f>PRESUPUESTO!N656</f>
        <v/>
      </c>
      <c r="F657" s="50"/>
      <c r="G657" s="89" t="str">
        <f>IF(PRESUPUESTO!S656="","",PRESUPUESTO!S656)</f>
        <v/>
      </c>
      <c r="H657" s="89" t="str">
        <f>PRESUPUESTO!T656</f>
        <v/>
      </c>
      <c r="I657" s="97" t="str">
        <f>PRESUPUESTO!U656</f>
        <v/>
      </c>
      <c r="K657" s="45" t="str">
        <f>PRESUPUESTO!X656</f>
        <v/>
      </c>
    </row>
    <row r="658" spans="1:11" s="74" customFormat="1" ht="12" x14ac:dyDescent="0.2">
      <c r="A658" s="78" t="str">
        <f>PRESUPUESTO!I657</f>
        <v/>
      </c>
      <c r="B658" s="78"/>
      <c r="C658" s="107" t="str">
        <f>PRESUPUESTO!K657</f>
        <v/>
      </c>
      <c r="D658" s="87" t="str">
        <f>PRESUPUESTO!L657</f>
        <v/>
      </c>
      <c r="E658" s="56" t="str">
        <f>PRESUPUESTO!N657</f>
        <v/>
      </c>
      <c r="F658" s="50"/>
      <c r="G658" s="89" t="str">
        <f>IF(PRESUPUESTO!S657="","",PRESUPUESTO!S657)</f>
        <v/>
      </c>
      <c r="H658" s="89" t="str">
        <f>PRESUPUESTO!T657</f>
        <v/>
      </c>
      <c r="I658" s="97" t="str">
        <f>PRESUPUESTO!U657</f>
        <v/>
      </c>
      <c r="K658" s="45" t="str">
        <f>PRESUPUESTO!X657</f>
        <v/>
      </c>
    </row>
    <row r="659" spans="1:11" s="74" customFormat="1" ht="12" x14ac:dyDescent="0.2">
      <c r="A659" s="78" t="str">
        <f>PRESUPUESTO!I658</f>
        <v/>
      </c>
      <c r="B659" s="78"/>
      <c r="C659" s="107" t="str">
        <f>PRESUPUESTO!K658</f>
        <v/>
      </c>
      <c r="D659" s="87" t="str">
        <f>PRESUPUESTO!L658</f>
        <v/>
      </c>
      <c r="E659" s="56" t="str">
        <f>PRESUPUESTO!N658</f>
        <v/>
      </c>
      <c r="F659" s="50"/>
      <c r="G659" s="89" t="str">
        <f>IF(PRESUPUESTO!S658="","",PRESUPUESTO!S658)</f>
        <v/>
      </c>
      <c r="H659" s="89" t="str">
        <f>PRESUPUESTO!T658</f>
        <v/>
      </c>
      <c r="I659" s="97" t="str">
        <f>PRESUPUESTO!U658</f>
        <v/>
      </c>
      <c r="K659" s="45" t="str">
        <f>PRESUPUESTO!X658</f>
        <v/>
      </c>
    </row>
    <row r="660" spans="1:11" s="74" customFormat="1" ht="12" x14ac:dyDescent="0.2">
      <c r="A660" s="78" t="str">
        <f>PRESUPUESTO!I659</f>
        <v/>
      </c>
      <c r="B660" s="78"/>
      <c r="C660" s="107" t="str">
        <f>PRESUPUESTO!K659</f>
        <v/>
      </c>
      <c r="D660" s="87" t="str">
        <f>PRESUPUESTO!L659</f>
        <v/>
      </c>
      <c r="E660" s="56" t="str">
        <f>PRESUPUESTO!N659</f>
        <v/>
      </c>
      <c r="F660" s="50"/>
      <c r="G660" s="89" t="str">
        <f>IF(PRESUPUESTO!S659="","",PRESUPUESTO!S659)</f>
        <v/>
      </c>
      <c r="H660" s="89" t="str">
        <f>PRESUPUESTO!T659</f>
        <v/>
      </c>
      <c r="I660" s="97" t="str">
        <f>PRESUPUESTO!U659</f>
        <v/>
      </c>
      <c r="K660" s="45" t="str">
        <f>PRESUPUESTO!X659</f>
        <v/>
      </c>
    </row>
    <row r="661" spans="1:11" s="74" customFormat="1" ht="12" x14ac:dyDescent="0.2">
      <c r="A661" s="78" t="str">
        <f>PRESUPUESTO!I660</f>
        <v/>
      </c>
      <c r="B661" s="78"/>
      <c r="C661" s="107" t="str">
        <f>PRESUPUESTO!K660</f>
        <v/>
      </c>
      <c r="D661" s="87" t="str">
        <f>PRESUPUESTO!L660</f>
        <v/>
      </c>
      <c r="E661" s="56" t="str">
        <f>PRESUPUESTO!N660</f>
        <v/>
      </c>
      <c r="F661" s="50"/>
      <c r="G661" s="89" t="str">
        <f>IF(PRESUPUESTO!S660="","",PRESUPUESTO!S660)</f>
        <v/>
      </c>
      <c r="H661" s="89" t="str">
        <f>PRESUPUESTO!T660</f>
        <v/>
      </c>
      <c r="I661" s="97" t="str">
        <f>PRESUPUESTO!U660</f>
        <v/>
      </c>
      <c r="K661" s="45" t="str">
        <f>PRESUPUESTO!X660</f>
        <v/>
      </c>
    </row>
    <row r="662" spans="1:11" s="74" customFormat="1" ht="12" x14ac:dyDescent="0.2">
      <c r="A662" s="78" t="str">
        <f>PRESUPUESTO!I661</f>
        <v/>
      </c>
      <c r="B662" s="78"/>
      <c r="C662" s="107" t="str">
        <f>PRESUPUESTO!K661</f>
        <v/>
      </c>
      <c r="D662" s="87" t="str">
        <f>PRESUPUESTO!L661</f>
        <v/>
      </c>
      <c r="E662" s="56" t="str">
        <f>PRESUPUESTO!N661</f>
        <v/>
      </c>
      <c r="F662" s="50"/>
      <c r="G662" s="89" t="str">
        <f>IF(PRESUPUESTO!S661="","",PRESUPUESTO!S661)</f>
        <v/>
      </c>
      <c r="H662" s="89" t="str">
        <f>PRESUPUESTO!T661</f>
        <v/>
      </c>
      <c r="I662" s="97" t="str">
        <f>PRESUPUESTO!U661</f>
        <v/>
      </c>
      <c r="K662" s="45" t="str">
        <f>PRESUPUESTO!X661</f>
        <v/>
      </c>
    </row>
    <row r="663" spans="1:11" s="74" customFormat="1" ht="12" x14ac:dyDescent="0.2">
      <c r="A663" s="78" t="str">
        <f>PRESUPUESTO!I662</f>
        <v/>
      </c>
      <c r="B663" s="78"/>
      <c r="C663" s="107" t="str">
        <f>PRESUPUESTO!K662</f>
        <v/>
      </c>
      <c r="D663" s="87" t="str">
        <f>PRESUPUESTO!L662</f>
        <v/>
      </c>
      <c r="E663" s="56" t="str">
        <f>PRESUPUESTO!N662</f>
        <v/>
      </c>
      <c r="F663" s="50"/>
      <c r="G663" s="89" t="str">
        <f>IF(PRESUPUESTO!S662="","",PRESUPUESTO!S662)</f>
        <v/>
      </c>
      <c r="H663" s="89" t="str">
        <f>PRESUPUESTO!T662</f>
        <v/>
      </c>
      <c r="I663" s="97" t="str">
        <f>PRESUPUESTO!U662</f>
        <v/>
      </c>
      <c r="K663" s="45" t="str">
        <f>PRESUPUESTO!X662</f>
        <v/>
      </c>
    </row>
    <row r="664" spans="1:11" s="74" customFormat="1" ht="12" x14ac:dyDescent="0.2">
      <c r="A664" s="78" t="str">
        <f>PRESUPUESTO!I663</f>
        <v/>
      </c>
      <c r="B664" s="78"/>
      <c r="C664" s="107" t="str">
        <f>PRESUPUESTO!K663</f>
        <v/>
      </c>
      <c r="D664" s="87" t="str">
        <f>PRESUPUESTO!L663</f>
        <v/>
      </c>
      <c r="E664" s="56" t="str">
        <f>PRESUPUESTO!N663</f>
        <v/>
      </c>
      <c r="F664" s="50"/>
      <c r="G664" s="89" t="str">
        <f>IF(PRESUPUESTO!S663="","",PRESUPUESTO!S663)</f>
        <v/>
      </c>
      <c r="H664" s="89" t="str">
        <f>PRESUPUESTO!T663</f>
        <v/>
      </c>
      <c r="I664" s="97" t="str">
        <f>PRESUPUESTO!U663</f>
        <v/>
      </c>
      <c r="K664" s="45" t="str">
        <f>PRESUPUESTO!X663</f>
        <v/>
      </c>
    </row>
    <row r="665" spans="1:11" s="74" customFormat="1" ht="12" x14ac:dyDescent="0.2">
      <c r="A665" s="78" t="str">
        <f>PRESUPUESTO!I664</f>
        <v/>
      </c>
      <c r="B665" s="78"/>
      <c r="C665" s="107" t="str">
        <f>PRESUPUESTO!K664</f>
        <v/>
      </c>
      <c r="D665" s="87" t="str">
        <f>PRESUPUESTO!L664</f>
        <v/>
      </c>
      <c r="E665" s="56" t="str">
        <f>PRESUPUESTO!N664</f>
        <v/>
      </c>
      <c r="F665" s="50"/>
      <c r="G665" s="89" t="str">
        <f>IF(PRESUPUESTO!S664="","",PRESUPUESTO!S664)</f>
        <v/>
      </c>
      <c r="H665" s="89" t="str">
        <f>PRESUPUESTO!T664</f>
        <v/>
      </c>
      <c r="I665" s="97" t="str">
        <f>PRESUPUESTO!U664</f>
        <v/>
      </c>
      <c r="K665" s="45" t="str">
        <f>PRESUPUESTO!X664</f>
        <v/>
      </c>
    </row>
    <row r="666" spans="1:11" s="74" customFormat="1" ht="12" x14ac:dyDescent="0.2">
      <c r="A666" s="78" t="str">
        <f>PRESUPUESTO!I665</f>
        <v/>
      </c>
      <c r="B666" s="78"/>
      <c r="C666" s="107" t="str">
        <f>PRESUPUESTO!K665</f>
        <v/>
      </c>
      <c r="D666" s="87" t="str">
        <f>PRESUPUESTO!L665</f>
        <v/>
      </c>
      <c r="E666" s="56" t="str">
        <f>PRESUPUESTO!N665</f>
        <v/>
      </c>
      <c r="F666" s="50"/>
      <c r="G666" s="89" t="str">
        <f>IF(PRESUPUESTO!S665="","",PRESUPUESTO!S665)</f>
        <v/>
      </c>
      <c r="H666" s="89" t="str">
        <f>PRESUPUESTO!T665</f>
        <v/>
      </c>
      <c r="I666" s="97" t="str">
        <f>PRESUPUESTO!U665</f>
        <v/>
      </c>
      <c r="K666" s="45" t="str">
        <f>PRESUPUESTO!X665</f>
        <v/>
      </c>
    </row>
    <row r="667" spans="1:11" s="74" customFormat="1" ht="12" x14ac:dyDescent="0.2">
      <c r="A667" s="78" t="str">
        <f>PRESUPUESTO!I666</f>
        <v/>
      </c>
      <c r="B667" s="78"/>
      <c r="C667" s="107" t="str">
        <f>PRESUPUESTO!K666</f>
        <v/>
      </c>
      <c r="D667" s="87" t="str">
        <f>PRESUPUESTO!L666</f>
        <v/>
      </c>
      <c r="E667" s="56" t="str">
        <f>PRESUPUESTO!N666</f>
        <v/>
      </c>
      <c r="F667" s="50"/>
      <c r="G667" s="89" t="str">
        <f>IF(PRESUPUESTO!S666="","",PRESUPUESTO!S666)</f>
        <v/>
      </c>
      <c r="H667" s="89" t="str">
        <f>PRESUPUESTO!T666</f>
        <v/>
      </c>
      <c r="I667" s="97" t="str">
        <f>PRESUPUESTO!U666</f>
        <v/>
      </c>
      <c r="K667" s="45" t="str">
        <f>PRESUPUESTO!X666</f>
        <v/>
      </c>
    </row>
    <row r="668" spans="1:11" s="74" customFormat="1" ht="12" x14ac:dyDescent="0.2">
      <c r="A668" s="78" t="str">
        <f>PRESUPUESTO!I667</f>
        <v/>
      </c>
      <c r="B668" s="78"/>
      <c r="C668" s="107" t="str">
        <f>PRESUPUESTO!K667</f>
        <v/>
      </c>
      <c r="D668" s="87" t="str">
        <f>PRESUPUESTO!L667</f>
        <v/>
      </c>
      <c r="E668" s="56" t="str">
        <f>PRESUPUESTO!N667</f>
        <v/>
      </c>
      <c r="F668" s="50"/>
      <c r="G668" s="89" t="str">
        <f>IF(PRESUPUESTO!S667="","",PRESUPUESTO!S667)</f>
        <v/>
      </c>
      <c r="H668" s="89" t="str">
        <f>PRESUPUESTO!T667</f>
        <v/>
      </c>
      <c r="I668" s="97" t="str">
        <f>PRESUPUESTO!U667</f>
        <v/>
      </c>
      <c r="K668" s="45" t="str">
        <f>PRESUPUESTO!X667</f>
        <v/>
      </c>
    </row>
    <row r="669" spans="1:11" s="74" customFormat="1" ht="12" x14ac:dyDescent="0.2">
      <c r="A669" s="78" t="str">
        <f>PRESUPUESTO!I668</f>
        <v/>
      </c>
      <c r="B669" s="78"/>
      <c r="C669" s="107" t="str">
        <f>PRESUPUESTO!K668</f>
        <v/>
      </c>
      <c r="D669" s="87" t="str">
        <f>PRESUPUESTO!L668</f>
        <v/>
      </c>
      <c r="E669" s="56" t="str">
        <f>PRESUPUESTO!N668</f>
        <v/>
      </c>
      <c r="F669" s="50"/>
      <c r="G669" s="89" t="str">
        <f>IF(PRESUPUESTO!S668="","",PRESUPUESTO!S668)</f>
        <v/>
      </c>
      <c r="H669" s="89" t="str">
        <f>PRESUPUESTO!T668</f>
        <v/>
      </c>
      <c r="I669" s="97" t="str">
        <f>PRESUPUESTO!U668</f>
        <v/>
      </c>
      <c r="K669" s="45" t="str">
        <f>PRESUPUESTO!X668</f>
        <v/>
      </c>
    </row>
    <row r="670" spans="1:11" s="74" customFormat="1" ht="12" x14ac:dyDescent="0.2">
      <c r="A670" s="78" t="str">
        <f>PRESUPUESTO!I669</f>
        <v/>
      </c>
      <c r="B670" s="78"/>
      <c r="C670" s="107" t="str">
        <f>PRESUPUESTO!K669</f>
        <v/>
      </c>
      <c r="D670" s="87" t="str">
        <f>PRESUPUESTO!L669</f>
        <v/>
      </c>
      <c r="E670" s="56" t="str">
        <f>PRESUPUESTO!N669</f>
        <v/>
      </c>
      <c r="F670" s="50"/>
      <c r="G670" s="89" t="str">
        <f>IF(PRESUPUESTO!S669="","",PRESUPUESTO!S669)</f>
        <v/>
      </c>
      <c r="H670" s="89" t="str">
        <f>PRESUPUESTO!T669</f>
        <v/>
      </c>
      <c r="I670" s="97" t="str">
        <f>PRESUPUESTO!U669</f>
        <v/>
      </c>
      <c r="K670" s="45" t="str">
        <f>PRESUPUESTO!X669</f>
        <v/>
      </c>
    </row>
    <row r="671" spans="1:11" s="74" customFormat="1" ht="12" x14ac:dyDescent="0.2">
      <c r="A671" s="78" t="str">
        <f>PRESUPUESTO!I670</f>
        <v/>
      </c>
      <c r="B671" s="78"/>
      <c r="C671" s="107" t="str">
        <f>PRESUPUESTO!K670</f>
        <v/>
      </c>
      <c r="D671" s="87" t="str">
        <f>PRESUPUESTO!L670</f>
        <v/>
      </c>
      <c r="E671" s="56" t="str">
        <f>PRESUPUESTO!N670</f>
        <v/>
      </c>
      <c r="F671" s="50"/>
      <c r="G671" s="89" t="str">
        <f>IF(PRESUPUESTO!S670="","",PRESUPUESTO!S670)</f>
        <v/>
      </c>
      <c r="H671" s="89" t="str">
        <f>PRESUPUESTO!T670</f>
        <v/>
      </c>
      <c r="I671" s="97" t="str">
        <f>PRESUPUESTO!U670</f>
        <v/>
      </c>
      <c r="K671" s="45" t="str">
        <f>PRESUPUESTO!X670</f>
        <v/>
      </c>
    </row>
    <row r="672" spans="1:11" s="74" customFormat="1" ht="12" x14ac:dyDescent="0.2">
      <c r="A672" s="78" t="str">
        <f>PRESUPUESTO!I671</f>
        <v/>
      </c>
      <c r="B672" s="78"/>
      <c r="C672" s="107" t="str">
        <f>PRESUPUESTO!K671</f>
        <v/>
      </c>
      <c r="D672" s="87" t="str">
        <f>PRESUPUESTO!L671</f>
        <v/>
      </c>
      <c r="E672" s="56" t="str">
        <f>PRESUPUESTO!N671</f>
        <v/>
      </c>
      <c r="F672" s="50"/>
      <c r="G672" s="89" t="str">
        <f>IF(PRESUPUESTO!S671="","",PRESUPUESTO!S671)</f>
        <v/>
      </c>
      <c r="H672" s="89" t="str">
        <f>PRESUPUESTO!T671</f>
        <v/>
      </c>
      <c r="I672" s="97" t="str">
        <f>PRESUPUESTO!U671</f>
        <v/>
      </c>
      <c r="K672" s="45" t="str">
        <f>PRESUPUESTO!X671</f>
        <v/>
      </c>
    </row>
    <row r="673" spans="1:11" s="74" customFormat="1" ht="12" x14ac:dyDescent="0.2">
      <c r="A673" s="78" t="str">
        <f>PRESUPUESTO!I672</f>
        <v/>
      </c>
      <c r="B673" s="78"/>
      <c r="C673" s="107" t="str">
        <f>PRESUPUESTO!K672</f>
        <v/>
      </c>
      <c r="D673" s="87" t="str">
        <f>PRESUPUESTO!L672</f>
        <v/>
      </c>
      <c r="E673" s="56" t="str">
        <f>PRESUPUESTO!N672</f>
        <v/>
      </c>
      <c r="F673" s="50"/>
      <c r="G673" s="89" t="str">
        <f>IF(PRESUPUESTO!S672="","",PRESUPUESTO!S672)</f>
        <v/>
      </c>
      <c r="H673" s="89" t="str">
        <f>PRESUPUESTO!T672</f>
        <v/>
      </c>
      <c r="I673" s="97" t="str">
        <f>PRESUPUESTO!U672</f>
        <v/>
      </c>
      <c r="K673" s="45" t="str">
        <f>PRESUPUESTO!X672</f>
        <v/>
      </c>
    </row>
    <row r="674" spans="1:11" s="74" customFormat="1" ht="12" x14ac:dyDescent="0.2">
      <c r="A674" s="78" t="str">
        <f>PRESUPUESTO!I673</f>
        <v/>
      </c>
      <c r="B674" s="78"/>
      <c r="C674" s="107" t="str">
        <f>PRESUPUESTO!K673</f>
        <v/>
      </c>
      <c r="D674" s="87" t="str">
        <f>PRESUPUESTO!L673</f>
        <v/>
      </c>
      <c r="E674" s="56" t="str">
        <f>PRESUPUESTO!N673</f>
        <v/>
      </c>
      <c r="F674" s="50"/>
      <c r="G674" s="89" t="str">
        <f>IF(PRESUPUESTO!S673="","",PRESUPUESTO!S673)</f>
        <v/>
      </c>
      <c r="H674" s="89" t="str">
        <f>PRESUPUESTO!T673</f>
        <v/>
      </c>
      <c r="I674" s="97" t="str">
        <f>PRESUPUESTO!U673</f>
        <v/>
      </c>
      <c r="K674" s="45" t="str">
        <f>PRESUPUESTO!X673</f>
        <v/>
      </c>
    </row>
    <row r="675" spans="1:11" s="74" customFormat="1" ht="12" x14ac:dyDescent="0.2">
      <c r="A675" s="78" t="str">
        <f>PRESUPUESTO!I674</f>
        <v/>
      </c>
      <c r="B675" s="78"/>
      <c r="C675" s="107" t="str">
        <f>PRESUPUESTO!K674</f>
        <v/>
      </c>
      <c r="D675" s="87" t="str">
        <f>PRESUPUESTO!L674</f>
        <v/>
      </c>
      <c r="E675" s="56" t="str">
        <f>PRESUPUESTO!N674</f>
        <v/>
      </c>
      <c r="F675" s="50"/>
      <c r="G675" s="89" t="str">
        <f>IF(PRESUPUESTO!S674="","",PRESUPUESTO!S674)</f>
        <v/>
      </c>
      <c r="H675" s="89" t="str">
        <f>PRESUPUESTO!T674</f>
        <v/>
      </c>
      <c r="I675" s="97" t="str">
        <f>PRESUPUESTO!U674</f>
        <v/>
      </c>
      <c r="K675" s="45" t="str">
        <f>PRESUPUESTO!X674</f>
        <v/>
      </c>
    </row>
    <row r="676" spans="1:11" s="74" customFormat="1" ht="12" x14ac:dyDescent="0.2">
      <c r="A676" s="78" t="str">
        <f>PRESUPUESTO!I675</f>
        <v/>
      </c>
      <c r="B676" s="78"/>
      <c r="C676" s="107" t="str">
        <f>PRESUPUESTO!K675</f>
        <v/>
      </c>
      <c r="D676" s="87" t="str">
        <f>PRESUPUESTO!L675</f>
        <v/>
      </c>
      <c r="E676" s="56" t="str">
        <f>PRESUPUESTO!N675</f>
        <v/>
      </c>
      <c r="F676" s="50"/>
      <c r="G676" s="89" t="str">
        <f>IF(PRESUPUESTO!S675="","",PRESUPUESTO!S675)</f>
        <v/>
      </c>
      <c r="H676" s="89" t="str">
        <f>PRESUPUESTO!T675</f>
        <v/>
      </c>
      <c r="I676" s="97" t="str">
        <f>PRESUPUESTO!U675</f>
        <v/>
      </c>
      <c r="K676" s="45" t="str">
        <f>PRESUPUESTO!X675</f>
        <v/>
      </c>
    </row>
    <row r="677" spans="1:11" s="74" customFormat="1" ht="12" x14ac:dyDescent="0.2">
      <c r="A677" s="78" t="str">
        <f>PRESUPUESTO!I676</f>
        <v/>
      </c>
      <c r="B677" s="78"/>
      <c r="C677" s="107" t="str">
        <f>PRESUPUESTO!K676</f>
        <v/>
      </c>
      <c r="D677" s="87" t="str">
        <f>PRESUPUESTO!L676</f>
        <v/>
      </c>
      <c r="E677" s="56" t="str">
        <f>PRESUPUESTO!N676</f>
        <v/>
      </c>
      <c r="F677" s="50"/>
      <c r="G677" s="89" t="str">
        <f>IF(PRESUPUESTO!S676="","",PRESUPUESTO!S676)</f>
        <v/>
      </c>
      <c r="H677" s="89" t="str">
        <f>PRESUPUESTO!T676</f>
        <v/>
      </c>
      <c r="I677" s="97" t="str">
        <f>PRESUPUESTO!U676</f>
        <v/>
      </c>
      <c r="K677" s="45" t="str">
        <f>PRESUPUESTO!X676</f>
        <v/>
      </c>
    </row>
    <row r="678" spans="1:11" s="74" customFormat="1" ht="12" x14ac:dyDescent="0.2">
      <c r="A678" s="78" t="str">
        <f>PRESUPUESTO!I677</f>
        <v/>
      </c>
      <c r="B678" s="78"/>
      <c r="C678" s="107" t="str">
        <f>PRESUPUESTO!K677</f>
        <v/>
      </c>
      <c r="D678" s="87" t="str">
        <f>PRESUPUESTO!L677</f>
        <v/>
      </c>
      <c r="E678" s="56" t="str">
        <f>PRESUPUESTO!N677</f>
        <v/>
      </c>
      <c r="F678" s="50"/>
      <c r="G678" s="89" t="str">
        <f>IF(PRESUPUESTO!S677="","",PRESUPUESTO!S677)</f>
        <v/>
      </c>
      <c r="H678" s="89" t="str">
        <f>PRESUPUESTO!T677</f>
        <v/>
      </c>
      <c r="I678" s="97" t="str">
        <f>PRESUPUESTO!U677</f>
        <v/>
      </c>
      <c r="K678" s="45" t="str">
        <f>PRESUPUESTO!X677</f>
        <v/>
      </c>
    </row>
    <row r="679" spans="1:11" s="74" customFormat="1" ht="12" x14ac:dyDescent="0.2">
      <c r="A679" s="78" t="str">
        <f>PRESUPUESTO!I678</f>
        <v/>
      </c>
      <c r="B679" s="78"/>
      <c r="C679" s="107" t="str">
        <f>PRESUPUESTO!K678</f>
        <v/>
      </c>
      <c r="D679" s="87" t="str">
        <f>PRESUPUESTO!L678</f>
        <v/>
      </c>
      <c r="E679" s="56" t="str">
        <f>PRESUPUESTO!N678</f>
        <v/>
      </c>
      <c r="F679" s="50"/>
      <c r="G679" s="89" t="str">
        <f>IF(PRESUPUESTO!S678="","",PRESUPUESTO!S678)</f>
        <v/>
      </c>
      <c r="H679" s="89" t="str">
        <f>PRESUPUESTO!T678</f>
        <v/>
      </c>
      <c r="I679" s="97" t="str">
        <f>PRESUPUESTO!U678</f>
        <v/>
      </c>
      <c r="K679" s="45" t="str">
        <f>PRESUPUESTO!X678</f>
        <v/>
      </c>
    </row>
    <row r="680" spans="1:11" s="74" customFormat="1" ht="12" x14ac:dyDescent="0.2">
      <c r="A680" s="78" t="str">
        <f>PRESUPUESTO!I679</f>
        <v/>
      </c>
      <c r="B680" s="78"/>
      <c r="C680" s="107" t="str">
        <f>PRESUPUESTO!K679</f>
        <v/>
      </c>
      <c r="D680" s="87" t="str">
        <f>PRESUPUESTO!L679</f>
        <v/>
      </c>
      <c r="E680" s="56" t="str">
        <f>PRESUPUESTO!N679</f>
        <v/>
      </c>
      <c r="F680" s="50"/>
      <c r="G680" s="89" t="str">
        <f>IF(PRESUPUESTO!S679="","",PRESUPUESTO!S679)</f>
        <v/>
      </c>
      <c r="H680" s="89" t="str">
        <f>PRESUPUESTO!T679</f>
        <v/>
      </c>
      <c r="I680" s="97" t="str">
        <f>PRESUPUESTO!U679</f>
        <v/>
      </c>
      <c r="K680" s="45" t="str">
        <f>PRESUPUESTO!X679</f>
        <v/>
      </c>
    </row>
    <row r="681" spans="1:11" s="74" customFormat="1" ht="12" x14ac:dyDescent="0.2">
      <c r="A681" s="78" t="str">
        <f>PRESUPUESTO!I680</f>
        <v/>
      </c>
      <c r="B681" s="78"/>
      <c r="C681" s="107" t="str">
        <f>PRESUPUESTO!K680</f>
        <v/>
      </c>
      <c r="D681" s="87" t="str">
        <f>PRESUPUESTO!L680</f>
        <v/>
      </c>
      <c r="E681" s="56" t="str">
        <f>PRESUPUESTO!N680</f>
        <v/>
      </c>
      <c r="F681" s="50"/>
      <c r="G681" s="89" t="str">
        <f>IF(PRESUPUESTO!S680="","",PRESUPUESTO!S680)</f>
        <v/>
      </c>
      <c r="H681" s="89" t="str">
        <f>PRESUPUESTO!T680</f>
        <v/>
      </c>
      <c r="I681" s="97" t="str">
        <f>PRESUPUESTO!U680</f>
        <v/>
      </c>
      <c r="K681" s="45" t="str">
        <f>PRESUPUESTO!X680</f>
        <v/>
      </c>
    </row>
    <row r="682" spans="1:11" s="74" customFormat="1" ht="12" x14ac:dyDescent="0.2">
      <c r="A682" s="78" t="str">
        <f>PRESUPUESTO!I681</f>
        <v/>
      </c>
      <c r="B682" s="78"/>
      <c r="C682" s="107" t="str">
        <f>PRESUPUESTO!K681</f>
        <v/>
      </c>
      <c r="D682" s="87" t="str">
        <f>PRESUPUESTO!L681</f>
        <v/>
      </c>
      <c r="E682" s="56" t="str">
        <f>PRESUPUESTO!N681</f>
        <v/>
      </c>
      <c r="F682" s="50"/>
      <c r="G682" s="89" t="str">
        <f>IF(PRESUPUESTO!S681="","",PRESUPUESTO!S681)</f>
        <v/>
      </c>
      <c r="H682" s="89" t="str">
        <f>PRESUPUESTO!T681</f>
        <v/>
      </c>
      <c r="I682" s="97" t="str">
        <f>PRESUPUESTO!U681</f>
        <v/>
      </c>
      <c r="K682" s="45" t="str">
        <f>PRESUPUESTO!X681</f>
        <v/>
      </c>
    </row>
    <row r="683" spans="1:11" s="74" customFormat="1" ht="12" x14ac:dyDescent="0.2">
      <c r="A683" s="78" t="str">
        <f>PRESUPUESTO!I682</f>
        <v/>
      </c>
      <c r="B683" s="78"/>
      <c r="C683" s="107" t="str">
        <f>PRESUPUESTO!K682</f>
        <v/>
      </c>
      <c r="D683" s="87" t="str">
        <f>PRESUPUESTO!L682</f>
        <v/>
      </c>
      <c r="E683" s="56" t="str">
        <f>PRESUPUESTO!N682</f>
        <v/>
      </c>
      <c r="F683" s="50"/>
      <c r="G683" s="89" t="str">
        <f>IF(PRESUPUESTO!S682="","",PRESUPUESTO!S682)</f>
        <v/>
      </c>
      <c r="H683" s="89" t="str">
        <f>PRESUPUESTO!T682</f>
        <v/>
      </c>
      <c r="I683" s="97" t="str">
        <f>PRESUPUESTO!U682</f>
        <v/>
      </c>
      <c r="K683" s="45" t="str">
        <f>PRESUPUESTO!X682</f>
        <v/>
      </c>
    </row>
    <row r="684" spans="1:11" s="74" customFormat="1" ht="12" x14ac:dyDescent="0.2">
      <c r="A684" s="78" t="str">
        <f>PRESUPUESTO!I683</f>
        <v/>
      </c>
      <c r="B684" s="78"/>
      <c r="C684" s="107" t="str">
        <f>PRESUPUESTO!K683</f>
        <v/>
      </c>
      <c r="D684" s="87" t="str">
        <f>PRESUPUESTO!L683</f>
        <v/>
      </c>
      <c r="E684" s="56" t="str">
        <f>PRESUPUESTO!N683</f>
        <v/>
      </c>
      <c r="F684" s="50"/>
      <c r="G684" s="89" t="str">
        <f>IF(PRESUPUESTO!S683="","",PRESUPUESTO!S683)</f>
        <v/>
      </c>
      <c r="H684" s="89" t="str">
        <f>PRESUPUESTO!T683</f>
        <v/>
      </c>
      <c r="I684" s="97" t="str">
        <f>PRESUPUESTO!U683</f>
        <v/>
      </c>
      <c r="K684" s="45" t="str">
        <f>PRESUPUESTO!X683</f>
        <v/>
      </c>
    </row>
    <row r="685" spans="1:11" s="74" customFormat="1" ht="12" x14ac:dyDescent="0.2">
      <c r="A685" s="78" t="str">
        <f>PRESUPUESTO!I684</f>
        <v/>
      </c>
      <c r="B685" s="78"/>
      <c r="C685" s="107" t="str">
        <f>PRESUPUESTO!K684</f>
        <v/>
      </c>
      <c r="D685" s="87" t="str">
        <f>PRESUPUESTO!L684</f>
        <v/>
      </c>
      <c r="E685" s="56" t="str">
        <f>PRESUPUESTO!N684</f>
        <v/>
      </c>
      <c r="F685" s="50"/>
      <c r="G685" s="89" t="str">
        <f>IF(PRESUPUESTO!S684="","",PRESUPUESTO!S684)</f>
        <v/>
      </c>
      <c r="H685" s="89" t="str">
        <f>PRESUPUESTO!T684</f>
        <v/>
      </c>
      <c r="I685" s="97" t="str">
        <f>PRESUPUESTO!U684</f>
        <v/>
      </c>
      <c r="K685" s="45" t="str">
        <f>PRESUPUESTO!X684</f>
        <v/>
      </c>
    </row>
    <row r="686" spans="1:11" s="74" customFormat="1" ht="12" x14ac:dyDescent="0.2">
      <c r="A686" s="78" t="str">
        <f>PRESUPUESTO!I685</f>
        <v/>
      </c>
      <c r="B686" s="78"/>
      <c r="C686" s="107" t="str">
        <f>PRESUPUESTO!K685</f>
        <v/>
      </c>
      <c r="D686" s="87" t="str">
        <f>PRESUPUESTO!L685</f>
        <v/>
      </c>
      <c r="E686" s="56" t="str">
        <f>PRESUPUESTO!N685</f>
        <v/>
      </c>
      <c r="F686" s="50"/>
      <c r="G686" s="89" t="str">
        <f>IF(PRESUPUESTO!S685="","",PRESUPUESTO!S685)</f>
        <v/>
      </c>
      <c r="H686" s="89" t="str">
        <f>PRESUPUESTO!T685</f>
        <v/>
      </c>
      <c r="I686" s="97" t="str">
        <f>PRESUPUESTO!U685</f>
        <v/>
      </c>
      <c r="K686" s="45" t="str">
        <f>PRESUPUESTO!X685</f>
        <v/>
      </c>
    </row>
    <row r="687" spans="1:11" s="74" customFormat="1" ht="12" x14ac:dyDescent="0.2">
      <c r="A687" s="78" t="str">
        <f>PRESUPUESTO!I686</f>
        <v/>
      </c>
      <c r="B687" s="78"/>
      <c r="C687" s="107" t="str">
        <f>PRESUPUESTO!K686</f>
        <v/>
      </c>
      <c r="D687" s="87" t="str">
        <f>PRESUPUESTO!L686</f>
        <v/>
      </c>
      <c r="E687" s="56" t="str">
        <f>PRESUPUESTO!N686</f>
        <v/>
      </c>
      <c r="F687" s="50"/>
      <c r="G687" s="89" t="str">
        <f>IF(PRESUPUESTO!S686="","",PRESUPUESTO!S686)</f>
        <v/>
      </c>
      <c r="H687" s="89" t="str">
        <f>PRESUPUESTO!T686</f>
        <v/>
      </c>
      <c r="I687" s="97" t="str">
        <f>PRESUPUESTO!U686</f>
        <v/>
      </c>
      <c r="K687" s="45" t="str">
        <f>PRESUPUESTO!X686</f>
        <v/>
      </c>
    </row>
    <row r="688" spans="1:11" s="74" customFormat="1" ht="12" x14ac:dyDescent="0.2">
      <c r="A688" s="78" t="str">
        <f>PRESUPUESTO!I687</f>
        <v/>
      </c>
      <c r="B688" s="78"/>
      <c r="C688" s="107" t="str">
        <f>PRESUPUESTO!K687</f>
        <v/>
      </c>
      <c r="D688" s="87" t="str">
        <f>PRESUPUESTO!L687</f>
        <v/>
      </c>
      <c r="E688" s="56" t="str">
        <f>PRESUPUESTO!N687</f>
        <v/>
      </c>
      <c r="F688" s="50"/>
      <c r="G688" s="89" t="str">
        <f>IF(PRESUPUESTO!S687="","",PRESUPUESTO!S687)</f>
        <v/>
      </c>
      <c r="H688" s="89" t="str">
        <f>PRESUPUESTO!T687</f>
        <v/>
      </c>
      <c r="I688" s="97" t="str">
        <f>PRESUPUESTO!U687</f>
        <v/>
      </c>
      <c r="K688" s="45" t="str">
        <f>PRESUPUESTO!X687</f>
        <v/>
      </c>
    </row>
    <row r="689" spans="1:11" s="74" customFormat="1" ht="12" x14ac:dyDescent="0.2">
      <c r="A689" s="78" t="str">
        <f>PRESUPUESTO!I688</f>
        <v/>
      </c>
      <c r="B689" s="78"/>
      <c r="C689" s="107" t="str">
        <f>PRESUPUESTO!K688</f>
        <v/>
      </c>
      <c r="D689" s="87" t="str">
        <f>PRESUPUESTO!L688</f>
        <v/>
      </c>
      <c r="E689" s="56" t="str">
        <f>PRESUPUESTO!N688</f>
        <v/>
      </c>
      <c r="F689" s="50"/>
      <c r="G689" s="89" t="str">
        <f>IF(PRESUPUESTO!S688="","",PRESUPUESTO!S688)</f>
        <v/>
      </c>
      <c r="H689" s="89" t="str">
        <f>PRESUPUESTO!T688</f>
        <v/>
      </c>
      <c r="I689" s="97" t="str">
        <f>PRESUPUESTO!U688</f>
        <v/>
      </c>
      <c r="K689" s="45" t="str">
        <f>PRESUPUESTO!X688</f>
        <v/>
      </c>
    </row>
    <row r="690" spans="1:11" s="74" customFormat="1" ht="12" x14ac:dyDescent="0.2">
      <c r="A690" s="78" t="str">
        <f>PRESUPUESTO!I689</f>
        <v/>
      </c>
      <c r="B690" s="78"/>
      <c r="C690" s="107" t="str">
        <f>PRESUPUESTO!K689</f>
        <v/>
      </c>
      <c r="D690" s="87" t="str">
        <f>PRESUPUESTO!L689</f>
        <v/>
      </c>
      <c r="E690" s="56" t="str">
        <f>PRESUPUESTO!N689</f>
        <v/>
      </c>
      <c r="F690" s="50"/>
      <c r="G690" s="89" t="str">
        <f>IF(PRESUPUESTO!S689="","",PRESUPUESTO!S689)</f>
        <v/>
      </c>
      <c r="H690" s="89" t="str">
        <f>PRESUPUESTO!T689</f>
        <v/>
      </c>
      <c r="I690" s="97" t="str">
        <f>PRESUPUESTO!U689</f>
        <v/>
      </c>
      <c r="K690" s="45" t="str">
        <f>PRESUPUESTO!X689</f>
        <v/>
      </c>
    </row>
    <row r="691" spans="1:11" s="74" customFormat="1" ht="12" x14ac:dyDescent="0.2">
      <c r="A691" s="78" t="str">
        <f>PRESUPUESTO!I690</f>
        <v/>
      </c>
      <c r="B691" s="78"/>
      <c r="C691" s="107" t="str">
        <f>PRESUPUESTO!K690</f>
        <v/>
      </c>
      <c r="D691" s="87" t="str">
        <f>PRESUPUESTO!L690</f>
        <v/>
      </c>
      <c r="E691" s="56" t="str">
        <f>PRESUPUESTO!N690</f>
        <v/>
      </c>
      <c r="F691" s="50"/>
      <c r="G691" s="89" t="str">
        <f>IF(PRESUPUESTO!S690="","",PRESUPUESTO!S690)</f>
        <v/>
      </c>
      <c r="H691" s="89" t="str">
        <f>PRESUPUESTO!T690</f>
        <v/>
      </c>
      <c r="I691" s="97" t="str">
        <f>PRESUPUESTO!U690</f>
        <v/>
      </c>
      <c r="K691" s="45" t="str">
        <f>PRESUPUESTO!X690</f>
        <v/>
      </c>
    </row>
    <row r="692" spans="1:11" s="74" customFormat="1" ht="12" x14ac:dyDescent="0.2">
      <c r="A692" s="78" t="str">
        <f>PRESUPUESTO!I691</f>
        <v/>
      </c>
      <c r="B692" s="78"/>
      <c r="C692" s="107" t="str">
        <f>PRESUPUESTO!K691</f>
        <v/>
      </c>
      <c r="D692" s="87" t="str">
        <f>PRESUPUESTO!L691</f>
        <v/>
      </c>
      <c r="E692" s="56" t="str">
        <f>PRESUPUESTO!N691</f>
        <v/>
      </c>
      <c r="F692" s="50"/>
      <c r="G692" s="89" t="str">
        <f>IF(PRESUPUESTO!S691="","",PRESUPUESTO!S691)</f>
        <v/>
      </c>
      <c r="H692" s="89" t="str">
        <f>PRESUPUESTO!T691</f>
        <v/>
      </c>
      <c r="I692" s="97" t="str">
        <f>PRESUPUESTO!U691</f>
        <v/>
      </c>
      <c r="K692" s="45" t="str">
        <f>PRESUPUESTO!X691</f>
        <v/>
      </c>
    </row>
    <row r="693" spans="1:11" s="74" customFormat="1" ht="12" x14ac:dyDescent="0.2">
      <c r="A693" s="78" t="str">
        <f>PRESUPUESTO!I692</f>
        <v/>
      </c>
      <c r="B693" s="78"/>
      <c r="C693" s="107" t="str">
        <f>PRESUPUESTO!K692</f>
        <v/>
      </c>
      <c r="D693" s="87" t="str">
        <f>PRESUPUESTO!L692</f>
        <v/>
      </c>
      <c r="E693" s="56" t="str">
        <f>PRESUPUESTO!N692</f>
        <v/>
      </c>
      <c r="F693" s="50"/>
      <c r="G693" s="89" t="str">
        <f>IF(PRESUPUESTO!S692="","",PRESUPUESTO!S692)</f>
        <v/>
      </c>
      <c r="H693" s="89" t="str">
        <f>PRESUPUESTO!T692</f>
        <v/>
      </c>
      <c r="I693" s="97" t="str">
        <f>PRESUPUESTO!U692</f>
        <v/>
      </c>
      <c r="K693" s="45" t="str">
        <f>PRESUPUESTO!X692</f>
        <v/>
      </c>
    </row>
    <row r="694" spans="1:11" s="74" customFormat="1" ht="12" x14ac:dyDescent="0.2">
      <c r="A694" s="78" t="str">
        <f>PRESUPUESTO!I693</f>
        <v/>
      </c>
      <c r="B694" s="78"/>
      <c r="C694" s="107" t="str">
        <f>PRESUPUESTO!K693</f>
        <v/>
      </c>
      <c r="D694" s="87" t="str">
        <f>PRESUPUESTO!L693</f>
        <v/>
      </c>
      <c r="E694" s="56" t="str">
        <f>PRESUPUESTO!N693</f>
        <v/>
      </c>
      <c r="F694" s="50"/>
      <c r="G694" s="89" t="str">
        <f>IF(PRESUPUESTO!S693="","",PRESUPUESTO!S693)</f>
        <v/>
      </c>
      <c r="H694" s="89" t="str">
        <f>PRESUPUESTO!T693</f>
        <v/>
      </c>
      <c r="I694" s="97" t="str">
        <f>PRESUPUESTO!U693</f>
        <v/>
      </c>
      <c r="K694" s="45" t="str">
        <f>PRESUPUESTO!X693</f>
        <v/>
      </c>
    </row>
    <row r="695" spans="1:11" s="74" customFormat="1" ht="12" x14ac:dyDescent="0.2">
      <c r="A695" s="78" t="str">
        <f>PRESUPUESTO!I694</f>
        <v/>
      </c>
      <c r="B695" s="78"/>
      <c r="C695" s="107" t="str">
        <f>PRESUPUESTO!K694</f>
        <v/>
      </c>
      <c r="D695" s="87" t="str">
        <f>PRESUPUESTO!L694</f>
        <v/>
      </c>
      <c r="E695" s="56" t="str">
        <f>PRESUPUESTO!N694</f>
        <v/>
      </c>
      <c r="F695" s="50"/>
      <c r="G695" s="89" t="str">
        <f>IF(PRESUPUESTO!S694="","",PRESUPUESTO!S694)</f>
        <v/>
      </c>
      <c r="H695" s="89" t="str">
        <f>PRESUPUESTO!T694</f>
        <v/>
      </c>
      <c r="I695" s="97" t="str">
        <f>PRESUPUESTO!U694</f>
        <v/>
      </c>
      <c r="K695" s="45" t="str">
        <f>PRESUPUESTO!X694</f>
        <v/>
      </c>
    </row>
    <row r="696" spans="1:11" s="74" customFormat="1" ht="12" x14ac:dyDescent="0.2">
      <c r="A696" s="78" t="str">
        <f>PRESUPUESTO!I695</f>
        <v/>
      </c>
      <c r="B696" s="78"/>
      <c r="C696" s="107" t="str">
        <f>PRESUPUESTO!K695</f>
        <v/>
      </c>
      <c r="D696" s="87" t="str">
        <f>PRESUPUESTO!L695</f>
        <v/>
      </c>
      <c r="E696" s="56" t="str">
        <f>PRESUPUESTO!N695</f>
        <v/>
      </c>
      <c r="F696" s="50"/>
      <c r="G696" s="89" t="str">
        <f>IF(PRESUPUESTO!S695="","",PRESUPUESTO!S695)</f>
        <v/>
      </c>
      <c r="H696" s="89" t="str">
        <f>PRESUPUESTO!T695</f>
        <v/>
      </c>
      <c r="I696" s="97" t="str">
        <f>PRESUPUESTO!U695</f>
        <v/>
      </c>
      <c r="K696" s="45" t="str">
        <f>PRESUPUESTO!X695</f>
        <v/>
      </c>
    </row>
    <row r="697" spans="1:11" s="74" customFormat="1" ht="12" x14ac:dyDescent="0.2">
      <c r="A697" s="78" t="str">
        <f>PRESUPUESTO!I696</f>
        <v/>
      </c>
      <c r="B697" s="78"/>
      <c r="C697" s="107" t="str">
        <f>PRESUPUESTO!K696</f>
        <v/>
      </c>
      <c r="D697" s="87" t="str">
        <f>PRESUPUESTO!L696</f>
        <v/>
      </c>
      <c r="E697" s="56" t="str">
        <f>PRESUPUESTO!N696</f>
        <v/>
      </c>
      <c r="F697" s="50"/>
      <c r="G697" s="89" t="str">
        <f>IF(PRESUPUESTO!S696="","",PRESUPUESTO!S696)</f>
        <v/>
      </c>
      <c r="H697" s="89" t="str">
        <f>PRESUPUESTO!T696</f>
        <v/>
      </c>
      <c r="I697" s="97" t="str">
        <f>PRESUPUESTO!U696</f>
        <v/>
      </c>
      <c r="K697" s="45" t="str">
        <f>PRESUPUESTO!X696</f>
        <v/>
      </c>
    </row>
    <row r="698" spans="1:11" s="74" customFormat="1" ht="12" x14ac:dyDescent="0.2">
      <c r="A698" s="78" t="str">
        <f>PRESUPUESTO!I697</f>
        <v/>
      </c>
      <c r="B698" s="78"/>
      <c r="C698" s="107" t="str">
        <f>PRESUPUESTO!K697</f>
        <v/>
      </c>
      <c r="D698" s="87" t="str">
        <f>PRESUPUESTO!L697</f>
        <v/>
      </c>
      <c r="E698" s="56" t="str">
        <f>PRESUPUESTO!N697</f>
        <v/>
      </c>
      <c r="F698" s="50"/>
      <c r="G698" s="89" t="str">
        <f>IF(PRESUPUESTO!S697="","",PRESUPUESTO!S697)</f>
        <v/>
      </c>
      <c r="H698" s="89" t="str">
        <f>PRESUPUESTO!T697</f>
        <v/>
      </c>
      <c r="I698" s="97" t="str">
        <f>PRESUPUESTO!U697</f>
        <v/>
      </c>
      <c r="K698" s="45" t="str">
        <f>PRESUPUESTO!X697</f>
        <v/>
      </c>
    </row>
    <row r="699" spans="1:11" s="74" customFormat="1" ht="12" x14ac:dyDescent="0.2">
      <c r="A699" s="78" t="str">
        <f>PRESUPUESTO!I698</f>
        <v/>
      </c>
      <c r="B699" s="78"/>
      <c r="C699" s="107" t="str">
        <f>PRESUPUESTO!K698</f>
        <v/>
      </c>
      <c r="D699" s="87" t="str">
        <f>PRESUPUESTO!L698</f>
        <v/>
      </c>
      <c r="E699" s="56" t="str">
        <f>PRESUPUESTO!N698</f>
        <v/>
      </c>
      <c r="F699" s="50"/>
      <c r="G699" s="89" t="str">
        <f>IF(PRESUPUESTO!S698="","",PRESUPUESTO!S698)</f>
        <v/>
      </c>
      <c r="H699" s="89" t="str">
        <f>PRESUPUESTO!T698</f>
        <v/>
      </c>
      <c r="I699" s="97" t="str">
        <f>PRESUPUESTO!U698</f>
        <v/>
      </c>
      <c r="K699" s="45" t="str">
        <f>PRESUPUESTO!X698</f>
        <v/>
      </c>
    </row>
    <row r="700" spans="1:11" s="74" customFormat="1" ht="12" x14ac:dyDescent="0.2">
      <c r="A700" s="78" t="str">
        <f>PRESUPUESTO!I699</f>
        <v/>
      </c>
      <c r="B700" s="78"/>
      <c r="C700" s="107" t="str">
        <f>PRESUPUESTO!K699</f>
        <v/>
      </c>
      <c r="D700" s="87" t="str">
        <f>PRESUPUESTO!L699</f>
        <v/>
      </c>
      <c r="E700" s="56" t="str">
        <f>PRESUPUESTO!N699</f>
        <v/>
      </c>
      <c r="F700" s="50"/>
      <c r="G700" s="89" t="str">
        <f>IF(PRESUPUESTO!S699="","",PRESUPUESTO!S699)</f>
        <v/>
      </c>
      <c r="H700" s="89" t="str">
        <f>PRESUPUESTO!T699</f>
        <v/>
      </c>
      <c r="I700" s="97" t="str">
        <f>PRESUPUESTO!U699</f>
        <v/>
      </c>
      <c r="K700" s="45" t="str">
        <f>PRESUPUESTO!X699</f>
        <v/>
      </c>
    </row>
    <row r="701" spans="1:11" s="74" customFormat="1" ht="12" x14ac:dyDescent="0.2">
      <c r="A701" s="78" t="str">
        <f>PRESUPUESTO!I700</f>
        <v/>
      </c>
      <c r="B701" s="78"/>
      <c r="C701" s="107" t="str">
        <f>PRESUPUESTO!K700</f>
        <v/>
      </c>
      <c r="D701" s="87" t="str">
        <f>PRESUPUESTO!L700</f>
        <v/>
      </c>
      <c r="E701" s="56" t="str">
        <f>PRESUPUESTO!N700</f>
        <v/>
      </c>
      <c r="F701" s="50"/>
      <c r="G701" s="89" t="str">
        <f>IF(PRESUPUESTO!S700="","",PRESUPUESTO!S700)</f>
        <v/>
      </c>
      <c r="H701" s="89" t="str">
        <f>PRESUPUESTO!T700</f>
        <v/>
      </c>
      <c r="I701" s="97" t="str">
        <f>PRESUPUESTO!U700</f>
        <v/>
      </c>
      <c r="K701" s="45" t="str">
        <f>PRESUPUESTO!X700</f>
        <v/>
      </c>
    </row>
    <row r="702" spans="1:11" s="74" customFormat="1" ht="12" x14ac:dyDescent="0.2">
      <c r="A702" s="78" t="str">
        <f>PRESUPUESTO!I701</f>
        <v/>
      </c>
      <c r="B702" s="78"/>
      <c r="C702" s="107" t="str">
        <f>PRESUPUESTO!K701</f>
        <v/>
      </c>
      <c r="D702" s="87" t="str">
        <f>PRESUPUESTO!L701</f>
        <v/>
      </c>
      <c r="E702" s="56" t="str">
        <f>PRESUPUESTO!N701</f>
        <v/>
      </c>
      <c r="F702" s="50"/>
      <c r="G702" s="89" t="str">
        <f>IF(PRESUPUESTO!S701="","",PRESUPUESTO!S701)</f>
        <v/>
      </c>
      <c r="H702" s="89" t="str">
        <f>PRESUPUESTO!T701</f>
        <v/>
      </c>
      <c r="I702" s="97" t="str">
        <f>PRESUPUESTO!U701</f>
        <v/>
      </c>
      <c r="K702" s="45" t="str">
        <f>PRESUPUESTO!X701</f>
        <v/>
      </c>
    </row>
    <row r="703" spans="1:11" s="74" customFormat="1" ht="12" x14ac:dyDescent="0.2">
      <c r="A703" s="78" t="str">
        <f>PRESUPUESTO!I702</f>
        <v/>
      </c>
      <c r="B703" s="78"/>
      <c r="C703" s="107" t="str">
        <f>PRESUPUESTO!K702</f>
        <v/>
      </c>
      <c r="D703" s="87" t="str">
        <f>PRESUPUESTO!L702</f>
        <v/>
      </c>
      <c r="E703" s="56" t="str">
        <f>PRESUPUESTO!N702</f>
        <v/>
      </c>
      <c r="F703" s="50"/>
      <c r="G703" s="89" t="str">
        <f>IF(PRESUPUESTO!S702="","",PRESUPUESTO!S702)</f>
        <v/>
      </c>
      <c r="H703" s="89" t="str">
        <f>PRESUPUESTO!T702</f>
        <v/>
      </c>
      <c r="I703" s="97" t="str">
        <f>PRESUPUESTO!U702</f>
        <v/>
      </c>
      <c r="K703" s="45" t="str">
        <f>PRESUPUESTO!X702</f>
        <v/>
      </c>
    </row>
    <row r="704" spans="1:11" s="74" customFormat="1" ht="12" x14ac:dyDescent="0.2">
      <c r="A704" s="78" t="str">
        <f>PRESUPUESTO!I703</f>
        <v/>
      </c>
      <c r="B704" s="78"/>
      <c r="C704" s="107" t="str">
        <f>PRESUPUESTO!K703</f>
        <v/>
      </c>
      <c r="D704" s="87" t="str">
        <f>PRESUPUESTO!L703</f>
        <v/>
      </c>
      <c r="E704" s="56" t="str">
        <f>PRESUPUESTO!N703</f>
        <v/>
      </c>
      <c r="F704" s="50"/>
      <c r="G704" s="89" t="str">
        <f>IF(PRESUPUESTO!S703="","",PRESUPUESTO!S703)</f>
        <v/>
      </c>
      <c r="H704" s="89" t="str">
        <f>PRESUPUESTO!T703</f>
        <v/>
      </c>
      <c r="I704" s="97" t="str">
        <f>PRESUPUESTO!U703</f>
        <v/>
      </c>
      <c r="K704" s="45" t="str">
        <f>PRESUPUESTO!X703</f>
        <v/>
      </c>
    </row>
    <row r="705" spans="1:11" s="74" customFormat="1" ht="12" x14ac:dyDescent="0.2">
      <c r="A705" s="78" t="str">
        <f>PRESUPUESTO!I704</f>
        <v/>
      </c>
      <c r="B705" s="78"/>
      <c r="C705" s="107" t="str">
        <f>PRESUPUESTO!K704</f>
        <v/>
      </c>
      <c r="D705" s="87" t="str">
        <f>PRESUPUESTO!L704</f>
        <v/>
      </c>
      <c r="E705" s="56" t="str">
        <f>PRESUPUESTO!N704</f>
        <v/>
      </c>
      <c r="F705" s="50"/>
      <c r="G705" s="89" t="str">
        <f>IF(PRESUPUESTO!S704="","",PRESUPUESTO!S704)</f>
        <v/>
      </c>
      <c r="H705" s="89" t="str">
        <f>PRESUPUESTO!T704</f>
        <v/>
      </c>
      <c r="I705" s="97" t="str">
        <f>PRESUPUESTO!U704</f>
        <v/>
      </c>
      <c r="K705" s="45" t="str">
        <f>PRESUPUESTO!X704</f>
        <v/>
      </c>
    </row>
    <row r="706" spans="1:11" s="74" customFormat="1" ht="12" x14ac:dyDescent="0.2">
      <c r="A706" s="78" t="str">
        <f>PRESUPUESTO!I705</f>
        <v/>
      </c>
      <c r="B706" s="78"/>
      <c r="C706" s="107" t="str">
        <f>PRESUPUESTO!K705</f>
        <v/>
      </c>
      <c r="D706" s="87" t="str">
        <f>PRESUPUESTO!L705</f>
        <v/>
      </c>
      <c r="E706" s="56" t="str">
        <f>PRESUPUESTO!N705</f>
        <v/>
      </c>
      <c r="F706" s="50"/>
      <c r="G706" s="89" t="str">
        <f>IF(PRESUPUESTO!S705="","",PRESUPUESTO!S705)</f>
        <v/>
      </c>
      <c r="H706" s="89" t="str">
        <f>PRESUPUESTO!T705</f>
        <v/>
      </c>
      <c r="I706" s="97" t="str">
        <f>PRESUPUESTO!U705</f>
        <v/>
      </c>
      <c r="K706" s="45" t="str">
        <f>PRESUPUESTO!X705</f>
        <v/>
      </c>
    </row>
    <row r="707" spans="1:11" s="74" customFormat="1" ht="12" x14ac:dyDescent="0.2">
      <c r="A707" s="78" t="str">
        <f>PRESUPUESTO!I706</f>
        <v/>
      </c>
      <c r="B707" s="78"/>
      <c r="C707" s="107" t="str">
        <f>PRESUPUESTO!K706</f>
        <v/>
      </c>
      <c r="D707" s="87" t="str">
        <f>PRESUPUESTO!L706</f>
        <v/>
      </c>
      <c r="E707" s="56" t="str">
        <f>PRESUPUESTO!N706</f>
        <v/>
      </c>
      <c r="F707" s="50"/>
      <c r="G707" s="89" t="str">
        <f>IF(PRESUPUESTO!S706="","",PRESUPUESTO!S706)</f>
        <v/>
      </c>
      <c r="H707" s="89" t="str">
        <f>PRESUPUESTO!T706</f>
        <v/>
      </c>
      <c r="I707" s="97" t="str">
        <f>PRESUPUESTO!U706</f>
        <v/>
      </c>
      <c r="K707" s="45" t="str">
        <f>PRESUPUESTO!X706</f>
        <v/>
      </c>
    </row>
    <row r="708" spans="1:11" s="74" customFormat="1" ht="12" x14ac:dyDescent="0.2">
      <c r="A708" s="78" t="str">
        <f>PRESUPUESTO!I707</f>
        <v/>
      </c>
      <c r="B708" s="78"/>
      <c r="C708" s="107" t="str">
        <f>PRESUPUESTO!K707</f>
        <v/>
      </c>
      <c r="D708" s="87" t="str">
        <f>PRESUPUESTO!L707</f>
        <v/>
      </c>
      <c r="E708" s="56" t="str">
        <f>PRESUPUESTO!N707</f>
        <v/>
      </c>
      <c r="F708" s="50"/>
      <c r="G708" s="89" t="str">
        <f>IF(PRESUPUESTO!S707="","",PRESUPUESTO!S707)</f>
        <v/>
      </c>
      <c r="H708" s="89" t="str">
        <f>PRESUPUESTO!T707</f>
        <v/>
      </c>
      <c r="I708" s="97" t="str">
        <f>PRESUPUESTO!U707</f>
        <v/>
      </c>
      <c r="K708" s="45" t="str">
        <f>PRESUPUESTO!X707</f>
        <v/>
      </c>
    </row>
    <row r="709" spans="1:11" s="74" customFormat="1" ht="12" x14ac:dyDescent="0.2">
      <c r="A709" s="78" t="str">
        <f>PRESUPUESTO!I708</f>
        <v/>
      </c>
      <c r="B709" s="78"/>
      <c r="C709" s="107" t="str">
        <f>PRESUPUESTO!K708</f>
        <v/>
      </c>
      <c r="D709" s="87" t="str">
        <f>PRESUPUESTO!L708</f>
        <v/>
      </c>
      <c r="E709" s="56" t="str">
        <f>PRESUPUESTO!N708</f>
        <v/>
      </c>
      <c r="F709" s="50"/>
      <c r="G709" s="89" t="str">
        <f>IF(PRESUPUESTO!S708="","",PRESUPUESTO!S708)</f>
        <v/>
      </c>
      <c r="H709" s="89" t="str">
        <f>PRESUPUESTO!T708</f>
        <v/>
      </c>
      <c r="I709" s="97" t="str">
        <f>PRESUPUESTO!U708</f>
        <v/>
      </c>
      <c r="K709" s="45" t="str">
        <f>PRESUPUESTO!X708</f>
        <v/>
      </c>
    </row>
    <row r="710" spans="1:11" s="74" customFormat="1" ht="12" x14ac:dyDescent="0.2">
      <c r="A710" s="78" t="str">
        <f>PRESUPUESTO!I709</f>
        <v/>
      </c>
      <c r="B710" s="78"/>
      <c r="C710" s="107" t="str">
        <f>PRESUPUESTO!K709</f>
        <v/>
      </c>
      <c r="D710" s="87" t="str">
        <f>PRESUPUESTO!L709</f>
        <v/>
      </c>
      <c r="E710" s="56" t="str">
        <f>PRESUPUESTO!N709</f>
        <v/>
      </c>
      <c r="F710" s="50"/>
      <c r="G710" s="89" t="str">
        <f>IF(PRESUPUESTO!S709="","",PRESUPUESTO!S709)</f>
        <v/>
      </c>
      <c r="H710" s="89" t="str">
        <f>PRESUPUESTO!T709</f>
        <v/>
      </c>
      <c r="I710" s="97" t="str">
        <f>PRESUPUESTO!U709</f>
        <v/>
      </c>
      <c r="K710" s="45" t="str">
        <f>PRESUPUESTO!X709</f>
        <v/>
      </c>
    </row>
    <row r="711" spans="1:11" s="74" customFormat="1" ht="12" x14ac:dyDescent="0.2">
      <c r="A711" s="78" t="str">
        <f>PRESUPUESTO!I710</f>
        <v/>
      </c>
      <c r="B711" s="78"/>
      <c r="C711" s="107" t="str">
        <f>PRESUPUESTO!K710</f>
        <v/>
      </c>
      <c r="D711" s="87" t="str">
        <f>PRESUPUESTO!L710</f>
        <v/>
      </c>
      <c r="E711" s="56" t="str">
        <f>PRESUPUESTO!N710</f>
        <v/>
      </c>
      <c r="F711" s="50"/>
      <c r="G711" s="89" t="str">
        <f>IF(PRESUPUESTO!S710="","",PRESUPUESTO!S710)</f>
        <v/>
      </c>
      <c r="H711" s="89" t="str">
        <f>PRESUPUESTO!T710</f>
        <v/>
      </c>
      <c r="I711" s="97" t="str">
        <f>PRESUPUESTO!U710</f>
        <v/>
      </c>
      <c r="K711" s="45" t="str">
        <f>PRESUPUESTO!X710</f>
        <v/>
      </c>
    </row>
    <row r="712" spans="1:11" s="74" customFormat="1" ht="12" x14ac:dyDescent="0.2">
      <c r="A712" s="78" t="str">
        <f>PRESUPUESTO!I711</f>
        <v/>
      </c>
      <c r="B712" s="78"/>
      <c r="C712" s="107" t="str">
        <f>PRESUPUESTO!K711</f>
        <v/>
      </c>
      <c r="D712" s="87" t="str">
        <f>PRESUPUESTO!L711</f>
        <v/>
      </c>
      <c r="E712" s="56" t="str">
        <f>PRESUPUESTO!N711</f>
        <v/>
      </c>
      <c r="F712" s="50"/>
      <c r="G712" s="89" t="str">
        <f>IF(PRESUPUESTO!S711="","",PRESUPUESTO!S711)</f>
        <v/>
      </c>
      <c r="H712" s="89" t="str">
        <f>PRESUPUESTO!T711</f>
        <v/>
      </c>
      <c r="I712" s="97" t="str">
        <f>PRESUPUESTO!U711</f>
        <v/>
      </c>
      <c r="K712" s="45" t="str">
        <f>PRESUPUESTO!X711</f>
        <v/>
      </c>
    </row>
    <row r="713" spans="1:11" s="74" customFormat="1" ht="12" x14ac:dyDescent="0.2">
      <c r="A713" s="78" t="str">
        <f>PRESUPUESTO!I712</f>
        <v/>
      </c>
      <c r="B713" s="78"/>
      <c r="C713" s="107" t="str">
        <f>PRESUPUESTO!K712</f>
        <v/>
      </c>
      <c r="D713" s="87" t="str">
        <f>PRESUPUESTO!L712</f>
        <v/>
      </c>
      <c r="E713" s="56" t="str">
        <f>PRESUPUESTO!N712</f>
        <v/>
      </c>
      <c r="F713" s="50"/>
      <c r="G713" s="89" t="str">
        <f>IF(PRESUPUESTO!S712="","",PRESUPUESTO!S712)</f>
        <v/>
      </c>
      <c r="H713" s="89" t="str">
        <f>PRESUPUESTO!T712</f>
        <v/>
      </c>
      <c r="I713" s="97" t="str">
        <f>PRESUPUESTO!U712</f>
        <v/>
      </c>
      <c r="K713" s="45" t="str">
        <f>PRESUPUESTO!X712</f>
        <v/>
      </c>
    </row>
    <row r="714" spans="1:11" s="74" customFormat="1" ht="12" x14ac:dyDescent="0.2">
      <c r="A714" s="78" t="str">
        <f>PRESUPUESTO!I713</f>
        <v/>
      </c>
      <c r="B714" s="78"/>
      <c r="C714" s="107" t="str">
        <f>PRESUPUESTO!K713</f>
        <v/>
      </c>
      <c r="D714" s="87" t="str">
        <f>PRESUPUESTO!L713</f>
        <v/>
      </c>
      <c r="E714" s="56" t="str">
        <f>PRESUPUESTO!N713</f>
        <v/>
      </c>
      <c r="F714" s="50"/>
      <c r="G714" s="89" t="str">
        <f>IF(PRESUPUESTO!S713="","",PRESUPUESTO!S713)</f>
        <v/>
      </c>
      <c r="H714" s="89" t="str">
        <f>PRESUPUESTO!T713</f>
        <v/>
      </c>
      <c r="I714" s="97" t="str">
        <f>PRESUPUESTO!U713</f>
        <v/>
      </c>
      <c r="K714" s="45" t="str">
        <f>PRESUPUESTO!X713</f>
        <v/>
      </c>
    </row>
    <row r="715" spans="1:11" s="74" customFormat="1" ht="12" x14ac:dyDescent="0.2">
      <c r="A715" s="78" t="str">
        <f>PRESUPUESTO!I714</f>
        <v/>
      </c>
      <c r="B715" s="78"/>
      <c r="C715" s="107" t="str">
        <f>PRESUPUESTO!K714</f>
        <v/>
      </c>
      <c r="D715" s="87" t="str">
        <f>PRESUPUESTO!L714</f>
        <v/>
      </c>
      <c r="E715" s="56" t="str">
        <f>PRESUPUESTO!N714</f>
        <v/>
      </c>
      <c r="F715" s="50"/>
      <c r="G715" s="89" t="str">
        <f>IF(PRESUPUESTO!S714="","",PRESUPUESTO!S714)</f>
        <v/>
      </c>
      <c r="H715" s="89" t="str">
        <f>PRESUPUESTO!T714</f>
        <v/>
      </c>
      <c r="I715" s="97" t="str">
        <f>PRESUPUESTO!U714</f>
        <v/>
      </c>
      <c r="K715" s="45" t="str">
        <f>PRESUPUESTO!X714</f>
        <v/>
      </c>
    </row>
    <row r="716" spans="1:11" s="74" customFormat="1" ht="12" x14ac:dyDescent="0.2">
      <c r="A716" s="78" t="str">
        <f>PRESUPUESTO!I715</f>
        <v/>
      </c>
      <c r="B716" s="78"/>
      <c r="C716" s="107" t="str">
        <f>PRESUPUESTO!K715</f>
        <v/>
      </c>
      <c r="D716" s="87" t="str">
        <f>PRESUPUESTO!L715</f>
        <v/>
      </c>
      <c r="E716" s="56" t="str">
        <f>PRESUPUESTO!N715</f>
        <v/>
      </c>
      <c r="F716" s="50"/>
      <c r="G716" s="89" t="str">
        <f>IF(PRESUPUESTO!S715="","",PRESUPUESTO!S715)</f>
        <v/>
      </c>
      <c r="H716" s="89" t="str">
        <f>PRESUPUESTO!T715</f>
        <v/>
      </c>
      <c r="I716" s="97" t="str">
        <f>PRESUPUESTO!U715</f>
        <v/>
      </c>
      <c r="K716" s="45" t="str">
        <f>PRESUPUESTO!X715</f>
        <v/>
      </c>
    </row>
    <row r="717" spans="1:11" s="74" customFormat="1" ht="12" x14ac:dyDescent="0.2">
      <c r="A717" s="78" t="str">
        <f>PRESUPUESTO!I716</f>
        <v/>
      </c>
      <c r="B717" s="78"/>
      <c r="C717" s="107" t="str">
        <f>PRESUPUESTO!K716</f>
        <v/>
      </c>
      <c r="D717" s="87" t="str">
        <f>PRESUPUESTO!L716</f>
        <v/>
      </c>
      <c r="E717" s="56" t="str">
        <f>PRESUPUESTO!N716</f>
        <v/>
      </c>
      <c r="F717" s="50"/>
      <c r="G717" s="89" t="str">
        <f>IF(PRESUPUESTO!S716="","",PRESUPUESTO!S716)</f>
        <v/>
      </c>
      <c r="H717" s="89" t="str">
        <f>PRESUPUESTO!T716</f>
        <v/>
      </c>
      <c r="I717" s="97" t="str">
        <f>PRESUPUESTO!U716</f>
        <v/>
      </c>
      <c r="K717" s="45" t="str">
        <f>PRESUPUESTO!X716</f>
        <v/>
      </c>
    </row>
    <row r="718" spans="1:11" s="74" customFormat="1" ht="12" x14ac:dyDescent="0.2">
      <c r="A718" s="78" t="str">
        <f>PRESUPUESTO!I717</f>
        <v/>
      </c>
      <c r="B718" s="78"/>
      <c r="C718" s="107" t="str">
        <f>PRESUPUESTO!K717</f>
        <v/>
      </c>
      <c r="D718" s="87" t="str">
        <f>PRESUPUESTO!L717</f>
        <v/>
      </c>
      <c r="E718" s="56" t="str">
        <f>PRESUPUESTO!N717</f>
        <v/>
      </c>
      <c r="F718" s="50"/>
      <c r="G718" s="89" t="str">
        <f>IF(PRESUPUESTO!S717="","",PRESUPUESTO!S717)</f>
        <v/>
      </c>
      <c r="H718" s="89" t="str">
        <f>PRESUPUESTO!T717</f>
        <v/>
      </c>
      <c r="I718" s="97" t="str">
        <f>PRESUPUESTO!U717</f>
        <v/>
      </c>
      <c r="K718" s="45" t="str">
        <f>PRESUPUESTO!X717</f>
        <v/>
      </c>
    </row>
    <row r="719" spans="1:11" s="74" customFormat="1" ht="12" x14ac:dyDescent="0.2">
      <c r="A719" s="78" t="str">
        <f>PRESUPUESTO!I718</f>
        <v/>
      </c>
      <c r="B719" s="78"/>
      <c r="C719" s="107" t="str">
        <f>PRESUPUESTO!K718</f>
        <v/>
      </c>
      <c r="D719" s="87" t="str">
        <f>PRESUPUESTO!L718</f>
        <v/>
      </c>
      <c r="E719" s="56" t="str">
        <f>PRESUPUESTO!N718</f>
        <v/>
      </c>
      <c r="F719" s="50"/>
      <c r="G719" s="89" t="str">
        <f>IF(PRESUPUESTO!S718="","",PRESUPUESTO!S718)</f>
        <v/>
      </c>
      <c r="H719" s="89" t="str">
        <f>PRESUPUESTO!T718</f>
        <v/>
      </c>
      <c r="I719" s="97" t="str">
        <f>PRESUPUESTO!U718</f>
        <v/>
      </c>
      <c r="K719" s="45" t="str">
        <f>PRESUPUESTO!X718</f>
        <v/>
      </c>
    </row>
    <row r="720" spans="1:11" s="74" customFormat="1" ht="12" x14ac:dyDescent="0.2">
      <c r="A720" s="78" t="str">
        <f>PRESUPUESTO!I719</f>
        <v/>
      </c>
      <c r="B720" s="78"/>
      <c r="C720" s="107" t="str">
        <f>PRESUPUESTO!K719</f>
        <v/>
      </c>
      <c r="D720" s="87" t="str">
        <f>PRESUPUESTO!L719</f>
        <v/>
      </c>
      <c r="E720" s="56" t="str">
        <f>PRESUPUESTO!N719</f>
        <v/>
      </c>
      <c r="F720" s="50"/>
      <c r="G720" s="89" t="str">
        <f>IF(PRESUPUESTO!S719="","",PRESUPUESTO!S719)</f>
        <v/>
      </c>
      <c r="H720" s="89" t="str">
        <f>PRESUPUESTO!T719</f>
        <v/>
      </c>
      <c r="I720" s="97" t="str">
        <f>PRESUPUESTO!U719</f>
        <v/>
      </c>
      <c r="K720" s="45" t="str">
        <f>PRESUPUESTO!X719</f>
        <v/>
      </c>
    </row>
    <row r="721" spans="1:11" s="74" customFormat="1" ht="12" x14ac:dyDescent="0.2">
      <c r="A721" s="78" t="str">
        <f>PRESUPUESTO!I720</f>
        <v/>
      </c>
      <c r="B721" s="78"/>
      <c r="C721" s="107" t="str">
        <f>PRESUPUESTO!K720</f>
        <v/>
      </c>
      <c r="D721" s="87" t="str">
        <f>PRESUPUESTO!L720</f>
        <v/>
      </c>
      <c r="E721" s="56" t="str">
        <f>PRESUPUESTO!N720</f>
        <v/>
      </c>
      <c r="F721" s="50"/>
      <c r="G721" s="89" t="str">
        <f>IF(PRESUPUESTO!S720="","",PRESUPUESTO!S720)</f>
        <v/>
      </c>
      <c r="H721" s="89" t="str">
        <f>PRESUPUESTO!T720</f>
        <v/>
      </c>
      <c r="I721" s="97" t="str">
        <f>PRESUPUESTO!U720</f>
        <v/>
      </c>
      <c r="K721" s="45" t="str">
        <f>PRESUPUESTO!X720</f>
        <v/>
      </c>
    </row>
    <row r="722" spans="1:11" s="74" customFormat="1" ht="12" x14ac:dyDescent="0.2">
      <c r="A722" s="78" t="str">
        <f>PRESUPUESTO!I721</f>
        <v/>
      </c>
      <c r="B722" s="78"/>
      <c r="C722" s="107" t="str">
        <f>PRESUPUESTO!K721</f>
        <v/>
      </c>
      <c r="D722" s="87" t="str">
        <f>PRESUPUESTO!L721</f>
        <v/>
      </c>
      <c r="E722" s="56" t="str">
        <f>PRESUPUESTO!N721</f>
        <v/>
      </c>
      <c r="F722" s="50"/>
      <c r="G722" s="89" t="str">
        <f>IF(PRESUPUESTO!S721="","",PRESUPUESTO!S721)</f>
        <v/>
      </c>
      <c r="H722" s="89" t="str">
        <f>PRESUPUESTO!T721</f>
        <v/>
      </c>
      <c r="I722" s="97" t="str">
        <f>PRESUPUESTO!U721</f>
        <v/>
      </c>
      <c r="K722" s="45" t="str">
        <f>PRESUPUESTO!X721</f>
        <v/>
      </c>
    </row>
    <row r="723" spans="1:11" s="74" customFormat="1" ht="12" x14ac:dyDescent="0.2">
      <c r="A723" s="78" t="str">
        <f>PRESUPUESTO!I722</f>
        <v/>
      </c>
      <c r="B723" s="78"/>
      <c r="C723" s="107" t="str">
        <f>PRESUPUESTO!K722</f>
        <v/>
      </c>
      <c r="D723" s="87" t="str">
        <f>PRESUPUESTO!L722</f>
        <v/>
      </c>
      <c r="E723" s="56" t="str">
        <f>PRESUPUESTO!N722</f>
        <v/>
      </c>
      <c r="F723" s="50"/>
      <c r="G723" s="89" t="str">
        <f>IF(PRESUPUESTO!S722="","",PRESUPUESTO!S722)</f>
        <v/>
      </c>
      <c r="H723" s="89" t="str">
        <f>PRESUPUESTO!T722</f>
        <v/>
      </c>
      <c r="I723" s="97" t="str">
        <f>PRESUPUESTO!U722</f>
        <v/>
      </c>
      <c r="K723" s="45" t="str">
        <f>PRESUPUESTO!X722</f>
        <v/>
      </c>
    </row>
    <row r="724" spans="1:11" s="74" customFormat="1" ht="12" x14ac:dyDescent="0.2">
      <c r="A724" s="78" t="str">
        <f>PRESUPUESTO!I723</f>
        <v/>
      </c>
      <c r="B724" s="78"/>
      <c r="C724" s="107" t="str">
        <f>PRESUPUESTO!K723</f>
        <v/>
      </c>
      <c r="D724" s="87" t="str">
        <f>PRESUPUESTO!L723</f>
        <v/>
      </c>
      <c r="E724" s="56" t="str">
        <f>PRESUPUESTO!N723</f>
        <v/>
      </c>
      <c r="F724" s="50"/>
      <c r="G724" s="89" t="str">
        <f>IF(PRESUPUESTO!S723="","",PRESUPUESTO!S723)</f>
        <v/>
      </c>
      <c r="H724" s="89" t="str">
        <f>PRESUPUESTO!T723</f>
        <v/>
      </c>
      <c r="I724" s="97" t="str">
        <f>PRESUPUESTO!U723</f>
        <v/>
      </c>
      <c r="K724" s="45" t="str">
        <f>PRESUPUESTO!X723</f>
        <v/>
      </c>
    </row>
    <row r="725" spans="1:11" s="74" customFormat="1" ht="12" x14ac:dyDescent="0.2">
      <c r="A725" s="78" t="str">
        <f>PRESUPUESTO!I724</f>
        <v/>
      </c>
      <c r="B725" s="78"/>
      <c r="C725" s="107" t="str">
        <f>PRESUPUESTO!K724</f>
        <v/>
      </c>
      <c r="D725" s="87" t="str">
        <f>PRESUPUESTO!L724</f>
        <v/>
      </c>
      <c r="E725" s="56" t="str">
        <f>PRESUPUESTO!N724</f>
        <v/>
      </c>
      <c r="F725" s="50"/>
      <c r="G725" s="89" t="str">
        <f>IF(PRESUPUESTO!S724="","",PRESUPUESTO!S724)</f>
        <v/>
      </c>
      <c r="H725" s="89" t="str">
        <f>PRESUPUESTO!T724</f>
        <v/>
      </c>
      <c r="I725" s="97" t="str">
        <f>PRESUPUESTO!U724</f>
        <v/>
      </c>
      <c r="K725" s="45" t="str">
        <f>PRESUPUESTO!X724</f>
        <v/>
      </c>
    </row>
    <row r="726" spans="1:11" s="74" customFormat="1" ht="12" x14ac:dyDescent="0.2">
      <c r="A726" s="78" t="str">
        <f>PRESUPUESTO!I725</f>
        <v/>
      </c>
      <c r="B726" s="78"/>
      <c r="C726" s="107" t="str">
        <f>PRESUPUESTO!K725</f>
        <v/>
      </c>
      <c r="D726" s="87" t="str">
        <f>PRESUPUESTO!L725</f>
        <v/>
      </c>
      <c r="E726" s="56" t="str">
        <f>PRESUPUESTO!N725</f>
        <v/>
      </c>
      <c r="F726" s="50"/>
      <c r="G726" s="89" t="str">
        <f>IF(PRESUPUESTO!S725="","",PRESUPUESTO!S725)</f>
        <v/>
      </c>
      <c r="H726" s="89" t="str">
        <f>PRESUPUESTO!T725</f>
        <v/>
      </c>
      <c r="I726" s="97" t="str">
        <f>PRESUPUESTO!U725</f>
        <v/>
      </c>
      <c r="K726" s="45" t="str">
        <f>PRESUPUESTO!X725</f>
        <v/>
      </c>
    </row>
    <row r="727" spans="1:11" s="74" customFormat="1" ht="12" x14ac:dyDescent="0.2">
      <c r="A727" s="78" t="str">
        <f>PRESUPUESTO!I726</f>
        <v/>
      </c>
      <c r="B727" s="78"/>
      <c r="C727" s="107" t="str">
        <f>PRESUPUESTO!K726</f>
        <v/>
      </c>
      <c r="D727" s="87" t="str">
        <f>PRESUPUESTO!L726</f>
        <v/>
      </c>
      <c r="E727" s="56" t="str">
        <f>PRESUPUESTO!N726</f>
        <v/>
      </c>
      <c r="F727" s="50"/>
      <c r="G727" s="89" t="str">
        <f>IF(PRESUPUESTO!S726="","",PRESUPUESTO!S726)</f>
        <v/>
      </c>
      <c r="H727" s="89" t="str">
        <f>PRESUPUESTO!T726</f>
        <v/>
      </c>
      <c r="I727" s="97" t="str">
        <f>PRESUPUESTO!U726</f>
        <v/>
      </c>
      <c r="K727" s="45" t="str">
        <f>PRESUPUESTO!X726</f>
        <v/>
      </c>
    </row>
    <row r="728" spans="1:11" s="74" customFormat="1" ht="12" x14ac:dyDescent="0.2">
      <c r="A728" s="78" t="str">
        <f>PRESUPUESTO!I727</f>
        <v/>
      </c>
      <c r="B728" s="78"/>
      <c r="C728" s="107" t="str">
        <f>PRESUPUESTO!K727</f>
        <v/>
      </c>
      <c r="D728" s="87" t="str">
        <f>PRESUPUESTO!L727</f>
        <v/>
      </c>
      <c r="E728" s="56" t="str">
        <f>PRESUPUESTO!N727</f>
        <v/>
      </c>
      <c r="F728" s="50"/>
      <c r="G728" s="89" t="str">
        <f>IF(PRESUPUESTO!S727="","",PRESUPUESTO!S727)</f>
        <v/>
      </c>
      <c r="H728" s="89" t="str">
        <f>PRESUPUESTO!T727</f>
        <v/>
      </c>
      <c r="I728" s="97" t="str">
        <f>PRESUPUESTO!U727</f>
        <v/>
      </c>
      <c r="K728" s="45" t="str">
        <f>PRESUPUESTO!X727</f>
        <v/>
      </c>
    </row>
    <row r="729" spans="1:11" s="74" customFormat="1" ht="12" x14ac:dyDescent="0.2">
      <c r="A729" s="78" t="str">
        <f>PRESUPUESTO!I728</f>
        <v/>
      </c>
      <c r="B729" s="78"/>
      <c r="C729" s="107" t="str">
        <f>PRESUPUESTO!K728</f>
        <v/>
      </c>
      <c r="D729" s="87" t="str">
        <f>PRESUPUESTO!L728</f>
        <v/>
      </c>
      <c r="E729" s="56" t="str">
        <f>PRESUPUESTO!N728</f>
        <v/>
      </c>
      <c r="F729" s="50"/>
      <c r="G729" s="89" t="str">
        <f>IF(PRESUPUESTO!S728="","",PRESUPUESTO!S728)</f>
        <v/>
      </c>
      <c r="H729" s="89" t="str">
        <f>PRESUPUESTO!T728</f>
        <v/>
      </c>
      <c r="I729" s="97" t="str">
        <f>PRESUPUESTO!U728</f>
        <v/>
      </c>
      <c r="K729" s="45" t="str">
        <f>PRESUPUESTO!X728</f>
        <v/>
      </c>
    </row>
    <row r="730" spans="1:11" s="74" customFormat="1" ht="12" x14ac:dyDescent="0.2">
      <c r="A730" s="78" t="str">
        <f>PRESUPUESTO!I729</f>
        <v/>
      </c>
      <c r="B730" s="78"/>
      <c r="C730" s="107" t="str">
        <f>PRESUPUESTO!K729</f>
        <v/>
      </c>
      <c r="D730" s="87" t="str">
        <f>PRESUPUESTO!L729</f>
        <v/>
      </c>
      <c r="E730" s="56" t="str">
        <f>PRESUPUESTO!N729</f>
        <v/>
      </c>
      <c r="F730" s="50"/>
      <c r="G730" s="89" t="str">
        <f>IF(PRESUPUESTO!S729="","",PRESUPUESTO!S729)</f>
        <v/>
      </c>
      <c r="H730" s="89" t="str">
        <f>PRESUPUESTO!T729</f>
        <v/>
      </c>
      <c r="I730" s="97" t="str">
        <f>PRESUPUESTO!U729</f>
        <v/>
      </c>
      <c r="K730" s="45" t="str">
        <f>PRESUPUESTO!X729</f>
        <v/>
      </c>
    </row>
    <row r="731" spans="1:11" s="74" customFormat="1" ht="12" x14ac:dyDescent="0.2">
      <c r="A731" s="78" t="str">
        <f>PRESUPUESTO!I730</f>
        <v/>
      </c>
      <c r="B731" s="78"/>
      <c r="C731" s="107" t="str">
        <f>PRESUPUESTO!K730</f>
        <v/>
      </c>
      <c r="D731" s="87" t="str">
        <f>PRESUPUESTO!L730</f>
        <v/>
      </c>
      <c r="E731" s="56" t="str">
        <f>PRESUPUESTO!N730</f>
        <v/>
      </c>
      <c r="F731" s="50"/>
      <c r="G731" s="89" t="str">
        <f>IF(PRESUPUESTO!S730="","",PRESUPUESTO!S730)</f>
        <v/>
      </c>
      <c r="H731" s="89" t="str">
        <f>PRESUPUESTO!T730</f>
        <v/>
      </c>
      <c r="I731" s="97" t="str">
        <f>PRESUPUESTO!U730</f>
        <v/>
      </c>
      <c r="K731" s="45" t="str">
        <f>PRESUPUESTO!X730</f>
        <v/>
      </c>
    </row>
    <row r="732" spans="1:11" s="74" customFormat="1" ht="12" x14ac:dyDescent="0.2">
      <c r="A732" s="78" t="str">
        <f>PRESUPUESTO!I731</f>
        <v/>
      </c>
      <c r="B732" s="78"/>
      <c r="C732" s="107" t="str">
        <f>PRESUPUESTO!K731</f>
        <v/>
      </c>
      <c r="D732" s="87" t="str">
        <f>PRESUPUESTO!L731</f>
        <v/>
      </c>
      <c r="E732" s="56" t="str">
        <f>PRESUPUESTO!N731</f>
        <v/>
      </c>
      <c r="F732" s="50"/>
      <c r="G732" s="89" t="str">
        <f>IF(PRESUPUESTO!S731="","",PRESUPUESTO!S731)</f>
        <v/>
      </c>
      <c r="H732" s="89" t="str">
        <f>PRESUPUESTO!T731</f>
        <v/>
      </c>
      <c r="I732" s="97" t="str">
        <f>PRESUPUESTO!U731</f>
        <v/>
      </c>
      <c r="K732" s="45" t="str">
        <f>PRESUPUESTO!X731</f>
        <v/>
      </c>
    </row>
    <row r="733" spans="1:11" s="74" customFormat="1" ht="12" x14ac:dyDescent="0.2">
      <c r="A733" s="78" t="str">
        <f>PRESUPUESTO!I732</f>
        <v/>
      </c>
      <c r="B733" s="78"/>
      <c r="C733" s="107" t="str">
        <f>PRESUPUESTO!K732</f>
        <v/>
      </c>
      <c r="D733" s="87" t="str">
        <f>PRESUPUESTO!L732</f>
        <v/>
      </c>
      <c r="E733" s="56" t="str">
        <f>PRESUPUESTO!N732</f>
        <v/>
      </c>
      <c r="F733" s="50"/>
      <c r="G733" s="89" t="str">
        <f>IF(PRESUPUESTO!S732="","",PRESUPUESTO!S732)</f>
        <v/>
      </c>
      <c r="H733" s="89" t="str">
        <f>PRESUPUESTO!T732</f>
        <v/>
      </c>
      <c r="I733" s="97" t="str">
        <f>PRESUPUESTO!U732</f>
        <v/>
      </c>
      <c r="K733" s="45" t="str">
        <f>PRESUPUESTO!X732</f>
        <v/>
      </c>
    </row>
    <row r="734" spans="1:11" s="74" customFormat="1" ht="12" x14ac:dyDescent="0.2">
      <c r="A734" s="78" t="str">
        <f>PRESUPUESTO!I733</f>
        <v/>
      </c>
      <c r="B734" s="78"/>
      <c r="C734" s="107" t="str">
        <f>PRESUPUESTO!K733</f>
        <v/>
      </c>
      <c r="D734" s="87" t="str">
        <f>PRESUPUESTO!L733</f>
        <v/>
      </c>
      <c r="E734" s="56" t="str">
        <f>PRESUPUESTO!N733</f>
        <v/>
      </c>
      <c r="F734" s="50"/>
      <c r="G734" s="89" t="str">
        <f>IF(PRESUPUESTO!S733="","",PRESUPUESTO!S733)</f>
        <v/>
      </c>
      <c r="H734" s="89" t="str">
        <f>PRESUPUESTO!T733</f>
        <v/>
      </c>
      <c r="I734" s="97" t="str">
        <f>PRESUPUESTO!U733</f>
        <v/>
      </c>
      <c r="K734" s="45" t="str">
        <f>PRESUPUESTO!X733</f>
        <v/>
      </c>
    </row>
    <row r="735" spans="1:11" s="74" customFormat="1" ht="12" x14ac:dyDescent="0.2">
      <c r="A735" s="78" t="str">
        <f>PRESUPUESTO!I734</f>
        <v/>
      </c>
      <c r="B735" s="78"/>
      <c r="C735" s="107" t="str">
        <f>PRESUPUESTO!K734</f>
        <v/>
      </c>
      <c r="D735" s="87" t="str">
        <f>PRESUPUESTO!L734</f>
        <v/>
      </c>
      <c r="E735" s="56" t="str">
        <f>PRESUPUESTO!N734</f>
        <v/>
      </c>
      <c r="F735" s="50"/>
      <c r="G735" s="89" t="str">
        <f>IF(PRESUPUESTO!S734="","",PRESUPUESTO!S734)</f>
        <v/>
      </c>
      <c r="H735" s="89" t="str">
        <f>PRESUPUESTO!T734</f>
        <v/>
      </c>
      <c r="I735" s="97" t="str">
        <f>PRESUPUESTO!U734</f>
        <v/>
      </c>
      <c r="K735" s="45" t="str">
        <f>PRESUPUESTO!X734</f>
        <v/>
      </c>
    </row>
    <row r="736" spans="1:11" s="74" customFormat="1" ht="12" x14ac:dyDescent="0.2">
      <c r="A736" s="78" t="str">
        <f>PRESUPUESTO!I735</f>
        <v/>
      </c>
      <c r="B736" s="78"/>
      <c r="C736" s="107" t="str">
        <f>PRESUPUESTO!K735</f>
        <v/>
      </c>
      <c r="D736" s="87" t="str">
        <f>PRESUPUESTO!L735</f>
        <v/>
      </c>
      <c r="E736" s="56" t="str">
        <f>PRESUPUESTO!N735</f>
        <v/>
      </c>
      <c r="F736" s="50"/>
      <c r="G736" s="89" t="str">
        <f>IF(PRESUPUESTO!S735="","",PRESUPUESTO!S735)</f>
        <v/>
      </c>
      <c r="H736" s="89" t="str">
        <f>PRESUPUESTO!T735</f>
        <v/>
      </c>
      <c r="I736" s="97" t="str">
        <f>PRESUPUESTO!U735</f>
        <v/>
      </c>
      <c r="K736" s="45" t="str">
        <f>PRESUPUESTO!X735</f>
        <v/>
      </c>
    </row>
    <row r="737" spans="1:11" s="74" customFormat="1" ht="12" x14ac:dyDescent="0.2">
      <c r="A737" s="78" t="str">
        <f>PRESUPUESTO!I736</f>
        <v/>
      </c>
      <c r="B737" s="78"/>
      <c r="C737" s="107" t="str">
        <f>PRESUPUESTO!K736</f>
        <v/>
      </c>
      <c r="D737" s="87" t="str">
        <f>PRESUPUESTO!L736</f>
        <v/>
      </c>
      <c r="E737" s="56" t="str">
        <f>PRESUPUESTO!N736</f>
        <v/>
      </c>
      <c r="F737" s="50"/>
      <c r="G737" s="89" t="str">
        <f>IF(PRESUPUESTO!S736="","",PRESUPUESTO!S736)</f>
        <v/>
      </c>
      <c r="H737" s="89" t="str">
        <f>PRESUPUESTO!T736</f>
        <v/>
      </c>
      <c r="I737" s="97" t="str">
        <f>PRESUPUESTO!U736</f>
        <v/>
      </c>
      <c r="K737" s="45" t="str">
        <f>PRESUPUESTO!X736</f>
        <v/>
      </c>
    </row>
    <row r="738" spans="1:11" s="74" customFormat="1" ht="12" x14ac:dyDescent="0.2">
      <c r="A738" s="78" t="str">
        <f>PRESUPUESTO!I737</f>
        <v/>
      </c>
      <c r="B738" s="78"/>
      <c r="C738" s="107" t="str">
        <f>PRESUPUESTO!K737</f>
        <v/>
      </c>
      <c r="D738" s="87" t="str">
        <f>PRESUPUESTO!L737</f>
        <v/>
      </c>
      <c r="E738" s="56" t="str">
        <f>PRESUPUESTO!N737</f>
        <v/>
      </c>
      <c r="F738" s="50"/>
      <c r="G738" s="89" t="str">
        <f>IF(PRESUPUESTO!S737="","",PRESUPUESTO!S737)</f>
        <v/>
      </c>
      <c r="H738" s="89" t="str">
        <f>PRESUPUESTO!T737</f>
        <v/>
      </c>
      <c r="I738" s="97" t="str">
        <f>PRESUPUESTO!U737</f>
        <v/>
      </c>
      <c r="K738" s="45" t="str">
        <f>PRESUPUESTO!X737</f>
        <v/>
      </c>
    </row>
    <row r="739" spans="1:11" s="74" customFormat="1" ht="12" x14ac:dyDescent="0.2">
      <c r="A739" s="78" t="str">
        <f>PRESUPUESTO!I738</f>
        <v/>
      </c>
      <c r="B739" s="78"/>
      <c r="C739" s="107" t="str">
        <f>PRESUPUESTO!K738</f>
        <v/>
      </c>
      <c r="D739" s="87" t="str">
        <f>PRESUPUESTO!L738</f>
        <v/>
      </c>
      <c r="E739" s="56" t="str">
        <f>PRESUPUESTO!N738</f>
        <v/>
      </c>
      <c r="F739" s="50"/>
      <c r="G739" s="89" t="str">
        <f>IF(PRESUPUESTO!S738="","",PRESUPUESTO!S738)</f>
        <v/>
      </c>
      <c r="H739" s="89" t="str">
        <f>PRESUPUESTO!T738</f>
        <v/>
      </c>
      <c r="I739" s="97" t="str">
        <f>PRESUPUESTO!U738</f>
        <v/>
      </c>
      <c r="K739" s="45" t="str">
        <f>PRESUPUESTO!X738</f>
        <v/>
      </c>
    </row>
    <row r="740" spans="1:11" s="74" customFormat="1" ht="12" x14ac:dyDescent="0.2">
      <c r="A740" s="78" t="str">
        <f>PRESUPUESTO!I739</f>
        <v/>
      </c>
      <c r="B740" s="78"/>
      <c r="C740" s="107" t="str">
        <f>PRESUPUESTO!K739</f>
        <v/>
      </c>
      <c r="D740" s="87" t="str">
        <f>PRESUPUESTO!L739</f>
        <v/>
      </c>
      <c r="E740" s="56" t="str">
        <f>PRESUPUESTO!N739</f>
        <v/>
      </c>
      <c r="F740" s="50"/>
      <c r="G740" s="89" t="str">
        <f>IF(PRESUPUESTO!S739="","",PRESUPUESTO!S739)</f>
        <v/>
      </c>
      <c r="H740" s="89" t="str">
        <f>PRESUPUESTO!T739</f>
        <v/>
      </c>
      <c r="I740" s="97" t="str">
        <f>PRESUPUESTO!U739</f>
        <v/>
      </c>
      <c r="K740" s="45" t="str">
        <f>PRESUPUESTO!X739</f>
        <v/>
      </c>
    </row>
    <row r="741" spans="1:11" s="74" customFormat="1" ht="12" x14ac:dyDescent="0.2">
      <c r="A741" s="78" t="str">
        <f>PRESUPUESTO!I740</f>
        <v/>
      </c>
      <c r="B741" s="78"/>
      <c r="C741" s="107" t="str">
        <f>PRESUPUESTO!K740</f>
        <v/>
      </c>
      <c r="D741" s="87" t="str">
        <f>PRESUPUESTO!L740</f>
        <v/>
      </c>
      <c r="E741" s="56" t="str">
        <f>PRESUPUESTO!N740</f>
        <v/>
      </c>
      <c r="F741" s="50"/>
      <c r="G741" s="89" t="str">
        <f>IF(PRESUPUESTO!S740="","",PRESUPUESTO!S740)</f>
        <v/>
      </c>
      <c r="H741" s="89" t="str">
        <f>PRESUPUESTO!T740</f>
        <v/>
      </c>
      <c r="I741" s="97" t="str">
        <f>PRESUPUESTO!U740</f>
        <v/>
      </c>
      <c r="K741" s="45" t="str">
        <f>PRESUPUESTO!X740</f>
        <v/>
      </c>
    </row>
    <row r="742" spans="1:11" s="74" customFormat="1" ht="12" x14ac:dyDescent="0.2">
      <c r="A742" s="78" t="str">
        <f>PRESUPUESTO!I741</f>
        <v/>
      </c>
      <c r="B742" s="78"/>
      <c r="C742" s="107" t="str">
        <f>PRESUPUESTO!K741</f>
        <v/>
      </c>
      <c r="D742" s="87" t="str">
        <f>PRESUPUESTO!L741</f>
        <v/>
      </c>
      <c r="E742" s="56" t="str">
        <f>PRESUPUESTO!N741</f>
        <v/>
      </c>
      <c r="F742" s="50"/>
      <c r="G742" s="89" t="str">
        <f>IF(PRESUPUESTO!S741="","",PRESUPUESTO!S741)</f>
        <v/>
      </c>
      <c r="H742" s="89" t="str">
        <f>PRESUPUESTO!T741</f>
        <v/>
      </c>
      <c r="I742" s="97" t="str">
        <f>PRESUPUESTO!U741</f>
        <v/>
      </c>
      <c r="K742" s="45" t="str">
        <f>PRESUPUESTO!X741</f>
        <v/>
      </c>
    </row>
    <row r="743" spans="1:11" s="74" customFormat="1" ht="12" x14ac:dyDescent="0.2">
      <c r="A743" s="78" t="str">
        <f>PRESUPUESTO!I742</f>
        <v/>
      </c>
      <c r="B743" s="78"/>
      <c r="C743" s="107" t="str">
        <f>PRESUPUESTO!K742</f>
        <v/>
      </c>
      <c r="D743" s="87" t="str">
        <f>PRESUPUESTO!L742</f>
        <v/>
      </c>
      <c r="E743" s="56" t="str">
        <f>PRESUPUESTO!N742</f>
        <v/>
      </c>
      <c r="F743" s="50"/>
      <c r="G743" s="89" t="str">
        <f>IF(PRESUPUESTO!S742="","",PRESUPUESTO!S742)</f>
        <v/>
      </c>
      <c r="H743" s="89" t="str">
        <f>PRESUPUESTO!T742</f>
        <v/>
      </c>
      <c r="I743" s="97" t="str">
        <f>PRESUPUESTO!U742</f>
        <v/>
      </c>
      <c r="K743" s="45" t="str">
        <f>PRESUPUESTO!X742</f>
        <v/>
      </c>
    </row>
    <row r="744" spans="1:11" s="74" customFormat="1" ht="12" x14ac:dyDescent="0.2">
      <c r="A744" s="78" t="str">
        <f>PRESUPUESTO!I743</f>
        <v/>
      </c>
      <c r="B744" s="78"/>
      <c r="C744" s="107" t="str">
        <f>PRESUPUESTO!K743</f>
        <v/>
      </c>
      <c r="D744" s="87" t="str">
        <f>PRESUPUESTO!L743</f>
        <v/>
      </c>
      <c r="E744" s="56" t="str">
        <f>PRESUPUESTO!N743</f>
        <v/>
      </c>
      <c r="F744" s="50"/>
      <c r="G744" s="89" t="str">
        <f>IF(PRESUPUESTO!S743="","",PRESUPUESTO!S743)</f>
        <v/>
      </c>
      <c r="H744" s="89" t="str">
        <f>PRESUPUESTO!T743</f>
        <v/>
      </c>
      <c r="I744" s="97" t="str">
        <f>PRESUPUESTO!U743</f>
        <v/>
      </c>
      <c r="K744" s="45" t="str">
        <f>PRESUPUESTO!X743</f>
        <v/>
      </c>
    </row>
    <row r="745" spans="1:11" s="74" customFormat="1" ht="12" x14ac:dyDescent="0.2">
      <c r="A745" s="78" t="str">
        <f>PRESUPUESTO!I744</f>
        <v/>
      </c>
      <c r="B745" s="78"/>
      <c r="C745" s="107" t="str">
        <f>PRESUPUESTO!K744</f>
        <v/>
      </c>
      <c r="D745" s="87" t="str">
        <f>PRESUPUESTO!L744</f>
        <v/>
      </c>
      <c r="E745" s="56" t="str">
        <f>PRESUPUESTO!N744</f>
        <v/>
      </c>
      <c r="F745" s="50"/>
      <c r="G745" s="89" t="str">
        <f>IF(PRESUPUESTO!S744="","",PRESUPUESTO!S744)</f>
        <v/>
      </c>
      <c r="H745" s="89" t="str">
        <f>PRESUPUESTO!T744</f>
        <v/>
      </c>
      <c r="I745" s="97" t="str">
        <f>PRESUPUESTO!U744</f>
        <v/>
      </c>
      <c r="K745" s="45" t="str">
        <f>PRESUPUESTO!X744</f>
        <v/>
      </c>
    </row>
    <row r="746" spans="1:11" s="74" customFormat="1" ht="12" x14ac:dyDescent="0.2">
      <c r="A746" s="78" t="str">
        <f>PRESUPUESTO!I745</f>
        <v/>
      </c>
      <c r="B746" s="78"/>
      <c r="C746" s="107" t="str">
        <f>PRESUPUESTO!K745</f>
        <v/>
      </c>
      <c r="D746" s="87" t="str">
        <f>PRESUPUESTO!L745</f>
        <v/>
      </c>
      <c r="E746" s="56" t="str">
        <f>PRESUPUESTO!N745</f>
        <v/>
      </c>
      <c r="F746" s="50"/>
      <c r="G746" s="89" t="str">
        <f>IF(PRESUPUESTO!S745="","",PRESUPUESTO!S745)</f>
        <v/>
      </c>
      <c r="H746" s="89" t="str">
        <f>PRESUPUESTO!T745</f>
        <v/>
      </c>
      <c r="I746" s="97" t="str">
        <f>PRESUPUESTO!U745</f>
        <v/>
      </c>
      <c r="K746" s="45" t="str">
        <f>PRESUPUESTO!X745</f>
        <v/>
      </c>
    </row>
    <row r="747" spans="1:11" s="74" customFormat="1" ht="12" x14ac:dyDescent="0.2">
      <c r="A747" s="78" t="str">
        <f>PRESUPUESTO!I746</f>
        <v/>
      </c>
      <c r="B747" s="78"/>
      <c r="C747" s="107" t="str">
        <f>PRESUPUESTO!K746</f>
        <v/>
      </c>
      <c r="D747" s="87" t="str">
        <f>PRESUPUESTO!L746</f>
        <v/>
      </c>
      <c r="E747" s="56" t="str">
        <f>PRESUPUESTO!N746</f>
        <v/>
      </c>
      <c r="F747" s="50"/>
      <c r="G747" s="89" t="str">
        <f>IF(PRESUPUESTO!S746="","",PRESUPUESTO!S746)</f>
        <v/>
      </c>
      <c r="H747" s="89" t="str">
        <f>PRESUPUESTO!T746</f>
        <v/>
      </c>
      <c r="I747" s="97" t="str">
        <f>PRESUPUESTO!U746</f>
        <v/>
      </c>
      <c r="K747" s="45" t="str">
        <f>PRESUPUESTO!X746</f>
        <v/>
      </c>
    </row>
    <row r="748" spans="1:11" s="74" customFormat="1" ht="12" x14ac:dyDescent="0.2">
      <c r="A748" s="78" t="str">
        <f>PRESUPUESTO!I747</f>
        <v/>
      </c>
      <c r="B748" s="78"/>
      <c r="C748" s="107" t="str">
        <f>PRESUPUESTO!K747</f>
        <v/>
      </c>
      <c r="D748" s="87" t="str">
        <f>PRESUPUESTO!L747</f>
        <v/>
      </c>
      <c r="E748" s="56" t="str">
        <f>PRESUPUESTO!N747</f>
        <v/>
      </c>
      <c r="F748" s="50"/>
      <c r="G748" s="89" t="str">
        <f>IF(PRESUPUESTO!S747="","",PRESUPUESTO!S747)</f>
        <v/>
      </c>
      <c r="H748" s="89" t="str">
        <f>PRESUPUESTO!T747</f>
        <v/>
      </c>
      <c r="I748" s="97" t="str">
        <f>PRESUPUESTO!U747</f>
        <v/>
      </c>
      <c r="K748" s="45" t="str">
        <f>PRESUPUESTO!X747</f>
        <v/>
      </c>
    </row>
    <row r="749" spans="1:11" s="74" customFormat="1" ht="12" x14ac:dyDescent="0.2">
      <c r="A749" s="78" t="str">
        <f>PRESUPUESTO!I748</f>
        <v/>
      </c>
      <c r="B749" s="78"/>
      <c r="C749" s="107" t="str">
        <f>PRESUPUESTO!K748</f>
        <v/>
      </c>
      <c r="D749" s="87" t="str">
        <f>PRESUPUESTO!L748</f>
        <v/>
      </c>
      <c r="E749" s="56" t="str">
        <f>PRESUPUESTO!N748</f>
        <v/>
      </c>
      <c r="F749" s="50"/>
      <c r="G749" s="89" t="str">
        <f>IF(PRESUPUESTO!S748="","",PRESUPUESTO!S748)</f>
        <v/>
      </c>
      <c r="H749" s="89" t="str">
        <f>PRESUPUESTO!T748</f>
        <v/>
      </c>
      <c r="I749" s="97" t="str">
        <f>PRESUPUESTO!U748</f>
        <v/>
      </c>
      <c r="K749" s="45" t="str">
        <f>PRESUPUESTO!X748</f>
        <v/>
      </c>
    </row>
    <row r="750" spans="1:11" s="74" customFormat="1" ht="12" x14ac:dyDescent="0.2">
      <c r="A750" s="78" t="str">
        <f>PRESUPUESTO!I749</f>
        <v/>
      </c>
      <c r="B750" s="78"/>
      <c r="C750" s="107" t="str">
        <f>PRESUPUESTO!K749</f>
        <v/>
      </c>
      <c r="D750" s="87" t="str">
        <f>PRESUPUESTO!L749</f>
        <v/>
      </c>
      <c r="E750" s="56" t="str">
        <f>PRESUPUESTO!N749</f>
        <v/>
      </c>
      <c r="F750" s="50"/>
      <c r="G750" s="89" t="str">
        <f>IF(PRESUPUESTO!S749="","",PRESUPUESTO!S749)</f>
        <v/>
      </c>
      <c r="H750" s="89" t="str">
        <f>PRESUPUESTO!T749</f>
        <v/>
      </c>
      <c r="I750" s="97" t="str">
        <f>PRESUPUESTO!U749</f>
        <v/>
      </c>
      <c r="K750" s="45" t="str">
        <f>PRESUPUESTO!X749</f>
        <v/>
      </c>
    </row>
    <row r="751" spans="1:11" s="74" customFormat="1" ht="12" x14ac:dyDescent="0.2">
      <c r="A751" s="78" t="str">
        <f>PRESUPUESTO!I750</f>
        <v/>
      </c>
      <c r="B751" s="78"/>
      <c r="C751" s="107" t="str">
        <f>PRESUPUESTO!K750</f>
        <v/>
      </c>
      <c r="D751" s="87" t="str">
        <f>PRESUPUESTO!L750</f>
        <v/>
      </c>
      <c r="E751" s="56" t="str">
        <f>PRESUPUESTO!N750</f>
        <v/>
      </c>
      <c r="F751" s="50"/>
      <c r="G751" s="89" t="str">
        <f>IF(PRESUPUESTO!S750="","",PRESUPUESTO!S750)</f>
        <v/>
      </c>
      <c r="H751" s="89" t="str">
        <f>PRESUPUESTO!T750</f>
        <v/>
      </c>
      <c r="I751" s="97" t="str">
        <f>PRESUPUESTO!U750</f>
        <v/>
      </c>
      <c r="K751" s="45" t="str">
        <f>PRESUPUESTO!X750</f>
        <v/>
      </c>
    </row>
    <row r="752" spans="1:11" s="74" customFormat="1" ht="12" x14ac:dyDescent="0.2">
      <c r="A752" s="78" t="str">
        <f>PRESUPUESTO!I751</f>
        <v/>
      </c>
      <c r="B752" s="78"/>
      <c r="C752" s="107" t="str">
        <f>PRESUPUESTO!K751</f>
        <v/>
      </c>
      <c r="D752" s="87" t="str">
        <f>PRESUPUESTO!L751</f>
        <v/>
      </c>
      <c r="E752" s="56" t="str">
        <f>PRESUPUESTO!N751</f>
        <v/>
      </c>
      <c r="F752" s="50"/>
      <c r="G752" s="89" t="str">
        <f>IF(PRESUPUESTO!S751="","",PRESUPUESTO!S751)</f>
        <v/>
      </c>
      <c r="H752" s="89" t="str">
        <f>PRESUPUESTO!T751</f>
        <v/>
      </c>
      <c r="I752" s="97" t="str">
        <f>PRESUPUESTO!U751</f>
        <v/>
      </c>
      <c r="K752" s="45" t="str">
        <f>PRESUPUESTO!X751</f>
        <v/>
      </c>
    </row>
    <row r="753" spans="1:11" s="74" customFormat="1" ht="12" x14ac:dyDescent="0.2">
      <c r="A753" s="78" t="str">
        <f>PRESUPUESTO!I752</f>
        <v/>
      </c>
      <c r="B753" s="78"/>
      <c r="C753" s="107" t="str">
        <f>PRESUPUESTO!K752</f>
        <v/>
      </c>
      <c r="D753" s="87" t="str">
        <f>PRESUPUESTO!L752</f>
        <v/>
      </c>
      <c r="E753" s="56" t="str">
        <f>PRESUPUESTO!N752</f>
        <v/>
      </c>
      <c r="F753" s="50"/>
      <c r="G753" s="89" t="str">
        <f>IF(PRESUPUESTO!S752="","",PRESUPUESTO!S752)</f>
        <v/>
      </c>
      <c r="H753" s="89" t="str">
        <f>PRESUPUESTO!T752</f>
        <v/>
      </c>
      <c r="I753" s="97" t="str">
        <f>PRESUPUESTO!U752</f>
        <v/>
      </c>
      <c r="K753" s="45" t="str">
        <f>PRESUPUESTO!X752</f>
        <v/>
      </c>
    </row>
    <row r="754" spans="1:11" s="74" customFormat="1" ht="12" x14ac:dyDescent="0.2">
      <c r="A754" s="78" t="str">
        <f>PRESUPUESTO!I753</f>
        <v/>
      </c>
      <c r="B754" s="78"/>
      <c r="C754" s="107" t="str">
        <f>PRESUPUESTO!K753</f>
        <v/>
      </c>
      <c r="D754" s="87" t="str">
        <f>PRESUPUESTO!L753</f>
        <v/>
      </c>
      <c r="E754" s="56" t="str">
        <f>PRESUPUESTO!N753</f>
        <v/>
      </c>
      <c r="F754" s="50"/>
      <c r="G754" s="89" t="str">
        <f>IF(PRESUPUESTO!S753="","",PRESUPUESTO!S753)</f>
        <v/>
      </c>
      <c r="H754" s="89" t="str">
        <f>PRESUPUESTO!T753</f>
        <v/>
      </c>
      <c r="I754" s="97" t="str">
        <f>PRESUPUESTO!U753</f>
        <v/>
      </c>
      <c r="K754" s="45" t="str">
        <f>PRESUPUESTO!X753</f>
        <v/>
      </c>
    </row>
    <row r="755" spans="1:11" s="74" customFormat="1" ht="12" x14ac:dyDescent="0.2">
      <c r="A755" s="78" t="str">
        <f>PRESUPUESTO!I754</f>
        <v/>
      </c>
      <c r="B755" s="78"/>
      <c r="C755" s="107" t="str">
        <f>PRESUPUESTO!K754</f>
        <v/>
      </c>
      <c r="D755" s="87" t="str">
        <f>PRESUPUESTO!L754</f>
        <v/>
      </c>
      <c r="E755" s="56" t="str">
        <f>PRESUPUESTO!N754</f>
        <v/>
      </c>
      <c r="F755" s="50"/>
      <c r="G755" s="89" t="str">
        <f>IF(PRESUPUESTO!S754="","",PRESUPUESTO!S754)</f>
        <v/>
      </c>
      <c r="H755" s="89" t="str">
        <f>PRESUPUESTO!T754</f>
        <v/>
      </c>
      <c r="I755" s="97" t="str">
        <f>PRESUPUESTO!U754</f>
        <v/>
      </c>
      <c r="K755" s="45" t="str">
        <f>PRESUPUESTO!X754</f>
        <v/>
      </c>
    </row>
    <row r="756" spans="1:11" s="74" customFormat="1" ht="12" x14ac:dyDescent="0.2">
      <c r="A756" s="78" t="str">
        <f>PRESUPUESTO!I755</f>
        <v/>
      </c>
      <c r="B756" s="78"/>
      <c r="C756" s="107" t="str">
        <f>PRESUPUESTO!K755</f>
        <v/>
      </c>
      <c r="D756" s="87" t="str">
        <f>PRESUPUESTO!L755</f>
        <v/>
      </c>
      <c r="E756" s="56" t="str">
        <f>PRESUPUESTO!N755</f>
        <v/>
      </c>
      <c r="F756" s="50"/>
      <c r="G756" s="89" t="str">
        <f>IF(PRESUPUESTO!S755="","",PRESUPUESTO!S755)</f>
        <v/>
      </c>
      <c r="H756" s="89" t="str">
        <f>PRESUPUESTO!T755</f>
        <v/>
      </c>
      <c r="I756" s="97" t="str">
        <f>PRESUPUESTO!U755</f>
        <v/>
      </c>
      <c r="K756" s="45" t="str">
        <f>PRESUPUESTO!X755</f>
        <v/>
      </c>
    </row>
    <row r="757" spans="1:11" s="74" customFormat="1" ht="12" x14ac:dyDescent="0.2">
      <c r="A757" s="78" t="str">
        <f>PRESUPUESTO!I756</f>
        <v/>
      </c>
      <c r="B757" s="78"/>
      <c r="C757" s="107" t="str">
        <f>PRESUPUESTO!K756</f>
        <v/>
      </c>
      <c r="D757" s="87" t="str">
        <f>PRESUPUESTO!L756</f>
        <v/>
      </c>
      <c r="E757" s="56" t="str">
        <f>PRESUPUESTO!N756</f>
        <v/>
      </c>
      <c r="F757" s="50"/>
      <c r="G757" s="89" t="str">
        <f>IF(PRESUPUESTO!S756="","",PRESUPUESTO!S756)</f>
        <v/>
      </c>
      <c r="H757" s="89" t="str">
        <f>PRESUPUESTO!T756</f>
        <v/>
      </c>
      <c r="I757" s="97" t="str">
        <f>PRESUPUESTO!U756</f>
        <v/>
      </c>
      <c r="K757" s="45" t="str">
        <f>PRESUPUESTO!X756</f>
        <v/>
      </c>
    </row>
    <row r="758" spans="1:11" s="74" customFormat="1" ht="12" x14ac:dyDescent="0.2">
      <c r="A758" s="78" t="str">
        <f>PRESUPUESTO!I757</f>
        <v/>
      </c>
      <c r="B758" s="78"/>
      <c r="C758" s="107" t="str">
        <f>PRESUPUESTO!K757</f>
        <v/>
      </c>
      <c r="D758" s="87" t="str">
        <f>PRESUPUESTO!L757</f>
        <v/>
      </c>
      <c r="E758" s="56" t="str">
        <f>PRESUPUESTO!N757</f>
        <v/>
      </c>
      <c r="F758" s="50"/>
      <c r="G758" s="89" t="str">
        <f>IF(PRESUPUESTO!S757="","",PRESUPUESTO!S757)</f>
        <v/>
      </c>
      <c r="H758" s="89" t="str">
        <f>PRESUPUESTO!T757</f>
        <v/>
      </c>
      <c r="I758" s="97" t="str">
        <f>PRESUPUESTO!U757</f>
        <v/>
      </c>
      <c r="K758" s="45" t="str">
        <f>PRESUPUESTO!X757</f>
        <v/>
      </c>
    </row>
    <row r="759" spans="1:11" s="74" customFormat="1" ht="12" x14ac:dyDescent="0.2">
      <c r="A759" s="78" t="str">
        <f>PRESUPUESTO!I758</f>
        <v/>
      </c>
      <c r="B759" s="78"/>
      <c r="C759" s="107" t="str">
        <f>PRESUPUESTO!K758</f>
        <v/>
      </c>
      <c r="D759" s="87" t="str">
        <f>PRESUPUESTO!L758</f>
        <v/>
      </c>
      <c r="E759" s="56" t="str">
        <f>PRESUPUESTO!N758</f>
        <v/>
      </c>
      <c r="F759" s="50"/>
      <c r="G759" s="89" t="str">
        <f>IF(PRESUPUESTO!S758="","",PRESUPUESTO!S758)</f>
        <v/>
      </c>
      <c r="H759" s="89" t="str">
        <f>PRESUPUESTO!T758</f>
        <v/>
      </c>
      <c r="I759" s="97" t="str">
        <f>PRESUPUESTO!U758</f>
        <v/>
      </c>
      <c r="K759" s="45" t="str">
        <f>PRESUPUESTO!X758</f>
        <v/>
      </c>
    </row>
    <row r="760" spans="1:11" s="74" customFormat="1" ht="12" x14ac:dyDescent="0.2">
      <c r="A760" s="78" t="str">
        <f>PRESUPUESTO!I759</f>
        <v/>
      </c>
      <c r="B760" s="78"/>
      <c r="C760" s="107" t="str">
        <f>PRESUPUESTO!K759</f>
        <v/>
      </c>
      <c r="D760" s="87" t="str">
        <f>PRESUPUESTO!L759</f>
        <v/>
      </c>
      <c r="E760" s="56" t="str">
        <f>PRESUPUESTO!N759</f>
        <v/>
      </c>
      <c r="F760" s="50"/>
      <c r="G760" s="89" t="str">
        <f>IF(PRESUPUESTO!S759="","",PRESUPUESTO!S759)</f>
        <v/>
      </c>
      <c r="H760" s="89" t="str">
        <f>PRESUPUESTO!T759</f>
        <v/>
      </c>
      <c r="I760" s="97" t="str">
        <f>PRESUPUESTO!U759</f>
        <v/>
      </c>
      <c r="K760" s="45" t="str">
        <f>PRESUPUESTO!X759</f>
        <v/>
      </c>
    </row>
    <row r="761" spans="1:11" s="74" customFormat="1" ht="12" x14ac:dyDescent="0.2">
      <c r="A761" s="78" t="str">
        <f>PRESUPUESTO!I760</f>
        <v/>
      </c>
      <c r="B761" s="78"/>
      <c r="C761" s="107" t="str">
        <f>PRESUPUESTO!K760</f>
        <v/>
      </c>
      <c r="D761" s="87" t="str">
        <f>PRESUPUESTO!L760</f>
        <v/>
      </c>
      <c r="E761" s="56" t="str">
        <f>PRESUPUESTO!N760</f>
        <v/>
      </c>
      <c r="F761" s="50"/>
      <c r="G761" s="89" t="str">
        <f>IF(PRESUPUESTO!S760="","",PRESUPUESTO!S760)</f>
        <v/>
      </c>
      <c r="H761" s="89" t="str">
        <f>PRESUPUESTO!T760</f>
        <v/>
      </c>
      <c r="I761" s="97" t="str">
        <f>PRESUPUESTO!U760</f>
        <v/>
      </c>
      <c r="K761" s="45" t="str">
        <f>PRESUPUESTO!X760</f>
        <v/>
      </c>
    </row>
    <row r="762" spans="1:11" s="74" customFormat="1" ht="12" x14ac:dyDescent="0.2">
      <c r="A762" s="78" t="str">
        <f>PRESUPUESTO!I761</f>
        <v/>
      </c>
      <c r="B762" s="78"/>
      <c r="C762" s="107" t="str">
        <f>PRESUPUESTO!K761</f>
        <v/>
      </c>
      <c r="D762" s="87" t="str">
        <f>PRESUPUESTO!L761</f>
        <v/>
      </c>
      <c r="E762" s="56" t="str">
        <f>PRESUPUESTO!N761</f>
        <v/>
      </c>
      <c r="F762" s="50"/>
      <c r="G762" s="89" t="str">
        <f>IF(PRESUPUESTO!S761="","",PRESUPUESTO!S761)</f>
        <v/>
      </c>
      <c r="H762" s="89" t="str">
        <f>PRESUPUESTO!T761</f>
        <v/>
      </c>
      <c r="I762" s="97" t="str">
        <f>PRESUPUESTO!U761</f>
        <v/>
      </c>
      <c r="K762" s="45" t="str">
        <f>PRESUPUESTO!X761</f>
        <v/>
      </c>
    </row>
    <row r="763" spans="1:11" s="74" customFormat="1" ht="12" x14ac:dyDescent="0.2">
      <c r="A763" s="78" t="str">
        <f>PRESUPUESTO!I762</f>
        <v/>
      </c>
      <c r="B763" s="78"/>
      <c r="C763" s="107" t="str">
        <f>PRESUPUESTO!K762</f>
        <v/>
      </c>
      <c r="D763" s="87" t="str">
        <f>PRESUPUESTO!L762</f>
        <v/>
      </c>
      <c r="E763" s="56" t="str">
        <f>PRESUPUESTO!N762</f>
        <v/>
      </c>
      <c r="F763" s="50"/>
      <c r="G763" s="89" t="str">
        <f>IF(PRESUPUESTO!S762="","",PRESUPUESTO!S762)</f>
        <v/>
      </c>
      <c r="H763" s="89" t="str">
        <f>PRESUPUESTO!T762</f>
        <v/>
      </c>
      <c r="I763" s="97" t="str">
        <f>PRESUPUESTO!U762</f>
        <v/>
      </c>
      <c r="K763" s="45" t="str">
        <f>PRESUPUESTO!X762</f>
        <v/>
      </c>
    </row>
    <row r="764" spans="1:11" s="74" customFormat="1" ht="12" x14ac:dyDescent="0.2">
      <c r="A764" s="78" t="str">
        <f>PRESUPUESTO!I763</f>
        <v/>
      </c>
      <c r="B764" s="78"/>
      <c r="C764" s="107" t="str">
        <f>PRESUPUESTO!K763</f>
        <v/>
      </c>
      <c r="D764" s="87" t="str">
        <f>PRESUPUESTO!L763</f>
        <v/>
      </c>
      <c r="E764" s="56" t="str">
        <f>PRESUPUESTO!N763</f>
        <v/>
      </c>
      <c r="F764" s="50"/>
      <c r="G764" s="89" t="str">
        <f>IF(PRESUPUESTO!S763="","",PRESUPUESTO!S763)</f>
        <v/>
      </c>
      <c r="H764" s="89" t="str">
        <f>PRESUPUESTO!T763</f>
        <v/>
      </c>
      <c r="I764" s="97" t="str">
        <f>PRESUPUESTO!U763</f>
        <v/>
      </c>
      <c r="K764" s="45" t="str">
        <f>PRESUPUESTO!X763</f>
        <v/>
      </c>
    </row>
    <row r="765" spans="1:11" s="74" customFormat="1" ht="12" x14ac:dyDescent="0.2">
      <c r="A765" s="78" t="str">
        <f>PRESUPUESTO!I764</f>
        <v/>
      </c>
      <c r="B765" s="78"/>
      <c r="C765" s="107" t="str">
        <f>PRESUPUESTO!K764</f>
        <v/>
      </c>
      <c r="D765" s="87" t="str">
        <f>PRESUPUESTO!L764</f>
        <v/>
      </c>
      <c r="E765" s="56" t="str">
        <f>PRESUPUESTO!N764</f>
        <v/>
      </c>
      <c r="F765" s="50"/>
      <c r="G765" s="89" t="str">
        <f>IF(PRESUPUESTO!S764="","",PRESUPUESTO!S764)</f>
        <v/>
      </c>
      <c r="H765" s="89" t="str">
        <f>PRESUPUESTO!T764</f>
        <v/>
      </c>
      <c r="I765" s="97" t="str">
        <f>PRESUPUESTO!U764</f>
        <v/>
      </c>
      <c r="K765" s="45" t="str">
        <f>PRESUPUESTO!X764</f>
        <v/>
      </c>
    </row>
    <row r="766" spans="1:11" s="74" customFormat="1" ht="12" x14ac:dyDescent="0.2">
      <c r="A766" s="78" t="str">
        <f>PRESUPUESTO!I765</f>
        <v/>
      </c>
      <c r="B766" s="78"/>
      <c r="C766" s="107" t="str">
        <f>PRESUPUESTO!K765</f>
        <v/>
      </c>
      <c r="D766" s="87" t="str">
        <f>PRESUPUESTO!L765</f>
        <v/>
      </c>
      <c r="E766" s="56" t="str">
        <f>PRESUPUESTO!N765</f>
        <v/>
      </c>
      <c r="F766" s="50"/>
      <c r="G766" s="89" t="str">
        <f>IF(PRESUPUESTO!S765="","",PRESUPUESTO!S765)</f>
        <v/>
      </c>
      <c r="H766" s="89" t="str">
        <f>PRESUPUESTO!T765</f>
        <v/>
      </c>
      <c r="I766" s="97" t="str">
        <f>PRESUPUESTO!U765</f>
        <v/>
      </c>
      <c r="K766" s="45" t="str">
        <f>PRESUPUESTO!X765</f>
        <v/>
      </c>
    </row>
    <row r="767" spans="1:11" s="74" customFormat="1" ht="12" x14ac:dyDescent="0.2">
      <c r="A767" s="78" t="str">
        <f>PRESUPUESTO!I766</f>
        <v/>
      </c>
      <c r="B767" s="78"/>
      <c r="C767" s="107" t="str">
        <f>PRESUPUESTO!K766</f>
        <v/>
      </c>
      <c r="D767" s="87" t="str">
        <f>PRESUPUESTO!L766</f>
        <v/>
      </c>
      <c r="E767" s="56" t="str">
        <f>PRESUPUESTO!N766</f>
        <v/>
      </c>
      <c r="F767" s="50"/>
      <c r="G767" s="89" t="str">
        <f>IF(PRESUPUESTO!S766="","",PRESUPUESTO!S766)</f>
        <v/>
      </c>
      <c r="H767" s="89" t="str">
        <f>PRESUPUESTO!T766</f>
        <v/>
      </c>
      <c r="I767" s="97" t="str">
        <f>PRESUPUESTO!U766</f>
        <v/>
      </c>
      <c r="K767" s="45" t="str">
        <f>PRESUPUESTO!X766</f>
        <v/>
      </c>
    </row>
    <row r="768" spans="1:11" s="74" customFormat="1" ht="12" x14ac:dyDescent="0.2">
      <c r="A768" s="78" t="str">
        <f>PRESUPUESTO!I767</f>
        <v/>
      </c>
      <c r="B768" s="78"/>
      <c r="C768" s="107" t="str">
        <f>PRESUPUESTO!K767</f>
        <v/>
      </c>
      <c r="D768" s="87" t="str">
        <f>PRESUPUESTO!L767</f>
        <v/>
      </c>
      <c r="E768" s="56" t="str">
        <f>PRESUPUESTO!N767</f>
        <v/>
      </c>
      <c r="F768" s="50"/>
      <c r="G768" s="89" t="str">
        <f>IF(PRESUPUESTO!S767="","",PRESUPUESTO!S767)</f>
        <v/>
      </c>
      <c r="H768" s="89" t="str">
        <f>PRESUPUESTO!T767</f>
        <v/>
      </c>
      <c r="I768" s="97" t="str">
        <f>PRESUPUESTO!U767</f>
        <v/>
      </c>
      <c r="K768" s="45" t="str">
        <f>PRESUPUESTO!X767</f>
        <v/>
      </c>
    </row>
    <row r="769" spans="1:11" s="74" customFormat="1" ht="12" x14ac:dyDescent="0.2">
      <c r="A769" s="78" t="str">
        <f>PRESUPUESTO!I768</f>
        <v/>
      </c>
      <c r="B769" s="78"/>
      <c r="C769" s="107" t="str">
        <f>PRESUPUESTO!K768</f>
        <v/>
      </c>
      <c r="D769" s="87" t="str">
        <f>PRESUPUESTO!L768</f>
        <v/>
      </c>
      <c r="E769" s="56" t="str">
        <f>PRESUPUESTO!N768</f>
        <v/>
      </c>
      <c r="F769" s="50"/>
      <c r="G769" s="89" t="str">
        <f>IF(PRESUPUESTO!S768="","",PRESUPUESTO!S768)</f>
        <v/>
      </c>
      <c r="H769" s="89" t="str">
        <f>PRESUPUESTO!T768</f>
        <v/>
      </c>
      <c r="I769" s="97" t="str">
        <f>PRESUPUESTO!U768</f>
        <v/>
      </c>
      <c r="K769" s="45" t="str">
        <f>PRESUPUESTO!X768</f>
        <v/>
      </c>
    </row>
    <row r="770" spans="1:11" s="74" customFormat="1" ht="12" x14ac:dyDescent="0.2">
      <c r="A770" s="78" t="str">
        <f>PRESUPUESTO!I769</f>
        <v/>
      </c>
      <c r="B770" s="78"/>
      <c r="C770" s="107" t="str">
        <f>PRESUPUESTO!K769</f>
        <v/>
      </c>
      <c r="D770" s="87" t="str">
        <f>PRESUPUESTO!L769</f>
        <v/>
      </c>
      <c r="E770" s="56" t="str">
        <f>PRESUPUESTO!N769</f>
        <v/>
      </c>
      <c r="F770" s="50"/>
      <c r="G770" s="89" t="str">
        <f>IF(PRESUPUESTO!S769="","",PRESUPUESTO!S769)</f>
        <v/>
      </c>
      <c r="H770" s="89" t="str">
        <f>PRESUPUESTO!T769</f>
        <v/>
      </c>
      <c r="I770" s="97" t="str">
        <f>PRESUPUESTO!U769</f>
        <v/>
      </c>
      <c r="K770" s="45" t="str">
        <f>PRESUPUESTO!X769</f>
        <v/>
      </c>
    </row>
    <row r="771" spans="1:11" s="74" customFormat="1" ht="12" x14ac:dyDescent="0.2">
      <c r="A771" s="78" t="str">
        <f>PRESUPUESTO!I770</f>
        <v/>
      </c>
      <c r="B771" s="78"/>
      <c r="C771" s="107" t="str">
        <f>PRESUPUESTO!K770</f>
        <v/>
      </c>
      <c r="D771" s="87" t="str">
        <f>PRESUPUESTO!L770</f>
        <v/>
      </c>
      <c r="E771" s="56" t="str">
        <f>PRESUPUESTO!N770</f>
        <v/>
      </c>
      <c r="F771" s="50"/>
      <c r="G771" s="89" t="str">
        <f>IF(PRESUPUESTO!S770="","",PRESUPUESTO!S770)</f>
        <v/>
      </c>
      <c r="H771" s="89" t="str">
        <f>PRESUPUESTO!T770</f>
        <v/>
      </c>
      <c r="I771" s="97" t="str">
        <f>PRESUPUESTO!U770</f>
        <v/>
      </c>
      <c r="K771" s="45" t="str">
        <f>PRESUPUESTO!X770</f>
        <v/>
      </c>
    </row>
    <row r="772" spans="1:11" s="74" customFormat="1" ht="12" x14ac:dyDescent="0.2">
      <c r="A772" s="78" t="str">
        <f>PRESUPUESTO!I771</f>
        <v/>
      </c>
      <c r="B772" s="78"/>
      <c r="C772" s="107" t="str">
        <f>PRESUPUESTO!K771</f>
        <v/>
      </c>
      <c r="D772" s="87" t="str">
        <f>PRESUPUESTO!L771</f>
        <v/>
      </c>
      <c r="E772" s="56" t="str">
        <f>PRESUPUESTO!N771</f>
        <v/>
      </c>
      <c r="F772" s="50"/>
      <c r="G772" s="89" t="str">
        <f>IF(PRESUPUESTO!S771="","",PRESUPUESTO!S771)</f>
        <v/>
      </c>
      <c r="H772" s="89" t="str">
        <f>PRESUPUESTO!T771</f>
        <v/>
      </c>
      <c r="I772" s="97" t="str">
        <f>PRESUPUESTO!U771</f>
        <v/>
      </c>
      <c r="K772" s="45" t="str">
        <f>PRESUPUESTO!X771</f>
        <v/>
      </c>
    </row>
    <row r="773" spans="1:11" s="74" customFormat="1" ht="12" x14ac:dyDescent="0.2">
      <c r="A773" s="78" t="str">
        <f>PRESUPUESTO!I772</f>
        <v/>
      </c>
      <c r="B773" s="78"/>
      <c r="C773" s="107" t="str">
        <f>PRESUPUESTO!K772</f>
        <v/>
      </c>
      <c r="D773" s="87" t="str">
        <f>PRESUPUESTO!L772</f>
        <v/>
      </c>
      <c r="E773" s="56" t="str">
        <f>PRESUPUESTO!N772</f>
        <v/>
      </c>
      <c r="F773" s="50"/>
      <c r="G773" s="89" t="str">
        <f>IF(PRESUPUESTO!S772="","",PRESUPUESTO!S772)</f>
        <v/>
      </c>
      <c r="H773" s="89" t="str">
        <f>PRESUPUESTO!T772</f>
        <v/>
      </c>
      <c r="I773" s="97" t="str">
        <f>PRESUPUESTO!U772</f>
        <v/>
      </c>
      <c r="K773" s="45" t="str">
        <f>PRESUPUESTO!X772</f>
        <v/>
      </c>
    </row>
    <row r="774" spans="1:11" s="74" customFormat="1" ht="12" x14ac:dyDescent="0.2">
      <c r="A774" s="78" t="str">
        <f>PRESUPUESTO!I773</f>
        <v/>
      </c>
      <c r="B774" s="78"/>
      <c r="C774" s="107" t="str">
        <f>PRESUPUESTO!K773</f>
        <v/>
      </c>
      <c r="D774" s="87" t="str">
        <f>PRESUPUESTO!L773</f>
        <v/>
      </c>
      <c r="E774" s="56" t="str">
        <f>PRESUPUESTO!N773</f>
        <v/>
      </c>
      <c r="F774" s="50"/>
      <c r="G774" s="89" t="str">
        <f>IF(PRESUPUESTO!S773="","",PRESUPUESTO!S773)</f>
        <v/>
      </c>
      <c r="H774" s="89" t="str">
        <f>PRESUPUESTO!T773</f>
        <v/>
      </c>
      <c r="I774" s="97" t="str">
        <f>PRESUPUESTO!U773</f>
        <v/>
      </c>
      <c r="K774" s="45" t="str">
        <f>PRESUPUESTO!X773</f>
        <v/>
      </c>
    </row>
    <row r="775" spans="1:11" s="74" customFormat="1" ht="12" x14ac:dyDescent="0.2">
      <c r="A775" s="78" t="str">
        <f>PRESUPUESTO!I774</f>
        <v/>
      </c>
      <c r="B775" s="78"/>
      <c r="C775" s="107" t="str">
        <f>PRESUPUESTO!K774</f>
        <v/>
      </c>
      <c r="D775" s="87" t="str">
        <f>PRESUPUESTO!L774</f>
        <v/>
      </c>
      <c r="E775" s="56" t="str">
        <f>PRESUPUESTO!N774</f>
        <v/>
      </c>
      <c r="F775" s="50"/>
      <c r="G775" s="89" t="str">
        <f>IF(PRESUPUESTO!S774="","",PRESUPUESTO!S774)</f>
        <v/>
      </c>
      <c r="H775" s="89" t="str">
        <f>PRESUPUESTO!T774</f>
        <v/>
      </c>
      <c r="I775" s="97" t="str">
        <f>PRESUPUESTO!U774</f>
        <v/>
      </c>
      <c r="K775" s="45" t="str">
        <f>PRESUPUESTO!X774</f>
        <v/>
      </c>
    </row>
    <row r="776" spans="1:11" s="74" customFormat="1" ht="12" x14ac:dyDescent="0.2">
      <c r="A776" s="78" t="str">
        <f>PRESUPUESTO!I775</f>
        <v/>
      </c>
      <c r="B776" s="78"/>
      <c r="C776" s="107" t="str">
        <f>PRESUPUESTO!K775</f>
        <v/>
      </c>
      <c r="D776" s="87" t="str">
        <f>PRESUPUESTO!L775</f>
        <v/>
      </c>
      <c r="E776" s="56" t="str">
        <f>PRESUPUESTO!N775</f>
        <v/>
      </c>
      <c r="F776" s="50"/>
      <c r="G776" s="89" t="str">
        <f>IF(PRESUPUESTO!S775="","",PRESUPUESTO!S775)</f>
        <v/>
      </c>
      <c r="H776" s="89" t="str">
        <f>PRESUPUESTO!T775</f>
        <v/>
      </c>
      <c r="I776" s="97" t="str">
        <f>PRESUPUESTO!U775</f>
        <v/>
      </c>
      <c r="K776" s="45" t="str">
        <f>PRESUPUESTO!X775</f>
        <v/>
      </c>
    </row>
    <row r="777" spans="1:11" s="74" customFormat="1" ht="12" x14ac:dyDescent="0.2">
      <c r="A777" s="78" t="str">
        <f>PRESUPUESTO!I776</f>
        <v/>
      </c>
      <c r="B777" s="78"/>
      <c r="C777" s="107" t="str">
        <f>PRESUPUESTO!K776</f>
        <v/>
      </c>
      <c r="D777" s="87" t="str">
        <f>PRESUPUESTO!L776</f>
        <v/>
      </c>
      <c r="E777" s="56" t="str">
        <f>PRESUPUESTO!N776</f>
        <v/>
      </c>
      <c r="F777" s="50"/>
      <c r="G777" s="89" t="str">
        <f>IF(PRESUPUESTO!S776="","",PRESUPUESTO!S776)</f>
        <v/>
      </c>
      <c r="H777" s="89" t="str">
        <f>PRESUPUESTO!T776</f>
        <v/>
      </c>
      <c r="I777" s="97" t="str">
        <f>PRESUPUESTO!U776</f>
        <v/>
      </c>
      <c r="K777" s="45" t="str">
        <f>PRESUPUESTO!X776</f>
        <v/>
      </c>
    </row>
    <row r="778" spans="1:11" s="74" customFormat="1" ht="12" x14ac:dyDescent="0.2">
      <c r="A778" s="78" t="str">
        <f>PRESUPUESTO!I777</f>
        <v/>
      </c>
      <c r="B778" s="78"/>
      <c r="C778" s="107" t="str">
        <f>PRESUPUESTO!K777</f>
        <v/>
      </c>
      <c r="D778" s="87" t="str">
        <f>PRESUPUESTO!L777</f>
        <v/>
      </c>
      <c r="E778" s="56" t="str">
        <f>PRESUPUESTO!N777</f>
        <v/>
      </c>
      <c r="F778" s="50"/>
      <c r="G778" s="89" t="str">
        <f>IF(PRESUPUESTO!S777="","",PRESUPUESTO!S777)</f>
        <v/>
      </c>
      <c r="H778" s="89" t="str">
        <f>PRESUPUESTO!T777</f>
        <v/>
      </c>
      <c r="I778" s="97" t="str">
        <f>PRESUPUESTO!U777</f>
        <v/>
      </c>
      <c r="K778" s="45" t="str">
        <f>PRESUPUESTO!X777</f>
        <v/>
      </c>
    </row>
    <row r="779" spans="1:11" s="74" customFormat="1" ht="12" x14ac:dyDescent="0.2">
      <c r="A779" s="78" t="str">
        <f>PRESUPUESTO!I778</f>
        <v/>
      </c>
      <c r="B779" s="78"/>
      <c r="C779" s="107" t="str">
        <f>PRESUPUESTO!K778</f>
        <v/>
      </c>
      <c r="D779" s="87" t="str">
        <f>PRESUPUESTO!L778</f>
        <v/>
      </c>
      <c r="E779" s="56" t="str">
        <f>PRESUPUESTO!N778</f>
        <v/>
      </c>
      <c r="F779" s="50"/>
      <c r="G779" s="89" t="str">
        <f>IF(PRESUPUESTO!S778="","",PRESUPUESTO!S778)</f>
        <v/>
      </c>
      <c r="H779" s="89" t="str">
        <f>PRESUPUESTO!T778</f>
        <v/>
      </c>
      <c r="I779" s="97" t="str">
        <f>PRESUPUESTO!U778</f>
        <v/>
      </c>
      <c r="K779" s="45" t="str">
        <f>PRESUPUESTO!X778</f>
        <v/>
      </c>
    </row>
    <row r="780" spans="1:11" s="74" customFormat="1" ht="12" x14ac:dyDescent="0.2">
      <c r="A780" s="78" t="str">
        <f>PRESUPUESTO!I779</f>
        <v/>
      </c>
      <c r="B780" s="78"/>
      <c r="C780" s="107" t="str">
        <f>PRESUPUESTO!K779</f>
        <v/>
      </c>
      <c r="D780" s="87" t="str">
        <f>PRESUPUESTO!L779</f>
        <v/>
      </c>
      <c r="E780" s="56" t="str">
        <f>PRESUPUESTO!N779</f>
        <v/>
      </c>
      <c r="F780" s="50"/>
      <c r="G780" s="89" t="str">
        <f>IF(PRESUPUESTO!S779="","",PRESUPUESTO!S779)</f>
        <v/>
      </c>
      <c r="H780" s="89" t="str">
        <f>PRESUPUESTO!T779</f>
        <v/>
      </c>
      <c r="I780" s="97" t="str">
        <f>PRESUPUESTO!U779</f>
        <v/>
      </c>
      <c r="K780" s="45" t="str">
        <f>PRESUPUESTO!X779</f>
        <v/>
      </c>
    </row>
    <row r="781" spans="1:11" s="74" customFormat="1" ht="12" x14ac:dyDescent="0.2">
      <c r="A781" s="78" t="str">
        <f>PRESUPUESTO!I780</f>
        <v/>
      </c>
      <c r="B781" s="78"/>
      <c r="C781" s="107" t="str">
        <f>PRESUPUESTO!K780</f>
        <v/>
      </c>
      <c r="D781" s="87" t="str">
        <f>PRESUPUESTO!L780</f>
        <v/>
      </c>
      <c r="E781" s="56" t="str">
        <f>PRESUPUESTO!N780</f>
        <v/>
      </c>
      <c r="F781" s="50"/>
      <c r="G781" s="89" t="str">
        <f>IF(PRESUPUESTO!S780="","",PRESUPUESTO!S780)</f>
        <v/>
      </c>
      <c r="H781" s="89" t="str">
        <f>PRESUPUESTO!T780</f>
        <v/>
      </c>
      <c r="I781" s="97" t="str">
        <f>PRESUPUESTO!U780</f>
        <v/>
      </c>
      <c r="K781" s="45" t="str">
        <f>PRESUPUESTO!X780</f>
        <v/>
      </c>
    </row>
    <row r="782" spans="1:11" s="74" customFormat="1" ht="12" x14ac:dyDescent="0.2">
      <c r="A782" s="78" t="str">
        <f>PRESUPUESTO!I781</f>
        <v/>
      </c>
      <c r="B782" s="78"/>
      <c r="C782" s="107" t="str">
        <f>PRESUPUESTO!K781</f>
        <v/>
      </c>
      <c r="D782" s="87" t="str">
        <f>PRESUPUESTO!L781</f>
        <v/>
      </c>
      <c r="E782" s="56" t="str">
        <f>PRESUPUESTO!N781</f>
        <v/>
      </c>
      <c r="F782" s="50"/>
      <c r="G782" s="89" t="str">
        <f>IF(PRESUPUESTO!S781="","",PRESUPUESTO!S781)</f>
        <v/>
      </c>
      <c r="H782" s="89" t="str">
        <f>PRESUPUESTO!T781</f>
        <v/>
      </c>
      <c r="I782" s="97" t="str">
        <f>PRESUPUESTO!U781</f>
        <v/>
      </c>
      <c r="K782" s="45" t="str">
        <f>PRESUPUESTO!X781</f>
        <v/>
      </c>
    </row>
    <row r="783" spans="1:11" s="74" customFormat="1" ht="12" x14ac:dyDescent="0.2">
      <c r="A783" s="78" t="str">
        <f>PRESUPUESTO!I782</f>
        <v/>
      </c>
      <c r="B783" s="78"/>
      <c r="C783" s="107" t="str">
        <f>PRESUPUESTO!K782</f>
        <v/>
      </c>
      <c r="D783" s="87" t="str">
        <f>PRESUPUESTO!L782</f>
        <v/>
      </c>
      <c r="E783" s="56" t="str">
        <f>PRESUPUESTO!N782</f>
        <v/>
      </c>
      <c r="F783" s="50"/>
      <c r="G783" s="89" t="str">
        <f>IF(PRESUPUESTO!S782="","",PRESUPUESTO!S782)</f>
        <v/>
      </c>
      <c r="H783" s="89" t="str">
        <f>PRESUPUESTO!T782</f>
        <v/>
      </c>
      <c r="I783" s="97" t="str">
        <f>PRESUPUESTO!U782</f>
        <v/>
      </c>
      <c r="K783" s="45" t="str">
        <f>PRESUPUESTO!X782</f>
        <v/>
      </c>
    </row>
    <row r="784" spans="1:11" s="74" customFormat="1" ht="12" x14ac:dyDescent="0.2">
      <c r="A784" s="78" t="str">
        <f>PRESUPUESTO!I783</f>
        <v/>
      </c>
      <c r="B784" s="78"/>
      <c r="C784" s="107" t="str">
        <f>PRESUPUESTO!K783</f>
        <v/>
      </c>
      <c r="D784" s="87" t="str">
        <f>PRESUPUESTO!L783</f>
        <v/>
      </c>
      <c r="E784" s="56" t="str">
        <f>PRESUPUESTO!N783</f>
        <v/>
      </c>
      <c r="F784" s="50"/>
      <c r="G784" s="89" t="str">
        <f>IF(PRESUPUESTO!S783="","",PRESUPUESTO!S783)</f>
        <v/>
      </c>
      <c r="H784" s="89" t="str">
        <f>PRESUPUESTO!T783</f>
        <v/>
      </c>
      <c r="I784" s="97" t="str">
        <f>PRESUPUESTO!U783</f>
        <v/>
      </c>
      <c r="K784" s="45" t="str">
        <f>PRESUPUESTO!X783</f>
        <v/>
      </c>
    </row>
    <row r="785" spans="1:11" s="74" customFormat="1" ht="12" x14ac:dyDescent="0.2">
      <c r="A785" s="78" t="str">
        <f>PRESUPUESTO!I784</f>
        <v/>
      </c>
      <c r="B785" s="78"/>
      <c r="C785" s="107" t="str">
        <f>PRESUPUESTO!K784</f>
        <v/>
      </c>
      <c r="D785" s="87" t="str">
        <f>PRESUPUESTO!L784</f>
        <v/>
      </c>
      <c r="E785" s="56" t="str">
        <f>PRESUPUESTO!N784</f>
        <v/>
      </c>
      <c r="F785" s="50"/>
      <c r="G785" s="89" t="str">
        <f>IF(PRESUPUESTO!S784="","",PRESUPUESTO!S784)</f>
        <v/>
      </c>
      <c r="H785" s="89" t="str">
        <f>PRESUPUESTO!T784</f>
        <v/>
      </c>
      <c r="I785" s="97" t="str">
        <f>PRESUPUESTO!U784</f>
        <v/>
      </c>
      <c r="K785" s="45" t="str">
        <f>PRESUPUESTO!X784</f>
        <v/>
      </c>
    </row>
    <row r="786" spans="1:11" s="74" customFormat="1" ht="12" x14ac:dyDescent="0.2">
      <c r="A786" s="78" t="str">
        <f>PRESUPUESTO!I785</f>
        <v/>
      </c>
      <c r="B786" s="78"/>
      <c r="C786" s="107" t="str">
        <f>PRESUPUESTO!K785</f>
        <v/>
      </c>
      <c r="D786" s="87" t="str">
        <f>PRESUPUESTO!L785</f>
        <v/>
      </c>
      <c r="E786" s="56" t="str">
        <f>PRESUPUESTO!N785</f>
        <v/>
      </c>
      <c r="F786" s="50"/>
      <c r="G786" s="89" t="str">
        <f>IF(PRESUPUESTO!S785="","",PRESUPUESTO!S785)</f>
        <v/>
      </c>
      <c r="H786" s="89" t="str">
        <f>PRESUPUESTO!T785</f>
        <v/>
      </c>
      <c r="I786" s="97" t="str">
        <f>PRESUPUESTO!U785</f>
        <v/>
      </c>
      <c r="K786" s="45" t="str">
        <f>PRESUPUESTO!X785</f>
        <v/>
      </c>
    </row>
    <row r="787" spans="1:11" s="74" customFormat="1" ht="12" x14ac:dyDescent="0.2">
      <c r="A787" s="78" t="str">
        <f>PRESUPUESTO!I786</f>
        <v/>
      </c>
      <c r="B787" s="78"/>
      <c r="C787" s="107" t="str">
        <f>PRESUPUESTO!K786</f>
        <v/>
      </c>
      <c r="D787" s="87" t="str">
        <f>PRESUPUESTO!L786</f>
        <v/>
      </c>
      <c r="E787" s="56" t="str">
        <f>PRESUPUESTO!N786</f>
        <v/>
      </c>
      <c r="F787" s="50"/>
      <c r="G787" s="89" t="str">
        <f>IF(PRESUPUESTO!S786="","",PRESUPUESTO!S786)</f>
        <v/>
      </c>
      <c r="H787" s="89" t="str">
        <f>PRESUPUESTO!T786</f>
        <v/>
      </c>
      <c r="I787" s="97" t="str">
        <f>PRESUPUESTO!U786</f>
        <v/>
      </c>
      <c r="K787" s="45" t="str">
        <f>PRESUPUESTO!X786</f>
        <v/>
      </c>
    </row>
    <row r="788" spans="1:11" s="74" customFormat="1" ht="12" x14ac:dyDescent="0.2">
      <c r="A788" s="78" t="str">
        <f>PRESUPUESTO!I787</f>
        <v/>
      </c>
      <c r="B788" s="78"/>
      <c r="C788" s="107" t="str">
        <f>PRESUPUESTO!K787</f>
        <v/>
      </c>
      <c r="D788" s="87" t="str">
        <f>PRESUPUESTO!L787</f>
        <v/>
      </c>
      <c r="E788" s="56" t="str">
        <f>PRESUPUESTO!N787</f>
        <v/>
      </c>
      <c r="F788" s="50"/>
      <c r="G788" s="89" t="str">
        <f>IF(PRESUPUESTO!S787="","",PRESUPUESTO!S787)</f>
        <v/>
      </c>
      <c r="H788" s="89" t="str">
        <f>PRESUPUESTO!T787</f>
        <v/>
      </c>
      <c r="I788" s="97" t="str">
        <f>PRESUPUESTO!U787</f>
        <v/>
      </c>
      <c r="K788" s="45" t="str">
        <f>PRESUPUESTO!X787</f>
        <v/>
      </c>
    </row>
    <row r="789" spans="1:11" s="74" customFormat="1" ht="12" x14ac:dyDescent="0.2">
      <c r="A789" s="78" t="str">
        <f>PRESUPUESTO!I788</f>
        <v/>
      </c>
      <c r="B789" s="78"/>
      <c r="C789" s="107" t="str">
        <f>PRESUPUESTO!K788</f>
        <v/>
      </c>
      <c r="D789" s="87" t="str">
        <f>PRESUPUESTO!L788</f>
        <v/>
      </c>
      <c r="E789" s="56" t="str">
        <f>PRESUPUESTO!N788</f>
        <v/>
      </c>
      <c r="F789" s="50"/>
      <c r="G789" s="89" t="str">
        <f>IF(PRESUPUESTO!S788="","",PRESUPUESTO!S788)</f>
        <v/>
      </c>
      <c r="H789" s="89" t="str">
        <f>PRESUPUESTO!T788</f>
        <v/>
      </c>
      <c r="I789" s="97" t="str">
        <f>PRESUPUESTO!U788</f>
        <v/>
      </c>
      <c r="K789" s="45" t="str">
        <f>PRESUPUESTO!X788</f>
        <v/>
      </c>
    </row>
    <row r="790" spans="1:11" s="74" customFormat="1" ht="12" x14ac:dyDescent="0.2">
      <c r="A790" s="78" t="str">
        <f>PRESUPUESTO!I789</f>
        <v/>
      </c>
      <c r="B790" s="78"/>
      <c r="C790" s="107" t="str">
        <f>PRESUPUESTO!K789</f>
        <v/>
      </c>
      <c r="D790" s="87" t="str">
        <f>PRESUPUESTO!L789</f>
        <v/>
      </c>
      <c r="E790" s="56" t="str">
        <f>PRESUPUESTO!N789</f>
        <v/>
      </c>
      <c r="F790" s="50"/>
      <c r="G790" s="89" t="str">
        <f>IF(PRESUPUESTO!S789="","",PRESUPUESTO!S789)</f>
        <v/>
      </c>
      <c r="H790" s="89" t="str">
        <f>PRESUPUESTO!T789</f>
        <v/>
      </c>
      <c r="I790" s="97" t="str">
        <f>PRESUPUESTO!U789</f>
        <v/>
      </c>
      <c r="K790" s="45" t="str">
        <f>PRESUPUESTO!X789</f>
        <v/>
      </c>
    </row>
    <row r="791" spans="1:11" s="74" customFormat="1" ht="12" x14ac:dyDescent="0.2">
      <c r="A791" s="78" t="str">
        <f>PRESUPUESTO!I790</f>
        <v/>
      </c>
      <c r="B791" s="78"/>
      <c r="C791" s="107" t="str">
        <f>PRESUPUESTO!K790</f>
        <v/>
      </c>
      <c r="D791" s="87" t="str">
        <f>PRESUPUESTO!L790</f>
        <v/>
      </c>
      <c r="E791" s="56" t="str">
        <f>PRESUPUESTO!N790</f>
        <v/>
      </c>
      <c r="F791" s="50"/>
      <c r="G791" s="89" t="str">
        <f>IF(PRESUPUESTO!S790="","",PRESUPUESTO!S790)</f>
        <v/>
      </c>
      <c r="H791" s="89" t="str">
        <f>PRESUPUESTO!T790</f>
        <v/>
      </c>
      <c r="I791" s="97" t="str">
        <f>PRESUPUESTO!U790</f>
        <v/>
      </c>
      <c r="K791" s="45" t="str">
        <f>PRESUPUESTO!X790</f>
        <v/>
      </c>
    </row>
    <row r="792" spans="1:11" s="74" customFormat="1" ht="12" x14ac:dyDescent="0.2">
      <c r="A792" s="78" t="str">
        <f>PRESUPUESTO!I791</f>
        <v/>
      </c>
      <c r="B792" s="78"/>
      <c r="C792" s="107" t="str">
        <f>PRESUPUESTO!K791</f>
        <v/>
      </c>
      <c r="D792" s="87" t="str">
        <f>PRESUPUESTO!L791</f>
        <v/>
      </c>
      <c r="E792" s="56" t="str">
        <f>PRESUPUESTO!N791</f>
        <v/>
      </c>
      <c r="F792" s="50"/>
      <c r="G792" s="89" t="str">
        <f>IF(PRESUPUESTO!S791="","",PRESUPUESTO!S791)</f>
        <v/>
      </c>
      <c r="H792" s="89" t="str">
        <f>PRESUPUESTO!T791</f>
        <v/>
      </c>
      <c r="I792" s="97" t="str">
        <f>PRESUPUESTO!U791</f>
        <v/>
      </c>
      <c r="K792" s="45" t="str">
        <f>PRESUPUESTO!X791</f>
        <v/>
      </c>
    </row>
    <row r="793" spans="1:11" s="74" customFormat="1" ht="12" x14ac:dyDescent="0.2">
      <c r="A793" s="78" t="str">
        <f>PRESUPUESTO!I792</f>
        <v/>
      </c>
      <c r="B793" s="78"/>
      <c r="C793" s="107" t="str">
        <f>PRESUPUESTO!K792</f>
        <v/>
      </c>
      <c r="D793" s="87" t="str">
        <f>PRESUPUESTO!L792</f>
        <v/>
      </c>
      <c r="E793" s="56" t="str">
        <f>PRESUPUESTO!N792</f>
        <v/>
      </c>
      <c r="F793" s="50"/>
      <c r="G793" s="89" t="str">
        <f>IF(PRESUPUESTO!S792="","",PRESUPUESTO!S792)</f>
        <v/>
      </c>
      <c r="H793" s="89" t="str">
        <f>PRESUPUESTO!T792</f>
        <v/>
      </c>
      <c r="I793" s="97" t="str">
        <f>PRESUPUESTO!U792</f>
        <v/>
      </c>
      <c r="K793" s="45" t="str">
        <f>PRESUPUESTO!X792</f>
        <v/>
      </c>
    </row>
    <row r="794" spans="1:11" s="74" customFormat="1" ht="12" x14ac:dyDescent="0.2">
      <c r="A794" s="78" t="str">
        <f>PRESUPUESTO!I793</f>
        <v/>
      </c>
      <c r="B794" s="78"/>
      <c r="C794" s="107" t="str">
        <f>PRESUPUESTO!K793</f>
        <v/>
      </c>
      <c r="D794" s="87" t="str">
        <f>PRESUPUESTO!L793</f>
        <v/>
      </c>
      <c r="E794" s="56" t="str">
        <f>PRESUPUESTO!N793</f>
        <v/>
      </c>
      <c r="F794" s="50"/>
      <c r="G794" s="89" t="str">
        <f>IF(PRESUPUESTO!S793="","",PRESUPUESTO!S793)</f>
        <v/>
      </c>
      <c r="H794" s="89" t="str">
        <f>PRESUPUESTO!T793</f>
        <v/>
      </c>
      <c r="I794" s="97" t="str">
        <f>PRESUPUESTO!U793</f>
        <v/>
      </c>
      <c r="K794" s="45" t="str">
        <f>PRESUPUESTO!X793</f>
        <v/>
      </c>
    </row>
    <row r="795" spans="1:11" s="74" customFormat="1" ht="12" x14ac:dyDescent="0.2">
      <c r="A795" s="78" t="str">
        <f>PRESUPUESTO!I794</f>
        <v/>
      </c>
      <c r="B795" s="78"/>
      <c r="C795" s="107" t="str">
        <f>PRESUPUESTO!K794</f>
        <v/>
      </c>
      <c r="D795" s="87" t="str">
        <f>PRESUPUESTO!L794</f>
        <v/>
      </c>
      <c r="E795" s="56" t="str">
        <f>PRESUPUESTO!N794</f>
        <v/>
      </c>
      <c r="F795" s="50"/>
      <c r="G795" s="89" t="str">
        <f>IF(PRESUPUESTO!S794="","",PRESUPUESTO!S794)</f>
        <v/>
      </c>
      <c r="H795" s="89" t="str">
        <f>PRESUPUESTO!T794</f>
        <v/>
      </c>
      <c r="I795" s="97" t="str">
        <f>PRESUPUESTO!U794</f>
        <v/>
      </c>
      <c r="K795" s="45" t="str">
        <f>PRESUPUESTO!X794</f>
        <v/>
      </c>
    </row>
    <row r="796" spans="1:11" s="74" customFormat="1" ht="12" x14ac:dyDescent="0.2">
      <c r="A796" s="78" t="str">
        <f>PRESUPUESTO!I795</f>
        <v/>
      </c>
      <c r="B796" s="78"/>
      <c r="C796" s="107" t="str">
        <f>PRESUPUESTO!K795</f>
        <v/>
      </c>
      <c r="D796" s="87" t="str">
        <f>PRESUPUESTO!L795</f>
        <v/>
      </c>
      <c r="E796" s="56" t="str">
        <f>PRESUPUESTO!N795</f>
        <v/>
      </c>
      <c r="F796" s="50"/>
      <c r="G796" s="89" t="str">
        <f>IF(PRESUPUESTO!S795="","",PRESUPUESTO!S795)</f>
        <v/>
      </c>
      <c r="H796" s="89" t="str">
        <f>PRESUPUESTO!T795</f>
        <v/>
      </c>
      <c r="I796" s="97" t="str">
        <f>PRESUPUESTO!U795</f>
        <v/>
      </c>
      <c r="K796" s="45" t="str">
        <f>PRESUPUESTO!X795</f>
        <v/>
      </c>
    </row>
    <row r="797" spans="1:11" s="74" customFormat="1" ht="12" x14ac:dyDescent="0.2">
      <c r="A797" s="78" t="str">
        <f>PRESUPUESTO!I796</f>
        <v/>
      </c>
      <c r="B797" s="78"/>
      <c r="C797" s="107" t="str">
        <f>PRESUPUESTO!K796</f>
        <v/>
      </c>
      <c r="D797" s="87" t="str">
        <f>PRESUPUESTO!L796</f>
        <v/>
      </c>
      <c r="E797" s="56" t="str">
        <f>PRESUPUESTO!N796</f>
        <v/>
      </c>
      <c r="F797" s="50"/>
      <c r="G797" s="89" t="str">
        <f>IF(PRESUPUESTO!S796="","",PRESUPUESTO!S796)</f>
        <v/>
      </c>
      <c r="H797" s="89" t="str">
        <f>PRESUPUESTO!T796</f>
        <v/>
      </c>
      <c r="I797" s="97" t="str">
        <f>PRESUPUESTO!U796</f>
        <v/>
      </c>
      <c r="K797" s="45" t="str">
        <f>PRESUPUESTO!X796</f>
        <v/>
      </c>
    </row>
    <row r="798" spans="1:11" s="74" customFormat="1" ht="12" x14ac:dyDescent="0.2">
      <c r="A798" s="78" t="str">
        <f>PRESUPUESTO!I797</f>
        <v/>
      </c>
      <c r="B798" s="78"/>
      <c r="C798" s="107" t="str">
        <f>PRESUPUESTO!K797</f>
        <v/>
      </c>
      <c r="D798" s="87" t="str">
        <f>PRESUPUESTO!L797</f>
        <v/>
      </c>
      <c r="E798" s="56" t="str">
        <f>PRESUPUESTO!N797</f>
        <v/>
      </c>
      <c r="F798" s="50"/>
      <c r="G798" s="89" t="str">
        <f>IF(PRESUPUESTO!S797="","",PRESUPUESTO!S797)</f>
        <v/>
      </c>
      <c r="H798" s="89" t="str">
        <f>PRESUPUESTO!T797</f>
        <v/>
      </c>
      <c r="I798" s="97" t="str">
        <f>PRESUPUESTO!U797</f>
        <v/>
      </c>
      <c r="K798" s="45" t="str">
        <f>PRESUPUESTO!X797</f>
        <v/>
      </c>
    </row>
    <row r="799" spans="1:11" s="74" customFormat="1" ht="12" x14ac:dyDescent="0.2">
      <c r="A799" s="78" t="str">
        <f>PRESUPUESTO!I798</f>
        <v/>
      </c>
      <c r="B799" s="78"/>
      <c r="C799" s="107" t="str">
        <f>PRESUPUESTO!K798</f>
        <v/>
      </c>
      <c r="D799" s="87" t="str">
        <f>PRESUPUESTO!L798</f>
        <v/>
      </c>
      <c r="E799" s="56" t="str">
        <f>PRESUPUESTO!N798</f>
        <v/>
      </c>
      <c r="F799" s="50"/>
      <c r="G799" s="89" t="str">
        <f>IF(PRESUPUESTO!S798="","",PRESUPUESTO!S798)</f>
        <v/>
      </c>
      <c r="H799" s="89" t="str">
        <f>PRESUPUESTO!T798</f>
        <v/>
      </c>
      <c r="I799" s="97" t="str">
        <f>PRESUPUESTO!U798</f>
        <v/>
      </c>
      <c r="K799" s="45" t="str">
        <f>PRESUPUESTO!X798</f>
        <v/>
      </c>
    </row>
    <row r="800" spans="1:11" s="74" customFormat="1" ht="12" x14ac:dyDescent="0.2">
      <c r="A800" s="78" t="str">
        <f>PRESUPUESTO!I799</f>
        <v/>
      </c>
      <c r="B800" s="78"/>
      <c r="C800" s="107" t="str">
        <f>PRESUPUESTO!K799</f>
        <v/>
      </c>
      <c r="D800" s="87" t="str">
        <f>PRESUPUESTO!L799</f>
        <v/>
      </c>
      <c r="E800" s="56" t="str">
        <f>PRESUPUESTO!N799</f>
        <v/>
      </c>
      <c r="F800" s="50"/>
      <c r="G800" s="89" t="str">
        <f>IF(PRESUPUESTO!S799="","",PRESUPUESTO!S799)</f>
        <v/>
      </c>
      <c r="H800" s="89" t="str">
        <f>PRESUPUESTO!T799</f>
        <v/>
      </c>
      <c r="I800" s="97" t="str">
        <f>PRESUPUESTO!U799</f>
        <v/>
      </c>
      <c r="K800" s="45" t="str">
        <f>PRESUPUESTO!X799</f>
        <v/>
      </c>
    </row>
    <row r="801" spans="1:11" s="74" customFormat="1" ht="12" x14ac:dyDescent="0.2">
      <c r="A801" s="78" t="str">
        <f>PRESUPUESTO!I800</f>
        <v/>
      </c>
      <c r="B801" s="78"/>
      <c r="C801" s="107" t="str">
        <f>PRESUPUESTO!K800</f>
        <v/>
      </c>
      <c r="D801" s="87" t="str">
        <f>PRESUPUESTO!L800</f>
        <v/>
      </c>
      <c r="E801" s="56" t="str">
        <f>PRESUPUESTO!N800</f>
        <v/>
      </c>
      <c r="F801" s="50"/>
      <c r="G801" s="89" t="str">
        <f>IF(PRESUPUESTO!S800="","",PRESUPUESTO!S800)</f>
        <v/>
      </c>
      <c r="H801" s="89" t="str">
        <f>PRESUPUESTO!T800</f>
        <v/>
      </c>
      <c r="I801" s="97" t="str">
        <f>PRESUPUESTO!U800</f>
        <v/>
      </c>
      <c r="K801" s="45" t="str">
        <f>PRESUPUESTO!X800</f>
        <v/>
      </c>
    </row>
    <row r="802" spans="1:11" s="74" customFormat="1" ht="12" x14ac:dyDescent="0.2">
      <c r="A802" s="78" t="str">
        <f>PRESUPUESTO!I801</f>
        <v/>
      </c>
      <c r="B802" s="78"/>
      <c r="C802" s="107" t="str">
        <f>PRESUPUESTO!K801</f>
        <v/>
      </c>
      <c r="D802" s="87" t="str">
        <f>PRESUPUESTO!L801</f>
        <v/>
      </c>
      <c r="E802" s="56" t="str">
        <f>PRESUPUESTO!N801</f>
        <v/>
      </c>
      <c r="F802" s="50"/>
      <c r="G802" s="89" t="str">
        <f>IF(PRESUPUESTO!S801="","",PRESUPUESTO!S801)</f>
        <v/>
      </c>
      <c r="H802" s="89" t="str">
        <f>PRESUPUESTO!T801</f>
        <v/>
      </c>
      <c r="I802" s="97" t="str">
        <f>PRESUPUESTO!U801</f>
        <v/>
      </c>
      <c r="K802" s="45" t="str">
        <f>PRESUPUESTO!X801</f>
        <v/>
      </c>
    </row>
    <row r="803" spans="1:11" s="74" customFormat="1" ht="12" x14ac:dyDescent="0.2">
      <c r="A803" s="78" t="str">
        <f>PRESUPUESTO!I802</f>
        <v/>
      </c>
      <c r="B803" s="78"/>
      <c r="C803" s="107" t="str">
        <f>PRESUPUESTO!K802</f>
        <v/>
      </c>
      <c r="D803" s="87" t="str">
        <f>PRESUPUESTO!L802</f>
        <v/>
      </c>
      <c r="E803" s="56" t="str">
        <f>PRESUPUESTO!N802</f>
        <v/>
      </c>
      <c r="F803" s="50"/>
      <c r="G803" s="89" t="str">
        <f>IF(PRESUPUESTO!S802="","",PRESUPUESTO!S802)</f>
        <v/>
      </c>
      <c r="H803" s="89" t="str">
        <f>PRESUPUESTO!T802</f>
        <v/>
      </c>
      <c r="I803" s="97" t="str">
        <f>PRESUPUESTO!U802</f>
        <v/>
      </c>
      <c r="K803" s="45" t="str">
        <f>PRESUPUESTO!X802</f>
        <v/>
      </c>
    </row>
    <row r="804" spans="1:11" s="74" customFormat="1" ht="12" x14ac:dyDescent="0.2">
      <c r="A804" s="78" t="str">
        <f>PRESUPUESTO!I803</f>
        <v/>
      </c>
      <c r="B804" s="78"/>
      <c r="C804" s="107" t="str">
        <f>PRESUPUESTO!K803</f>
        <v/>
      </c>
      <c r="D804" s="87" t="str">
        <f>PRESUPUESTO!L803</f>
        <v/>
      </c>
      <c r="E804" s="56" t="str">
        <f>PRESUPUESTO!N803</f>
        <v/>
      </c>
      <c r="F804" s="50"/>
      <c r="G804" s="89" t="str">
        <f>IF(PRESUPUESTO!S803="","",PRESUPUESTO!S803)</f>
        <v/>
      </c>
      <c r="H804" s="89" t="str">
        <f>PRESUPUESTO!T803</f>
        <v/>
      </c>
      <c r="I804" s="97" t="str">
        <f>PRESUPUESTO!U803</f>
        <v/>
      </c>
      <c r="K804" s="45" t="str">
        <f>PRESUPUESTO!X803</f>
        <v/>
      </c>
    </row>
    <row r="805" spans="1:11" s="74" customFormat="1" ht="12" x14ac:dyDescent="0.2">
      <c r="A805" s="78" t="str">
        <f>PRESUPUESTO!I804</f>
        <v/>
      </c>
      <c r="B805" s="78"/>
      <c r="C805" s="107" t="str">
        <f>PRESUPUESTO!K804</f>
        <v/>
      </c>
      <c r="D805" s="87" t="str">
        <f>PRESUPUESTO!L804</f>
        <v/>
      </c>
      <c r="E805" s="56" t="str">
        <f>PRESUPUESTO!N804</f>
        <v/>
      </c>
      <c r="F805" s="50"/>
      <c r="G805" s="89" t="str">
        <f>IF(PRESUPUESTO!S804="","",PRESUPUESTO!S804)</f>
        <v/>
      </c>
      <c r="H805" s="89" t="str">
        <f>PRESUPUESTO!T804</f>
        <v/>
      </c>
      <c r="I805" s="97" t="str">
        <f>PRESUPUESTO!U804</f>
        <v/>
      </c>
      <c r="K805" s="45" t="str">
        <f>PRESUPUESTO!X804</f>
        <v/>
      </c>
    </row>
    <row r="806" spans="1:11" s="74" customFormat="1" ht="12" x14ac:dyDescent="0.2">
      <c r="A806" s="78" t="str">
        <f>PRESUPUESTO!I805</f>
        <v/>
      </c>
      <c r="B806" s="78"/>
      <c r="C806" s="107" t="str">
        <f>PRESUPUESTO!K805</f>
        <v/>
      </c>
      <c r="D806" s="87" t="str">
        <f>PRESUPUESTO!L805</f>
        <v/>
      </c>
      <c r="E806" s="56" t="str">
        <f>PRESUPUESTO!N805</f>
        <v/>
      </c>
      <c r="F806" s="50"/>
      <c r="G806" s="89" t="str">
        <f>IF(PRESUPUESTO!S805="","",PRESUPUESTO!S805)</f>
        <v/>
      </c>
      <c r="H806" s="89" t="str">
        <f>PRESUPUESTO!T805</f>
        <v/>
      </c>
      <c r="I806" s="97" t="str">
        <f>PRESUPUESTO!U805</f>
        <v/>
      </c>
      <c r="K806" s="45" t="str">
        <f>PRESUPUESTO!X805</f>
        <v/>
      </c>
    </row>
    <row r="807" spans="1:11" s="74" customFormat="1" ht="12" x14ac:dyDescent="0.2">
      <c r="A807" s="78" t="str">
        <f>PRESUPUESTO!I806</f>
        <v/>
      </c>
      <c r="B807" s="78"/>
      <c r="C807" s="107" t="str">
        <f>PRESUPUESTO!K806</f>
        <v/>
      </c>
      <c r="D807" s="87" t="str">
        <f>PRESUPUESTO!L806</f>
        <v/>
      </c>
      <c r="E807" s="56" t="str">
        <f>PRESUPUESTO!N806</f>
        <v/>
      </c>
      <c r="F807" s="50"/>
      <c r="G807" s="89" t="str">
        <f>IF(PRESUPUESTO!S806="","",PRESUPUESTO!S806)</f>
        <v/>
      </c>
      <c r="H807" s="89" t="str">
        <f>PRESUPUESTO!T806</f>
        <v/>
      </c>
      <c r="I807" s="97" t="str">
        <f>PRESUPUESTO!U806</f>
        <v/>
      </c>
      <c r="K807" s="45" t="str">
        <f>PRESUPUESTO!X806</f>
        <v/>
      </c>
    </row>
    <row r="808" spans="1:11" s="74" customFormat="1" ht="12" x14ac:dyDescent="0.2">
      <c r="A808" s="78" t="str">
        <f>PRESUPUESTO!I807</f>
        <v/>
      </c>
      <c r="B808" s="78"/>
      <c r="C808" s="107" t="str">
        <f>PRESUPUESTO!K807</f>
        <v/>
      </c>
      <c r="D808" s="87" t="str">
        <f>PRESUPUESTO!L807</f>
        <v/>
      </c>
      <c r="E808" s="56" t="str">
        <f>PRESUPUESTO!N807</f>
        <v/>
      </c>
      <c r="F808" s="50"/>
      <c r="G808" s="89" t="str">
        <f>IF(PRESUPUESTO!S807="","",PRESUPUESTO!S807)</f>
        <v/>
      </c>
      <c r="H808" s="89" t="str">
        <f>PRESUPUESTO!T807</f>
        <v/>
      </c>
      <c r="I808" s="97" t="str">
        <f>PRESUPUESTO!U807</f>
        <v/>
      </c>
      <c r="K808" s="45" t="str">
        <f>PRESUPUESTO!X807</f>
        <v/>
      </c>
    </row>
    <row r="809" spans="1:11" s="74" customFormat="1" ht="12" x14ac:dyDescent="0.2">
      <c r="A809" s="78" t="str">
        <f>PRESUPUESTO!I808</f>
        <v/>
      </c>
      <c r="B809" s="78"/>
      <c r="C809" s="107" t="str">
        <f>PRESUPUESTO!K808</f>
        <v/>
      </c>
      <c r="D809" s="87" t="str">
        <f>PRESUPUESTO!L808</f>
        <v/>
      </c>
      <c r="E809" s="56" t="str">
        <f>PRESUPUESTO!N808</f>
        <v/>
      </c>
      <c r="F809" s="50"/>
      <c r="G809" s="89" t="str">
        <f>IF(PRESUPUESTO!S808="","",PRESUPUESTO!S808)</f>
        <v/>
      </c>
      <c r="H809" s="89" t="str">
        <f>PRESUPUESTO!T808</f>
        <v/>
      </c>
      <c r="I809" s="97" t="str">
        <f>PRESUPUESTO!U808</f>
        <v/>
      </c>
      <c r="K809" s="45" t="str">
        <f>PRESUPUESTO!X808</f>
        <v/>
      </c>
    </row>
    <row r="810" spans="1:11" s="74" customFormat="1" ht="12" x14ac:dyDescent="0.2">
      <c r="A810" s="78" t="str">
        <f>PRESUPUESTO!I809</f>
        <v/>
      </c>
      <c r="B810" s="78"/>
      <c r="C810" s="107" t="str">
        <f>PRESUPUESTO!K809</f>
        <v/>
      </c>
      <c r="D810" s="87" t="str">
        <f>PRESUPUESTO!L809</f>
        <v/>
      </c>
      <c r="E810" s="56" t="str">
        <f>PRESUPUESTO!N809</f>
        <v/>
      </c>
      <c r="F810" s="50"/>
      <c r="G810" s="89" t="str">
        <f>IF(PRESUPUESTO!S809="","",PRESUPUESTO!S809)</f>
        <v/>
      </c>
      <c r="H810" s="89" t="str">
        <f>PRESUPUESTO!T809</f>
        <v/>
      </c>
      <c r="I810" s="97" t="str">
        <f>PRESUPUESTO!U809</f>
        <v/>
      </c>
      <c r="K810" s="45" t="str">
        <f>PRESUPUESTO!X809</f>
        <v/>
      </c>
    </row>
    <row r="811" spans="1:11" s="74" customFormat="1" ht="12" x14ac:dyDescent="0.2">
      <c r="A811" s="78" t="str">
        <f>PRESUPUESTO!I810</f>
        <v/>
      </c>
      <c r="B811" s="78"/>
      <c r="C811" s="107" t="str">
        <f>PRESUPUESTO!K810</f>
        <v/>
      </c>
      <c r="D811" s="87" t="str">
        <f>PRESUPUESTO!L810</f>
        <v/>
      </c>
      <c r="E811" s="56" t="str">
        <f>PRESUPUESTO!N810</f>
        <v/>
      </c>
      <c r="F811" s="50"/>
      <c r="G811" s="89" t="str">
        <f>IF(PRESUPUESTO!S810="","",PRESUPUESTO!S810)</f>
        <v/>
      </c>
      <c r="H811" s="89" t="str">
        <f>PRESUPUESTO!T810</f>
        <v/>
      </c>
      <c r="I811" s="97" t="str">
        <f>PRESUPUESTO!U810</f>
        <v/>
      </c>
      <c r="K811" s="45" t="str">
        <f>PRESUPUESTO!X810</f>
        <v/>
      </c>
    </row>
    <row r="812" spans="1:11" s="74" customFormat="1" ht="12" x14ac:dyDescent="0.2">
      <c r="A812" s="78" t="str">
        <f>PRESUPUESTO!I811</f>
        <v/>
      </c>
      <c r="B812" s="78"/>
      <c r="C812" s="107" t="str">
        <f>PRESUPUESTO!K811</f>
        <v/>
      </c>
      <c r="D812" s="87" t="str">
        <f>PRESUPUESTO!L811</f>
        <v/>
      </c>
      <c r="E812" s="56" t="str">
        <f>PRESUPUESTO!N811</f>
        <v/>
      </c>
      <c r="F812" s="50"/>
      <c r="G812" s="89" t="str">
        <f>IF(PRESUPUESTO!S811="","",PRESUPUESTO!S811)</f>
        <v/>
      </c>
      <c r="H812" s="89" t="str">
        <f>PRESUPUESTO!T811</f>
        <v/>
      </c>
      <c r="I812" s="97" t="str">
        <f>PRESUPUESTO!U811</f>
        <v/>
      </c>
      <c r="K812" s="45" t="str">
        <f>PRESUPUESTO!X811</f>
        <v/>
      </c>
    </row>
    <row r="813" spans="1:11" s="74" customFormat="1" ht="12" x14ac:dyDescent="0.2">
      <c r="A813" s="78" t="str">
        <f>PRESUPUESTO!I812</f>
        <v/>
      </c>
      <c r="B813" s="78"/>
      <c r="C813" s="107" t="str">
        <f>PRESUPUESTO!K812</f>
        <v/>
      </c>
      <c r="D813" s="87" t="str">
        <f>PRESUPUESTO!L812</f>
        <v/>
      </c>
      <c r="E813" s="56" t="str">
        <f>PRESUPUESTO!N812</f>
        <v/>
      </c>
      <c r="F813" s="50"/>
      <c r="G813" s="89" t="str">
        <f>IF(PRESUPUESTO!S812="","",PRESUPUESTO!S812)</f>
        <v/>
      </c>
      <c r="H813" s="89" t="str">
        <f>PRESUPUESTO!T812</f>
        <v/>
      </c>
      <c r="I813" s="97" t="str">
        <f>PRESUPUESTO!U812</f>
        <v/>
      </c>
      <c r="K813" s="45" t="str">
        <f>PRESUPUESTO!X812</f>
        <v/>
      </c>
    </row>
    <row r="814" spans="1:11" s="74" customFormat="1" ht="12" x14ac:dyDescent="0.2">
      <c r="A814" s="78" t="str">
        <f>PRESUPUESTO!I813</f>
        <v/>
      </c>
      <c r="B814" s="78"/>
      <c r="C814" s="107" t="str">
        <f>PRESUPUESTO!K813</f>
        <v/>
      </c>
      <c r="D814" s="87" t="str">
        <f>PRESUPUESTO!L813</f>
        <v/>
      </c>
      <c r="E814" s="56" t="str">
        <f>PRESUPUESTO!N813</f>
        <v/>
      </c>
      <c r="F814" s="50"/>
      <c r="G814" s="89" t="str">
        <f>IF(PRESUPUESTO!S813="","",PRESUPUESTO!S813)</f>
        <v/>
      </c>
      <c r="H814" s="89" t="str">
        <f>PRESUPUESTO!T813</f>
        <v/>
      </c>
      <c r="I814" s="97" t="str">
        <f>PRESUPUESTO!U813</f>
        <v/>
      </c>
      <c r="K814" s="45" t="str">
        <f>PRESUPUESTO!X813</f>
        <v/>
      </c>
    </row>
    <row r="815" spans="1:11" s="74" customFormat="1" ht="12" x14ac:dyDescent="0.2">
      <c r="A815" s="78" t="str">
        <f>PRESUPUESTO!I814</f>
        <v/>
      </c>
      <c r="B815" s="78"/>
      <c r="C815" s="107" t="str">
        <f>PRESUPUESTO!K814</f>
        <v/>
      </c>
      <c r="D815" s="87" t="str">
        <f>PRESUPUESTO!L814</f>
        <v/>
      </c>
      <c r="E815" s="56" t="str">
        <f>PRESUPUESTO!N814</f>
        <v/>
      </c>
      <c r="F815" s="50"/>
      <c r="G815" s="89" t="str">
        <f>IF(PRESUPUESTO!S814="","",PRESUPUESTO!S814)</f>
        <v/>
      </c>
      <c r="H815" s="89" t="str">
        <f>PRESUPUESTO!T814</f>
        <v/>
      </c>
      <c r="I815" s="97" t="str">
        <f>PRESUPUESTO!U814</f>
        <v/>
      </c>
      <c r="K815" s="45" t="str">
        <f>PRESUPUESTO!X814</f>
        <v/>
      </c>
    </row>
    <row r="816" spans="1:11" s="74" customFormat="1" ht="12" x14ac:dyDescent="0.2">
      <c r="A816" s="78" t="str">
        <f>PRESUPUESTO!I815</f>
        <v/>
      </c>
      <c r="B816" s="78"/>
      <c r="C816" s="107" t="str">
        <f>PRESUPUESTO!K815</f>
        <v/>
      </c>
      <c r="D816" s="87" t="str">
        <f>PRESUPUESTO!L815</f>
        <v/>
      </c>
      <c r="E816" s="56" t="str">
        <f>PRESUPUESTO!N815</f>
        <v/>
      </c>
      <c r="F816" s="50"/>
      <c r="G816" s="89" t="str">
        <f>IF(PRESUPUESTO!S815="","",PRESUPUESTO!S815)</f>
        <v/>
      </c>
      <c r="H816" s="89" t="str">
        <f>PRESUPUESTO!T815</f>
        <v/>
      </c>
      <c r="I816" s="97" t="str">
        <f>PRESUPUESTO!U815</f>
        <v/>
      </c>
      <c r="K816" s="45" t="str">
        <f>PRESUPUESTO!X815</f>
        <v/>
      </c>
    </row>
    <row r="817" spans="1:11" s="74" customFormat="1" ht="12" x14ac:dyDescent="0.2">
      <c r="A817" s="78" t="str">
        <f>PRESUPUESTO!I816</f>
        <v/>
      </c>
      <c r="B817" s="78"/>
      <c r="C817" s="107" t="str">
        <f>PRESUPUESTO!K816</f>
        <v/>
      </c>
      <c r="D817" s="87" t="str">
        <f>PRESUPUESTO!L816</f>
        <v/>
      </c>
      <c r="E817" s="56" t="str">
        <f>PRESUPUESTO!N816</f>
        <v/>
      </c>
      <c r="F817" s="50"/>
      <c r="G817" s="89" t="str">
        <f>IF(PRESUPUESTO!S816="","",PRESUPUESTO!S816)</f>
        <v/>
      </c>
      <c r="H817" s="89" t="str">
        <f>PRESUPUESTO!T816</f>
        <v/>
      </c>
      <c r="I817" s="97" t="str">
        <f>PRESUPUESTO!U816</f>
        <v/>
      </c>
      <c r="K817" s="45" t="str">
        <f>PRESUPUESTO!X816</f>
        <v/>
      </c>
    </row>
    <row r="818" spans="1:11" s="74" customFormat="1" ht="12" x14ac:dyDescent="0.2">
      <c r="A818" s="78" t="str">
        <f>PRESUPUESTO!I817</f>
        <v/>
      </c>
      <c r="B818" s="78"/>
      <c r="C818" s="107" t="str">
        <f>PRESUPUESTO!K817</f>
        <v/>
      </c>
      <c r="D818" s="87" t="str">
        <f>PRESUPUESTO!L817</f>
        <v/>
      </c>
      <c r="E818" s="56" t="str">
        <f>PRESUPUESTO!N817</f>
        <v/>
      </c>
      <c r="F818" s="50"/>
      <c r="G818" s="89" t="str">
        <f>IF(PRESUPUESTO!S817="","",PRESUPUESTO!S817)</f>
        <v/>
      </c>
      <c r="H818" s="89" t="str">
        <f>PRESUPUESTO!T817</f>
        <v/>
      </c>
      <c r="I818" s="97" t="str">
        <f>PRESUPUESTO!U817</f>
        <v/>
      </c>
      <c r="K818" s="45" t="str">
        <f>PRESUPUESTO!X817</f>
        <v/>
      </c>
    </row>
    <row r="819" spans="1:11" s="74" customFormat="1" ht="12" x14ac:dyDescent="0.2">
      <c r="A819" s="78" t="str">
        <f>PRESUPUESTO!I818</f>
        <v/>
      </c>
      <c r="B819" s="78"/>
      <c r="C819" s="107" t="str">
        <f>PRESUPUESTO!K818</f>
        <v/>
      </c>
      <c r="D819" s="87" t="str">
        <f>PRESUPUESTO!L818</f>
        <v/>
      </c>
      <c r="E819" s="56" t="str">
        <f>PRESUPUESTO!N818</f>
        <v/>
      </c>
      <c r="F819" s="50"/>
      <c r="G819" s="89" t="str">
        <f>IF(PRESUPUESTO!S818="","",PRESUPUESTO!S818)</f>
        <v/>
      </c>
      <c r="H819" s="89" t="str">
        <f>PRESUPUESTO!T818</f>
        <v/>
      </c>
      <c r="I819" s="97" t="str">
        <f>PRESUPUESTO!U818</f>
        <v/>
      </c>
      <c r="K819" s="45" t="str">
        <f>PRESUPUESTO!X818</f>
        <v/>
      </c>
    </row>
    <row r="820" spans="1:11" s="74" customFormat="1" ht="12" x14ac:dyDescent="0.2">
      <c r="A820" s="78" t="str">
        <f>PRESUPUESTO!I819</f>
        <v/>
      </c>
      <c r="B820" s="78"/>
      <c r="C820" s="107" t="str">
        <f>PRESUPUESTO!K819</f>
        <v/>
      </c>
      <c r="D820" s="87" t="str">
        <f>PRESUPUESTO!L819</f>
        <v/>
      </c>
      <c r="E820" s="56" t="str">
        <f>PRESUPUESTO!N819</f>
        <v/>
      </c>
      <c r="F820" s="50"/>
      <c r="G820" s="89" t="str">
        <f>IF(PRESUPUESTO!S819="","",PRESUPUESTO!S819)</f>
        <v/>
      </c>
      <c r="H820" s="89" t="str">
        <f>PRESUPUESTO!T819</f>
        <v/>
      </c>
      <c r="I820" s="97" t="str">
        <f>PRESUPUESTO!U819</f>
        <v/>
      </c>
      <c r="K820" s="45" t="str">
        <f>PRESUPUESTO!X819</f>
        <v/>
      </c>
    </row>
    <row r="821" spans="1:11" s="74" customFormat="1" ht="12" x14ac:dyDescent="0.2">
      <c r="A821" s="78" t="str">
        <f>PRESUPUESTO!I820</f>
        <v/>
      </c>
      <c r="B821" s="78"/>
      <c r="C821" s="107" t="str">
        <f>PRESUPUESTO!K820</f>
        <v/>
      </c>
      <c r="D821" s="87" t="str">
        <f>PRESUPUESTO!L820</f>
        <v/>
      </c>
      <c r="E821" s="56" t="str">
        <f>PRESUPUESTO!N820</f>
        <v/>
      </c>
      <c r="F821" s="50"/>
      <c r="G821" s="89" t="str">
        <f>IF(PRESUPUESTO!S820="","",PRESUPUESTO!S820)</f>
        <v/>
      </c>
      <c r="H821" s="89" t="str">
        <f>PRESUPUESTO!T820</f>
        <v/>
      </c>
      <c r="I821" s="97" t="str">
        <f>PRESUPUESTO!U820</f>
        <v/>
      </c>
      <c r="K821" s="45" t="str">
        <f>PRESUPUESTO!X820</f>
        <v/>
      </c>
    </row>
    <row r="822" spans="1:11" s="74" customFormat="1" ht="12" x14ac:dyDescent="0.2">
      <c r="A822" s="78" t="str">
        <f>PRESUPUESTO!I821</f>
        <v/>
      </c>
      <c r="B822" s="78"/>
      <c r="C822" s="107" t="str">
        <f>PRESUPUESTO!K821</f>
        <v/>
      </c>
      <c r="D822" s="87" t="str">
        <f>PRESUPUESTO!L821</f>
        <v/>
      </c>
      <c r="E822" s="56" t="str">
        <f>PRESUPUESTO!N821</f>
        <v/>
      </c>
      <c r="F822" s="50"/>
      <c r="G822" s="89" t="str">
        <f>IF(PRESUPUESTO!S821="","",PRESUPUESTO!S821)</f>
        <v/>
      </c>
      <c r="H822" s="89" t="str">
        <f>PRESUPUESTO!T821</f>
        <v/>
      </c>
      <c r="I822" s="97" t="str">
        <f>PRESUPUESTO!U821</f>
        <v/>
      </c>
      <c r="K822" s="45" t="str">
        <f>PRESUPUESTO!X821</f>
        <v/>
      </c>
    </row>
    <row r="823" spans="1:11" s="74" customFormat="1" ht="12" x14ac:dyDescent="0.2">
      <c r="A823" s="78" t="str">
        <f>PRESUPUESTO!I822</f>
        <v/>
      </c>
      <c r="B823" s="78"/>
      <c r="C823" s="107" t="str">
        <f>PRESUPUESTO!K822</f>
        <v/>
      </c>
      <c r="D823" s="87" t="str">
        <f>PRESUPUESTO!L822</f>
        <v/>
      </c>
      <c r="E823" s="56" t="str">
        <f>PRESUPUESTO!N822</f>
        <v/>
      </c>
      <c r="F823" s="50"/>
      <c r="G823" s="89" t="str">
        <f>IF(PRESUPUESTO!S822="","",PRESUPUESTO!S822)</f>
        <v/>
      </c>
      <c r="H823" s="89" t="str">
        <f>PRESUPUESTO!T822</f>
        <v/>
      </c>
      <c r="I823" s="97" t="str">
        <f>PRESUPUESTO!U822</f>
        <v/>
      </c>
      <c r="K823" s="45" t="str">
        <f>PRESUPUESTO!X822</f>
        <v/>
      </c>
    </row>
    <row r="824" spans="1:11" s="74" customFormat="1" ht="12" x14ac:dyDescent="0.2">
      <c r="A824" s="78" t="str">
        <f>PRESUPUESTO!I823</f>
        <v/>
      </c>
      <c r="B824" s="78"/>
      <c r="C824" s="107" t="str">
        <f>PRESUPUESTO!K823</f>
        <v/>
      </c>
      <c r="D824" s="87" t="str">
        <f>PRESUPUESTO!L823</f>
        <v/>
      </c>
      <c r="E824" s="56" t="str">
        <f>PRESUPUESTO!N823</f>
        <v/>
      </c>
      <c r="F824" s="50"/>
      <c r="G824" s="89" t="str">
        <f>IF(PRESUPUESTO!S823="","",PRESUPUESTO!S823)</f>
        <v/>
      </c>
      <c r="H824" s="89" t="str">
        <f>PRESUPUESTO!T823</f>
        <v/>
      </c>
      <c r="I824" s="97" t="str">
        <f>PRESUPUESTO!U823</f>
        <v/>
      </c>
      <c r="K824" s="45" t="str">
        <f>PRESUPUESTO!X823</f>
        <v/>
      </c>
    </row>
    <row r="825" spans="1:11" s="74" customFormat="1" ht="12" x14ac:dyDescent="0.2">
      <c r="A825" s="78" t="str">
        <f>PRESUPUESTO!I824</f>
        <v/>
      </c>
      <c r="B825" s="78"/>
      <c r="C825" s="107" t="str">
        <f>PRESUPUESTO!K824</f>
        <v/>
      </c>
      <c r="D825" s="87" t="str">
        <f>PRESUPUESTO!L824</f>
        <v/>
      </c>
      <c r="E825" s="56" t="str">
        <f>PRESUPUESTO!N824</f>
        <v/>
      </c>
      <c r="F825" s="50"/>
      <c r="G825" s="89" t="str">
        <f>IF(PRESUPUESTO!S824="","",PRESUPUESTO!S824)</f>
        <v/>
      </c>
      <c r="H825" s="89" t="str">
        <f>PRESUPUESTO!T824</f>
        <v/>
      </c>
      <c r="I825" s="97" t="str">
        <f>PRESUPUESTO!U824</f>
        <v/>
      </c>
      <c r="K825" s="45" t="str">
        <f>PRESUPUESTO!X824</f>
        <v/>
      </c>
    </row>
    <row r="826" spans="1:11" s="74" customFormat="1" ht="12" x14ac:dyDescent="0.2">
      <c r="A826" s="78" t="str">
        <f>PRESUPUESTO!I825</f>
        <v/>
      </c>
      <c r="B826" s="78"/>
      <c r="C826" s="107" t="str">
        <f>PRESUPUESTO!K825</f>
        <v/>
      </c>
      <c r="D826" s="87" t="str">
        <f>PRESUPUESTO!L825</f>
        <v/>
      </c>
      <c r="E826" s="56" t="str">
        <f>PRESUPUESTO!N825</f>
        <v/>
      </c>
      <c r="F826" s="50"/>
      <c r="G826" s="89" t="str">
        <f>IF(PRESUPUESTO!S825="","",PRESUPUESTO!S825)</f>
        <v/>
      </c>
      <c r="H826" s="89" t="str">
        <f>PRESUPUESTO!T825</f>
        <v/>
      </c>
      <c r="I826" s="97" t="str">
        <f>PRESUPUESTO!U825</f>
        <v/>
      </c>
      <c r="K826" s="45" t="str">
        <f>PRESUPUESTO!X825</f>
        <v/>
      </c>
    </row>
    <row r="827" spans="1:11" s="74" customFormat="1" ht="12" x14ac:dyDescent="0.2">
      <c r="A827" s="78" t="str">
        <f>PRESUPUESTO!I826</f>
        <v/>
      </c>
      <c r="B827" s="78"/>
      <c r="C827" s="107" t="str">
        <f>PRESUPUESTO!K826</f>
        <v/>
      </c>
      <c r="D827" s="87" t="str">
        <f>PRESUPUESTO!L826</f>
        <v/>
      </c>
      <c r="E827" s="56" t="str">
        <f>PRESUPUESTO!N826</f>
        <v/>
      </c>
      <c r="F827" s="50"/>
      <c r="G827" s="89" t="str">
        <f>IF(PRESUPUESTO!S826="","",PRESUPUESTO!S826)</f>
        <v/>
      </c>
      <c r="H827" s="89" t="str">
        <f>PRESUPUESTO!T826</f>
        <v/>
      </c>
      <c r="I827" s="97" t="str">
        <f>PRESUPUESTO!U826</f>
        <v/>
      </c>
      <c r="K827" s="45" t="str">
        <f>PRESUPUESTO!X826</f>
        <v/>
      </c>
    </row>
    <row r="828" spans="1:11" s="74" customFormat="1" ht="12" x14ac:dyDescent="0.2">
      <c r="A828" s="78" t="str">
        <f>PRESUPUESTO!I827</f>
        <v/>
      </c>
      <c r="B828" s="78"/>
      <c r="C828" s="107" t="str">
        <f>PRESUPUESTO!K827</f>
        <v/>
      </c>
      <c r="D828" s="87" t="str">
        <f>PRESUPUESTO!L827</f>
        <v/>
      </c>
      <c r="E828" s="56" t="str">
        <f>PRESUPUESTO!N827</f>
        <v/>
      </c>
      <c r="F828" s="50"/>
      <c r="G828" s="89" t="str">
        <f>IF(PRESUPUESTO!S827="","",PRESUPUESTO!S827)</f>
        <v/>
      </c>
      <c r="H828" s="89" t="str">
        <f>PRESUPUESTO!T827</f>
        <v/>
      </c>
      <c r="I828" s="97" t="str">
        <f>PRESUPUESTO!U827</f>
        <v/>
      </c>
      <c r="K828" s="45" t="str">
        <f>PRESUPUESTO!X827</f>
        <v/>
      </c>
    </row>
    <row r="829" spans="1:11" s="74" customFormat="1" ht="12" x14ac:dyDescent="0.2">
      <c r="A829" s="78" t="str">
        <f>PRESUPUESTO!I828</f>
        <v/>
      </c>
      <c r="B829" s="78"/>
      <c r="C829" s="107" t="str">
        <f>PRESUPUESTO!K828</f>
        <v/>
      </c>
      <c r="D829" s="87" t="str">
        <f>PRESUPUESTO!L828</f>
        <v/>
      </c>
      <c r="E829" s="56" t="str">
        <f>PRESUPUESTO!N828</f>
        <v/>
      </c>
      <c r="F829" s="50"/>
      <c r="G829" s="89" t="str">
        <f>IF(PRESUPUESTO!S828="","",PRESUPUESTO!S828)</f>
        <v/>
      </c>
      <c r="H829" s="89" t="str">
        <f>PRESUPUESTO!T828</f>
        <v/>
      </c>
      <c r="I829" s="97" t="str">
        <f>PRESUPUESTO!U828</f>
        <v/>
      </c>
      <c r="K829" s="45" t="str">
        <f>PRESUPUESTO!X828</f>
        <v/>
      </c>
    </row>
    <row r="830" spans="1:11" s="74" customFormat="1" ht="12" x14ac:dyDescent="0.2">
      <c r="A830" s="78" t="str">
        <f>PRESUPUESTO!I829</f>
        <v/>
      </c>
      <c r="B830" s="78"/>
      <c r="C830" s="107" t="str">
        <f>PRESUPUESTO!K829</f>
        <v/>
      </c>
      <c r="D830" s="87" t="str">
        <f>PRESUPUESTO!L829</f>
        <v/>
      </c>
      <c r="E830" s="56" t="str">
        <f>PRESUPUESTO!N829</f>
        <v/>
      </c>
      <c r="F830" s="50"/>
      <c r="G830" s="89" t="str">
        <f>IF(PRESUPUESTO!S829="","",PRESUPUESTO!S829)</f>
        <v/>
      </c>
      <c r="H830" s="89" t="str">
        <f>PRESUPUESTO!T829</f>
        <v/>
      </c>
      <c r="I830" s="97" t="str">
        <f>PRESUPUESTO!U829</f>
        <v/>
      </c>
      <c r="K830" s="45" t="str">
        <f>PRESUPUESTO!X829</f>
        <v/>
      </c>
    </row>
    <row r="831" spans="1:11" s="74" customFormat="1" ht="12" x14ac:dyDescent="0.2">
      <c r="A831" s="78" t="str">
        <f>PRESUPUESTO!I830</f>
        <v/>
      </c>
      <c r="B831" s="78"/>
      <c r="C831" s="107" t="str">
        <f>PRESUPUESTO!K830</f>
        <v/>
      </c>
      <c r="D831" s="87" t="str">
        <f>PRESUPUESTO!L830</f>
        <v/>
      </c>
      <c r="E831" s="56" t="str">
        <f>PRESUPUESTO!N830</f>
        <v/>
      </c>
      <c r="F831" s="50"/>
      <c r="G831" s="89" t="str">
        <f>IF(PRESUPUESTO!S830="","",PRESUPUESTO!S830)</f>
        <v/>
      </c>
      <c r="H831" s="89" t="str">
        <f>PRESUPUESTO!T830</f>
        <v/>
      </c>
      <c r="I831" s="97" t="str">
        <f>PRESUPUESTO!U830</f>
        <v/>
      </c>
      <c r="K831" s="45" t="str">
        <f>PRESUPUESTO!X830</f>
        <v/>
      </c>
    </row>
    <row r="832" spans="1:11" s="74" customFormat="1" ht="12" x14ac:dyDescent="0.2">
      <c r="A832" s="78" t="str">
        <f>PRESUPUESTO!I831</f>
        <v/>
      </c>
      <c r="B832" s="78"/>
      <c r="C832" s="107" t="str">
        <f>PRESUPUESTO!K831</f>
        <v/>
      </c>
      <c r="D832" s="87" t="str">
        <f>PRESUPUESTO!L831</f>
        <v/>
      </c>
      <c r="E832" s="56" t="str">
        <f>PRESUPUESTO!N831</f>
        <v/>
      </c>
      <c r="F832" s="50"/>
      <c r="G832" s="89" t="str">
        <f>IF(PRESUPUESTO!S831="","",PRESUPUESTO!S831)</f>
        <v/>
      </c>
      <c r="H832" s="89" t="str">
        <f>PRESUPUESTO!T831</f>
        <v/>
      </c>
      <c r="I832" s="97" t="str">
        <f>PRESUPUESTO!U831</f>
        <v/>
      </c>
      <c r="K832" s="45" t="str">
        <f>PRESUPUESTO!X831</f>
        <v/>
      </c>
    </row>
    <row r="833" spans="1:11" s="74" customFormat="1" ht="12" x14ac:dyDescent="0.2">
      <c r="A833" s="78" t="str">
        <f>PRESUPUESTO!I832</f>
        <v/>
      </c>
      <c r="B833" s="78"/>
      <c r="C833" s="107" t="str">
        <f>PRESUPUESTO!K832</f>
        <v/>
      </c>
      <c r="D833" s="87" t="str">
        <f>PRESUPUESTO!L832</f>
        <v/>
      </c>
      <c r="E833" s="56" t="str">
        <f>PRESUPUESTO!N832</f>
        <v/>
      </c>
      <c r="F833" s="50"/>
      <c r="G833" s="89" t="str">
        <f>IF(PRESUPUESTO!S832="","",PRESUPUESTO!S832)</f>
        <v/>
      </c>
      <c r="H833" s="89" t="str">
        <f>PRESUPUESTO!T832</f>
        <v/>
      </c>
      <c r="I833" s="97" t="str">
        <f>PRESUPUESTO!U832</f>
        <v/>
      </c>
      <c r="K833" s="45" t="str">
        <f>PRESUPUESTO!X832</f>
        <v/>
      </c>
    </row>
    <row r="834" spans="1:11" s="74" customFormat="1" ht="12" x14ac:dyDescent="0.2">
      <c r="A834" s="78" t="str">
        <f>PRESUPUESTO!I833</f>
        <v/>
      </c>
      <c r="B834" s="78"/>
      <c r="C834" s="107" t="str">
        <f>PRESUPUESTO!K833</f>
        <v/>
      </c>
      <c r="D834" s="87" t="str">
        <f>PRESUPUESTO!L833</f>
        <v/>
      </c>
      <c r="E834" s="56" t="str">
        <f>PRESUPUESTO!N833</f>
        <v/>
      </c>
      <c r="F834" s="50"/>
      <c r="G834" s="89" t="str">
        <f>IF(PRESUPUESTO!S833="","",PRESUPUESTO!S833)</f>
        <v/>
      </c>
      <c r="H834" s="89" t="str">
        <f>PRESUPUESTO!T833</f>
        <v/>
      </c>
      <c r="I834" s="97" t="str">
        <f>PRESUPUESTO!U833</f>
        <v/>
      </c>
      <c r="K834" s="45" t="str">
        <f>PRESUPUESTO!X833</f>
        <v/>
      </c>
    </row>
    <row r="835" spans="1:11" s="74" customFormat="1" ht="12" x14ac:dyDescent="0.2">
      <c r="A835" s="78" t="str">
        <f>PRESUPUESTO!I834</f>
        <v/>
      </c>
      <c r="B835" s="78"/>
      <c r="C835" s="107" t="str">
        <f>PRESUPUESTO!K834</f>
        <v/>
      </c>
      <c r="D835" s="87" t="str">
        <f>PRESUPUESTO!L834</f>
        <v/>
      </c>
      <c r="E835" s="56" t="str">
        <f>PRESUPUESTO!N834</f>
        <v/>
      </c>
      <c r="F835" s="50"/>
      <c r="G835" s="89" t="str">
        <f>IF(PRESUPUESTO!S834="","",PRESUPUESTO!S834)</f>
        <v/>
      </c>
      <c r="H835" s="89" t="str">
        <f>PRESUPUESTO!T834</f>
        <v/>
      </c>
      <c r="I835" s="97" t="str">
        <f>PRESUPUESTO!U834</f>
        <v/>
      </c>
      <c r="K835" s="45" t="str">
        <f>PRESUPUESTO!X834</f>
        <v/>
      </c>
    </row>
    <row r="836" spans="1:11" s="74" customFormat="1" ht="12" x14ac:dyDescent="0.2">
      <c r="A836" s="78" t="str">
        <f>PRESUPUESTO!I835</f>
        <v/>
      </c>
      <c r="B836" s="78"/>
      <c r="C836" s="107" t="str">
        <f>PRESUPUESTO!K835</f>
        <v/>
      </c>
      <c r="D836" s="87" t="str">
        <f>PRESUPUESTO!L835</f>
        <v/>
      </c>
      <c r="E836" s="56" t="str">
        <f>PRESUPUESTO!N835</f>
        <v/>
      </c>
      <c r="F836" s="50"/>
      <c r="G836" s="89" t="str">
        <f>IF(PRESUPUESTO!S835="","",PRESUPUESTO!S835)</f>
        <v/>
      </c>
      <c r="H836" s="89" t="str">
        <f>PRESUPUESTO!T835</f>
        <v/>
      </c>
      <c r="I836" s="97" t="str">
        <f>PRESUPUESTO!U835</f>
        <v/>
      </c>
      <c r="K836" s="45" t="str">
        <f>PRESUPUESTO!X835</f>
        <v/>
      </c>
    </row>
    <row r="837" spans="1:11" s="74" customFormat="1" ht="12" x14ac:dyDescent="0.2">
      <c r="A837" s="78" t="str">
        <f>PRESUPUESTO!I836</f>
        <v/>
      </c>
      <c r="B837" s="78"/>
      <c r="C837" s="107" t="str">
        <f>PRESUPUESTO!K836</f>
        <v/>
      </c>
      <c r="D837" s="87" t="str">
        <f>PRESUPUESTO!L836</f>
        <v/>
      </c>
      <c r="E837" s="56" t="str">
        <f>PRESUPUESTO!N836</f>
        <v/>
      </c>
      <c r="F837" s="50"/>
      <c r="G837" s="89" t="str">
        <f>IF(PRESUPUESTO!S836="","",PRESUPUESTO!S836)</f>
        <v/>
      </c>
      <c r="H837" s="89" t="str">
        <f>PRESUPUESTO!T836</f>
        <v/>
      </c>
      <c r="I837" s="97" t="str">
        <f>PRESUPUESTO!U836</f>
        <v/>
      </c>
      <c r="K837" s="45" t="str">
        <f>PRESUPUESTO!X836</f>
        <v/>
      </c>
    </row>
    <row r="838" spans="1:11" s="74" customFormat="1" ht="12" x14ac:dyDescent="0.2">
      <c r="A838" s="78" t="str">
        <f>PRESUPUESTO!I837</f>
        <v/>
      </c>
      <c r="B838" s="78"/>
      <c r="C838" s="107" t="str">
        <f>PRESUPUESTO!K837</f>
        <v/>
      </c>
      <c r="D838" s="87" t="str">
        <f>PRESUPUESTO!L837</f>
        <v/>
      </c>
      <c r="E838" s="56" t="str">
        <f>PRESUPUESTO!N837</f>
        <v/>
      </c>
      <c r="F838" s="50"/>
      <c r="G838" s="89" t="str">
        <f>IF(PRESUPUESTO!S837="","",PRESUPUESTO!S837)</f>
        <v/>
      </c>
      <c r="H838" s="89" t="str">
        <f>PRESUPUESTO!T837</f>
        <v/>
      </c>
      <c r="I838" s="97" t="str">
        <f>PRESUPUESTO!U837</f>
        <v/>
      </c>
      <c r="K838" s="45" t="str">
        <f>PRESUPUESTO!X837</f>
        <v/>
      </c>
    </row>
    <row r="839" spans="1:11" s="74" customFormat="1" ht="12" x14ac:dyDescent="0.2">
      <c r="A839" s="78" t="str">
        <f>PRESUPUESTO!I838</f>
        <v/>
      </c>
      <c r="B839" s="78"/>
      <c r="C839" s="107" t="str">
        <f>PRESUPUESTO!K838</f>
        <v/>
      </c>
      <c r="D839" s="87" t="str">
        <f>PRESUPUESTO!L838</f>
        <v/>
      </c>
      <c r="E839" s="56" t="str">
        <f>PRESUPUESTO!N838</f>
        <v/>
      </c>
      <c r="F839" s="50"/>
      <c r="G839" s="89" t="str">
        <f>IF(PRESUPUESTO!S838="","",PRESUPUESTO!S838)</f>
        <v/>
      </c>
      <c r="H839" s="89" t="str">
        <f>PRESUPUESTO!T838</f>
        <v/>
      </c>
      <c r="I839" s="97" t="str">
        <f>PRESUPUESTO!U838</f>
        <v/>
      </c>
      <c r="K839" s="45" t="str">
        <f>PRESUPUESTO!X838</f>
        <v/>
      </c>
    </row>
    <row r="840" spans="1:11" s="74" customFormat="1" ht="12" x14ac:dyDescent="0.2">
      <c r="A840" s="78" t="str">
        <f>PRESUPUESTO!I839</f>
        <v/>
      </c>
      <c r="B840" s="78"/>
      <c r="C840" s="107" t="str">
        <f>PRESUPUESTO!K839</f>
        <v/>
      </c>
      <c r="D840" s="87" t="str">
        <f>PRESUPUESTO!L839</f>
        <v/>
      </c>
      <c r="E840" s="56" t="str">
        <f>PRESUPUESTO!N839</f>
        <v/>
      </c>
      <c r="F840" s="50"/>
      <c r="G840" s="89" t="str">
        <f>IF(PRESUPUESTO!S839="","",PRESUPUESTO!S839)</f>
        <v/>
      </c>
      <c r="H840" s="89" t="str">
        <f>PRESUPUESTO!T839</f>
        <v/>
      </c>
      <c r="I840" s="97" t="str">
        <f>PRESUPUESTO!U839</f>
        <v/>
      </c>
      <c r="K840" s="45" t="str">
        <f>PRESUPUESTO!X839</f>
        <v/>
      </c>
    </row>
    <row r="841" spans="1:11" s="74" customFormat="1" ht="12" x14ac:dyDescent="0.2">
      <c r="A841" s="78" t="str">
        <f>PRESUPUESTO!I840</f>
        <v/>
      </c>
      <c r="B841" s="78"/>
      <c r="C841" s="107" t="str">
        <f>PRESUPUESTO!K840</f>
        <v/>
      </c>
      <c r="D841" s="87" t="str">
        <f>PRESUPUESTO!L840</f>
        <v/>
      </c>
      <c r="E841" s="56" t="str">
        <f>PRESUPUESTO!N840</f>
        <v/>
      </c>
      <c r="F841" s="50"/>
      <c r="G841" s="89" t="str">
        <f>IF(PRESUPUESTO!S840="","",PRESUPUESTO!S840)</f>
        <v/>
      </c>
      <c r="H841" s="89" t="str">
        <f>PRESUPUESTO!T840</f>
        <v/>
      </c>
      <c r="I841" s="97" t="str">
        <f>PRESUPUESTO!U840</f>
        <v/>
      </c>
      <c r="K841" s="45" t="str">
        <f>PRESUPUESTO!X840</f>
        <v/>
      </c>
    </row>
    <row r="842" spans="1:11" s="74" customFormat="1" ht="12" x14ac:dyDescent="0.2">
      <c r="A842" s="78" t="str">
        <f>PRESUPUESTO!I841</f>
        <v/>
      </c>
      <c r="B842" s="78"/>
      <c r="C842" s="107" t="str">
        <f>PRESUPUESTO!K841</f>
        <v/>
      </c>
      <c r="D842" s="87" t="str">
        <f>PRESUPUESTO!L841</f>
        <v/>
      </c>
      <c r="E842" s="56" t="str">
        <f>PRESUPUESTO!N841</f>
        <v/>
      </c>
      <c r="F842" s="50"/>
      <c r="G842" s="89" t="str">
        <f>IF(PRESUPUESTO!S841="","",PRESUPUESTO!S841)</f>
        <v/>
      </c>
      <c r="H842" s="89" t="str">
        <f>PRESUPUESTO!T841</f>
        <v/>
      </c>
      <c r="I842" s="97" t="str">
        <f>PRESUPUESTO!U841</f>
        <v/>
      </c>
      <c r="K842" s="45" t="str">
        <f>PRESUPUESTO!X841</f>
        <v/>
      </c>
    </row>
    <row r="843" spans="1:11" s="74" customFormat="1" ht="12" x14ac:dyDescent="0.2">
      <c r="A843" s="78" t="str">
        <f>PRESUPUESTO!I842</f>
        <v/>
      </c>
      <c r="B843" s="78"/>
      <c r="C843" s="107" t="str">
        <f>PRESUPUESTO!K842</f>
        <v/>
      </c>
      <c r="D843" s="87" t="str">
        <f>PRESUPUESTO!L842</f>
        <v/>
      </c>
      <c r="E843" s="56" t="str">
        <f>PRESUPUESTO!N842</f>
        <v/>
      </c>
      <c r="F843" s="50"/>
      <c r="G843" s="89" t="str">
        <f>IF(PRESUPUESTO!S842="","",PRESUPUESTO!S842)</f>
        <v/>
      </c>
      <c r="H843" s="89" t="str">
        <f>PRESUPUESTO!T842</f>
        <v/>
      </c>
      <c r="I843" s="97" t="str">
        <f>PRESUPUESTO!U842</f>
        <v/>
      </c>
      <c r="K843" s="45" t="str">
        <f>PRESUPUESTO!X842</f>
        <v/>
      </c>
    </row>
    <row r="844" spans="1:11" s="74" customFormat="1" ht="12" x14ac:dyDescent="0.2">
      <c r="A844" s="78" t="str">
        <f>PRESUPUESTO!I843</f>
        <v/>
      </c>
      <c r="B844" s="78"/>
      <c r="C844" s="107" t="str">
        <f>PRESUPUESTO!K843</f>
        <v/>
      </c>
      <c r="D844" s="87" t="str">
        <f>PRESUPUESTO!L843</f>
        <v/>
      </c>
      <c r="E844" s="56" t="str">
        <f>PRESUPUESTO!N843</f>
        <v/>
      </c>
      <c r="F844" s="50"/>
      <c r="G844" s="89" t="str">
        <f>IF(PRESUPUESTO!S843="","",PRESUPUESTO!S843)</f>
        <v/>
      </c>
      <c r="H844" s="89" t="str">
        <f>PRESUPUESTO!T843</f>
        <v/>
      </c>
      <c r="I844" s="97" t="str">
        <f>PRESUPUESTO!U843</f>
        <v/>
      </c>
      <c r="K844" s="45" t="str">
        <f>PRESUPUESTO!X843</f>
        <v/>
      </c>
    </row>
    <row r="845" spans="1:11" s="74" customFormat="1" ht="12" x14ac:dyDescent="0.2">
      <c r="A845" s="78" t="str">
        <f>PRESUPUESTO!I844</f>
        <v/>
      </c>
      <c r="B845" s="78"/>
      <c r="C845" s="107" t="str">
        <f>PRESUPUESTO!K844</f>
        <v/>
      </c>
      <c r="D845" s="87" t="str">
        <f>PRESUPUESTO!L844</f>
        <v/>
      </c>
      <c r="E845" s="56" t="str">
        <f>PRESUPUESTO!N844</f>
        <v/>
      </c>
      <c r="F845" s="50"/>
      <c r="G845" s="89" t="str">
        <f>IF(PRESUPUESTO!S844="","",PRESUPUESTO!S844)</f>
        <v/>
      </c>
      <c r="H845" s="89" t="str">
        <f>PRESUPUESTO!T844</f>
        <v/>
      </c>
      <c r="I845" s="97" t="str">
        <f>PRESUPUESTO!U844</f>
        <v/>
      </c>
      <c r="K845" s="45" t="str">
        <f>PRESUPUESTO!X844</f>
        <v/>
      </c>
    </row>
    <row r="846" spans="1:11" s="74" customFormat="1" ht="12" x14ac:dyDescent="0.2">
      <c r="A846" s="78" t="str">
        <f>PRESUPUESTO!I845</f>
        <v/>
      </c>
      <c r="B846" s="78"/>
      <c r="C846" s="107" t="str">
        <f>PRESUPUESTO!K845</f>
        <v/>
      </c>
      <c r="D846" s="87" t="str">
        <f>PRESUPUESTO!L845</f>
        <v/>
      </c>
      <c r="E846" s="56" t="str">
        <f>PRESUPUESTO!N845</f>
        <v/>
      </c>
      <c r="F846" s="50"/>
      <c r="G846" s="89" t="str">
        <f>IF(PRESUPUESTO!S845="","",PRESUPUESTO!S845)</f>
        <v/>
      </c>
      <c r="H846" s="89" t="str">
        <f>PRESUPUESTO!T845</f>
        <v/>
      </c>
      <c r="I846" s="97" t="str">
        <f>PRESUPUESTO!U845</f>
        <v/>
      </c>
      <c r="K846" s="45" t="str">
        <f>PRESUPUESTO!X845</f>
        <v/>
      </c>
    </row>
    <row r="847" spans="1:11" s="74" customFormat="1" ht="12" x14ac:dyDescent="0.2">
      <c r="A847" s="78" t="str">
        <f>PRESUPUESTO!I846</f>
        <v/>
      </c>
      <c r="B847" s="78"/>
      <c r="C847" s="107" t="str">
        <f>PRESUPUESTO!K846</f>
        <v/>
      </c>
      <c r="D847" s="87" t="str">
        <f>PRESUPUESTO!L846</f>
        <v/>
      </c>
      <c r="E847" s="56" t="str">
        <f>PRESUPUESTO!N846</f>
        <v/>
      </c>
      <c r="F847" s="50"/>
      <c r="G847" s="89" t="str">
        <f>IF(PRESUPUESTO!S846="","",PRESUPUESTO!S846)</f>
        <v/>
      </c>
      <c r="H847" s="89" t="str">
        <f>PRESUPUESTO!T846</f>
        <v/>
      </c>
      <c r="I847" s="97" t="str">
        <f>PRESUPUESTO!U846</f>
        <v/>
      </c>
      <c r="K847" s="45" t="str">
        <f>PRESUPUESTO!X846</f>
        <v/>
      </c>
    </row>
    <row r="848" spans="1:11" s="74" customFormat="1" ht="12" x14ac:dyDescent="0.2">
      <c r="A848" s="78" t="str">
        <f>PRESUPUESTO!I847</f>
        <v/>
      </c>
      <c r="B848" s="78"/>
      <c r="C848" s="107" t="str">
        <f>PRESUPUESTO!K847</f>
        <v/>
      </c>
      <c r="D848" s="87" t="str">
        <f>PRESUPUESTO!L847</f>
        <v/>
      </c>
      <c r="E848" s="56" t="str">
        <f>PRESUPUESTO!N847</f>
        <v/>
      </c>
      <c r="F848" s="50"/>
      <c r="G848" s="89" t="str">
        <f>IF(PRESUPUESTO!S847="","",PRESUPUESTO!S847)</f>
        <v/>
      </c>
      <c r="H848" s="89" t="str">
        <f>PRESUPUESTO!T847</f>
        <v/>
      </c>
      <c r="I848" s="97" t="str">
        <f>PRESUPUESTO!U847</f>
        <v/>
      </c>
      <c r="K848" s="45" t="str">
        <f>PRESUPUESTO!X847</f>
        <v/>
      </c>
    </row>
    <row r="849" spans="1:11" s="74" customFormat="1" ht="12" x14ac:dyDescent="0.2">
      <c r="A849" s="78" t="str">
        <f>PRESUPUESTO!I848</f>
        <v/>
      </c>
      <c r="B849" s="78"/>
      <c r="C849" s="107" t="str">
        <f>PRESUPUESTO!K848</f>
        <v/>
      </c>
      <c r="D849" s="87" t="str">
        <f>PRESUPUESTO!L848</f>
        <v/>
      </c>
      <c r="E849" s="56" t="str">
        <f>PRESUPUESTO!N848</f>
        <v/>
      </c>
      <c r="F849" s="50"/>
      <c r="G849" s="89" t="str">
        <f>IF(PRESUPUESTO!S848="","",PRESUPUESTO!S848)</f>
        <v/>
      </c>
      <c r="H849" s="89" t="str">
        <f>PRESUPUESTO!T848</f>
        <v/>
      </c>
      <c r="I849" s="97" t="str">
        <f>PRESUPUESTO!U848</f>
        <v/>
      </c>
      <c r="K849" s="45" t="str">
        <f>PRESUPUESTO!X848</f>
        <v/>
      </c>
    </row>
    <row r="850" spans="1:11" s="74" customFormat="1" ht="12" x14ac:dyDescent="0.2">
      <c r="A850" s="78" t="str">
        <f>PRESUPUESTO!I849</f>
        <v/>
      </c>
      <c r="B850" s="78"/>
      <c r="C850" s="107" t="str">
        <f>PRESUPUESTO!K849</f>
        <v/>
      </c>
      <c r="D850" s="87" t="str">
        <f>PRESUPUESTO!L849</f>
        <v/>
      </c>
      <c r="E850" s="56" t="str">
        <f>PRESUPUESTO!N849</f>
        <v/>
      </c>
      <c r="F850" s="50"/>
      <c r="G850" s="89" t="str">
        <f>IF(PRESUPUESTO!S849="","",PRESUPUESTO!S849)</f>
        <v/>
      </c>
      <c r="H850" s="89" t="str">
        <f>PRESUPUESTO!T849</f>
        <v/>
      </c>
      <c r="I850" s="97" t="str">
        <f>PRESUPUESTO!U849</f>
        <v/>
      </c>
      <c r="K850" s="45" t="str">
        <f>PRESUPUESTO!X849</f>
        <v/>
      </c>
    </row>
    <row r="851" spans="1:11" s="74" customFormat="1" ht="12" x14ac:dyDescent="0.2">
      <c r="A851" s="78" t="str">
        <f>PRESUPUESTO!I850</f>
        <v/>
      </c>
      <c r="B851" s="78"/>
      <c r="C851" s="107" t="str">
        <f>PRESUPUESTO!K850</f>
        <v/>
      </c>
      <c r="D851" s="87" t="str">
        <f>PRESUPUESTO!L850</f>
        <v/>
      </c>
      <c r="E851" s="56" t="str">
        <f>PRESUPUESTO!N850</f>
        <v/>
      </c>
      <c r="F851" s="50"/>
      <c r="G851" s="89" t="str">
        <f>IF(PRESUPUESTO!S850="","",PRESUPUESTO!S850)</f>
        <v/>
      </c>
      <c r="H851" s="89" t="str">
        <f>PRESUPUESTO!T850</f>
        <v/>
      </c>
      <c r="I851" s="97" t="str">
        <f>PRESUPUESTO!U850</f>
        <v/>
      </c>
      <c r="K851" s="45" t="str">
        <f>PRESUPUESTO!X850</f>
        <v/>
      </c>
    </row>
    <row r="852" spans="1:11" s="74" customFormat="1" ht="12" x14ac:dyDescent="0.2">
      <c r="A852" s="78" t="str">
        <f>PRESUPUESTO!I851</f>
        <v/>
      </c>
      <c r="B852" s="78"/>
      <c r="C852" s="107" t="str">
        <f>PRESUPUESTO!K851</f>
        <v/>
      </c>
      <c r="D852" s="87" t="str">
        <f>PRESUPUESTO!L851</f>
        <v/>
      </c>
      <c r="E852" s="56" t="str">
        <f>PRESUPUESTO!N851</f>
        <v/>
      </c>
      <c r="F852" s="50"/>
      <c r="G852" s="89" t="str">
        <f>IF(PRESUPUESTO!S851="","",PRESUPUESTO!S851)</f>
        <v/>
      </c>
      <c r="H852" s="89" t="str">
        <f>PRESUPUESTO!T851</f>
        <v/>
      </c>
      <c r="I852" s="97" t="str">
        <f>PRESUPUESTO!U851</f>
        <v/>
      </c>
      <c r="K852" s="45" t="str">
        <f>PRESUPUESTO!X851</f>
        <v/>
      </c>
    </row>
    <row r="853" spans="1:11" s="74" customFormat="1" ht="12" x14ac:dyDescent="0.2">
      <c r="A853" s="78" t="str">
        <f>PRESUPUESTO!I852</f>
        <v/>
      </c>
      <c r="B853" s="78"/>
      <c r="C853" s="107" t="str">
        <f>PRESUPUESTO!K852</f>
        <v/>
      </c>
      <c r="D853" s="87" t="str">
        <f>PRESUPUESTO!L852</f>
        <v/>
      </c>
      <c r="E853" s="56" t="str">
        <f>PRESUPUESTO!N852</f>
        <v/>
      </c>
      <c r="F853" s="50"/>
      <c r="G853" s="89" t="str">
        <f>IF(PRESUPUESTO!S852="","",PRESUPUESTO!S852)</f>
        <v/>
      </c>
      <c r="H853" s="89" t="str">
        <f>PRESUPUESTO!T852</f>
        <v/>
      </c>
      <c r="I853" s="97" t="str">
        <f>PRESUPUESTO!U852</f>
        <v/>
      </c>
      <c r="K853" s="45" t="str">
        <f>PRESUPUESTO!X852</f>
        <v/>
      </c>
    </row>
    <row r="854" spans="1:11" s="74" customFormat="1" ht="12" x14ac:dyDescent="0.2">
      <c r="A854" s="78" t="str">
        <f>PRESUPUESTO!I853</f>
        <v/>
      </c>
      <c r="B854" s="78"/>
      <c r="C854" s="107" t="str">
        <f>PRESUPUESTO!K853</f>
        <v/>
      </c>
      <c r="D854" s="87" t="str">
        <f>PRESUPUESTO!L853</f>
        <v/>
      </c>
      <c r="E854" s="56" t="str">
        <f>PRESUPUESTO!N853</f>
        <v/>
      </c>
      <c r="F854" s="50"/>
      <c r="G854" s="89" t="str">
        <f>IF(PRESUPUESTO!S853="","",PRESUPUESTO!S853)</f>
        <v/>
      </c>
      <c r="H854" s="89" t="str">
        <f>PRESUPUESTO!T853</f>
        <v/>
      </c>
      <c r="I854" s="97" t="str">
        <f>PRESUPUESTO!U853</f>
        <v/>
      </c>
      <c r="K854" s="45" t="str">
        <f>PRESUPUESTO!X853</f>
        <v/>
      </c>
    </row>
    <row r="855" spans="1:11" s="74" customFormat="1" ht="12" x14ac:dyDescent="0.2">
      <c r="A855" s="78" t="str">
        <f>PRESUPUESTO!I854</f>
        <v/>
      </c>
      <c r="B855" s="78"/>
      <c r="C855" s="107" t="str">
        <f>PRESUPUESTO!K854</f>
        <v/>
      </c>
      <c r="D855" s="87" t="str">
        <f>PRESUPUESTO!L854</f>
        <v/>
      </c>
      <c r="E855" s="56" t="str">
        <f>PRESUPUESTO!N854</f>
        <v/>
      </c>
      <c r="F855" s="50"/>
      <c r="G855" s="89" t="str">
        <f>IF(PRESUPUESTO!S854="","",PRESUPUESTO!S854)</f>
        <v/>
      </c>
      <c r="H855" s="89" t="str">
        <f>PRESUPUESTO!T854</f>
        <v/>
      </c>
      <c r="I855" s="97" t="str">
        <f>PRESUPUESTO!U854</f>
        <v/>
      </c>
      <c r="K855" s="45" t="str">
        <f>PRESUPUESTO!X854</f>
        <v/>
      </c>
    </row>
    <row r="856" spans="1:11" s="74" customFormat="1" ht="12" x14ac:dyDescent="0.2">
      <c r="A856" s="78" t="str">
        <f>PRESUPUESTO!I855</f>
        <v/>
      </c>
      <c r="B856" s="78"/>
      <c r="C856" s="107" t="str">
        <f>PRESUPUESTO!K855</f>
        <v/>
      </c>
      <c r="D856" s="87" t="str">
        <f>PRESUPUESTO!L855</f>
        <v/>
      </c>
      <c r="E856" s="56" t="str">
        <f>PRESUPUESTO!N855</f>
        <v/>
      </c>
      <c r="F856" s="50"/>
      <c r="G856" s="89" t="str">
        <f>IF(PRESUPUESTO!S855="","",PRESUPUESTO!S855)</f>
        <v/>
      </c>
      <c r="H856" s="89" t="str">
        <f>PRESUPUESTO!T855</f>
        <v/>
      </c>
      <c r="I856" s="97" t="str">
        <f>PRESUPUESTO!U855</f>
        <v/>
      </c>
      <c r="K856" s="45" t="str">
        <f>PRESUPUESTO!X855</f>
        <v/>
      </c>
    </row>
    <row r="857" spans="1:11" s="74" customFormat="1" ht="12" x14ac:dyDescent="0.2">
      <c r="A857" s="78" t="str">
        <f>PRESUPUESTO!I856</f>
        <v/>
      </c>
      <c r="B857" s="78"/>
      <c r="C857" s="107" t="str">
        <f>PRESUPUESTO!K856</f>
        <v/>
      </c>
      <c r="D857" s="87" t="str">
        <f>PRESUPUESTO!L856</f>
        <v/>
      </c>
      <c r="E857" s="56" t="str">
        <f>PRESUPUESTO!N856</f>
        <v/>
      </c>
      <c r="F857" s="50"/>
      <c r="G857" s="89" t="str">
        <f>IF(PRESUPUESTO!S856="","",PRESUPUESTO!S856)</f>
        <v/>
      </c>
      <c r="H857" s="89" t="str">
        <f>PRESUPUESTO!T856</f>
        <v/>
      </c>
      <c r="I857" s="97" t="str">
        <f>PRESUPUESTO!U856</f>
        <v/>
      </c>
      <c r="K857" s="45" t="str">
        <f>PRESUPUESTO!X856</f>
        <v/>
      </c>
    </row>
    <row r="858" spans="1:11" s="74" customFormat="1" ht="12" x14ac:dyDescent="0.2">
      <c r="A858" s="78" t="str">
        <f>PRESUPUESTO!I857</f>
        <v/>
      </c>
      <c r="B858" s="78"/>
      <c r="C858" s="107" t="str">
        <f>PRESUPUESTO!K857</f>
        <v/>
      </c>
      <c r="D858" s="87" t="str">
        <f>PRESUPUESTO!L857</f>
        <v/>
      </c>
      <c r="E858" s="56" t="str">
        <f>PRESUPUESTO!N857</f>
        <v/>
      </c>
      <c r="F858" s="50"/>
      <c r="G858" s="89" t="str">
        <f>IF(PRESUPUESTO!S857="","",PRESUPUESTO!S857)</f>
        <v/>
      </c>
      <c r="H858" s="89" t="str">
        <f>PRESUPUESTO!T857</f>
        <v/>
      </c>
      <c r="I858" s="97" t="str">
        <f>PRESUPUESTO!U857</f>
        <v/>
      </c>
      <c r="K858" s="45" t="str">
        <f>PRESUPUESTO!X857</f>
        <v/>
      </c>
    </row>
    <row r="859" spans="1:11" s="74" customFormat="1" ht="12" x14ac:dyDescent="0.2">
      <c r="A859" s="78" t="str">
        <f>PRESUPUESTO!I858</f>
        <v/>
      </c>
      <c r="B859" s="78"/>
      <c r="C859" s="107" t="str">
        <f>PRESUPUESTO!K858</f>
        <v/>
      </c>
      <c r="D859" s="87" t="str">
        <f>PRESUPUESTO!L858</f>
        <v/>
      </c>
      <c r="E859" s="56" t="str">
        <f>PRESUPUESTO!N858</f>
        <v/>
      </c>
      <c r="F859" s="50"/>
      <c r="G859" s="89" t="str">
        <f>IF(PRESUPUESTO!S858="","",PRESUPUESTO!S858)</f>
        <v/>
      </c>
      <c r="H859" s="89" t="str">
        <f>PRESUPUESTO!T858</f>
        <v/>
      </c>
      <c r="I859" s="97" t="str">
        <f>PRESUPUESTO!U858</f>
        <v/>
      </c>
      <c r="K859" s="45" t="str">
        <f>PRESUPUESTO!X858</f>
        <v/>
      </c>
    </row>
    <row r="860" spans="1:11" s="74" customFormat="1" ht="12" x14ac:dyDescent="0.2">
      <c r="A860" s="78" t="str">
        <f>PRESUPUESTO!I859</f>
        <v/>
      </c>
      <c r="B860" s="78"/>
      <c r="C860" s="107" t="str">
        <f>PRESUPUESTO!K859</f>
        <v/>
      </c>
      <c r="D860" s="87" t="str">
        <f>PRESUPUESTO!L859</f>
        <v/>
      </c>
      <c r="E860" s="56" t="str">
        <f>PRESUPUESTO!N859</f>
        <v/>
      </c>
      <c r="F860" s="50"/>
      <c r="G860" s="89" t="str">
        <f>IF(PRESUPUESTO!S859="","",PRESUPUESTO!S859)</f>
        <v/>
      </c>
      <c r="H860" s="89" t="str">
        <f>PRESUPUESTO!T859</f>
        <v/>
      </c>
      <c r="I860" s="97" t="str">
        <f>PRESUPUESTO!U859</f>
        <v/>
      </c>
      <c r="K860" s="45" t="str">
        <f>PRESUPUESTO!X859</f>
        <v/>
      </c>
    </row>
    <row r="861" spans="1:11" s="74" customFormat="1" ht="12" x14ac:dyDescent="0.2">
      <c r="A861" s="78" t="str">
        <f>PRESUPUESTO!I860</f>
        <v/>
      </c>
      <c r="B861" s="78"/>
      <c r="C861" s="107" t="str">
        <f>PRESUPUESTO!K860</f>
        <v/>
      </c>
      <c r="D861" s="87" t="str">
        <f>PRESUPUESTO!L860</f>
        <v/>
      </c>
      <c r="E861" s="56" t="str">
        <f>PRESUPUESTO!N860</f>
        <v/>
      </c>
      <c r="F861" s="50"/>
      <c r="G861" s="89" t="str">
        <f>IF(PRESUPUESTO!S860="","",PRESUPUESTO!S860)</f>
        <v/>
      </c>
      <c r="H861" s="89" t="str">
        <f>PRESUPUESTO!T860</f>
        <v/>
      </c>
      <c r="I861" s="97" t="str">
        <f>PRESUPUESTO!U860</f>
        <v/>
      </c>
      <c r="K861" s="45" t="str">
        <f>PRESUPUESTO!X860</f>
        <v/>
      </c>
    </row>
    <row r="862" spans="1:11" s="74" customFormat="1" ht="12" x14ac:dyDescent="0.2">
      <c r="A862" s="78" t="str">
        <f>PRESUPUESTO!I861</f>
        <v/>
      </c>
      <c r="B862" s="78"/>
      <c r="C862" s="107" t="str">
        <f>PRESUPUESTO!K861</f>
        <v/>
      </c>
      <c r="D862" s="87" t="str">
        <f>PRESUPUESTO!L861</f>
        <v/>
      </c>
      <c r="E862" s="56" t="str">
        <f>PRESUPUESTO!N861</f>
        <v/>
      </c>
      <c r="F862" s="50"/>
      <c r="G862" s="89" t="str">
        <f>IF(PRESUPUESTO!S861="","",PRESUPUESTO!S861)</f>
        <v/>
      </c>
      <c r="H862" s="89" t="str">
        <f>PRESUPUESTO!T861</f>
        <v/>
      </c>
      <c r="I862" s="97" t="str">
        <f>PRESUPUESTO!U861</f>
        <v/>
      </c>
      <c r="K862" s="45" t="str">
        <f>PRESUPUESTO!X861</f>
        <v/>
      </c>
    </row>
    <row r="863" spans="1:11" s="74" customFormat="1" ht="12" x14ac:dyDescent="0.2">
      <c r="A863" s="78" t="str">
        <f>PRESUPUESTO!I862</f>
        <v/>
      </c>
      <c r="B863" s="78"/>
      <c r="C863" s="107" t="str">
        <f>PRESUPUESTO!K862</f>
        <v/>
      </c>
      <c r="D863" s="87" t="str">
        <f>PRESUPUESTO!L862</f>
        <v/>
      </c>
      <c r="E863" s="56" t="str">
        <f>PRESUPUESTO!N862</f>
        <v/>
      </c>
      <c r="F863" s="50"/>
      <c r="G863" s="89" t="str">
        <f>IF(PRESUPUESTO!S862="","",PRESUPUESTO!S862)</f>
        <v/>
      </c>
      <c r="H863" s="89" t="str">
        <f>PRESUPUESTO!T862</f>
        <v/>
      </c>
      <c r="I863" s="97" t="str">
        <f>PRESUPUESTO!U862</f>
        <v/>
      </c>
      <c r="K863" s="45" t="str">
        <f>PRESUPUESTO!X862</f>
        <v/>
      </c>
    </row>
    <row r="864" spans="1:11" s="74" customFormat="1" ht="12" x14ac:dyDescent="0.2">
      <c r="A864" s="78" t="str">
        <f>PRESUPUESTO!I863</f>
        <v/>
      </c>
      <c r="B864" s="78"/>
      <c r="C864" s="107" t="str">
        <f>PRESUPUESTO!K863</f>
        <v/>
      </c>
      <c r="D864" s="87" t="str">
        <f>PRESUPUESTO!L863</f>
        <v/>
      </c>
      <c r="E864" s="56" t="str">
        <f>PRESUPUESTO!N863</f>
        <v/>
      </c>
      <c r="F864" s="50"/>
      <c r="G864" s="89" t="str">
        <f>IF(PRESUPUESTO!S863="","",PRESUPUESTO!S863)</f>
        <v/>
      </c>
      <c r="H864" s="89" t="str">
        <f>PRESUPUESTO!T863</f>
        <v/>
      </c>
      <c r="I864" s="97" t="str">
        <f>PRESUPUESTO!U863</f>
        <v/>
      </c>
      <c r="K864" s="45" t="str">
        <f>PRESUPUESTO!X863</f>
        <v/>
      </c>
    </row>
    <row r="865" spans="1:11" s="74" customFormat="1" ht="12" x14ac:dyDescent="0.2">
      <c r="A865" s="78" t="str">
        <f>PRESUPUESTO!I864</f>
        <v/>
      </c>
      <c r="B865" s="78"/>
      <c r="C865" s="107" t="str">
        <f>PRESUPUESTO!K864</f>
        <v/>
      </c>
      <c r="D865" s="87" t="str">
        <f>PRESUPUESTO!L864</f>
        <v/>
      </c>
      <c r="E865" s="56" t="str">
        <f>PRESUPUESTO!N864</f>
        <v/>
      </c>
      <c r="F865" s="50"/>
      <c r="G865" s="89" t="str">
        <f>IF(PRESUPUESTO!S864="","",PRESUPUESTO!S864)</f>
        <v/>
      </c>
      <c r="H865" s="89" t="str">
        <f>PRESUPUESTO!T864</f>
        <v/>
      </c>
      <c r="I865" s="97" t="str">
        <f>PRESUPUESTO!U864</f>
        <v/>
      </c>
      <c r="K865" s="45" t="str">
        <f>PRESUPUESTO!X864</f>
        <v/>
      </c>
    </row>
    <row r="866" spans="1:11" s="74" customFormat="1" ht="12" x14ac:dyDescent="0.2">
      <c r="A866" s="78" t="str">
        <f>PRESUPUESTO!I865</f>
        <v/>
      </c>
      <c r="B866" s="78"/>
      <c r="C866" s="107" t="str">
        <f>PRESUPUESTO!K865</f>
        <v/>
      </c>
      <c r="D866" s="87" t="str">
        <f>PRESUPUESTO!L865</f>
        <v/>
      </c>
      <c r="E866" s="56" t="str">
        <f>PRESUPUESTO!N865</f>
        <v/>
      </c>
      <c r="F866" s="50"/>
      <c r="G866" s="89" t="str">
        <f>IF(PRESUPUESTO!S865="","",PRESUPUESTO!S865)</f>
        <v/>
      </c>
      <c r="H866" s="89" t="str">
        <f>PRESUPUESTO!T865</f>
        <v/>
      </c>
      <c r="I866" s="97" t="str">
        <f>PRESUPUESTO!U865</f>
        <v/>
      </c>
      <c r="K866" s="45" t="str">
        <f>PRESUPUESTO!X865</f>
        <v/>
      </c>
    </row>
    <row r="867" spans="1:11" s="74" customFormat="1" ht="12" x14ac:dyDescent="0.2">
      <c r="A867" s="78" t="str">
        <f>PRESUPUESTO!I866</f>
        <v/>
      </c>
      <c r="B867" s="78"/>
      <c r="C867" s="107" t="str">
        <f>PRESUPUESTO!K866</f>
        <v/>
      </c>
      <c r="D867" s="87" t="str">
        <f>PRESUPUESTO!L866</f>
        <v/>
      </c>
      <c r="E867" s="56" t="str">
        <f>PRESUPUESTO!N866</f>
        <v/>
      </c>
      <c r="F867" s="50"/>
      <c r="G867" s="89" t="str">
        <f>IF(PRESUPUESTO!S866="","",PRESUPUESTO!S866)</f>
        <v/>
      </c>
      <c r="H867" s="89" t="str">
        <f>PRESUPUESTO!T866</f>
        <v/>
      </c>
      <c r="I867" s="97" t="str">
        <f>PRESUPUESTO!U866</f>
        <v/>
      </c>
      <c r="K867" s="45" t="str">
        <f>PRESUPUESTO!X866</f>
        <v/>
      </c>
    </row>
    <row r="868" spans="1:11" s="74" customFormat="1" ht="12" x14ac:dyDescent="0.2">
      <c r="A868" s="78" t="str">
        <f>PRESUPUESTO!I867</f>
        <v/>
      </c>
      <c r="B868" s="78"/>
      <c r="C868" s="107" t="str">
        <f>PRESUPUESTO!K867</f>
        <v/>
      </c>
      <c r="D868" s="87" t="str">
        <f>PRESUPUESTO!L867</f>
        <v/>
      </c>
      <c r="E868" s="56" t="str">
        <f>PRESUPUESTO!N867</f>
        <v/>
      </c>
      <c r="F868" s="50"/>
      <c r="G868" s="89" t="str">
        <f>IF(PRESUPUESTO!S867="","",PRESUPUESTO!S867)</f>
        <v/>
      </c>
      <c r="H868" s="89" t="str">
        <f>PRESUPUESTO!T867</f>
        <v/>
      </c>
      <c r="I868" s="97" t="str">
        <f>PRESUPUESTO!U867</f>
        <v/>
      </c>
      <c r="K868" s="45" t="str">
        <f>PRESUPUESTO!X867</f>
        <v/>
      </c>
    </row>
    <row r="869" spans="1:11" s="74" customFormat="1" ht="12" x14ac:dyDescent="0.2">
      <c r="A869" s="78" t="str">
        <f>PRESUPUESTO!I868</f>
        <v/>
      </c>
      <c r="B869" s="78"/>
      <c r="C869" s="107" t="str">
        <f>PRESUPUESTO!K868</f>
        <v/>
      </c>
      <c r="D869" s="87" t="str">
        <f>PRESUPUESTO!L868</f>
        <v/>
      </c>
      <c r="E869" s="56" t="str">
        <f>PRESUPUESTO!N868</f>
        <v/>
      </c>
      <c r="F869" s="50"/>
      <c r="G869" s="89" t="str">
        <f>IF(PRESUPUESTO!S868="","",PRESUPUESTO!S868)</f>
        <v/>
      </c>
      <c r="H869" s="89" t="str">
        <f>PRESUPUESTO!T868</f>
        <v/>
      </c>
      <c r="I869" s="97" t="str">
        <f>PRESUPUESTO!U868</f>
        <v/>
      </c>
      <c r="K869" s="45" t="str">
        <f>PRESUPUESTO!X868</f>
        <v/>
      </c>
    </row>
    <row r="870" spans="1:11" s="74" customFormat="1" ht="12" x14ac:dyDescent="0.2">
      <c r="A870" s="78" t="str">
        <f>PRESUPUESTO!I869</f>
        <v/>
      </c>
      <c r="B870" s="78"/>
      <c r="C870" s="107" t="str">
        <f>PRESUPUESTO!K869</f>
        <v/>
      </c>
      <c r="D870" s="87" t="str">
        <f>PRESUPUESTO!L869</f>
        <v/>
      </c>
      <c r="E870" s="56" t="str">
        <f>PRESUPUESTO!N869</f>
        <v/>
      </c>
      <c r="F870" s="50"/>
      <c r="G870" s="89" t="str">
        <f>IF(PRESUPUESTO!S869="","",PRESUPUESTO!S869)</f>
        <v/>
      </c>
      <c r="H870" s="89" t="str">
        <f>PRESUPUESTO!T869</f>
        <v/>
      </c>
      <c r="I870" s="97" t="str">
        <f>PRESUPUESTO!U869</f>
        <v/>
      </c>
      <c r="K870" s="45" t="str">
        <f>PRESUPUESTO!X869</f>
        <v/>
      </c>
    </row>
    <row r="871" spans="1:11" s="74" customFormat="1" ht="12" x14ac:dyDescent="0.2">
      <c r="A871" s="78" t="str">
        <f>PRESUPUESTO!I870</f>
        <v/>
      </c>
      <c r="B871" s="78"/>
      <c r="C871" s="107" t="str">
        <f>PRESUPUESTO!K870</f>
        <v/>
      </c>
      <c r="D871" s="87" t="str">
        <f>PRESUPUESTO!L870</f>
        <v/>
      </c>
      <c r="E871" s="56" t="str">
        <f>PRESUPUESTO!N870</f>
        <v/>
      </c>
      <c r="F871" s="50"/>
      <c r="G871" s="89" t="str">
        <f>IF(PRESUPUESTO!S870="","",PRESUPUESTO!S870)</f>
        <v/>
      </c>
      <c r="H871" s="89" t="str">
        <f>PRESUPUESTO!T870</f>
        <v/>
      </c>
      <c r="I871" s="97" t="str">
        <f>PRESUPUESTO!U870</f>
        <v/>
      </c>
      <c r="K871" s="45" t="str">
        <f>PRESUPUESTO!X870</f>
        <v/>
      </c>
    </row>
    <row r="872" spans="1:11" s="74" customFormat="1" ht="12" x14ac:dyDescent="0.2">
      <c r="A872" s="78" t="str">
        <f>PRESUPUESTO!I871</f>
        <v/>
      </c>
      <c r="B872" s="78"/>
      <c r="C872" s="107" t="str">
        <f>PRESUPUESTO!K871</f>
        <v/>
      </c>
      <c r="D872" s="87" t="str">
        <f>PRESUPUESTO!L871</f>
        <v/>
      </c>
      <c r="E872" s="56" t="str">
        <f>PRESUPUESTO!N871</f>
        <v/>
      </c>
      <c r="F872" s="50"/>
      <c r="G872" s="89" t="str">
        <f>IF(PRESUPUESTO!S871="","",PRESUPUESTO!S871)</f>
        <v/>
      </c>
      <c r="H872" s="89" t="str">
        <f>PRESUPUESTO!T871</f>
        <v/>
      </c>
      <c r="I872" s="97" t="str">
        <f>PRESUPUESTO!U871</f>
        <v/>
      </c>
      <c r="K872" s="45" t="str">
        <f>PRESUPUESTO!X871</f>
        <v/>
      </c>
    </row>
    <row r="873" spans="1:11" s="74" customFormat="1" ht="12" x14ac:dyDescent="0.2">
      <c r="A873" s="78" t="str">
        <f>PRESUPUESTO!I872</f>
        <v/>
      </c>
      <c r="B873" s="78"/>
      <c r="C873" s="107" t="str">
        <f>PRESUPUESTO!K872</f>
        <v/>
      </c>
      <c r="D873" s="87" t="str">
        <f>PRESUPUESTO!L872</f>
        <v/>
      </c>
      <c r="E873" s="56" t="str">
        <f>PRESUPUESTO!N872</f>
        <v/>
      </c>
      <c r="F873" s="50"/>
      <c r="G873" s="89" t="str">
        <f>IF(PRESUPUESTO!S872="","",PRESUPUESTO!S872)</f>
        <v/>
      </c>
      <c r="H873" s="89" t="str">
        <f>PRESUPUESTO!T872</f>
        <v/>
      </c>
      <c r="I873" s="97" t="str">
        <f>PRESUPUESTO!U872</f>
        <v/>
      </c>
      <c r="K873" s="45" t="str">
        <f>PRESUPUESTO!X872</f>
        <v/>
      </c>
    </row>
    <row r="874" spans="1:11" s="74" customFormat="1" ht="12" x14ac:dyDescent="0.2">
      <c r="A874" s="78" t="str">
        <f>PRESUPUESTO!I873</f>
        <v/>
      </c>
      <c r="B874" s="78"/>
      <c r="C874" s="107" t="str">
        <f>PRESUPUESTO!K873</f>
        <v/>
      </c>
      <c r="D874" s="87" t="str">
        <f>PRESUPUESTO!L873</f>
        <v/>
      </c>
      <c r="E874" s="56" t="str">
        <f>PRESUPUESTO!N873</f>
        <v/>
      </c>
      <c r="F874" s="50"/>
      <c r="G874" s="89" t="str">
        <f>IF(PRESUPUESTO!S873="","",PRESUPUESTO!S873)</f>
        <v/>
      </c>
      <c r="H874" s="89" t="str">
        <f>PRESUPUESTO!T873</f>
        <v/>
      </c>
      <c r="I874" s="97" t="str">
        <f>PRESUPUESTO!U873</f>
        <v/>
      </c>
      <c r="K874" s="45" t="str">
        <f>PRESUPUESTO!X873</f>
        <v/>
      </c>
    </row>
    <row r="875" spans="1:11" s="74" customFormat="1" ht="12" x14ac:dyDescent="0.2">
      <c r="A875" s="78" t="str">
        <f>PRESUPUESTO!I874</f>
        <v/>
      </c>
      <c r="B875" s="78"/>
      <c r="C875" s="107" t="str">
        <f>PRESUPUESTO!K874</f>
        <v/>
      </c>
      <c r="D875" s="87" t="str">
        <f>PRESUPUESTO!L874</f>
        <v/>
      </c>
      <c r="E875" s="56" t="str">
        <f>PRESUPUESTO!N874</f>
        <v/>
      </c>
      <c r="F875" s="50"/>
      <c r="G875" s="89" t="str">
        <f>IF(PRESUPUESTO!S874="","",PRESUPUESTO!S874)</f>
        <v/>
      </c>
      <c r="H875" s="89" t="str">
        <f>PRESUPUESTO!T874</f>
        <v/>
      </c>
      <c r="I875" s="97" t="str">
        <f>PRESUPUESTO!U874</f>
        <v/>
      </c>
      <c r="K875" s="45" t="str">
        <f>PRESUPUESTO!X874</f>
        <v/>
      </c>
    </row>
    <row r="876" spans="1:11" s="74" customFormat="1" ht="12" x14ac:dyDescent="0.2">
      <c r="A876" s="78" t="str">
        <f>PRESUPUESTO!I875</f>
        <v/>
      </c>
      <c r="B876" s="78"/>
      <c r="C876" s="107" t="str">
        <f>PRESUPUESTO!K875</f>
        <v/>
      </c>
      <c r="D876" s="87" t="str">
        <f>PRESUPUESTO!L875</f>
        <v/>
      </c>
      <c r="E876" s="56" t="str">
        <f>PRESUPUESTO!N875</f>
        <v/>
      </c>
      <c r="F876" s="50"/>
      <c r="G876" s="89" t="str">
        <f>IF(PRESUPUESTO!S875="","",PRESUPUESTO!S875)</f>
        <v/>
      </c>
      <c r="H876" s="89" t="str">
        <f>PRESUPUESTO!T875</f>
        <v/>
      </c>
      <c r="I876" s="97" t="str">
        <f>PRESUPUESTO!U875</f>
        <v/>
      </c>
      <c r="K876" s="45" t="str">
        <f>PRESUPUESTO!X875</f>
        <v/>
      </c>
    </row>
    <row r="877" spans="1:11" s="74" customFormat="1" ht="12" x14ac:dyDescent="0.2">
      <c r="A877" s="78" t="str">
        <f>PRESUPUESTO!I876</f>
        <v/>
      </c>
      <c r="B877" s="78"/>
      <c r="C877" s="107" t="str">
        <f>PRESUPUESTO!K876</f>
        <v/>
      </c>
      <c r="D877" s="87" t="str">
        <f>PRESUPUESTO!L876</f>
        <v/>
      </c>
      <c r="E877" s="56" t="str">
        <f>PRESUPUESTO!N876</f>
        <v/>
      </c>
      <c r="F877" s="50"/>
      <c r="G877" s="89" t="str">
        <f>IF(PRESUPUESTO!S876="","",PRESUPUESTO!S876)</f>
        <v/>
      </c>
      <c r="H877" s="89" t="str">
        <f>PRESUPUESTO!T876</f>
        <v/>
      </c>
      <c r="I877" s="97" t="str">
        <f>PRESUPUESTO!U876</f>
        <v/>
      </c>
      <c r="K877" s="45" t="str">
        <f>PRESUPUESTO!X876</f>
        <v/>
      </c>
    </row>
    <row r="878" spans="1:11" s="74" customFormat="1" ht="12" x14ac:dyDescent="0.2">
      <c r="A878" s="78" t="str">
        <f>PRESUPUESTO!I877</f>
        <v/>
      </c>
      <c r="B878" s="78"/>
      <c r="C878" s="107" t="str">
        <f>PRESUPUESTO!K877</f>
        <v/>
      </c>
      <c r="D878" s="87" t="str">
        <f>PRESUPUESTO!L877</f>
        <v/>
      </c>
      <c r="E878" s="56" t="str">
        <f>PRESUPUESTO!N877</f>
        <v/>
      </c>
      <c r="F878" s="50"/>
      <c r="G878" s="89" t="str">
        <f>IF(PRESUPUESTO!S877="","",PRESUPUESTO!S877)</f>
        <v/>
      </c>
      <c r="H878" s="89" t="str">
        <f>PRESUPUESTO!T877</f>
        <v/>
      </c>
      <c r="I878" s="97" t="str">
        <f>PRESUPUESTO!U877</f>
        <v/>
      </c>
      <c r="K878" s="45" t="str">
        <f>PRESUPUESTO!X877</f>
        <v/>
      </c>
    </row>
    <row r="879" spans="1:11" s="74" customFormat="1" ht="12" x14ac:dyDescent="0.2">
      <c r="A879" s="78" t="str">
        <f>PRESUPUESTO!I878</f>
        <v/>
      </c>
      <c r="B879" s="78"/>
      <c r="C879" s="107" t="str">
        <f>PRESUPUESTO!K878</f>
        <v/>
      </c>
      <c r="D879" s="87" t="str">
        <f>PRESUPUESTO!L878</f>
        <v/>
      </c>
      <c r="E879" s="56" t="str">
        <f>PRESUPUESTO!N878</f>
        <v/>
      </c>
      <c r="F879" s="50"/>
      <c r="G879" s="89" t="str">
        <f>IF(PRESUPUESTO!S878="","",PRESUPUESTO!S878)</f>
        <v/>
      </c>
      <c r="H879" s="89" t="str">
        <f>PRESUPUESTO!T878</f>
        <v/>
      </c>
      <c r="I879" s="97" t="str">
        <f>PRESUPUESTO!U878</f>
        <v/>
      </c>
      <c r="K879" s="45" t="str">
        <f>PRESUPUESTO!X878</f>
        <v/>
      </c>
    </row>
    <row r="880" spans="1:11" s="74" customFormat="1" ht="12" x14ac:dyDescent="0.2">
      <c r="A880" s="78" t="str">
        <f>PRESUPUESTO!I879</f>
        <v/>
      </c>
      <c r="B880" s="78"/>
      <c r="C880" s="107" t="str">
        <f>PRESUPUESTO!K879</f>
        <v/>
      </c>
      <c r="D880" s="87" t="str">
        <f>PRESUPUESTO!L879</f>
        <v/>
      </c>
      <c r="E880" s="56" t="str">
        <f>PRESUPUESTO!N879</f>
        <v/>
      </c>
      <c r="F880" s="50"/>
      <c r="G880" s="89" t="str">
        <f>IF(PRESUPUESTO!S879="","",PRESUPUESTO!S879)</f>
        <v/>
      </c>
      <c r="H880" s="89" t="str">
        <f>PRESUPUESTO!T879</f>
        <v/>
      </c>
      <c r="I880" s="97" t="str">
        <f>PRESUPUESTO!U879</f>
        <v/>
      </c>
      <c r="K880" s="45" t="str">
        <f>PRESUPUESTO!X879</f>
        <v/>
      </c>
    </row>
    <row r="881" spans="1:11" s="74" customFormat="1" ht="12" x14ac:dyDescent="0.2">
      <c r="A881" s="78" t="str">
        <f>PRESUPUESTO!I880</f>
        <v/>
      </c>
      <c r="B881" s="78"/>
      <c r="C881" s="107" t="str">
        <f>PRESUPUESTO!K880</f>
        <v/>
      </c>
      <c r="D881" s="87" t="str">
        <f>PRESUPUESTO!L880</f>
        <v/>
      </c>
      <c r="E881" s="56" t="str">
        <f>PRESUPUESTO!N880</f>
        <v/>
      </c>
      <c r="F881" s="50"/>
      <c r="G881" s="89" t="str">
        <f>IF(PRESUPUESTO!S880="","",PRESUPUESTO!S880)</f>
        <v/>
      </c>
      <c r="H881" s="89" t="str">
        <f>PRESUPUESTO!T880</f>
        <v/>
      </c>
      <c r="I881" s="97" t="str">
        <f>PRESUPUESTO!U880</f>
        <v/>
      </c>
      <c r="K881" s="45" t="str">
        <f>PRESUPUESTO!X880</f>
        <v/>
      </c>
    </row>
    <row r="882" spans="1:11" s="74" customFormat="1" ht="12" x14ac:dyDescent="0.2">
      <c r="A882" s="78" t="str">
        <f>PRESUPUESTO!I881</f>
        <v/>
      </c>
      <c r="B882" s="78"/>
      <c r="C882" s="107" t="str">
        <f>PRESUPUESTO!K881</f>
        <v/>
      </c>
      <c r="D882" s="87" t="str">
        <f>PRESUPUESTO!L881</f>
        <v/>
      </c>
      <c r="E882" s="56" t="str">
        <f>PRESUPUESTO!N881</f>
        <v/>
      </c>
      <c r="F882" s="50"/>
      <c r="G882" s="89" t="str">
        <f>IF(PRESUPUESTO!S881="","",PRESUPUESTO!S881)</f>
        <v/>
      </c>
      <c r="H882" s="89" t="str">
        <f>PRESUPUESTO!T881</f>
        <v/>
      </c>
      <c r="I882" s="97" t="str">
        <f>PRESUPUESTO!U881</f>
        <v/>
      </c>
      <c r="K882" s="45" t="str">
        <f>PRESUPUESTO!X881</f>
        <v/>
      </c>
    </row>
    <row r="883" spans="1:11" s="74" customFormat="1" ht="12" x14ac:dyDescent="0.2">
      <c r="A883" s="78" t="str">
        <f>PRESUPUESTO!I882</f>
        <v/>
      </c>
      <c r="B883" s="78"/>
      <c r="C883" s="107" t="str">
        <f>PRESUPUESTO!K882</f>
        <v/>
      </c>
      <c r="D883" s="87" t="str">
        <f>PRESUPUESTO!L882</f>
        <v/>
      </c>
      <c r="E883" s="56" t="str">
        <f>PRESUPUESTO!N882</f>
        <v/>
      </c>
      <c r="F883" s="50"/>
      <c r="G883" s="89" t="str">
        <f>IF(PRESUPUESTO!S882="","",PRESUPUESTO!S882)</f>
        <v/>
      </c>
      <c r="H883" s="89" t="str">
        <f>PRESUPUESTO!T882</f>
        <v/>
      </c>
      <c r="I883" s="97" t="str">
        <f>PRESUPUESTO!U882</f>
        <v/>
      </c>
      <c r="K883" s="45" t="str">
        <f>PRESUPUESTO!X882</f>
        <v/>
      </c>
    </row>
    <row r="884" spans="1:11" s="74" customFormat="1" ht="12" x14ac:dyDescent="0.2">
      <c r="A884" s="78" t="str">
        <f>PRESUPUESTO!I883</f>
        <v/>
      </c>
      <c r="B884" s="78"/>
      <c r="C884" s="107" t="str">
        <f>PRESUPUESTO!K883</f>
        <v/>
      </c>
      <c r="D884" s="87" t="str">
        <f>PRESUPUESTO!L883</f>
        <v/>
      </c>
      <c r="E884" s="56" t="str">
        <f>PRESUPUESTO!N883</f>
        <v/>
      </c>
      <c r="F884" s="50"/>
      <c r="G884" s="89" t="str">
        <f>IF(PRESUPUESTO!S883="","",PRESUPUESTO!S883)</f>
        <v/>
      </c>
      <c r="H884" s="89" t="str">
        <f>PRESUPUESTO!T883</f>
        <v/>
      </c>
      <c r="I884" s="97" t="str">
        <f>PRESUPUESTO!U883</f>
        <v/>
      </c>
      <c r="K884" s="45" t="str">
        <f>PRESUPUESTO!X883</f>
        <v/>
      </c>
    </row>
    <row r="885" spans="1:11" s="74" customFormat="1" ht="12" x14ac:dyDescent="0.2">
      <c r="A885" s="78" t="str">
        <f>PRESUPUESTO!I884</f>
        <v/>
      </c>
      <c r="B885" s="78"/>
      <c r="C885" s="107" t="str">
        <f>PRESUPUESTO!K884</f>
        <v/>
      </c>
      <c r="D885" s="87" t="str">
        <f>PRESUPUESTO!L884</f>
        <v/>
      </c>
      <c r="E885" s="56" t="str">
        <f>PRESUPUESTO!N884</f>
        <v/>
      </c>
      <c r="F885" s="50"/>
      <c r="G885" s="89" t="str">
        <f>IF(PRESUPUESTO!S884="","",PRESUPUESTO!S884)</f>
        <v/>
      </c>
      <c r="H885" s="89" t="str">
        <f>PRESUPUESTO!T884</f>
        <v/>
      </c>
      <c r="I885" s="97" t="str">
        <f>PRESUPUESTO!U884</f>
        <v/>
      </c>
      <c r="K885" s="45" t="str">
        <f>PRESUPUESTO!X884</f>
        <v/>
      </c>
    </row>
    <row r="886" spans="1:11" s="74" customFormat="1" ht="12" x14ac:dyDescent="0.2">
      <c r="A886" s="78" t="str">
        <f>PRESUPUESTO!I885</f>
        <v/>
      </c>
      <c r="B886" s="78"/>
      <c r="C886" s="107" t="str">
        <f>PRESUPUESTO!K885</f>
        <v/>
      </c>
      <c r="D886" s="87" t="str">
        <f>PRESUPUESTO!L885</f>
        <v/>
      </c>
      <c r="E886" s="56" t="str">
        <f>PRESUPUESTO!N885</f>
        <v/>
      </c>
      <c r="F886" s="50"/>
      <c r="G886" s="89" t="str">
        <f>IF(PRESUPUESTO!S885="","",PRESUPUESTO!S885)</f>
        <v/>
      </c>
      <c r="H886" s="89" t="str">
        <f>PRESUPUESTO!T885</f>
        <v/>
      </c>
      <c r="I886" s="97" t="str">
        <f>PRESUPUESTO!U885</f>
        <v/>
      </c>
      <c r="K886" s="45" t="str">
        <f>PRESUPUESTO!X885</f>
        <v/>
      </c>
    </row>
    <row r="887" spans="1:11" s="74" customFormat="1" ht="12" x14ac:dyDescent="0.2">
      <c r="A887" s="78" t="str">
        <f>PRESUPUESTO!I886</f>
        <v/>
      </c>
      <c r="B887" s="78"/>
      <c r="C887" s="107" t="str">
        <f>PRESUPUESTO!K886</f>
        <v/>
      </c>
      <c r="D887" s="87" t="str">
        <f>PRESUPUESTO!L886</f>
        <v/>
      </c>
      <c r="E887" s="56" t="str">
        <f>PRESUPUESTO!N886</f>
        <v/>
      </c>
      <c r="F887" s="50"/>
      <c r="G887" s="89" t="str">
        <f>IF(PRESUPUESTO!S886="","",PRESUPUESTO!S886)</f>
        <v/>
      </c>
      <c r="H887" s="89" t="str">
        <f>PRESUPUESTO!T886</f>
        <v/>
      </c>
      <c r="I887" s="97" t="str">
        <f>PRESUPUESTO!U886</f>
        <v/>
      </c>
      <c r="K887" s="45" t="str">
        <f>PRESUPUESTO!X886</f>
        <v/>
      </c>
    </row>
    <row r="888" spans="1:11" s="74" customFormat="1" ht="12" x14ac:dyDescent="0.2">
      <c r="A888" s="78" t="str">
        <f>PRESUPUESTO!I887</f>
        <v/>
      </c>
      <c r="B888" s="78"/>
      <c r="C888" s="107" t="str">
        <f>PRESUPUESTO!K887</f>
        <v/>
      </c>
      <c r="D888" s="87" t="str">
        <f>PRESUPUESTO!L887</f>
        <v/>
      </c>
      <c r="E888" s="56" t="str">
        <f>PRESUPUESTO!N887</f>
        <v/>
      </c>
      <c r="F888" s="50"/>
      <c r="G888" s="89" t="str">
        <f>IF(PRESUPUESTO!S887="","",PRESUPUESTO!S887)</f>
        <v/>
      </c>
      <c r="H888" s="89" t="str">
        <f>PRESUPUESTO!T887</f>
        <v/>
      </c>
      <c r="I888" s="97" t="str">
        <f>PRESUPUESTO!U887</f>
        <v/>
      </c>
      <c r="K888" s="45" t="str">
        <f>PRESUPUESTO!X887</f>
        <v/>
      </c>
    </row>
    <row r="889" spans="1:11" s="74" customFormat="1" ht="12" x14ac:dyDescent="0.2">
      <c r="A889" s="78" t="str">
        <f>PRESUPUESTO!I888</f>
        <v/>
      </c>
      <c r="B889" s="78"/>
      <c r="C889" s="107" t="str">
        <f>PRESUPUESTO!K888</f>
        <v/>
      </c>
      <c r="D889" s="87" t="str">
        <f>PRESUPUESTO!L888</f>
        <v/>
      </c>
      <c r="E889" s="56" t="str">
        <f>PRESUPUESTO!N888</f>
        <v/>
      </c>
      <c r="F889" s="50"/>
      <c r="G889" s="89" t="str">
        <f>IF(PRESUPUESTO!S888="","",PRESUPUESTO!S888)</f>
        <v/>
      </c>
      <c r="H889" s="89" t="str">
        <f>PRESUPUESTO!T888</f>
        <v/>
      </c>
      <c r="I889" s="97" t="str">
        <f>PRESUPUESTO!U888</f>
        <v/>
      </c>
      <c r="K889" s="45" t="str">
        <f>PRESUPUESTO!X888</f>
        <v/>
      </c>
    </row>
    <row r="890" spans="1:11" s="74" customFormat="1" ht="12" x14ac:dyDescent="0.2">
      <c r="A890" s="78" t="str">
        <f>PRESUPUESTO!I889</f>
        <v/>
      </c>
      <c r="B890" s="78"/>
      <c r="C890" s="107" t="str">
        <f>PRESUPUESTO!K889</f>
        <v/>
      </c>
      <c r="D890" s="87" t="str">
        <f>PRESUPUESTO!L889</f>
        <v/>
      </c>
      <c r="E890" s="56" t="str">
        <f>PRESUPUESTO!N889</f>
        <v/>
      </c>
      <c r="F890" s="50"/>
      <c r="G890" s="89" t="str">
        <f>IF(PRESUPUESTO!S889="","",PRESUPUESTO!S889)</f>
        <v/>
      </c>
      <c r="H890" s="89" t="str">
        <f>PRESUPUESTO!T889</f>
        <v/>
      </c>
      <c r="I890" s="97" t="str">
        <f>PRESUPUESTO!U889</f>
        <v/>
      </c>
      <c r="K890" s="45" t="str">
        <f>PRESUPUESTO!X889</f>
        <v/>
      </c>
    </row>
    <row r="891" spans="1:11" s="74" customFormat="1" ht="12" x14ac:dyDescent="0.2">
      <c r="A891" s="78" t="str">
        <f>PRESUPUESTO!I890</f>
        <v/>
      </c>
      <c r="B891" s="78"/>
      <c r="C891" s="107" t="str">
        <f>PRESUPUESTO!K890</f>
        <v/>
      </c>
      <c r="D891" s="87" t="str">
        <f>PRESUPUESTO!L890</f>
        <v/>
      </c>
      <c r="E891" s="56" t="str">
        <f>PRESUPUESTO!N890</f>
        <v/>
      </c>
      <c r="F891" s="50"/>
      <c r="G891" s="89" t="str">
        <f>IF(PRESUPUESTO!S890="","",PRESUPUESTO!S890)</f>
        <v/>
      </c>
      <c r="H891" s="89" t="str">
        <f>PRESUPUESTO!T890</f>
        <v/>
      </c>
      <c r="I891" s="97" t="str">
        <f>PRESUPUESTO!U890</f>
        <v/>
      </c>
      <c r="K891" s="45" t="str">
        <f>PRESUPUESTO!X890</f>
        <v/>
      </c>
    </row>
    <row r="892" spans="1:11" s="74" customFormat="1" ht="12" x14ac:dyDescent="0.2">
      <c r="A892" s="78" t="str">
        <f>PRESUPUESTO!I891</f>
        <v/>
      </c>
      <c r="B892" s="78"/>
      <c r="C892" s="107" t="str">
        <f>PRESUPUESTO!K891</f>
        <v/>
      </c>
      <c r="D892" s="87" t="str">
        <f>PRESUPUESTO!L891</f>
        <v/>
      </c>
      <c r="E892" s="56" t="str">
        <f>PRESUPUESTO!N891</f>
        <v/>
      </c>
      <c r="F892" s="50"/>
      <c r="G892" s="89" t="str">
        <f>IF(PRESUPUESTO!S891="","",PRESUPUESTO!S891)</f>
        <v/>
      </c>
      <c r="H892" s="89" t="str">
        <f>PRESUPUESTO!T891</f>
        <v/>
      </c>
      <c r="I892" s="97" t="str">
        <f>PRESUPUESTO!U891</f>
        <v/>
      </c>
      <c r="K892" s="45" t="str">
        <f>PRESUPUESTO!X891</f>
        <v/>
      </c>
    </row>
    <row r="893" spans="1:11" s="74" customFormat="1" ht="12" x14ac:dyDescent="0.2">
      <c r="A893" s="78" t="str">
        <f>PRESUPUESTO!I892</f>
        <v/>
      </c>
      <c r="B893" s="78"/>
      <c r="C893" s="107" t="str">
        <f>PRESUPUESTO!K892</f>
        <v/>
      </c>
      <c r="D893" s="87" t="str">
        <f>PRESUPUESTO!L892</f>
        <v/>
      </c>
      <c r="E893" s="56" t="str">
        <f>PRESUPUESTO!N892</f>
        <v/>
      </c>
      <c r="F893" s="50"/>
      <c r="G893" s="89" t="str">
        <f>IF(PRESUPUESTO!S892="","",PRESUPUESTO!S892)</f>
        <v/>
      </c>
      <c r="H893" s="89" t="str">
        <f>PRESUPUESTO!T892</f>
        <v/>
      </c>
      <c r="I893" s="97" t="str">
        <f>PRESUPUESTO!U892</f>
        <v/>
      </c>
      <c r="K893" s="45" t="str">
        <f>PRESUPUESTO!X892</f>
        <v/>
      </c>
    </row>
    <row r="894" spans="1:11" s="74" customFormat="1" ht="12" x14ac:dyDescent="0.2">
      <c r="A894" s="78" t="str">
        <f>PRESUPUESTO!I893</f>
        <v/>
      </c>
      <c r="B894" s="78"/>
      <c r="C894" s="107" t="str">
        <f>PRESUPUESTO!K893</f>
        <v/>
      </c>
      <c r="D894" s="87" t="str">
        <f>PRESUPUESTO!L893</f>
        <v/>
      </c>
      <c r="E894" s="56" t="str">
        <f>PRESUPUESTO!N893</f>
        <v/>
      </c>
      <c r="F894" s="50"/>
      <c r="G894" s="89" t="str">
        <f>IF(PRESUPUESTO!S893="","",PRESUPUESTO!S893)</f>
        <v/>
      </c>
      <c r="H894" s="89" t="str">
        <f>PRESUPUESTO!T893</f>
        <v/>
      </c>
      <c r="I894" s="97" t="str">
        <f>PRESUPUESTO!U893</f>
        <v/>
      </c>
      <c r="K894" s="45" t="str">
        <f>PRESUPUESTO!X893</f>
        <v/>
      </c>
    </row>
    <row r="895" spans="1:11" s="74" customFormat="1" ht="12" x14ac:dyDescent="0.2">
      <c r="A895" s="78" t="str">
        <f>PRESUPUESTO!I894</f>
        <v/>
      </c>
      <c r="B895" s="78"/>
      <c r="C895" s="107" t="str">
        <f>PRESUPUESTO!K894</f>
        <v/>
      </c>
      <c r="D895" s="87" t="str">
        <f>PRESUPUESTO!L894</f>
        <v/>
      </c>
      <c r="E895" s="56" t="str">
        <f>PRESUPUESTO!N894</f>
        <v/>
      </c>
      <c r="F895" s="50"/>
      <c r="G895" s="89" t="str">
        <f>IF(PRESUPUESTO!S894="","",PRESUPUESTO!S894)</f>
        <v/>
      </c>
      <c r="H895" s="89" t="str">
        <f>PRESUPUESTO!T894</f>
        <v/>
      </c>
      <c r="I895" s="97" t="str">
        <f>PRESUPUESTO!U894</f>
        <v/>
      </c>
      <c r="K895" s="45" t="str">
        <f>PRESUPUESTO!X894</f>
        <v/>
      </c>
    </row>
    <row r="896" spans="1:11" s="74" customFormat="1" ht="12" x14ac:dyDescent="0.2">
      <c r="A896" s="78" t="str">
        <f>PRESUPUESTO!I895</f>
        <v/>
      </c>
      <c r="B896" s="78"/>
      <c r="C896" s="107" t="str">
        <f>PRESUPUESTO!K895</f>
        <v/>
      </c>
      <c r="D896" s="87" t="str">
        <f>PRESUPUESTO!L895</f>
        <v/>
      </c>
      <c r="E896" s="56" t="str">
        <f>PRESUPUESTO!N895</f>
        <v/>
      </c>
      <c r="F896" s="50"/>
      <c r="G896" s="89" t="str">
        <f>IF(PRESUPUESTO!S895="","",PRESUPUESTO!S895)</f>
        <v/>
      </c>
      <c r="H896" s="89" t="str">
        <f>PRESUPUESTO!T895</f>
        <v/>
      </c>
      <c r="I896" s="97" t="str">
        <f>PRESUPUESTO!U895</f>
        <v/>
      </c>
      <c r="K896" s="45" t="str">
        <f>PRESUPUESTO!X895</f>
        <v/>
      </c>
    </row>
    <row r="897" spans="1:11" s="74" customFormat="1" ht="12" x14ac:dyDescent="0.2">
      <c r="A897" s="78" t="str">
        <f>PRESUPUESTO!I896</f>
        <v/>
      </c>
      <c r="B897" s="78"/>
      <c r="C897" s="107" t="str">
        <f>PRESUPUESTO!K896</f>
        <v/>
      </c>
      <c r="D897" s="87" t="str">
        <f>PRESUPUESTO!L896</f>
        <v/>
      </c>
      <c r="E897" s="56" t="str">
        <f>PRESUPUESTO!N896</f>
        <v/>
      </c>
      <c r="F897" s="50"/>
      <c r="G897" s="89" t="str">
        <f>IF(PRESUPUESTO!S896="","",PRESUPUESTO!S896)</f>
        <v/>
      </c>
      <c r="H897" s="89" t="str">
        <f>PRESUPUESTO!T896</f>
        <v/>
      </c>
      <c r="I897" s="97" t="str">
        <f>PRESUPUESTO!U896</f>
        <v/>
      </c>
      <c r="K897" s="45" t="str">
        <f>PRESUPUESTO!X896</f>
        <v/>
      </c>
    </row>
    <row r="898" spans="1:11" s="74" customFormat="1" ht="12" x14ac:dyDescent="0.2">
      <c r="A898" s="78" t="str">
        <f>PRESUPUESTO!I897</f>
        <v/>
      </c>
      <c r="B898" s="78"/>
      <c r="C898" s="107" t="str">
        <f>PRESUPUESTO!K897</f>
        <v/>
      </c>
      <c r="D898" s="87" t="str">
        <f>PRESUPUESTO!L897</f>
        <v/>
      </c>
      <c r="E898" s="56" t="str">
        <f>PRESUPUESTO!N897</f>
        <v/>
      </c>
      <c r="F898" s="50"/>
      <c r="G898" s="89" t="str">
        <f>IF(PRESUPUESTO!S897="","",PRESUPUESTO!S897)</f>
        <v/>
      </c>
      <c r="H898" s="89" t="str">
        <f>PRESUPUESTO!T897</f>
        <v/>
      </c>
      <c r="I898" s="97" t="str">
        <f>PRESUPUESTO!U897</f>
        <v/>
      </c>
      <c r="K898" s="45" t="str">
        <f>PRESUPUESTO!X897</f>
        <v/>
      </c>
    </row>
    <row r="899" spans="1:11" s="74" customFormat="1" ht="12" x14ac:dyDescent="0.2">
      <c r="A899" s="78" t="str">
        <f>PRESUPUESTO!I898</f>
        <v/>
      </c>
      <c r="B899" s="78"/>
      <c r="C899" s="107" t="str">
        <f>PRESUPUESTO!K898</f>
        <v/>
      </c>
      <c r="D899" s="87" t="str">
        <f>PRESUPUESTO!L898</f>
        <v/>
      </c>
      <c r="E899" s="56" t="str">
        <f>PRESUPUESTO!N898</f>
        <v/>
      </c>
      <c r="F899" s="50"/>
      <c r="G899" s="89" t="str">
        <f>IF(PRESUPUESTO!S898="","",PRESUPUESTO!S898)</f>
        <v/>
      </c>
      <c r="H899" s="89" t="str">
        <f>PRESUPUESTO!T898</f>
        <v/>
      </c>
      <c r="I899" s="97" t="str">
        <f>PRESUPUESTO!U898</f>
        <v/>
      </c>
      <c r="K899" s="45" t="str">
        <f>PRESUPUESTO!X898</f>
        <v/>
      </c>
    </row>
    <row r="900" spans="1:11" s="74" customFormat="1" ht="12" x14ac:dyDescent="0.2">
      <c r="A900" s="78" t="str">
        <f>PRESUPUESTO!I899</f>
        <v/>
      </c>
      <c r="B900" s="78"/>
      <c r="C900" s="107" t="str">
        <f>PRESUPUESTO!K899</f>
        <v/>
      </c>
      <c r="D900" s="87" t="str">
        <f>PRESUPUESTO!L899</f>
        <v/>
      </c>
      <c r="E900" s="56" t="str">
        <f>PRESUPUESTO!N899</f>
        <v/>
      </c>
      <c r="F900" s="50"/>
      <c r="G900" s="89" t="str">
        <f>IF(PRESUPUESTO!S899="","",PRESUPUESTO!S899)</f>
        <v/>
      </c>
      <c r="H900" s="89" t="str">
        <f>PRESUPUESTO!T899</f>
        <v/>
      </c>
      <c r="I900" s="97" t="str">
        <f>PRESUPUESTO!U899</f>
        <v/>
      </c>
      <c r="K900" s="45" t="str">
        <f>PRESUPUESTO!X899</f>
        <v/>
      </c>
    </row>
    <row r="901" spans="1:11" s="74" customFormat="1" ht="12" x14ac:dyDescent="0.2">
      <c r="A901" s="78" t="str">
        <f>PRESUPUESTO!I900</f>
        <v/>
      </c>
      <c r="B901" s="78"/>
      <c r="C901" s="107" t="str">
        <f>PRESUPUESTO!K900</f>
        <v/>
      </c>
      <c r="D901" s="87" t="str">
        <f>PRESUPUESTO!L900</f>
        <v/>
      </c>
      <c r="E901" s="56" t="str">
        <f>PRESUPUESTO!N900</f>
        <v/>
      </c>
      <c r="F901" s="50"/>
      <c r="G901" s="89" t="str">
        <f>IF(PRESUPUESTO!S900="","",PRESUPUESTO!S900)</f>
        <v/>
      </c>
      <c r="H901" s="89" t="str">
        <f>PRESUPUESTO!T900</f>
        <v/>
      </c>
      <c r="I901" s="97" t="str">
        <f>PRESUPUESTO!U900</f>
        <v/>
      </c>
      <c r="K901" s="45" t="str">
        <f>PRESUPUESTO!X900</f>
        <v/>
      </c>
    </row>
    <row r="902" spans="1:11" s="74" customFormat="1" ht="12" x14ac:dyDescent="0.2">
      <c r="A902" s="78" t="str">
        <f>PRESUPUESTO!I901</f>
        <v/>
      </c>
      <c r="B902" s="78"/>
      <c r="C902" s="107" t="str">
        <f>PRESUPUESTO!K901</f>
        <v/>
      </c>
      <c r="D902" s="87" t="str">
        <f>PRESUPUESTO!L901</f>
        <v/>
      </c>
      <c r="E902" s="56" t="str">
        <f>PRESUPUESTO!N901</f>
        <v/>
      </c>
      <c r="F902" s="50"/>
      <c r="G902" s="89" t="str">
        <f>IF(PRESUPUESTO!S901="","",PRESUPUESTO!S901)</f>
        <v/>
      </c>
      <c r="H902" s="89" t="str">
        <f>PRESUPUESTO!T901</f>
        <v/>
      </c>
      <c r="I902" s="97" t="str">
        <f>PRESUPUESTO!U901</f>
        <v/>
      </c>
      <c r="K902" s="45" t="str">
        <f>PRESUPUESTO!X901</f>
        <v/>
      </c>
    </row>
    <row r="903" spans="1:11" s="74" customFormat="1" ht="12" x14ac:dyDescent="0.2">
      <c r="A903" s="78" t="str">
        <f>PRESUPUESTO!I902</f>
        <v/>
      </c>
      <c r="B903" s="78"/>
      <c r="C903" s="107" t="str">
        <f>PRESUPUESTO!K902</f>
        <v/>
      </c>
      <c r="D903" s="87" t="str">
        <f>PRESUPUESTO!L902</f>
        <v/>
      </c>
      <c r="E903" s="56" t="str">
        <f>PRESUPUESTO!N902</f>
        <v/>
      </c>
      <c r="F903" s="50"/>
      <c r="G903" s="89" t="str">
        <f>IF(PRESUPUESTO!S902="","",PRESUPUESTO!S902)</f>
        <v/>
      </c>
      <c r="H903" s="89" t="str">
        <f>PRESUPUESTO!T902</f>
        <v/>
      </c>
      <c r="I903" s="97" t="str">
        <f>PRESUPUESTO!U902</f>
        <v/>
      </c>
      <c r="K903" s="45" t="str">
        <f>PRESUPUESTO!X902</f>
        <v/>
      </c>
    </row>
    <row r="904" spans="1:11" s="74" customFormat="1" ht="12" x14ac:dyDescent="0.2">
      <c r="A904" s="78" t="str">
        <f>PRESUPUESTO!I903</f>
        <v/>
      </c>
      <c r="B904" s="78"/>
      <c r="C904" s="107" t="str">
        <f>PRESUPUESTO!K903</f>
        <v/>
      </c>
      <c r="D904" s="87" t="str">
        <f>PRESUPUESTO!L903</f>
        <v/>
      </c>
      <c r="E904" s="56" t="str">
        <f>PRESUPUESTO!N903</f>
        <v/>
      </c>
      <c r="F904" s="50"/>
      <c r="G904" s="89" t="str">
        <f>IF(PRESUPUESTO!S903="","",PRESUPUESTO!S903)</f>
        <v/>
      </c>
      <c r="H904" s="89" t="str">
        <f>PRESUPUESTO!T903</f>
        <v/>
      </c>
      <c r="I904" s="97" t="str">
        <f>PRESUPUESTO!U903</f>
        <v/>
      </c>
      <c r="K904" s="45" t="str">
        <f>PRESUPUESTO!X903</f>
        <v/>
      </c>
    </row>
    <row r="905" spans="1:11" s="74" customFormat="1" ht="12" x14ac:dyDescent="0.2">
      <c r="A905" s="78" t="str">
        <f>PRESUPUESTO!I904</f>
        <v/>
      </c>
      <c r="B905" s="78"/>
      <c r="C905" s="107" t="str">
        <f>PRESUPUESTO!K904</f>
        <v/>
      </c>
      <c r="D905" s="87" t="str">
        <f>PRESUPUESTO!L904</f>
        <v/>
      </c>
      <c r="E905" s="56" t="str">
        <f>PRESUPUESTO!N904</f>
        <v/>
      </c>
      <c r="F905" s="50"/>
      <c r="G905" s="89" t="str">
        <f>IF(PRESUPUESTO!S904="","",PRESUPUESTO!S904)</f>
        <v/>
      </c>
      <c r="H905" s="89" t="str">
        <f>PRESUPUESTO!T904</f>
        <v/>
      </c>
      <c r="I905" s="97" t="str">
        <f>PRESUPUESTO!U904</f>
        <v/>
      </c>
      <c r="K905" s="45" t="str">
        <f>PRESUPUESTO!X904</f>
        <v/>
      </c>
    </row>
    <row r="906" spans="1:11" s="74" customFormat="1" ht="12" x14ac:dyDescent="0.2">
      <c r="A906" s="78" t="str">
        <f>PRESUPUESTO!I905</f>
        <v/>
      </c>
      <c r="B906" s="78"/>
      <c r="C906" s="107" t="str">
        <f>PRESUPUESTO!K905</f>
        <v/>
      </c>
      <c r="D906" s="87" t="str">
        <f>PRESUPUESTO!L905</f>
        <v/>
      </c>
      <c r="E906" s="56" t="str">
        <f>PRESUPUESTO!N905</f>
        <v/>
      </c>
      <c r="F906" s="50"/>
      <c r="G906" s="89" t="str">
        <f>IF(PRESUPUESTO!S905="","",PRESUPUESTO!S905)</f>
        <v/>
      </c>
      <c r="H906" s="89" t="str">
        <f>PRESUPUESTO!T905</f>
        <v/>
      </c>
      <c r="I906" s="97" t="str">
        <f>PRESUPUESTO!U905</f>
        <v/>
      </c>
      <c r="K906" s="45" t="str">
        <f>PRESUPUESTO!X905</f>
        <v/>
      </c>
    </row>
    <row r="907" spans="1:11" s="74" customFormat="1" ht="12" x14ac:dyDescent="0.2">
      <c r="A907" s="78" t="str">
        <f>PRESUPUESTO!I906</f>
        <v/>
      </c>
      <c r="B907" s="78"/>
      <c r="C907" s="107" t="str">
        <f>PRESUPUESTO!K906</f>
        <v/>
      </c>
      <c r="D907" s="87" t="str">
        <f>PRESUPUESTO!L906</f>
        <v/>
      </c>
      <c r="E907" s="56" t="str">
        <f>PRESUPUESTO!N906</f>
        <v/>
      </c>
      <c r="F907" s="50"/>
      <c r="G907" s="89" t="str">
        <f>IF(PRESUPUESTO!S906="","",PRESUPUESTO!S906)</f>
        <v/>
      </c>
      <c r="H907" s="89" t="str">
        <f>PRESUPUESTO!T906</f>
        <v/>
      </c>
      <c r="I907" s="97" t="str">
        <f>PRESUPUESTO!U906</f>
        <v/>
      </c>
      <c r="K907" s="45" t="str">
        <f>PRESUPUESTO!X906</f>
        <v/>
      </c>
    </row>
    <row r="908" spans="1:11" s="74" customFormat="1" ht="12" x14ac:dyDescent="0.2">
      <c r="A908" s="78" t="str">
        <f>PRESUPUESTO!I907</f>
        <v/>
      </c>
      <c r="B908" s="78"/>
      <c r="C908" s="107" t="str">
        <f>PRESUPUESTO!K907</f>
        <v/>
      </c>
      <c r="D908" s="87" t="str">
        <f>PRESUPUESTO!L907</f>
        <v/>
      </c>
      <c r="E908" s="56" t="str">
        <f>PRESUPUESTO!N907</f>
        <v/>
      </c>
      <c r="F908" s="50"/>
      <c r="G908" s="89" t="str">
        <f>IF(PRESUPUESTO!S907="","",PRESUPUESTO!S907)</f>
        <v/>
      </c>
      <c r="H908" s="89" t="str">
        <f>PRESUPUESTO!T907</f>
        <v/>
      </c>
      <c r="I908" s="97" t="str">
        <f>PRESUPUESTO!U907</f>
        <v/>
      </c>
      <c r="K908" s="45" t="str">
        <f>PRESUPUESTO!X907</f>
        <v/>
      </c>
    </row>
    <row r="909" spans="1:11" s="74" customFormat="1" ht="12" x14ac:dyDescent="0.2">
      <c r="A909" s="78" t="str">
        <f>PRESUPUESTO!I908</f>
        <v/>
      </c>
      <c r="B909" s="78"/>
      <c r="C909" s="107" t="str">
        <f>PRESUPUESTO!K908</f>
        <v/>
      </c>
      <c r="D909" s="87" t="str">
        <f>PRESUPUESTO!L908</f>
        <v/>
      </c>
      <c r="E909" s="56" t="str">
        <f>PRESUPUESTO!N908</f>
        <v/>
      </c>
      <c r="F909" s="50"/>
      <c r="G909" s="89" t="str">
        <f>IF(PRESUPUESTO!S908="","",PRESUPUESTO!S908)</f>
        <v/>
      </c>
      <c r="H909" s="89" t="str">
        <f>PRESUPUESTO!T908</f>
        <v/>
      </c>
      <c r="I909" s="97" t="str">
        <f>PRESUPUESTO!U908</f>
        <v/>
      </c>
      <c r="K909" s="45" t="str">
        <f>PRESUPUESTO!X908</f>
        <v/>
      </c>
    </row>
    <row r="910" spans="1:11" s="74" customFormat="1" ht="12" x14ac:dyDescent="0.2">
      <c r="A910" s="78" t="str">
        <f>PRESUPUESTO!I909</f>
        <v/>
      </c>
      <c r="B910" s="78"/>
      <c r="C910" s="107" t="str">
        <f>PRESUPUESTO!K909</f>
        <v/>
      </c>
      <c r="D910" s="87" t="str">
        <f>PRESUPUESTO!L909</f>
        <v/>
      </c>
      <c r="E910" s="56" t="str">
        <f>PRESUPUESTO!N909</f>
        <v/>
      </c>
      <c r="F910" s="50"/>
      <c r="G910" s="89" t="str">
        <f>IF(PRESUPUESTO!S909="","",PRESUPUESTO!S909)</f>
        <v/>
      </c>
      <c r="H910" s="89" t="str">
        <f>PRESUPUESTO!T909</f>
        <v/>
      </c>
      <c r="I910" s="97" t="str">
        <f>PRESUPUESTO!U909</f>
        <v/>
      </c>
      <c r="K910" s="45" t="str">
        <f>PRESUPUESTO!X909</f>
        <v/>
      </c>
    </row>
    <row r="911" spans="1:11" s="74" customFormat="1" ht="12" x14ac:dyDescent="0.2">
      <c r="A911" s="78" t="str">
        <f>PRESUPUESTO!I910</f>
        <v/>
      </c>
      <c r="B911" s="78"/>
      <c r="C911" s="107" t="str">
        <f>PRESUPUESTO!K910</f>
        <v/>
      </c>
      <c r="D911" s="87" t="str">
        <f>PRESUPUESTO!L910</f>
        <v/>
      </c>
      <c r="E911" s="56" t="str">
        <f>PRESUPUESTO!N910</f>
        <v/>
      </c>
      <c r="F911" s="50"/>
      <c r="G911" s="89" t="str">
        <f>IF(PRESUPUESTO!S910="","",PRESUPUESTO!S910)</f>
        <v/>
      </c>
      <c r="H911" s="89" t="str">
        <f>PRESUPUESTO!T910</f>
        <v/>
      </c>
      <c r="I911" s="97" t="str">
        <f>PRESUPUESTO!U910</f>
        <v/>
      </c>
      <c r="K911" s="45" t="str">
        <f>PRESUPUESTO!X910</f>
        <v/>
      </c>
    </row>
    <row r="912" spans="1:11" s="74" customFormat="1" ht="12" x14ac:dyDescent="0.2">
      <c r="A912" s="78" t="str">
        <f>PRESUPUESTO!I911</f>
        <v/>
      </c>
      <c r="B912" s="78"/>
      <c r="C912" s="107" t="str">
        <f>PRESUPUESTO!K911</f>
        <v/>
      </c>
      <c r="D912" s="87" t="str">
        <f>PRESUPUESTO!L911</f>
        <v/>
      </c>
      <c r="E912" s="56" t="str">
        <f>PRESUPUESTO!N911</f>
        <v/>
      </c>
      <c r="F912" s="50"/>
      <c r="G912" s="89" t="str">
        <f>IF(PRESUPUESTO!S911="","",PRESUPUESTO!S911)</f>
        <v/>
      </c>
      <c r="H912" s="89" t="str">
        <f>PRESUPUESTO!T911</f>
        <v/>
      </c>
      <c r="I912" s="97" t="str">
        <f>PRESUPUESTO!U911</f>
        <v/>
      </c>
      <c r="K912" s="45" t="str">
        <f>PRESUPUESTO!X911</f>
        <v/>
      </c>
    </row>
    <row r="913" spans="1:11" s="74" customFormat="1" ht="12" x14ac:dyDescent="0.2">
      <c r="A913" s="78" t="str">
        <f>PRESUPUESTO!I912</f>
        <v/>
      </c>
      <c r="B913" s="78"/>
      <c r="C913" s="107" t="str">
        <f>PRESUPUESTO!K912</f>
        <v/>
      </c>
      <c r="D913" s="87" t="str">
        <f>PRESUPUESTO!L912</f>
        <v/>
      </c>
      <c r="E913" s="56" t="str">
        <f>PRESUPUESTO!N912</f>
        <v/>
      </c>
      <c r="F913" s="50"/>
      <c r="G913" s="89" t="str">
        <f>IF(PRESUPUESTO!S912="","",PRESUPUESTO!S912)</f>
        <v/>
      </c>
      <c r="H913" s="89" t="str">
        <f>PRESUPUESTO!T912</f>
        <v/>
      </c>
      <c r="I913" s="97" t="str">
        <f>PRESUPUESTO!U912</f>
        <v/>
      </c>
      <c r="K913" s="45" t="str">
        <f>PRESUPUESTO!X912</f>
        <v/>
      </c>
    </row>
    <row r="914" spans="1:11" s="74" customFormat="1" ht="12" x14ac:dyDescent="0.2">
      <c r="A914" s="78" t="str">
        <f>PRESUPUESTO!I913</f>
        <v/>
      </c>
      <c r="B914" s="78"/>
      <c r="C914" s="107" t="str">
        <f>PRESUPUESTO!K913</f>
        <v/>
      </c>
      <c r="D914" s="87" t="str">
        <f>PRESUPUESTO!L913</f>
        <v/>
      </c>
      <c r="E914" s="56" t="str">
        <f>PRESUPUESTO!N913</f>
        <v/>
      </c>
      <c r="F914" s="50"/>
      <c r="G914" s="89" t="str">
        <f>IF(PRESUPUESTO!S913="","",PRESUPUESTO!S913)</f>
        <v/>
      </c>
      <c r="H914" s="89" t="str">
        <f>PRESUPUESTO!T913</f>
        <v/>
      </c>
      <c r="I914" s="97" t="str">
        <f>PRESUPUESTO!U913</f>
        <v/>
      </c>
      <c r="K914" s="45" t="str">
        <f>PRESUPUESTO!X913</f>
        <v/>
      </c>
    </row>
    <row r="915" spans="1:11" s="74" customFormat="1" ht="12" x14ac:dyDescent="0.2">
      <c r="A915" s="78" t="str">
        <f>PRESUPUESTO!I914</f>
        <v/>
      </c>
      <c r="B915" s="78"/>
      <c r="C915" s="107" t="str">
        <f>PRESUPUESTO!K914</f>
        <v/>
      </c>
      <c r="D915" s="87" t="str">
        <f>PRESUPUESTO!L914</f>
        <v/>
      </c>
      <c r="E915" s="56" t="str">
        <f>PRESUPUESTO!N914</f>
        <v/>
      </c>
      <c r="F915" s="50"/>
      <c r="G915" s="89" t="str">
        <f>IF(PRESUPUESTO!S914="","",PRESUPUESTO!S914)</f>
        <v/>
      </c>
      <c r="H915" s="89" t="str">
        <f>PRESUPUESTO!T914</f>
        <v/>
      </c>
      <c r="I915" s="97" t="str">
        <f>PRESUPUESTO!U914</f>
        <v/>
      </c>
      <c r="K915" s="45" t="str">
        <f>PRESUPUESTO!X914</f>
        <v/>
      </c>
    </row>
    <row r="916" spans="1:11" s="74" customFormat="1" ht="12" x14ac:dyDescent="0.2">
      <c r="A916" s="78" t="str">
        <f>PRESUPUESTO!I915</f>
        <v/>
      </c>
      <c r="B916" s="78"/>
      <c r="C916" s="107" t="str">
        <f>PRESUPUESTO!K915</f>
        <v/>
      </c>
      <c r="D916" s="87" t="str">
        <f>PRESUPUESTO!L915</f>
        <v/>
      </c>
      <c r="E916" s="56" t="str">
        <f>PRESUPUESTO!N915</f>
        <v/>
      </c>
      <c r="F916" s="50"/>
      <c r="G916" s="89" t="str">
        <f>IF(PRESUPUESTO!S915="","",PRESUPUESTO!S915)</f>
        <v/>
      </c>
      <c r="H916" s="89" t="str">
        <f>PRESUPUESTO!T915</f>
        <v/>
      </c>
      <c r="I916" s="97" t="str">
        <f>PRESUPUESTO!U915</f>
        <v/>
      </c>
      <c r="K916" s="45" t="str">
        <f>PRESUPUESTO!X915</f>
        <v/>
      </c>
    </row>
    <row r="917" spans="1:11" s="74" customFormat="1" ht="12" x14ac:dyDescent="0.2">
      <c r="A917" s="78" t="str">
        <f>PRESUPUESTO!I916</f>
        <v/>
      </c>
      <c r="B917" s="78"/>
      <c r="C917" s="107" t="str">
        <f>PRESUPUESTO!K916</f>
        <v/>
      </c>
      <c r="D917" s="87" t="str">
        <f>PRESUPUESTO!L916</f>
        <v/>
      </c>
      <c r="E917" s="56" t="str">
        <f>PRESUPUESTO!N916</f>
        <v/>
      </c>
      <c r="F917" s="50"/>
      <c r="G917" s="89" t="str">
        <f>IF(PRESUPUESTO!S916="","",PRESUPUESTO!S916)</f>
        <v/>
      </c>
      <c r="H917" s="89" t="str">
        <f>PRESUPUESTO!T916</f>
        <v/>
      </c>
      <c r="I917" s="97" t="str">
        <f>PRESUPUESTO!U916</f>
        <v/>
      </c>
      <c r="K917" s="45" t="str">
        <f>PRESUPUESTO!X916</f>
        <v/>
      </c>
    </row>
    <row r="918" spans="1:11" s="74" customFormat="1" ht="12" x14ac:dyDescent="0.2">
      <c r="A918" s="78" t="str">
        <f>PRESUPUESTO!I917</f>
        <v/>
      </c>
      <c r="B918" s="78"/>
      <c r="C918" s="107" t="str">
        <f>PRESUPUESTO!K917</f>
        <v/>
      </c>
      <c r="D918" s="87" t="str">
        <f>PRESUPUESTO!L917</f>
        <v/>
      </c>
      <c r="E918" s="56" t="str">
        <f>PRESUPUESTO!N917</f>
        <v/>
      </c>
      <c r="F918" s="50"/>
      <c r="G918" s="89" t="str">
        <f>IF(PRESUPUESTO!S917="","",PRESUPUESTO!S917)</f>
        <v/>
      </c>
      <c r="H918" s="89" t="str">
        <f>PRESUPUESTO!T917</f>
        <v/>
      </c>
      <c r="I918" s="97" t="str">
        <f>PRESUPUESTO!U917</f>
        <v/>
      </c>
      <c r="K918" s="45" t="str">
        <f>PRESUPUESTO!X917</f>
        <v/>
      </c>
    </row>
    <row r="919" spans="1:11" s="74" customFormat="1" ht="12" x14ac:dyDescent="0.2">
      <c r="A919" s="78" t="str">
        <f>PRESUPUESTO!I918</f>
        <v/>
      </c>
      <c r="B919" s="78"/>
      <c r="C919" s="107" t="str">
        <f>PRESUPUESTO!K918</f>
        <v/>
      </c>
      <c r="D919" s="87" t="str">
        <f>PRESUPUESTO!L918</f>
        <v/>
      </c>
      <c r="E919" s="56" t="str">
        <f>PRESUPUESTO!N918</f>
        <v/>
      </c>
      <c r="F919" s="50"/>
      <c r="G919" s="89" t="str">
        <f>IF(PRESUPUESTO!S918="","",PRESUPUESTO!S918)</f>
        <v/>
      </c>
      <c r="H919" s="89" t="str">
        <f>PRESUPUESTO!T918</f>
        <v/>
      </c>
      <c r="I919" s="97" t="str">
        <f>PRESUPUESTO!U918</f>
        <v/>
      </c>
      <c r="K919" s="45" t="str">
        <f>PRESUPUESTO!X918</f>
        <v/>
      </c>
    </row>
    <row r="920" spans="1:11" s="74" customFormat="1" ht="12" x14ac:dyDescent="0.2">
      <c r="A920" s="78" t="str">
        <f>PRESUPUESTO!I919</f>
        <v/>
      </c>
      <c r="B920" s="78"/>
      <c r="C920" s="107" t="str">
        <f>PRESUPUESTO!K919</f>
        <v/>
      </c>
      <c r="D920" s="87" t="str">
        <f>PRESUPUESTO!L919</f>
        <v/>
      </c>
      <c r="E920" s="56" t="str">
        <f>PRESUPUESTO!N919</f>
        <v/>
      </c>
      <c r="F920" s="50"/>
      <c r="G920" s="89" t="str">
        <f>IF(PRESUPUESTO!S919="","",PRESUPUESTO!S919)</f>
        <v/>
      </c>
      <c r="H920" s="89" t="str">
        <f>PRESUPUESTO!T919</f>
        <v/>
      </c>
      <c r="I920" s="97" t="str">
        <f>PRESUPUESTO!U919</f>
        <v/>
      </c>
      <c r="K920" s="45" t="str">
        <f>PRESUPUESTO!X919</f>
        <v/>
      </c>
    </row>
    <row r="921" spans="1:11" s="74" customFormat="1" ht="12" x14ac:dyDescent="0.2">
      <c r="A921" s="78" t="str">
        <f>PRESUPUESTO!I920</f>
        <v/>
      </c>
      <c r="B921" s="78"/>
      <c r="C921" s="107" t="str">
        <f>PRESUPUESTO!K920</f>
        <v/>
      </c>
      <c r="D921" s="87" t="str">
        <f>PRESUPUESTO!L920</f>
        <v/>
      </c>
      <c r="E921" s="56" t="str">
        <f>PRESUPUESTO!N920</f>
        <v/>
      </c>
      <c r="F921" s="50"/>
      <c r="G921" s="89" t="str">
        <f>IF(PRESUPUESTO!S920="","",PRESUPUESTO!S920)</f>
        <v/>
      </c>
      <c r="H921" s="89" t="str">
        <f>PRESUPUESTO!T920</f>
        <v/>
      </c>
      <c r="I921" s="97" t="str">
        <f>PRESUPUESTO!U920</f>
        <v/>
      </c>
      <c r="K921" s="45" t="str">
        <f>PRESUPUESTO!X920</f>
        <v/>
      </c>
    </row>
    <row r="922" spans="1:11" s="74" customFormat="1" ht="12" x14ac:dyDescent="0.2">
      <c r="A922" s="78" t="str">
        <f>PRESUPUESTO!I921</f>
        <v/>
      </c>
      <c r="B922" s="78"/>
      <c r="C922" s="107" t="str">
        <f>PRESUPUESTO!K921</f>
        <v/>
      </c>
      <c r="D922" s="87" t="str">
        <f>PRESUPUESTO!L921</f>
        <v/>
      </c>
      <c r="E922" s="56" t="str">
        <f>PRESUPUESTO!N921</f>
        <v/>
      </c>
      <c r="F922" s="50"/>
      <c r="G922" s="89" t="str">
        <f>IF(PRESUPUESTO!S921="","",PRESUPUESTO!S921)</f>
        <v/>
      </c>
      <c r="H922" s="89" t="str">
        <f>PRESUPUESTO!T921</f>
        <v/>
      </c>
      <c r="I922" s="97" t="str">
        <f>PRESUPUESTO!U921</f>
        <v/>
      </c>
      <c r="K922" s="45" t="str">
        <f>PRESUPUESTO!X921</f>
        <v/>
      </c>
    </row>
    <row r="923" spans="1:11" s="74" customFormat="1" ht="12" x14ac:dyDescent="0.2">
      <c r="A923" s="78" t="str">
        <f>PRESUPUESTO!I922</f>
        <v/>
      </c>
      <c r="B923" s="78"/>
      <c r="C923" s="107" t="str">
        <f>PRESUPUESTO!K922</f>
        <v/>
      </c>
      <c r="D923" s="87" t="str">
        <f>PRESUPUESTO!L922</f>
        <v/>
      </c>
      <c r="E923" s="56" t="str">
        <f>PRESUPUESTO!N922</f>
        <v/>
      </c>
      <c r="F923" s="50"/>
      <c r="G923" s="89" t="str">
        <f>IF(PRESUPUESTO!S922="","",PRESUPUESTO!S922)</f>
        <v/>
      </c>
      <c r="H923" s="89" t="str">
        <f>PRESUPUESTO!T922</f>
        <v/>
      </c>
      <c r="I923" s="97" t="str">
        <f>PRESUPUESTO!U922</f>
        <v/>
      </c>
      <c r="K923" s="45" t="str">
        <f>PRESUPUESTO!X922</f>
        <v/>
      </c>
    </row>
    <row r="924" spans="1:11" s="74" customFormat="1" ht="12" x14ac:dyDescent="0.2">
      <c r="A924" s="78" t="str">
        <f>PRESUPUESTO!I923</f>
        <v/>
      </c>
      <c r="B924" s="78"/>
      <c r="C924" s="107" t="str">
        <f>PRESUPUESTO!K923</f>
        <v/>
      </c>
      <c r="D924" s="87" t="str">
        <f>PRESUPUESTO!L923</f>
        <v/>
      </c>
      <c r="E924" s="56" t="str">
        <f>PRESUPUESTO!N923</f>
        <v/>
      </c>
      <c r="F924" s="50"/>
      <c r="G924" s="89" t="str">
        <f>IF(PRESUPUESTO!S923="","",PRESUPUESTO!S923)</f>
        <v/>
      </c>
      <c r="H924" s="89" t="str">
        <f>PRESUPUESTO!T923</f>
        <v/>
      </c>
      <c r="I924" s="97" t="str">
        <f>PRESUPUESTO!U923</f>
        <v/>
      </c>
      <c r="K924" s="45" t="str">
        <f>PRESUPUESTO!X923</f>
        <v/>
      </c>
    </row>
    <row r="925" spans="1:11" s="74" customFormat="1" ht="12" x14ac:dyDescent="0.2">
      <c r="A925" s="78" t="str">
        <f>PRESUPUESTO!I924</f>
        <v/>
      </c>
      <c r="B925" s="78"/>
      <c r="C925" s="107" t="str">
        <f>PRESUPUESTO!K924</f>
        <v/>
      </c>
      <c r="D925" s="87" t="str">
        <f>PRESUPUESTO!L924</f>
        <v/>
      </c>
      <c r="E925" s="56" t="str">
        <f>PRESUPUESTO!N924</f>
        <v/>
      </c>
      <c r="F925" s="50"/>
      <c r="G925" s="89" t="str">
        <f>IF(PRESUPUESTO!S924="","",PRESUPUESTO!S924)</f>
        <v/>
      </c>
      <c r="H925" s="89" t="str">
        <f>PRESUPUESTO!T924</f>
        <v/>
      </c>
      <c r="I925" s="97" t="str">
        <f>PRESUPUESTO!U924</f>
        <v/>
      </c>
      <c r="K925" s="45" t="str">
        <f>PRESUPUESTO!X924</f>
        <v/>
      </c>
    </row>
    <row r="926" spans="1:11" s="74" customFormat="1" ht="12" x14ac:dyDescent="0.2">
      <c r="A926" s="78" t="str">
        <f>PRESUPUESTO!I925</f>
        <v/>
      </c>
      <c r="B926" s="78"/>
      <c r="C926" s="107" t="str">
        <f>PRESUPUESTO!K925</f>
        <v/>
      </c>
      <c r="D926" s="87" t="str">
        <f>PRESUPUESTO!L925</f>
        <v/>
      </c>
      <c r="E926" s="56" t="str">
        <f>PRESUPUESTO!N925</f>
        <v/>
      </c>
      <c r="F926" s="50"/>
      <c r="G926" s="89" t="str">
        <f>IF(PRESUPUESTO!S925="","",PRESUPUESTO!S925)</f>
        <v/>
      </c>
      <c r="H926" s="89" t="str">
        <f>PRESUPUESTO!T925</f>
        <v/>
      </c>
      <c r="I926" s="97" t="str">
        <f>PRESUPUESTO!U925</f>
        <v/>
      </c>
      <c r="K926" s="45" t="str">
        <f>PRESUPUESTO!X925</f>
        <v/>
      </c>
    </row>
    <row r="927" spans="1:11" s="74" customFormat="1" ht="12" x14ac:dyDescent="0.2">
      <c r="A927" s="78" t="str">
        <f>PRESUPUESTO!I926</f>
        <v/>
      </c>
      <c r="B927" s="78"/>
      <c r="C927" s="107" t="str">
        <f>PRESUPUESTO!K926</f>
        <v/>
      </c>
      <c r="D927" s="87" t="str">
        <f>PRESUPUESTO!L926</f>
        <v/>
      </c>
      <c r="E927" s="56" t="str">
        <f>PRESUPUESTO!N926</f>
        <v/>
      </c>
      <c r="F927" s="50"/>
      <c r="G927" s="89" t="str">
        <f>IF(PRESUPUESTO!S926="","",PRESUPUESTO!S926)</f>
        <v/>
      </c>
      <c r="H927" s="89" t="str">
        <f>PRESUPUESTO!T926</f>
        <v/>
      </c>
      <c r="I927" s="97" t="str">
        <f>PRESUPUESTO!U926</f>
        <v/>
      </c>
      <c r="K927" s="45" t="str">
        <f>PRESUPUESTO!X926</f>
        <v/>
      </c>
    </row>
    <row r="928" spans="1:11" s="74" customFormat="1" ht="12" x14ac:dyDescent="0.2">
      <c r="A928" s="78" t="str">
        <f>PRESUPUESTO!I927</f>
        <v/>
      </c>
      <c r="B928" s="78"/>
      <c r="C928" s="107" t="str">
        <f>PRESUPUESTO!K927</f>
        <v/>
      </c>
      <c r="D928" s="87" t="str">
        <f>PRESUPUESTO!L927</f>
        <v/>
      </c>
      <c r="E928" s="56" t="str">
        <f>PRESUPUESTO!N927</f>
        <v/>
      </c>
      <c r="F928" s="50"/>
      <c r="G928" s="89" t="str">
        <f>IF(PRESUPUESTO!S927="","",PRESUPUESTO!S927)</f>
        <v/>
      </c>
      <c r="H928" s="89" t="str">
        <f>PRESUPUESTO!T927</f>
        <v/>
      </c>
      <c r="I928" s="97" t="str">
        <f>PRESUPUESTO!U927</f>
        <v/>
      </c>
      <c r="K928" s="45" t="str">
        <f>PRESUPUESTO!X927</f>
        <v/>
      </c>
    </row>
    <row r="929" spans="1:11" s="74" customFormat="1" ht="12" x14ac:dyDescent="0.2">
      <c r="A929" s="78" t="str">
        <f>PRESUPUESTO!I928</f>
        <v/>
      </c>
      <c r="B929" s="78"/>
      <c r="C929" s="107" t="str">
        <f>PRESUPUESTO!K928</f>
        <v/>
      </c>
      <c r="D929" s="87" t="str">
        <f>PRESUPUESTO!L928</f>
        <v/>
      </c>
      <c r="E929" s="56" t="str">
        <f>PRESUPUESTO!N928</f>
        <v/>
      </c>
      <c r="F929" s="50"/>
      <c r="G929" s="89" t="str">
        <f>IF(PRESUPUESTO!S928="","",PRESUPUESTO!S928)</f>
        <v/>
      </c>
      <c r="H929" s="89" t="str">
        <f>PRESUPUESTO!T928</f>
        <v/>
      </c>
      <c r="I929" s="97" t="str">
        <f>PRESUPUESTO!U928</f>
        <v/>
      </c>
      <c r="K929" s="45" t="str">
        <f>PRESUPUESTO!X928</f>
        <v/>
      </c>
    </row>
    <row r="930" spans="1:11" s="74" customFormat="1" ht="12" x14ac:dyDescent="0.2">
      <c r="A930" s="78" t="str">
        <f>PRESUPUESTO!I929</f>
        <v/>
      </c>
      <c r="B930" s="78"/>
      <c r="C930" s="107" t="str">
        <f>PRESUPUESTO!K929</f>
        <v/>
      </c>
      <c r="D930" s="87" t="str">
        <f>PRESUPUESTO!L929</f>
        <v/>
      </c>
      <c r="E930" s="56" t="str">
        <f>PRESUPUESTO!N929</f>
        <v/>
      </c>
      <c r="F930" s="50"/>
      <c r="G930" s="89" t="str">
        <f>IF(PRESUPUESTO!S929="","",PRESUPUESTO!S929)</f>
        <v/>
      </c>
      <c r="H930" s="89" t="str">
        <f>PRESUPUESTO!T929</f>
        <v/>
      </c>
      <c r="I930" s="97" t="str">
        <f>PRESUPUESTO!U929</f>
        <v/>
      </c>
      <c r="K930" s="45" t="str">
        <f>PRESUPUESTO!X929</f>
        <v/>
      </c>
    </row>
    <row r="931" spans="1:11" s="74" customFormat="1" ht="12" x14ac:dyDescent="0.2">
      <c r="A931" s="78" t="str">
        <f>PRESUPUESTO!I930</f>
        <v/>
      </c>
      <c r="B931" s="78"/>
      <c r="C931" s="107" t="str">
        <f>PRESUPUESTO!K930</f>
        <v/>
      </c>
      <c r="D931" s="87" t="str">
        <f>PRESUPUESTO!L930</f>
        <v/>
      </c>
      <c r="E931" s="56" t="str">
        <f>PRESUPUESTO!N930</f>
        <v/>
      </c>
      <c r="F931" s="50"/>
      <c r="G931" s="89" t="str">
        <f>IF(PRESUPUESTO!S930="","",PRESUPUESTO!S930)</f>
        <v/>
      </c>
      <c r="H931" s="89" t="str">
        <f>PRESUPUESTO!T930</f>
        <v/>
      </c>
      <c r="I931" s="97" t="str">
        <f>PRESUPUESTO!U930</f>
        <v/>
      </c>
      <c r="K931" s="45" t="str">
        <f>PRESUPUESTO!X930</f>
        <v/>
      </c>
    </row>
    <row r="932" spans="1:11" s="74" customFormat="1" ht="12" x14ac:dyDescent="0.2">
      <c r="A932" s="78" t="str">
        <f>PRESUPUESTO!I931</f>
        <v/>
      </c>
      <c r="B932" s="78"/>
      <c r="C932" s="107" t="str">
        <f>PRESUPUESTO!K931</f>
        <v/>
      </c>
      <c r="D932" s="87" t="str">
        <f>PRESUPUESTO!L931</f>
        <v/>
      </c>
      <c r="E932" s="56" t="str">
        <f>PRESUPUESTO!N931</f>
        <v/>
      </c>
      <c r="F932" s="50"/>
      <c r="G932" s="89" t="str">
        <f>IF(PRESUPUESTO!S931="","",PRESUPUESTO!S931)</f>
        <v/>
      </c>
      <c r="H932" s="89" t="str">
        <f>PRESUPUESTO!T931</f>
        <v/>
      </c>
      <c r="I932" s="97" t="str">
        <f>PRESUPUESTO!U931</f>
        <v/>
      </c>
      <c r="K932" s="45" t="str">
        <f>PRESUPUESTO!X931</f>
        <v/>
      </c>
    </row>
    <row r="933" spans="1:11" s="74" customFormat="1" ht="12" x14ac:dyDescent="0.2">
      <c r="A933" s="78" t="str">
        <f>PRESUPUESTO!I932</f>
        <v/>
      </c>
      <c r="B933" s="78"/>
      <c r="C933" s="107" t="str">
        <f>PRESUPUESTO!K932</f>
        <v/>
      </c>
      <c r="D933" s="87" t="str">
        <f>PRESUPUESTO!L932</f>
        <v/>
      </c>
      <c r="E933" s="56" t="str">
        <f>PRESUPUESTO!N932</f>
        <v/>
      </c>
      <c r="F933" s="50"/>
      <c r="G933" s="89" t="str">
        <f>IF(PRESUPUESTO!S932="","",PRESUPUESTO!S932)</f>
        <v/>
      </c>
      <c r="H933" s="89" t="str">
        <f>PRESUPUESTO!T932</f>
        <v/>
      </c>
      <c r="I933" s="97" t="str">
        <f>PRESUPUESTO!U932</f>
        <v/>
      </c>
      <c r="K933" s="45" t="str">
        <f>PRESUPUESTO!X932</f>
        <v/>
      </c>
    </row>
    <row r="934" spans="1:11" s="74" customFormat="1" ht="12" x14ac:dyDescent="0.2">
      <c r="A934" s="78" t="str">
        <f>PRESUPUESTO!I933</f>
        <v/>
      </c>
      <c r="B934" s="78"/>
      <c r="C934" s="107" t="str">
        <f>PRESUPUESTO!K933</f>
        <v/>
      </c>
      <c r="D934" s="87" t="str">
        <f>PRESUPUESTO!L933</f>
        <v/>
      </c>
      <c r="E934" s="56" t="str">
        <f>PRESUPUESTO!N933</f>
        <v/>
      </c>
      <c r="F934" s="50"/>
      <c r="G934" s="89" t="str">
        <f>IF(PRESUPUESTO!S933="","",PRESUPUESTO!S933)</f>
        <v/>
      </c>
      <c r="H934" s="89" t="str">
        <f>PRESUPUESTO!T933</f>
        <v/>
      </c>
      <c r="I934" s="97" t="str">
        <f>PRESUPUESTO!U933</f>
        <v/>
      </c>
      <c r="K934" s="45" t="str">
        <f>PRESUPUESTO!X933</f>
        <v/>
      </c>
    </row>
    <row r="935" spans="1:11" s="74" customFormat="1" ht="12" x14ac:dyDescent="0.2">
      <c r="A935" s="78" t="str">
        <f>PRESUPUESTO!I934</f>
        <v/>
      </c>
      <c r="B935" s="78"/>
      <c r="C935" s="107" t="str">
        <f>PRESUPUESTO!K934</f>
        <v/>
      </c>
      <c r="D935" s="87" t="str">
        <f>PRESUPUESTO!L934</f>
        <v/>
      </c>
      <c r="E935" s="56" t="str">
        <f>PRESUPUESTO!N934</f>
        <v/>
      </c>
      <c r="F935" s="50"/>
      <c r="G935" s="89" t="str">
        <f>IF(PRESUPUESTO!S934="","",PRESUPUESTO!S934)</f>
        <v/>
      </c>
      <c r="H935" s="89" t="str">
        <f>PRESUPUESTO!T934</f>
        <v/>
      </c>
      <c r="I935" s="97" t="str">
        <f>PRESUPUESTO!U934</f>
        <v/>
      </c>
      <c r="K935" s="45" t="str">
        <f>PRESUPUESTO!X934</f>
        <v/>
      </c>
    </row>
    <row r="936" spans="1:11" s="74" customFormat="1" ht="12" x14ac:dyDescent="0.2">
      <c r="A936" s="78" t="str">
        <f>PRESUPUESTO!I935</f>
        <v/>
      </c>
      <c r="B936" s="78"/>
      <c r="C936" s="107" t="str">
        <f>PRESUPUESTO!K935</f>
        <v/>
      </c>
      <c r="D936" s="87" t="str">
        <f>PRESUPUESTO!L935</f>
        <v/>
      </c>
      <c r="E936" s="56" t="str">
        <f>PRESUPUESTO!N935</f>
        <v/>
      </c>
      <c r="F936" s="50"/>
      <c r="G936" s="89" t="str">
        <f>IF(PRESUPUESTO!S935="","",PRESUPUESTO!S935)</f>
        <v/>
      </c>
      <c r="H936" s="89" t="str">
        <f>PRESUPUESTO!T935</f>
        <v/>
      </c>
      <c r="I936" s="97" t="str">
        <f>PRESUPUESTO!U935</f>
        <v/>
      </c>
      <c r="K936" s="45" t="str">
        <f>PRESUPUESTO!X935</f>
        <v/>
      </c>
    </row>
    <row r="937" spans="1:11" s="74" customFormat="1" ht="12" x14ac:dyDescent="0.2">
      <c r="A937" s="78" t="str">
        <f>PRESUPUESTO!I936</f>
        <v/>
      </c>
      <c r="B937" s="78"/>
      <c r="C937" s="107" t="str">
        <f>PRESUPUESTO!K936</f>
        <v/>
      </c>
      <c r="D937" s="87" t="str">
        <f>PRESUPUESTO!L936</f>
        <v/>
      </c>
      <c r="E937" s="56" t="str">
        <f>PRESUPUESTO!N936</f>
        <v/>
      </c>
      <c r="F937" s="50"/>
      <c r="G937" s="89" t="str">
        <f>IF(PRESUPUESTO!S936="","",PRESUPUESTO!S936)</f>
        <v/>
      </c>
      <c r="H937" s="89" t="str">
        <f>PRESUPUESTO!T936</f>
        <v/>
      </c>
      <c r="I937" s="97" t="str">
        <f>PRESUPUESTO!U936</f>
        <v/>
      </c>
      <c r="K937" s="45" t="str">
        <f>PRESUPUESTO!X936</f>
        <v/>
      </c>
    </row>
    <row r="938" spans="1:11" s="74" customFormat="1" ht="12" x14ac:dyDescent="0.2">
      <c r="A938" s="78" t="str">
        <f>PRESUPUESTO!I937</f>
        <v/>
      </c>
      <c r="B938" s="78"/>
      <c r="C938" s="107" t="str">
        <f>PRESUPUESTO!K937</f>
        <v/>
      </c>
      <c r="D938" s="87" t="str">
        <f>PRESUPUESTO!L937</f>
        <v/>
      </c>
      <c r="E938" s="56" t="str">
        <f>PRESUPUESTO!N937</f>
        <v/>
      </c>
      <c r="F938" s="50"/>
      <c r="G938" s="89" t="str">
        <f>IF(PRESUPUESTO!S937="","",PRESUPUESTO!S937)</f>
        <v/>
      </c>
      <c r="H938" s="89" t="str">
        <f>PRESUPUESTO!T937</f>
        <v/>
      </c>
      <c r="I938" s="97" t="str">
        <f>PRESUPUESTO!U937</f>
        <v/>
      </c>
      <c r="K938" s="45" t="str">
        <f>PRESUPUESTO!X937</f>
        <v/>
      </c>
    </row>
    <row r="939" spans="1:11" s="74" customFormat="1" ht="12" x14ac:dyDescent="0.2">
      <c r="A939" s="78" t="str">
        <f>PRESUPUESTO!I938</f>
        <v/>
      </c>
      <c r="B939" s="78"/>
      <c r="C939" s="107" t="str">
        <f>PRESUPUESTO!K938</f>
        <v/>
      </c>
      <c r="D939" s="87" t="str">
        <f>PRESUPUESTO!L938</f>
        <v/>
      </c>
      <c r="E939" s="56" t="str">
        <f>PRESUPUESTO!N938</f>
        <v/>
      </c>
      <c r="F939" s="50"/>
      <c r="G939" s="89" t="str">
        <f>IF(PRESUPUESTO!S938="","",PRESUPUESTO!S938)</f>
        <v/>
      </c>
      <c r="H939" s="89" t="str">
        <f>PRESUPUESTO!T938</f>
        <v/>
      </c>
      <c r="I939" s="97" t="str">
        <f>PRESUPUESTO!U938</f>
        <v/>
      </c>
      <c r="K939" s="45" t="str">
        <f>PRESUPUESTO!X938</f>
        <v/>
      </c>
    </row>
    <row r="940" spans="1:11" s="74" customFormat="1" ht="12" x14ac:dyDescent="0.2">
      <c r="A940" s="78" t="str">
        <f>PRESUPUESTO!I939</f>
        <v/>
      </c>
      <c r="B940" s="78"/>
      <c r="C940" s="107" t="str">
        <f>PRESUPUESTO!K939</f>
        <v/>
      </c>
      <c r="D940" s="87" t="str">
        <f>PRESUPUESTO!L939</f>
        <v/>
      </c>
      <c r="E940" s="56" t="str">
        <f>PRESUPUESTO!N939</f>
        <v/>
      </c>
      <c r="F940" s="50"/>
      <c r="G940" s="89" t="str">
        <f>IF(PRESUPUESTO!S939="","",PRESUPUESTO!S939)</f>
        <v/>
      </c>
      <c r="H940" s="89" t="str">
        <f>PRESUPUESTO!T939</f>
        <v/>
      </c>
      <c r="I940" s="97" t="str">
        <f>PRESUPUESTO!U939</f>
        <v/>
      </c>
      <c r="K940" s="45" t="str">
        <f>PRESUPUESTO!X939</f>
        <v/>
      </c>
    </row>
    <row r="941" spans="1:11" s="74" customFormat="1" ht="12" x14ac:dyDescent="0.2">
      <c r="A941" s="78" t="str">
        <f>PRESUPUESTO!I940</f>
        <v/>
      </c>
      <c r="B941" s="78"/>
      <c r="C941" s="107" t="str">
        <f>PRESUPUESTO!K940</f>
        <v/>
      </c>
      <c r="D941" s="87" t="str">
        <f>PRESUPUESTO!L940</f>
        <v/>
      </c>
      <c r="E941" s="56" t="str">
        <f>PRESUPUESTO!N940</f>
        <v/>
      </c>
      <c r="F941" s="50"/>
      <c r="G941" s="89" t="str">
        <f>IF(PRESUPUESTO!S940="","",PRESUPUESTO!S940)</f>
        <v/>
      </c>
      <c r="H941" s="89" t="str">
        <f>PRESUPUESTO!T940</f>
        <v/>
      </c>
      <c r="I941" s="97" t="str">
        <f>PRESUPUESTO!U940</f>
        <v/>
      </c>
      <c r="K941" s="45" t="str">
        <f>PRESUPUESTO!X940</f>
        <v/>
      </c>
    </row>
    <row r="942" spans="1:11" s="74" customFormat="1" ht="12" x14ac:dyDescent="0.2">
      <c r="A942" s="78" t="str">
        <f>PRESUPUESTO!I941</f>
        <v/>
      </c>
      <c r="B942" s="78"/>
      <c r="C942" s="107" t="str">
        <f>PRESUPUESTO!K941</f>
        <v/>
      </c>
      <c r="D942" s="87" t="str">
        <f>PRESUPUESTO!L941</f>
        <v/>
      </c>
      <c r="E942" s="56" t="str">
        <f>PRESUPUESTO!N941</f>
        <v/>
      </c>
      <c r="F942" s="50"/>
      <c r="G942" s="89" t="str">
        <f>IF(PRESUPUESTO!S941="","",PRESUPUESTO!S941)</f>
        <v/>
      </c>
      <c r="H942" s="89" t="str">
        <f>PRESUPUESTO!T941</f>
        <v/>
      </c>
      <c r="I942" s="97" t="str">
        <f>PRESUPUESTO!U941</f>
        <v/>
      </c>
      <c r="K942" s="45" t="str">
        <f>PRESUPUESTO!X941</f>
        <v/>
      </c>
    </row>
    <row r="943" spans="1:11" s="74" customFormat="1" ht="12" x14ac:dyDescent="0.2">
      <c r="A943" s="78" t="str">
        <f>PRESUPUESTO!I942</f>
        <v/>
      </c>
      <c r="B943" s="78"/>
      <c r="C943" s="107" t="str">
        <f>PRESUPUESTO!K942</f>
        <v/>
      </c>
      <c r="D943" s="87" t="str">
        <f>PRESUPUESTO!L942</f>
        <v/>
      </c>
      <c r="E943" s="56" t="str">
        <f>PRESUPUESTO!N942</f>
        <v/>
      </c>
      <c r="F943" s="50"/>
      <c r="G943" s="89" t="str">
        <f>IF(PRESUPUESTO!S942="","",PRESUPUESTO!S942)</f>
        <v/>
      </c>
      <c r="H943" s="89" t="str">
        <f>PRESUPUESTO!T942</f>
        <v/>
      </c>
      <c r="I943" s="97" t="str">
        <f>PRESUPUESTO!U942</f>
        <v/>
      </c>
      <c r="K943" s="45" t="str">
        <f>PRESUPUESTO!X942</f>
        <v/>
      </c>
    </row>
    <row r="944" spans="1:11" s="74" customFormat="1" ht="12" x14ac:dyDescent="0.2">
      <c r="A944" s="78" t="str">
        <f>PRESUPUESTO!I943</f>
        <v/>
      </c>
      <c r="B944" s="78"/>
      <c r="C944" s="107" t="str">
        <f>PRESUPUESTO!K943</f>
        <v/>
      </c>
      <c r="D944" s="87" t="str">
        <f>PRESUPUESTO!L943</f>
        <v/>
      </c>
      <c r="E944" s="56" t="str">
        <f>PRESUPUESTO!N943</f>
        <v/>
      </c>
      <c r="F944" s="50"/>
      <c r="G944" s="89" t="str">
        <f>IF(PRESUPUESTO!S943="","",PRESUPUESTO!S943)</f>
        <v/>
      </c>
      <c r="H944" s="89" t="str">
        <f>PRESUPUESTO!T943</f>
        <v/>
      </c>
      <c r="I944" s="97" t="str">
        <f>PRESUPUESTO!U943</f>
        <v/>
      </c>
      <c r="K944" s="45" t="str">
        <f>PRESUPUESTO!X943</f>
        <v/>
      </c>
    </row>
    <row r="945" spans="1:11" s="74" customFormat="1" ht="12" x14ac:dyDescent="0.2">
      <c r="A945" s="78" t="str">
        <f>PRESUPUESTO!I944</f>
        <v/>
      </c>
      <c r="B945" s="78"/>
      <c r="C945" s="107" t="str">
        <f>PRESUPUESTO!K944</f>
        <v/>
      </c>
      <c r="D945" s="87" t="str">
        <f>PRESUPUESTO!L944</f>
        <v/>
      </c>
      <c r="E945" s="56" t="str">
        <f>PRESUPUESTO!N944</f>
        <v/>
      </c>
      <c r="F945" s="50"/>
      <c r="G945" s="89" t="str">
        <f>IF(PRESUPUESTO!S944="","",PRESUPUESTO!S944)</f>
        <v/>
      </c>
      <c r="H945" s="89" t="str">
        <f>PRESUPUESTO!T944</f>
        <v/>
      </c>
      <c r="I945" s="97" t="str">
        <f>PRESUPUESTO!U944</f>
        <v/>
      </c>
      <c r="K945" s="45" t="str">
        <f>PRESUPUESTO!X944</f>
        <v/>
      </c>
    </row>
    <row r="946" spans="1:11" s="74" customFormat="1" ht="12" x14ac:dyDescent="0.2">
      <c r="A946" s="78" t="str">
        <f>PRESUPUESTO!I945</f>
        <v/>
      </c>
      <c r="B946" s="78"/>
      <c r="C946" s="107" t="str">
        <f>PRESUPUESTO!K945</f>
        <v/>
      </c>
      <c r="D946" s="87" t="str">
        <f>PRESUPUESTO!L945</f>
        <v/>
      </c>
      <c r="E946" s="56" t="str">
        <f>PRESUPUESTO!N945</f>
        <v/>
      </c>
      <c r="F946" s="50"/>
      <c r="G946" s="89" t="str">
        <f>IF(PRESUPUESTO!S945="","",PRESUPUESTO!S945)</f>
        <v/>
      </c>
      <c r="H946" s="89" t="str">
        <f>PRESUPUESTO!T945</f>
        <v/>
      </c>
      <c r="I946" s="97" t="str">
        <f>PRESUPUESTO!U945</f>
        <v/>
      </c>
      <c r="K946" s="45" t="str">
        <f>PRESUPUESTO!X945</f>
        <v/>
      </c>
    </row>
    <row r="947" spans="1:11" s="74" customFormat="1" ht="12" x14ac:dyDescent="0.2">
      <c r="A947" s="78" t="str">
        <f>PRESUPUESTO!I946</f>
        <v/>
      </c>
      <c r="B947" s="78"/>
      <c r="C947" s="107" t="str">
        <f>PRESUPUESTO!K946</f>
        <v/>
      </c>
      <c r="D947" s="87" t="str">
        <f>PRESUPUESTO!L946</f>
        <v/>
      </c>
      <c r="E947" s="56" t="str">
        <f>PRESUPUESTO!N946</f>
        <v/>
      </c>
      <c r="F947" s="50"/>
      <c r="G947" s="89" t="str">
        <f>IF(PRESUPUESTO!S946="","",PRESUPUESTO!S946)</f>
        <v/>
      </c>
      <c r="H947" s="89" t="str">
        <f>PRESUPUESTO!T946</f>
        <v/>
      </c>
      <c r="I947" s="97" t="str">
        <f>PRESUPUESTO!U946</f>
        <v/>
      </c>
      <c r="K947" s="45" t="str">
        <f>PRESUPUESTO!X946</f>
        <v/>
      </c>
    </row>
    <row r="948" spans="1:11" s="74" customFormat="1" ht="12" x14ac:dyDescent="0.2">
      <c r="A948" s="78" t="str">
        <f>PRESUPUESTO!I947</f>
        <v/>
      </c>
      <c r="B948" s="78"/>
      <c r="C948" s="107" t="str">
        <f>PRESUPUESTO!K947</f>
        <v/>
      </c>
      <c r="D948" s="87" t="str">
        <f>PRESUPUESTO!L947</f>
        <v/>
      </c>
      <c r="E948" s="56" t="str">
        <f>PRESUPUESTO!N947</f>
        <v/>
      </c>
      <c r="F948" s="50"/>
      <c r="G948" s="89" t="str">
        <f>IF(PRESUPUESTO!S947="","",PRESUPUESTO!S947)</f>
        <v/>
      </c>
      <c r="H948" s="89" t="str">
        <f>PRESUPUESTO!T947</f>
        <v/>
      </c>
      <c r="I948" s="97" t="str">
        <f>PRESUPUESTO!U947</f>
        <v/>
      </c>
      <c r="K948" s="45" t="str">
        <f>PRESUPUESTO!X947</f>
        <v/>
      </c>
    </row>
    <row r="949" spans="1:11" s="74" customFormat="1" ht="12" x14ac:dyDescent="0.2">
      <c r="A949" s="78" t="str">
        <f>PRESUPUESTO!I948</f>
        <v/>
      </c>
      <c r="B949" s="78"/>
      <c r="C949" s="107" t="str">
        <f>PRESUPUESTO!K948</f>
        <v/>
      </c>
      <c r="D949" s="87" t="str">
        <f>PRESUPUESTO!L948</f>
        <v/>
      </c>
      <c r="E949" s="56" t="str">
        <f>PRESUPUESTO!N948</f>
        <v/>
      </c>
      <c r="F949" s="50"/>
      <c r="G949" s="89" t="str">
        <f>IF(PRESUPUESTO!S948="","",PRESUPUESTO!S948)</f>
        <v/>
      </c>
      <c r="H949" s="89" t="str">
        <f>PRESUPUESTO!T948</f>
        <v/>
      </c>
      <c r="I949" s="97" t="str">
        <f>PRESUPUESTO!U948</f>
        <v/>
      </c>
      <c r="K949" s="45" t="str">
        <f>PRESUPUESTO!X948</f>
        <v/>
      </c>
    </row>
    <row r="950" spans="1:11" s="74" customFormat="1" ht="12" x14ac:dyDescent="0.2">
      <c r="A950" s="78" t="str">
        <f>PRESUPUESTO!I949</f>
        <v/>
      </c>
      <c r="B950" s="78"/>
      <c r="C950" s="107" t="str">
        <f>PRESUPUESTO!K949</f>
        <v/>
      </c>
      <c r="D950" s="87" t="str">
        <f>PRESUPUESTO!L949</f>
        <v/>
      </c>
      <c r="E950" s="56" t="str">
        <f>PRESUPUESTO!N949</f>
        <v/>
      </c>
      <c r="F950" s="50"/>
      <c r="G950" s="89" t="str">
        <f>IF(PRESUPUESTO!S949="","",PRESUPUESTO!S949)</f>
        <v/>
      </c>
      <c r="H950" s="89" t="str">
        <f>PRESUPUESTO!T949</f>
        <v/>
      </c>
      <c r="I950" s="97" t="str">
        <f>PRESUPUESTO!U949</f>
        <v/>
      </c>
      <c r="K950" s="45" t="str">
        <f>PRESUPUESTO!X949</f>
        <v/>
      </c>
    </row>
    <row r="951" spans="1:11" s="74" customFormat="1" ht="12" x14ac:dyDescent="0.2">
      <c r="A951" s="78" t="str">
        <f>PRESUPUESTO!I950</f>
        <v/>
      </c>
      <c r="B951" s="78"/>
      <c r="C951" s="107" t="str">
        <f>PRESUPUESTO!K950</f>
        <v/>
      </c>
      <c r="D951" s="87" t="str">
        <f>PRESUPUESTO!L950</f>
        <v/>
      </c>
      <c r="E951" s="56" t="str">
        <f>PRESUPUESTO!N950</f>
        <v/>
      </c>
      <c r="F951" s="50"/>
      <c r="G951" s="89" t="str">
        <f>IF(PRESUPUESTO!S950="","",PRESUPUESTO!S950)</f>
        <v/>
      </c>
      <c r="H951" s="89" t="str">
        <f>PRESUPUESTO!T950</f>
        <v/>
      </c>
      <c r="I951" s="97" t="str">
        <f>PRESUPUESTO!U950</f>
        <v/>
      </c>
      <c r="K951" s="45" t="str">
        <f>PRESUPUESTO!X950</f>
        <v/>
      </c>
    </row>
    <row r="952" spans="1:11" s="74" customFormat="1" ht="12" x14ac:dyDescent="0.2">
      <c r="A952" s="78" t="str">
        <f>PRESUPUESTO!I951</f>
        <v/>
      </c>
      <c r="B952" s="78"/>
      <c r="C952" s="107" t="str">
        <f>PRESUPUESTO!K951</f>
        <v/>
      </c>
      <c r="D952" s="87" t="str">
        <f>PRESUPUESTO!L951</f>
        <v/>
      </c>
      <c r="E952" s="56" t="str">
        <f>PRESUPUESTO!N951</f>
        <v/>
      </c>
      <c r="F952" s="50"/>
      <c r="G952" s="89" t="str">
        <f>IF(PRESUPUESTO!S951="","",PRESUPUESTO!S951)</f>
        <v/>
      </c>
      <c r="H952" s="89" t="str">
        <f>PRESUPUESTO!T951</f>
        <v/>
      </c>
      <c r="I952" s="97" t="str">
        <f>PRESUPUESTO!U951</f>
        <v/>
      </c>
      <c r="K952" s="45" t="str">
        <f>PRESUPUESTO!X951</f>
        <v/>
      </c>
    </row>
    <row r="953" spans="1:11" s="74" customFormat="1" ht="12" x14ac:dyDescent="0.2">
      <c r="A953" s="78" t="str">
        <f>PRESUPUESTO!I952</f>
        <v/>
      </c>
      <c r="B953" s="78"/>
      <c r="C953" s="107" t="str">
        <f>PRESUPUESTO!K952</f>
        <v/>
      </c>
      <c r="D953" s="87" t="str">
        <f>PRESUPUESTO!L952</f>
        <v/>
      </c>
      <c r="E953" s="56" t="str">
        <f>PRESUPUESTO!N952</f>
        <v/>
      </c>
      <c r="F953" s="50"/>
      <c r="G953" s="89" t="str">
        <f>IF(PRESUPUESTO!S952="","",PRESUPUESTO!S952)</f>
        <v/>
      </c>
      <c r="H953" s="89" t="str">
        <f>PRESUPUESTO!T952</f>
        <v/>
      </c>
      <c r="I953" s="97" t="str">
        <f>PRESUPUESTO!U952</f>
        <v/>
      </c>
      <c r="K953" s="45" t="str">
        <f>PRESUPUESTO!X952</f>
        <v/>
      </c>
    </row>
    <row r="954" spans="1:11" s="74" customFormat="1" ht="12" x14ac:dyDescent="0.2">
      <c r="A954" s="78" t="str">
        <f>PRESUPUESTO!I953</f>
        <v/>
      </c>
      <c r="B954" s="78"/>
      <c r="C954" s="107" t="str">
        <f>PRESUPUESTO!K953</f>
        <v/>
      </c>
      <c r="D954" s="87" t="str">
        <f>PRESUPUESTO!L953</f>
        <v/>
      </c>
      <c r="E954" s="56" t="str">
        <f>PRESUPUESTO!N953</f>
        <v/>
      </c>
      <c r="F954" s="50"/>
      <c r="G954" s="89" t="str">
        <f>IF(PRESUPUESTO!S953="","",PRESUPUESTO!S953)</f>
        <v/>
      </c>
      <c r="H954" s="89" t="str">
        <f>PRESUPUESTO!T953</f>
        <v/>
      </c>
      <c r="I954" s="97" t="str">
        <f>PRESUPUESTO!U953</f>
        <v/>
      </c>
      <c r="K954" s="45" t="str">
        <f>PRESUPUESTO!X953</f>
        <v/>
      </c>
    </row>
    <row r="955" spans="1:11" s="74" customFormat="1" ht="12" x14ac:dyDescent="0.2">
      <c r="A955" s="78" t="str">
        <f>PRESUPUESTO!I954</f>
        <v/>
      </c>
      <c r="B955" s="78"/>
      <c r="C955" s="107" t="str">
        <f>PRESUPUESTO!K954</f>
        <v/>
      </c>
      <c r="D955" s="87" t="str">
        <f>PRESUPUESTO!L954</f>
        <v/>
      </c>
      <c r="E955" s="56" t="str">
        <f>PRESUPUESTO!N954</f>
        <v/>
      </c>
      <c r="F955" s="50"/>
      <c r="G955" s="89" t="str">
        <f>IF(PRESUPUESTO!S954="","",PRESUPUESTO!S954)</f>
        <v/>
      </c>
      <c r="H955" s="89" t="str">
        <f>PRESUPUESTO!T954</f>
        <v/>
      </c>
      <c r="I955" s="97" t="str">
        <f>PRESUPUESTO!U954</f>
        <v/>
      </c>
      <c r="K955" s="45" t="str">
        <f>PRESUPUESTO!X954</f>
        <v/>
      </c>
    </row>
    <row r="956" spans="1:11" s="74" customFormat="1" ht="12" x14ac:dyDescent="0.2">
      <c r="A956" s="78" t="str">
        <f>PRESUPUESTO!I955</f>
        <v/>
      </c>
      <c r="B956" s="78"/>
      <c r="C956" s="107" t="str">
        <f>PRESUPUESTO!K955</f>
        <v/>
      </c>
      <c r="D956" s="87" t="str">
        <f>PRESUPUESTO!L955</f>
        <v/>
      </c>
      <c r="E956" s="56" t="str">
        <f>PRESUPUESTO!N955</f>
        <v/>
      </c>
      <c r="F956" s="50"/>
      <c r="G956" s="89" t="str">
        <f>IF(PRESUPUESTO!S955="","",PRESUPUESTO!S955)</f>
        <v/>
      </c>
      <c r="H956" s="89" t="str">
        <f>PRESUPUESTO!T955</f>
        <v/>
      </c>
      <c r="I956" s="97" t="str">
        <f>PRESUPUESTO!U955</f>
        <v/>
      </c>
      <c r="K956" s="45" t="str">
        <f>PRESUPUESTO!X955</f>
        <v/>
      </c>
    </row>
    <row r="957" spans="1:11" s="74" customFormat="1" ht="12" x14ac:dyDescent="0.2">
      <c r="A957" s="78" t="str">
        <f>PRESUPUESTO!I956</f>
        <v/>
      </c>
      <c r="B957" s="78"/>
      <c r="C957" s="107" t="str">
        <f>PRESUPUESTO!K956</f>
        <v/>
      </c>
      <c r="D957" s="87" t="str">
        <f>PRESUPUESTO!L956</f>
        <v/>
      </c>
      <c r="E957" s="56" t="str">
        <f>PRESUPUESTO!N956</f>
        <v/>
      </c>
      <c r="F957" s="50"/>
      <c r="G957" s="89" t="str">
        <f>IF(PRESUPUESTO!S956="","",PRESUPUESTO!S956)</f>
        <v/>
      </c>
      <c r="H957" s="89" t="str">
        <f>PRESUPUESTO!T956</f>
        <v/>
      </c>
      <c r="I957" s="97" t="str">
        <f>PRESUPUESTO!U956</f>
        <v/>
      </c>
      <c r="K957" s="45" t="str">
        <f>PRESUPUESTO!X956</f>
        <v/>
      </c>
    </row>
    <row r="958" spans="1:11" s="74" customFormat="1" ht="12" x14ac:dyDescent="0.2">
      <c r="A958" s="78" t="str">
        <f>PRESUPUESTO!I957</f>
        <v/>
      </c>
      <c r="B958" s="78"/>
      <c r="C958" s="107" t="str">
        <f>PRESUPUESTO!K957</f>
        <v/>
      </c>
      <c r="D958" s="87" t="str">
        <f>PRESUPUESTO!L957</f>
        <v/>
      </c>
      <c r="E958" s="56" t="str">
        <f>PRESUPUESTO!N957</f>
        <v/>
      </c>
      <c r="F958" s="50"/>
      <c r="G958" s="89" t="str">
        <f>IF(PRESUPUESTO!S957="","",PRESUPUESTO!S957)</f>
        <v/>
      </c>
      <c r="H958" s="89" t="str">
        <f>PRESUPUESTO!T957</f>
        <v/>
      </c>
      <c r="I958" s="97" t="str">
        <f>PRESUPUESTO!U957</f>
        <v/>
      </c>
      <c r="K958" s="45" t="str">
        <f>PRESUPUESTO!X957</f>
        <v/>
      </c>
    </row>
    <row r="959" spans="1:11" s="74" customFormat="1" ht="12" x14ac:dyDescent="0.2">
      <c r="A959" s="78" t="str">
        <f>PRESUPUESTO!I958</f>
        <v/>
      </c>
      <c r="B959" s="78"/>
      <c r="C959" s="107" t="str">
        <f>PRESUPUESTO!K958</f>
        <v/>
      </c>
      <c r="D959" s="87" t="str">
        <f>PRESUPUESTO!L958</f>
        <v/>
      </c>
      <c r="E959" s="56" t="str">
        <f>PRESUPUESTO!N958</f>
        <v/>
      </c>
      <c r="F959" s="50"/>
      <c r="G959" s="89" t="str">
        <f>IF(PRESUPUESTO!S958="","",PRESUPUESTO!S958)</f>
        <v/>
      </c>
      <c r="H959" s="89" t="str">
        <f>PRESUPUESTO!T958</f>
        <v/>
      </c>
      <c r="I959" s="97" t="str">
        <f>PRESUPUESTO!U958</f>
        <v/>
      </c>
      <c r="K959" s="45" t="str">
        <f>PRESUPUESTO!X958</f>
        <v/>
      </c>
    </row>
    <row r="960" spans="1:11" s="74" customFormat="1" ht="12" x14ac:dyDescent="0.2">
      <c r="A960" s="78" t="str">
        <f>PRESUPUESTO!I959</f>
        <v/>
      </c>
      <c r="B960" s="78"/>
      <c r="C960" s="107" t="str">
        <f>PRESUPUESTO!K959</f>
        <v/>
      </c>
      <c r="D960" s="87" t="str">
        <f>PRESUPUESTO!L959</f>
        <v/>
      </c>
      <c r="E960" s="56" t="str">
        <f>PRESUPUESTO!N959</f>
        <v/>
      </c>
      <c r="F960" s="50"/>
      <c r="G960" s="89" t="str">
        <f>IF(PRESUPUESTO!S959="","",PRESUPUESTO!S959)</f>
        <v/>
      </c>
      <c r="H960" s="89" t="str">
        <f>PRESUPUESTO!T959</f>
        <v/>
      </c>
      <c r="I960" s="97" t="str">
        <f>PRESUPUESTO!U959</f>
        <v/>
      </c>
      <c r="K960" s="45" t="str">
        <f>PRESUPUESTO!X959</f>
        <v/>
      </c>
    </row>
    <row r="961" spans="1:11" s="74" customFormat="1" ht="12" x14ac:dyDescent="0.2">
      <c r="A961" s="78" t="str">
        <f>PRESUPUESTO!I960</f>
        <v/>
      </c>
      <c r="B961" s="78"/>
      <c r="C961" s="107" t="str">
        <f>PRESUPUESTO!K960</f>
        <v/>
      </c>
      <c r="D961" s="87" t="str">
        <f>PRESUPUESTO!L960</f>
        <v/>
      </c>
      <c r="E961" s="56" t="str">
        <f>PRESUPUESTO!N960</f>
        <v/>
      </c>
      <c r="F961" s="50"/>
      <c r="G961" s="89" t="str">
        <f>IF(PRESUPUESTO!S960="","",PRESUPUESTO!S960)</f>
        <v/>
      </c>
      <c r="H961" s="89" t="str">
        <f>PRESUPUESTO!T960</f>
        <v/>
      </c>
      <c r="I961" s="97" t="str">
        <f>PRESUPUESTO!U960</f>
        <v/>
      </c>
      <c r="K961" s="45" t="str">
        <f>PRESUPUESTO!X960</f>
        <v/>
      </c>
    </row>
    <row r="962" spans="1:11" s="74" customFormat="1" ht="12" x14ac:dyDescent="0.2">
      <c r="A962" s="78" t="str">
        <f>PRESUPUESTO!I961</f>
        <v/>
      </c>
      <c r="B962" s="78"/>
      <c r="C962" s="107" t="str">
        <f>PRESUPUESTO!K961</f>
        <v/>
      </c>
      <c r="D962" s="87" t="str">
        <f>PRESUPUESTO!L961</f>
        <v/>
      </c>
      <c r="E962" s="56" t="str">
        <f>PRESUPUESTO!N961</f>
        <v/>
      </c>
      <c r="F962" s="50"/>
      <c r="G962" s="89" t="str">
        <f>IF(PRESUPUESTO!S961="","",PRESUPUESTO!S961)</f>
        <v/>
      </c>
      <c r="H962" s="89" t="str">
        <f>PRESUPUESTO!T961</f>
        <v/>
      </c>
      <c r="I962" s="97" t="str">
        <f>PRESUPUESTO!U961</f>
        <v/>
      </c>
      <c r="K962" s="45" t="str">
        <f>PRESUPUESTO!X961</f>
        <v/>
      </c>
    </row>
    <row r="963" spans="1:11" s="74" customFormat="1" ht="12" x14ac:dyDescent="0.2">
      <c r="A963" s="78" t="str">
        <f>PRESUPUESTO!I962</f>
        <v/>
      </c>
      <c r="B963" s="78"/>
      <c r="C963" s="107" t="str">
        <f>PRESUPUESTO!K962</f>
        <v/>
      </c>
      <c r="D963" s="87" t="str">
        <f>PRESUPUESTO!L962</f>
        <v/>
      </c>
      <c r="E963" s="56" t="str">
        <f>PRESUPUESTO!N962</f>
        <v/>
      </c>
      <c r="F963" s="50"/>
      <c r="G963" s="89" t="str">
        <f>IF(PRESUPUESTO!S962="","",PRESUPUESTO!S962)</f>
        <v/>
      </c>
      <c r="H963" s="89" t="str">
        <f>PRESUPUESTO!T962</f>
        <v/>
      </c>
      <c r="I963" s="97" t="str">
        <f>PRESUPUESTO!U962</f>
        <v/>
      </c>
      <c r="K963" s="45" t="str">
        <f>PRESUPUESTO!X962</f>
        <v/>
      </c>
    </row>
    <row r="964" spans="1:11" s="74" customFormat="1" ht="12" x14ac:dyDescent="0.2">
      <c r="A964" s="78" t="str">
        <f>PRESUPUESTO!I963</f>
        <v/>
      </c>
      <c r="B964" s="78"/>
      <c r="C964" s="107" t="str">
        <f>PRESUPUESTO!K963</f>
        <v/>
      </c>
      <c r="D964" s="87" t="str">
        <f>PRESUPUESTO!L963</f>
        <v/>
      </c>
      <c r="E964" s="56" t="str">
        <f>PRESUPUESTO!N963</f>
        <v/>
      </c>
      <c r="F964" s="50"/>
      <c r="G964" s="89" t="str">
        <f>IF(PRESUPUESTO!S963="","",PRESUPUESTO!S963)</f>
        <v/>
      </c>
      <c r="H964" s="89" t="str">
        <f>PRESUPUESTO!T963</f>
        <v/>
      </c>
      <c r="I964" s="97" t="str">
        <f>PRESUPUESTO!U963</f>
        <v/>
      </c>
      <c r="K964" s="45" t="str">
        <f>PRESUPUESTO!X963</f>
        <v/>
      </c>
    </row>
    <row r="965" spans="1:11" s="74" customFormat="1" ht="12" x14ac:dyDescent="0.2">
      <c r="A965" s="78" t="str">
        <f>PRESUPUESTO!I964</f>
        <v/>
      </c>
      <c r="B965" s="78"/>
      <c r="C965" s="107" t="str">
        <f>PRESUPUESTO!K964</f>
        <v/>
      </c>
      <c r="D965" s="87" t="str">
        <f>PRESUPUESTO!L964</f>
        <v/>
      </c>
      <c r="E965" s="56" t="str">
        <f>PRESUPUESTO!N964</f>
        <v/>
      </c>
      <c r="F965" s="50"/>
      <c r="G965" s="89" t="str">
        <f>IF(PRESUPUESTO!S964="","",PRESUPUESTO!S964)</f>
        <v/>
      </c>
      <c r="H965" s="89" t="str">
        <f>PRESUPUESTO!T964</f>
        <v/>
      </c>
      <c r="I965" s="97" t="str">
        <f>PRESUPUESTO!U964</f>
        <v/>
      </c>
      <c r="K965" s="45" t="str">
        <f>PRESUPUESTO!X964</f>
        <v/>
      </c>
    </row>
    <row r="966" spans="1:11" s="74" customFormat="1" ht="12" x14ac:dyDescent="0.2">
      <c r="A966" s="78" t="str">
        <f>PRESUPUESTO!I965</f>
        <v/>
      </c>
      <c r="B966" s="78"/>
      <c r="C966" s="107" t="str">
        <f>PRESUPUESTO!K965</f>
        <v/>
      </c>
      <c r="D966" s="87" t="str">
        <f>PRESUPUESTO!L965</f>
        <v/>
      </c>
      <c r="E966" s="56" t="str">
        <f>PRESUPUESTO!N965</f>
        <v/>
      </c>
      <c r="F966" s="50"/>
      <c r="G966" s="89" t="str">
        <f>IF(PRESUPUESTO!S965="","",PRESUPUESTO!S965)</f>
        <v/>
      </c>
      <c r="H966" s="89" t="str">
        <f>PRESUPUESTO!T965</f>
        <v/>
      </c>
      <c r="I966" s="97" t="str">
        <f>PRESUPUESTO!U965</f>
        <v/>
      </c>
      <c r="K966" s="45" t="str">
        <f>PRESUPUESTO!X965</f>
        <v/>
      </c>
    </row>
    <row r="967" spans="1:11" s="74" customFormat="1" ht="12" x14ac:dyDescent="0.2">
      <c r="A967" s="78" t="str">
        <f>PRESUPUESTO!I966</f>
        <v/>
      </c>
      <c r="B967" s="78"/>
      <c r="C967" s="107" t="str">
        <f>PRESUPUESTO!K966</f>
        <v/>
      </c>
      <c r="D967" s="87" t="str">
        <f>PRESUPUESTO!L966</f>
        <v/>
      </c>
      <c r="E967" s="56" t="str">
        <f>PRESUPUESTO!N966</f>
        <v/>
      </c>
      <c r="F967" s="50"/>
      <c r="G967" s="89" t="str">
        <f>IF(PRESUPUESTO!S966="","",PRESUPUESTO!S966)</f>
        <v/>
      </c>
      <c r="H967" s="89" t="str">
        <f>PRESUPUESTO!T966</f>
        <v/>
      </c>
      <c r="I967" s="97" t="str">
        <f>PRESUPUESTO!U966</f>
        <v/>
      </c>
      <c r="K967" s="45" t="str">
        <f>PRESUPUESTO!X966</f>
        <v/>
      </c>
    </row>
    <row r="968" spans="1:11" s="74" customFormat="1" ht="12" x14ac:dyDescent="0.2">
      <c r="A968" s="78" t="str">
        <f>PRESUPUESTO!I967</f>
        <v/>
      </c>
      <c r="B968" s="78"/>
      <c r="C968" s="107" t="str">
        <f>PRESUPUESTO!K967</f>
        <v/>
      </c>
      <c r="D968" s="87" t="str">
        <f>PRESUPUESTO!L967</f>
        <v/>
      </c>
      <c r="E968" s="56" t="str">
        <f>PRESUPUESTO!N967</f>
        <v/>
      </c>
      <c r="F968" s="50"/>
      <c r="G968" s="89" t="str">
        <f>IF(PRESUPUESTO!S967="","",PRESUPUESTO!S967)</f>
        <v/>
      </c>
      <c r="H968" s="89" t="str">
        <f>PRESUPUESTO!T967</f>
        <v/>
      </c>
      <c r="I968" s="97" t="str">
        <f>PRESUPUESTO!U967</f>
        <v/>
      </c>
      <c r="K968" s="45" t="str">
        <f>PRESUPUESTO!X967</f>
        <v/>
      </c>
    </row>
    <row r="969" spans="1:11" s="74" customFormat="1" ht="12" x14ac:dyDescent="0.2">
      <c r="A969" s="78" t="str">
        <f>PRESUPUESTO!I968</f>
        <v/>
      </c>
      <c r="B969" s="78"/>
      <c r="C969" s="107" t="str">
        <f>PRESUPUESTO!K968</f>
        <v/>
      </c>
      <c r="D969" s="87" t="str">
        <f>PRESUPUESTO!L968</f>
        <v/>
      </c>
      <c r="E969" s="56" t="str">
        <f>PRESUPUESTO!N968</f>
        <v/>
      </c>
      <c r="F969" s="50"/>
      <c r="G969" s="89" t="str">
        <f>IF(PRESUPUESTO!S968="","",PRESUPUESTO!S968)</f>
        <v/>
      </c>
      <c r="H969" s="89" t="str">
        <f>PRESUPUESTO!T968</f>
        <v/>
      </c>
      <c r="I969" s="97" t="str">
        <f>PRESUPUESTO!U968</f>
        <v/>
      </c>
      <c r="K969" s="45" t="str">
        <f>PRESUPUESTO!X968</f>
        <v/>
      </c>
    </row>
    <row r="970" spans="1:11" s="74" customFormat="1" ht="12" x14ac:dyDescent="0.2">
      <c r="A970" s="78" t="str">
        <f>PRESUPUESTO!I969</f>
        <v/>
      </c>
      <c r="B970" s="78"/>
      <c r="C970" s="107" t="str">
        <f>PRESUPUESTO!K969</f>
        <v/>
      </c>
      <c r="D970" s="87" t="str">
        <f>PRESUPUESTO!L969</f>
        <v/>
      </c>
      <c r="E970" s="56" t="str">
        <f>PRESUPUESTO!N969</f>
        <v/>
      </c>
      <c r="F970" s="50"/>
      <c r="G970" s="89" t="str">
        <f>IF(PRESUPUESTO!S969="","",PRESUPUESTO!S969)</f>
        <v/>
      </c>
      <c r="H970" s="89" t="str">
        <f>PRESUPUESTO!T969</f>
        <v/>
      </c>
      <c r="I970" s="97" t="str">
        <f>PRESUPUESTO!U969</f>
        <v/>
      </c>
      <c r="K970" s="45" t="str">
        <f>PRESUPUESTO!X969</f>
        <v/>
      </c>
    </row>
    <row r="971" spans="1:11" s="74" customFormat="1" ht="12" x14ac:dyDescent="0.2">
      <c r="A971" s="78" t="str">
        <f>PRESUPUESTO!I970</f>
        <v/>
      </c>
      <c r="B971" s="78"/>
      <c r="C971" s="107" t="str">
        <f>PRESUPUESTO!K970</f>
        <v/>
      </c>
      <c r="D971" s="87" t="str">
        <f>PRESUPUESTO!L970</f>
        <v/>
      </c>
      <c r="E971" s="56" t="str">
        <f>PRESUPUESTO!N970</f>
        <v/>
      </c>
      <c r="F971" s="50"/>
      <c r="G971" s="89" t="str">
        <f>IF(PRESUPUESTO!S970="","",PRESUPUESTO!S970)</f>
        <v/>
      </c>
      <c r="H971" s="89" t="str">
        <f>PRESUPUESTO!T970</f>
        <v/>
      </c>
      <c r="I971" s="97" t="str">
        <f>PRESUPUESTO!U970</f>
        <v/>
      </c>
      <c r="K971" s="45" t="str">
        <f>PRESUPUESTO!X970</f>
        <v/>
      </c>
    </row>
    <row r="972" spans="1:11" s="74" customFormat="1" ht="12" x14ac:dyDescent="0.2">
      <c r="A972" s="78" t="str">
        <f>PRESUPUESTO!I971</f>
        <v/>
      </c>
      <c r="B972" s="78"/>
      <c r="C972" s="107" t="str">
        <f>PRESUPUESTO!K971</f>
        <v/>
      </c>
      <c r="D972" s="87" t="str">
        <f>PRESUPUESTO!L971</f>
        <v/>
      </c>
      <c r="E972" s="56" t="str">
        <f>PRESUPUESTO!N971</f>
        <v/>
      </c>
      <c r="F972" s="50"/>
      <c r="G972" s="89" t="str">
        <f>IF(PRESUPUESTO!S971="","",PRESUPUESTO!S971)</f>
        <v/>
      </c>
      <c r="H972" s="89" t="str">
        <f>PRESUPUESTO!T971</f>
        <v/>
      </c>
      <c r="I972" s="97" t="str">
        <f>PRESUPUESTO!U971</f>
        <v/>
      </c>
      <c r="K972" s="45" t="str">
        <f>PRESUPUESTO!X971</f>
        <v/>
      </c>
    </row>
    <row r="973" spans="1:11" s="74" customFormat="1" ht="12" x14ac:dyDescent="0.2">
      <c r="A973" s="78" t="str">
        <f>PRESUPUESTO!I972</f>
        <v/>
      </c>
      <c r="B973" s="78"/>
      <c r="C973" s="107" t="str">
        <f>PRESUPUESTO!K972</f>
        <v/>
      </c>
      <c r="D973" s="87" t="str">
        <f>PRESUPUESTO!L972</f>
        <v/>
      </c>
      <c r="E973" s="56" t="str">
        <f>PRESUPUESTO!N972</f>
        <v/>
      </c>
      <c r="F973" s="50"/>
      <c r="G973" s="89" t="str">
        <f>IF(PRESUPUESTO!S972="","",PRESUPUESTO!S972)</f>
        <v/>
      </c>
      <c r="H973" s="89" t="str">
        <f>PRESUPUESTO!T972</f>
        <v/>
      </c>
      <c r="I973" s="97" t="str">
        <f>PRESUPUESTO!U972</f>
        <v/>
      </c>
      <c r="K973" s="45" t="str">
        <f>PRESUPUESTO!X972</f>
        <v/>
      </c>
    </row>
    <row r="974" spans="1:11" s="74" customFormat="1" ht="12" x14ac:dyDescent="0.2">
      <c r="A974" s="78" t="str">
        <f>PRESUPUESTO!I973</f>
        <v/>
      </c>
      <c r="B974" s="78"/>
      <c r="C974" s="107" t="str">
        <f>PRESUPUESTO!K973</f>
        <v/>
      </c>
      <c r="D974" s="87" t="str">
        <f>PRESUPUESTO!L973</f>
        <v/>
      </c>
      <c r="E974" s="56" t="str">
        <f>PRESUPUESTO!N973</f>
        <v/>
      </c>
      <c r="F974" s="50"/>
      <c r="G974" s="89" t="str">
        <f>IF(PRESUPUESTO!S973="","",PRESUPUESTO!S973)</f>
        <v/>
      </c>
      <c r="H974" s="89" t="str">
        <f>PRESUPUESTO!T973</f>
        <v/>
      </c>
      <c r="I974" s="97" t="str">
        <f>PRESUPUESTO!U973</f>
        <v/>
      </c>
      <c r="K974" s="45" t="str">
        <f>PRESUPUESTO!X973</f>
        <v/>
      </c>
    </row>
    <row r="975" spans="1:11" s="74" customFormat="1" ht="12" x14ac:dyDescent="0.2">
      <c r="A975" s="78" t="str">
        <f>PRESUPUESTO!I974</f>
        <v/>
      </c>
      <c r="B975" s="78"/>
      <c r="C975" s="107" t="str">
        <f>PRESUPUESTO!K974</f>
        <v/>
      </c>
      <c r="D975" s="87" t="str">
        <f>PRESUPUESTO!L974</f>
        <v/>
      </c>
      <c r="E975" s="56" t="str">
        <f>PRESUPUESTO!N974</f>
        <v/>
      </c>
      <c r="F975" s="50"/>
      <c r="G975" s="89" t="str">
        <f>IF(PRESUPUESTO!S974="","",PRESUPUESTO!S974)</f>
        <v/>
      </c>
      <c r="H975" s="89" t="str">
        <f>PRESUPUESTO!T974</f>
        <v/>
      </c>
      <c r="I975" s="97" t="str">
        <f>PRESUPUESTO!U974</f>
        <v/>
      </c>
      <c r="K975" s="45" t="str">
        <f>PRESUPUESTO!X974</f>
        <v/>
      </c>
    </row>
    <row r="976" spans="1:11" s="74" customFormat="1" ht="12" x14ac:dyDescent="0.2">
      <c r="A976" s="78" t="str">
        <f>PRESUPUESTO!I975</f>
        <v/>
      </c>
      <c r="B976" s="78"/>
      <c r="C976" s="107" t="str">
        <f>PRESUPUESTO!K975</f>
        <v/>
      </c>
      <c r="D976" s="87" t="str">
        <f>PRESUPUESTO!L975</f>
        <v/>
      </c>
      <c r="E976" s="56" t="str">
        <f>PRESUPUESTO!N975</f>
        <v/>
      </c>
      <c r="F976" s="50"/>
      <c r="G976" s="89" t="str">
        <f>IF(PRESUPUESTO!S975="","",PRESUPUESTO!S975)</f>
        <v/>
      </c>
      <c r="H976" s="89" t="str">
        <f>PRESUPUESTO!T975</f>
        <v/>
      </c>
      <c r="I976" s="97" t="str">
        <f>PRESUPUESTO!U975</f>
        <v/>
      </c>
      <c r="K976" s="45" t="str">
        <f>PRESUPUESTO!X975</f>
        <v/>
      </c>
    </row>
    <row r="977" spans="1:11" s="74" customFormat="1" ht="12" x14ac:dyDescent="0.2">
      <c r="A977" s="78" t="str">
        <f>PRESUPUESTO!I976</f>
        <v/>
      </c>
      <c r="B977" s="78"/>
      <c r="C977" s="107" t="str">
        <f>PRESUPUESTO!K976</f>
        <v/>
      </c>
      <c r="D977" s="87" t="str">
        <f>PRESUPUESTO!L976</f>
        <v/>
      </c>
      <c r="E977" s="56" t="str">
        <f>PRESUPUESTO!N976</f>
        <v/>
      </c>
      <c r="F977" s="50"/>
      <c r="G977" s="89" t="str">
        <f>IF(PRESUPUESTO!S976="","",PRESUPUESTO!S976)</f>
        <v/>
      </c>
      <c r="H977" s="89" t="str">
        <f>PRESUPUESTO!T976</f>
        <v/>
      </c>
      <c r="I977" s="97" t="str">
        <f>PRESUPUESTO!U976</f>
        <v/>
      </c>
      <c r="K977" s="45" t="str">
        <f>PRESUPUESTO!X976</f>
        <v/>
      </c>
    </row>
    <row r="978" spans="1:11" s="74" customFormat="1" ht="12" x14ac:dyDescent="0.2">
      <c r="A978" s="78" t="str">
        <f>PRESUPUESTO!I977</f>
        <v/>
      </c>
      <c r="B978" s="78"/>
      <c r="C978" s="107" t="str">
        <f>PRESUPUESTO!K977</f>
        <v/>
      </c>
      <c r="D978" s="87" t="str">
        <f>PRESUPUESTO!L977</f>
        <v/>
      </c>
      <c r="E978" s="56" t="str">
        <f>PRESUPUESTO!N977</f>
        <v/>
      </c>
      <c r="F978" s="50"/>
      <c r="G978" s="89" t="str">
        <f>IF(PRESUPUESTO!S977="","",PRESUPUESTO!S977)</f>
        <v/>
      </c>
      <c r="H978" s="89" t="str">
        <f>PRESUPUESTO!T977</f>
        <v/>
      </c>
      <c r="I978" s="97" t="str">
        <f>PRESUPUESTO!U977</f>
        <v/>
      </c>
      <c r="K978" s="45" t="str">
        <f>PRESUPUESTO!X977</f>
        <v/>
      </c>
    </row>
    <row r="979" spans="1:11" s="74" customFormat="1" ht="12" x14ac:dyDescent="0.2">
      <c r="A979" s="78" t="str">
        <f>PRESUPUESTO!I978</f>
        <v/>
      </c>
      <c r="B979" s="78"/>
      <c r="C979" s="107" t="str">
        <f>PRESUPUESTO!K978</f>
        <v/>
      </c>
      <c r="D979" s="87" t="str">
        <f>PRESUPUESTO!L978</f>
        <v/>
      </c>
      <c r="E979" s="56" t="str">
        <f>PRESUPUESTO!N978</f>
        <v/>
      </c>
      <c r="F979" s="50"/>
      <c r="G979" s="89" t="str">
        <f>IF(PRESUPUESTO!S978="","",PRESUPUESTO!S978)</f>
        <v/>
      </c>
      <c r="H979" s="89" t="str">
        <f>PRESUPUESTO!T978</f>
        <v/>
      </c>
      <c r="I979" s="97" t="str">
        <f>PRESUPUESTO!U978</f>
        <v/>
      </c>
      <c r="K979" s="45" t="str">
        <f>PRESUPUESTO!X978</f>
        <v/>
      </c>
    </row>
    <row r="980" spans="1:11" s="74" customFormat="1" ht="12" x14ac:dyDescent="0.2">
      <c r="A980" s="78" t="str">
        <f>PRESUPUESTO!I979</f>
        <v/>
      </c>
      <c r="B980" s="78"/>
      <c r="C980" s="107" t="str">
        <f>PRESUPUESTO!K979</f>
        <v/>
      </c>
      <c r="D980" s="87" t="str">
        <f>PRESUPUESTO!L979</f>
        <v/>
      </c>
      <c r="E980" s="56" t="str">
        <f>PRESUPUESTO!N979</f>
        <v/>
      </c>
      <c r="F980" s="50"/>
      <c r="G980" s="89" t="str">
        <f>IF(PRESUPUESTO!S979="","",PRESUPUESTO!S979)</f>
        <v/>
      </c>
      <c r="H980" s="89" t="str">
        <f>PRESUPUESTO!T979</f>
        <v/>
      </c>
      <c r="I980" s="97" t="str">
        <f>PRESUPUESTO!U979</f>
        <v/>
      </c>
      <c r="K980" s="45" t="str">
        <f>PRESUPUESTO!X979</f>
        <v/>
      </c>
    </row>
    <row r="981" spans="1:11" s="74" customFormat="1" ht="12" x14ac:dyDescent="0.2">
      <c r="A981" s="78" t="str">
        <f>PRESUPUESTO!I980</f>
        <v/>
      </c>
      <c r="B981" s="78"/>
      <c r="C981" s="107" t="str">
        <f>PRESUPUESTO!K980</f>
        <v/>
      </c>
      <c r="D981" s="87" t="str">
        <f>PRESUPUESTO!L980</f>
        <v/>
      </c>
      <c r="E981" s="56" t="str">
        <f>PRESUPUESTO!N980</f>
        <v/>
      </c>
      <c r="F981" s="50"/>
      <c r="G981" s="89" t="str">
        <f>IF(PRESUPUESTO!S980="","",PRESUPUESTO!S980)</f>
        <v/>
      </c>
      <c r="H981" s="89" t="str">
        <f>PRESUPUESTO!T980</f>
        <v/>
      </c>
      <c r="I981" s="97" t="str">
        <f>PRESUPUESTO!U980</f>
        <v/>
      </c>
      <c r="K981" s="45" t="str">
        <f>PRESUPUESTO!X980</f>
        <v/>
      </c>
    </row>
    <row r="982" spans="1:11" s="74" customFormat="1" ht="12" x14ac:dyDescent="0.2">
      <c r="A982" s="78" t="str">
        <f>PRESUPUESTO!I981</f>
        <v/>
      </c>
      <c r="B982" s="78"/>
      <c r="C982" s="107" t="str">
        <f>PRESUPUESTO!K981</f>
        <v/>
      </c>
      <c r="D982" s="87" t="str">
        <f>PRESUPUESTO!L981</f>
        <v/>
      </c>
      <c r="E982" s="56" t="str">
        <f>PRESUPUESTO!N981</f>
        <v/>
      </c>
      <c r="F982" s="50"/>
      <c r="G982" s="89" t="str">
        <f>IF(PRESUPUESTO!S981="","",PRESUPUESTO!S981)</f>
        <v/>
      </c>
      <c r="H982" s="89" t="str">
        <f>PRESUPUESTO!T981</f>
        <v/>
      </c>
      <c r="I982" s="97" t="str">
        <f>PRESUPUESTO!U981</f>
        <v/>
      </c>
      <c r="K982" s="45" t="str">
        <f>PRESUPUESTO!X981</f>
        <v/>
      </c>
    </row>
    <row r="983" spans="1:11" s="74" customFormat="1" ht="12" x14ac:dyDescent="0.2">
      <c r="A983" s="78" t="str">
        <f>PRESUPUESTO!I982</f>
        <v/>
      </c>
      <c r="B983" s="78"/>
      <c r="C983" s="107" t="str">
        <f>PRESUPUESTO!K982</f>
        <v/>
      </c>
      <c r="D983" s="87" t="str">
        <f>PRESUPUESTO!L982</f>
        <v/>
      </c>
      <c r="E983" s="56" t="str">
        <f>PRESUPUESTO!N982</f>
        <v/>
      </c>
      <c r="F983" s="50"/>
      <c r="G983" s="89" t="str">
        <f>IF(PRESUPUESTO!S982="","",PRESUPUESTO!S982)</f>
        <v/>
      </c>
      <c r="H983" s="89" t="str">
        <f>PRESUPUESTO!T982</f>
        <v/>
      </c>
      <c r="I983" s="97" t="str">
        <f>PRESUPUESTO!U982</f>
        <v/>
      </c>
      <c r="K983" s="45" t="str">
        <f>PRESUPUESTO!X982</f>
        <v/>
      </c>
    </row>
    <row r="984" spans="1:11" s="74" customFormat="1" ht="12" x14ac:dyDescent="0.2">
      <c r="A984" s="78" t="str">
        <f>PRESUPUESTO!I983</f>
        <v/>
      </c>
      <c r="B984" s="78"/>
      <c r="C984" s="107" t="str">
        <f>PRESUPUESTO!K983</f>
        <v/>
      </c>
      <c r="D984" s="87" t="str">
        <f>PRESUPUESTO!L983</f>
        <v/>
      </c>
      <c r="E984" s="56" t="str">
        <f>PRESUPUESTO!N983</f>
        <v/>
      </c>
      <c r="F984" s="50"/>
      <c r="G984" s="89" t="str">
        <f>IF(PRESUPUESTO!S983="","",PRESUPUESTO!S983)</f>
        <v/>
      </c>
      <c r="H984" s="89" t="str">
        <f>PRESUPUESTO!T983</f>
        <v/>
      </c>
      <c r="I984" s="97" t="str">
        <f>PRESUPUESTO!U983</f>
        <v/>
      </c>
      <c r="K984" s="45" t="str">
        <f>PRESUPUESTO!X983</f>
        <v/>
      </c>
    </row>
    <row r="985" spans="1:11" s="74" customFormat="1" ht="12" x14ac:dyDescent="0.2">
      <c r="A985" s="78" t="str">
        <f>PRESUPUESTO!I984</f>
        <v/>
      </c>
      <c r="B985" s="78"/>
      <c r="C985" s="107" t="str">
        <f>PRESUPUESTO!K984</f>
        <v/>
      </c>
      <c r="D985" s="87" t="str">
        <f>PRESUPUESTO!L984</f>
        <v/>
      </c>
      <c r="E985" s="56" t="str">
        <f>PRESUPUESTO!N984</f>
        <v/>
      </c>
      <c r="F985" s="50"/>
      <c r="G985" s="89" t="str">
        <f>IF(PRESUPUESTO!S984="","",PRESUPUESTO!S984)</f>
        <v/>
      </c>
      <c r="H985" s="89" t="str">
        <f>PRESUPUESTO!T984</f>
        <v/>
      </c>
      <c r="I985" s="97" t="str">
        <f>PRESUPUESTO!U984</f>
        <v/>
      </c>
      <c r="K985" s="45" t="str">
        <f>PRESUPUESTO!X984</f>
        <v/>
      </c>
    </row>
    <row r="986" spans="1:11" s="74" customFormat="1" ht="12" x14ac:dyDescent="0.2">
      <c r="A986" s="78" t="str">
        <f>PRESUPUESTO!I985</f>
        <v/>
      </c>
      <c r="B986" s="78"/>
      <c r="C986" s="107" t="str">
        <f>PRESUPUESTO!K985</f>
        <v/>
      </c>
      <c r="D986" s="87" t="str">
        <f>PRESUPUESTO!L985</f>
        <v/>
      </c>
      <c r="E986" s="56" t="str">
        <f>PRESUPUESTO!N985</f>
        <v/>
      </c>
      <c r="F986" s="50"/>
      <c r="G986" s="89" t="str">
        <f>IF(PRESUPUESTO!S985="","",PRESUPUESTO!S985)</f>
        <v/>
      </c>
      <c r="H986" s="89" t="str">
        <f>PRESUPUESTO!T985</f>
        <v/>
      </c>
      <c r="I986" s="97" t="str">
        <f>PRESUPUESTO!U985</f>
        <v/>
      </c>
      <c r="K986" s="45" t="str">
        <f>PRESUPUESTO!X985</f>
        <v/>
      </c>
    </row>
    <row r="987" spans="1:11" s="74" customFormat="1" ht="12" x14ac:dyDescent="0.2">
      <c r="A987" s="78" t="str">
        <f>PRESUPUESTO!I986</f>
        <v/>
      </c>
      <c r="B987" s="78"/>
      <c r="C987" s="107" t="str">
        <f>PRESUPUESTO!K986</f>
        <v/>
      </c>
      <c r="D987" s="87" t="str">
        <f>PRESUPUESTO!L986</f>
        <v/>
      </c>
      <c r="E987" s="56" t="str">
        <f>PRESUPUESTO!N986</f>
        <v/>
      </c>
      <c r="F987" s="50"/>
      <c r="G987" s="89" t="str">
        <f>IF(PRESUPUESTO!S986="","",PRESUPUESTO!S986)</f>
        <v/>
      </c>
      <c r="H987" s="89" t="str">
        <f>PRESUPUESTO!T986</f>
        <v/>
      </c>
      <c r="I987" s="97" t="str">
        <f>PRESUPUESTO!U986</f>
        <v/>
      </c>
      <c r="K987" s="45" t="str">
        <f>PRESUPUESTO!X986</f>
        <v/>
      </c>
    </row>
    <row r="988" spans="1:11" s="74" customFormat="1" ht="12" x14ac:dyDescent="0.2">
      <c r="A988" s="78" t="str">
        <f>PRESUPUESTO!I987</f>
        <v/>
      </c>
      <c r="B988" s="78"/>
      <c r="C988" s="107" t="str">
        <f>PRESUPUESTO!K987</f>
        <v/>
      </c>
      <c r="D988" s="87" t="str">
        <f>PRESUPUESTO!L987</f>
        <v/>
      </c>
      <c r="E988" s="56" t="str">
        <f>PRESUPUESTO!N987</f>
        <v/>
      </c>
      <c r="F988" s="50"/>
      <c r="G988" s="89" t="str">
        <f>IF(PRESUPUESTO!S987="","",PRESUPUESTO!S987)</f>
        <v/>
      </c>
      <c r="H988" s="89" t="str">
        <f>PRESUPUESTO!T987</f>
        <v/>
      </c>
      <c r="I988" s="97" t="str">
        <f>PRESUPUESTO!U987</f>
        <v/>
      </c>
      <c r="K988" s="45" t="str">
        <f>PRESUPUESTO!X987</f>
        <v/>
      </c>
    </row>
    <row r="989" spans="1:11" s="74" customFormat="1" ht="12" x14ac:dyDescent="0.2">
      <c r="A989" s="78" t="str">
        <f>PRESUPUESTO!I988</f>
        <v/>
      </c>
      <c r="B989" s="78"/>
      <c r="C989" s="107" t="str">
        <f>PRESUPUESTO!K988</f>
        <v/>
      </c>
      <c r="D989" s="87" t="str">
        <f>PRESUPUESTO!L988</f>
        <v/>
      </c>
      <c r="E989" s="56" t="str">
        <f>PRESUPUESTO!N988</f>
        <v/>
      </c>
      <c r="F989" s="50"/>
      <c r="G989" s="89" t="str">
        <f>IF(PRESUPUESTO!S988="","",PRESUPUESTO!S988)</f>
        <v/>
      </c>
      <c r="H989" s="89" t="str">
        <f>PRESUPUESTO!T988</f>
        <v/>
      </c>
      <c r="I989" s="97" t="str">
        <f>PRESUPUESTO!U988</f>
        <v/>
      </c>
      <c r="K989" s="45" t="str">
        <f>PRESUPUESTO!X988</f>
        <v/>
      </c>
    </row>
    <row r="990" spans="1:11" s="74" customFormat="1" ht="12" x14ac:dyDescent="0.2">
      <c r="A990" s="78" t="str">
        <f>PRESUPUESTO!I989</f>
        <v/>
      </c>
      <c r="B990" s="78"/>
      <c r="C990" s="107" t="str">
        <f>PRESUPUESTO!K989</f>
        <v/>
      </c>
      <c r="D990" s="87" t="str">
        <f>PRESUPUESTO!L989</f>
        <v/>
      </c>
      <c r="E990" s="56" t="str">
        <f>PRESUPUESTO!N989</f>
        <v/>
      </c>
      <c r="F990" s="50"/>
      <c r="G990" s="89" t="str">
        <f>IF(PRESUPUESTO!S989="","",PRESUPUESTO!S989)</f>
        <v/>
      </c>
      <c r="H990" s="89" t="str">
        <f>PRESUPUESTO!T989</f>
        <v/>
      </c>
      <c r="I990" s="97" t="str">
        <f>PRESUPUESTO!U989</f>
        <v/>
      </c>
      <c r="K990" s="45" t="str">
        <f>PRESUPUESTO!X989</f>
        <v/>
      </c>
    </row>
    <row r="991" spans="1:11" s="74" customFormat="1" ht="12" x14ac:dyDescent="0.2">
      <c r="A991" s="78" t="str">
        <f>PRESUPUESTO!I990</f>
        <v/>
      </c>
      <c r="B991" s="78"/>
      <c r="C991" s="107" t="str">
        <f>PRESUPUESTO!K990</f>
        <v/>
      </c>
      <c r="D991" s="87" t="str">
        <f>PRESUPUESTO!L990</f>
        <v/>
      </c>
      <c r="E991" s="56" t="str">
        <f>PRESUPUESTO!N990</f>
        <v/>
      </c>
      <c r="F991" s="50"/>
      <c r="G991" s="89" t="str">
        <f>IF(PRESUPUESTO!S990="","",PRESUPUESTO!S990)</f>
        <v/>
      </c>
      <c r="H991" s="89" t="str">
        <f>PRESUPUESTO!T990</f>
        <v/>
      </c>
      <c r="I991" s="97" t="str">
        <f>PRESUPUESTO!U990</f>
        <v/>
      </c>
      <c r="K991" s="45" t="str">
        <f>PRESUPUESTO!X990</f>
        <v/>
      </c>
    </row>
    <row r="992" spans="1:11" s="74" customFormat="1" ht="12" x14ac:dyDescent="0.2">
      <c r="A992" s="78" t="str">
        <f>PRESUPUESTO!I991</f>
        <v/>
      </c>
      <c r="B992" s="78"/>
      <c r="C992" s="107" t="str">
        <f>PRESUPUESTO!K991</f>
        <v/>
      </c>
      <c r="D992" s="87" t="str">
        <f>PRESUPUESTO!L991</f>
        <v/>
      </c>
      <c r="E992" s="56" t="str">
        <f>PRESUPUESTO!N991</f>
        <v/>
      </c>
      <c r="F992" s="50"/>
      <c r="G992" s="89" t="str">
        <f>IF(PRESUPUESTO!S991="","",PRESUPUESTO!S991)</f>
        <v/>
      </c>
      <c r="H992" s="89" t="str">
        <f>PRESUPUESTO!T991</f>
        <v/>
      </c>
      <c r="I992" s="97" t="str">
        <f>PRESUPUESTO!U991</f>
        <v/>
      </c>
      <c r="K992" s="45" t="str">
        <f>PRESUPUESTO!X991</f>
        <v/>
      </c>
    </row>
    <row r="993" spans="1:11" s="74" customFormat="1" ht="12" x14ac:dyDescent="0.2">
      <c r="A993" s="78" t="str">
        <f>PRESUPUESTO!I992</f>
        <v/>
      </c>
      <c r="B993" s="78"/>
      <c r="C993" s="107" t="str">
        <f>PRESUPUESTO!K992</f>
        <v/>
      </c>
      <c r="D993" s="87" t="str">
        <f>PRESUPUESTO!L992</f>
        <v/>
      </c>
      <c r="E993" s="56" t="str">
        <f>PRESUPUESTO!N992</f>
        <v/>
      </c>
      <c r="F993" s="50"/>
      <c r="G993" s="89" t="str">
        <f>IF(PRESUPUESTO!S992="","",PRESUPUESTO!S992)</f>
        <v/>
      </c>
      <c r="H993" s="89" t="str">
        <f>PRESUPUESTO!T992</f>
        <v/>
      </c>
      <c r="I993" s="97" t="str">
        <f>PRESUPUESTO!U992</f>
        <v/>
      </c>
      <c r="K993" s="45" t="str">
        <f>PRESUPUESTO!X992</f>
        <v/>
      </c>
    </row>
    <row r="994" spans="1:11" s="74" customFormat="1" ht="12" x14ac:dyDescent="0.2">
      <c r="A994" s="78" t="str">
        <f>PRESUPUESTO!I993</f>
        <v/>
      </c>
      <c r="B994" s="78"/>
      <c r="C994" s="107" t="str">
        <f>PRESUPUESTO!K993</f>
        <v/>
      </c>
      <c r="D994" s="87" t="str">
        <f>PRESUPUESTO!L993</f>
        <v/>
      </c>
      <c r="E994" s="56" t="str">
        <f>PRESUPUESTO!N993</f>
        <v/>
      </c>
      <c r="F994" s="50"/>
      <c r="G994" s="89" t="str">
        <f>IF(PRESUPUESTO!S993="","",PRESUPUESTO!S993)</f>
        <v/>
      </c>
      <c r="H994" s="89" t="str">
        <f>PRESUPUESTO!T993</f>
        <v/>
      </c>
      <c r="I994" s="97" t="str">
        <f>PRESUPUESTO!U993</f>
        <v/>
      </c>
      <c r="K994" s="45" t="str">
        <f>PRESUPUESTO!X993</f>
        <v/>
      </c>
    </row>
    <row r="995" spans="1:11" s="74" customFormat="1" ht="12" x14ac:dyDescent="0.2">
      <c r="A995" s="78" t="str">
        <f>PRESUPUESTO!I994</f>
        <v/>
      </c>
      <c r="B995" s="78"/>
      <c r="C995" s="107" t="str">
        <f>PRESUPUESTO!K994</f>
        <v/>
      </c>
      <c r="D995" s="87" t="str">
        <f>PRESUPUESTO!L994</f>
        <v/>
      </c>
      <c r="E995" s="56" t="str">
        <f>PRESUPUESTO!N994</f>
        <v/>
      </c>
      <c r="F995" s="50"/>
      <c r="G995" s="89" t="str">
        <f>IF(PRESUPUESTO!S994="","",PRESUPUESTO!S994)</f>
        <v/>
      </c>
      <c r="H995" s="89" t="str">
        <f>PRESUPUESTO!T994</f>
        <v/>
      </c>
      <c r="I995" s="97" t="str">
        <f>PRESUPUESTO!U994</f>
        <v/>
      </c>
      <c r="K995" s="45" t="str">
        <f>PRESUPUESTO!X994</f>
        <v/>
      </c>
    </row>
    <row r="996" spans="1:11" s="74" customFormat="1" ht="12" x14ac:dyDescent="0.2">
      <c r="A996" s="78" t="str">
        <f>PRESUPUESTO!I995</f>
        <v/>
      </c>
      <c r="B996" s="78"/>
      <c r="C996" s="107" t="str">
        <f>PRESUPUESTO!K995</f>
        <v/>
      </c>
      <c r="D996" s="87" t="str">
        <f>PRESUPUESTO!L995</f>
        <v/>
      </c>
      <c r="E996" s="56" t="str">
        <f>PRESUPUESTO!N995</f>
        <v/>
      </c>
      <c r="F996" s="50"/>
      <c r="G996" s="89" t="str">
        <f>IF(PRESUPUESTO!S995="","",PRESUPUESTO!S995)</f>
        <v/>
      </c>
      <c r="H996" s="89" t="str">
        <f>PRESUPUESTO!T995</f>
        <v/>
      </c>
      <c r="I996" s="97" t="str">
        <f>PRESUPUESTO!U995</f>
        <v/>
      </c>
      <c r="K996" s="45" t="str">
        <f>PRESUPUESTO!X995</f>
        <v/>
      </c>
    </row>
    <row r="997" spans="1:11" s="74" customFormat="1" ht="12" x14ac:dyDescent="0.2">
      <c r="A997" s="78" t="str">
        <f>PRESUPUESTO!I996</f>
        <v/>
      </c>
      <c r="B997" s="78"/>
      <c r="C997" s="107" t="str">
        <f>PRESUPUESTO!K996</f>
        <v/>
      </c>
      <c r="D997" s="87" t="str">
        <f>PRESUPUESTO!L996</f>
        <v/>
      </c>
      <c r="E997" s="56" t="str">
        <f>PRESUPUESTO!N996</f>
        <v/>
      </c>
      <c r="F997" s="50"/>
      <c r="G997" s="89" t="str">
        <f>IF(PRESUPUESTO!S996="","",PRESUPUESTO!S996)</f>
        <v/>
      </c>
      <c r="H997" s="89" t="str">
        <f>PRESUPUESTO!T996</f>
        <v/>
      </c>
      <c r="I997" s="97" t="str">
        <f>PRESUPUESTO!U996</f>
        <v/>
      </c>
      <c r="K997" s="45" t="str">
        <f>PRESUPUESTO!X996</f>
        <v/>
      </c>
    </row>
    <row r="998" spans="1:11" s="74" customFormat="1" ht="12" x14ac:dyDescent="0.2">
      <c r="A998" s="78" t="str">
        <f>PRESUPUESTO!I997</f>
        <v/>
      </c>
      <c r="B998" s="78"/>
      <c r="C998" s="107" t="str">
        <f>PRESUPUESTO!K997</f>
        <v/>
      </c>
      <c r="D998" s="87" t="str">
        <f>PRESUPUESTO!L997</f>
        <v/>
      </c>
      <c r="E998" s="56" t="str">
        <f>PRESUPUESTO!N997</f>
        <v/>
      </c>
      <c r="F998" s="50"/>
      <c r="G998" s="89" t="str">
        <f>IF(PRESUPUESTO!S997="","",PRESUPUESTO!S997)</f>
        <v/>
      </c>
      <c r="H998" s="89" t="str">
        <f>PRESUPUESTO!T997</f>
        <v/>
      </c>
      <c r="I998" s="97" t="str">
        <f>PRESUPUESTO!U997</f>
        <v/>
      </c>
      <c r="K998" s="45" t="str">
        <f>PRESUPUESTO!X997</f>
        <v/>
      </c>
    </row>
    <row r="999" spans="1:11" s="74" customFormat="1" ht="12" x14ac:dyDescent="0.2">
      <c r="A999" s="78" t="str">
        <f>PRESUPUESTO!I998</f>
        <v/>
      </c>
      <c r="B999" s="78"/>
      <c r="C999" s="107" t="str">
        <f>PRESUPUESTO!K998</f>
        <v/>
      </c>
      <c r="D999" s="87" t="str">
        <f>PRESUPUESTO!L998</f>
        <v/>
      </c>
      <c r="E999" s="56" t="str">
        <f>PRESUPUESTO!N998</f>
        <v/>
      </c>
      <c r="F999" s="50"/>
      <c r="G999" s="89" t="str">
        <f>IF(PRESUPUESTO!S998="","",PRESUPUESTO!S998)</f>
        <v/>
      </c>
      <c r="H999" s="89" t="str">
        <f>PRESUPUESTO!T998</f>
        <v/>
      </c>
      <c r="I999" s="97" t="str">
        <f>PRESUPUESTO!U998</f>
        <v/>
      </c>
      <c r="K999" s="45" t="str">
        <f>PRESUPUESTO!X998</f>
        <v/>
      </c>
    </row>
    <row r="1000" spans="1:11" s="74" customFormat="1" ht="12" x14ac:dyDescent="0.2">
      <c r="A1000" s="78" t="str">
        <f>PRESUPUESTO!I999</f>
        <v/>
      </c>
      <c r="B1000" s="78"/>
      <c r="C1000" s="107" t="str">
        <f>PRESUPUESTO!K999</f>
        <v/>
      </c>
      <c r="D1000" s="87" t="str">
        <f>PRESUPUESTO!L999</f>
        <v/>
      </c>
      <c r="E1000" s="56" t="str">
        <f>PRESUPUESTO!N999</f>
        <v/>
      </c>
      <c r="F1000" s="50"/>
      <c r="G1000" s="89" t="str">
        <f>IF(PRESUPUESTO!S999="","",PRESUPUESTO!S999)</f>
        <v/>
      </c>
      <c r="H1000" s="89" t="str">
        <f>PRESUPUESTO!T999</f>
        <v/>
      </c>
      <c r="I1000" s="97" t="str">
        <f>PRESUPUESTO!U999</f>
        <v/>
      </c>
      <c r="K1000" s="45" t="str">
        <f>PRESUPUESTO!X999</f>
        <v/>
      </c>
    </row>
    <row r="1001" spans="1:11" s="74" customFormat="1" ht="12" x14ac:dyDescent="0.2">
      <c r="A1001" s="78" t="str">
        <f>PRESUPUESTO!I1000</f>
        <v/>
      </c>
      <c r="B1001" s="78"/>
      <c r="C1001" s="107" t="str">
        <f>PRESUPUESTO!K1000</f>
        <v/>
      </c>
      <c r="D1001" s="87" t="str">
        <f>PRESUPUESTO!L1000</f>
        <v/>
      </c>
      <c r="E1001" s="56" t="str">
        <f>PRESUPUESTO!N1000</f>
        <v/>
      </c>
      <c r="F1001" s="50"/>
      <c r="G1001" s="89" t="str">
        <f>IF(PRESUPUESTO!S1000="","",PRESUPUESTO!S1000)</f>
        <v/>
      </c>
      <c r="H1001" s="89" t="str">
        <f>PRESUPUESTO!T1000</f>
        <v/>
      </c>
      <c r="I1001" s="97" t="str">
        <f>PRESUPUESTO!U1000</f>
        <v/>
      </c>
      <c r="K1001" s="45" t="str">
        <f>PRESUPUESTO!X1000</f>
        <v/>
      </c>
    </row>
    <row r="1002" spans="1:11" s="74" customFormat="1" ht="12" x14ac:dyDescent="0.2">
      <c r="A1002" s="78" t="str">
        <f>PRESUPUESTO!I1001</f>
        <v/>
      </c>
      <c r="B1002" s="78"/>
      <c r="C1002" s="107" t="str">
        <f>PRESUPUESTO!K1001</f>
        <v/>
      </c>
      <c r="D1002" s="87" t="str">
        <f>PRESUPUESTO!L1001</f>
        <v/>
      </c>
      <c r="E1002" s="56" t="str">
        <f>PRESUPUESTO!N1001</f>
        <v/>
      </c>
      <c r="F1002" s="50"/>
      <c r="G1002" s="89" t="str">
        <f>IF(PRESUPUESTO!S1001="","",PRESUPUESTO!S1001)</f>
        <v/>
      </c>
      <c r="H1002" s="89" t="str">
        <f>PRESUPUESTO!T1001</f>
        <v/>
      </c>
      <c r="I1002" s="97" t="str">
        <f>PRESUPUESTO!U1001</f>
        <v/>
      </c>
      <c r="K1002" s="45" t="str">
        <f>PRESUPUESTO!X1001</f>
        <v/>
      </c>
    </row>
    <row r="1003" spans="1:11" s="74" customFormat="1" ht="12" x14ac:dyDescent="0.2">
      <c r="A1003" s="78" t="str">
        <f>PRESUPUESTO!I1002</f>
        <v/>
      </c>
      <c r="B1003" s="78"/>
      <c r="C1003" s="107" t="str">
        <f>PRESUPUESTO!K1002</f>
        <v/>
      </c>
      <c r="D1003" s="87" t="str">
        <f>PRESUPUESTO!L1002</f>
        <v/>
      </c>
      <c r="E1003" s="56" t="str">
        <f>PRESUPUESTO!N1002</f>
        <v/>
      </c>
      <c r="F1003" s="50"/>
      <c r="G1003" s="89" t="str">
        <f>IF(PRESUPUESTO!S1002="","",PRESUPUESTO!S1002)</f>
        <v/>
      </c>
      <c r="H1003" s="89" t="str">
        <f>PRESUPUESTO!T1002</f>
        <v/>
      </c>
      <c r="I1003" s="97" t="str">
        <f>PRESUPUESTO!U1002</f>
        <v/>
      </c>
      <c r="K1003" s="45" t="str">
        <f>PRESUPUESTO!X1002</f>
        <v/>
      </c>
    </row>
    <row r="1004" spans="1:11" s="74" customFormat="1" ht="12" x14ac:dyDescent="0.2">
      <c r="A1004" s="78" t="str">
        <f>PRESUPUESTO!I1003</f>
        <v/>
      </c>
      <c r="B1004" s="78"/>
      <c r="C1004" s="107" t="str">
        <f>PRESUPUESTO!K1003</f>
        <v/>
      </c>
      <c r="D1004" s="87" t="str">
        <f>PRESUPUESTO!L1003</f>
        <v/>
      </c>
      <c r="E1004" s="56" t="str">
        <f>PRESUPUESTO!N1003</f>
        <v/>
      </c>
      <c r="F1004" s="50"/>
      <c r="G1004" s="89" t="str">
        <f>IF(PRESUPUESTO!S1003="","",PRESUPUESTO!S1003)</f>
        <v/>
      </c>
      <c r="H1004" s="89" t="str">
        <f>PRESUPUESTO!T1003</f>
        <v/>
      </c>
      <c r="I1004" s="97" t="str">
        <f>PRESUPUESTO!U1003</f>
        <v/>
      </c>
      <c r="K1004" s="45" t="str">
        <f>PRESUPUESTO!X1003</f>
        <v/>
      </c>
    </row>
    <row r="1005" spans="1:11" s="74" customFormat="1" ht="12" x14ac:dyDescent="0.2">
      <c r="A1005" s="78" t="str">
        <f>PRESUPUESTO!I1004</f>
        <v/>
      </c>
      <c r="B1005" s="78"/>
      <c r="C1005" s="107" t="str">
        <f>PRESUPUESTO!K1004</f>
        <v/>
      </c>
      <c r="D1005" s="87" t="str">
        <f>PRESUPUESTO!L1004</f>
        <v/>
      </c>
      <c r="E1005" s="56" t="str">
        <f>PRESUPUESTO!N1004</f>
        <v/>
      </c>
      <c r="F1005" s="50"/>
      <c r="G1005" s="89" t="str">
        <f>IF(PRESUPUESTO!S1004="","",PRESUPUESTO!S1004)</f>
        <v/>
      </c>
      <c r="H1005" s="89" t="str">
        <f>PRESUPUESTO!T1004</f>
        <v/>
      </c>
      <c r="I1005" s="97" t="str">
        <f>PRESUPUESTO!U1004</f>
        <v/>
      </c>
      <c r="K1005" s="45" t="str">
        <f>PRESUPUESTO!X1004</f>
        <v/>
      </c>
    </row>
    <row r="1006" spans="1:11" s="74" customFormat="1" ht="12" x14ac:dyDescent="0.2">
      <c r="A1006" s="78" t="str">
        <f>PRESUPUESTO!I1005</f>
        <v/>
      </c>
      <c r="B1006" s="78"/>
      <c r="C1006" s="107" t="str">
        <f>PRESUPUESTO!K1005</f>
        <v/>
      </c>
      <c r="D1006" s="87" t="str">
        <f>PRESUPUESTO!L1005</f>
        <v/>
      </c>
      <c r="E1006" s="56" t="str">
        <f>PRESUPUESTO!N1005</f>
        <v/>
      </c>
      <c r="F1006" s="50"/>
      <c r="G1006" s="89" t="str">
        <f>IF(PRESUPUESTO!S1005="","",PRESUPUESTO!S1005)</f>
        <v/>
      </c>
      <c r="H1006" s="89" t="str">
        <f>PRESUPUESTO!T1005</f>
        <v/>
      </c>
      <c r="I1006" s="97" t="str">
        <f>PRESUPUESTO!U1005</f>
        <v/>
      </c>
      <c r="K1006" s="45" t="str">
        <f>PRESUPUESTO!X1005</f>
        <v/>
      </c>
    </row>
    <row r="1007" spans="1:11" s="74" customFormat="1" ht="12" x14ac:dyDescent="0.2">
      <c r="A1007" s="78" t="str">
        <f>PRESUPUESTO!I1006</f>
        <v/>
      </c>
      <c r="B1007" s="78"/>
      <c r="C1007" s="107" t="str">
        <f>PRESUPUESTO!K1006</f>
        <v/>
      </c>
      <c r="D1007" s="87" t="str">
        <f>PRESUPUESTO!L1006</f>
        <v/>
      </c>
      <c r="E1007" s="56" t="str">
        <f>PRESUPUESTO!N1006</f>
        <v/>
      </c>
      <c r="F1007" s="50"/>
      <c r="G1007" s="89" t="str">
        <f>IF(PRESUPUESTO!S1006="","",PRESUPUESTO!S1006)</f>
        <v/>
      </c>
      <c r="H1007" s="89" t="str">
        <f>PRESUPUESTO!T1006</f>
        <v/>
      </c>
      <c r="I1007" s="97" t="str">
        <f>PRESUPUESTO!U1006</f>
        <v/>
      </c>
      <c r="K1007" s="45" t="str">
        <f>PRESUPUESTO!X1006</f>
        <v/>
      </c>
    </row>
    <row r="1008" spans="1:11" s="74" customFormat="1" ht="12" x14ac:dyDescent="0.2">
      <c r="A1008" s="78" t="str">
        <f>PRESUPUESTO!I1007</f>
        <v/>
      </c>
      <c r="B1008" s="78"/>
      <c r="C1008" s="107" t="str">
        <f>PRESUPUESTO!K1007</f>
        <v/>
      </c>
      <c r="D1008" s="87" t="str">
        <f>PRESUPUESTO!L1007</f>
        <v/>
      </c>
      <c r="E1008" s="56" t="str">
        <f>PRESUPUESTO!N1007</f>
        <v/>
      </c>
      <c r="F1008" s="50"/>
      <c r="G1008" s="89" t="str">
        <f>IF(PRESUPUESTO!S1007="","",PRESUPUESTO!S1007)</f>
        <v/>
      </c>
      <c r="H1008" s="89" t="str">
        <f>PRESUPUESTO!T1007</f>
        <v/>
      </c>
      <c r="I1008" s="97" t="str">
        <f>PRESUPUESTO!U1007</f>
        <v/>
      </c>
      <c r="K1008" s="45" t="str">
        <f>PRESUPUESTO!X1007</f>
        <v/>
      </c>
    </row>
    <row r="1009" spans="1:11" s="74" customFormat="1" ht="12" x14ac:dyDescent="0.2">
      <c r="A1009" s="78" t="str">
        <f>PRESUPUESTO!I1008</f>
        <v/>
      </c>
      <c r="B1009" s="78"/>
      <c r="C1009" s="107" t="str">
        <f>PRESUPUESTO!K1008</f>
        <v/>
      </c>
      <c r="D1009" s="87" t="str">
        <f>PRESUPUESTO!L1008</f>
        <v/>
      </c>
      <c r="E1009" s="56" t="str">
        <f>PRESUPUESTO!N1008</f>
        <v/>
      </c>
      <c r="F1009" s="50"/>
      <c r="G1009" s="89" t="str">
        <f>IF(PRESUPUESTO!S1008="","",PRESUPUESTO!S1008)</f>
        <v/>
      </c>
      <c r="H1009" s="89" t="str">
        <f>PRESUPUESTO!T1008</f>
        <v/>
      </c>
      <c r="I1009" s="97" t="str">
        <f>PRESUPUESTO!U1008</f>
        <v/>
      </c>
      <c r="K1009" s="45" t="str">
        <f>PRESUPUESTO!X1008</f>
        <v/>
      </c>
    </row>
    <row r="1010" spans="1:11" s="74" customFormat="1" ht="12" x14ac:dyDescent="0.2">
      <c r="A1010" s="78" t="str">
        <f>PRESUPUESTO!I1009</f>
        <v/>
      </c>
      <c r="B1010" s="78"/>
      <c r="C1010" s="107" t="str">
        <f>PRESUPUESTO!K1009</f>
        <v/>
      </c>
      <c r="D1010" s="87" t="str">
        <f>PRESUPUESTO!L1009</f>
        <v/>
      </c>
      <c r="E1010" s="56" t="str">
        <f>PRESUPUESTO!N1009</f>
        <v/>
      </c>
      <c r="F1010" s="50"/>
      <c r="G1010" s="89" t="str">
        <f>IF(PRESUPUESTO!S1009="","",PRESUPUESTO!S1009)</f>
        <v/>
      </c>
      <c r="H1010" s="89" t="str">
        <f>PRESUPUESTO!T1009</f>
        <v/>
      </c>
      <c r="I1010" s="97" t="str">
        <f>PRESUPUESTO!U1009</f>
        <v/>
      </c>
      <c r="K1010" s="45" t="str">
        <f>PRESUPUESTO!X1009</f>
        <v/>
      </c>
    </row>
    <row r="1011" spans="1:11" s="74" customFormat="1" ht="12" x14ac:dyDescent="0.2">
      <c r="A1011" s="78" t="str">
        <f>PRESUPUESTO!I1010</f>
        <v/>
      </c>
      <c r="B1011" s="78"/>
      <c r="C1011" s="107" t="str">
        <f>PRESUPUESTO!K1010</f>
        <v/>
      </c>
      <c r="D1011" s="87" t="str">
        <f>PRESUPUESTO!L1010</f>
        <v/>
      </c>
      <c r="E1011" s="56" t="str">
        <f>PRESUPUESTO!N1010</f>
        <v/>
      </c>
      <c r="F1011" s="50"/>
      <c r="G1011" s="89" t="str">
        <f>IF(PRESUPUESTO!S1010="","",PRESUPUESTO!S1010)</f>
        <v/>
      </c>
      <c r="H1011" s="89" t="str">
        <f>PRESUPUESTO!T1010</f>
        <v/>
      </c>
      <c r="I1011" s="97" t="str">
        <f>PRESUPUESTO!U1010</f>
        <v/>
      </c>
      <c r="K1011" s="45" t="str">
        <f>PRESUPUESTO!X1010</f>
        <v/>
      </c>
    </row>
    <row r="1012" spans="1:11" s="74" customFormat="1" ht="12" x14ac:dyDescent="0.2">
      <c r="A1012" s="78" t="str">
        <f>PRESUPUESTO!I1011</f>
        <v/>
      </c>
      <c r="B1012" s="78"/>
      <c r="C1012" s="107" t="str">
        <f>PRESUPUESTO!K1011</f>
        <v/>
      </c>
      <c r="D1012" s="87" t="str">
        <f>PRESUPUESTO!L1011</f>
        <v/>
      </c>
      <c r="E1012" s="56" t="str">
        <f>PRESUPUESTO!N1011</f>
        <v/>
      </c>
      <c r="F1012" s="50"/>
      <c r="G1012" s="89" t="str">
        <f>IF(PRESUPUESTO!S1011="","",PRESUPUESTO!S1011)</f>
        <v/>
      </c>
      <c r="H1012" s="89" t="str">
        <f>PRESUPUESTO!T1011</f>
        <v/>
      </c>
      <c r="I1012" s="97" t="str">
        <f>PRESUPUESTO!U1011</f>
        <v/>
      </c>
      <c r="K1012" s="45" t="str">
        <f>PRESUPUESTO!X1011</f>
        <v/>
      </c>
    </row>
    <row r="1013" spans="1:11" s="74" customFormat="1" ht="12" x14ac:dyDescent="0.2">
      <c r="A1013" s="78" t="str">
        <f>PRESUPUESTO!I1012</f>
        <v/>
      </c>
      <c r="B1013" s="78"/>
      <c r="C1013" s="107" t="str">
        <f>PRESUPUESTO!K1012</f>
        <v/>
      </c>
      <c r="D1013" s="87" t="str">
        <f>PRESUPUESTO!L1012</f>
        <v/>
      </c>
      <c r="E1013" s="56" t="str">
        <f>PRESUPUESTO!N1012</f>
        <v/>
      </c>
      <c r="F1013" s="50"/>
      <c r="G1013" s="89" t="str">
        <f>IF(PRESUPUESTO!S1012="","",PRESUPUESTO!S1012)</f>
        <v/>
      </c>
      <c r="H1013" s="89" t="str">
        <f>PRESUPUESTO!T1012</f>
        <v/>
      </c>
      <c r="I1013" s="97" t="str">
        <f>PRESUPUESTO!U1012</f>
        <v/>
      </c>
      <c r="K1013" s="45" t="str">
        <f>PRESUPUESTO!X1012</f>
        <v/>
      </c>
    </row>
    <row r="1014" spans="1:11" s="74" customFormat="1" ht="12" x14ac:dyDescent="0.2">
      <c r="A1014" s="78" t="str">
        <f>PRESUPUESTO!I1013</f>
        <v/>
      </c>
      <c r="B1014" s="78"/>
      <c r="C1014" s="107" t="str">
        <f>PRESUPUESTO!K1013</f>
        <v/>
      </c>
      <c r="D1014" s="87" t="str">
        <f>PRESUPUESTO!L1013</f>
        <v/>
      </c>
      <c r="E1014" s="56" t="str">
        <f>PRESUPUESTO!N1013</f>
        <v/>
      </c>
      <c r="F1014" s="50"/>
      <c r="G1014" s="89" t="str">
        <f>IF(PRESUPUESTO!S1013="","",PRESUPUESTO!S1013)</f>
        <v/>
      </c>
      <c r="H1014" s="89" t="str">
        <f>PRESUPUESTO!T1013</f>
        <v/>
      </c>
      <c r="I1014" s="97" t="str">
        <f>PRESUPUESTO!U1013</f>
        <v/>
      </c>
      <c r="K1014" s="45" t="str">
        <f>PRESUPUESTO!X1013</f>
        <v/>
      </c>
    </row>
    <row r="1015" spans="1:11" s="74" customFormat="1" ht="12" x14ac:dyDescent="0.2">
      <c r="A1015" s="78" t="str">
        <f>PRESUPUESTO!I1014</f>
        <v/>
      </c>
      <c r="B1015" s="78"/>
      <c r="C1015" s="107" t="str">
        <f>PRESUPUESTO!K1014</f>
        <v/>
      </c>
      <c r="D1015" s="87" t="str">
        <f>PRESUPUESTO!L1014</f>
        <v/>
      </c>
      <c r="E1015" s="56" t="str">
        <f>PRESUPUESTO!N1014</f>
        <v/>
      </c>
      <c r="F1015" s="50"/>
      <c r="G1015" s="89" t="str">
        <f>IF(PRESUPUESTO!S1014="","",PRESUPUESTO!S1014)</f>
        <v/>
      </c>
      <c r="H1015" s="89" t="str">
        <f>PRESUPUESTO!T1014</f>
        <v/>
      </c>
      <c r="I1015" s="97" t="str">
        <f>PRESUPUESTO!U1014</f>
        <v/>
      </c>
      <c r="K1015" s="45" t="str">
        <f>PRESUPUESTO!X1014</f>
        <v/>
      </c>
    </row>
    <row r="1016" spans="1:11" s="74" customFormat="1" ht="12" x14ac:dyDescent="0.2">
      <c r="A1016" s="78" t="str">
        <f>PRESUPUESTO!I1015</f>
        <v/>
      </c>
      <c r="B1016" s="78"/>
      <c r="C1016" s="107" t="str">
        <f>PRESUPUESTO!K1015</f>
        <v/>
      </c>
      <c r="D1016" s="87" t="str">
        <f>PRESUPUESTO!L1015</f>
        <v/>
      </c>
      <c r="E1016" s="56" t="str">
        <f>PRESUPUESTO!N1015</f>
        <v/>
      </c>
      <c r="F1016" s="50"/>
      <c r="G1016" s="89" t="str">
        <f>IF(PRESUPUESTO!S1015="","",PRESUPUESTO!S1015)</f>
        <v/>
      </c>
      <c r="H1016" s="89" t="str">
        <f>PRESUPUESTO!T1015</f>
        <v/>
      </c>
      <c r="I1016" s="97" t="str">
        <f>PRESUPUESTO!U1015</f>
        <v/>
      </c>
      <c r="K1016" s="45" t="str">
        <f>PRESUPUESTO!X1015</f>
        <v/>
      </c>
    </row>
    <row r="1017" spans="1:11" s="74" customFormat="1" ht="12" x14ac:dyDescent="0.2">
      <c r="A1017" s="78" t="str">
        <f>PRESUPUESTO!I1016</f>
        <v/>
      </c>
      <c r="B1017" s="78"/>
      <c r="C1017" s="107" t="str">
        <f>PRESUPUESTO!K1016</f>
        <v/>
      </c>
      <c r="D1017" s="87" t="str">
        <f>PRESUPUESTO!L1016</f>
        <v/>
      </c>
      <c r="E1017" s="56" t="str">
        <f>PRESUPUESTO!N1016</f>
        <v/>
      </c>
      <c r="F1017" s="50"/>
      <c r="G1017" s="89" t="str">
        <f>IF(PRESUPUESTO!S1016="","",PRESUPUESTO!S1016)</f>
        <v/>
      </c>
      <c r="H1017" s="89" t="str">
        <f>PRESUPUESTO!T1016</f>
        <v/>
      </c>
      <c r="I1017" s="97" t="str">
        <f>PRESUPUESTO!U1016</f>
        <v/>
      </c>
      <c r="K1017" s="45" t="str">
        <f>PRESUPUESTO!X1016</f>
        <v/>
      </c>
    </row>
    <row r="1018" spans="1:11" s="74" customFormat="1" ht="12" x14ac:dyDescent="0.2">
      <c r="A1018" s="78" t="str">
        <f>PRESUPUESTO!I1017</f>
        <v/>
      </c>
      <c r="B1018" s="78"/>
      <c r="C1018" s="107" t="str">
        <f>PRESUPUESTO!K1017</f>
        <v/>
      </c>
      <c r="D1018" s="87" t="str">
        <f>PRESUPUESTO!L1017</f>
        <v/>
      </c>
      <c r="E1018" s="56" t="str">
        <f>PRESUPUESTO!N1017</f>
        <v/>
      </c>
      <c r="F1018" s="50"/>
      <c r="G1018" s="89" t="str">
        <f>IF(PRESUPUESTO!S1017="","",PRESUPUESTO!S1017)</f>
        <v/>
      </c>
      <c r="H1018" s="89" t="str">
        <f>PRESUPUESTO!T1017</f>
        <v/>
      </c>
      <c r="I1018" s="97" t="str">
        <f>PRESUPUESTO!U1017</f>
        <v/>
      </c>
      <c r="K1018" s="45" t="str">
        <f>PRESUPUESTO!X1017</f>
        <v/>
      </c>
    </row>
    <row r="1019" spans="1:11" s="74" customFormat="1" ht="12" x14ac:dyDescent="0.2">
      <c r="A1019" s="78" t="str">
        <f>PRESUPUESTO!I1018</f>
        <v/>
      </c>
      <c r="B1019" s="78"/>
      <c r="C1019" s="107" t="str">
        <f>PRESUPUESTO!K1018</f>
        <v/>
      </c>
      <c r="D1019" s="87" t="str">
        <f>PRESUPUESTO!L1018</f>
        <v/>
      </c>
      <c r="E1019" s="56" t="str">
        <f>PRESUPUESTO!N1018</f>
        <v/>
      </c>
      <c r="F1019" s="50"/>
      <c r="G1019" s="89" t="str">
        <f>IF(PRESUPUESTO!S1018="","",PRESUPUESTO!S1018)</f>
        <v/>
      </c>
      <c r="H1019" s="89" t="str">
        <f>PRESUPUESTO!T1018</f>
        <v/>
      </c>
      <c r="I1019" s="97" t="str">
        <f>PRESUPUESTO!U1018</f>
        <v/>
      </c>
      <c r="K1019" s="45" t="str">
        <f>PRESUPUESTO!X1018</f>
        <v/>
      </c>
    </row>
    <row r="1020" spans="1:11" s="74" customFormat="1" ht="12" x14ac:dyDescent="0.2">
      <c r="A1020" s="78" t="str">
        <f>PRESUPUESTO!I1019</f>
        <v/>
      </c>
      <c r="B1020" s="78"/>
      <c r="C1020" s="107" t="str">
        <f>PRESUPUESTO!K1019</f>
        <v/>
      </c>
      <c r="D1020" s="87" t="str">
        <f>PRESUPUESTO!L1019</f>
        <v/>
      </c>
      <c r="E1020" s="56" t="str">
        <f>PRESUPUESTO!N1019</f>
        <v/>
      </c>
      <c r="F1020" s="50"/>
      <c r="G1020" s="89" t="str">
        <f>IF(PRESUPUESTO!S1019="","",PRESUPUESTO!S1019)</f>
        <v/>
      </c>
      <c r="H1020" s="89" t="str">
        <f>PRESUPUESTO!T1019</f>
        <v/>
      </c>
      <c r="I1020" s="97" t="str">
        <f>PRESUPUESTO!U1019</f>
        <v/>
      </c>
      <c r="K1020" s="45" t="str">
        <f>PRESUPUESTO!X1019</f>
        <v/>
      </c>
    </row>
    <row r="1021" spans="1:11" s="74" customFormat="1" ht="12" x14ac:dyDescent="0.2">
      <c r="A1021" s="78" t="str">
        <f>PRESUPUESTO!I1020</f>
        <v/>
      </c>
      <c r="B1021" s="78"/>
      <c r="C1021" s="107" t="str">
        <f>PRESUPUESTO!K1020</f>
        <v/>
      </c>
      <c r="D1021" s="87" t="str">
        <f>PRESUPUESTO!L1020</f>
        <v/>
      </c>
      <c r="E1021" s="56" t="str">
        <f>PRESUPUESTO!N1020</f>
        <v/>
      </c>
      <c r="F1021" s="50"/>
      <c r="G1021" s="89" t="str">
        <f>IF(PRESUPUESTO!S1020="","",PRESUPUESTO!S1020)</f>
        <v/>
      </c>
      <c r="H1021" s="89" t="str">
        <f>PRESUPUESTO!T1020</f>
        <v/>
      </c>
      <c r="I1021" s="97" t="str">
        <f>PRESUPUESTO!U1020</f>
        <v/>
      </c>
      <c r="K1021" s="45" t="str">
        <f>PRESUPUESTO!X1020</f>
        <v/>
      </c>
    </row>
    <row r="1022" spans="1:11" s="74" customFormat="1" ht="12" x14ac:dyDescent="0.2">
      <c r="A1022" s="78" t="str">
        <f>PRESUPUESTO!I1021</f>
        <v/>
      </c>
      <c r="B1022" s="78"/>
      <c r="C1022" s="107" t="str">
        <f>PRESUPUESTO!K1021</f>
        <v/>
      </c>
      <c r="D1022" s="87" t="str">
        <f>PRESUPUESTO!L1021</f>
        <v/>
      </c>
      <c r="E1022" s="56" t="str">
        <f>PRESUPUESTO!N1021</f>
        <v/>
      </c>
      <c r="F1022" s="50"/>
      <c r="G1022" s="89" t="str">
        <f>IF(PRESUPUESTO!S1021="","",PRESUPUESTO!S1021)</f>
        <v/>
      </c>
      <c r="H1022" s="89" t="str">
        <f>PRESUPUESTO!T1021</f>
        <v/>
      </c>
      <c r="I1022" s="97" t="str">
        <f>PRESUPUESTO!U1021</f>
        <v/>
      </c>
      <c r="K1022" s="45" t="str">
        <f>PRESUPUESTO!X1021</f>
        <v/>
      </c>
    </row>
    <row r="1023" spans="1:11" s="74" customFormat="1" ht="12" x14ac:dyDescent="0.2">
      <c r="A1023" s="78" t="str">
        <f>PRESUPUESTO!I1022</f>
        <v/>
      </c>
      <c r="B1023" s="78"/>
      <c r="C1023" s="107" t="str">
        <f>PRESUPUESTO!K1022</f>
        <v/>
      </c>
      <c r="D1023" s="87" t="str">
        <f>PRESUPUESTO!L1022</f>
        <v/>
      </c>
      <c r="E1023" s="56" t="str">
        <f>PRESUPUESTO!N1022</f>
        <v/>
      </c>
      <c r="F1023" s="50"/>
      <c r="G1023" s="89" t="str">
        <f>IF(PRESUPUESTO!S1022="","",PRESUPUESTO!S1022)</f>
        <v/>
      </c>
      <c r="H1023" s="89" t="str">
        <f>PRESUPUESTO!T1022</f>
        <v/>
      </c>
      <c r="I1023" s="97" t="str">
        <f>PRESUPUESTO!U1022</f>
        <v/>
      </c>
      <c r="K1023" s="45" t="str">
        <f>PRESUPUESTO!X1022</f>
        <v/>
      </c>
    </row>
    <row r="1024" spans="1:11" s="74" customFormat="1" ht="12" x14ac:dyDescent="0.2">
      <c r="A1024" s="78" t="str">
        <f>PRESUPUESTO!I1023</f>
        <v/>
      </c>
      <c r="B1024" s="78"/>
      <c r="C1024" s="107" t="str">
        <f>PRESUPUESTO!K1023</f>
        <v/>
      </c>
      <c r="D1024" s="87" t="str">
        <f>PRESUPUESTO!L1023</f>
        <v/>
      </c>
      <c r="E1024" s="56" t="str">
        <f>PRESUPUESTO!N1023</f>
        <v/>
      </c>
      <c r="F1024" s="50"/>
      <c r="G1024" s="89" t="str">
        <f>IF(PRESUPUESTO!S1023="","",PRESUPUESTO!S1023)</f>
        <v/>
      </c>
      <c r="H1024" s="89" t="str">
        <f>PRESUPUESTO!T1023</f>
        <v/>
      </c>
      <c r="I1024" s="97" t="str">
        <f>PRESUPUESTO!U1023</f>
        <v/>
      </c>
      <c r="K1024" s="45" t="str">
        <f>PRESUPUESTO!X1023</f>
        <v/>
      </c>
    </row>
    <row r="1025" spans="1:11" s="74" customFormat="1" ht="12" x14ac:dyDescent="0.2">
      <c r="A1025" s="78" t="str">
        <f>PRESUPUESTO!I1024</f>
        <v/>
      </c>
      <c r="B1025" s="78"/>
      <c r="C1025" s="107" t="str">
        <f>PRESUPUESTO!K1024</f>
        <v/>
      </c>
      <c r="D1025" s="87" t="str">
        <f>PRESUPUESTO!L1024</f>
        <v/>
      </c>
      <c r="E1025" s="56" t="str">
        <f>PRESUPUESTO!N1024</f>
        <v/>
      </c>
      <c r="F1025" s="50"/>
      <c r="G1025" s="89" t="str">
        <f>IF(PRESUPUESTO!S1024="","",PRESUPUESTO!S1024)</f>
        <v/>
      </c>
      <c r="H1025" s="89" t="str">
        <f>PRESUPUESTO!T1024</f>
        <v/>
      </c>
      <c r="I1025" s="97" t="str">
        <f>PRESUPUESTO!U1024</f>
        <v/>
      </c>
      <c r="K1025" s="45" t="str">
        <f>PRESUPUESTO!X1024</f>
        <v/>
      </c>
    </row>
    <row r="1026" spans="1:11" s="74" customFormat="1" ht="12" x14ac:dyDescent="0.2">
      <c r="A1026" s="78" t="str">
        <f>PRESUPUESTO!I1025</f>
        <v/>
      </c>
      <c r="B1026" s="78"/>
      <c r="C1026" s="107" t="str">
        <f>PRESUPUESTO!K1025</f>
        <v/>
      </c>
      <c r="D1026" s="87" t="str">
        <f>PRESUPUESTO!L1025</f>
        <v/>
      </c>
      <c r="E1026" s="56" t="str">
        <f>PRESUPUESTO!N1025</f>
        <v/>
      </c>
      <c r="F1026" s="50"/>
      <c r="G1026" s="89" t="str">
        <f>IF(PRESUPUESTO!S1025="","",PRESUPUESTO!S1025)</f>
        <v/>
      </c>
      <c r="H1026" s="89" t="str">
        <f>PRESUPUESTO!T1025</f>
        <v/>
      </c>
      <c r="I1026" s="97" t="str">
        <f>PRESUPUESTO!U1025</f>
        <v/>
      </c>
      <c r="K1026" s="45" t="str">
        <f>PRESUPUESTO!X1025</f>
        <v/>
      </c>
    </row>
    <row r="1027" spans="1:11" s="74" customFormat="1" ht="12" x14ac:dyDescent="0.2">
      <c r="A1027" s="78" t="str">
        <f>PRESUPUESTO!I1026</f>
        <v/>
      </c>
      <c r="B1027" s="78"/>
      <c r="C1027" s="107" t="str">
        <f>PRESUPUESTO!K1026</f>
        <v/>
      </c>
      <c r="D1027" s="87" t="str">
        <f>PRESUPUESTO!L1026</f>
        <v/>
      </c>
      <c r="E1027" s="56" t="str">
        <f>PRESUPUESTO!N1026</f>
        <v/>
      </c>
      <c r="F1027" s="50"/>
      <c r="G1027" s="89" t="str">
        <f>IF(PRESUPUESTO!S1026="","",PRESUPUESTO!S1026)</f>
        <v/>
      </c>
      <c r="H1027" s="89" t="str">
        <f>PRESUPUESTO!T1026</f>
        <v/>
      </c>
      <c r="I1027" s="97" t="str">
        <f>PRESUPUESTO!U1026</f>
        <v/>
      </c>
      <c r="K1027" s="45" t="str">
        <f>PRESUPUESTO!X1026</f>
        <v/>
      </c>
    </row>
    <row r="1028" spans="1:11" s="74" customFormat="1" ht="12" x14ac:dyDescent="0.2">
      <c r="A1028" s="78" t="str">
        <f>PRESUPUESTO!I1027</f>
        <v/>
      </c>
      <c r="B1028" s="78"/>
      <c r="C1028" s="107" t="str">
        <f>PRESUPUESTO!K1027</f>
        <v/>
      </c>
      <c r="D1028" s="87" t="str">
        <f>PRESUPUESTO!L1027</f>
        <v/>
      </c>
      <c r="E1028" s="56" t="str">
        <f>PRESUPUESTO!N1027</f>
        <v/>
      </c>
      <c r="F1028" s="50"/>
      <c r="G1028" s="89" t="str">
        <f>IF(PRESUPUESTO!S1027="","",PRESUPUESTO!S1027)</f>
        <v/>
      </c>
      <c r="H1028" s="89" t="str">
        <f>PRESUPUESTO!T1027</f>
        <v/>
      </c>
      <c r="I1028" s="97" t="str">
        <f>PRESUPUESTO!U1027</f>
        <v/>
      </c>
      <c r="K1028" s="45" t="str">
        <f>PRESUPUESTO!X1027</f>
        <v/>
      </c>
    </row>
    <row r="1029" spans="1:11" s="74" customFormat="1" ht="12" x14ac:dyDescent="0.2">
      <c r="A1029" s="78" t="str">
        <f>PRESUPUESTO!I1028</f>
        <v/>
      </c>
      <c r="B1029" s="78"/>
      <c r="C1029" s="107" t="str">
        <f>PRESUPUESTO!K1028</f>
        <v/>
      </c>
      <c r="D1029" s="87" t="str">
        <f>PRESUPUESTO!L1028</f>
        <v/>
      </c>
      <c r="E1029" s="56" t="str">
        <f>PRESUPUESTO!N1028</f>
        <v/>
      </c>
      <c r="F1029" s="50"/>
      <c r="G1029" s="89" t="str">
        <f>IF(PRESUPUESTO!S1028="","",PRESUPUESTO!S1028)</f>
        <v/>
      </c>
      <c r="H1029" s="89" t="str">
        <f>PRESUPUESTO!T1028</f>
        <v/>
      </c>
      <c r="I1029" s="97" t="str">
        <f>PRESUPUESTO!U1028</f>
        <v/>
      </c>
      <c r="K1029" s="45" t="str">
        <f>PRESUPUESTO!X1028</f>
        <v/>
      </c>
    </row>
    <row r="1030" spans="1:11" s="74" customFormat="1" ht="12" x14ac:dyDescent="0.2">
      <c r="A1030" s="78" t="str">
        <f>PRESUPUESTO!I1029</f>
        <v/>
      </c>
      <c r="B1030" s="78"/>
      <c r="C1030" s="107" t="str">
        <f>PRESUPUESTO!K1029</f>
        <v/>
      </c>
      <c r="D1030" s="87" t="str">
        <f>PRESUPUESTO!L1029</f>
        <v/>
      </c>
      <c r="E1030" s="56" t="str">
        <f>PRESUPUESTO!N1029</f>
        <v/>
      </c>
      <c r="F1030" s="50"/>
      <c r="G1030" s="89" t="str">
        <f>IF(PRESUPUESTO!S1029="","",PRESUPUESTO!S1029)</f>
        <v/>
      </c>
      <c r="H1030" s="89" t="str">
        <f>PRESUPUESTO!T1029</f>
        <v/>
      </c>
      <c r="I1030" s="97" t="str">
        <f>PRESUPUESTO!U1029</f>
        <v/>
      </c>
      <c r="K1030" s="45" t="str">
        <f>PRESUPUESTO!X1029</f>
        <v/>
      </c>
    </row>
    <row r="1031" spans="1:11" s="74" customFormat="1" ht="12" x14ac:dyDescent="0.2">
      <c r="A1031" s="78" t="str">
        <f>PRESUPUESTO!I1030</f>
        <v/>
      </c>
      <c r="B1031" s="78"/>
      <c r="C1031" s="107" t="str">
        <f>PRESUPUESTO!K1030</f>
        <v/>
      </c>
      <c r="D1031" s="87" t="str">
        <f>PRESUPUESTO!L1030</f>
        <v/>
      </c>
      <c r="E1031" s="56" t="str">
        <f>PRESUPUESTO!N1030</f>
        <v/>
      </c>
      <c r="F1031" s="50"/>
      <c r="G1031" s="89" t="str">
        <f>IF(PRESUPUESTO!S1030="","",PRESUPUESTO!S1030)</f>
        <v/>
      </c>
      <c r="H1031" s="89" t="str">
        <f>PRESUPUESTO!T1030</f>
        <v/>
      </c>
      <c r="I1031" s="97" t="str">
        <f>PRESUPUESTO!U1030</f>
        <v/>
      </c>
      <c r="K1031" s="45" t="str">
        <f>PRESUPUESTO!X1030</f>
        <v/>
      </c>
    </row>
    <row r="1032" spans="1:11" s="74" customFormat="1" ht="12" x14ac:dyDescent="0.2">
      <c r="A1032" s="78" t="str">
        <f>PRESUPUESTO!I1031</f>
        <v/>
      </c>
      <c r="B1032" s="78"/>
      <c r="C1032" s="107" t="str">
        <f>PRESUPUESTO!K1031</f>
        <v/>
      </c>
      <c r="D1032" s="87" t="str">
        <f>PRESUPUESTO!L1031</f>
        <v/>
      </c>
      <c r="E1032" s="56" t="str">
        <f>PRESUPUESTO!N1031</f>
        <v/>
      </c>
      <c r="F1032" s="50"/>
      <c r="G1032" s="89" t="str">
        <f>IF(PRESUPUESTO!S1031="","",PRESUPUESTO!S1031)</f>
        <v/>
      </c>
      <c r="H1032" s="89" t="str">
        <f>PRESUPUESTO!T1031</f>
        <v/>
      </c>
      <c r="I1032" s="97" t="str">
        <f>PRESUPUESTO!U1031</f>
        <v/>
      </c>
      <c r="K1032" s="45" t="str">
        <f>PRESUPUESTO!X1031</f>
        <v/>
      </c>
    </row>
    <row r="1033" spans="1:11" s="74" customFormat="1" ht="12" x14ac:dyDescent="0.2">
      <c r="A1033" s="78" t="str">
        <f>PRESUPUESTO!I1032</f>
        <v/>
      </c>
      <c r="B1033" s="78"/>
      <c r="C1033" s="107" t="str">
        <f>PRESUPUESTO!K1032</f>
        <v/>
      </c>
      <c r="D1033" s="87" t="str">
        <f>PRESUPUESTO!L1032</f>
        <v/>
      </c>
      <c r="E1033" s="56" t="str">
        <f>PRESUPUESTO!N1032</f>
        <v/>
      </c>
      <c r="F1033" s="50"/>
      <c r="G1033" s="89" t="str">
        <f>IF(PRESUPUESTO!S1032="","",PRESUPUESTO!S1032)</f>
        <v/>
      </c>
      <c r="H1033" s="89" t="str">
        <f>PRESUPUESTO!T1032</f>
        <v/>
      </c>
      <c r="I1033" s="97" t="str">
        <f>PRESUPUESTO!U1032</f>
        <v/>
      </c>
      <c r="K1033" s="45" t="str">
        <f>PRESUPUESTO!X1032</f>
        <v/>
      </c>
    </row>
    <row r="1034" spans="1:11" s="74" customFormat="1" ht="12" x14ac:dyDescent="0.2">
      <c r="A1034" s="78" t="str">
        <f>PRESUPUESTO!I1033</f>
        <v/>
      </c>
      <c r="B1034" s="78"/>
      <c r="C1034" s="107" t="str">
        <f>PRESUPUESTO!K1033</f>
        <v/>
      </c>
      <c r="D1034" s="87" t="str">
        <f>PRESUPUESTO!L1033</f>
        <v/>
      </c>
      <c r="E1034" s="56" t="str">
        <f>PRESUPUESTO!N1033</f>
        <v/>
      </c>
      <c r="F1034" s="50"/>
      <c r="G1034" s="89" t="str">
        <f>IF(PRESUPUESTO!S1033="","",PRESUPUESTO!S1033)</f>
        <v/>
      </c>
      <c r="H1034" s="89" t="str">
        <f>PRESUPUESTO!T1033</f>
        <v/>
      </c>
      <c r="I1034" s="97" t="str">
        <f>PRESUPUESTO!U1033</f>
        <v/>
      </c>
      <c r="K1034" s="45" t="str">
        <f>PRESUPUESTO!X1033</f>
        <v/>
      </c>
    </row>
    <row r="1035" spans="1:11" s="74" customFormat="1" ht="12" x14ac:dyDescent="0.2">
      <c r="A1035" s="78" t="str">
        <f>PRESUPUESTO!I1034</f>
        <v/>
      </c>
      <c r="B1035" s="78"/>
      <c r="C1035" s="107" t="str">
        <f>PRESUPUESTO!K1034</f>
        <v/>
      </c>
      <c r="D1035" s="87" t="str">
        <f>PRESUPUESTO!L1034</f>
        <v/>
      </c>
      <c r="E1035" s="56" t="str">
        <f>PRESUPUESTO!N1034</f>
        <v/>
      </c>
      <c r="F1035" s="50"/>
      <c r="G1035" s="89" t="str">
        <f>IF(PRESUPUESTO!S1034="","",PRESUPUESTO!S1034)</f>
        <v/>
      </c>
      <c r="H1035" s="89" t="str">
        <f>PRESUPUESTO!T1034</f>
        <v/>
      </c>
      <c r="I1035" s="97" t="str">
        <f>PRESUPUESTO!U1034</f>
        <v/>
      </c>
      <c r="K1035" s="45" t="str">
        <f>PRESUPUESTO!X1034</f>
        <v/>
      </c>
    </row>
    <row r="1036" spans="1:11" s="74" customFormat="1" ht="12" x14ac:dyDescent="0.2">
      <c r="A1036" s="78" t="str">
        <f>PRESUPUESTO!I1035</f>
        <v/>
      </c>
      <c r="B1036" s="78"/>
      <c r="C1036" s="107" t="str">
        <f>PRESUPUESTO!K1035</f>
        <v/>
      </c>
      <c r="D1036" s="87" t="str">
        <f>PRESUPUESTO!L1035</f>
        <v/>
      </c>
      <c r="E1036" s="56" t="str">
        <f>PRESUPUESTO!N1035</f>
        <v/>
      </c>
      <c r="F1036" s="50"/>
      <c r="G1036" s="89" t="str">
        <f>IF(PRESUPUESTO!S1035="","",PRESUPUESTO!S1035)</f>
        <v/>
      </c>
      <c r="H1036" s="89" t="str">
        <f>PRESUPUESTO!T1035</f>
        <v/>
      </c>
      <c r="I1036" s="97" t="str">
        <f>PRESUPUESTO!U1035</f>
        <v/>
      </c>
      <c r="K1036" s="45" t="str">
        <f>PRESUPUESTO!X1035</f>
        <v/>
      </c>
    </row>
    <row r="1037" spans="1:11" s="74" customFormat="1" ht="12" x14ac:dyDescent="0.2">
      <c r="A1037" s="78" t="str">
        <f>PRESUPUESTO!I1036</f>
        <v/>
      </c>
      <c r="B1037" s="78"/>
      <c r="C1037" s="107" t="str">
        <f>PRESUPUESTO!K1036</f>
        <v/>
      </c>
      <c r="D1037" s="87" t="str">
        <f>PRESUPUESTO!L1036</f>
        <v/>
      </c>
      <c r="E1037" s="56" t="str">
        <f>PRESUPUESTO!N1036</f>
        <v/>
      </c>
      <c r="F1037" s="50"/>
      <c r="G1037" s="89" t="str">
        <f>IF(PRESUPUESTO!S1036="","",PRESUPUESTO!S1036)</f>
        <v/>
      </c>
      <c r="H1037" s="89" t="str">
        <f>PRESUPUESTO!T1036</f>
        <v/>
      </c>
      <c r="I1037" s="97" t="str">
        <f>PRESUPUESTO!U1036</f>
        <v/>
      </c>
      <c r="K1037" s="45" t="str">
        <f>PRESUPUESTO!X1036</f>
        <v/>
      </c>
    </row>
    <row r="1038" spans="1:11" s="74" customFormat="1" ht="12" x14ac:dyDescent="0.2">
      <c r="A1038" s="78" t="str">
        <f>PRESUPUESTO!I1037</f>
        <v/>
      </c>
      <c r="B1038" s="78"/>
      <c r="C1038" s="107" t="str">
        <f>PRESUPUESTO!K1037</f>
        <v/>
      </c>
      <c r="D1038" s="87" t="str">
        <f>PRESUPUESTO!L1037</f>
        <v/>
      </c>
      <c r="E1038" s="56" t="str">
        <f>PRESUPUESTO!N1037</f>
        <v/>
      </c>
      <c r="F1038" s="50"/>
      <c r="G1038" s="89" t="str">
        <f>IF(PRESUPUESTO!S1037="","",PRESUPUESTO!S1037)</f>
        <v/>
      </c>
      <c r="H1038" s="89" t="str">
        <f>PRESUPUESTO!T1037</f>
        <v/>
      </c>
      <c r="I1038" s="97" t="str">
        <f>PRESUPUESTO!U1037</f>
        <v/>
      </c>
      <c r="K1038" s="45" t="str">
        <f>PRESUPUESTO!X1037</f>
        <v/>
      </c>
    </row>
    <row r="1039" spans="1:11" s="74" customFormat="1" ht="12" x14ac:dyDescent="0.2">
      <c r="A1039" s="78" t="str">
        <f>PRESUPUESTO!I1038</f>
        <v/>
      </c>
      <c r="B1039" s="78"/>
      <c r="C1039" s="107" t="str">
        <f>PRESUPUESTO!K1038</f>
        <v/>
      </c>
      <c r="D1039" s="87" t="str">
        <f>PRESUPUESTO!L1038</f>
        <v/>
      </c>
      <c r="E1039" s="56" t="str">
        <f>PRESUPUESTO!N1038</f>
        <v/>
      </c>
      <c r="F1039" s="50"/>
      <c r="G1039" s="89" t="str">
        <f>IF(PRESUPUESTO!S1038="","",PRESUPUESTO!S1038)</f>
        <v/>
      </c>
      <c r="H1039" s="89" t="str">
        <f>PRESUPUESTO!T1038</f>
        <v/>
      </c>
      <c r="I1039" s="97" t="str">
        <f>PRESUPUESTO!U1038</f>
        <v/>
      </c>
      <c r="K1039" s="45" t="str">
        <f>PRESUPUESTO!X1038</f>
        <v/>
      </c>
    </row>
    <row r="1040" spans="1:11" s="74" customFormat="1" ht="12" x14ac:dyDescent="0.2">
      <c r="A1040" s="78" t="str">
        <f>PRESUPUESTO!I1039</f>
        <v/>
      </c>
      <c r="B1040" s="78"/>
      <c r="C1040" s="107" t="str">
        <f>PRESUPUESTO!K1039</f>
        <v/>
      </c>
      <c r="D1040" s="87" t="str">
        <f>PRESUPUESTO!L1039</f>
        <v/>
      </c>
      <c r="E1040" s="56" t="str">
        <f>PRESUPUESTO!N1039</f>
        <v/>
      </c>
      <c r="F1040" s="50"/>
      <c r="G1040" s="89" t="str">
        <f>IF(PRESUPUESTO!S1039="","",PRESUPUESTO!S1039)</f>
        <v/>
      </c>
      <c r="H1040" s="89" t="str">
        <f>PRESUPUESTO!T1039</f>
        <v/>
      </c>
      <c r="I1040" s="97" t="str">
        <f>PRESUPUESTO!U1039</f>
        <v/>
      </c>
      <c r="K1040" s="45" t="str">
        <f>PRESUPUESTO!X1039</f>
        <v/>
      </c>
    </row>
    <row r="1041" spans="1:11" s="74" customFormat="1" ht="12" x14ac:dyDescent="0.2">
      <c r="A1041" s="78" t="str">
        <f>PRESUPUESTO!I1040</f>
        <v/>
      </c>
      <c r="B1041" s="78"/>
      <c r="C1041" s="107" t="str">
        <f>PRESUPUESTO!K1040</f>
        <v/>
      </c>
      <c r="D1041" s="87" t="str">
        <f>PRESUPUESTO!L1040</f>
        <v/>
      </c>
      <c r="E1041" s="56" t="str">
        <f>PRESUPUESTO!N1040</f>
        <v/>
      </c>
      <c r="F1041" s="50"/>
      <c r="G1041" s="89" t="str">
        <f>IF(PRESUPUESTO!S1040="","",PRESUPUESTO!S1040)</f>
        <v/>
      </c>
      <c r="H1041" s="89" t="str">
        <f>PRESUPUESTO!T1040</f>
        <v/>
      </c>
      <c r="I1041" s="97" t="str">
        <f>PRESUPUESTO!U1040</f>
        <v/>
      </c>
      <c r="K1041" s="45" t="str">
        <f>PRESUPUESTO!X1040</f>
        <v/>
      </c>
    </row>
    <row r="1042" spans="1:11" s="74" customFormat="1" ht="12" x14ac:dyDescent="0.2">
      <c r="A1042" s="78" t="str">
        <f>PRESUPUESTO!I1041</f>
        <v/>
      </c>
      <c r="B1042" s="78"/>
      <c r="C1042" s="107" t="str">
        <f>PRESUPUESTO!K1041</f>
        <v/>
      </c>
      <c r="D1042" s="87" t="str">
        <f>PRESUPUESTO!L1041</f>
        <v/>
      </c>
      <c r="E1042" s="56" t="str">
        <f>PRESUPUESTO!N1041</f>
        <v/>
      </c>
      <c r="F1042" s="50"/>
      <c r="G1042" s="89" t="str">
        <f>IF(PRESUPUESTO!S1041="","",PRESUPUESTO!S1041)</f>
        <v/>
      </c>
      <c r="H1042" s="89" t="str">
        <f>PRESUPUESTO!T1041</f>
        <v/>
      </c>
      <c r="I1042" s="97" t="str">
        <f>PRESUPUESTO!U1041</f>
        <v/>
      </c>
      <c r="K1042" s="45" t="str">
        <f>PRESUPUESTO!X1041</f>
        <v/>
      </c>
    </row>
    <row r="1043" spans="1:11" s="74" customFormat="1" ht="12" x14ac:dyDescent="0.2">
      <c r="A1043" s="78" t="str">
        <f>PRESUPUESTO!I1042</f>
        <v/>
      </c>
      <c r="B1043" s="78"/>
      <c r="C1043" s="107" t="str">
        <f>PRESUPUESTO!K1042</f>
        <v/>
      </c>
      <c r="D1043" s="87" t="str">
        <f>PRESUPUESTO!L1042</f>
        <v/>
      </c>
      <c r="E1043" s="56" t="str">
        <f>PRESUPUESTO!N1042</f>
        <v/>
      </c>
      <c r="F1043" s="50"/>
      <c r="G1043" s="89" t="str">
        <f>IF(PRESUPUESTO!S1042="","",PRESUPUESTO!S1042)</f>
        <v/>
      </c>
      <c r="H1043" s="89" t="str">
        <f>PRESUPUESTO!T1042</f>
        <v/>
      </c>
      <c r="I1043" s="97" t="str">
        <f>PRESUPUESTO!U1042</f>
        <v/>
      </c>
      <c r="K1043" s="45" t="str">
        <f>PRESUPUESTO!X1042</f>
        <v/>
      </c>
    </row>
    <row r="1044" spans="1:11" s="74" customFormat="1" ht="12" x14ac:dyDescent="0.2">
      <c r="A1044" s="78" t="str">
        <f>PRESUPUESTO!I1043</f>
        <v/>
      </c>
      <c r="B1044" s="78"/>
      <c r="C1044" s="107" t="str">
        <f>PRESUPUESTO!K1043</f>
        <v/>
      </c>
      <c r="D1044" s="87" t="str">
        <f>PRESUPUESTO!L1043</f>
        <v/>
      </c>
      <c r="E1044" s="56" t="str">
        <f>PRESUPUESTO!N1043</f>
        <v/>
      </c>
      <c r="F1044" s="50"/>
      <c r="G1044" s="89" t="str">
        <f>IF(PRESUPUESTO!S1043="","",PRESUPUESTO!S1043)</f>
        <v/>
      </c>
      <c r="H1044" s="89" t="str">
        <f>PRESUPUESTO!T1043</f>
        <v/>
      </c>
      <c r="I1044" s="97" t="str">
        <f>PRESUPUESTO!U1043</f>
        <v/>
      </c>
      <c r="K1044" s="45" t="str">
        <f>PRESUPUESTO!X1043</f>
        <v/>
      </c>
    </row>
    <row r="1045" spans="1:11" s="74" customFormat="1" ht="12" x14ac:dyDescent="0.2">
      <c r="A1045" s="78" t="str">
        <f>PRESUPUESTO!I1044</f>
        <v/>
      </c>
      <c r="B1045" s="78"/>
      <c r="C1045" s="107" t="str">
        <f>PRESUPUESTO!K1044</f>
        <v/>
      </c>
      <c r="D1045" s="87" t="str">
        <f>PRESUPUESTO!L1044</f>
        <v/>
      </c>
      <c r="E1045" s="56" t="str">
        <f>PRESUPUESTO!N1044</f>
        <v/>
      </c>
      <c r="F1045" s="50"/>
      <c r="G1045" s="89" t="str">
        <f>IF(PRESUPUESTO!S1044="","",PRESUPUESTO!S1044)</f>
        <v/>
      </c>
      <c r="H1045" s="89" t="str">
        <f>PRESUPUESTO!T1044</f>
        <v/>
      </c>
      <c r="I1045" s="97" t="str">
        <f>PRESUPUESTO!U1044</f>
        <v/>
      </c>
      <c r="K1045" s="45" t="str">
        <f>PRESUPUESTO!X1044</f>
        <v/>
      </c>
    </row>
    <row r="1046" spans="1:11" s="74" customFormat="1" ht="12" x14ac:dyDescent="0.2">
      <c r="A1046" s="78" t="str">
        <f>PRESUPUESTO!I1045</f>
        <v/>
      </c>
      <c r="B1046" s="78"/>
      <c r="C1046" s="107" t="str">
        <f>PRESUPUESTO!K1045</f>
        <v/>
      </c>
      <c r="D1046" s="87" t="str">
        <f>PRESUPUESTO!L1045</f>
        <v/>
      </c>
      <c r="E1046" s="56" t="str">
        <f>PRESUPUESTO!N1045</f>
        <v/>
      </c>
      <c r="F1046" s="50"/>
      <c r="G1046" s="89" t="str">
        <f>IF(PRESUPUESTO!S1045="","",PRESUPUESTO!S1045)</f>
        <v/>
      </c>
      <c r="H1046" s="89" t="str">
        <f>PRESUPUESTO!T1045</f>
        <v/>
      </c>
      <c r="I1046" s="97" t="str">
        <f>PRESUPUESTO!U1045</f>
        <v/>
      </c>
      <c r="K1046" s="45" t="str">
        <f>PRESUPUESTO!X1045</f>
        <v/>
      </c>
    </row>
    <row r="1047" spans="1:11" s="74" customFormat="1" ht="12" x14ac:dyDescent="0.2">
      <c r="A1047" s="78" t="str">
        <f>PRESUPUESTO!I1046</f>
        <v/>
      </c>
      <c r="B1047" s="78"/>
      <c r="C1047" s="107" t="str">
        <f>PRESUPUESTO!K1046</f>
        <v/>
      </c>
      <c r="D1047" s="87" t="str">
        <f>PRESUPUESTO!L1046</f>
        <v/>
      </c>
      <c r="E1047" s="56" t="str">
        <f>PRESUPUESTO!N1046</f>
        <v/>
      </c>
      <c r="F1047" s="50"/>
      <c r="G1047" s="89" t="str">
        <f>IF(PRESUPUESTO!S1046="","",PRESUPUESTO!S1046)</f>
        <v/>
      </c>
      <c r="H1047" s="89" t="str">
        <f>PRESUPUESTO!T1046</f>
        <v/>
      </c>
      <c r="I1047" s="97" t="str">
        <f>PRESUPUESTO!U1046</f>
        <v/>
      </c>
      <c r="K1047" s="45" t="str">
        <f>PRESUPUESTO!X1046</f>
        <v/>
      </c>
    </row>
    <row r="1048" spans="1:11" s="74" customFormat="1" ht="12" x14ac:dyDescent="0.2">
      <c r="A1048" s="78" t="str">
        <f>PRESUPUESTO!I1047</f>
        <v/>
      </c>
      <c r="B1048" s="78"/>
      <c r="C1048" s="107" t="str">
        <f>PRESUPUESTO!K1047</f>
        <v/>
      </c>
      <c r="D1048" s="87" t="str">
        <f>PRESUPUESTO!L1047</f>
        <v/>
      </c>
      <c r="E1048" s="56" t="str">
        <f>PRESUPUESTO!N1047</f>
        <v/>
      </c>
      <c r="F1048" s="50"/>
      <c r="G1048" s="89" t="str">
        <f>IF(PRESUPUESTO!S1047="","",PRESUPUESTO!S1047)</f>
        <v/>
      </c>
      <c r="H1048" s="89" t="str">
        <f>PRESUPUESTO!T1047</f>
        <v/>
      </c>
      <c r="I1048" s="97" t="str">
        <f>PRESUPUESTO!U1047</f>
        <v/>
      </c>
      <c r="K1048" s="45" t="str">
        <f>PRESUPUESTO!X1047</f>
        <v/>
      </c>
    </row>
    <row r="1049" spans="1:11" s="74" customFormat="1" ht="12" x14ac:dyDescent="0.2">
      <c r="A1049" s="78" t="str">
        <f>PRESUPUESTO!I1048</f>
        <v/>
      </c>
      <c r="B1049" s="78"/>
      <c r="C1049" s="107" t="str">
        <f>PRESUPUESTO!K1048</f>
        <v/>
      </c>
      <c r="D1049" s="87" t="str">
        <f>PRESUPUESTO!L1048</f>
        <v/>
      </c>
      <c r="E1049" s="56" t="str">
        <f>PRESUPUESTO!N1048</f>
        <v/>
      </c>
      <c r="F1049" s="50"/>
      <c r="G1049" s="89" t="str">
        <f>IF(PRESUPUESTO!S1048="","",PRESUPUESTO!S1048)</f>
        <v/>
      </c>
      <c r="H1049" s="89" t="str">
        <f>PRESUPUESTO!T1048</f>
        <v/>
      </c>
      <c r="I1049" s="97" t="str">
        <f>PRESUPUESTO!U1048</f>
        <v/>
      </c>
      <c r="K1049" s="45" t="str">
        <f>PRESUPUESTO!X1048</f>
        <v/>
      </c>
    </row>
    <row r="1050" spans="1:11" s="74" customFormat="1" ht="12" x14ac:dyDescent="0.2">
      <c r="A1050" s="78" t="str">
        <f>PRESUPUESTO!I1049</f>
        <v/>
      </c>
      <c r="B1050" s="78"/>
      <c r="C1050" s="107" t="str">
        <f>PRESUPUESTO!K1049</f>
        <v/>
      </c>
      <c r="D1050" s="87" t="str">
        <f>PRESUPUESTO!L1049</f>
        <v/>
      </c>
      <c r="E1050" s="56" t="str">
        <f>PRESUPUESTO!N1049</f>
        <v/>
      </c>
      <c r="F1050" s="50"/>
      <c r="G1050" s="89" t="str">
        <f>IF(PRESUPUESTO!S1049="","",PRESUPUESTO!S1049)</f>
        <v/>
      </c>
      <c r="H1050" s="89" t="str">
        <f>PRESUPUESTO!T1049</f>
        <v/>
      </c>
      <c r="I1050" s="97" t="str">
        <f>PRESUPUESTO!U1049</f>
        <v/>
      </c>
      <c r="K1050" s="45" t="str">
        <f>PRESUPUESTO!X1049</f>
        <v/>
      </c>
    </row>
    <row r="1051" spans="1:11" s="74" customFormat="1" ht="12" x14ac:dyDescent="0.2">
      <c r="A1051" s="78" t="str">
        <f>PRESUPUESTO!I1050</f>
        <v/>
      </c>
      <c r="B1051" s="78"/>
      <c r="C1051" s="107" t="str">
        <f>PRESUPUESTO!K1050</f>
        <v/>
      </c>
      <c r="D1051" s="87" t="str">
        <f>PRESUPUESTO!L1050</f>
        <v/>
      </c>
      <c r="E1051" s="56" t="str">
        <f>PRESUPUESTO!N1050</f>
        <v/>
      </c>
      <c r="F1051" s="50"/>
      <c r="G1051" s="89" t="str">
        <f>IF(PRESUPUESTO!S1050="","",PRESUPUESTO!S1050)</f>
        <v/>
      </c>
      <c r="H1051" s="89" t="str">
        <f>PRESUPUESTO!T1050</f>
        <v/>
      </c>
      <c r="I1051" s="97" t="str">
        <f>PRESUPUESTO!U1050</f>
        <v/>
      </c>
      <c r="K1051" s="45" t="str">
        <f>PRESUPUESTO!X1050</f>
        <v/>
      </c>
    </row>
    <row r="1052" spans="1:11" s="74" customFormat="1" ht="12" x14ac:dyDescent="0.2">
      <c r="A1052" s="78" t="str">
        <f>PRESUPUESTO!I1051</f>
        <v/>
      </c>
      <c r="B1052" s="78"/>
      <c r="C1052" s="107" t="str">
        <f>PRESUPUESTO!K1051</f>
        <v/>
      </c>
      <c r="D1052" s="87" t="str">
        <f>PRESUPUESTO!L1051</f>
        <v/>
      </c>
      <c r="E1052" s="56" t="str">
        <f>PRESUPUESTO!N1051</f>
        <v/>
      </c>
      <c r="F1052" s="50"/>
      <c r="G1052" s="89" t="str">
        <f>IF(PRESUPUESTO!S1051="","",PRESUPUESTO!S1051)</f>
        <v/>
      </c>
      <c r="H1052" s="89" t="str">
        <f>PRESUPUESTO!T1051</f>
        <v/>
      </c>
      <c r="I1052" s="97" t="str">
        <f>PRESUPUESTO!U1051</f>
        <v/>
      </c>
      <c r="K1052" s="45" t="str">
        <f>PRESUPUESTO!X1051</f>
        <v/>
      </c>
    </row>
    <row r="1053" spans="1:11" s="74" customFormat="1" ht="12" x14ac:dyDescent="0.2">
      <c r="A1053" s="78" t="str">
        <f>PRESUPUESTO!I1052</f>
        <v/>
      </c>
      <c r="B1053" s="78"/>
      <c r="C1053" s="107" t="str">
        <f>PRESUPUESTO!K1052</f>
        <v/>
      </c>
      <c r="D1053" s="87" t="str">
        <f>PRESUPUESTO!L1052</f>
        <v/>
      </c>
      <c r="E1053" s="56" t="str">
        <f>PRESUPUESTO!N1052</f>
        <v/>
      </c>
      <c r="F1053" s="50"/>
      <c r="G1053" s="89" t="str">
        <f>IF(PRESUPUESTO!S1052="","",PRESUPUESTO!S1052)</f>
        <v/>
      </c>
      <c r="H1053" s="89" t="str">
        <f>PRESUPUESTO!T1052</f>
        <v/>
      </c>
      <c r="I1053" s="97" t="str">
        <f>PRESUPUESTO!U1052</f>
        <v/>
      </c>
      <c r="K1053" s="45" t="str">
        <f>PRESUPUESTO!X1052</f>
        <v/>
      </c>
    </row>
    <row r="1054" spans="1:11" s="74" customFormat="1" ht="12" x14ac:dyDescent="0.2">
      <c r="A1054" s="78" t="str">
        <f>PRESUPUESTO!I1053</f>
        <v/>
      </c>
      <c r="B1054" s="78"/>
      <c r="C1054" s="107" t="str">
        <f>PRESUPUESTO!K1053</f>
        <v/>
      </c>
      <c r="D1054" s="87" t="str">
        <f>PRESUPUESTO!L1053</f>
        <v/>
      </c>
      <c r="E1054" s="56" t="str">
        <f>PRESUPUESTO!N1053</f>
        <v/>
      </c>
      <c r="F1054" s="50"/>
      <c r="G1054" s="89" t="str">
        <f>IF(PRESUPUESTO!S1053="","",PRESUPUESTO!S1053)</f>
        <v/>
      </c>
      <c r="H1054" s="89" t="str">
        <f>PRESUPUESTO!T1053</f>
        <v/>
      </c>
      <c r="I1054" s="97" t="str">
        <f>PRESUPUESTO!U1053</f>
        <v/>
      </c>
      <c r="K1054" s="45" t="str">
        <f>PRESUPUESTO!X1053</f>
        <v/>
      </c>
    </row>
    <row r="1055" spans="1:11" s="74" customFormat="1" ht="12" x14ac:dyDescent="0.2">
      <c r="A1055" s="78" t="str">
        <f>PRESUPUESTO!I1054</f>
        <v/>
      </c>
      <c r="B1055" s="78"/>
      <c r="C1055" s="107" t="str">
        <f>PRESUPUESTO!K1054</f>
        <v/>
      </c>
      <c r="D1055" s="87" t="str">
        <f>PRESUPUESTO!L1054</f>
        <v/>
      </c>
      <c r="E1055" s="56" t="str">
        <f>PRESUPUESTO!N1054</f>
        <v/>
      </c>
      <c r="F1055" s="50"/>
      <c r="G1055" s="89" t="str">
        <f>IF(PRESUPUESTO!S1054="","",PRESUPUESTO!S1054)</f>
        <v/>
      </c>
      <c r="H1055" s="89" t="str">
        <f>PRESUPUESTO!T1054</f>
        <v/>
      </c>
      <c r="I1055" s="97" t="str">
        <f>PRESUPUESTO!U1054</f>
        <v/>
      </c>
      <c r="K1055" s="45" t="str">
        <f>PRESUPUESTO!X1054</f>
        <v/>
      </c>
    </row>
    <row r="1056" spans="1:11" s="74" customFormat="1" ht="12" x14ac:dyDescent="0.2">
      <c r="A1056" s="78" t="str">
        <f>PRESUPUESTO!I1055</f>
        <v/>
      </c>
      <c r="B1056" s="78"/>
      <c r="C1056" s="107" t="str">
        <f>PRESUPUESTO!K1055</f>
        <v/>
      </c>
      <c r="D1056" s="87" t="str">
        <f>PRESUPUESTO!L1055</f>
        <v/>
      </c>
      <c r="E1056" s="56" t="str">
        <f>PRESUPUESTO!N1055</f>
        <v/>
      </c>
      <c r="F1056" s="50"/>
      <c r="G1056" s="89" t="str">
        <f>IF(PRESUPUESTO!S1055="","",PRESUPUESTO!S1055)</f>
        <v/>
      </c>
      <c r="H1056" s="89" t="str">
        <f>PRESUPUESTO!T1055</f>
        <v/>
      </c>
      <c r="I1056" s="97" t="str">
        <f>PRESUPUESTO!U1055</f>
        <v/>
      </c>
      <c r="K1056" s="45" t="str">
        <f>PRESUPUESTO!X1055</f>
        <v/>
      </c>
    </row>
    <row r="1057" spans="1:11" s="74" customFormat="1" ht="12" x14ac:dyDescent="0.2">
      <c r="A1057" s="78" t="str">
        <f>PRESUPUESTO!I1056</f>
        <v/>
      </c>
      <c r="B1057" s="78"/>
      <c r="C1057" s="107" t="str">
        <f>PRESUPUESTO!K1056</f>
        <v/>
      </c>
      <c r="D1057" s="87" t="str">
        <f>PRESUPUESTO!L1056</f>
        <v/>
      </c>
      <c r="E1057" s="56" t="str">
        <f>PRESUPUESTO!N1056</f>
        <v/>
      </c>
      <c r="F1057" s="50"/>
      <c r="G1057" s="89" t="str">
        <f>IF(PRESUPUESTO!S1056="","",PRESUPUESTO!S1056)</f>
        <v/>
      </c>
      <c r="H1057" s="89" t="str">
        <f>PRESUPUESTO!T1056</f>
        <v/>
      </c>
      <c r="I1057" s="97" t="str">
        <f>PRESUPUESTO!U1056</f>
        <v/>
      </c>
      <c r="K1057" s="45" t="str">
        <f>PRESUPUESTO!X1056</f>
        <v/>
      </c>
    </row>
    <row r="1058" spans="1:11" s="74" customFormat="1" ht="12" x14ac:dyDescent="0.2">
      <c r="A1058" s="78" t="str">
        <f>PRESUPUESTO!I1057</f>
        <v/>
      </c>
      <c r="B1058" s="78"/>
      <c r="C1058" s="107" t="str">
        <f>PRESUPUESTO!K1057</f>
        <v/>
      </c>
      <c r="D1058" s="87" t="str">
        <f>PRESUPUESTO!L1057</f>
        <v/>
      </c>
      <c r="E1058" s="56" t="str">
        <f>PRESUPUESTO!N1057</f>
        <v/>
      </c>
      <c r="F1058" s="50"/>
      <c r="G1058" s="89" t="str">
        <f>IF(PRESUPUESTO!S1057="","",PRESUPUESTO!S1057)</f>
        <v/>
      </c>
      <c r="H1058" s="89" t="str">
        <f>PRESUPUESTO!T1057</f>
        <v/>
      </c>
      <c r="I1058" s="97" t="str">
        <f>PRESUPUESTO!U1057</f>
        <v/>
      </c>
      <c r="K1058" s="45" t="str">
        <f>PRESUPUESTO!X1057</f>
        <v/>
      </c>
    </row>
    <row r="1059" spans="1:11" s="74" customFormat="1" ht="12" x14ac:dyDescent="0.2">
      <c r="A1059" s="78" t="str">
        <f>PRESUPUESTO!I1058</f>
        <v/>
      </c>
      <c r="B1059" s="78"/>
      <c r="C1059" s="107" t="str">
        <f>PRESUPUESTO!K1058</f>
        <v/>
      </c>
      <c r="D1059" s="87" t="str">
        <f>PRESUPUESTO!L1058</f>
        <v/>
      </c>
      <c r="E1059" s="56" t="str">
        <f>PRESUPUESTO!N1058</f>
        <v/>
      </c>
      <c r="F1059" s="50"/>
      <c r="G1059" s="89" t="str">
        <f>IF(PRESUPUESTO!S1058="","",PRESUPUESTO!S1058)</f>
        <v/>
      </c>
      <c r="H1059" s="89" t="str">
        <f>PRESUPUESTO!T1058</f>
        <v/>
      </c>
      <c r="I1059" s="97" t="str">
        <f>PRESUPUESTO!U1058</f>
        <v/>
      </c>
      <c r="K1059" s="45" t="str">
        <f>PRESUPUESTO!X1058</f>
        <v/>
      </c>
    </row>
    <row r="1060" spans="1:11" s="74" customFormat="1" ht="12" x14ac:dyDescent="0.2">
      <c r="A1060" s="78" t="str">
        <f>PRESUPUESTO!I1059</f>
        <v/>
      </c>
      <c r="B1060" s="78"/>
      <c r="C1060" s="107" t="str">
        <f>PRESUPUESTO!K1059</f>
        <v/>
      </c>
      <c r="D1060" s="87" t="str">
        <f>PRESUPUESTO!L1059</f>
        <v/>
      </c>
      <c r="E1060" s="56" t="str">
        <f>PRESUPUESTO!N1059</f>
        <v/>
      </c>
      <c r="F1060" s="50"/>
      <c r="G1060" s="89" t="str">
        <f>IF(PRESUPUESTO!S1059="","",PRESUPUESTO!S1059)</f>
        <v/>
      </c>
      <c r="H1060" s="89" t="str">
        <f>PRESUPUESTO!T1059</f>
        <v/>
      </c>
      <c r="I1060" s="97" t="str">
        <f>PRESUPUESTO!U1059</f>
        <v/>
      </c>
      <c r="K1060" s="45" t="str">
        <f>PRESUPUESTO!X1059</f>
        <v/>
      </c>
    </row>
    <row r="1061" spans="1:11" s="74" customFormat="1" ht="12" x14ac:dyDescent="0.2">
      <c r="A1061" s="78" t="str">
        <f>PRESUPUESTO!I1060</f>
        <v/>
      </c>
      <c r="B1061" s="78"/>
      <c r="C1061" s="107" t="str">
        <f>PRESUPUESTO!K1060</f>
        <v/>
      </c>
      <c r="D1061" s="87" t="str">
        <f>PRESUPUESTO!L1060</f>
        <v/>
      </c>
      <c r="E1061" s="56" t="str">
        <f>PRESUPUESTO!N1060</f>
        <v/>
      </c>
      <c r="F1061" s="50"/>
      <c r="G1061" s="89" t="str">
        <f>IF(PRESUPUESTO!S1060="","",PRESUPUESTO!S1060)</f>
        <v/>
      </c>
      <c r="H1061" s="89" t="str">
        <f>PRESUPUESTO!T1060</f>
        <v/>
      </c>
      <c r="I1061" s="97" t="str">
        <f>PRESUPUESTO!U1060</f>
        <v/>
      </c>
      <c r="K1061" s="45" t="str">
        <f>PRESUPUESTO!X1060</f>
        <v/>
      </c>
    </row>
    <row r="1062" spans="1:11" s="74" customFormat="1" ht="12" x14ac:dyDescent="0.2">
      <c r="A1062" s="78" t="str">
        <f>PRESUPUESTO!I1061</f>
        <v/>
      </c>
      <c r="B1062" s="78"/>
      <c r="C1062" s="107" t="str">
        <f>PRESUPUESTO!K1061</f>
        <v/>
      </c>
      <c r="D1062" s="87" t="str">
        <f>PRESUPUESTO!L1061</f>
        <v/>
      </c>
      <c r="E1062" s="56" t="str">
        <f>PRESUPUESTO!N1061</f>
        <v/>
      </c>
      <c r="F1062" s="50"/>
      <c r="G1062" s="89" t="str">
        <f>IF(PRESUPUESTO!S1061="","",PRESUPUESTO!S1061)</f>
        <v/>
      </c>
      <c r="H1062" s="89" t="str">
        <f>PRESUPUESTO!T1061</f>
        <v/>
      </c>
      <c r="I1062" s="97" t="str">
        <f>PRESUPUESTO!U1061</f>
        <v/>
      </c>
      <c r="K1062" s="45" t="str">
        <f>PRESUPUESTO!X1061</f>
        <v/>
      </c>
    </row>
    <row r="1063" spans="1:11" s="74" customFormat="1" ht="12" x14ac:dyDescent="0.2">
      <c r="A1063" s="78" t="str">
        <f>PRESUPUESTO!I1062</f>
        <v/>
      </c>
      <c r="B1063" s="78"/>
      <c r="C1063" s="107" t="str">
        <f>PRESUPUESTO!K1062</f>
        <v/>
      </c>
      <c r="D1063" s="87" t="str">
        <f>PRESUPUESTO!L1062</f>
        <v/>
      </c>
      <c r="E1063" s="56" t="str">
        <f>PRESUPUESTO!N1062</f>
        <v/>
      </c>
      <c r="F1063" s="50"/>
      <c r="G1063" s="89" t="str">
        <f>IF(PRESUPUESTO!S1062="","",PRESUPUESTO!S1062)</f>
        <v/>
      </c>
      <c r="H1063" s="89" t="str">
        <f>PRESUPUESTO!T1062</f>
        <v/>
      </c>
      <c r="I1063" s="97" t="str">
        <f>PRESUPUESTO!U1062</f>
        <v/>
      </c>
      <c r="K1063" s="45" t="str">
        <f>PRESUPUESTO!X1062</f>
        <v/>
      </c>
    </row>
    <row r="1064" spans="1:11" s="74" customFormat="1" ht="12" x14ac:dyDescent="0.2">
      <c r="A1064" s="78" t="str">
        <f>PRESUPUESTO!I1063</f>
        <v/>
      </c>
      <c r="B1064" s="78"/>
      <c r="C1064" s="107" t="str">
        <f>PRESUPUESTO!K1063</f>
        <v/>
      </c>
      <c r="D1064" s="87" t="str">
        <f>PRESUPUESTO!L1063</f>
        <v/>
      </c>
      <c r="E1064" s="56" t="str">
        <f>PRESUPUESTO!N1063</f>
        <v/>
      </c>
      <c r="F1064" s="50"/>
      <c r="G1064" s="89" t="str">
        <f>IF(PRESUPUESTO!S1063="","",PRESUPUESTO!S1063)</f>
        <v/>
      </c>
      <c r="H1064" s="89" t="str">
        <f>PRESUPUESTO!T1063</f>
        <v/>
      </c>
      <c r="I1064" s="97" t="str">
        <f>PRESUPUESTO!U1063</f>
        <v/>
      </c>
      <c r="K1064" s="45" t="str">
        <f>PRESUPUESTO!X1063</f>
        <v/>
      </c>
    </row>
    <row r="1065" spans="1:11" s="74" customFormat="1" ht="12" x14ac:dyDescent="0.2">
      <c r="A1065" s="78" t="str">
        <f>PRESUPUESTO!I1064</f>
        <v/>
      </c>
      <c r="B1065" s="78"/>
      <c r="C1065" s="107" t="str">
        <f>PRESUPUESTO!K1064</f>
        <v/>
      </c>
      <c r="D1065" s="87" t="str">
        <f>PRESUPUESTO!L1064</f>
        <v/>
      </c>
      <c r="E1065" s="56" t="str">
        <f>PRESUPUESTO!N1064</f>
        <v/>
      </c>
      <c r="F1065" s="50"/>
      <c r="G1065" s="89" t="str">
        <f>IF(PRESUPUESTO!S1064="","",PRESUPUESTO!S1064)</f>
        <v/>
      </c>
      <c r="H1065" s="89" t="str">
        <f>PRESUPUESTO!T1064</f>
        <v/>
      </c>
      <c r="I1065" s="97" t="str">
        <f>PRESUPUESTO!U1064</f>
        <v/>
      </c>
      <c r="K1065" s="45" t="str">
        <f>PRESUPUESTO!X1064</f>
        <v/>
      </c>
    </row>
    <row r="1066" spans="1:11" s="74" customFormat="1" ht="12" x14ac:dyDescent="0.2">
      <c r="A1066" s="78" t="str">
        <f>PRESUPUESTO!I1065</f>
        <v/>
      </c>
      <c r="B1066" s="78"/>
      <c r="C1066" s="107" t="str">
        <f>PRESUPUESTO!K1065</f>
        <v/>
      </c>
      <c r="D1066" s="87" t="str">
        <f>PRESUPUESTO!L1065</f>
        <v/>
      </c>
      <c r="E1066" s="56" t="str">
        <f>PRESUPUESTO!N1065</f>
        <v/>
      </c>
      <c r="F1066" s="50"/>
      <c r="G1066" s="89" t="str">
        <f>IF(PRESUPUESTO!S1065="","",PRESUPUESTO!S1065)</f>
        <v/>
      </c>
      <c r="H1066" s="89" t="str">
        <f>PRESUPUESTO!T1065</f>
        <v/>
      </c>
      <c r="I1066" s="97" t="str">
        <f>PRESUPUESTO!U1065</f>
        <v/>
      </c>
      <c r="K1066" s="45" t="str">
        <f>PRESUPUESTO!X1065</f>
        <v/>
      </c>
    </row>
    <row r="1067" spans="1:11" s="74" customFormat="1" ht="12" x14ac:dyDescent="0.2">
      <c r="A1067" s="78" t="str">
        <f>PRESUPUESTO!I1066</f>
        <v/>
      </c>
      <c r="B1067" s="78"/>
      <c r="C1067" s="107" t="str">
        <f>PRESUPUESTO!K1066</f>
        <v/>
      </c>
      <c r="D1067" s="87" t="str">
        <f>PRESUPUESTO!L1066</f>
        <v/>
      </c>
      <c r="E1067" s="56" t="str">
        <f>PRESUPUESTO!N1066</f>
        <v/>
      </c>
      <c r="F1067" s="50"/>
      <c r="G1067" s="89" t="str">
        <f>IF(PRESUPUESTO!S1066="","",PRESUPUESTO!S1066)</f>
        <v/>
      </c>
      <c r="H1067" s="89" t="str">
        <f>PRESUPUESTO!T1066</f>
        <v/>
      </c>
      <c r="I1067" s="97" t="str">
        <f>PRESUPUESTO!U1066</f>
        <v/>
      </c>
      <c r="K1067" s="45" t="str">
        <f>PRESUPUESTO!X1066</f>
        <v/>
      </c>
    </row>
    <row r="1068" spans="1:11" s="74" customFormat="1" ht="12" x14ac:dyDescent="0.2">
      <c r="A1068" s="78" t="str">
        <f>PRESUPUESTO!I1067</f>
        <v/>
      </c>
      <c r="B1068" s="78"/>
      <c r="C1068" s="107" t="str">
        <f>PRESUPUESTO!K1067</f>
        <v/>
      </c>
      <c r="D1068" s="87" t="str">
        <f>PRESUPUESTO!L1067</f>
        <v/>
      </c>
      <c r="E1068" s="56" t="str">
        <f>PRESUPUESTO!N1067</f>
        <v/>
      </c>
      <c r="F1068" s="50"/>
      <c r="G1068" s="89" t="str">
        <f>IF(PRESUPUESTO!S1067="","",PRESUPUESTO!S1067)</f>
        <v/>
      </c>
      <c r="H1068" s="89" t="str">
        <f>PRESUPUESTO!T1067</f>
        <v/>
      </c>
      <c r="I1068" s="97" t="str">
        <f>PRESUPUESTO!U1067</f>
        <v/>
      </c>
      <c r="K1068" s="45" t="str">
        <f>PRESUPUESTO!X1067</f>
        <v/>
      </c>
    </row>
    <row r="1069" spans="1:11" s="74" customFormat="1" ht="12" x14ac:dyDescent="0.2">
      <c r="A1069" s="78" t="str">
        <f>PRESUPUESTO!I1068</f>
        <v/>
      </c>
      <c r="B1069" s="78"/>
      <c r="C1069" s="107" t="str">
        <f>PRESUPUESTO!K1068</f>
        <v/>
      </c>
      <c r="D1069" s="87" t="str">
        <f>PRESUPUESTO!L1068</f>
        <v/>
      </c>
      <c r="E1069" s="56" t="str">
        <f>PRESUPUESTO!N1068</f>
        <v/>
      </c>
      <c r="F1069" s="50"/>
      <c r="G1069" s="89" t="str">
        <f>IF(PRESUPUESTO!S1068="","",PRESUPUESTO!S1068)</f>
        <v/>
      </c>
      <c r="H1069" s="89" t="str">
        <f>PRESUPUESTO!T1068</f>
        <v/>
      </c>
      <c r="I1069" s="97" t="str">
        <f>PRESUPUESTO!U1068</f>
        <v/>
      </c>
      <c r="K1069" s="45" t="str">
        <f>PRESUPUESTO!X1068</f>
        <v/>
      </c>
    </row>
    <row r="1070" spans="1:11" s="74" customFormat="1" ht="12" x14ac:dyDescent="0.2">
      <c r="A1070" s="78" t="str">
        <f>PRESUPUESTO!I1069</f>
        <v/>
      </c>
      <c r="B1070" s="78"/>
      <c r="C1070" s="107" t="str">
        <f>PRESUPUESTO!K1069</f>
        <v/>
      </c>
      <c r="D1070" s="87" t="str">
        <f>PRESUPUESTO!L1069</f>
        <v/>
      </c>
      <c r="E1070" s="56" t="str">
        <f>PRESUPUESTO!N1069</f>
        <v/>
      </c>
      <c r="F1070" s="50"/>
      <c r="G1070" s="89" t="str">
        <f>IF(PRESUPUESTO!S1069="","",PRESUPUESTO!S1069)</f>
        <v/>
      </c>
      <c r="H1070" s="89" t="str">
        <f>PRESUPUESTO!T1069</f>
        <v/>
      </c>
      <c r="I1070" s="97" t="str">
        <f>PRESUPUESTO!U1069</f>
        <v/>
      </c>
      <c r="K1070" s="45" t="str">
        <f>PRESUPUESTO!X1069</f>
        <v/>
      </c>
    </row>
    <row r="1071" spans="1:11" s="74" customFormat="1" ht="12" x14ac:dyDescent="0.2">
      <c r="A1071" s="78" t="str">
        <f>PRESUPUESTO!I1070</f>
        <v/>
      </c>
      <c r="B1071" s="78"/>
      <c r="C1071" s="107" t="str">
        <f>PRESUPUESTO!K1070</f>
        <v/>
      </c>
      <c r="D1071" s="87" t="str">
        <f>PRESUPUESTO!L1070</f>
        <v/>
      </c>
      <c r="E1071" s="56" t="str">
        <f>PRESUPUESTO!N1070</f>
        <v/>
      </c>
      <c r="F1071" s="50"/>
      <c r="G1071" s="89" t="str">
        <f>IF(PRESUPUESTO!S1070="","",PRESUPUESTO!S1070)</f>
        <v/>
      </c>
      <c r="H1071" s="89" t="str">
        <f>PRESUPUESTO!T1070</f>
        <v/>
      </c>
      <c r="I1071" s="97" t="str">
        <f>PRESUPUESTO!U1070</f>
        <v/>
      </c>
      <c r="K1071" s="45" t="str">
        <f>PRESUPUESTO!X1070</f>
        <v/>
      </c>
    </row>
    <row r="1072" spans="1:11" s="74" customFormat="1" ht="12" x14ac:dyDescent="0.2">
      <c r="A1072" s="78" t="str">
        <f>PRESUPUESTO!I1071</f>
        <v/>
      </c>
      <c r="B1072" s="78"/>
      <c r="C1072" s="107" t="str">
        <f>PRESUPUESTO!K1071</f>
        <v/>
      </c>
      <c r="D1072" s="87" t="str">
        <f>PRESUPUESTO!L1071</f>
        <v/>
      </c>
      <c r="E1072" s="56" t="str">
        <f>PRESUPUESTO!N1071</f>
        <v/>
      </c>
      <c r="F1072" s="50"/>
      <c r="G1072" s="89" t="str">
        <f>IF(PRESUPUESTO!S1071="","",PRESUPUESTO!S1071)</f>
        <v/>
      </c>
      <c r="H1072" s="89" t="str">
        <f>PRESUPUESTO!T1071</f>
        <v/>
      </c>
      <c r="I1072" s="97" t="str">
        <f>PRESUPUESTO!U1071</f>
        <v/>
      </c>
      <c r="K1072" s="45" t="str">
        <f>PRESUPUESTO!X1071</f>
        <v/>
      </c>
    </row>
    <row r="1073" spans="1:11" s="74" customFormat="1" ht="12" x14ac:dyDescent="0.2">
      <c r="A1073" s="78" t="str">
        <f>PRESUPUESTO!I1072</f>
        <v/>
      </c>
      <c r="B1073" s="78"/>
      <c r="C1073" s="107" t="str">
        <f>PRESUPUESTO!K1072</f>
        <v/>
      </c>
      <c r="D1073" s="87" t="str">
        <f>PRESUPUESTO!L1072</f>
        <v/>
      </c>
      <c r="E1073" s="56" t="str">
        <f>PRESUPUESTO!N1072</f>
        <v/>
      </c>
      <c r="F1073" s="50"/>
      <c r="G1073" s="89" t="str">
        <f>IF(PRESUPUESTO!S1072="","",PRESUPUESTO!S1072)</f>
        <v/>
      </c>
      <c r="H1073" s="89" t="str">
        <f>PRESUPUESTO!T1072</f>
        <v/>
      </c>
      <c r="I1073" s="97" t="str">
        <f>PRESUPUESTO!U1072</f>
        <v/>
      </c>
      <c r="K1073" s="45" t="str">
        <f>PRESUPUESTO!X1072</f>
        <v/>
      </c>
    </row>
    <row r="1074" spans="1:11" s="74" customFormat="1" ht="12" x14ac:dyDescent="0.2">
      <c r="A1074" s="78" t="str">
        <f>PRESUPUESTO!I1073</f>
        <v/>
      </c>
      <c r="B1074" s="78"/>
      <c r="C1074" s="107" t="str">
        <f>PRESUPUESTO!K1073</f>
        <v/>
      </c>
      <c r="D1074" s="87" t="str">
        <f>PRESUPUESTO!L1073</f>
        <v/>
      </c>
      <c r="E1074" s="56" t="str">
        <f>PRESUPUESTO!N1073</f>
        <v/>
      </c>
      <c r="F1074" s="50"/>
      <c r="G1074" s="89" t="str">
        <f>IF(PRESUPUESTO!S1073="","",PRESUPUESTO!S1073)</f>
        <v/>
      </c>
      <c r="H1074" s="89" t="str">
        <f>PRESUPUESTO!T1073</f>
        <v/>
      </c>
      <c r="I1074" s="97" t="str">
        <f>PRESUPUESTO!U1073</f>
        <v/>
      </c>
      <c r="K1074" s="45" t="str">
        <f>PRESUPUESTO!X1073</f>
        <v/>
      </c>
    </row>
    <row r="1075" spans="1:11" s="74" customFormat="1" ht="12" x14ac:dyDescent="0.2">
      <c r="A1075" s="78" t="str">
        <f>PRESUPUESTO!I1074</f>
        <v/>
      </c>
      <c r="B1075" s="78"/>
      <c r="C1075" s="107" t="str">
        <f>PRESUPUESTO!K1074</f>
        <v/>
      </c>
      <c r="D1075" s="87" t="str">
        <f>PRESUPUESTO!L1074</f>
        <v/>
      </c>
      <c r="E1075" s="56" t="str">
        <f>PRESUPUESTO!N1074</f>
        <v/>
      </c>
      <c r="F1075" s="50"/>
      <c r="G1075" s="89" t="str">
        <f>IF(PRESUPUESTO!S1074="","",PRESUPUESTO!S1074)</f>
        <v/>
      </c>
      <c r="H1075" s="89" t="str">
        <f>PRESUPUESTO!T1074</f>
        <v/>
      </c>
      <c r="I1075" s="97" t="str">
        <f>PRESUPUESTO!U1074</f>
        <v/>
      </c>
      <c r="K1075" s="45" t="str">
        <f>PRESUPUESTO!X1074</f>
        <v/>
      </c>
    </row>
    <row r="1076" spans="1:11" s="74" customFormat="1" ht="12" x14ac:dyDescent="0.2">
      <c r="A1076" s="78" t="str">
        <f>PRESUPUESTO!I1075</f>
        <v/>
      </c>
      <c r="B1076" s="78"/>
      <c r="C1076" s="107" t="str">
        <f>PRESUPUESTO!K1075</f>
        <v/>
      </c>
      <c r="D1076" s="87" t="str">
        <f>PRESUPUESTO!L1075</f>
        <v/>
      </c>
      <c r="E1076" s="56" t="str">
        <f>PRESUPUESTO!N1075</f>
        <v/>
      </c>
      <c r="F1076" s="50"/>
      <c r="G1076" s="89" t="str">
        <f>IF(PRESUPUESTO!S1075="","",PRESUPUESTO!S1075)</f>
        <v/>
      </c>
      <c r="H1076" s="89" t="str">
        <f>PRESUPUESTO!T1075</f>
        <v/>
      </c>
      <c r="I1076" s="97" t="str">
        <f>PRESUPUESTO!U1075</f>
        <v/>
      </c>
      <c r="K1076" s="45" t="str">
        <f>PRESUPUESTO!X1075</f>
        <v/>
      </c>
    </row>
    <row r="1077" spans="1:11" s="74" customFormat="1" ht="12" x14ac:dyDescent="0.2">
      <c r="A1077" s="78" t="str">
        <f>PRESUPUESTO!I1076</f>
        <v/>
      </c>
      <c r="B1077" s="78"/>
      <c r="C1077" s="107" t="str">
        <f>PRESUPUESTO!K1076</f>
        <v/>
      </c>
      <c r="D1077" s="87" t="str">
        <f>PRESUPUESTO!L1076</f>
        <v/>
      </c>
      <c r="E1077" s="56" t="str">
        <f>PRESUPUESTO!N1076</f>
        <v/>
      </c>
      <c r="F1077" s="50"/>
      <c r="G1077" s="89" t="str">
        <f>IF(PRESUPUESTO!S1076="","",PRESUPUESTO!S1076)</f>
        <v/>
      </c>
      <c r="H1077" s="89" t="str">
        <f>PRESUPUESTO!T1076</f>
        <v/>
      </c>
      <c r="I1077" s="97" t="str">
        <f>PRESUPUESTO!U1076</f>
        <v/>
      </c>
      <c r="K1077" s="45" t="str">
        <f>PRESUPUESTO!X1076</f>
        <v/>
      </c>
    </row>
    <row r="1078" spans="1:11" s="74" customFormat="1" ht="12" x14ac:dyDescent="0.2">
      <c r="A1078" s="78" t="str">
        <f>PRESUPUESTO!I1077</f>
        <v/>
      </c>
      <c r="B1078" s="78"/>
      <c r="C1078" s="107" t="str">
        <f>PRESUPUESTO!K1077</f>
        <v/>
      </c>
      <c r="D1078" s="87" t="str">
        <f>PRESUPUESTO!L1077</f>
        <v/>
      </c>
      <c r="E1078" s="56" t="str">
        <f>PRESUPUESTO!N1077</f>
        <v/>
      </c>
      <c r="F1078" s="50"/>
      <c r="G1078" s="89" t="str">
        <f>IF(PRESUPUESTO!S1077="","",PRESUPUESTO!S1077)</f>
        <v/>
      </c>
      <c r="H1078" s="89" t="str">
        <f>PRESUPUESTO!T1077</f>
        <v/>
      </c>
      <c r="I1078" s="97" t="str">
        <f>PRESUPUESTO!U1077</f>
        <v/>
      </c>
      <c r="K1078" s="45" t="str">
        <f>PRESUPUESTO!X1077</f>
        <v/>
      </c>
    </row>
    <row r="1079" spans="1:11" s="74" customFormat="1" ht="12" x14ac:dyDescent="0.2">
      <c r="A1079" s="78" t="str">
        <f>PRESUPUESTO!I1078</f>
        <v/>
      </c>
      <c r="B1079" s="78"/>
      <c r="C1079" s="107" t="str">
        <f>PRESUPUESTO!K1078</f>
        <v/>
      </c>
      <c r="D1079" s="87" t="str">
        <f>PRESUPUESTO!L1078</f>
        <v/>
      </c>
      <c r="E1079" s="56" t="str">
        <f>PRESUPUESTO!N1078</f>
        <v/>
      </c>
      <c r="F1079" s="50"/>
      <c r="G1079" s="89" t="str">
        <f>IF(PRESUPUESTO!S1078="","",PRESUPUESTO!S1078)</f>
        <v/>
      </c>
      <c r="H1079" s="89" t="str">
        <f>PRESUPUESTO!T1078</f>
        <v/>
      </c>
      <c r="I1079" s="97" t="str">
        <f>PRESUPUESTO!U1078</f>
        <v/>
      </c>
      <c r="K1079" s="45" t="str">
        <f>PRESUPUESTO!X1078</f>
        <v/>
      </c>
    </row>
    <row r="1080" spans="1:11" s="74" customFormat="1" ht="12" x14ac:dyDescent="0.2">
      <c r="A1080" s="78" t="str">
        <f>PRESUPUESTO!I1079</f>
        <v/>
      </c>
      <c r="B1080" s="78"/>
      <c r="C1080" s="107" t="str">
        <f>PRESUPUESTO!K1079</f>
        <v/>
      </c>
      <c r="D1080" s="87" t="str">
        <f>PRESUPUESTO!L1079</f>
        <v/>
      </c>
      <c r="E1080" s="56" t="str">
        <f>PRESUPUESTO!N1079</f>
        <v/>
      </c>
      <c r="F1080" s="50"/>
      <c r="G1080" s="89" t="str">
        <f>IF(PRESUPUESTO!S1079="","",PRESUPUESTO!S1079)</f>
        <v/>
      </c>
      <c r="H1080" s="89" t="str">
        <f>PRESUPUESTO!T1079</f>
        <v/>
      </c>
      <c r="I1080" s="97" t="str">
        <f>PRESUPUESTO!U1079</f>
        <v/>
      </c>
      <c r="K1080" s="45" t="str">
        <f>PRESUPUESTO!X1079</f>
        <v/>
      </c>
    </row>
    <row r="1081" spans="1:11" s="74" customFormat="1" ht="12" x14ac:dyDescent="0.2">
      <c r="A1081" s="78" t="str">
        <f>PRESUPUESTO!I1080</f>
        <v/>
      </c>
      <c r="B1081" s="78"/>
      <c r="C1081" s="107" t="str">
        <f>PRESUPUESTO!K1080</f>
        <v/>
      </c>
      <c r="D1081" s="87" t="str">
        <f>PRESUPUESTO!L1080</f>
        <v/>
      </c>
      <c r="E1081" s="56" t="str">
        <f>PRESUPUESTO!N1080</f>
        <v/>
      </c>
      <c r="F1081" s="50"/>
      <c r="G1081" s="89" t="str">
        <f>IF(PRESUPUESTO!S1080="","",PRESUPUESTO!S1080)</f>
        <v/>
      </c>
      <c r="H1081" s="89" t="str">
        <f>PRESUPUESTO!T1080</f>
        <v/>
      </c>
      <c r="I1081" s="97" t="str">
        <f>PRESUPUESTO!U1080</f>
        <v/>
      </c>
      <c r="K1081" s="45" t="str">
        <f>PRESUPUESTO!X1080</f>
        <v/>
      </c>
    </row>
    <row r="1082" spans="1:11" s="74" customFormat="1" ht="12" x14ac:dyDescent="0.2">
      <c r="A1082" s="78" t="str">
        <f>PRESUPUESTO!I1081</f>
        <v/>
      </c>
      <c r="B1082" s="78"/>
      <c r="C1082" s="107" t="str">
        <f>PRESUPUESTO!K1081</f>
        <v/>
      </c>
      <c r="D1082" s="87" t="str">
        <f>PRESUPUESTO!L1081</f>
        <v/>
      </c>
      <c r="E1082" s="56" t="str">
        <f>PRESUPUESTO!N1081</f>
        <v/>
      </c>
      <c r="F1082" s="50"/>
      <c r="G1082" s="89" t="str">
        <f>IF(PRESUPUESTO!S1081="","",PRESUPUESTO!S1081)</f>
        <v/>
      </c>
      <c r="H1082" s="89" t="str">
        <f>PRESUPUESTO!T1081</f>
        <v/>
      </c>
      <c r="I1082" s="97" t="str">
        <f>PRESUPUESTO!U1081</f>
        <v/>
      </c>
      <c r="K1082" s="45" t="str">
        <f>PRESUPUESTO!X1081</f>
        <v/>
      </c>
    </row>
    <row r="1083" spans="1:11" s="74" customFormat="1" ht="12" x14ac:dyDescent="0.2">
      <c r="A1083" s="78" t="str">
        <f>PRESUPUESTO!I1082</f>
        <v/>
      </c>
      <c r="B1083" s="78"/>
      <c r="C1083" s="107" t="str">
        <f>PRESUPUESTO!K1082</f>
        <v/>
      </c>
      <c r="D1083" s="87" t="str">
        <f>PRESUPUESTO!L1082</f>
        <v/>
      </c>
      <c r="E1083" s="56" t="str">
        <f>PRESUPUESTO!N1082</f>
        <v/>
      </c>
      <c r="F1083" s="50"/>
      <c r="G1083" s="89" t="str">
        <f>IF(PRESUPUESTO!S1082="","",PRESUPUESTO!S1082)</f>
        <v/>
      </c>
      <c r="H1083" s="89" t="str">
        <f>PRESUPUESTO!T1082</f>
        <v/>
      </c>
      <c r="I1083" s="97" t="str">
        <f>PRESUPUESTO!U1082</f>
        <v/>
      </c>
      <c r="K1083" s="45" t="str">
        <f>PRESUPUESTO!X1082</f>
        <v/>
      </c>
    </row>
    <row r="1084" spans="1:11" s="74" customFormat="1" ht="12" x14ac:dyDescent="0.2">
      <c r="A1084" s="78" t="str">
        <f>PRESUPUESTO!I1083</f>
        <v/>
      </c>
      <c r="B1084" s="78"/>
      <c r="C1084" s="107" t="str">
        <f>PRESUPUESTO!K1083</f>
        <v/>
      </c>
      <c r="D1084" s="87" t="str">
        <f>PRESUPUESTO!L1083</f>
        <v/>
      </c>
      <c r="E1084" s="56" t="str">
        <f>PRESUPUESTO!N1083</f>
        <v/>
      </c>
      <c r="F1084" s="50"/>
      <c r="G1084" s="89" t="str">
        <f>IF(PRESUPUESTO!S1083="","",PRESUPUESTO!S1083)</f>
        <v/>
      </c>
      <c r="H1084" s="89" t="str">
        <f>PRESUPUESTO!T1083</f>
        <v/>
      </c>
      <c r="I1084" s="97" t="str">
        <f>PRESUPUESTO!U1083</f>
        <v/>
      </c>
      <c r="K1084" s="45" t="str">
        <f>PRESUPUESTO!X1083</f>
        <v/>
      </c>
    </row>
    <row r="1085" spans="1:11" s="74" customFormat="1" ht="12" x14ac:dyDescent="0.2">
      <c r="A1085" s="78" t="str">
        <f>PRESUPUESTO!I1084</f>
        <v/>
      </c>
      <c r="B1085" s="78"/>
      <c r="C1085" s="107" t="str">
        <f>PRESUPUESTO!K1084</f>
        <v/>
      </c>
      <c r="D1085" s="87" t="str">
        <f>PRESUPUESTO!L1084</f>
        <v/>
      </c>
      <c r="E1085" s="56" t="str">
        <f>PRESUPUESTO!N1084</f>
        <v/>
      </c>
      <c r="F1085" s="50"/>
      <c r="G1085" s="89" t="str">
        <f>IF(PRESUPUESTO!S1084="","",PRESUPUESTO!S1084)</f>
        <v/>
      </c>
      <c r="H1085" s="89" t="str">
        <f>PRESUPUESTO!T1084</f>
        <v/>
      </c>
      <c r="I1085" s="97" t="str">
        <f>PRESUPUESTO!U1084</f>
        <v/>
      </c>
      <c r="K1085" s="45" t="str">
        <f>PRESUPUESTO!X1084</f>
        <v/>
      </c>
    </row>
    <row r="1086" spans="1:11" s="74" customFormat="1" ht="12" x14ac:dyDescent="0.2">
      <c r="A1086" s="78" t="str">
        <f>PRESUPUESTO!I1085</f>
        <v/>
      </c>
      <c r="B1086" s="78"/>
      <c r="C1086" s="107" t="str">
        <f>PRESUPUESTO!K1085</f>
        <v/>
      </c>
      <c r="D1086" s="87" t="str">
        <f>PRESUPUESTO!L1085</f>
        <v/>
      </c>
      <c r="E1086" s="56" t="str">
        <f>PRESUPUESTO!N1085</f>
        <v/>
      </c>
      <c r="F1086" s="50"/>
      <c r="G1086" s="89" t="str">
        <f>IF(PRESUPUESTO!S1085="","",PRESUPUESTO!S1085)</f>
        <v/>
      </c>
      <c r="H1086" s="89" t="str">
        <f>PRESUPUESTO!T1085</f>
        <v/>
      </c>
      <c r="I1086" s="97" t="str">
        <f>PRESUPUESTO!U1085</f>
        <v/>
      </c>
      <c r="K1086" s="45" t="str">
        <f>PRESUPUESTO!X1085</f>
        <v/>
      </c>
    </row>
    <row r="1087" spans="1:11" s="74" customFormat="1" ht="12" x14ac:dyDescent="0.2">
      <c r="A1087" s="78" t="str">
        <f>PRESUPUESTO!I1086</f>
        <v/>
      </c>
      <c r="B1087" s="78"/>
      <c r="C1087" s="107" t="str">
        <f>PRESUPUESTO!K1086</f>
        <v/>
      </c>
      <c r="D1087" s="87" t="str">
        <f>PRESUPUESTO!L1086</f>
        <v/>
      </c>
      <c r="E1087" s="56" t="str">
        <f>PRESUPUESTO!N1086</f>
        <v/>
      </c>
      <c r="F1087" s="50"/>
      <c r="G1087" s="89" t="str">
        <f>IF(PRESUPUESTO!S1086="","",PRESUPUESTO!S1086)</f>
        <v/>
      </c>
      <c r="H1087" s="89" t="str">
        <f>PRESUPUESTO!T1086</f>
        <v/>
      </c>
      <c r="I1087" s="97" t="str">
        <f>PRESUPUESTO!U1086</f>
        <v/>
      </c>
      <c r="K1087" s="45" t="str">
        <f>PRESUPUESTO!X1086</f>
        <v/>
      </c>
    </row>
    <row r="1088" spans="1:11" s="74" customFormat="1" ht="12" x14ac:dyDescent="0.2">
      <c r="A1088" s="78" t="str">
        <f>PRESUPUESTO!I1087</f>
        <v/>
      </c>
      <c r="B1088" s="78"/>
      <c r="C1088" s="107" t="str">
        <f>PRESUPUESTO!K1087</f>
        <v/>
      </c>
      <c r="D1088" s="87" t="str">
        <f>PRESUPUESTO!L1087</f>
        <v/>
      </c>
      <c r="E1088" s="56" t="str">
        <f>PRESUPUESTO!N1087</f>
        <v/>
      </c>
      <c r="F1088" s="50"/>
      <c r="G1088" s="89" t="str">
        <f>IF(PRESUPUESTO!S1087="","",PRESUPUESTO!S1087)</f>
        <v/>
      </c>
      <c r="H1088" s="89" t="str">
        <f>PRESUPUESTO!T1087</f>
        <v/>
      </c>
      <c r="I1088" s="97" t="str">
        <f>PRESUPUESTO!U1087</f>
        <v/>
      </c>
      <c r="K1088" s="45" t="str">
        <f>PRESUPUESTO!X1087</f>
        <v/>
      </c>
    </row>
    <row r="1089" spans="1:11" s="74" customFormat="1" ht="12" x14ac:dyDescent="0.2">
      <c r="A1089" s="78" t="str">
        <f>PRESUPUESTO!I1088</f>
        <v/>
      </c>
      <c r="B1089" s="78"/>
      <c r="C1089" s="107" t="str">
        <f>PRESUPUESTO!K1088</f>
        <v/>
      </c>
      <c r="D1089" s="87" t="str">
        <f>PRESUPUESTO!L1088</f>
        <v/>
      </c>
      <c r="E1089" s="56" t="str">
        <f>PRESUPUESTO!N1088</f>
        <v/>
      </c>
      <c r="F1089" s="50"/>
      <c r="G1089" s="89" t="str">
        <f>IF(PRESUPUESTO!S1088="","",PRESUPUESTO!S1088)</f>
        <v/>
      </c>
      <c r="H1089" s="89" t="str">
        <f>PRESUPUESTO!T1088</f>
        <v/>
      </c>
      <c r="I1089" s="97" t="str">
        <f>PRESUPUESTO!U1088</f>
        <v/>
      </c>
      <c r="K1089" s="45" t="str">
        <f>PRESUPUESTO!X1088</f>
        <v/>
      </c>
    </row>
    <row r="1090" spans="1:11" s="74" customFormat="1" ht="12" x14ac:dyDescent="0.2">
      <c r="A1090" s="78" t="str">
        <f>PRESUPUESTO!I1089</f>
        <v/>
      </c>
      <c r="B1090" s="78"/>
      <c r="C1090" s="107" t="str">
        <f>PRESUPUESTO!K1089</f>
        <v/>
      </c>
      <c r="D1090" s="87" t="str">
        <f>PRESUPUESTO!L1089</f>
        <v/>
      </c>
      <c r="E1090" s="56" t="str">
        <f>PRESUPUESTO!N1089</f>
        <v/>
      </c>
      <c r="F1090" s="50"/>
      <c r="G1090" s="89" t="str">
        <f>IF(PRESUPUESTO!S1089="","",PRESUPUESTO!S1089)</f>
        <v/>
      </c>
      <c r="H1090" s="89" t="str">
        <f>PRESUPUESTO!T1089</f>
        <v/>
      </c>
      <c r="I1090" s="97" t="str">
        <f>PRESUPUESTO!U1089</f>
        <v/>
      </c>
      <c r="K1090" s="45" t="str">
        <f>PRESUPUESTO!X1089</f>
        <v/>
      </c>
    </row>
    <row r="1091" spans="1:11" s="74" customFormat="1" ht="12" x14ac:dyDescent="0.2">
      <c r="A1091" s="78" t="str">
        <f>PRESUPUESTO!I1090</f>
        <v/>
      </c>
      <c r="B1091" s="78"/>
      <c r="C1091" s="107" t="str">
        <f>PRESUPUESTO!K1090</f>
        <v/>
      </c>
      <c r="D1091" s="87" t="str">
        <f>PRESUPUESTO!L1090</f>
        <v/>
      </c>
      <c r="E1091" s="56" t="str">
        <f>PRESUPUESTO!N1090</f>
        <v/>
      </c>
      <c r="F1091" s="50"/>
      <c r="G1091" s="89" t="str">
        <f>IF(PRESUPUESTO!S1090="","",PRESUPUESTO!S1090)</f>
        <v/>
      </c>
      <c r="H1091" s="89" t="str">
        <f>PRESUPUESTO!T1090</f>
        <v/>
      </c>
      <c r="I1091" s="97" t="str">
        <f>PRESUPUESTO!U1090</f>
        <v/>
      </c>
      <c r="K1091" s="45" t="str">
        <f>PRESUPUESTO!X1090</f>
        <v/>
      </c>
    </row>
    <row r="1092" spans="1:11" s="74" customFormat="1" ht="12" x14ac:dyDescent="0.2">
      <c r="A1092" s="78" t="str">
        <f>PRESUPUESTO!I1091</f>
        <v/>
      </c>
      <c r="B1092" s="78"/>
      <c r="C1092" s="107" t="str">
        <f>PRESUPUESTO!K1091</f>
        <v/>
      </c>
      <c r="D1092" s="87" t="str">
        <f>PRESUPUESTO!L1091</f>
        <v/>
      </c>
      <c r="E1092" s="56" t="str">
        <f>PRESUPUESTO!N1091</f>
        <v/>
      </c>
      <c r="F1092" s="50"/>
      <c r="G1092" s="89" t="str">
        <f>IF(PRESUPUESTO!S1091="","",PRESUPUESTO!S1091)</f>
        <v/>
      </c>
      <c r="H1092" s="89" t="str">
        <f>PRESUPUESTO!T1091</f>
        <v/>
      </c>
      <c r="I1092" s="97" t="str">
        <f>PRESUPUESTO!U1091</f>
        <v/>
      </c>
      <c r="K1092" s="45" t="str">
        <f>PRESUPUESTO!X1091</f>
        <v/>
      </c>
    </row>
    <row r="1093" spans="1:11" s="74" customFormat="1" ht="12" x14ac:dyDescent="0.2">
      <c r="A1093" s="78" t="str">
        <f>PRESUPUESTO!I1092</f>
        <v/>
      </c>
      <c r="B1093" s="78"/>
      <c r="C1093" s="107" t="str">
        <f>PRESUPUESTO!K1092</f>
        <v/>
      </c>
      <c r="D1093" s="87" t="str">
        <f>PRESUPUESTO!L1092</f>
        <v/>
      </c>
      <c r="E1093" s="56" t="str">
        <f>PRESUPUESTO!N1092</f>
        <v/>
      </c>
      <c r="F1093" s="50"/>
      <c r="G1093" s="89" t="str">
        <f>IF(PRESUPUESTO!S1092="","",PRESUPUESTO!S1092)</f>
        <v/>
      </c>
      <c r="H1093" s="89" t="str">
        <f>PRESUPUESTO!T1092</f>
        <v/>
      </c>
      <c r="I1093" s="97" t="str">
        <f>PRESUPUESTO!U1092</f>
        <v/>
      </c>
      <c r="K1093" s="45" t="str">
        <f>PRESUPUESTO!X1092</f>
        <v/>
      </c>
    </row>
    <row r="1094" spans="1:11" s="74" customFormat="1" ht="12" x14ac:dyDescent="0.2">
      <c r="A1094" s="78" t="str">
        <f>PRESUPUESTO!I1093</f>
        <v/>
      </c>
      <c r="B1094" s="78"/>
      <c r="C1094" s="107" t="str">
        <f>PRESUPUESTO!K1093</f>
        <v/>
      </c>
      <c r="D1094" s="87" t="str">
        <f>PRESUPUESTO!L1093</f>
        <v/>
      </c>
      <c r="E1094" s="56" t="str">
        <f>PRESUPUESTO!N1093</f>
        <v/>
      </c>
      <c r="F1094" s="50"/>
      <c r="G1094" s="89" t="str">
        <f>IF(PRESUPUESTO!S1093="","",PRESUPUESTO!S1093)</f>
        <v/>
      </c>
      <c r="H1094" s="89" t="str">
        <f>PRESUPUESTO!T1093</f>
        <v/>
      </c>
      <c r="I1094" s="97" t="str">
        <f>PRESUPUESTO!U1093</f>
        <v/>
      </c>
      <c r="K1094" s="45" t="str">
        <f>PRESUPUESTO!X1093</f>
        <v/>
      </c>
    </row>
    <row r="1095" spans="1:11" s="74" customFormat="1" ht="12" x14ac:dyDescent="0.2">
      <c r="A1095" s="78" t="str">
        <f>PRESUPUESTO!I1094</f>
        <v/>
      </c>
      <c r="B1095" s="78"/>
      <c r="C1095" s="107" t="str">
        <f>PRESUPUESTO!K1094</f>
        <v/>
      </c>
      <c r="D1095" s="87" t="str">
        <f>PRESUPUESTO!L1094</f>
        <v/>
      </c>
      <c r="E1095" s="56" t="str">
        <f>PRESUPUESTO!N1094</f>
        <v/>
      </c>
      <c r="F1095" s="50"/>
      <c r="G1095" s="89" t="str">
        <f>IF(PRESUPUESTO!S1094="","",PRESUPUESTO!S1094)</f>
        <v/>
      </c>
      <c r="H1095" s="89" t="str">
        <f>PRESUPUESTO!T1094</f>
        <v/>
      </c>
      <c r="I1095" s="97" t="str">
        <f>PRESUPUESTO!U1094</f>
        <v/>
      </c>
      <c r="K1095" s="45" t="str">
        <f>PRESUPUESTO!X1094</f>
        <v/>
      </c>
    </row>
    <row r="1096" spans="1:11" s="74" customFormat="1" ht="12" x14ac:dyDescent="0.2">
      <c r="A1096" s="78" t="str">
        <f>PRESUPUESTO!I1095</f>
        <v/>
      </c>
      <c r="B1096" s="78"/>
      <c r="C1096" s="107" t="str">
        <f>PRESUPUESTO!K1095</f>
        <v/>
      </c>
      <c r="D1096" s="87" t="str">
        <f>PRESUPUESTO!L1095</f>
        <v/>
      </c>
      <c r="E1096" s="56" t="str">
        <f>PRESUPUESTO!N1095</f>
        <v/>
      </c>
      <c r="F1096" s="50"/>
      <c r="G1096" s="89" t="str">
        <f>IF(PRESUPUESTO!S1095="","",PRESUPUESTO!S1095)</f>
        <v/>
      </c>
      <c r="H1096" s="89" t="str">
        <f>PRESUPUESTO!T1095</f>
        <v/>
      </c>
      <c r="I1096" s="97" t="str">
        <f>PRESUPUESTO!U1095</f>
        <v/>
      </c>
      <c r="K1096" s="45" t="str">
        <f>PRESUPUESTO!X1095</f>
        <v/>
      </c>
    </row>
    <row r="1097" spans="1:11" s="74" customFormat="1" ht="12" x14ac:dyDescent="0.2">
      <c r="A1097" s="78" t="str">
        <f>PRESUPUESTO!I1096</f>
        <v/>
      </c>
      <c r="B1097" s="78"/>
      <c r="C1097" s="107" t="str">
        <f>PRESUPUESTO!K1096</f>
        <v/>
      </c>
      <c r="D1097" s="87" t="str">
        <f>PRESUPUESTO!L1096</f>
        <v/>
      </c>
      <c r="E1097" s="56" t="str">
        <f>PRESUPUESTO!N1096</f>
        <v/>
      </c>
      <c r="F1097" s="50"/>
      <c r="G1097" s="89" t="str">
        <f>IF(PRESUPUESTO!S1096="","",PRESUPUESTO!S1096)</f>
        <v/>
      </c>
      <c r="H1097" s="89" t="str">
        <f>PRESUPUESTO!T1096</f>
        <v/>
      </c>
      <c r="I1097" s="97" t="str">
        <f>PRESUPUESTO!U1096</f>
        <v/>
      </c>
      <c r="K1097" s="45" t="str">
        <f>PRESUPUESTO!X1096</f>
        <v/>
      </c>
    </row>
    <row r="1098" spans="1:11" s="74" customFormat="1" ht="12" x14ac:dyDescent="0.2">
      <c r="A1098" s="78" t="str">
        <f>PRESUPUESTO!I1097</f>
        <v/>
      </c>
      <c r="B1098" s="78"/>
      <c r="C1098" s="107" t="str">
        <f>PRESUPUESTO!K1097</f>
        <v/>
      </c>
      <c r="D1098" s="87" t="str">
        <f>PRESUPUESTO!L1097</f>
        <v/>
      </c>
      <c r="E1098" s="56" t="str">
        <f>PRESUPUESTO!N1097</f>
        <v/>
      </c>
      <c r="F1098" s="50"/>
      <c r="G1098" s="89" t="str">
        <f>IF(PRESUPUESTO!S1097="","",PRESUPUESTO!S1097)</f>
        <v/>
      </c>
      <c r="H1098" s="89" t="str">
        <f>PRESUPUESTO!T1097</f>
        <v/>
      </c>
      <c r="I1098" s="97" t="str">
        <f>PRESUPUESTO!U1097</f>
        <v/>
      </c>
      <c r="K1098" s="45" t="str">
        <f>PRESUPUESTO!X1097</f>
        <v/>
      </c>
    </row>
    <row r="1099" spans="1:11" s="74" customFormat="1" ht="12" x14ac:dyDescent="0.2">
      <c r="A1099" s="78" t="str">
        <f>PRESUPUESTO!I1098</f>
        <v/>
      </c>
      <c r="B1099" s="78"/>
      <c r="C1099" s="107" t="str">
        <f>PRESUPUESTO!K1098</f>
        <v/>
      </c>
      <c r="D1099" s="87" t="str">
        <f>PRESUPUESTO!L1098</f>
        <v/>
      </c>
      <c r="E1099" s="56" t="str">
        <f>PRESUPUESTO!N1098</f>
        <v/>
      </c>
      <c r="F1099" s="50"/>
      <c r="G1099" s="89" t="str">
        <f>IF(PRESUPUESTO!S1098="","",PRESUPUESTO!S1098)</f>
        <v/>
      </c>
      <c r="H1099" s="89" t="str">
        <f>PRESUPUESTO!T1098</f>
        <v/>
      </c>
      <c r="I1099" s="97" t="str">
        <f>PRESUPUESTO!U1098</f>
        <v/>
      </c>
      <c r="K1099" s="45" t="str">
        <f>PRESUPUESTO!X1098</f>
        <v/>
      </c>
    </row>
    <row r="1100" spans="1:11" s="74" customFormat="1" ht="12" x14ac:dyDescent="0.2">
      <c r="A1100" s="78" t="str">
        <f>PRESUPUESTO!I1099</f>
        <v/>
      </c>
      <c r="B1100" s="78"/>
      <c r="C1100" s="107" t="str">
        <f>PRESUPUESTO!K1099</f>
        <v/>
      </c>
      <c r="D1100" s="87" t="str">
        <f>PRESUPUESTO!L1099</f>
        <v/>
      </c>
      <c r="E1100" s="56" t="str">
        <f>PRESUPUESTO!N1099</f>
        <v/>
      </c>
      <c r="F1100" s="50"/>
      <c r="G1100" s="89" t="str">
        <f>IF(PRESUPUESTO!S1099="","",PRESUPUESTO!S1099)</f>
        <v/>
      </c>
      <c r="H1100" s="89" t="str">
        <f>PRESUPUESTO!T1099</f>
        <v/>
      </c>
      <c r="I1100" s="97" t="str">
        <f>PRESUPUESTO!U1099</f>
        <v/>
      </c>
      <c r="K1100" s="45" t="str">
        <f>PRESUPUESTO!X1099</f>
        <v/>
      </c>
    </row>
    <row r="1101" spans="1:11" s="74" customFormat="1" ht="12" x14ac:dyDescent="0.2">
      <c r="A1101" s="78" t="str">
        <f>PRESUPUESTO!I1100</f>
        <v/>
      </c>
      <c r="B1101" s="78"/>
      <c r="C1101" s="107" t="str">
        <f>PRESUPUESTO!K1100</f>
        <v/>
      </c>
      <c r="D1101" s="87" t="str">
        <f>PRESUPUESTO!L1100</f>
        <v/>
      </c>
      <c r="E1101" s="56" t="str">
        <f>PRESUPUESTO!N1100</f>
        <v/>
      </c>
      <c r="F1101" s="50"/>
      <c r="G1101" s="89" t="str">
        <f>IF(PRESUPUESTO!S1100="","",PRESUPUESTO!S1100)</f>
        <v/>
      </c>
      <c r="H1101" s="89" t="str">
        <f>PRESUPUESTO!T1100</f>
        <v/>
      </c>
      <c r="I1101" s="97" t="str">
        <f>PRESUPUESTO!U1100</f>
        <v/>
      </c>
      <c r="K1101" s="45" t="str">
        <f>PRESUPUESTO!X1100</f>
        <v/>
      </c>
    </row>
    <row r="1102" spans="1:11" s="74" customFormat="1" ht="12" x14ac:dyDescent="0.2">
      <c r="A1102" s="78" t="str">
        <f>PRESUPUESTO!I1101</f>
        <v/>
      </c>
      <c r="B1102" s="78"/>
      <c r="C1102" s="107" t="str">
        <f>PRESUPUESTO!K1101</f>
        <v/>
      </c>
      <c r="D1102" s="87" t="str">
        <f>PRESUPUESTO!L1101</f>
        <v/>
      </c>
      <c r="E1102" s="56" t="str">
        <f>PRESUPUESTO!N1101</f>
        <v/>
      </c>
      <c r="F1102" s="50"/>
      <c r="G1102" s="89" t="str">
        <f>IF(PRESUPUESTO!S1101="","",PRESUPUESTO!S1101)</f>
        <v/>
      </c>
      <c r="H1102" s="89" t="str">
        <f>PRESUPUESTO!T1101</f>
        <v/>
      </c>
      <c r="I1102" s="97" t="str">
        <f>PRESUPUESTO!U1101</f>
        <v/>
      </c>
      <c r="K1102" s="45" t="str">
        <f>PRESUPUESTO!X1101</f>
        <v/>
      </c>
    </row>
    <row r="1103" spans="1:11" s="74" customFormat="1" ht="12" x14ac:dyDescent="0.2">
      <c r="A1103" s="78" t="str">
        <f>PRESUPUESTO!I1102</f>
        <v/>
      </c>
      <c r="B1103" s="78"/>
      <c r="C1103" s="107" t="str">
        <f>PRESUPUESTO!K1102</f>
        <v/>
      </c>
      <c r="D1103" s="87" t="str">
        <f>PRESUPUESTO!L1102</f>
        <v/>
      </c>
      <c r="E1103" s="56" t="str">
        <f>PRESUPUESTO!N1102</f>
        <v/>
      </c>
      <c r="F1103" s="50"/>
      <c r="G1103" s="89" t="str">
        <f>IF(PRESUPUESTO!S1102="","",PRESUPUESTO!S1102)</f>
        <v/>
      </c>
      <c r="H1103" s="89" t="str">
        <f>PRESUPUESTO!T1102</f>
        <v/>
      </c>
      <c r="I1103" s="97" t="str">
        <f>PRESUPUESTO!U1102</f>
        <v/>
      </c>
      <c r="K1103" s="45" t="str">
        <f>PRESUPUESTO!X1102</f>
        <v/>
      </c>
    </row>
    <row r="1104" spans="1:11" s="74" customFormat="1" ht="12" x14ac:dyDescent="0.2">
      <c r="A1104" s="78" t="str">
        <f>PRESUPUESTO!I1103</f>
        <v/>
      </c>
      <c r="B1104" s="78"/>
      <c r="C1104" s="107" t="str">
        <f>PRESUPUESTO!K1103</f>
        <v/>
      </c>
      <c r="D1104" s="87" t="str">
        <f>PRESUPUESTO!L1103</f>
        <v/>
      </c>
      <c r="E1104" s="56" t="str">
        <f>PRESUPUESTO!N1103</f>
        <v/>
      </c>
      <c r="F1104" s="50"/>
      <c r="G1104" s="89" t="str">
        <f>IF(PRESUPUESTO!S1103="","",PRESUPUESTO!S1103)</f>
        <v/>
      </c>
      <c r="H1104" s="89" t="str">
        <f>PRESUPUESTO!T1103</f>
        <v/>
      </c>
      <c r="I1104" s="97" t="str">
        <f>PRESUPUESTO!U1103</f>
        <v/>
      </c>
      <c r="K1104" s="45" t="str">
        <f>PRESUPUESTO!X1103</f>
        <v/>
      </c>
    </row>
    <row r="1105" spans="1:11" s="74" customFormat="1" ht="12" x14ac:dyDescent="0.2">
      <c r="A1105" s="78" t="str">
        <f>PRESUPUESTO!I1104</f>
        <v/>
      </c>
      <c r="B1105" s="78"/>
      <c r="C1105" s="107" t="str">
        <f>PRESUPUESTO!K1104</f>
        <v/>
      </c>
      <c r="D1105" s="87" t="str">
        <f>PRESUPUESTO!L1104</f>
        <v/>
      </c>
      <c r="E1105" s="56" t="str">
        <f>PRESUPUESTO!N1104</f>
        <v/>
      </c>
      <c r="F1105" s="50"/>
      <c r="G1105" s="89" t="str">
        <f>IF(PRESUPUESTO!S1104="","",PRESUPUESTO!S1104)</f>
        <v/>
      </c>
      <c r="H1105" s="89" t="str">
        <f>PRESUPUESTO!T1104</f>
        <v/>
      </c>
      <c r="I1105" s="97" t="str">
        <f>PRESUPUESTO!U1104</f>
        <v/>
      </c>
      <c r="K1105" s="45" t="str">
        <f>PRESUPUESTO!X1104</f>
        <v/>
      </c>
    </row>
    <row r="1106" spans="1:11" s="74" customFormat="1" ht="12" x14ac:dyDescent="0.2">
      <c r="A1106" s="78" t="str">
        <f>PRESUPUESTO!I1105</f>
        <v/>
      </c>
      <c r="B1106" s="78"/>
      <c r="C1106" s="107" t="str">
        <f>PRESUPUESTO!K1105</f>
        <v/>
      </c>
      <c r="D1106" s="87" t="str">
        <f>PRESUPUESTO!L1105</f>
        <v/>
      </c>
      <c r="E1106" s="56" t="str">
        <f>PRESUPUESTO!N1105</f>
        <v/>
      </c>
      <c r="F1106" s="50"/>
      <c r="G1106" s="89" t="str">
        <f>IF(PRESUPUESTO!S1105="","",PRESUPUESTO!S1105)</f>
        <v/>
      </c>
      <c r="H1106" s="89" t="str">
        <f>PRESUPUESTO!T1105</f>
        <v/>
      </c>
      <c r="I1106" s="97" t="str">
        <f>PRESUPUESTO!U1105</f>
        <v/>
      </c>
      <c r="K1106" s="45" t="str">
        <f>PRESUPUESTO!X1105</f>
        <v/>
      </c>
    </row>
    <row r="1107" spans="1:11" s="74" customFormat="1" ht="12" x14ac:dyDescent="0.2">
      <c r="A1107" s="78" t="str">
        <f>PRESUPUESTO!I1106</f>
        <v/>
      </c>
      <c r="B1107" s="78"/>
      <c r="C1107" s="107" t="str">
        <f>PRESUPUESTO!K1106</f>
        <v/>
      </c>
      <c r="D1107" s="87" t="str">
        <f>PRESUPUESTO!L1106</f>
        <v/>
      </c>
      <c r="E1107" s="56" t="str">
        <f>PRESUPUESTO!N1106</f>
        <v/>
      </c>
      <c r="F1107" s="50"/>
      <c r="G1107" s="89" t="str">
        <f>IF(PRESUPUESTO!S1106="","",PRESUPUESTO!S1106)</f>
        <v/>
      </c>
      <c r="H1107" s="89" t="str">
        <f>PRESUPUESTO!T1106</f>
        <v/>
      </c>
      <c r="I1107" s="97" t="str">
        <f>PRESUPUESTO!U1106</f>
        <v/>
      </c>
      <c r="K1107" s="45" t="str">
        <f>PRESUPUESTO!X1106</f>
        <v/>
      </c>
    </row>
    <row r="1108" spans="1:11" s="74" customFormat="1" ht="12" x14ac:dyDescent="0.2">
      <c r="A1108" s="78" t="str">
        <f>PRESUPUESTO!I1107</f>
        <v/>
      </c>
      <c r="B1108" s="78"/>
      <c r="C1108" s="107" t="str">
        <f>PRESUPUESTO!K1107</f>
        <v/>
      </c>
      <c r="D1108" s="87" t="str">
        <f>PRESUPUESTO!L1107</f>
        <v/>
      </c>
      <c r="E1108" s="56" t="str">
        <f>PRESUPUESTO!N1107</f>
        <v/>
      </c>
      <c r="F1108" s="50"/>
      <c r="G1108" s="89" t="str">
        <f>IF(PRESUPUESTO!S1107="","",PRESUPUESTO!S1107)</f>
        <v/>
      </c>
      <c r="H1108" s="89" t="str">
        <f>PRESUPUESTO!T1107</f>
        <v/>
      </c>
      <c r="I1108" s="97" t="str">
        <f>PRESUPUESTO!U1107</f>
        <v/>
      </c>
      <c r="K1108" s="45" t="str">
        <f>PRESUPUESTO!X1107</f>
        <v/>
      </c>
    </row>
    <row r="1109" spans="1:11" s="74" customFormat="1" ht="12" x14ac:dyDescent="0.2">
      <c r="A1109" s="78" t="str">
        <f>PRESUPUESTO!I1108</f>
        <v/>
      </c>
      <c r="B1109" s="78"/>
      <c r="C1109" s="107" t="str">
        <f>PRESUPUESTO!K1108</f>
        <v/>
      </c>
      <c r="D1109" s="87" t="str">
        <f>PRESUPUESTO!L1108</f>
        <v/>
      </c>
      <c r="E1109" s="56" t="str">
        <f>PRESUPUESTO!N1108</f>
        <v/>
      </c>
      <c r="F1109" s="50"/>
      <c r="G1109" s="89" t="str">
        <f>IF(PRESUPUESTO!S1108="","",PRESUPUESTO!S1108)</f>
        <v/>
      </c>
      <c r="H1109" s="89" t="str">
        <f>PRESUPUESTO!T1108</f>
        <v/>
      </c>
      <c r="I1109" s="97" t="str">
        <f>PRESUPUESTO!U1108</f>
        <v/>
      </c>
      <c r="K1109" s="45" t="str">
        <f>PRESUPUESTO!X1108</f>
        <v/>
      </c>
    </row>
    <row r="1110" spans="1:11" s="74" customFormat="1" ht="12" x14ac:dyDescent="0.2">
      <c r="A1110" s="78" t="str">
        <f>PRESUPUESTO!I1109</f>
        <v/>
      </c>
      <c r="B1110" s="78"/>
      <c r="C1110" s="107" t="str">
        <f>PRESUPUESTO!K1109</f>
        <v/>
      </c>
      <c r="D1110" s="87" t="str">
        <f>PRESUPUESTO!L1109</f>
        <v/>
      </c>
      <c r="E1110" s="56" t="str">
        <f>PRESUPUESTO!N1109</f>
        <v/>
      </c>
      <c r="F1110" s="50"/>
      <c r="G1110" s="89" t="str">
        <f>IF(PRESUPUESTO!S1109="","",PRESUPUESTO!S1109)</f>
        <v/>
      </c>
      <c r="H1110" s="89" t="str">
        <f>PRESUPUESTO!T1109</f>
        <v/>
      </c>
      <c r="I1110" s="97" t="str">
        <f>PRESUPUESTO!U1109</f>
        <v/>
      </c>
      <c r="K1110" s="45" t="str">
        <f>PRESUPUESTO!X1109</f>
        <v/>
      </c>
    </row>
    <row r="1111" spans="1:11" s="74" customFormat="1" ht="12" x14ac:dyDescent="0.2">
      <c r="A1111" s="78" t="str">
        <f>PRESUPUESTO!I1110</f>
        <v/>
      </c>
      <c r="B1111" s="78"/>
      <c r="C1111" s="107" t="str">
        <f>PRESUPUESTO!K1110</f>
        <v/>
      </c>
      <c r="D1111" s="87" t="str">
        <f>PRESUPUESTO!L1110</f>
        <v/>
      </c>
      <c r="E1111" s="56" t="str">
        <f>PRESUPUESTO!N1110</f>
        <v/>
      </c>
      <c r="F1111" s="50"/>
      <c r="G1111" s="89" t="str">
        <f>IF(PRESUPUESTO!S1110="","",PRESUPUESTO!S1110)</f>
        <v/>
      </c>
      <c r="H1111" s="89" t="str">
        <f>PRESUPUESTO!T1110</f>
        <v/>
      </c>
      <c r="I1111" s="97" t="str">
        <f>PRESUPUESTO!U1110</f>
        <v/>
      </c>
      <c r="K1111" s="45" t="str">
        <f>PRESUPUESTO!X1110</f>
        <v/>
      </c>
    </row>
    <row r="1112" spans="1:11" s="74" customFormat="1" ht="12" x14ac:dyDescent="0.2">
      <c r="A1112" s="78" t="str">
        <f>PRESUPUESTO!I1111</f>
        <v/>
      </c>
      <c r="B1112" s="78"/>
      <c r="C1112" s="107" t="str">
        <f>PRESUPUESTO!K1111</f>
        <v/>
      </c>
      <c r="D1112" s="87" t="str">
        <f>PRESUPUESTO!L1111</f>
        <v/>
      </c>
      <c r="E1112" s="56" t="str">
        <f>PRESUPUESTO!N1111</f>
        <v/>
      </c>
      <c r="F1112" s="50"/>
      <c r="G1112" s="89" t="str">
        <f>IF(PRESUPUESTO!S1111="","",PRESUPUESTO!S1111)</f>
        <v/>
      </c>
      <c r="H1112" s="89" t="str">
        <f>PRESUPUESTO!T1111</f>
        <v/>
      </c>
      <c r="I1112" s="97" t="str">
        <f>PRESUPUESTO!U1111</f>
        <v/>
      </c>
      <c r="K1112" s="45" t="str">
        <f>PRESUPUESTO!X1111</f>
        <v/>
      </c>
    </row>
    <row r="1113" spans="1:11" s="74" customFormat="1" ht="12" x14ac:dyDescent="0.2">
      <c r="A1113" s="78" t="str">
        <f>PRESUPUESTO!I1112</f>
        <v/>
      </c>
      <c r="B1113" s="78"/>
      <c r="C1113" s="107" t="str">
        <f>PRESUPUESTO!K1112</f>
        <v/>
      </c>
      <c r="D1113" s="87" t="str">
        <f>PRESUPUESTO!L1112</f>
        <v/>
      </c>
      <c r="E1113" s="56" t="str">
        <f>PRESUPUESTO!N1112</f>
        <v/>
      </c>
      <c r="F1113" s="50"/>
      <c r="G1113" s="89" t="str">
        <f>IF(PRESUPUESTO!S1112="","",PRESUPUESTO!S1112)</f>
        <v/>
      </c>
      <c r="H1113" s="89" t="str">
        <f>PRESUPUESTO!T1112</f>
        <v/>
      </c>
      <c r="I1113" s="97" t="str">
        <f>PRESUPUESTO!U1112</f>
        <v/>
      </c>
      <c r="K1113" s="45" t="str">
        <f>PRESUPUESTO!X1112</f>
        <v/>
      </c>
    </row>
    <row r="1114" spans="1:11" s="74" customFormat="1" ht="12" x14ac:dyDescent="0.2">
      <c r="A1114" s="78" t="str">
        <f>PRESUPUESTO!I1113</f>
        <v/>
      </c>
      <c r="B1114" s="78"/>
      <c r="C1114" s="107" t="str">
        <f>PRESUPUESTO!K1113</f>
        <v/>
      </c>
      <c r="D1114" s="87" t="str">
        <f>PRESUPUESTO!L1113</f>
        <v/>
      </c>
      <c r="E1114" s="56" t="str">
        <f>PRESUPUESTO!N1113</f>
        <v/>
      </c>
      <c r="F1114" s="50"/>
      <c r="G1114" s="89" t="str">
        <f>IF(PRESUPUESTO!S1113="","",PRESUPUESTO!S1113)</f>
        <v/>
      </c>
      <c r="H1114" s="89" t="str">
        <f>PRESUPUESTO!T1113</f>
        <v/>
      </c>
      <c r="I1114" s="97" t="str">
        <f>PRESUPUESTO!U1113</f>
        <v/>
      </c>
      <c r="K1114" s="45" t="str">
        <f>PRESUPUESTO!X1113</f>
        <v/>
      </c>
    </row>
    <row r="1115" spans="1:11" s="74" customFormat="1" ht="12" x14ac:dyDescent="0.2">
      <c r="A1115" s="78" t="str">
        <f>PRESUPUESTO!I1114</f>
        <v/>
      </c>
      <c r="B1115" s="78"/>
      <c r="C1115" s="107" t="str">
        <f>PRESUPUESTO!K1114</f>
        <v/>
      </c>
      <c r="D1115" s="87" t="str">
        <f>PRESUPUESTO!L1114</f>
        <v/>
      </c>
      <c r="E1115" s="56" t="str">
        <f>PRESUPUESTO!N1114</f>
        <v/>
      </c>
      <c r="F1115" s="50"/>
      <c r="G1115" s="89" t="str">
        <f>IF(PRESUPUESTO!S1114="","",PRESUPUESTO!S1114)</f>
        <v/>
      </c>
      <c r="H1115" s="89" t="str">
        <f>PRESUPUESTO!T1114</f>
        <v/>
      </c>
      <c r="I1115" s="97" t="str">
        <f>PRESUPUESTO!U1114</f>
        <v/>
      </c>
      <c r="K1115" s="45" t="str">
        <f>PRESUPUESTO!X1114</f>
        <v/>
      </c>
    </row>
    <row r="1116" spans="1:11" s="74" customFormat="1" ht="12" x14ac:dyDescent="0.2">
      <c r="A1116" s="78" t="str">
        <f>PRESUPUESTO!I1115</f>
        <v/>
      </c>
      <c r="B1116" s="78"/>
      <c r="C1116" s="107" t="str">
        <f>PRESUPUESTO!K1115</f>
        <v/>
      </c>
      <c r="D1116" s="87" t="str">
        <f>PRESUPUESTO!L1115</f>
        <v/>
      </c>
      <c r="E1116" s="56" t="str">
        <f>PRESUPUESTO!N1115</f>
        <v/>
      </c>
      <c r="F1116" s="50"/>
      <c r="G1116" s="89" t="str">
        <f>IF(PRESUPUESTO!S1115="","",PRESUPUESTO!S1115)</f>
        <v/>
      </c>
      <c r="H1116" s="89" t="str">
        <f>PRESUPUESTO!T1115</f>
        <v/>
      </c>
      <c r="I1116" s="97" t="str">
        <f>PRESUPUESTO!U1115</f>
        <v/>
      </c>
      <c r="K1116" s="45" t="str">
        <f>PRESUPUESTO!X1115</f>
        <v/>
      </c>
    </row>
    <row r="1117" spans="1:11" s="74" customFormat="1" ht="12" x14ac:dyDescent="0.2">
      <c r="A1117" s="78" t="str">
        <f>PRESUPUESTO!I1116</f>
        <v/>
      </c>
      <c r="B1117" s="78"/>
      <c r="C1117" s="107" t="str">
        <f>PRESUPUESTO!K1116</f>
        <v/>
      </c>
      <c r="D1117" s="87" t="str">
        <f>PRESUPUESTO!L1116</f>
        <v/>
      </c>
      <c r="E1117" s="56" t="str">
        <f>PRESUPUESTO!N1116</f>
        <v/>
      </c>
      <c r="F1117" s="50"/>
      <c r="G1117" s="89" t="str">
        <f>IF(PRESUPUESTO!S1116="","",PRESUPUESTO!S1116)</f>
        <v/>
      </c>
      <c r="H1117" s="89" t="str">
        <f>PRESUPUESTO!T1116</f>
        <v/>
      </c>
      <c r="I1117" s="97" t="str">
        <f>PRESUPUESTO!U1116</f>
        <v/>
      </c>
      <c r="K1117" s="45" t="str">
        <f>PRESUPUESTO!X1116</f>
        <v/>
      </c>
    </row>
    <row r="1118" spans="1:11" s="74" customFormat="1" ht="12" x14ac:dyDescent="0.2">
      <c r="A1118" s="78" t="str">
        <f>PRESUPUESTO!I1117</f>
        <v/>
      </c>
      <c r="B1118" s="78"/>
      <c r="C1118" s="107" t="str">
        <f>PRESUPUESTO!K1117</f>
        <v/>
      </c>
      <c r="D1118" s="87" t="str">
        <f>PRESUPUESTO!L1117</f>
        <v/>
      </c>
      <c r="E1118" s="56" t="str">
        <f>PRESUPUESTO!N1117</f>
        <v/>
      </c>
      <c r="F1118" s="50"/>
      <c r="G1118" s="89" t="str">
        <f>IF(PRESUPUESTO!S1117="","",PRESUPUESTO!S1117)</f>
        <v/>
      </c>
      <c r="H1118" s="89" t="str">
        <f>PRESUPUESTO!T1117</f>
        <v/>
      </c>
      <c r="I1118" s="97" t="str">
        <f>PRESUPUESTO!U1117</f>
        <v/>
      </c>
      <c r="K1118" s="45" t="str">
        <f>PRESUPUESTO!X1117</f>
        <v/>
      </c>
    </row>
    <row r="1119" spans="1:11" s="74" customFormat="1" ht="12" x14ac:dyDescent="0.2">
      <c r="A1119" s="78" t="str">
        <f>PRESUPUESTO!I1118</f>
        <v/>
      </c>
      <c r="B1119" s="78"/>
      <c r="C1119" s="107" t="str">
        <f>PRESUPUESTO!K1118</f>
        <v/>
      </c>
      <c r="D1119" s="87" t="str">
        <f>PRESUPUESTO!L1118</f>
        <v/>
      </c>
      <c r="E1119" s="56" t="str">
        <f>PRESUPUESTO!N1118</f>
        <v/>
      </c>
      <c r="F1119" s="50"/>
      <c r="G1119" s="89" t="str">
        <f>IF(PRESUPUESTO!S1118="","",PRESUPUESTO!S1118)</f>
        <v/>
      </c>
      <c r="H1119" s="89" t="str">
        <f>PRESUPUESTO!T1118</f>
        <v/>
      </c>
      <c r="I1119" s="97" t="str">
        <f>PRESUPUESTO!U1118</f>
        <v/>
      </c>
      <c r="K1119" s="45" t="str">
        <f>PRESUPUESTO!X1118</f>
        <v/>
      </c>
    </row>
    <row r="1120" spans="1:11" s="74" customFormat="1" ht="12" x14ac:dyDescent="0.2">
      <c r="A1120" s="78" t="str">
        <f>PRESUPUESTO!I1119</f>
        <v/>
      </c>
      <c r="B1120" s="78"/>
      <c r="C1120" s="107" t="str">
        <f>PRESUPUESTO!K1119</f>
        <v/>
      </c>
      <c r="D1120" s="87" t="str">
        <f>PRESUPUESTO!L1119</f>
        <v/>
      </c>
      <c r="E1120" s="56" t="str">
        <f>PRESUPUESTO!N1119</f>
        <v/>
      </c>
      <c r="F1120" s="50"/>
      <c r="G1120" s="89" t="str">
        <f>IF(PRESUPUESTO!S1119="","",PRESUPUESTO!S1119)</f>
        <v/>
      </c>
      <c r="H1120" s="89" t="str">
        <f>PRESUPUESTO!T1119</f>
        <v/>
      </c>
      <c r="I1120" s="97" t="str">
        <f>PRESUPUESTO!U1119</f>
        <v/>
      </c>
      <c r="K1120" s="45" t="str">
        <f>PRESUPUESTO!X1119</f>
        <v/>
      </c>
    </row>
    <row r="1121" spans="1:11" s="74" customFormat="1" ht="12" x14ac:dyDescent="0.2">
      <c r="A1121" s="78" t="str">
        <f>PRESUPUESTO!I1120</f>
        <v/>
      </c>
      <c r="B1121" s="78"/>
      <c r="C1121" s="107" t="str">
        <f>PRESUPUESTO!K1120</f>
        <v/>
      </c>
      <c r="D1121" s="87" t="str">
        <f>PRESUPUESTO!L1120</f>
        <v/>
      </c>
      <c r="E1121" s="56" t="str">
        <f>PRESUPUESTO!N1120</f>
        <v/>
      </c>
      <c r="F1121" s="50"/>
      <c r="G1121" s="89" t="str">
        <f>IF(PRESUPUESTO!S1120="","",PRESUPUESTO!S1120)</f>
        <v/>
      </c>
      <c r="H1121" s="89" t="str">
        <f>PRESUPUESTO!T1120</f>
        <v/>
      </c>
      <c r="I1121" s="97" t="str">
        <f>PRESUPUESTO!U1120</f>
        <v/>
      </c>
      <c r="K1121" s="45" t="str">
        <f>PRESUPUESTO!X1120</f>
        <v/>
      </c>
    </row>
    <row r="1122" spans="1:11" s="74" customFormat="1" ht="12" x14ac:dyDescent="0.2">
      <c r="A1122" s="78" t="str">
        <f>PRESUPUESTO!I1121</f>
        <v/>
      </c>
      <c r="B1122" s="78"/>
      <c r="C1122" s="107" t="str">
        <f>PRESUPUESTO!K1121</f>
        <v/>
      </c>
      <c r="D1122" s="87" t="str">
        <f>PRESUPUESTO!L1121</f>
        <v/>
      </c>
      <c r="E1122" s="56" t="str">
        <f>PRESUPUESTO!N1121</f>
        <v/>
      </c>
      <c r="F1122" s="50"/>
      <c r="G1122" s="89" t="str">
        <f>IF(PRESUPUESTO!S1121="","",PRESUPUESTO!S1121)</f>
        <v/>
      </c>
      <c r="H1122" s="89" t="str">
        <f>PRESUPUESTO!T1121</f>
        <v/>
      </c>
      <c r="I1122" s="97" t="str">
        <f>PRESUPUESTO!U1121</f>
        <v/>
      </c>
      <c r="K1122" s="45" t="str">
        <f>PRESUPUESTO!X1121</f>
        <v/>
      </c>
    </row>
    <row r="1123" spans="1:11" s="74" customFormat="1" ht="12" x14ac:dyDescent="0.2">
      <c r="A1123" s="78" t="str">
        <f>PRESUPUESTO!I1122</f>
        <v/>
      </c>
      <c r="B1123" s="78"/>
      <c r="C1123" s="107" t="str">
        <f>PRESUPUESTO!K1122</f>
        <v/>
      </c>
      <c r="D1123" s="87" t="str">
        <f>PRESUPUESTO!L1122</f>
        <v/>
      </c>
      <c r="E1123" s="56" t="str">
        <f>PRESUPUESTO!N1122</f>
        <v/>
      </c>
      <c r="F1123" s="50"/>
      <c r="G1123" s="89" t="str">
        <f>IF(PRESUPUESTO!S1122="","",PRESUPUESTO!S1122)</f>
        <v/>
      </c>
      <c r="H1123" s="89" t="str">
        <f>PRESUPUESTO!T1122</f>
        <v/>
      </c>
      <c r="I1123" s="97" t="str">
        <f>PRESUPUESTO!U1122</f>
        <v/>
      </c>
      <c r="K1123" s="45" t="str">
        <f>PRESUPUESTO!X1122</f>
        <v/>
      </c>
    </row>
    <row r="1124" spans="1:11" s="74" customFormat="1" ht="12" x14ac:dyDescent="0.2">
      <c r="A1124" s="78" t="str">
        <f>PRESUPUESTO!I1123</f>
        <v/>
      </c>
      <c r="B1124" s="78"/>
      <c r="C1124" s="107" t="str">
        <f>PRESUPUESTO!K1123</f>
        <v/>
      </c>
      <c r="D1124" s="87" t="str">
        <f>PRESUPUESTO!L1123</f>
        <v/>
      </c>
      <c r="E1124" s="56" t="str">
        <f>PRESUPUESTO!N1123</f>
        <v/>
      </c>
      <c r="F1124" s="50"/>
      <c r="G1124" s="89" t="str">
        <f>IF(PRESUPUESTO!S1123="","",PRESUPUESTO!S1123)</f>
        <v/>
      </c>
      <c r="H1124" s="89" t="str">
        <f>PRESUPUESTO!T1123</f>
        <v/>
      </c>
      <c r="I1124" s="97" t="str">
        <f>PRESUPUESTO!U1123</f>
        <v/>
      </c>
      <c r="K1124" s="45" t="str">
        <f>PRESUPUESTO!X1123</f>
        <v/>
      </c>
    </row>
    <row r="1125" spans="1:11" s="74" customFormat="1" ht="12" x14ac:dyDescent="0.2">
      <c r="A1125" s="78" t="str">
        <f>PRESUPUESTO!I1124</f>
        <v/>
      </c>
      <c r="B1125" s="78"/>
      <c r="C1125" s="107" t="str">
        <f>PRESUPUESTO!K1124</f>
        <v/>
      </c>
      <c r="D1125" s="87" t="str">
        <f>PRESUPUESTO!L1124</f>
        <v/>
      </c>
      <c r="E1125" s="56" t="str">
        <f>PRESUPUESTO!N1124</f>
        <v/>
      </c>
      <c r="F1125" s="50"/>
      <c r="G1125" s="89" t="str">
        <f>IF(PRESUPUESTO!S1124="","",PRESUPUESTO!S1124)</f>
        <v/>
      </c>
      <c r="H1125" s="89" t="str">
        <f>PRESUPUESTO!T1124</f>
        <v/>
      </c>
      <c r="I1125" s="97" t="str">
        <f>PRESUPUESTO!U1124</f>
        <v/>
      </c>
      <c r="K1125" s="45" t="str">
        <f>PRESUPUESTO!X1124</f>
        <v/>
      </c>
    </row>
    <row r="1126" spans="1:11" s="74" customFormat="1" ht="12" x14ac:dyDescent="0.2">
      <c r="A1126" s="78" t="str">
        <f>PRESUPUESTO!I1125</f>
        <v/>
      </c>
      <c r="B1126" s="78"/>
      <c r="C1126" s="107" t="str">
        <f>PRESUPUESTO!K1125</f>
        <v/>
      </c>
      <c r="D1126" s="87" t="str">
        <f>PRESUPUESTO!L1125</f>
        <v/>
      </c>
      <c r="E1126" s="56" t="str">
        <f>PRESUPUESTO!N1125</f>
        <v/>
      </c>
      <c r="F1126" s="50"/>
      <c r="G1126" s="89" t="str">
        <f>IF(PRESUPUESTO!S1125="","",PRESUPUESTO!S1125)</f>
        <v/>
      </c>
      <c r="H1126" s="89" t="str">
        <f>PRESUPUESTO!T1125</f>
        <v/>
      </c>
      <c r="I1126" s="97" t="str">
        <f>PRESUPUESTO!U1125</f>
        <v/>
      </c>
      <c r="K1126" s="45" t="str">
        <f>PRESUPUESTO!X1125</f>
        <v/>
      </c>
    </row>
    <row r="1127" spans="1:11" s="74" customFormat="1" ht="12" x14ac:dyDescent="0.2">
      <c r="A1127" s="78" t="str">
        <f>PRESUPUESTO!I1126</f>
        <v/>
      </c>
      <c r="B1127" s="78"/>
      <c r="C1127" s="107" t="str">
        <f>PRESUPUESTO!K1126</f>
        <v/>
      </c>
      <c r="D1127" s="87" t="str">
        <f>PRESUPUESTO!L1126</f>
        <v/>
      </c>
      <c r="E1127" s="56" t="str">
        <f>PRESUPUESTO!N1126</f>
        <v/>
      </c>
      <c r="F1127" s="50"/>
      <c r="G1127" s="89" t="str">
        <f>IF(PRESUPUESTO!S1126="","",PRESUPUESTO!S1126)</f>
        <v/>
      </c>
      <c r="H1127" s="89" t="str">
        <f>PRESUPUESTO!T1126</f>
        <v/>
      </c>
      <c r="I1127" s="97" t="str">
        <f>PRESUPUESTO!U1126</f>
        <v/>
      </c>
      <c r="K1127" s="45" t="str">
        <f>PRESUPUESTO!X1126</f>
        <v/>
      </c>
    </row>
    <row r="1128" spans="1:11" s="74" customFormat="1" ht="12" x14ac:dyDescent="0.2">
      <c r="A1128" s="78" t="str">
        <f>PRESUPUESTO!I1127</f>
        <v/>
      </c>
      <c r="B1128" s="78"/>
      <c r="C1128" s="107" t="str">
        <f>PRESUPUESTO!K1127</f>
        <v/>
      </c>
      <c r="D1128" s="87" t="str">
        <f>PRESUPUESTO!L1127</f>
        <v/>
      </c>
      <c r="E1128" s="56" t="str">
        <f>PRESUPUESTO!N1127</f>
        <v/>
      </c>
      <c r="F1128" s="50"/>
      <c r="G1128" s="89" t="str">
        <f>IF(PRESUPUESTO!S1127="","",PRESUPUESTO!S1127)</f>
        <v/>
      </c>
      <c r="H1128" s="89" t="str">
        <f>PRESUPUESTO!T1127</f>
        <v/>
      </c>
      <c r="I1128" s="97" t="str">
        <f>PRESUPUESTO!U1127</f>
        <v/>
      </c>
      <c r="K1128" s="45" t="str">
        <f>PRESUPUESTO!X1127</f>
        <v/>
      </c>
    </row>
    <row r="1129" spans="1:11" s="74" customFormat="1" ht="12" x14ac:dyDescent="0.2">
      <c r="A1129" s="78" t="str">
        <f>PRESUPUESTO!I1128</f>
        <v/>
      </c>
      <c r="B1129" s="78"/>
      <c r="C1129" s="107" t="str">
        <f>PRESUPUESTO!K1128</f>
        <v/>
      </c>
      <c r="D1129" s="87" t="str">
        <f>PRESUPUESTO!L1128</f>
        <v/>
      </c>
      <c r="E1129" s="56" t="str">
        <f>PRESUPUESTO!N1128</f>
        <v/>
      </c>
      <c r="F1129" s="50"/>
      <c r="G1129" s="89" t="str">
        <f>IF(PRESUPUESTO!S1128="","",PRESUPUESTO!S1128)</f>
        <v/>
      </c>
      <c r="H1129" s="89" t="str">
        <f>PRESUPUESTO!T1128</f>
        <v/>
      </c>
      <c r="I1129" s="97" t="str">
        <f>PRESUPUESTO!U1128</f>
        <v/>
      </c>
      <c r="K1129" s="45" t="str">
        <f>PRESUPUESTO!X1128</f>
        <v/>
      </c>
    </row>
    <row r="1130" spans="1:11" s="74" customFormat="1" ht="12" x14ac:dyDescent="0.2">
      <c r="A1130" s="78" t="str">
        <f>PRESUPUESTO!I1129</f>
        <v/>
      </c>
      <c r="B1130" s="78"/>
      <c r="C1130" s="107" t="str">
        <f>PRESUPUESTO!K1129</f>
        <v/>
      </c>
      <c r="D1130" s="87" t="str">
        <f>PRESUPUESTO!L1129</f>
        <v/>
      </c>
      <c r="E1130" s="56" t="str">
        <f>PRESUPUESTO!N1129</f>
        <v/>
      </c>
      <c r="F1130" s="50"/>
      <c r="G1130" s="89" t="str">
        <f>IF(PRESUPUESTO!S1129="","",PRESUPUESTO!S1129)</f>
        <v/>
      </c>
      <c r="H1130" s="89" t="str">
        <f>PRESUPUESTO!T1129</f>
        <v/>
      </c>
      <c r="I1130" s="97" t="str">
        <f>PRESUPUESTO!U1129</f>
        <v/>
      </c>
      <c r="K1130" s="45" t="str">
        <f>PRESUPUESTO!X1129</f>
        <v/>
      </c>
    </row>
    <row r="1131" spans="1:11" s="74" customFormat="1" ht="12" x14ac:dyDescent="0.2">
      <c r="A1131" s="78" t="str">
        <f>PRESUPUESTO!I1130</f>
        <v/>
      </c>
      <c r="B1131" s="78"/>
      <c r="C1131" s="107" t="str">
        <f>PRESUPUESTO!K1130</f>
        <v/>
      </c>
      <c r="D1131" s="87" t="str">
        <f>PRESUPUESTO!L1130</f>
        <v/>
      </c>
      <c r="E1131" s="56" t="str">
        <f>PRESUPUESTO!N1130</f>
        <v/>
      </c>
      <c r="F1131" s="50"/>
      <c r="G1131" s="89" t="str">
        <f>IF(PRESUPUESTO!S1130="","",PRESUPUESTO!S1130)</f>
        <v/>
      </c>
      <c r="H1131" s="89" t="str">
        <f>PRESUPUESTO!T1130</f>
        <v/>
      </c>
      <c r="I1131" s="97" t="str">
        <f>PRESUPUESTO!U1130</f>
        <v/>
      </c>
      <c r="K1131" s="45" t="str">
        <f>PRESUPUESTO!X1130</f>
        <v/>
      </c>
    </row>
    <row r="1132" spans="1:11" s="74" customFormat="1" ht="12" x14ac:dyDescent="0.2">
      <c r="A1132" s="78" t="str">
        <f>PRESUPUESTO!I1131</f>
        <v/>
      </c>
      <c r="B1132" s="78"/>
      <c r="C1132" s="107" t="str">
        <f>PRESUPUESTO!K1131</f>
        <v/>
      </c>
      <c r="D1132" s="87" t="str">
        <f>PRESUPUESTO!L1131</f>
        <v/>
      </c>
      <c r="E1132" s="56" t="str">
        <f>PRESUPUESTO!N1131</f>
        <v/>
      </c>
      <c r="F1132" s="50"/>
      <c r="G1132" s="89" t="str">
        <f>IF(PRESUPUESTO!S1131="","",PRESUPUESTO!S1131)</f>
        <v/>
      </c>
      <c r="H1132" s="89" t="str">
        <f>PRESUPUESTO!T1131</f>
        <v/>
      </c>
      <c r="I1132" s="97" t="str">
        <f>PRESUPUESTO!U1131</f>
        <v/>
      </c>
      <c r="K1132" s="45" t="str">
        <f>PRESUPUESTO!X1131</f>
        <v/>
      </c>
    </row>
    <row r="1133" spans="1:11" s="74" customFormat="1" ht="12" x14ac:dyDescent="0.2">
      <c r="A1133" s="78" t="str">
        <f>PRESUPUESTO!I1132</f>
        <v/>
      </c>
      <c r="B1133" s="78"/>
      <c r="C1133" s="107" t="str">
        <f>PRESUPUESTO!K1132</f>
        <v/>
      </c>
      <c r="D1133" s="87" t="str">
        <f>PRESUPUESTO!L1132</f>
        <v/>
      </c>
      <c r="E1133" s="56" t="str">
        <f>PRESUPUESTO!N1132</f>
        <v/>
      </c>
      <c r="F1133" s="50"/>
      <c r="G1133" s="89" t="str">
        <f>IF(PRESUPUESTO!S1132="","",PRESUPUESTO!S1132)</f>
        <v/>
      </c>
      <c r="H1133" s="89" t="str">
        <f>PRESUPUESTO!T1132</f>
        <v/>
      </c>
      <c r="I1133" s="97" t="str">
        <f>PRESUPUESTO!U1132</f>
        <v/>
      </c>
      <c r="K1133" s="45" t="str">
        <f>PRESUPUESTO!X1132</f>
        <v/>
      </c>
    </row>
    <row r="1134" spans="1:11" s="74" customFormat="1" ht="12" x14ac:dyDescent="0.2">
      <c r="A1134" s="78" t="str">
        <f>PRESUPUESTO!I1133</f>
        <v/>
      </c>
      <c r="B1134" s="78"/>
      <c r="C1134" s="107" t="str">
        <f>PRESUPUESTO!K1133</f>
        <v/>
      </c>
      <c r="D1134" s="87" t="str">
        <f>PRESUPUESTO!L1133</f>
        <v/>
      </c>
      <c r="E1134" s="56" t="str">
        <f>PRESUPUESTO!N1133</f>
        <v/>
      </c>
      <c r="F1134" s="50"/>
      <c r="G1134" s="89" t="str">
        <f>IF(PRESUPUESTO!S1133="","",PRESUPUESTO!S1133)</f>
        <v/>
      </c>
      <c r="H1134" s="89" t="str">
        <f>PRESUPUESTO!T1133</f>
        <v/>
      </c>
      <c r="I1134" s="97" t="str">
        <f>PRESUPUESTO!U1133</f>
        <v/>
      </c>
      <c r="K1134" s="45" t="str">
        <f>PRESUPUESTO!X1133</f>
        <v/>
      </c>
    </row>
    <row r="1135" spans="1:11" s="74" customFormat="1" ht="12" x14ac:dyDescent="0.2">
      <c r="A1135" s="78" t="str">
        <f>PRESUPUESTO!I1134</f>
        <v/>
      </c>
      <c r="B1135" s="78"/>
      <c r="C1135" s="107" t="str">
        <f>PRESUPUESTO!K1134</f>
        <v/>
      </c>
      <c r="D1135" s="87" t="str">
        <f>PRESUPUESTO!L1134</f>
        <v/>
      </c>
      <c r="E1135" s="56" t="str">
        <f>PRESUPUESTO!N1134</f>
        <v/>
      </c>
      <c r="F1135" s="50"/>
      <c r="G1135" s="89" t="str">
        <f>IF(PRESUPUESTO!S1134="","",PRESUPUESTO!S1134)</f>
        <v/>
      </c>
      <c r="H1135" s="89" t="str">
        <f>PRESUPUESTO!T1134</f>
        <v/>
      </c>
      <c r="I1135" s="97" t="str">
        <f>PRESUPUESTO!U1134</f>
        <v/>
      </c>
      <c r="K1135" s="45" t="str">
        <f>PRESUPUESTO!X1134</f>
        <v/>
      </c>
    </row>
    <row r="1136" spans="1:11" s="74" customFormat="1" ht="12" x14ac:dyDescent="0.2">
      <c r="A1136" s="78" t="str">
        <f>PRESUPUESTO!I1135</f>
        <v/>
      </c>
      <c r="B1136" s="78"/>
      <c r="C1136" s="107" t="str">
        <f>PRESUPUESTO!K1135</f>
        <v/>
      </c>
      <c r="D1136" s="87" t="str">
        <f>PRESUPUESTO!L1135</f>
        <v/>
      </c>
      <c r="E1136" s="56" t="str">
        <f>PRESUPUESTO!N1135</f>
        <v/>
      </c>
      <c r="F1136" s="50"/>
      <c r="G1136" s="89" t="str">
        <f>IF(PRESUPUESTO!S1135="","",PRESUPUESTO!S1135)</f>
        <v/>
      </c>
      <c r="H1136" s="89" t="str">
        <f>PRESUPUESTO!T1135</f>
        <v/>
      </c>
      <c r="I1136" s="97" t="str">
        <f>PRESUPUESTO!U1135</f>
        <v/>
      </c>
      <c r="K1136" s="45" t="str">
        <f>PRESUPUESTO!X1135</f>
        <v/>
      </c>
    </row>
    <row r="1137" spans="1:11" s="74" customFormat="1" ht="12" x14ac:dyDescent="0.2">
      <c r="A1137" s="78" t="str">
        <f>PRESUPUESTO!I1136</f>
        <v/>
      </c>
      <c r="B1137" s="78"/>
      <c r="C1137" s="107" t="str">
        <f>PRESUPUESTO!K1136</f>
        <v/>
      </c>
      <c r="D1137" s="87" t="str">
        <f>PRESUPUESTO!L1136</f>
        <v/>
      </c>
      <c r="E1137" s="56" t="str">
        <f>PRESUPUESTO!N1136</f>
        <v/>
      </c>
      <c r="F1137" s="50"/>
      <c r="G1137" s="89" t="str">
        <f>IF(PRESUPUESTO!S1136="","",PRESUPUESTO!S1136)</f>
        <v/>
      </c>
      <c r="H1137" s="89" t="str">
        <f>PRESUPUESTO!T1136</f>
        <v/>
      </c>
      <c r="I1137" s="97" t="str">
        <f>PRESUPUESTO!U1136</f>
        <v/>
      </c>
      <c r="K1137" s="45" t="str">
        <f>PRESUPUESTO!X1136</f>
        <v/>
      </c>
    </row>
    <row r="1138" spans="1:11" s="74" customFormat="1" ht="12" x14ac:dyDescent="0.2">
      <c r="A1138" s="78" t="str">
        <f>PRESUPUESTO!I1137</f>
        <v/>
      </c>
      <c r="B1138" s="78"/>
      <c r="C1138" s="107" t="str">
        <f>PRESUPUESTO!K1137</f>
        <v/>
      </c>
      <c r="D1138" s="87" t="str">
        <f>PRESUPUESTO!L1137</f>
        <v/>
      </c>
      <c r="E1138" s="56" t="str">
        <f>PRESUPUESTO!N1137</f>
        <v/>
      </c>
      <c r="F1138" s="50"/>
      <c r="G1138" s="89" t="str">
        <f>IF(PRESUPUESTO!S1137="","",PRESUPUESTO!S1137)</f>
        <v/>
      </c>
      <c r="H1138" s="89" t="str">
        <f>PRESUPUESTO!T1137</f>
        <v/>
      </c>
      <c r="I1138" s="97" t="str">
        <f>PRESUPUESTO!U1137</f>
        <v/>
      </c>
      <c r="K1138" s="45" t="str">
        <f>PRESUPUESTO!X1137</f>
        <v/>
      </c>
    </row>
    <row r="1139" spans="1:11" s="74" customFormat="1" ht="12" x14ac:dyDescent="0.2">
      <c r="A1139" s="78" t="str">
        <f>PRESUPUESTO!I1138</f>
        <v/>
      </c>
      <c r="B1139" s="78"/>
      <c r="C1139" s="107" t="str">
        <f>PRESUPUESTO!K1138</f>
        <v/>
      </c>
      <c r="D1139" s="87" t="str">
        <f>PRESUPUESTO!L1138</f>
        <v/>
      </c>
      <c r="E1139" s="56" t="str">
        <f>PRESUPUESTO!N1138</f>
        <v/>
      </c>
      <c r="F1139" s="50"/>
      <c r="G1139" s="89" t="str">
        <f>IF(PRESUPUESTO!S1138="","",PRESUPUESTO!S1138)</f>
        <v/>
      </c>
      <c r="H1139" s="89" t="str">
        <f>PRESUPUESTO!T1138</f>
        <v/>
      </c>
      <c r="I1139" s="97" t="str">
        <f>PRESUPUESTO!U1138</f>
        <v/>
      </c>
      <c r="K1139" s="45" t="str">
        <f>PRESUPUESTO!X1138</f>
        <v/>
      </c>
    </row>
    <row r="1140" spans="1:11" s="74" customFormat="1" ht="12" x14ac:dyDescent="0.2">
      <c r="A1140" s="78" t="str">
        <f>PRESUPUESTO!I1139</f>
        <v/>
      </c>
      <c r="B1140" s="78"/>
      <c r="C1140" s="107" t="str">
        <f>PRESUPUESTO!K1139</f>
        <v/>
      </c>
      <c r="D1140" s="87" t="str">
        <f>PRESUPUESTO!L1139</f>
        <v/>
      </c>
      <c r="E1140" s="56" t="str">
        <f>PRESUPUESTO!N1139</f>
        <v/>
      </c>
      <c r="F1140" s="50"/>
      <c r="G1140" s="89" t="str">
        <f>IF(PRESUPUESTO!S1139="","",PRESUPUESTO!S1139)</f>
        <v/>
      </c>
      <c r="H1140" s="89" t="str">
        <f>PRESUPUESTO!T1139</f>
        <v/>
      </c>
      <c r="I1140" s="97" t="str">
        <f>PRESUPUESTO!U1139</f>
        <v/>
      </c>
      <c r="K1140" s="45" t="str">
        <f>PRESUPUESTO!X1139</f>
        <v/>
      </c>
    </row>
    <row r="1141" spans="1:11" s="74" customFormat="1" ht="12" x14ac:dyDescent="0.2">
      <c r="A1141" s="78" t="str">
        <f>PRESUPUESTO!I1140</f>
        <v/>
      </c>
      <c r="B1141" s="78"/>
      <c r="C1141" s="107" t="str">
        <f>PRESUPUESTO!K1140</f>
        <v/>
      </c>
      <c r="D1141" s="87" t="str">
        <f>PRESUPUESTO!L1140</f>
        <v/>
      </c>
      <c r="E1141" s="56" t="str">
        <f>PRESUPUESTO!N1140</f>
        <v/>
      </c>
      <c r="F1141" s="50"/>
      <c r="G1141" s="89" t="str">
        <f>IF(PRESUPUESTO!S1140="","",PRESUPUESTO!S1140)</f>
        <v/>
      </c>
      <c r="H1141" s="89" t="str">
        <f>PRESUPUESTO!T1140</f>
        <v/>
      </c>
      <c r="I1141" s="97" t="str">
        <f>PRESUPUESTO!U1140</f>
        <v/>
      </c>
      <c r="K1141" s="45" t="str">
        <f>PRESUPUESTO!X1140</f>
        <v/>
      </c>
    </row>
    <row r="1142" spans="1:11" s="74" customFormat="1" ht="12" x14ac:dyDescent="0.2">
      <c r="A1142" s="78" t="str">
        <f>PRESUPUESTO!I1141</f>
        <v/>
      </c>
      <c r="B1142" s="78"/>
      <c r="C1142" s="107" t="str">
        <f>PRESUPUESTO!K1141</f>
        <v/>
      </c>
      <c r="D1142" s="87" t="str">
        <f>PRESUPUESTO!L1141</f>
        <v/>
      </c>
      <c r="E1142" s="56" t="str">
        <f>PRESUPUESTO!N1141</f>
        <v/>
      </c>
      <c r="F1142" s="50"/>
      <c r="G1142" s="89" t="str">
        <f>IF(PRESUPUESTO!S1141="","",PRESUPUESTO!S1141)</f>
        <v/>
      </c>
      <c r="H1142" s="89" t="str">
        <f>PRESUPUESTO!T1141</f>
        <v/>
      </c>
      <c r="I1142" s="97" t="str">
        <f>PRESUPUESTO!U1141</f>
        <v/>
      </c>
      <c r="K1142" s="45" t="str">
        <f>PRESUPUESTO!X1141</f>
        <v/>
      </c>
    </row>
    <row r="1143" spans="1:11" s="74" customFormat="1" ht="12" x14ac:dyDescent="0.2">
      <c r="A1143" s="78" t="str">
        <f>PRESUPUESTO!I1142</f>
        <v/>
      </c>
      <c r="B1143" s="78"/>
      <c r="C1143" s="107" t="str">
        <f>PRESUPUESTO!K1142</f>
        <v/>
      </c>
      <c r="D1143" s="87" t="str">
        <f>PRESUPUESTO!L1142</f>
        <v/>
      </c>
      <c r="E1143" s="56" t="str">
        <f>PRESUPUESTO!N1142</f>
        <v/>
      </c>
      <c r="F1143" s="50"/>
      <c r="G1143" s="89" t="str">
        <f>IF(PRESUPUESTO!S1142="","",PRESUPUESTO!S1142)</f>
        <v/>
      </c>
      <c r="H1143" s="89" t="str">
        <f>PRESUPUESTO!T1142</f>
        <v/>
      </c>
      <c r="I1143" s="97" t="str">
        <f>PRESUPUESTO!U1142</f>
        <v/>
      </c>
      <c r="K1143" s="45" t="str">
        <f>PRESUPUESTO!X1142</f>
        <v/>
      </c>
    </row>
    <row r="1144" spans="1:11" s="74" customFormat="1" ht="12" x14ac:dyDescent="0.2">
      <c r="A1144" s="78" t="str">
        <f>PRESUPUESTO!I1143</f>
        <v/>
      </c>
      <c r="B1144" s="78"/>
      <c r="C1144" s="107" t="str">
        <f>PRESUPUESTO!K1143</f>
        <v/>
      </c>
      <c r="D1144" s="87" t="str">
        <f>PRESUPUESTO!L1143</f>
        <v/>
      </c>
      <c r="E1144" s="56" t="str">
        <f>PRESUPUESTO!N1143</f>
        <v/>
      </c>
      <c r="F1144" s="50"/>
      <c r="G1144" s="89" t="str">
        <f>IF(PRESUPUESTO!S1143="","",PRESUPUESTO!S1143)</f>
        <v/>
      </c>
      <c r="H1144" s="89" t="str">
        <f>PRESUPUESTO!T1143</f>
        <v/>
      </c>
      <c r="I1144" s="97" t="str">
        <f>PRESUPUESTO!U1143</f>
        <v/>
      </c>
      <c r="K1144" s="45" t="str">
        <f>PRESUPUESTO!X1143</f>
        <v/>
      </c>
    </row>
    <row r="1145" spans="1:11" s="74" customFormat="1" ht="12" x14ac:dyDescent="0.2">
      <c r="A1145" s="78" t="str">
        <f>PRESUPUESTO!I1144</f>
        <v/>
      </c>
      <c r="B1145" s="78"/>
      <c r="C1145" s="107" t="str">
        <f>PRESUPUESTO!K1144</f>
        <v/>
      </c>
      <c r="D1145" s="87" t="str">
        <f>PRESUPUESTO!L1144</f>
        <v/>
      </c>
      <c r="E1145" s="56" t="str">
        <f>PRESUPUESTO!N1144</f>
        <v/>
      </c>
      <c r="F1145" s="50"/>
      <c r="G1145" s="89" t="str">
        <f>IF(PRESUPUESTO!S1144="","",PRESUPUESTO!S1144)</f>
        <v/>
      </c>
      <c r="H1145" s="89" t="str">
        <f>PRESUPUESTO!T1144</f>
        <v/>
      </c>
      <c r="I1145" s="97" t="str">
        <f>PRESUPUESTO!U1144</f>
        <v/>
      </c>
      <c r="K1145" s="45" t="str">
        <f>PRESUPUESTO!X1144</f>
        <v/>
      </c>
    </row>
    <row r="1146" spans="1:11" s="74" customFormat="1" ht="12" x14ac:dyDescent="0.2">
      <c r="A1146" s="78" t="str">
        <f>PRESUPUESTO!I1145</f>
        <v/>
      </c>
      <c r="B1146" s="78"/>
      <c r="C1146" s="107" t="str">
        <f>PRESUPUESTO!K1145</f>
        <v/>
      </c>
      <c r="D1146" s="87" t="str">
        <f>PRESUPUESTO!L1145</f>
        <v/>
      </c>
      <c r="E1146" s="56" t="str">
        <f>PRESUPUESTO!N1145</f>
        <v/>
      </c>
      <c r="F1146" s="50"/>
      <c r="G1146" s="89" t="str">
        <f>IF(PRESUPUESTO!S1145="","",PRESUPUESTO!S1145)</f>
        <v/>
      </c>
      <c r="H1146" s="89" t="str">
        <f>PRESUPUESTO!T1145</f>
        <v/>
      </c>
      <c r="I1146" s="97" t="str">
        <f>PRESUPUESTO!U1145</f>
        <v/>
      </c>
      <c r="K1146" s="45" t="str">
        <f>PRESUPUESTO!X1145</f>
        <v/>
      </c>
    </row>
    <row r="1147" spans="1:11" s="74" customFormat="1" ht="12" x14ac:dyDescent="0.2">
      <c r="A1147" s="78" t="str">
        <f>PRESUPUESTO!I1146</f>
        <v/>
      </c>
      <c r="B1147" s="78"/>
      <c r="C1147" s="107" t="str">
        <f>PRESUPUESTO!K1146</f>
        <v/>
      </c>
      <c r="D1147" s="87" t="str">
        <f>PRESUPUESTO!L1146</f>
        <v/>
      </c>
      <c r="E1147" s="56" t="str">
        <f>PRESUPUESTO!N1146</f>
        <v/>
      </c>
      <c r="F1147" s="50"/>
      <c r="G1147" s="89" t="str">
        <f>IF(PRESUPUESTO!S1146="","",PRESUPUESTO!S1146)</f>
        <v/>
      </c>
      <c r="H1147" s="89" t="str">
        <f>PRESUPUESTO!T1146</f>
        <v/>
      </c>
      <c r="I1147" s="97" t="str">
        <f>PRESUPUESTO!U1146</f>
        <v/>
      </c>
      <c r="K1147" s="45" t="str">
        <f>PRESUPUESTO!X1146</f>
        <v/>
      </c>
    </row>
    <row r="1148" spans="1:11" s="74" customFormat="1" ht="12" x14ac:dyDescent="0.2">
      <c r="A1148" s="78" t="str">
        <f>PRESUPUESTO!I1147</f>
        <v/>
      </c>
      <c r="B1148" s="78"/>
      <c r="C1148" s="107" t="str">
        <f>PRESUPUESTO!K1147</f>
        <v/>
      </c>
      <c r="D1148" s="87" t="str">
        <f>PRESUPUESTO!L1147</f>
        <v/>
      </c>
      <c r="E1148" s="56" t="str">
        <f>PRESUPUESTO!N1147</f>
        <v/>
      </c>
      <c r="F1148" s="50"/>
      <c r="G1148" s="89" t="str">
        <f>IF(PRESUPUESTO!S1147="","",PRESUPUESTO!S1147)</f>
        <v/>
      </c>
      <c r="H1148" s="89" t="str">
        <f>PRESUPUESTO!T1147</f>
        <v/>
      </c>
      <c r="I1148" s="97" t="str">
        <f>PRESUPUESTO!U1147</f>
        <v/>
      </c>
      <c r="K1148" s="45" t="str">
        <f>PRESUPUESTO!X1147</f>
        <v/>
      </c>
    </row>
    <row r="1149" spans="1:11" s="74" customFormat="1" ht="12" x14ac:dyDescent="0.2">
      <c r="A1149" s="78" t="str">
        <f>PRESUPUESTO!I1148</f>
        <v/>
      </c>
      <c r="B1149" s="78"/>
      <c r="C1149" s="107" t="str">
        <f>PRESUPUESTO!K1148</f>
        <v/>
      </c>
      <c r="D1149" s="87" t="str">
        <f>PRESUPUESTO!L1148</f>
        <v/>
      </c>
      <c r="E1149" s="56" t="str">
        <f>PRESUPUESTO!N1148</f>
        <v/>
      </c>
      <c r="F1149" s="50"/>
      <c r="G1149" s="89" t="str">
        <f>IF(PRESUPUESTO!S1148="","",PRESUPUESTO!S1148)</f>
        <v/>
      </c>
      <c r="H1149" s="89" t="str">
        <f>PRESUPUESTO!T1148</f>
        <v/>
      </c>
      <c r="I1149" s="97" t="str">
        <f>PRESUPUESTO!U1148</f>
        <v/>
      </c>
      <c r="K1149" s="45" t="str">
        <f>PRESUPUESTO!X1148</f>
        <v/>
      </c>
    </row>
    <row r="1150" spans="1:11" s="74" customFormat="1" ht="12" x14ac:dyDescent="0.2">
      <c r="A1150" s="78" t="str">
        <f>PRESUPUESTO!I1149</f>
        <v/>
      </c>
      <c r="B1150" s="78"/>
      <c r="C1150" s="107" t="str">
        <f>PRESUPUESTO!K1149</f>
        <v/>
      </c>
      <c r="D1150" s="87" t="str">
        <f>PRESUPUESTO!L1149</f>
        <v/>
      </c>
      <c r="E1150" s="56" t="str">
        <f>PRESUPUESTO!N1149</f>
        <v/>
      </c>
      <c r="F1150" s="50"/>
      <c r="G1150" s="89" t="str">
        <f>IF(PRESUPUESTO!S1149="","",PRESUPUESTO!S1149)</f>
        <v/>
      </c>
      <c r="H1150" s="89" t="str">
        <f>PRESUPUESTO!T1149</f>
        <v/>
      </c>
      <c r="I1150" s="97" t="str">
        <f>PRESUPUESTO!U1149</f>
        <v/>
      </c>
      <c r="K1150" s="45" t="str">
        <f>PRESUPUESTO!X1149</f>
        <v/>
      </c>
    </row>
    <row r="1151" spans="1:11" s="74" customFormat="1" ht="12" x14ac:dyDescent="0.2">
      <c r="A1151" s="78" t="str">
        <f>PRESUPUESTO!I1150</f>
        <v/>
      </c>
      <c r="B1151" s="78"/>
      <c r="C1151" s="107" t="str">
        <f>PRESUPUESTO!K1150</f>
        <v/>
      </c>
      <c r="D1151" s="87" t="str">
        <f>PRESUPUESTO!L1150</f>
        <v/>
      </c>
      <c r="E1151" s="56" t="str">
        <f>PRESUPUESTO!N1150</f>
        <v/>
      </c>
      <c r="F1151" s="50"/>
      <c r="G1151" s="89" t="str">
        <f>IF(PRESUPUESTO!S1150="","",PRESUPUESTO!S1150)</f>
        <v/>
      </c>
      <c r="H1151" s="89" t="str">
        <f>PRESUPUESTO!T1150</f>
        <v/>
      </c>
      <c r="I1151" s="97" t="str">
        <f>PRESUPUESTO!U1150</f>
        <v/>
      </c>
      <c r="K1151" s="45" t="str">
        <f>PRESUPUESTO!X1150</f>
        <v/>
      </c>
    </row>
    <row r="1152" spans="1:11" s="74" customFormat="1" ht="12" x14ac:dyDescent="0.2">
      <c r="A1152" s="78" t="str">
        <f>PRESUPUESTO!I1151</f>
        <v/>
      </c>
      <c r="B1152" s="78"/>
      <c r="C1152" s="107" t="str">
        <f>PRESUPUESTO!K1151</f>
        <v/>
      </c>
      <c r="D1152" s="87" t="str">
        <f>PRESUPUESTO!L1151</f>
        <v/>
      </c>
      <c r="E1152" s="56" t="str">
        <f>PRESUPUESTO!N1151</f>
        <v/>
      </c>
      <c r="F1152" s="50"/>
      <c r="G1152" s="89" t="str">
        <f>IF(PRESUPUESTO!S1151="","",PRESUPUESTO!S1151)</f>
        <v/>
      </c>
      <c r="H1152" s="89" t="str">
        <f>PRESUPUESTO!T1151</f>
        <v/>
      </c>
      <c r="I1152" s="97" t="str">
        <f>PRESUPUESTO!U1151</f>
        <v/>
      </c>
      <c r="K1152" s="45" t="str">
        <f>PRESUPUESTO!X1151</f>
        <v/>
      </c>
    </row>
    <row r="1153" spans="1:11" s="74" customFormat="1" ht="12" x14ac:dyDescent="0.2">
      <c r="A1153" s="78" t="str">
        <f>PRESUPUESTO!I1152</f>
        <v/>
      </c>
      <c r="B1153" s="78"/>
      <c r="C1153" s="107" t="str">
        <f>PRESUPUESTO!K1152</f>
        <v/>
      </c>
      <c r="D1153" s="87" t="str">
        <f>PRESUPUESTO!L1152</f>
        <v/>
      </c>
      <c r="E1153" s="56" t="str">
        <f>PRESUPUESTO!N1152</f>
        <v/>
      </c>
      <c r="F1153" s="50"/>
      <c r="G1153" s="89" t="str">
        <f>IF(PRESUPUESTO!S1152="","",PRESUPUESTO!S1152)</f>
        <v/>
      </c>
      <c r="H1153" s="89" t="str">
        <f>PRESUPUESTO!T1152</f>
        <v/>
      </c>
      <c r="I1153" s="97" t="str">
        <f>PRESUPUESTO!U1152</f>
        <v/>
      </c>
      <c r="K1153" s="45" t="str">
        <f>PRESUPUESTO!X1152</f>
        <v/>
      </c>
    </row>
    <row r="1154" spans="1:11" s="74" customFormat="1" ht="12" x14ac:dyDescent="0.2">
      <c r="A1154" s="78" t="str">
        <f>PRESUPUESTO!I1153</f>
        <v/>
      </c>
      <c r="B1154" s="78"/>
      <c r="C1154" s="107" t="str">
        <f>PRESUPUESTO!K1153</f>
        <v/>
      </c>
      <c r="D1154" s="87" t="str">
        <f>PRESUPUESTO!L1153</f>
        <v/>
      </c>
      <c r="E1154" s="56" t="str">
        <f>PRESUPUESTO!N1153</f>
        <v/>
      </c>
      <c r="F1154" s="50"/>
      <c r="G1154" s="89" t="str">
        <f>IF(PRESUPUESTO!S1153="","",PRESUPUESTO!S1153)</f>
        <v/>
      </c>
      <c r="H1154" s="89" t="str">
        <f>PRESUPUESTO!T1153</f>
        <v/>
      </c>
      <c r="I1154" s="97" t="str">
        <f>PRESUPUESTO!U1153</f>
        <v/>
      </c>
      <c r="K1154" s="45" t="str">
        <f>PRESUPUESTO!X1153</f>
        <v/>
      </c>
    </row>
    <row r="1155" spans="1:11" s="74" customFormat="1" ht="12" x14ac:dyDescent="0.2">
      <c r="A1155" s="78" t="str">
        <f>PRESUPUESTO!I1154</f>
        <v/>
      </c>
      <c r="B1155" s="78"/>
      <c r="C1155" s="107" t="str">
        <f>PRESUPUESTO!K1154</f>
        <v/>
      </c>
      <c r="D1155" s="87" t="str">
        <f>PRESUPUESTO!L1154</f>
        <v/>
      </c>
      <c r="E1155" s="56" t="str">
        <f>PRESUPUESTO!N1154</f>
        <v/>
      </c>
      <c r="F1155" s="50"/>
      <c r="G1155" s="89" t="str">
        <f>IF(PRESUPUESTO!S1154="","",PRESUPUESTO!S1154)</f>
        <v/>
      </c>
      <c r="H1155" s="89" t="str">
        <f>PRESUPUESTO!T1154</f>
        <v/>
      </c>
      <c r="I1155" s="97" t="str">
        <f>PRESUPUESTO!U1154</f>
        <v/>
      </c>
      <c r="K1155" s="45" t="str">
        <f>PRESUPUESTO!X1154</f>
        <v/>
      </c>
    </row>
    <row r="1156" spans="1:11" s="74" customFormat="1" ht="12" x14ac:dyDescent="0.2">
      <c r="A1156" s="78" t="str">
        <f>PRESUPUESTO!I1155</f>
        <v/>
      </c>
      <c r="B1156" s="78"/>
      <c r="C1156" s="107" t="str">
        <f>PRESUPUESTO!K1155</f>
        <v/>
      </c>
      <c r="D1156" s="87" t="str">
        <f>PRESUPUESTO!L1155</f>
        <v/>
      </c>
      <c r="E1156" s="56" t="str">
        <f>PRESUPUESTO!N1155</f>
        <v/>
      </c>
      <c r="F1156" s="50"/>
      <c r="G1156" s="89" t="str">
        <f>IF(PRESUPUESTO!S1155="","",PRESUPUESTO!S1155)</f>
        <v/>
      </c>
      <c r="H1156" s="89" t="str">
        <f>PRESUPUESTO!T1155</f>
        <v/>
      </c>
      <c r="I1156" s="97" t="str">
        <f>PRESUPUESTO!U1155</f>
        <v/>
      </c>
      <c r="K1156" s="45" t="str">
        <f>PRESUPUESTO!X1155</f>
        <v/>
      </c>
    </row>
    <row r="1157" spans="1:11" s="74" customFormat="1" ht="12" x14ac:dyDescent="0.2">
      <c r="A1157" s="78" t="str">
        <f>PRESUPUESTO!I1156</f>
        <v/>
      </c>
      <c r="B1157" s="78"/>
      <c r="C1157" s="107" t="str">
        <f>PRESUPUESTO!K1156</f>
        <v/>
      </c>
      <c r="D1157" s="87" t="str">
        <f>PRESUPUESTO!L1156</f>
        <v/>
      </c>
      <c r="E1157" s="56" t="str">
        <f>PRESUPUESTO!N1156</f>
        <v/>
      </c>
      <c r="F1157" s="50"/>
      <c r="G1157" s="89" t="str">
        <f>IF(PRESUPUESTO!S1156="","",PRESUPUESTO!S1156)</f>
        <v/>
      </c>
      <c r="H1157" s="89" t="str">
        <f>PRESUPUESTO!T1156</f>
        <v/>
      </c>
      <c r="I1157" s="97" t="str">
        <f>PRESUPUESTO!U1156</f>
        <v/>
      </c>
      <c r="K1157" s="45" t="str">
        <f>PRESUPUESTO!X1156</f>
        <v/>
      </c>
    </row>
    <row r="1158" spans="1:11" s="74" customFormat="1" ht="12" x14ac:dyDescent="0.2">
      <c r="A1158" s="78" t="str">
        <f>PRESUPUESTO!I1157</f>
        <v/>
      </c>
      <c r="B1158" s="78"/>
      <c r="C1158" s="107" t="str">
        <f>PRESUPUESTO!K1157</f>
        <v/>
      </c>
      <c r="D1158" s="87" t="str">
        <f>PRESUPUESTO!L1157</f>
        <v/>
      </c>
      <c r="E1158" s="56" t="str">
        <f>PRESUPUESTO!N1157</f>
        <v/>
      </c>
      <c r="F1158" s="50"/>
      <c r="G1158" s="89" t="str">
        <f>IF(PRESUPUESTO!S1157="","",PRESUPUESTO!S1157)</f>
        <v/>
      </c>
      <c r="H1158" s="89" t="str">
        <f>PRESUPUESTO!T1157</f>
        <v/>
      </c>
      <c r="I1158" s="97" t="str">
        <f>PRESUPUESTO!U1157</f>
        <v/>
      </c>
      <c r="K1158" s="45" t="str">
        <f>PRESUPUESTO!X1157</f>
        <v/>
      </c>
    </row>
    <row r="1159" spans="1:11" s="74" customFormat="1" ht="12" x14ac:dyDescent="0.2">
      <c r="A1159" s="78" t="str">
        <f>PRESUPUESTO!I1158</f>
        <v/>
      </c>
      <c r="B1159" s="78"/>
      <c r="C1159" s="107" t="str">
        <f>PRESUPUESTO!K1158</f>
        <v/>
      </c>
      <c r="D1159" s="87" t="str">
        <f>PRESUPUESTO!L1158</f>
        <v/>
      </c>
      <c r="E1159" s="56" t="str">
        <f>PRESUPUESTO!N1158</f>
        <v/>
      </c>
      <c r="F1159" s="50"/>
      <c r="G1159" s="89" t="str">
        <f>IF(PRESUPUESTO!S1158="","",PRESUPUESTO!S1158)</f>
        <v/>
      </c>
      <c r="H1159" s="89" t="str">
        <f>PRESUPUESTO!T1158</f>
        <v/>
      </c>
      <c r="I1159" s="97" t="str">
        <f>PRESUPUESTO!U1158</f>
        <v/>
      </c>
      <c r="K1159" s="45" t="str">
        <f>PRESUPUESTO!X1158</f>
        <v/>
      </c>
    </row>
    <row r="1160" spans="1:11" s="74" customFormat="1" ht="12" x14ac:dyDescent="0.2">
      <c r="A1160" s="78" t="str">
        <f>PRESUPUESTO!I1159</f>
        <v/>
      </c>
      <c r="B1160" s="78"/>
      <c r="C1160" s="107" t="str">
        <f>PRESUPUESTO!K1159</f>
        <v/>
      </c>
      <c r="D1160" s="87" t="str">
        <f>PRESUPUESTO!L1159</f>
        <v/>
      </c>
      <c r="E1160" s="56" t="str">
        <f>PRESUPUESTO!N1159</f>
        <v/>
      </c>
      <c r="F1160" s="50"/>
      <c r="G1160" s="89" t="str">
        <f>IF(PRESUPUESTO!S1159="","",PRESUPUESTO!S1159)</f>
        <v/>
      </c>
      <c r="H1160" s="89" t="str">
        <f>PRESUPUESTO!T1159</f>
        <v/>
      </c>
      <c r="I1160" s="97" t="str">
        <f>PRESUPUESTO!U1159</f>
        <v/>
      </c>
      <c r="K1160" s="45" t="str">
        <f>PRESUPUESTO!X1159</f>
        <v/>
      </c>
    </row>
    <row r="1161" spans="1:11" s="74" customFormat="1" ht="12" x14ac:dyDescent="0.2">
      <c r="A1161" s="78" t="str">
        <f>PRESUPUESTO!I1160</f>
        <v/>
      </c>
      <c r="B1161" s="78"/>
      <c r="C1161" s="107" t="str">
        <f>PRESUPUESTO!K1160</f>
        <v/>
      </c>
      <c r="D1161" s="87" t="str">
        <f>PRESUPUESTO!L1160</f>
        <v/>
      </c>
      <c r="E1161" s="56" t="str">
        <f>PRESUPUESTO!N1160</f>
        <v/>
      </c>
      <c r="F1161" s="50"/>
      <c r="G1161" s="89" t="str">
        <f>IF(PRESUPUESTO!S1160="","",PRESUPUESTO!S1160)</f>
        <v/>
      </c>
      <c r="H1161" s="89" t="str">
        <f>PRESUPUESTO!T1160</f>
        <v/>
      </c>
      <c r="I1161" s="97" t="str">
        <f>PRESUPUESTO!U1160</f>
        <v/>
      </c>
      <c r="K1161" s="45" t="str">
        <f>PRESUPUESTO!X1160</f>
        <v/>
      </c>
    </row>
    <row r="1162" spans="1:11" s="74" customFormat="1" ht="12" x14ac:dyDescent="0.2">
      <c r="A1162" s="78" t="str">
        <f>PRESUPUESTO!I1161</f>
        <v/>
      </c>
      <c r="B1162" s="78"/>
      <c r="C1162" s="107" t="str">
        <f>PRESUPUESTO!K1161</f>
        <v/>
      </c>
      <c r="D1162" s="87" t="str">
        <f>PRESUPUESTO!L1161</f>
        <v/>
      </c>
      <c r="E1162" s="56" t="str">
        <f>PRESUPUESTO!N1161</f>
        <v/>
      </c>
      <c r="F1162" s="50"/>
      <c r="G1162" s="89" t="str">
        <f>IF(PRESUPUESTO!S1161="","",PRESUPUESTO!S1161)</f>
        <v/>
      </c>
      <c r="H1162" s="89" t="str">
        <f>PRESUPUESTO!T1161</f>
        <v/>
      </c>
      <c r="I1162" s="97" t="str">
        <f>PRESUPUESTO!U1161</f>
        <v/>
      </c>
      <c r="K1162" s="45" t="str">
        <f>PRESUPUESTO!X1161</f>
        <v/>
      </c>
    </row>
    <row r="1163" spans="1:11" s="74" customFormat="1" ht="12" x14ac:dyDescent="0.2">
      <c r="A1163" s="78" t="str">
        <f>PRESUPUESTO!I1162</f>
        <v/>
      </c>
      <c r="B1163" s="78"/>
      <c r="C1163" s="107" t="str">
        <f>PRESUPUESTO!K1162</f>
        <v/>
      </c>
      <c r="D1163" s="87" t="str">
        <f>PRESUPUESTO!L1162</f>
        <v/>
      </c>
      <c r="E1163" s="56" t="str">
        <f>PRESUPUESTO!N1162</f>
        <v/>
      </c>
      <c r="F1163" s="50"/>
      <c r="G1163" s="89" t="str">
        <f>IF(PRESUPUESTO!S1162="","",PRESUPUESTO!S1162)</f>
        <v/>
      </c>
      <c r="H1163" s="89" t="str">
        <f>PRESUPUESTO!T1162</f>
        <v/>
      </c>
      <c r="I1163" s="97" t="str">
        <f>PRESUPUESTO!U1162</f>
        <v/>
      </c>
      <c r="K1163" s="45" t="str">
        <f>PRESUPUESTO!X1162</f>
        <v/>
      </c>
    </row>
    <row r="1164" spans="1:11" s="74" customFormat="1" ht="12" x14ac:dyDescent="0.2">
      <c r="A1164" s="78" t="str">
        <f>PRESUPUESTO!I1163</f>
        <v/>
      </c>
      <c r="B1164" s="78"/>
      <c r="C1164" s="107" t="str">
        <f>PRESUPUESTO!K1163</f>
        <v/>
      </c>
      <c r="D1164" s="87" t="str">
        <f>PRESUPUESTO!L1163</f>
        <v/>
      </c>
      <c r="E1164" s="56" t="str">
        <f>PRESUPUESTO!N1163</f>
        <v/>
      </c>
      <c r="F1164" s="50"/>
      <c r="G1164" s="89" t="str">
        <f>IF(PRESUPUESTO!S1163="","",PRESUPUESTO!S1163)</f>
        <v/>
      </c>
      <c r="H1164" s="89" t="str">
        <f>PRESUPUESTO!T1163</f>
        <v/>
      </c>
      <c r="I1164" s="97" t="str">
        <f>PRESUPUESTO!U1163</f>
        <v/>
      </c>
      <c r="K1164" s="45" t="str">
        <f>PRESUPUESTO!X1163</f>
        <v/>
      </c>
    </row>
    <row r="1165" spans="1:11" s="74" customFormat="1" ht="12" x14ac:dyDescent="0.2">
      <c r="A1165" s="78" t="str">
        <f>PRESUPUESTO!I1164</f>
        <v/>
      </c>
      <c r="B1165" s="78"/>
      <c r="C1165" s="107" t="str">
        <f>PRESUPUESTO!K1164</f>
        <v/>
      </c>
      <c r="D1165" s="87" t="str">
        <f>PRESUPUESTO!L1164</f>
        <v/>
      </c>
      <c r="E1165" s="56" t="str">
        <f>PRESUPUESTO!N1164</f>
        <v/>
      </c>
      <c r="F1165" s="50"/>
      <c r="G1165" s="89" t="str">
        <f>IF(PRESUPUESTO!S1164="","",PRESUPUESTO!S1164)</f>
        <v/>
      </c>
      <c r="H1165" s="89" t="str">
        <f>PRESUPUESTO!T1164</f>
        <v/>
      </c>
      <c r="I1165" s="97" t="str">
        <f>PRESUPUESTO!U1164</f>
        <v/>
      </c>
      <c r="K1165" s="45" t="str">
        <f>PRESUPUESTO!X1164</f>
        <v/>
      </c>
    </row>
    <row r="1166" spans="1:11" s="74" customFormat="1" ht="12" x14ac:dyDescent="0.2">
      <c r="A1166" s="78" t="str">
        <f>PRESUPUESTO!I1165</f>
        <v/>
      </c>
      <c r="B1166" s="78"/>
      <c r="C1166" s="107" t="str">
        <f>PRESUPUESTO!K1165</f>
        <v/>
      </c>
      <c r="D1166" s="87" t="str">
        <f>PRESUPUESTO!L1165</f>
        <v/>
      </c>
      <c r="E1166" s="56" t="str">
        <f>PRESUPUESTO!N1165</f>
        <v/>
      </c>
      <c r="F1166" s="50"/>
      <c r="G1166" s="89" t="str">
        <f>IF(PRESUPUESTO!S1165="","",PRESUPUESTO!S1165)</f>
        <v/>
      </c>
      <c r="H1166" s="89" t="str">
        <f>PRESUPUESTO!T1165</f>
        <v/>
      </c>
      <c r="I1166" s="97" t="str">
        <f>PRESUPUESTO!U1165</f>
        <v/>
      </c>
      <c r="K1166" s="45" t="str">
        <f>PRESUPUESTO!X1165</f>
        <v/>
      </c>
    </row>
    <row r="1167" spans="1:11" s="74" customFormat="1" ht="12" x14ac:dyDescent="0.2">
      <c r="A1167" s="78" t="str">
        <f>PRESUPUESTO!I1166</f>
        <v/>
      </c>
      <c r="B1167" s="78"/>
      <c r="C1167" s="107" t="str">
        <f>PRESUPUESTO!K1166</f>
        <v/>
      </c>
      <c r="D1167" s="87" t="str">
        <f>PRESUPUESTO!L1166</f>
        <v/>
      </c>
      <c r="E1167" s="56" t="str">
        <f>PRESUPUESTO!N1166</f>
        <v/>
      </c>
      <c r="F1167" s="50"/>
      <c r="G1167" s="89" t="str">
        <f>IF(PRESUPUESTO!S1166="","",PRESUPUESTO!S1166)</f>
        <v/>
      </c>
      <c r="H1167" s="89" t="str">
        <f>PRESUPUESTO!T1166</f>
        <v/>
      </c>
      <c r="I1167" s="97" t="str">
        <f>PRESUPUESTO!U1166</f>
        <v/>
      </c>
      <c r="K1167" s="45" t="str">
        <f>PRESUPUESTO!X1166</f>
        <v/>
      </c>
    </row>
    <row r="1168" spans="1:11" s="74" customFormat="1" ht="12" x14ac:dyDescent="0.2">
      <c r="A1168" s="78" t="str">
        <f>PRESUPUESTO!I1167</f>
        <v/>
      </c>
      <c r="B1168" s="78"/>
      <c r="C1168" s="107" t="str">
        <f>PRESUPUESTO!K1167</f>
        <v/>
      </c>
      <c r="D1168" s="87" t="str">
        <f>PRESUPUESTO!L1167</f>
        <v/>
      </c>
      <c r="E1168" s="56" t="str">
        <f>PRESUPUESTO!N1167</f>
        <v/>
      </c>
      <c r="F1168" s="50"/>
      <c r="G1168" s="89" t="str">
        <f>IF(PRESUPUESTO!S1167="","",PRESUPUESTO!S1167)</f>
        <v/>
      </c>
      <c r="H1168" s="89" t="str">
        <f>PRESUPUESTO!T1167</f>
        <v/>
      </c>
      <c r="I1168" s="97" t="str">
        <f>PRESUPUESTO!U1167</f>
        <v/>
      </c>
      <c r="K1168" s="45" t="str">
        <f>PRESUPUESTO!X1167</f>
        <v/>
      </c>
    </row>
    <row r="1169" spans="1:11" s="74" customFormat="1" ht="12" x14ac:dyDescent="0.2">
      <c r="A1169" s="78" t="str">
        <f>PRESUPUESTO!I1168</f>
        <v/>
      </c>
      <c r="B1169" s="78"/>
      <c r="C1169" s="107" t="str">
        <f>PRESUPUESTO!K1168</f>
        <v/>
      </c>
      <c r="D1169" s="87" t="str">
        <f>PRESUPUESTO!L1168</f>
        <v/>
      </c>
      <c r="E1169" s="56" t="str">
        <f>PRESUPUESTO!N1168</f>
        <v/>
      </c>
      <c r="F1169" s="50"/>
      <c r="G1169" s="89" t="str">
        <f>IF(PRESUPUESTO!S1168="","",PRESUPUESTO!S1168)</f>
        <v/>
      </c>
      <c r="H1169" s="89" t="str">
        <f>PRESUPUESTO!T1168</f>
        <v/>
      </c>
      <c r="I1169" s="97" t="str">
        <f>PRESUPUESTO!U1168</f>
        <v/>
      </c>
      <c r="K1169" s="45" t="str">
        <f>PRESUPUESTO!X1168</f>
        <v/>
      </c>
    </row>
    <row r="1170" spans="1:11" s="74" customFormat="1" ht="12" x14ac:dyDescent="0.2">
      <c r="A1170" s="78" t="str">
        <f>PRESUPUESTO!I1169</f>
        <v/>
      </c>
      <c r="B1170" s="78"/>
      <c r="C1170" s="107" t="str">
        <f>PRESUPUESTO!K1169</f>
        <v/>
      </c>
      <c r="D1170" s="87" t="str">
        <f>PRESUPUESTO!L1169</f>
        <v/>
      </c>
      <c r="E1170" s="56" t="str">
        <f>PRESUPUESTO!N1169</f>
        <v/>
      </c>
      <c r="F1170" s="50"/>
      <c r="G1170" s="89" t="str">
        <f>IF(PRESUPUESTO!S1169="","",PRESUPUESTO!S1169)</f>
        <v/>
      </c>
      <c r="H1170" s="89" t="str">
        <f>PRESUPUESTO!T1169</f>
        <v/>
      </c>
      <c r="I1170" s="97" t="str">
        <f>PRESUPUESTO!U1169</f>
        <v/>
      </c>
      <c r="K1170" s="45" t="str">
        <f>PRESUPUESTO!X1169</f>
        <v/>
      </c>
    </row>
    <row r="1171" spans="1:11" s="74" customFormat="1" ht="12" x14ac:dyDescent="0.2">
      <c r="A1171" s="78" t="str">
        <f>PRESUPUESTO!I1170</f>
        <v/>
      </c>
      <c r="B1171" s="78"/>
      <c r="C1171" s="107" t="str">
        <f>PRESUPUESTO!K1170</f>
        <v/>
      </c>
      <c r="D1171" s="87" t="str">
        <f>PRESUPUESTO!L1170</f>
        <v/>
      </c>
      <c r="E1171" s="56" t="str">
        <f>PRESUPUESTO!N1170</f>
        <v/>
      </c>
      <c r="F1171" s="50"/>
      <c r="G1171" s="89" t="str">
        <f>IF(PRESUPUESTO!S1170="","",PRESUPUESTO!S1170)</f>
        <v/>
      </c>
      <c r="H1171" s="89" t="str">
        <f>PRESUPUESTO!T1170</f>
        <v/>
      </c>
      <c r="I1171" s="97" t="str">
        <f>PRESUPUESTO!U1170</f>
        <v/>
      </c>
      <c r="K1171" s="45" t="str">
        <f>PRESUPUESTO!X1170</f>
        <v/>
      </c>
    </row>
    <row r="1172" spans="1:11" s="74" customFormat="1" ht="12" x14ac:dyDescent="0.2">
      <c r="A1172" s="78" t="str">
        <f>PRESUPUESTO!I1171</f>
        <v/>
      </c>
      <c r="B1172" s="78"/>
      <c r="C1172" s="107" t="str">
        <f>PRESUPUESTO!K1171</f>
        <v/>
      </c>
      <c r="D1172" s="87" t="str">
        <f>PRESUPUESTO!L1171</f>
        <v/>
      </c>
      <c r="E1172" s="56" t="str">
        <f>PRESUPUESTO!N1171</f>
        <v/>
      </c>
      <c r="F1172" s="50"/>
      <c r="G1172" s="89" t="str">
        <f>IF(PRESUPUESTO!S1171="","",PRESUPUESTO!S1171)</f>
        <v/>
      </c>
      <c r="H1172" s="89" t="str">
        <f>PRESUPUESTO!T1171</f>
        <v/>
      </c>
      <c r="I1172" s="97" t="str">
        <f>PRESUPUESTO!U1171</f>
        <v/>
      </c>
      <c r="K1172" s="45" t="str">
        <f>PRESUPUESTO!X1171</f>
        <v/>
      </c>
    </row>
    <row r="1173" spans="1:11" s="74" customFormat="1" ht="12" x14ac:dyDescent="0.2">
      <c r="A1173" s="78" t="str">
        <f>PRESUPUESTO!I1172</f>
        <v/>
      </c>
      <c r="B1173" s="78"/>
      <c r="C1173" s="107" t="str">
        <f>PRESUPUESTO!K1172</f>
        <v/>
      </c>
      <c r="D1173" s="87" t="str">
        <f>PRESUPUESTO!L1172</f>
        <v/>
      </c>
      <c r="E1173" s="56" t="str">
        <f>PRESUPUESTO!N1172</f>
        <v/>
      </c>
      <c r="F1173" s="50"/>
      <c r="G1173" s="89" t="str">
        <f>IF(PRESUPUESTO!S1172="","",PRESUPUESTO!S1172)</f>
        <v/>
      </c>
      <c r="H1173" s="89" t="str">
        <f>PRESUPUESTO!T1172</f>
        <v/>
      </c>
      <c r="I1173" s="97" t="str">
        <f>PRESUPUESTO!U1172</f>
        <v/>
      </c>
      <c r="K1173" s="45" t="str">
        <f>PRESUPUESTO!X1172</f>
        <v/>
      </c>
    </row>
    <row r="1174" spans="1:11" s="74" customFormat="1" ht="12" x14ac:dyDescent="0.2">
      <c r="A1174" s="78" t="str">
        <f>PRESUPUESTO!I1173</f>
        <v/>
      </c>
      <c r="B1174" s="78"/>
      <c r="C1174" s="107" t="str">
        <f>PRESUPUESTO!K1173</f>
        <v/>
      </c>
      <c r="D1174" s="87" t="str">
        <f>PRESUPUESTO!L1173</f>
        <v/>
      </c>
      <c r="E1174" s="56" t="str">
        <f>PRESUPUESTO!N1173</f>
        <v/>
      </c>
      <c r="F1174" s="50"/>
      <c r="G1174" s="89" t="str">
        <f>IF(PRESUPUESTO!S1173="","",PRESUPUESTO!S1173)</f>
        <v/>
      </c>
      <c r="H1174" s="89" t="str">
        <f>PRESUPUESTO!T1173</f>
        <v/>
      </c>
      <c r="I1174" s="97" t="str">
        <f>PRESUPUESTO!U1173</f>
        <v/>
      </c>
      <c r="K1174" s="45" t="str">
        <f>PRESUPUESTO!X1173</f>
        <v/>
      </c>
    </row>
    <row r="1175" spans="1:11" s="74" customFormat="1" ht="12" x14ac:dyDescent="0.2">
      <c r="A1175" s="78" t="str">
        <f>PRESUPUESTO!I1174</f>
        <v/>
      </c>
      <c r="B1175" s="78"/>
      <c r="C1175" s="107" t="str">
        <f>PRESUPUESTO!K1174</f>
        <v/>
      </c>
      <c r="D1175" s="87" t="str">
        <f>PRESUPUESTO!L1174</f>
        <v/>
      </c>
      <c r="E1175" s="56" t="str">
        <f>PRESUPUESTO!N1174</f>
        <v/>
      </c>
      <c r="F1175" s="50"/>
      <c r="G1175" s="89" t="str">
        <f>IF(PRESUPUESTO!S1174="","",PRESUPUESTO!S1174)</f>
        <v/>
      </c>
      <c r="H1175" s="89" t="str">
        <f>PRESUPUESTO!T1174</f>
        <v/>
      </c>
      <c r="I1175" s="97" t="str">
        <f>PRESUPUESTO!U1174</f>
        <v/>
      </c>
      <c r="K1175" s="45" t="str">
        <f>PRESUPUESTO!X1174</f>
        <v/>
      </c>
    </row>
    <row r="1176" spans="1:11" s="74" customFormat="1" ht="12" x14ac:dyDescent="0.2">
      <c r="A1176" s="78" t="str">
        <f>PRESUPUESTO!I1175</f>
        <v/>
      </c>
      <c r="B1176" s="78"/>
      <c r="C1176" s="107" t="str">
        <f>PRESUPUESTO!K1175</f>
        <v/>
      </c>
      <c r="D1176" s="87" t="str">
        <f>PRESUPUESTO!L1175</f>
        <v/>
      </c>
      <c r="E1176" s="56" t="str">
        <f>PRESUPUESTO!N1175</f>
        <v/>
      </c>
      <c r="F1176" s="50"/>
      <c r="G1176" s="89" t="str">
        <f>IF(PRESUPUESTO!S1175="","",PRESUPUESTO!S1175)</f>
        <v/>
      </c>
      <c r="H1176" s="89" t="str">
        <f>PRESUPUESTO!T1175</f>
        <v/>
      </c>
      <c r="I1176" s="97" t="str">
        <f>PRESUPUESTO!U1175</f>
        <v/>
      </c>
      <c r="K1176" s="45" t="str">
        <f>PRESUPUESTO!X1175</f>
        <v/>
      </c>
    </row>
    <row r="1177" spans="1:11" s="74" customFormat="1" ht="12" x14ac:dyDescent="0.2">
      <c r="A1177" s="78" t="str">
        <f>PRESUPUESTO!I1176</f>
        <v/>
      </c>
      <c r="B1177" s="78"/>
      <c r="C1177" s="107" t="str">
        <f>PRESUPUESTO!K1176</f>
        <v/>
      </c>
      <c r="D1177" s="87" t="str">
        <f>PRESUPUESTO!L1176</f>
        <v/>
      </c>
      <c r="E1177" s="56" t="str">
        <f>PRESUPUESTO!N1176</f>
        <v/>
      </c>
      <c r="F1177" s="50"/>
      <c r="G1177" s="89" t="str">
        <f>IF(PRESUPUESTO!S1176="","",PRESUPUESTO!S1176)</f>
        <v/>
      </c>
      <c r="H1177" s="89" t="str">
        <f>PRESUPUESTO!T1176</f>
        <v/>
      </c>
      <c r="I1177" s="97" t="str">
        <f>PRESUPUESTO!U1176</f>
        <v/>
      </c>
      <c r="K1177" s="45" t="str">
        <f>PRESUPUESTO!X1176</f>
        <v/>
      </c>
    </row>
    <row r="1178" spans="1:11" s="74" customFormat="1" ht="12" x14ac:dyDescent="0.2">
      <c r="A1178" s="78" t="str">
        <f>PRESUPUESTO!I1177</f>
        <v/>
      </c>
      <c r="B1178" s="78"/>
      <c r="C1178" s="107" t="str">
        <f>PRESUPUESTO!K1177</f>
        <v/>
      </c>
      <c r="D1178" s="87" t="str">
        <f>PRESUPUESTO!L1177</f>
        <v/>
      </c>
      <c r="E1178" s="56" t="str">
        <f>PRESUPUESTO!N1177</f>
        <v/>
      </c>
      <c r="F1178" s="50"/>
      <c r="G1178" s="89" t="str">
        <f>IF(PRESUPUESTO!S1177="","",PRESUPUESTO!S1177)</f>
        <v/>
      </c>
      <c r="H1178" s="89" t="str">
        <f>PRESUPUESTO!T1177</f>
        <v/>
      </c>
      <c r="I1178" s="97" t="str">
        <f>PRESUPUESTO!U1177</f>
        <v/>
      </c>
      <c r="K1178" s="45" t="str">
        <f>PRESUPUESTO!X1177</f>
        <v/>
      </c>
    </row>
    <row r="1179" spans="1:11" s="74" customFormat="1" ht="12" x14ac:dyDescent="0.2">
      <c r="A1179" s="78" t="str">
        <f>PRESUPUESTO!I1178</f>
        <v/>
      </c>
      <c r="B1179" s="78"/>
      <c r="C1179" s="107" t="str">
        <f>PRESUPUESTO!K1178</f>
        <v/>
      </c>
      <c r="D1179" s="87" t="str">
        <f>PRESUPUESTO!L1178</f>
        <v/>
      </c>
      <c r="E1179" s="56" t="str">
        <f>PRESUPUESTO!N1178</f>
        <v/>
      </c>
      <c r="F1179" s="50"/>
      <c r="G1179" s="89" t="str">
        <f>IF(PRESUPUESTO!S1178="","",PRESUPUESTO!S1178)</f>
        <v/>
      </c>
      <c r="H1179" s="89" t="str">
        <f>PRESUPUESTO!T1178</f>
        <v/>
      </c>
      <c r="I1179" s="97" t="str">
        <f>PRESUPUESTO!U1178</f>
        <v/>
      </c>
      <c r="K1179" s="45" t="str">
        <f>PRESUPUESTO!X1178</f>
        <v/>
      </c>
    </row>
    <row r="1180" spans="1:11" s="74" customFormat="1" ht="12" x14ac:dyDescent="0.2">
      <c r="A1180" s="78" t="str">
        <f>PRESUPUESTO!I1179</f>
        <v/>
      </c>
      <c r="B1180" s="78"/>
      <c r="C1180" s="107" t="str">
        <f>PRESUPUESTO!K1179</f>
        <v/>
      </c>
      <c r="D1180" s="87" t="str">
        <f>PRESUPUESTO!L1179</f>
        <v/>
      </c>
      <c r="E1180" s="56" t="str">
        <f>PRESUPUESTO!N1179</f>
        <v/>
      </c>
      <c r="F1180" s="50"/>
      <c r="G1180" s="89" t="str">
        <f>IF(PRESUPUESTO!S1179="","",PRESUPUESTO!S1179)</f>
        <v/>
      </c>
      <c r="H1180" s="89" t="str">
        <f>PRESUPUESTO!T1179</f>
        <v/>
      </c>
      <c r="I1180" s="97" t="str">
        <f>PRESUPUESTO!U1179</f>
        <v/>
      </c>
      <c r="K1180" s="45" t="str">
        <f>PRESUPUESTO!X1179</f>
        <v/>
      </c>
    </row>
    <row r="1181" spans="1:11" s="74" customFormat="1" ht="12" x14ac:dyDescent="0.2">
      <c r="A1181" s="78" t="str">
        <f>PRESUPUESTO!I1180</f>
        <v/>
      </c>
      <c r="B1181" s="78"/>
      <c r="C1181" s="107" t="str">
        <f>PRESUPUESTO!K1180</f>
        <v/>
      </c>
      <c r="D1181" s="87" t="str">
        <f>PRESUPUESTO!L1180</f>
        <v/>
      </c>
      <c r="E1181" s="56" t="str">
        <f>PRESUPUESTO!N1180</f>
        <v/>
      </c>
      <c r="F1181" s="50"/>
      <c r="G1181" s="89" t="str">
        <f>IF(PRESUPUESTO!S1180="","",PRESUPUESTO!S1180)</f>
        <v/>
      </c>
      <c r="H1181" s="89" t="str">
        <f>PRESUPUESTO!T1180</f>
        <v/>
      </c>
      <c r="I1181" s="97" t="str">
        <f>PRESUPUESTO!U1180</f>
        <v/>
      </c>
      <c r="K1181" s="45" t="str">
        <f>PRESUPUESTO!X1180</f>
        <v/>
      </c>
    </row>
    <row r="1182" spans="1:11" s="74" customFormat="1" ht="12" x14ac:dyDescent="0.2">
      <c r="A1182" s="78" t="str">
        <f>PRESUPUESTO!I1181</f>
        <v/>
      </c>
      <c r="B1182" s="78"/>
      <c r="C1182" s="107" t="str">
        <f>PRESUPUESTO!K1181</f>
        <v/>
      </c>
      <c r="D1182" s="87" t="str">
        <f>PRESUPUESTO!L1181</f>
        <v/>
      </c>
      <c r="E1182" s="56" t="str">
        <f>PRESUPUESTO!N1181</f>
        <v/>
      </c>
      <c r="F1182" s="50"/>
      <c r="G1182" s="89" t="str">
        <f>IF(PRESUPUESTO!S1181="","",PRESUPUESTO!S1181)</f>
        <v/>
      </c>
      <c r="H1182" s="89" t="str">
        <f>PRESUPUESTO!T1181</f>
        <v/>
      </c>
      <c r="I1182" s="97" t="str">
        <f>PRESUPUESTO!U1181</f>
        <v/>
      </c>
      <c r="K1182" s="45" t="str">
        <f>PRESUPUESTO!X1181</f>
        <v/>
      </c>
    </row>
    <row r="1183" spans="1:11" s="74" customFormat="1" ht="12" x14ac:dyDescent="0.2">
      <c r="A1183" s="78" t="str">
        <f>PRESUPUESTO!I1182</f>
        <v/>
      </c>
      <c r="B1183" s="78"/>
      <c r="C1183" s="107" t="str">
        <f>PRESUPUESTO!K1182</f>
        <v/>
      </c>
      <c r="D1183" s="87" t="str">
        <f>PRESUPUESTO!L1182</f>
        <v/>
      </c>
      <c r="E1183" s="56" t="str">
        <f>PRESUPUESTO!N1182</f>
        <v/>
      </c>
      <c r="F1183" s="50"/>
      <c r="G1183" s="89" t="str">
        <f>IF(PRESUPUESTO!S1182="","",PRESUPUESTO!S1182)</f>
        <v/>
      </c>
      <c r="H1183" s="89" t="str">
        <f>PRESUPUESTO!T1182</f>
        <v/>
      </c>
      <c r="I1183" s="97" t="str">
        <f>PRESUPUESTO!U1182</f>
        <v/>
      </c>
      <c r="K1183" s="45" t="str">
        <f>PRESUPUESTO!X1182</f>
        <v/>
      </c>
    </row>
    <row r="1184" spans="1:11" s="74" customFormat="1" ht="12" x14ac:dyDescent="0.2">
      <c r="A1184" s="78" t="str">
        <f>PRESUPUESTO!I1183</f>
        <v/>
      </c>
      <c r="B1184" s="78"/>
      <c r="C1184" s="107" t="str">
        <f>PRESUPUESTO!K1183</f>
        <v/>
      </c>
      <c r="D1184" s="87" t="str">
        <f>PRESUPUESTO!L1183</f>
        <v/>
      </c>
      <c r="E1184" s="56" t="str">
        <f>PRESUPUESTO!N1183</f>
        <v/>
      </c>
      <c r="F1184" s="50"/>
      <c r="G1184" s="89" t="str">
        <f>IF(PRESUPUESTO!S1183="","",PRESUPUESTO!S1183)</f>
        <v/>
      </c>
      <c r="H1184" s="89" t="str">
        <f>PRESUPUESTO!T1183</f>
        <v/>
      </c>
      <c r="I1184" s="97" t="str">
        <f>PRESUPUESTO!U1183</f>
        <v/>
      </c>
      <c r="K1184" s="45" t="str">
        <f>PRESUPUESTO!X1183</f>
        <v/>
      </c>
    </row>
    <row r="1185" spans="1:11" s="74" customFormat="1" ht="12" x14ac:dyDescent="0.2">
      <c r="A1185" s="78" t="str">
        <f>PRESUPUESTO!I1184</f>
        <v/>
      </c>
      <c r="B1185" s="78"/>
      <c r="C1185" s="107" t="str">
        <f>PRESUPUESTO!K1184</f>
        <v/>
      </c>
      <c r="D1185" s="87" t="str">
        <f>PRESUPUESTO!L1184</f>
        <v/>
      </c>
      <c r="E1185" s="56" t="str">
        <f>PRESUPUESTO!N1184</f>
        <v/>
      </c>
      <c r="F1185" s="50"/>
      <c r="G1185" s="89" t="str">
        <f>IF(PRESUPUESTO!S1184="","",PRESUPUESTO!S1184)</f>
        <v/>
      </c>
      <c r="H1185" s="89" t="str">
        <f>PRESUPUESTO!T1184</f>
        <v/>
      </c>
      <c r="I1185" s="97" t="str">
        <f>PRESUPUESTO!U1184</f>
        <v/>
      </c>
      <c r="K1185" s="45" t="str">
        <f>PRESUPUESTO!X1184</f>
        <v/>
      </c>
    </row>
    <row r="1186" spans="1:11" s="74" customFormat="1" ht="12" x14ac:dyDescent="0.2">
      <c r="A1186" s="78" t="str">
        <f>PRESUPUESTO!I1185</f>
        <v/>
      </c>
      <c r="B1186" s="78"/>
      <c r="C1186" s="107" t="str">
        <f>PRESUPUESTO!K1185</f>
        <v/>
      </c>
      <c r="D1186" s="87" t="str">
        <f>PRESUPUESTO!L1185</f>
        <v/>
      </c>
      <c r="E1186" s="56" t="str">
        <f>PRESUPUESTO!N1185</f>
        <v/>
      </c>
      <c r="F1186" s="50"/>
      <c r="G1186" s="89" t="str">
        <f>IF(PRESUPUESTO!S1185="","",PRESUPUESTO!S1185)</f>
        <v/>
      </c>
      <c r="H1186" s="89" t="str">
        <f>PRESUPUESTO!T1185</f>
        <v/>
      </c>
      <c r="I1186" s="97" t="str">
        <f>PRESUPUESTO!U1185</f>
        <v/>
      </c>
      <c r="K1186" s="45" t="str">
        <f>PRESUPUESTO!X1185</f>
        <v/>
      </c>
    </row>
    <row r="1187" spans="1:11" s="74" customFormat="1" ht="12" x14ac:dyDescent="0.2">
      <c r="A1187" s="78" t="str">
        <f>PRESUPUESTO!I1186</f>
        <v/>
      </c>
      <c r="B1187" s="78"/>
      <c r="C1187" s="107" t="str">
        <f>PRESUPUESTO!K1186</f>
        <v/>
      </c>
      <c r="D1187" s="87" t="str">
        <f>PRESUPUESTO!L1186</f>
        <v/>
      </c>
      <c r="E1187" s="56" t="str">
        <f>PRESUPUESTO!N1186</f>
        <v/>
      </c>
      <c r="F1187" s="50"/>
      <c r="G1187" s="89" t="str">
        <f>IF(PRESUPUESTO!S1186="","",PRESUPUESTO!S1186)</f>
        <v/>
      </c>
      <c r="H1187" s="89" t="str">
        <f>PRESUPUESTO!T1186</f>
        <v/>
      </c>
      <c r="I1187" s="97" t="str">
        <f>PRESUPUESTO!U1186</f>
        <v/>
      </c>
      <c r="K1187" s="45" t="str">
        <f>PRESUPUESTO!X1186</f>
        <v/>
      </c>
    </row>
    <row r="1188" spans="1:11" s="74" customFormat="1" ht="12" x14ac:dyDescent="0.2">
      <c r="A1188" s="78" t="str">
        <f>PRESUPUESTO!I1187</f>
        <v/>
      </c>
      <c r="B1188" s="78"/>
      <c r="C1188" s="107" t="str">
        <f>PRESUPUESTO!K1187</f>
        <v/>
      </c>
      <c r="D1188" s="87" t="str">
        <f>PRESUPUESTO!L1187</f>
        <v/>
      </c>
      <c r="E1188" s="56" t="str">
        <f>PRESUPUESTO!N1187</f>
        <v/>
      </c>
      <c r="F1188" s="50"/>
      <c r="G1188" s="89" t="str">
        <f>IF(PRESUPUESTO!S1187="","",PRESUPUESTO!S1187)</f>
        <v/>
      </c>
      <c r="H1188" s="89" t="str">
        <f>PRESUPUESTO!T1187</f>
        <v/>
      </c>
      <c r="I1188" s="97" t="str">
        <f>PRESUPUESTO!U1187</f>
        <v/>
      </c>
      <c r="K1188" s="45" t="str">
        <f>PRESUPUESTO!X1187</f>
        <v/>
      </c>
    </row>
    <row r="1189" spans="1:11" s="74" customFormat="1" ht="12" x14ac:dyDescent="0.2">
      <c r="A1189" s="78" t="str">
        <f>PRESUPUESTO!I1188</f>
        <v/>
      </c>
      <c r="B1189" s="78"/>
      <c r="C1189" s="107" t="str">
        <f>PRESUPUESTO!K1188</f>
        <v/>
      </c>
      <c r="D1189" s="87" t="str">
        <f>PRESUPUESTO!L1188</f>
        <v/>
      </c>
      <c r="E1189" s="56" t="str">
        <f>PRESUPUESTO!N1188</f>
        <v/>
      </c>
      <c r="F1189" s="50"/>
      <c r="G1189" s="89" t="str">
        <f>IF(PRESUPUESTO!S1188="","",PRESUPUESTO!S1188)</f>
        <v/>
      </c>
      <c r="H1189" s="89" t="str">
        <f>PRESUPUESTO!T1188</f>
        <v/>
      </c>
      <c r="I1189" s="97" t="str">
        <f>PRESUPUESTO!U1188</f>
        <v/>
      </c>
      <c r="K1189" s="45" t="str">
        <f>PRESUPUESTO!X1188</f>
        <v/>
      </c>
    </row>
    <row r="1190" spans="1:11" s="74" customFormat="1" ht="12" x14ac:dyDescent="0.2">
      <c r="A1190" s="78" t="str">
        <f>PRESUPUESTO!I1189</f>
        <v/>
      </c>
      <c r="B1190" s="78"/>
      <c r="C1190" s="107" t="str">
        <f>PRESUPUESTO!K1189</f>
        <v/>
      </c>
      <c r="D1190" s="87" t="str">
        <f>PRESUPUESTO!L1189</f>
        <v/>
      </c>
      <c r="E1190" s="56" t="str">
        <f>PRESUPUESTO!N1189</f>
        <v/>
      </c>
      <c r="F1190" s="50"/>
      <c r="G1190" s="89" t="str">
        <f>IF(PRESUPUESTO!S1189="","",PRESUPUESTO!S1189)</f>
        <v/>
      </c>
      <c r="H1190" s="89" t="str">
        <f>PRESUPUESTO!T1189</f>
        <v/>
      </c>
      <c r="I1190" s="97" t="str">
        <f>PRESUPUESTO!U1189</f>
        <v/>
      </c>
      <c r="K1190" s="45" t="str">
        <f>PRESUPUESTO!X1189</f>
        <v/>
      </c>
    </row>
    <row r="1191" spans="1:11" s="74" customFormat="1" ht="12" x14ac:dyDescent="0.2">
      <c r="A1191" s="78" t="str">
        <f>PRESUPUESTO!I1190</f>
        <v/>
      </c>
      <c r="B1191" s="78"/>
      <c r="C1191" s="107" t="str">
        <f>PRESUPUESTO!K1190</f>
        <v/>
      </c>
      <c r="D1191" s="87" t="str">
        <f>PRESUPUESTO!L1190</f>
        <v/>
      </c>
      <c r="E1191" s="56" t="str">
        <f>PRESUPUESTO!N1190</f>
        <v/>
      </c>
      <c r="F1191" s="50"/>
      <c r="G1191" s="89" t="str">
        <f>IF(PRESUPUESTO!S1190="","",PRESUPUESTO!S1190)</f>
        <v/>
      </c>
      <c r="H1191" s="89" t="str">
        <f>PRESUPUESTO!T1190</f>
        <v/>
      </c>
      <c r="I1191" s="97" t="str">
        <f>PRESUPUESTO!U1190</f>
        <v/>
      </c>
      <c r="K1191" s="45" t="str">
        <f>PRESUPUESTO!X1190</f>
        <v/>
      </c>
    </row>
    <row r="1192" spans="1:11" s="74" customFormat="1" ht="12" x14ac:dyDescent="0.2">
      <c r="A1192" s="78" t="str">
        <f>PRESUPUESTO!I1191</f>
        <v/>
      </c>
      <c r="B1192" s="78"/>
      <c r="C1192" s="107" t="str">
        <f>PRESUPUESTO!K1191</f>
        <v/>
      </c>
      <c r="D1192" s="87" t="str">
        <f>PRESUPUESTO!L1191</f>
        <v/>
      </c>
      <c r="E1192" s="56" t="str">
        <f>PRESUPUESTO!N1191</f>
        <v/>
      </c>
      <c r="F1192" s="50"/>
      <c r="G1192" s="89" t="str">
        <f>IF(PRESUPUESTO!S1191="","",PRESUPUESTO!S1191)</f>
        <v/>
      </c>
      <c r="H1192" s="89" t="str">
        <f>PRESUPUESTO!T1191</f>
        <v/>
      </c>
      <c r="I1192" s="97" t="str">
        <f>PRESUPUESTO!U1191</f>
        <v/>
      </c>
      <c r="K1192" s="45" t="str">
        <f>PRESUPUESTO!X1191</f>
        <v/>
      </c>
    </row>
    <row r="1193" spans="1:11" s="74" customFormat="1" ht="12" x14ac:dyDescent="0.2">
      <c r="A1193" s="78" t="str">
        <f>PRESUPUESTO!I1192</f>
        <v/>
      </c>
      <c r="B1193" s="78"/>
      <c r="C1193" s="107" t="str">
        <f>PRESUPUESTO!K1192</f>
        <v/>
      </c>
      <c r="D1193" s="87" t="str">
        <f>PRESUPUESTO!L1192</f>
        <v/>
      </c>
      <c r="E1193" s="56" t="str">
        <f>PRESUPUESTO!N1192</f>
        <v/>
      </c>
      <c r="F1193" s="50"/>
      <c r="G1193" s="89" t="str">
        <f>IF(PRESUPUESTO!S1192="","",PRESUPUESTO!S1192)</f>
        <v/>
      </c>
      <c r="H1193" s="89" t="str">
        <f>PRESUPUESTO!T1192</f>
        <v/>
      </c>
      <c r="I1193" s="97" t="str">
        <f>PRESUPUESTO!U1192</f>
        <v/>
      </c>
      <c r="K1193" s="45" t="str">
        <f>PRESUPUESTO!X1192</f>
        <v/>
      </c>
    </row>
    <row r="1194" spans="1:11" s="74" customFormat="1" ht="12" x14ac:dyDescent="0.2">
      <c r="A1194" s="78" t="str">
        <f>PRESUPUESTO!I1193</f>
        <v/>
      </c>
      <c r="B1194" s="78"/>
      <c r="C1194" s="107" t="str">
        <f>PRESUPUESTO!K1193</f>
        <v/>
      </c>
      <c r="D1194" s="87" t="str">
        <f>PRESUPUESTO!L1193</f>
        <v/>
      </c>
      <c r="E1194" s="56" t="str">
        <f>PRESUPUESTO!N1193</f>
        <v/>
      </c>
      <c r="F1194" s="50"/>
      <c r="G1194" s="89" t="str">
        <f>IF(PRESUPUESTO!S1193="","",PRESUPUESTO!S1193)</f>
        <v/>
      </c>
      <c r="H1194" s="89" t="str">
        <f>PRESUPUESTO!T1193</f>
        <v/>
      </c>
      <c r="I1194" s="97" t="str">
        <f>PRESUPUESTO!U1193</f>
        <v/>
      </c>
      <c r="K1194" s="45" t="str">
        <f>PRESUPUESTO!X1193</f>
        <v/>
      </c>
    </row>
    <row r="1195" spans="1:11" s="74" customFormat="1" ht="12" x14ac:dyDescent="0.2">
      <c r="A1195" s="78" t="str">
        <f>PRESUPUESTO!I1194</f>
        <v/>
      </c>
      <c r="B1195" s="78"/>
      <c r="C1195" s="107" t="str">
        <f>PRESUPUESTO!K1194</f>
        <v/>
      </c>
      <c r="D1195" s="87" t="str">
        <f>PRESUPUESTO!L1194</f>
        <v/>
      </c>
      <c r="E1195" s="56" t="str">
        <f>PRESUPUESTO!N1194</f>
        <v/>
      </c>
      <c r="F1195" s="50"/>
      <c r="G1195" s="89" t="str">
        <f>IF(PRESUPUESTO!S1194="","",PRESUPUESTO!S1194)</f>
        <v/>
      </c>
      <c r="H1195" s="89" t="str">
        <f>PRESUPUESTO!T1194</f>
        <v/>
      </c>
      <c r="I1195" s="97" t="str">
        <f>PRESUPUESTO!U1194</f>
        <v/>
      </c>
      <c r="K1195" s="45" t="str">
        <f>PRESUPUESTO!X1194</f>
        <v/>
      </c>
    </row>
    <row r="1196" spans="1:11" s="74" customFormat="1" ht="12" x14ac:dyDescent="0.2">
      <c r="A1196" s="78" t="str">
        <f>PRESUPUESTO!I1195</f>
        <v/>
      </c>
      <c r="B1196" s="78"/>
      <c r="C1196" s="107" t="str">
        <f>PRESUPUESTO!K1195</f>
        <v/>
      </c>
      <c r="D1196" s="87" t="str">
        <f>PRESUPUESTO!L1195</f>
        <v/>
      </c>
      <c r="E1196" s="56" t="str">
        <f>PRESUPUESTO!N1195</f>
        <v/>
      </c>
      <c r="F1196" s="50"/>
      <c r="G1196" s="89" t="str">
        <f>IF(PRESUPUESTO!S1195="","",PRESUPUESTO!S1195)</f>
        <v/>
      </c>
      <c r="H1196" s="89" t="str">
        <f>PRESUPUESTO!T1195</f>
        <v/>
      </c>
      <c r="I1196" s="97" t="str">
        <f>PRESUPUESTO!U1195</f>
        <v/>
      </c>
      <c r="K1196" s="45" t="str">
        <f>PRESUPUESTO!X1195</f>
        <v/>
      </c>
    </row>
    <row r="1197" spans="1:11" s="74" customFormat="1" ht="12" x14ac:dyDescent="0.2">
      <c r="A1197" s="78" t="str">
        <f>PRESUPUESTO!I1196</f>
        <v/>
      </c>
      <c r="B1197" s="78"/>
      <c r="C1197" s="107" t="str">
        <f>PRESUPUESTO!K1196</f>
        <v/>
      </c>
      <c r="D1197" s="87" t="str">
        <f>PRESUPUESTO!L1196</f>
        <v/>
      </c>
      <c r="E1197" s="56" t="str">
        <f>PRESUPUESTO!N1196</f>
        <v/>
      </c>
      <c r="F1197" s="50"/>
      <c r="G1197" s="89" t="str">
        <f>IF(PRESUPUESTO!S1196="","",PRESUPUESTO!S1196)</f>
        <v/>
      </c>
      <c r="H1197" s="89" t="str">
        <f>PRESUPUESTO!T1196</f>
        <v/>
      </c>
      <c r="I1197" s="97" t="str">
        <f>PRESUPUESTO!U1196</f>
        <v/>
      </c>
      <c r="K1197" s="45" t="str">
        <f>PRESUPUESTO!X1196</f>
        <v/>
      </c>
    </row>
    <row r="1198" spans="1:11" s="74" customFormat="1" ht="12" x14ac:dyDescent="0.2">
      <c r="A1198" s="78" t="str">
        <f>PRESUPUESTO!I1197</f>
        <v/>
      </c>
      <c r="B1198" s="78"/>
      <c r="C1198" s="107" t="str">
        <f>PRESUPUESTO!K1197</f>
        <v/>
      </c>
      <c r="D1198" s="87" t="str">
        <f>PRESUPUESTO!L1197</f>
        <v/>
      </c>
      <c r="E1198" s="56" t="str">
        <f>PRESUPUESTO!N1197</f>
        <v/>
      </c>
      <c r="F1198" s="50"/>
      <c r="G1198" s="89" t="str">
        <f>IF(PRESUPUESTO!S1197="","",PRESUPUESTO!S1197)</f>
        <v/>
      </c>
      <c r="H1198" s="89" t="str">
        <f>PRESUPUESTO!T1197</f>
        <v/>
      </c>
      <c r="I1198" s="97" t="str">
        <f>PRESUPUESTO!U1197</f>
        <v/>
      </c>
      <c r="K1198" s="45" t="str">
        <f>PRESUPUESTO!X1197</f>
        <v/>
      </c>
    </row>
    <row r="1199" spans="1:11" s="74" customFormat="1" ht="12" x14ac:dyDescent="0.2">
      <c r="A1199" s="78" t="str">
        <f>PRESUPUESTO!I1198</f>
        <v/>
      </c>
      <c r="B1199" s="78"/>
      <c r="C1199" s="107" t="str">
        <f>PRESUPUESTO!K1198</f>
        <v/>
      </c>
      <c r="D1199" s="87" t="str">
        <f>PRESUPUESTO!L1198</f>
        <v/>
      </c>
      <c r="E1199" s="56" t="str">
        <f>PRESUPUESTO!N1198</f>
        <v/>
      </c>
      <c r="F1199" s="50"/>
      <c r="G1199" s="89" t="str">
        <f>IF(PRESUPUESTO!S1198="","",PRESUPUESTO!S1198)</f>
        <v/>
      </c>
      <c r="H1199" s="89" t="str">
        <f>PRESUPUESTO!T1198</f>
        <v/>
      </c>
      <c r="I1199" s="97" t="str">
        <f>PRESUPUESTO!U1198</f>
        <v/>
      </c>
      <c r="K1199" s="45" t="str">
        <f>PRESUPUESTO!X1198</f>
        <v/>
      </c>
    </row>
    <row r="1200" spans="1:11" s="74" customFormat="1" ht="12" x14ac:dyDescent="0.2">
      <c r="A1200" s="78" t="str">
        <f>PRESUPUESTO!I1199</f>
        <v/>
      </c>
      <c r="B1200" s="78"/>
      <c r="C1200" s="107" t="str">
        <f>PRESUPUESTO!K1199</f>
        <v/>
      </c>
      <c r="D1200" s="87" t="str">
        <f>PRESUPUESTO!L1199</f>
        <v/>
      </c>
      <c r="E1200" s="56" t="str">
        <f>PRESUPUESTO!N1199</f>
        <v/>
      </c>
      <c r="F1200" s="50"/>
      <c r="G1200" s="89" t="str">
        <f>IF(PRESUPUESTO!S1199="","",PRESUPUESTO!S1199)</f>
        <v/>
      </c>
      <c r="H1200" s="89" t="str">
        <f>PRESUPUESTO!T1199</f>
        <v/>
      </c>
      <c r="I1200" s="97" t="str">
        <f>PRESUPUESTO!U1199</f>
        <v/>
      </c>
      <c r="K1200" s="45" t="str">
        <f>PRESUPUESTO!X1199</f>
        <v/>
      </c>
    </row>
    <row r="1201" spans="1:11" s="74" customFormat="1" ht="12" x14ac:dyDescent="0.2">
      <c r="A1201" s="78" t="str">
        <f>PRESUPUESTO!I1200</f>
        <v/>
      </c>
      <c r="B1201" s="78"/>
      <c r="C1201" s="107" t="str">
        <f>PRESUPUESTO!K1200</f>
        <v/>
      </c>
      <c r="D1201" s="87" t="str">
        <f>PRESUPUESTO!L1200</f>
        <v/>
      </c>
      <c r="E1201" s="56" t="str">
        <f>PRESUPUESTO!N1200</f>
        <v/>
      </c>
      <c r="F1201" s="50"/>
      <c r="G1201" s="89" t="str">
        <f>IF(PRESUPUESTO!S1200="","",PRESUPUESTO!S1200)</f>
        <v/>
      </c>
      <c r="H1201" s="89" t="str">
        <f>PRESUPUESTO!T1200</f>
        <v/>
      </c>
      <c r="I1201" s="97" t="str">
        <f>PRESUPUESTO!U1200</f>
        <v/>
      </c>
      <c r="K1201" s="45" t="str">
        <f>PRESUPUESTO!X1200</f>
        <v/>
      </c>
    </row>
    <row r="1202" spans="1:11" s="74" customFormat="1" ht="12" x14ac:dyDescent="0.2">
      <c r="A1202" s="78" t="str">
        <f>PRESUPUESTO!I1201</f>
        <v/>
      </c>
      <c r="B1202" s="78"/>
      <c r="C1202" s="107" t="str">
        <f>PRESUPUESTO!K1201</f>
        <v/>
      </c>
      <c r="D1202" s="87" t="str">
        <f>PRESUPUESTO!L1201</f>
        <v/>
      </c>
      <c r="E1202" s="56" t="str">
        <f>PRESUPUESTO!N1201</f>
        <v/>
      </c>
      <c r="F1202" s="50"/>
      <c r="G1202" s="89" t="str">
        <f>IF(PRESUPUESTO!S1201="","",PRESUPUESTO!S1201)</f>
        <v/>
      </c>
      <c r="H1202" s="89" t="str">
        <f>PRESUPUESTO!T1201</f>
        <v/>
      </c>
      <c r="I1202" s="97" t="str">
        <f>PRESUPUESTO!U1201</f>
        <v/>
      </c>
      <c r="K1202" s="45" t="str">
        <f>PRESUPUESTO!X1201</f>
        <v/>
      </c>
    </row>
    <row r="1203" spans="1:11" s="74" customFormat="1" ht="12" x14ac:dyDescent="0.2">
      <c r="A1203" s="78" t="str">
        <f>PRESUPUESTO!I1202</f>
        <v/>
      </c>
      <c r="B1203" s="78"/>
      <c r="C1203" s="107" t="str">
        <f>PRESUPUESTO!K1202</f>
        <v/>
      </c>
      <c r="D1203" s="87" t="str">
        <f>PRESUPUESTO!L1202</f>
        <v/>
      </c>
      <c r="E1203" s="56" t="str">
        <f>PRESUPUESTO!N1202</f>
        <v/>
      </c>
      <c r="F1203" s="50"/>
      <c r="G1203" s="89" t="str">
        <f>IF(PRESUPUESTO!S1202="","",PRESUPUESTO!S1202)</f>
        <v/>
      </c>
      <c r="H1203" s="89" t="str">
        <f>PRESUPUESTO!T1202</f>
        <v/>
      </c>
      <c r="I1203" s="97" t="str">
        <f>PRESUPUESTO!U1202</f>
        <v/>
      </c>
      <c r="K1203" s="45" t="str">
        <f>PRESUPUESTO!X1202</f>
        <v/>
      </c>
    </row>
    <row r="1204" spans="1:11" s="74" customFormat="1" ht="12" x14ac:dyDescent="0.2">
      <c r="A1204" s="78" t="str">
        <f>PRESUPUESTO!I1203</f>
        <v/>
      </c>
      <c r="B1204" s="78"/>
      <c r="C1204" s="107" t="str">
        <f>PRESUPUESTO!K1203</f>
        <v/>
      </c>
      <c r="D1204" s="87" t="str">
        <f>PRESUPUESTO!L1203</f>
        <v/>
      </c>
      <c r="E1204" s="56" t="str">
        <f>PRESUPUESTO!N1203</f>
        <v/>
      </c>
      <c r="F1204" s="50"/>
      <c r="G1204" s="89" t="str">
        <f>IF(PRESUPUESTO!S1203="","",PRESUPUESTO!S1203)</f>
        <v/>
      </c>
      <c r="H1204" s="89" t="str">
        <f>PRESUPUESTO!T1203</f>
        <v/>
      </c>
      <c r="I1204" s="97" t="str">
        <f>PRESUPUESTO!U1203</f>
        <v/>
      </c>
      <c r="K1204" s="45" t="str">
        <f>PRESUPUESTO!X1203</f>
        <v/>
      </c>
    </row>
    <row r="1205" spans="1:11" s="74" customFormat="1" ht="12" x14ac:dyDescent="0.2">
      <c r="A1205" s="78" t="str">
        <f>PRESUPUESTO!I1204</f>
        <v/>
      </c>
      <c r="B1205" s="78"/>
      <c r="C1205" s="107" t="str">
        <f>PRESUPUESTO!K1204</f>
        <v/>
      </c>
      <c r="D1205" s="87" t="str">
        <f>PRESUPUESTO!L1204</f>
        <v/>
      </c>
      <c r="E1205" s="56" t="str">
        <f>PRESUPUESTO!N1204</f>
        <v/>
      </c>
      <c r="F1205" s="50"/>
      <c r="G1205" s="89" t="str">
        <f>IF(PRESUPUESTO!S1204="","",PRESUPUESTO!S1204)</f>
        <v/>
      </c>
      <c r="H1205" s="89" t="str">
        <f>PRESUPUESTO!T1204</f>
        <v/>
      </c>
      <c r="I1205" s="97" t="str">
        <f>PRESUPUESTO!U1204</f>
        <v/>
      </c>
      <c r="K1205" s="45" t="str">
        <f>PRESUPUESTO!X1204</f>
        <v/>
      </c>
    </row>
    <row r="1206" spans="1:11" s="74" customFormat="1" ht="12" x14ac:dyDescent="0.2">
      <c r="A1206" s="78" t="str">
        <f>PRESUPUESTO!I1205</f>
        <v/>
      </c>
      <c r="B1206" s="78"/>
      <c r="C1206" s="107" t="str">
        <f>PRESUPUESTO!K1205</f>
        <v/>
      </c>
      <c r="D1206" s="87" t="str">
        <f>PRESUPUESTO!L1205</f>
        <v/>
      </c>
      <c r="E1206" s="56" t="str">
        <f>PRESUPUESTO!N1205</f>
        <v/>
      </c>
      <c r="F1206" s="50"/>
      <c r="G1206" s="89" t="str">
        <f>IF(PRESUPUESTO!S1205="","",PRESUPUESTO!S1205)</f>
        <v/>
      </c>
      <c r="H1206" s="89" t="str">
        <f>PRESUPUESTO!T1205</f>
        <v/>
      </c>
      <c r="I1206" s="97" t="str">
        <f>PRESUPUESTO!U1205</f>
        <v/>
      </c>
      <c r="K1206" s="45" t="str">
        <f>PRESUPUESTO!X1205</f>
        <v/>
      </c>
    </row>
    <row r="1207" spans="1:11" s="74" customFormat="1" ht="12" x14ac:dyDescent="0.2">
      <c r="A1207" s="78" t="str">
        <f>PRESUPUESTO!I1206</f>
        <v/>
      </c>
      <c r="B1207" s="78"/>
      <c r="C1207" s="107" t="str">
        <f>PRESUPUESTO!K1206</f>
        <v/>
      </c>
      <c r="D1207" s="87" t="str">
        <f>PRESUPUESTO!L1206</f>
        <v/>
      </c>
      <c r="E1207" s="56" t="str">
        <f>PRESUPUESTO!N1206</f>
        <v/>
      </c>
      <c r="F1207" s="50"/>
      <c r="G1207" s="89" t="str">
        <f>IF(PRESUPUESTO!S1206="","",PRESUPUESTO!S1206)</f>
        <v/>
      </c>
      <c r="H1207" s="89" t="str">
        <f>PRESUPUESTO!T1206</f>
        <v/>
      </c>
      <c r="I1207" s="97" t="str">
        <f>PRESUPUESTO!U1206</f>
        <v/>
      </c>
      <c r="K1207" s="45" t="str">
        <f>PRESUPUESTO!X1206</f>
        <v/>
      </c>
    </row>
    <row r="1208" spans="1:11" s="74" customFormat="1" ht="12" x14ac:dyDescent="0.2">
      <c r="A1208" s="78" t="str">
        <f>PRESUPUESTO!I1207</f>
        <v/>
      </c>
      <c r="B1208" s="78"/>
      <c r="C1208" s="107" t="str">
        <f>PRESUPUESTO!K1207</f>
        <v/>
      </c>
      <c r="D1208" s="87" t="str">
        <f>PRESUPUESTO!L1207</f>
        <v/>
      </c>
      <c r="E1208" s="56" t="str">
        <f>PRESUPUESTO!N1207</f>
        <v/>
      </c>
      <c r="F1208" s="50"/>
      <c r="G1208" s="89" t="str">
        <f>IF(PRESUPUESTO!S1207="","",PRESUPUESTO!S1207)</f>
        <v/>
      </c>
      <c r="H1208" s="89" t="str">
        <f>PRESUPUESTO!T1207</f>
        <v/>
      </c>
      <c r="I1208" s="97" t="str">
        <f>PRESUPUESTO!U1207</f>
        <v/>
      </c>
      <c r="K1208" s="45" t="str">
        <f>PRESUPUESTO!X1207</f>
        <v/>
      </c>
    </row>
    <row r="1209" spans="1:11" s="74" customFormat="1" ht="12" x14ac:dyDescent="0.2">
      <c r="A1209" s="78" t="str">
        <f>PRESUPUESTO!I1208</f>
        <v/>
      </c>
      <c r="B1209" s="78"/>
      <c r="C1209" s="107" t="str">
        <f>PRESUPUESTO!K1208</f>
        <v/>
      </c>
      <c r="D1209" s="87" t="str">
        <f>PRESUPUESTO!L1208</f>
        <v/>
      </c>
      <c r="E1209" s="56" t="str">
        <f>PRESUPUESTO!N1208</f>
        <v/>
      </c>
      <c r="F1209" s="50"/>
      <c r="G1209" s="89" t="str">
        <f>IF(PRESUPUESTO!S1208="","",PRESUPUESTO!S1208)</f>
        <v/>
      </c>
      <c r="H1209" s="89" t="str">
        <f>PRESUPUESTO!T1208</f>
        <v/>
      </c>
      <c r="I1209" s="97" t="str">
        <f>PRESUPUESTO!U1208</f>
        <v/>
      </c>
      <c r="K1209" s="45" t="str">
        <f>PRESUPUESTO!X1208</f>
        <v/>
      </c>
    </row>
    <row r="1210" spans="1:11" s="74" customFormat="1" ht="12" x14ac:dyDescent="0.2">
      <c r="A1210" s="78" t="str">
        <f>PRESUPUESTO!I1209</f>
        <v/>
      </c>
      <c r="B1210" s="78"/>
      <c r="C1210" s="107" t="str">
        <f>PRESUPUESTO!K1209</f>
        <v/>
      </c>
      <c r="D1210" s="87" t="str">
        <f>PRESUPUESTO!L1209</f>
        <v/>
      </c>
      <c r="E1210" s="56" t="str">
        <f>PRESUPUESTO!N1209</f>
        <v/>
      </c>
      <c r="F1210" s="50"/>
      <c r="G1210" s="89" t="str">
        <f>IF(PRESUPUESTO!S1209="","",PRESUPUESTO!S1209)</f>
        <v/>
      </c>
      <c r="H1210" s="89" t="str">
        <f>PRESUPUESTO!T1209</f>
        <v/>
      </c>
      <c r="I1210" s="97" t="str">
        <f>PRESUPUESTO!U1209</f>
        <v/>
      </c>
      <c r="K1210" s="45" t="str">
        <f>PRESUPUESTO!X1209</f>
        <v/>
      </c>
    </row>
    <row r="1211" spans="1:11" s="74" customFormat="1" ht="12" x14ac:dyDescent="0.2">
      <c r="A1211" s="78" t="str">
        <f>PRESUPUESTO!I1210</f>
        <v/>
      </c>
      <c r="B1211" s="78"/>
      <c r="C1211" s="107" t="str">
        <f>PRESUPUESTO!K1210</f>
        <v/>
      </c>
      <c r="D1211" s="87" t="str">
        <f>PRESUPUESTO!L1210</f>
        <v/>
      </c>
      <c r="E1211" s="56" t="str">
        <f>PRESUPUESTO!N1210</f>
        <v/>
      </c>
      <c r="F1211" s="50"/>
      <c r="G1211" s="89" t="str">
        <f>IF(PRESUPUESTO!S1210="","",PRESUPUESTO!S1210)</f>
        <v/>
      </c>
      <c r="H1211" s="89" t="str">
        <f>PRESUPUESTO!T1210</f>
        <v/>
      </c>
      <c r="I1211" s="97" t="str">
        <f>PRESUPUESTO!U1210</f>
        <v/>
      </c>
      <c r="K1211" s="45" t="str">
        <f>PRESUPUESTO!X1210</f>
        <v/>
      </c>
    </row>
    <row r="1212" spans="1:11" s="74" customFormat="1" ht="12" x14ac:dyDescent="0.2">
      <c r="A1212" s="78" t="str">
        <f>PRESUPUESTO!I1211</f>
        <v/>
      </c>
      <c r="B1212" s="78"/>
      <c r="C1212" s="107" t="str">
        <f>PRESUPUESTO!K1211</f>
        <v/>
      </c>
      <c r="D1212" s="87" t="str">
        <f>PRESUPUESTO!L1211</f>
        <v/>
      </c>
      <c r="E1212" s="56" t="str">
        <f>PRESUPUESTO!N1211</f>
        <v/>
      </c>
      <c r="F1212" s="50"/>
      <c r="G1212" s="89" t="str">
        <f>IF(PRESUPUESTO!S1211="","",PRESUPUESTO!S1211)</f>
        <v/>
      </c>
      <c r="H1212" s="89" t="str">
        <f>PRESUPUESTO!T1211</f>
        <v/>
      </c>
      <c r="I1212" s="97" t="str">
        <f>PRESUPUESTO!U1211</f>
        <v/>
      </c>
      <c r="K1212" s="45" t="str">
        <f>PRESUPUESTO!X1211</f>
        <v/>
      </c>
    </row>
    <row r="1213" spans="1:11" s="74" customFormat="1" ht="12" x14ac:dyDescent="0.2">
      <c r="A1213" s="78" t="str">
        <f>PRESUPUESTO!I1212</f>
        <v/>
      </c>
      <c r="B1213" s="78"/>
      <c r="C1213" s="107" t="str">
        <f>PRESUPUESTO!K1212</f>
        <v/>
      </c>
      <c r="D1213" s="87" t="str">
        <f>PRESUPUESTO!L1212</f>
        <v/>
      </c>
      <c r="E1213" s="56" t="str">
        <f>PRESUPUESTO!N1212</f>
        <v/>
      </c>
      <c r="F1213" s="50"/>
      <c r="G1213" s="89" t="str">
        <f>IF(PRESUPUESTO!S1212="","",PRESUPUESTO!S1212)</f>
        <v/>
      </c>
      <c r="H1213" s="89" t="str">
        <f>PRESUPUESTO!T1212</f>
        <v/>
      </c>
      <c r="I1213" s="97" t="str">
        <f>PRESUPUESTO!U1212</f>
        <v/>
      </c>
      <c r="K1213" s="45" t="str">
        <f>PRESUPUESTO!X1212</f>
        <v/>
      </c>
    </row>
    <row r="1214" spans="1:11" s="74" customFormat="1" ht="12" x14ac:dyDescent="0.2">
      <c r="A1214" s="78" t="str">
        <f>PRESUPUESTO!I1213</f>
        <v/>
      </c>
      <c r="B1214" s="78"/>
      <c r="C1214" s="107" t="str">
        <f>PRESUPUESTO!K1213</f>
        <v/>
      </c>
      <c r="D1214" s="87" t="str">
        <f>PRESUPUESTO!L1213</f>
        <v/>
      </c>
      <c r="E1214" s="56" t="str">
        <f>PRESUPUESTO!N1213</f>
        <v/>
      </c>
      <c r="F1214" s="50"/>
      <c r="G1214" s="89" t="str">
        <f>IF(PRESUPUESTO!S1213="","",PRESUPUESTO!S1213)</f>
        <v/>
      </c>
      <c r="H1214" s="89" t="str">
        <f>PRESUPUESTO!T1213</f>
        <v/>
      </c>
      <c r="I1214" s="97" t="str">
        <f>PRESUPUESTO!U1213</f>
        <v/>
      </c>
      <c r="K1214" s="45" t="str">
        <f>PRESUPUESTO!X1213</f>
        <v/>
      </c>
    </row>
    <row r="1215" spans="1:11" s="74" customFormat="1" ht="12" x14ac:dyDescent="0.2">
      <c r="A1215" s="78" t="str">
        <f>PRESUPUESTO!I1214</f>
        <v/>
      </c>
      <c r="B1215" s="78"/>
      <c r="C1215" s="107" t="str">
        <f>PRESUPUESTO!K1214</f>
        <v/>
      </c>
      <c r="D1215" s="87" t="str">
        <f>PRESUPUESTO!L1214</f>
        <v/>
      </c>
      <c r="E1215" s="56" t="str">
        <f>PRESUPUESTO!N1214</f>
        <v/>
      </c>
      <c r="F1215" s="50"/>
      <c r="G1215" s="89" t="str">
        <f>IF(PRESUPUESTO!S1214="","",PRESUPUESTO!S1214)</f>
        <v/>
      </c>
      <c r="H1215" s="89" t="str">
        <f>PRESUPUESTO!T1214</f>
        <v/>
      </c>
      <c r="I1215" s="97" t="str">
        <f>PRESUPUESTO!U1214</f>
        <v/>
      </c>
      <c r="K1215" s="45" t="str">
        <f>PRESUPUESTO!X1214</f>
        <v/>
      </c>
    </row>
    <row r="1216" spans="1:11" s="74" customFormat="1" ht="12" x14ac:dyDescent="0.2">
      <c r="A1216" s="78" t="str">
        <f>PRESUPUESTO!I1215</f>
        <v/>
      </c>
      <c r="B1216" s="78"/>
      <c r="C1216" s="107" t="str">
        <f>PRESUPUESTO!K1215</f>
        <v/>
      </c>
      <c r="D1216" s="87" t="str">
        <f>PRESUPUESTO!L1215</f>
        <v/>
      </c>
      <c r="E1216" s="56" t="str">
        <f>PRESUPUESTO!N1215</f>
        <v/>
      </c>
      <c r="F1216" s="50"/>
      <c r="G1216" s="89" t="str">
        <f>IF(PRESUPUESTO!S1215="","",PRESUPUESTO!S1215)</f>
        <v/>
      </c>
      <c r="H1216" s="89" t="str">
        <f>PRESUPUESTO!T1215</f>
        <v/>
      </c>
      <c r="I1216" s="97" t="str">
        <f>PRESUPUESTO!U1215</f>
        <v/>
      </c>
      <c r="K1216" s="45" t="str">
        <f>PRESUPUESTO!X1215</f>
        <v/>
      </c>
    </row>
    <row r="1217" spans="1:11" s="74" customFormat="1" ht="12" x14ac:dyDescent="0.2">
      <c r="A1217" s="78" t="str">
        <f>PRESUPUESTO!I1216</f>
        <v/>
      </c>
      <c r="B1217" s="78"/>
      <c r="C1217" s="107" t="str">
        <f>PRESUPUESTO!K1216</f>
        <v/>
      </c>
      <c r="D1217" s="87" t="str">
        <f>PRESUPUESTO!L1216</f>
        <v/>
      </c>
      <c r="E1217" s="56" t="str">
        <f>PRESUPUESTO!N1216</f>
        <v/>
      </c>
      <c r="F1217" s="50"/>
      <c r="G1217" s="89" t="str">
        <f>IF(PRESUPUESTO!S1216="","",PRESUPUESTO!S1216)</f>
        <v/>
      </c>
      <c r="H1217" s="89" t="str">
        <f>PRESUPUESTO!T1216</f>
        <v/>
      </c>
      <c r="I1217" s="97" t="str">
        <f>PRESUPUESTO!U1216</f>
        <v/>
      </c>
      <c r="K1217" s="45" t="str">
        <f>PRESUPUESTO!X1216</f>
        <v/>
      </c>
    </row>
    <row r="1218" spans="1:11" s="74" customFormat="1" ht="12" x14ac:dyDescent="0.2">
      <c r="A1218" s="78" t="str">
        <f>PRESUPUESTO!I1217</f>
        <v/>
      </c>
      <c r="B1218" s="78"/>
      <c r="C1218" s="107" t="str">
        <f>PRESUPUESTO!K1217</f>
        <v/>
      </c>
      <c r="D1218" s="87" t="str">
        <f>PRESUPUESTO!L1217</f>
        <v/>
      </c>
      <c r="E1218" s="56" t="str">
        <f>PRESUPUESTO!N1217</f>
        <v/>
      </c>
      <c r="F1218" s="50"/>
      <c r="G1218" s="89" t="str">
        <f>IF(PRESUPUESTO!S1217="","",PRESUPUESTO!S1217)</f>
        <v/>
      </c>
      <c r="H1218" s="89" t="str">
        <f>PRESUPUESTO!T1217</f>
        <v/>
      </c>
      <c r="I1218" s="97" t="str">
        <f>PRESUPUESTO!U1217</f>
        <v/>
      </c>
      <c r="K1218" s="45" t="str">
        <f>PRESUPUESTO!X1217</f>
        <v/>
      </c>
    </row>
    <row r="1219" spans="1:11" s="74" customFormat="1" ht="12" x14ac:dyDescent="0.2">
      <c r="A1219" s="78" t="str">
        <f>PRESUPUESTO!I1218</f>
        <v/>
      </c>
      <c r="B1219" s="78"/>
      <c r="C1219" s="107" t="str">
        <f>PRESUPUESTO!K1218</f>
        <v/>
      </c>
      <c r="D1219" s="87" t="str">
        <f>PRESUPUESTO!L1218</f>
        <v/>
      </c>
      <c r="E1219" s="56" t="str">
        <f>PRESUPUESTO!N1218</f>
        <v/>
      </c>
      <c r="F1219" s="50"/>
      <c r="G1219" s="89" t="str">
        <f>IF(PRESUPUESTO!S1218="","",PRESUPUESTO!S1218)</f>
        <v/>
      </c>
      <c r="H1219" s="89" t="str">
        <f>PRESUPUESTO!T1218</f>
        <v/>
      </c>
      <c r="I1219" s="97" t="str">
        <f>PRESUPUESTO!U1218</f>
        <v/>
      </c>
      <c r="K1219" s="45" t="str">
        <f>PRESUPUESTO!X1218</f>
        <v/>
      </c>
    </row>
    <row r="1220" spans="1:11" s="74" customFormat="1" ht="12" x14ac:dyDescent="0.2">
      <c r="A1220" s="78" t="str">
        <f>PRESUPUESTO!I1219</f>
        <v/>
      </c>
      <c r="B1220" s="78"/>
      <c r="C1220" s="107" t="str">
        <f>PRESUPUESTO!K1219</f>
        <v/>
      </c>
      <c r="D1220" s="87" t="str">
        <f>PRESUPUESTO!L1219</f>
        <v/>
      </c>
      <c r="E1220" s="56" t="str">
        <f>PRESUPUESTO!N1219</f>
        <v/>
      </c>
      <c r="F1220" s="50"/>
      <c r="G1220" s="89" t="str">
        <f>IF(PRESUPUESTO!S1219="","",PRESUPUESTO!S1219)</f>
        <v/>
      </c>
      <c r="H1220" s="89" t="str">
        <f>PRESUPUESTO!T1219</f>
        <v/>
      </c>
      <c r="I1220" s="97" t="str">
        <f>PRESUPUESTO!U1219</f>
        <v/>
      </c>
      <c r="K1220" s="45" t="str">
        <f>PRESUPUESTO!X1219</f>
        <v/>
      </c>
    </row>
    <row r="1221" spans="1:11" s="74" customFormat="1" ht="12" x14ac:dyDescent="0.2">
      <c r="A1221" s="78" t="str">
        <f>PRESUPUESTO!I1220</f>
        <v/>
      </c>
      <c r="B1221" s="78"/>
      <c r="C1221" s="107" t="str">
        <f>PRESUPUESTO!K1220</f>
        <v/>
      </c>
      <c r="D1221" s="87" t="str">
        <f>PRESUPUESTO!L1220</f>
        <v/>
      </c>
      <c r="E1221" s="56" t="str">
        <f>PRESUPUESTO!N1220</f>
        <v/>
      </c>
      <c r="F1221" s="50"/>
      <c r="G1221" s="89" t="str">
        <f>IF(PRESUPUESTO!S1220="","",PRESUPUESTO!S1220)</f>
        <v/>
      </c>
      <c r="H1221" s="89" t="str">
        <f>PRESUPUESTO!T1220</f>
        <v/>
      </c>
      <c r="I1221" s="97" t="str">
        <f>PRESUPUESTO!U1220</f>
        <v/>
      </c>
      <c r="K1221" s="45" t="str">
        <f>PRESUPUESTO!X1220</f>
        <v/>
      </c>
    </row>
    <row r="1222" spans="1:11" s="74" customFormat="1" ht="12" x14ac:dyDescent="0.2">
      <c r="A1222" s="78" t="str">
        <f>PRESUPUESTO!I1221</f>
        <v/>
      </c>
      <c r="B1222" s="78"/>
      <c r="C1222" s="107" t="str">
        <f>PRESUPUESTO!K1221</f>
        <v/>
      </c>
      <c r="D1222" s="87" t="str">
        <f>PRESUPUESTO!L1221</f>
        <v/>
      </c>
      <c r="E1222" s="56" t="str">
        <f>PRESUPUESTO!N1221</f>
        <v/>
      </c>
      <c r="F1222" s="50"/>
      <c r="G1222" s="89" t="str">
        <f>IF(PRESUPUESTO!S1221="","",PRESUPUESTO!S1221)</f>
        <v/>
      </c>
      <c r="H1222" s="89" t="str">
        <f>PRESUPUESTO!T1221</f>
        <v/>
      </c>
      <c r="I1222" s="97" t="str">
        <f>PRESUPUESTO!U1221</f>
        <v/>
      </c>
      <c r="K1222" s="45" t="str">
        <f>PRESUPUESTO!X1221</f>
        <v/>
      </c>
    </row>
    <row r="1223" spans="1:11" s="74" customFormat="1" ht="12" x14ac:dyDescent="0.2">
      <c r="A1223" s="78" t="str">
        <f>PRESUPUESTO!I1222</f>
        <v/>
      </c>
      <c r="B1223" s="78"/>
      <c r="C1223" s="107" t="str">
        <f>PRESUPUESTO!K1222</f>
        <v/>
      </c>
      <c r="D1223" s="87" t="str">
        <f>PRESUPUESTO!L1222</f>
        <v/>
      </c>
      <c r="E1223" s="56" t="str">
        <f>PRESUPUESTO!N1222</f>
        <v/>
      </c>
      <c r="F1223" s="50"/>
      <c r="G1223" s="89" t="str">
        <f>IF(PRESUPUESTO!S1222="","",PRESUPUESTO!S1222)</f>
        <v/>
      </c>
      <c r="H1223" s="89" t="str">
        <f>PRESUPUESTO!T1222</f>
        <v/>
      </c>
      <c r="I1223" s="97" t="str">
        <f>PRESUPUESTO!U1222</f>
        <v/>
      </c>
      <c r="K1223" s="45" t="str">
        <f>PRESUPUESTO!X1222</f>
        <v/>
      </c>
    </row>
    <row r="1224" spans="1:11" s="74" customFormat="1" ht="12" x14ac:dyDescent="0.2">
      <c r="A1224" s="78" t="str">
        <f>PRESUPUESTO!I1223</f>
        <v/>
      </c>
      <c r="B1224" s="78"/>
      <c r="C1224" s="107" t="str">
        <f>PRESUPUESTO!K1223</f>
        <v/>
      </c>
      <c r="D1224" s="87" t="str">
        <f>PRESUPUESTO!L1223</f>
        <v/>
      </c>
      <c r="E1224" s="56" t="str">
        <f>PRESUPUESTO!N1223</f>
        <v/>
      </c>
      <c r="F1224" s="50"/>
      <c r="G1224" s="89" t="str">
        <f>IF(PRESUPUESTO!S1223="","",PRESUPUESTO!S1223)</f>
        <v/>
      </c>
      <c r="H1224" s="89" t="str">
        <f>PRESUPUESTO!T1223</f>
        <v/>
      </c>
      <c r="I1224" s="97" t="str">
        <f>PRESUPUESTO!U1223</f>
        <v/>
      </c>
      <c r="K1224" s="45" t="str">
        <f>PRESUPUESTO!X1223</f>
        <v/>
      </c>
    </row>
    <row r="1225" spans="1:11" s="74" customFormat="1" ht="12" x14ac:dyDescent="0.2">
      <c r="A1225" s="78" t="str">
        <f>PRESUPUESTO!I1224</f>
        <v/>
      </c>
      <c r="B1225" s="78"/>
      <c r="C1225" s="107" t="str">
        <f>PRESUPUESTO!K1224</f>
        <v/>
      </c>
      <c r="D1225" s="87" t="str">
        <f>PRESUPUESTO!L1224</f>
        <v/>
      </c>
      <c r="E1225" s="56" t="str">
        <f>PRESUPUESTO!N1224</f>
        <v/>
      </c>
      <c r="F1225" s="50"/>
      <c r="G1225" s="89" t="str">
        <f>IF(PRESUPUESTO!S1224="","",PRESUPUESTO!S1224)</f>
        <v/>
      </c>
      <c r="H1225" s="89" t="str">
        <f>PRESUPUESTO!T1224</f>
        <v/>
      </c>
      <c r="I1225" s="97" t="str">
        <f>PRESUPUESTO!U1224</f>
        <v/>
      </c>
      <c r="K1225" s="45" t="str">
        <f>PRESUPUESTO!X1224</f>
        <v/>
      </c>
    </row>
    <row r="1226" spans="1:11" s="74" customFormat="1" ht="12" x14ac:dyDescent="0.2">
      <c r="A1226" s="78" t="str">
        <f>PRESUPUESTO!I1225</f>
        <v/>
      </c>
      <c r="B1226" s="78"/>
      <c r="C1226" s="107" t="str">
        <f>PRESUPUESTO!K1225</f>
        <v/>
      </c>
      <c r="D1226" s="87" t="str">
        <f>PRESUPUESTO!L1225</f>
        <v/>
      </c>
      <c r="E1226" s="56" t="str">
        <f>PRESUPUESTO!N1225</f>
        <v/>
      </c>
      <c r="F1226" s="50"/>
      <c r="G1226" s="89" t="str">
        <f>IF(PRESUPUESTO!S1225="","",PRESUPUESTO!S1225)</f>
        <v/>
      </c>
      <c r="H1226" s="89" t="str">
        <f>PRESUPUESTO!T1225</f>
        <v/>
      </c>
      <c r="I1226" s="97" t="str">
        <f>PRESUPUESTO!U1225</f>
        <v/>
      </c>
      <c r="K1226" s="45" t="str">
        <f>PRESUPUESTO!X1225</f>
        <v/>
      </c>
    </row>
    <row r="1227" spans="1:11" s="74" customFormat="1" ht="12" x14ac:dyDescent="0.2">
      <c r="A1227" s="78" t="str">
        <f>PRESUPUESTO!I1226</f>
        <v/>
      </c>
      <c r="B1227" s="78"/>
      <c r="C1227" s="107" t="str">
        <f>PRESUPUESTO!K1226</f>
        <v/>
      </c>
      <c r="D1227" s="87" t="str">
        <f>PRESUPUESTO!L1226</f>
        <v/>
      </c>
      <c r="E1227" s="56" t="str">
        <f>PRESUPUESTO!N1226</f>
        <v/>
      </c>
      <c r="F1227" s="50"/>
      <c r="G1227" s="89" t="str">
        <f>IF(PRESUPUESTO!S1226="","",PRESUPUESTO!S1226)</f>
        <v/>
      </c>
      <c r="H1227" s="89" t="str">
        <f>PRESUPUESTO!T1226</f>
        <v/>
      </c>
      <c r="I1227" s="97" t="str">
        <f>PRESUPUESTO!U1226</f>
        <v/>
      </c>
      <c r="K1227" s="45" t="str">
        <f>PRESUPUESTO!X1226</f>
        <v/>
      </c>
    </row>
    <row r="1228" spans="1:11" s="74" customFormat="1" ht="12" x14ac:dyDescent="0.2">
      <c r="A1228" s="78" t="str">
        <f>PRESUPUESTO!I1227</f>
        <v/>
      </c>
      <c r="B1228" s="78"/>
      <c r="C1228" s="107" t="str">
        <f>PRESUPUESTO!K1227</f>
        <v/>
      </c>
      <c r="D1228" s="87" t="str">
        <f>PRESUPUESTO!L1227</f>
        <v/>
      </c>
      <c r="E1228" s="56" t="str">
        <f>PRESUPUESTO!N1227</f>
        <v/>
      </c>
      <c r="F1228" s="50"/>
      <c r="G1228" s="89" t="str">
        <f>IF(PRESUPUESTO!S1227="","",PRESUPUESTO!S1227)</f>
        <v/>
      </c>
      <c r="H1228" s="89" t="str">
        <f>PRESUPUESTO!T1227</f>
        <v/>
      </c>
      <c r="I1228" s="97" t="str">
        <f>PRESUPUESTO!U1227</f>
        <v/>
      </c>
      <c r="K1228" s="45" t="str">
        <f>PRESUPUESTO!X1227</f>
        <v/>
      </c>
    </row>
    <row r="1229" spans="1:11" s="74" customFormat="1" ht="12" x14ac:dyDescent="0.2">
      <c r="A1229" s="78" t="str">
        <f>PRESUPUESTO!I1228</f>
        <v/>
      </c>
      <c r="B1229" s="78"/>
      <c r="C1229" s="107" t="str">
        <f>PRESUPUESTO!K1228</f>
        <v/>
      </c>
      <c r="D1229" s="87" t="str">
        <f>PRESUPUESTO!L1228</f>
        <v/>
      </c>
      <c r="E1229" s="56" t="str">
        <f>PRESUPUESTO!N1228</f>
        <v/>
      </c>
      <c r="F1229" s="50"/>
      <c r="G1229" s="89" t="str">
        <f>IF(PRESUPUESTO!S1228="","",PRESUPUESTO!S1228)</f>
        <v/>
      </c>
      <c r="H1229" s="89" t="str">
        <f>PRESUPUESTO!T1228</f>
        <v/>
      </c>
      <c r="I1229" s="97" t="str">
        <f>PRESUPUESTO!U1228</f>
        <v/>
      </c>
      <c r="K1229" s="45" t="str">
        <f>PRESUPUESTO!X1228</f>
        <v/>
      </c>
    </row>
    <row r="1230" spans="1:11" s="74" customFormat="1" ht="12" x14ac:dyDescent="0.2">
      <c r="A1230" s="78" t="str">
        <f>PRESUPUESTO!I1229</f>
        <v/>
      </c>
      <c r="B1230" s="78"/>
      <c r="C1230" s="107" t="str">
        <f>PRESUPUESTO!K1229</f>
        <v/>
      </c>
      <c r="D1230" s="87" t="str">
        <f>PRESUPUESTO!L1229</f>
        <v/>
      </c>
      <c r="E1230" s="56" t="str">
        <f>PRESUPUESTO!N1229</f>
        <v/>
      </c>
      <c r="F1230" s="50"/>
      <c r="G1230" s="89" t="str">
        <f>IF(PRESUPUESTO!S1229="","",PRESUPUESTO!S1229)</f>
        <v/>
      </c>
      <c r="H1230" s="89" t="str">
        <f>PRESUPUESTO!T1229</f>
        <v/>
      </c>
      <c r="I1230" s="97" t="str">
        <f>PRESUPUESTO!U1229</f>
        <v/>
      </c>
      <c r="K1230" s="45" t="str">
        <f>PRESUPUESTO!X1229</f>
        <v/>
      </c>
    </row>
    <row r="1231" spans="1:11" s="74" customFormat="1" ht="12" x14ac:dyDescent="0.2">
      <c r="A1231" s="78" t="str">
        <f>PRESUPUESTO!I1230</f>
        <v/>
      </c>
      <c r="B1231" s="78"/>
      <c r="C1231" s="107" t="str">
        <f>PRESUPUESTO!K1230</f>
        <v/>
      </c>
      <c r="D1231" s="87" t="str">
        <f>PRESUPUESTO!L1230</f>
        <v/>
      </c>
      <c r="E1231" s="56" t="str">
        <f>PRESUPUESTO!N1230</f>
        <v/>
      </c>
      <c r="F1231" s="50"/>
      <c r="G1231" s="89" t="str">
        <f>IF(PRESUPUESTO!S1230="","",PRESUPUESTO!S1230)</f>
        <v/>
      </c>
      <c r="H1231" s="89" t="str">
        <f>PRESUPUESTO!T1230</f>
        <v/>
      </c>
      <c r="I1231" s="97" t="str">
        <f>PRESUPUESTO!U1230</f>
        <v/>
      </c>
      <c r="K1231" s="45" t="str">
        <f>PRESUPUESTO!X1230</f>
        <v/>
      </c>
    </row>
    <row r="1232" spans="1:11" s="74" customFormat="1" ht="12" x14ac:dyDescent="0.2">
      <c r="A1232" s="78" t="str">
        <f>PRESUPUESTO!I1231</f>
        <v/>
      </c>
      <c r="B1232" s="78"/>
      <c r="C1232" s="107" t="str">
        <f>PRESUPUESTO!K1231</f>
        <v/>
      </c>
      <c r="D1232" s="87" t="str">
        <f>PRESUPUESTO!L1231</f>
        <v/>
      </c>
      <c r="E1232" s="56" t="str">
        <f>PRESUPUESTO!N1231</f>
        <v/>
      </c>
      <c r="F1232" s="50"/>
      <c r="G1232" s="89" t="str">
        <f>IF(PRESUPUESTO!S1231="","",PRESUPUESTO!S1231)</f>
        <v/>
      </c>
      <c r="H1232" s="89" t="str">
        <f>PRESUPUESTO!T1231</f>
        <v/>
      </c>
      <c r="I1232" s="97" t="str">
        <f>PRESUPUESTO!U1231</f>
        <v/>
      </c>
      <c r="K1232" s="45" t="str">
        <f>PRESUPUESTO!X1231</f>
        <v/>
      </c>
    </row>
    <row r="1233" spans="1:11" s="74" customFormat="1" ht="12" x14ac:dyDescent="0.2">
      <c r="A1233" s="78" t="str">
        <f>PRESUPUESTO!I1232</f>
        <v/>
      </c>
      <c r="B1233" s="78"/>
      <c r="C1233" s="107" t="str">
        <f>PRESUPUESTO!K1232</f>
        <v/>
      </c>
      <c r="D1233" s="87" t="str">
        <f>PRESUPUESTO!L1232</f>
        <v/>
      </c>
      <c r="E1233" s="56" t="str">
        <f>PRESUPUESTO!N1232</f>
        <v/>
      </c>
      <c r="F1233" s="50"/>
      <c r="G1233" s="89" t="str">
        <f>IF(PRESUPUESTO!S1232="","",PRESUPUESTO!S1232)</f>
        <v/>
      </c>
      <c r="H1233" s="89" t="str">
        <f>PRESUPUESTO!T1232</f>
        <v/>
      </c>
      <c r="I1233" s="97" t="str">
        <f>PRESUPUESTO!U1232</f>
        <v/>
      </c>
      <c r="K1233" s="45" t="str">
        <f>PRESUPUESTO!X1232</f>
        <v/>
      </c>
    </row>
    <row r="1234" spans="1:11" s="74" customFormat="1" ht="12" x14ac:dyDescent="0.2">
      <c r="A1234" s="78" t="str">
        <f>PRESUPUESTO!I1233</f>
        <v/>
      </c>
      <c r="B1234" s="78"/>
      <c r="C1234" s="107" t="str">
        <f>PRESUPUESTO!K1233</f>
        <v/>
      </c>
      <c r="D1234" s="87" t="str">
        <f>PRESUPUESTO!L1233</f>
        <v/>
      </c>
      <c r="E1234" s="56" t="str">
        <f>PRESUPUESTO!N1233</f>
        <v/>
      </c>
      <c r="F1234" s="50"/>
      <c r="G1234" s="89" t="str">
        <f>IF(PRESUPUESTO!S1233="","",PRESUPUESTO!S1233)</f>
        <v/>
      </c>
      <c r="H1234" s="89" t="str">
        <f>PRESUPUESTO!T1233</f>
        <v/>
      </c>
      <c r="I1234" s="97" t="str">
        <f>PRESUPUESTO!U1233</f>
        <v/>
      </c>
      <c r="K1234" s="45" t="str">
        <f>PRESUPUESTO!X1233</f>
        <v/>
      </c>
    </row>
    <row r="1235" spans="1:11" s="74" customFormat="1" ht="12" x14ac:dyDescent="0.2">
      <c r="A1235" s="78" t="str">
        <f>PRESUPUESTO!I1234</f>
        <v/>
      </c>
      <c r="B1235" s="78"/>
      <c r="C1235" s="107" t="str">
        <f>PRESUPUESTO!K1234</f>
        <v/>
      </c>
      <c r="D1235" s="87" t="str">
        <f>PRESUPUESTO!L1234</f>
        <v/>
      </c>
      <c r="E1235" s="56" t="str">
        <f>PRESUPUESTO!N1234</f>
        <v/>
      </c>
      <c r="F1235" s="50"/>
      <c r="G1235" s="89" t="str">
        <f>IF(PRESUPUESTO!S1234="","",PRESUPUESTO!S1234)</f>
        <v/>
      </c>
      <c r="H1235" s="89" t="str">
        <f>PRESUPUESTO!T1234</f>
        <v/>
      </c>
      <c r="I1235" s="97" t="str">
        <f>PRESUPUESTO!U1234</f>
        <v/>
      </c>
      <c r="K1235" s="45" t="str">
        <f>PRESUPUESTO!X1234</f>
        <v/>
      </c>
    </row>
    <row r="1236" spans="1:11" s="74" customFormat="1" ht="12" x14ac:dyDescent="0.2">
      <c r="A1236" s="78" t="str">
        <f>PRESUPUESTO!I1235</f>
        <v/>
      </c>
      <c r="B1236" s="78"/>
      <c r="C1236" s="107" t="str">
        <f>PRESUPUESTO!K1235</f>
        <v/>
      </c>
      <c r="D1236" s="87" t="str">
        <f>PRESUPUESTO!L1235</f>
        <v/>
      </c>
      <c r="E1236" s="56" t="str">
        <f>PRESUPUESTO!N1235</f>
        <v/>
      </c>
      <c r="F1236" s="50"/>
      <c r="G1236" s="89" t="str">
        <f>IF(PRESUPUESTO!S1235="","",PRESUPUESTO!S1235)</f>
        <v/>
      </c>
      <c r="H1236" s="89" t="str">
        <f>PRESUPUESTO!T1235</f>
        <v/>
      </c>
      <c r="I1236" s="97" t="str">
        <f>PRESUPUESTO!U1235</f>
        <v/>
      </c>
      <c r="K1236" s="45" t="str">
        <f>PRESUPUESTO!X1235</f>
        <v/>
      </c>
    </row>
    <row r="1237" spans="1:11" s="74" customFormat="1" ht="12" x14ac:dyDescent="0.2">
      <c r="A1237" s="78" t="str">
        <f>PRESUPUESTO!I1236</f>
        <v/>
      </c>
      <c r="B1237" s="78"/>
      <c r="C1237" s="107" t="str">
        <f>PRESUPUESTO!K1236</f>
        <v/>
      </c>
      <c r="D1237" s="87" t="str">
        <f>PRESUPUESTO!L1236</f>
        <v/>
      </c>
      <c r="E1237" s="56" t="str">
        <f>PRESUPUESTO!N1236</f>
        <v/>
      </c>
      <c r="F1237" s="50"/>
      <c r="G1237" s="89" t="str">
        <f>IF(PRESUPUESTO!S1236="","",PRESUPUESTO!S1236)</f>
        <v/>
      </c>
      <c r="H1237" s="89" t="str">
        <f>PRESUPUESTO!T1236</f>
        <v/>
      </c>
      <c r="I1237" s="97" t="str">
        <f>PRESUPUESTO!U1236</f>
        <v/>
      </c>
      <c r="K1237" s="45" t="str">
        <f>PRESUPUESTO!X1236</f>
        <v/>
      </c>
    </row>
    <row r="1238" spans="1:11" s="74" customFormat="1" ht="12" x14ac:dyDescent="0.2">
      <c r="A1238" s="78" t="str">
        <f>PRESUPUESTO!I1237</f>
        <v/>
      </c>
      <c r="B1238" s="78"/>
      <c r="C1238" s="107" t="str">
        <f>PRESUPUESTO!K1237</f>
        <v/>
      </c>
      <c r="D1238" s="87" t="str">
        <f>PRESUPUESTO!L1237</f>
        <v/>
      </c>
      <c r="E1238" s="56" t="str">
        <f>PRESUPUESTO!N1237</f>
        <v/>
      </c>
      <c r="F1238" s="50"/>
      <c r="G1238" s="89" t="str">
        <f>IF(PRESUPUESTO!S1237="","",PRESUPUESTO!S1237)</f>
        <v/>
      </c>
      <c r="H1238" s="89" t="str">
        <f>PRESUPUESTO!T1237</f>
        <v/>
      </c>
      <c r="I1238" s="97" t="str">
        <f>PRESUPUESTO!U1237</f>
        <v/>
      </c>
      <c r="K1238" s="45" t="str">
        <f>PRESUPUESTO!X1237</f>
        <v/>
      </c>
    </row>
    <row r="1239" spans="1:11" s="74" customFormat="1" ht="12" x14ac:dyDescent="0.2">
      <c r="A1239" s="78" t="str">
        <f>PRESUPUESTO!I1238</f>
        <v/>
      </c>
      <c r="B1239" s="78"/>
      <c r="C1239" s="107" t="str">
        <f>PRESUPUESTO!K1238</f>
        <v/>
      </c>
      <c r="D1239" s="87" t="str">
        <f>PRESUPUESTO!L1238</f>
        <v/>
      </c>
      <c r="E1239" s="56" t="str">
        <f>PRESUPUESTO!N1238</f>
        <v/>
      </c>
      <c r="F1239" s="50"/>
      <c r="G1239" s="89" t="str">
        <f>IF(PRESUPUESTO!S1238="","",PRESUPUESTO!S1238)</f>
        <v/>
      </c>
      <c r="H1239" s="89" t="str">
        <f>PRESUPUESTO!T1238</f>
        <v/>
      </c>
      <c r="I1239" s="97" t="str">
        <f>PRESUPUESTO!U1238</f>
        <v/>
      </c>
      <c r="K1239" s="45" t="str">
        <f>PRESUPUESTO!X1238</f>
        <v/>
      </c>
    </row>
    <row r="1240" spans="1:11" s="74" customFormat="1" ht="12" x14ac:dyDescent="0.2">
      <c r="A1240" s="78" t="str">
        <f>PRESUPUESTO!I1239</f>
        <v/>
      </c>
      <c r="B1240" s="78"/>
      <c r="C1240" s="107" t="str">
        <f>PRESUPUESTO!K1239</f>
        <v/>
      </c>
      <c r="D1240" s="87" t="str">
        <f>PRESUPUESTO!L1239</f>
        <v/>
      </c>
      <c r="E1240" s="56" t="str">
        <f>PRESUPUESTO!N1239</f>
        <v/>
      </c>
      <c r="F1240" s="50"/>
      <c r="G1240" s="89" t="str">
        <f>IF(PRESUPUESTO!S1239="","",PRESUPUESTO!S1239)</f>
        <v/>
      </c>
      <c r="H1240" s="89" t="str">
        <f>PRESUPUESTO!T1239</f>
        <v/>
      </c>
      <c r="I1240" s="97" t="str">
        <f>PRESUPUESTO!U1239</f>
        <v/>
      </c>
      <c r="K1240" s="45" t="str">
        <f>PRESUPUESTO!X1239</f>
        <v/>
      </c>
    </row>
    <row r="1241" spans="1:11" s="74" customFormat="1" ht="12" x14ac:dyDescent="0.2">
      <c r="A1241" s="78" t="str">
        <f>PRESUPUESTO!I1240</f>
        <v/>
      </c>
      <c r="B1241" s="78"/>
      <c r="C1241" s="107" t="str">
        <f>PRESUPUESTO!K1240</f>
        <v/>
      </c>
      <c r="D1241" s="87" t="str">
        <f>PRESUPUESTO!L1240</f>
        <v/>
      </c>
      <c r="E1241" s="56" t="str">
        <f>PRESUPUESTO!N1240</f>
        <v/>
      </c>
      <c r="F1241" s="50"/>
      <c r="G1241" s="89" t="str">
        <f>IF(PRESUPUESTO!S1240="","",PRESUPUESTO!S1240)</f>
        <v/>
      </c>
      <c r="H1241" s="89" t="str">
        <f>PRESUPUESTO!T1240</f>
        <v/>
      </c>
      <c r="I1241" s="97" t="str">
        <f>PRESUPUESTO!U1240</f>
        <v/>
      </c>
      <c r="K1241" s="45" t="str">
        <f>PRESUPUESTO!X1240</f>
        <v/>
      </c>
    </row>
    <row r="1242" spans="1:11" s="74" customFormat="1" ht="12" x14ac:dyDescent="0.2">
      <c r="A1242" s="78" t="str">
        <f>PRESUPUESTO!I1241</f>
        <v/>
      </c>
      <c r="B1242" s="78"/>
      <c r="C1242" s="107" t="str">
        <f>PRESUPUESTO!K1241</f>
        <v/>
      </c>
      <c r="D1242" s="87" t="str">
        <f>PRESUPUESTO!L1241</f>
        <v/>
      </c>
      <c r="E1242" s="56" t="str">
        <f>PRESUPUESTO!N1241</f>
        <v/>
      </c>
      <c r="F1242" s="50"/>
      <c r="G1242" s="89" t="str">
        <f>IF(PRESUPUESTO!S1241="","",PRESUPUESTO!S1241)</f>
        <v/>
      </c>
      <c r="H1242" s="89" t="str">
        <f>PRESUPUESTO!T1241</f>
        <v/>
      </c>
      <c r="I1242" s="97" t="str">
        <f>PRESUPUESTO!U1241</f>
        <v/>
      </c>
      <c r="K1242" s="45" t="str">
        <f>PRESUPUESTO!X1241</f>
        <v/>
      </c>
    </row>
    <row r="1243" spans="1:11" s="74" customFormat="1" ht="12" x14ac:dyDescent="0.2">
      <c r="A1243" s="78" t="str">
        <f>PRESUPUESTO!I1242</f>
        <v/>
      </c>
      <c r="B1243" s="78"/>
      <c r="C1243" s="107" t="str">
        <f>PRESUPUESTO!K1242</f>
        <v/>
      </c>
      <c r="D1243" s="87" t="str">
        <f>PRESUPUESTO!L1242</f>
        <v/>
      </c>
      <c r="E1243" s="56" t="str">
        <f>PRESUPUESTO!N1242</f>
        <v/>
      </c>
      <c r="F1243" s="50"/>
      <c r="G1243" s="89" t="str">
        <f>IF(PRESUPUESTO!S1242="","",PRESUPUESTO!S1242)</f>
        <v/>
      </c>
      <c r="H1243" s="89" t="str">
        <f>PRESUPUESTO!T1242</f>
        <v/>
      </c>
      <c r="I1243" s="97" t="str">
        <f>PRESUPUESTO!U1242</f>
        <v/>
      </c>
      <c r="K1243" s="45" t="str">
        <f>PRESUPUESTO!X1242</f>
        <v/>
      </c>
    </row>
    <row r="1244" spans="1:11" s="74" customFormat="1" ht="12" x14ac:dyDescent="0.2">
      <c r="A1244" s="78" t="str">
        <f>PRESUPUESTO!I1243</f>
        <v/>
      </c>
      <c r="B1244" s="78"/>
      <c r="C1244" s="107" t="str">
        <f>PRESUPUESTO!K1243</f>
        <v/>
      </c>
      <c r="D1244" s="87" t="str">
        <f>PRESUPUESTO!L1243</f>
        <v/>
      </c>
      <c r="E1244" s="56" t="str">
        <f>PRESUPUESTO!N1243</f>
        <v/>
      </c>
      <c r="F1244" s="50"/>
      <c r="G1244" s="89" t="str">
        <f>IF(PRESUPUESTO!S1243="","",PRESUPUESTO!S1243)</f>
        <v/>
      </c>
      <c r="H1244" s="89" t="str">
        <f>PRESUPUESTO!T1243</f>
        <v/>
      </c>
      <c r="I1244" s="97" t="str">
        <f>PRESUPUESTO!U1243</f>
        <v/>
      </c>
      <c r="K1244" s="45" t="str">
        <f>PRESUPUESTO!X1243</f>
        <v/>
      </c>
    </row>
    <row r="1245" spans="1:11" s="74" customFormat="1" ht="12" x14ac:dyDescent="0.2">
      <c r="A1245" s="78" t="str">
        <f>PRESUPUESTO!I1244</f>
        <v/>
      </c>
      <c r="B1245" s="78"/>
      <c r="C1245" s="107" t="str">
        <f>PRESUPUESTO!K1244</f>
        <v/>
      </c>
      <c r="D1245" s="87" t="str">
        <f>PRESUPUESTO!L1244</f>
        <v/>
      </c>
      <c r="E1245" s="56" t="str">
        <f>PRESUPUESTO!N1244</f>
        <v/>
      </c>
      <c r="F1245" s="50"/>
      <c r="G1245" s="89" t="str">
        <f>IF(PRESUPUESTO!S1244="","",PRESUPUESTO!S1244)</f>
        <v/>
      </c>
      <c r="H1245" s="89" t="str">
        <f>PRESUPUESTO!T1244</f>
        <v/>
      </c>
      <c r="I1245" s="97" t="str">
        <f>PRESUPUESTO!U1244</f>
        <v/>
      </c>
      <c r="K1245" s="45" t="str">
        <f>PRESUPUESTO!X1244</f>
        <v/>
      </c>
    </row>
    <row r="1246" spans="1:11" s="74" customFormat="1" ht="12" x14ac:dyDescent="0.2">
      <c r="A1246" s="78" t="str">
        <f>PRESUPUESTO!I1245</f>
        <v/>
      </c>
      <c r="B1246" s="78"/>
      <c r="C1246" s="107" t="str">
        <f>PRESUPUESTO!K1245</f>
        <v/>
      </c>
      <c r="D1246" s="87" t="str">
        <f>PRESUPUESTO!L1245</f>
        <v/>
      </c>
      <c r="E1246" s="56" t="str">
        <f>PRESUPUESTO!N1245</f>
        <v/>
      </c>
      <c r="F1246" s="50"/>
      <c r="G1246" s="89" t="str">
        <f>IF(PRESUPUESTO!S1245="","",PRESUPUESTO!S1245)</f>
        <v/>
      </c>
      <c r="H1246" s="89" t="str">
        <f>PRESUPUESTO!T1245</f>
        <v/>
      </c>
      <c r="I1246" s="97" t="str">
        <f>PRESUPUESTO!U1245</f>
        <v/>
      </c>
      <c r="K1246" s="45" t="str">
        <f>PRESUPUESTO!X1245</f>
        <v/>
      </c>
    </row>
    <row r="1247" spans="1:11" s="74" customFormat="1" ht="12" x14ac:dyDescent="0.2">
      <c r="A1247" s="78" t="str">
        <f>PRESUPUESTO!I1246</f>
        <v/>
      </c>
      <c r="B1247" s="78"/>
      <c r="C1247" s="107" t="str">
        <f>PRESUPUESTO!K1246</f>
        <v/>
      </c>
      <c r="D1247" s="87" t="str">
        <f>PRESUPUESTO!L1246</f>
        <v/>
      </c>
      <c r="E1247" s="56" t="str">
        <f>PRESUPUESTO!N1246</f>
        <v/>
      </c>
      <c r="F1247" s="50"/>
      <c r="G1247" s="89" t="str">
        <f>IF(PRESUPUESTO!S1246="","",PRESUPUESTO!S1246)</f>
        <v/>
      </c>
      <c r="H1247" s="89" t="str">
        <f>PRESUPUESTO!T1246</f>
        <v/>
      </c>
      <c r="I1247" s="97" t="str">
        <f>PRESUPUESTO!U1246</f>
        <v/>
      </c>
      <c r="K1247" s="45" t="str">
        <f>PRESUPUESTO!X1246</f>
        <v/>
      </c>
    </row>
    <row r="1248" spans="1:11" s="74" customFormat="1" ht="12" x14ac:dyDescent="0.2">
      <c r="A1248" s="78" t="str">
        <f>PRESUPUESTO!I1247</f>
        <v/>
      </c>
      <c r="B1248" s="78"/>
      <c r="C1248" s="107" t="str">
        <f>PRESUPUESTO!K1247</f>
        <v/>
      </c>
      <c r="D1248" s="87" t="str">
        <f>PRESUPUESTO!L1247</f>
        <v/>
      </c>
      <c r="E1248" s="56" t="str">
        <f>PRESUPUESTO!N1247</f>
        <v/>
      </c>
      <c r="F1248" s="50"/>
      <c r="G1248" s="89" t="str">
        <f>IF(PRESUPUESTO!S1247="","",PRESUPUESTO!S1247)</f>
        <v/>
      </c>
      <c r="H1248" s="89" t="str">
        <f>PRESUPUESTO!T1247</f>
        <v/>
      </c>
      <c r="I1248" s="97" t="str">
        <f>PRESUPUESTO!U1247</f>
        <v/>
      </c>
      <c r="K1248" s="45" t="str">
        <f>PRESUPUESTO!X1247</f>
        <v/>
      </c>
    </row>
    <row r="1249" spans="1:11" s="74" customFormat="1" ht="12" x14ac:dyDescent="0.2">
      <c r="A1249" s="78" t="str">
        <f>PRESUPUESTO!I1248</f>
        <v/>
      </c>
      <c r="B1249" s="78"/>
      <c r="C1249" s="107" t="str">
        <f>PRESUPUESTO!K1248</f>
        <v/>
      </c>
      <c r="D1249" s="87" t="str">
        <f>PRESUPUESTO!L1248</f>
        <v/>
      </c>
      <c r="E1249" s="56" t="str">
        <f>PRESUPUESTO!N1248</f>
        <v/>
      </c>
      <c r="F1249" s="50"/>
      <c r="G1249" s="89" t="str">
        <f>IF(PRESUPUESTO!S1248="","",PRESUPUESTO!S1248)</f>
        <v/>
      </c>
      <c r="H1249" s="89" t="str">
        <f>PRESUPUESTO!T1248</f>
        <v/>
      </c>
      <c r="I1249" s="97" t="str">
        <f>PRESUPUESTO!U1248</f>
        <v/>
      </c>
      <c r="K1249" s="45" t="str">
        <f>PRESUPUESTO!X1248</f>
        <v/>
      </c>
    </row>
    <row r="1250" spans="1:11" s="74" customFormat="1" ht="12" x14ac:dyDescent="0.2">
      <c r="A1250" s="78" t="str">
        <f>PRESUPUESTO!I1249</f>
        <v/>
      </c>
      <c r="B1250" s="78"/>
      <c r="C1250" s="107" t="str">
        <f>PRESUPUESTO!K1249</f>
        <v/>
      </c>
      <c r="D1250" s="87" t="str">
        <f>PRESUPUESTO!L1249</f>
        <v/>
      </c>
      <c r="E1250" s="56" t="str">
        <f>PRESUPUESTO!N1249</f>
        <v/>
      </c>
      <c r="F1250" s="50"/>
      <c r="G1250" s="89" t="str">
        <f>IF(PRESUPUESTO!S1249="","",PRESUPUESTO!S1249)</f>
        <v/>
      </c>
      <c r="H1250" s="89" t="str">
        <f>PRESUPUESTO!T1249</f>
        <v/>
      </c>
      <c r="I1250" s="97" t="str">
        <f>PRESUPUESTO!U1249</f>
        <v/>
      </c>
      <c r="K1250" s="45" t="str">
        <f>PRESUPUESTO!X1249</f>
        <v/>
      </c>
    </row>
    <row r="1251" spans="1:11" s="74" customFormat="1" ht="12" x14ac:dyDescent="0.2">
      <c r="A1251" s="78" t="str">
        <f>PRESUPUESTO!I1250</f>
        <v/>
      </c>
      <c r="B1251" s="78"/>
      <c r="C1251" s="107" t="str">
        <f>PRESUPUESTO!K1250</f>
        <v/>
      </c>
      <c r="D1251" s="87" t="str">
        <f>PRESUPUESTO!L1250</f>
        <v/>
      </c>
      <c r="E1251" s="56" t="str">
        <f>PRESUPUESTO!N1250</f>
        <v/>
      </c>
      <c r="F1251" s="50"/>
      <c r="G1251" s="89" t="str">
        <f>IF(PRESUPUESTO!S1250="","",PRESUPUESTO!S1250)</f>
        <v/>
      </c>
      <c r="H1251" s="89" t="str">
        <f>PRESUPUESTO!T1250</f>
        <v/>
      </c>
      <c r="I1251" s="97" t="str">
        <f>PRESUPUESTO!U1250</f>
        <v/>
      </c>
      <c r="K1251" s="45" t="str">
        <f>PRESUPUESTO!X1250</f>
        <v/>
      </c>
    </row>
    <row r="1252" spans="1:11" s="74" customFormat="1" ht="12" x14ac:dyDescent="0.2">
      <c r="A1252" s="78" t="str">
        <f>PRESUPUESTO!I1251</f>
        <v/>
      </c>
      <c r="B1252" s="78"/>
      <c r="C1252" s="107" t="str">
        <f>PRESUPUESTO!K1251</f>
        <v/>
      </c>
      <c r="D1252" s="87" t="str">
        <f>PRESUPUESTO!L1251</f>
        <v/>
      </c>
      <c r="E1252" s="56" t="str">
        <f>PRESUPUESTO!N1251</f>
        <v/>
      </c>
      <c r="F1252" s="50"/>
      <c r="G1252" s="89" t="str">
        <f>IF(PRESUPUESTO!S1251="","",PRESUPUESTO!S1251)</f>
        <v/>
      </c>
      <c r="H1252" s="89" t="str">
        <f>PRESUPUESTO!T1251</f>
        <v/>
      </c>
      <c r="I1252" s="97" t="str">
        <f>PRESUPUESTO!U1251</f>
        <v/>
      </c>
      <c r="K1252" s="45" t="str">
        <f>PRESUPUESTO!X1251</f>
        <v/>
      </c>
    </row>
    <row r="1253" spans="1:11" s="74" customFormat="1" ht="12" x14ac:dyDescent="0.2">
      <c r="A1253" s="78" t="str">
        <f>PRESUPUESTO!I1252</f>
        <v/>
      </c>
      <c r="B1253" s="78"/>
      <c r="C1253" s="107" t="str">
        <f>PRESUPUESTO!K1252</f>
        <v/>
      </c>
      <c r="D1253" s="87" t="str">
        <f>PRESUPUESTO!L1252</f>
        <v/>
      </c>
      <c r="E1253" s="56" t="str">
        <f>PRESUPUESTO!N1252</f>
        <v/>
      </c>
      <c r="F1253" s="50"/>
      <c r="G1253" s="89" t="str">
        <f>IF(PRESUPUESTO!S1252="","",PRESUPUESTO!S1252)</f>
        <v/>
      </c>
      <c r="H1253" s="89" t="str">
        <f>PRESUPUESTO!T1252</f>
        <v/>
      </c>
      <c r="I1253" s="97" t="str">
        <f>PRESUPUESTO!U1252</f>
        <v/>
      </c>
      <c r="K1253" s="45" t="str">
        <f>PRESUPUESTO!X1252</f>
        <v/>
      </c>
    </row>
    <row r="1254" spans="1:11" s="74" customFormat="1" ht="12" x14ac:dyDescent="0.2">
      <c r="A1254" s="78" t="str">
        <f>PRESUPUESTO!I1253</f>
        <v/>
      </c>
      <c r="B1254" s="78"/>
      <c r="C1254" s="107" t="str">
        <f>PRESUPUESTO!K1253</f>
        <v/>
      </c>
      <c r="D1254" s="87" t="str">
        <f>PRESUPUESTO!L1253</f>
        <v/>
      </c>
      <c r="E1254" s="56" t="str">
        <f>PRESUPUESTO!N1253</f>
        <v/>
      </c>
      <c r="F1254" s="50"/>
      <c r="G1254" s="89" t="str">
        <f>IF(PRESUPUESTO!S1253="","",PRESUPUESTO!S1253)</f>
        <v/>
      </c>
      <c r="H1254" s="89" t="str">
        <f>PRESUPUESTO!T1253</f>
        <v/>
      </c>
      <c r="I1254" s="97" t="str">
        <f>PRESUPUESTO!U1253</f>
        <v/>
      </c>
      <c r="K1254" s="45" t="str">
        <f>PRESUPUESTO!X1253</f>
        <v/>
      </c>
    </row>
    <row r="1255" spans="1:11" s="74" customFormat="1" ht="12" x14ac:dyDescent="0.2">
      <c r="A1255" s="78" t="str">
        <f>PRESUPUESTO!I1254</f>
        <v/>
      </c>
      <c r="B1255" s="78"/>
      <c r="C1255" s="107" t="str">
        <f>PRESUPUESTO!K1254</f>
        <v/>
      </c>
      <c r="D1255" s="87" t="str">
        <f>PRESUPUESTO!L1254</f>
        <v/>
      </c>
      <c r="E1255" s="56" t="str">
        <f>PRESUPUESTO!N1254</f>
        <v/>
      </c>
      <c r="F1255" s="50"/>
      <c r="G1255" s="89" t="str">
        <f>IF(PRESUPUESTO!S1254="","",PRESUPUESTO!S1254)</f>
        <v/>
      </c>
      <c r="H1255" s="89" t="str">
        <f>PRESUPUESTO!T1254</f>
        <v/>
      </c>
      <c r="I1255" s="97" t="str">
        <f>PRESUPUESTO!U1254</f>
        <v/>
      </c>
      <c r="K1255" s="45" t="str">
        <f>PRESUPUESTO!X1254</f>
        <v/>
      </c>
    </row>
    <row r="1256" spans="1:11" s="74" customFormat="1" ht="12" x14ac:dyDescent="0.2">
      <c r="A1256" s="78" t="str">
        <f>PRESUPUESTO!I1255</f>
        <v/>
      </c>
      <c r="B1256" s="78"/>
      <c r="C1256" s="107" t="str">
        <f>PRESUPUESTO!K1255</f>
        <v/>
      </c>
      <c r="D1256" s="87" t="str">
        <f>PRESUPUESTO!L1255</f>
        <v/>
      </c>
      <c r="E1256" s="56" t="str">
        <f>PRESUPUESTO!N1255</f>
        <v/>
      </c>
      <c r="F1256" s="50"/>
      <c r="G1256" s="89" t="str">
        <f>IF(PRESUPUESTO!S1255="","",PRESUPUESTO!S1255)</f>
        <v/>
      </c>
      <c r="H1256" s="89" t="str">
        <f>PRESUPUESTO!T1255</f>
        <v/>
      </c>
      <c r="I1256" s="97" t="str">
        <f>PRESUPUESTO!U1255</f>
        <v/>
      </c>
      <c r="K1256" s="45" t="str">
        <f>PRESUPUESTO!X1255</f>
        <v/>
      </c>
    </row>
    <row r="1257" spans="1:11" s="74" customFormat="1" ht="12" x14ac:dyDescent="0.2">
      <c r="A1257" s="78" t="str">
        <f>PRESUPUESTO!I1256</f>
        <v/>
      </c>
      <c r="B1257" s="78"/>
      <c r="C1257" s="107" t="str">
        <f>PRESUPUESTO!K1256</f>
        <v/>
      </c>
      <c r="D1257" s="87" t="str">
        <f>PRESUPUESTO!L1256</f>
        <v/>
      </c>
      <c r="E1257" s="56" t="str">
        <f>PRESUPUESTO!N1256</f>
        <v/>
      </c>
      <c r="F1257" s="50"/>
      <c r="G1257" s="89" t="str">
        <f>IF(PRESUPUESTO!S1256="","",PRESUPUESTO!S1256)</f>
        <v/>
      </c>
      <c r="H1257" s="89" t="str">
        <f>PRESUPUESTO!T1256</f>
        <v/>
      </c>
      <c r="I1257" s="97" t="str">
        <f>PRESUPUESTO!U1256</f>
        <v/>
      </c>
      <c r="K1257" s="45" t="str">
        <f>PRESUPUESTO!X1256</f>
        <v/>
      </c>
    </row>
    <row r="1258" spans="1:11" s="74" customFormat="1" ht="12" x14ac:dyDescent="0.2">
      <c r="A1258" s="78" t="str">
        <f>PRESUPUESTO!I1257</f>
        <v/>
      </c>
      <c r="B1258" s="78"/>
      <c r="C1258" s="107" t="str">
        <f>PRESUPUESTO!K1257</f>
        <v/>
      </c>
      <c r="D1258" s="87" t="str">
        <f>PRESUPUESTO!L1257</f>
        <v/>
      </c>
      <c r="E1258" s="56" t="str">
        <f>PRESUPUESTO!N1257</f>
        <v/>
      </c>
      <c r="F1258" s="50"/>
      <c r="G1258" s="89" t="str">
        <f>IF(PRESUPUESTO!S1257="","",PRESUPUESTO!S1257)</f>
        <v/>
      </c>
      <c r="H1258" s="89" t="str">
        <f>PRESUPUESTO!T1257</f>
        <v/>
      </c>
      <c r="I1258" s="97" t="str">
        <f>PRESUPUESTO!U1257</f>
        <v/>
      </c>
      <c r="K1258" s="45" t="str">
        <f>PRESUPUESTO!X1257</f>
        <v/>
      </c>
    </row>
    <row r="1259" spans="1:11" s="74" customFormat="1" ht="12" x14ac:dyDescent="0.2">
      <c r="A1259" s="78" t="str">
        <f>PRESUPUESTO!I1258</f>
        <v/>
      </c>
      <c r="B1259" s="78"/>
      <c r="C1259" s="107" t="str">
        <f>PRESUPUESTO!K1258</f>
        <v/>
      </c>
      <c r="D1259" s="87" t="str">
        <f>PRESUPUESTO!L1258</f>
        <v/>
      </c>
      <c r="E1259" s="56" t="str">
        <f>PRESUPUESTO!N1258</f>
        <v/>
      </c>
      <c r="F1259" s="50"/>
      <c r="G1259" s="89" t="str">
        <f>IF(PRESUPUESTO!S1258="","",PRESUPUESTO!S1258)</f>
        <v/>
      </c>
      <c r="H1259" s="89" t="str">
        <f>PRESUPUESTO!T1258</f>
        <v/>
      </c>
      <c r="I1259" s="97" t="str">
        <f>PRESUPUESTO!U1258</f>
        <v/>
      </c>
      <c r="K1259" s="45" t="str">
        <f>PRESUPUESTO!X1258</f>
        <v/>
      </c>
    </row>
    <row r="1260" spans="1:11" s="74" customFormat="1" ht="12" x14ac:dyDescent="0.2">
      <c r="A1260" s="78" t="str">
        <f>PRESUPUESTO!I1259</f>
        <v/>
      </c>
      <c r="B1260" s="78"/>
      <c r="C1260" s="107" t="str">
        <f>PRESUPUESTO!K1259</f>
        <v/>
      </c>
      <c r="D1260" s="87" t="str">
        <f>PRESUPUESTO!L1259</f>
        <v/>
      </c>
      <c r="E1260" s="56" t="str">
        <f>PRESUPUESTO!N1259</f>
        <v/>
      </c>
      <c r="F1260" s="50"/>
      <c r="G1260" s="89" t="str">
        <f>IF(PRESUPUESTO!S1259="","",PRESUPUESTO!S1259)</f>
        <v/>
      </c>
      <c r="H1260" s="89" t="str">
        <f>PRESUPUESTO!T1259</f>
        <v/>
      </c>
      <c r="I1260" s="97" t="str">
        <f>PRESUPUESTO!U1259</f>
        <v/>
      </c>
      <c r="K1260" s="45" t="str">
        <f>PRESUPUESTO!X1259</f>
        <v/>
      </c>
    </row>
    <row r="1261" spans="1:11" s="74" customFormat="1" ht="12" x14ac:dyDescent="0.2">
      <c r="A1261" s="78" t="str">
        <f>PRESUPUESTO!I1260</f>
        <v/>
      </c>
      <c r="B1261" s="78"/>
      <c r="C1261" s="107" t="str">
        <f>PRESUPUESTO!K1260</f>
        <v/>
      </c>
      <c r="D1261" s="87" t="str">
        <f>PRESUPUESTO!L1260</f>
        <v/>
      </c>
      <c r="E1261" s="56" t="str">
        <f>PRESUPUESTO!N1260</f>
        <v/>
      </c>
      <c r="F1261" s="50"/>
      <c r="G1261" s="89" t="str">
        <f>IF(PRESUPUESTO!S1260="","",PRESUPUESTO!S1260)</f>
        <v/>
      </c>
      <c r="H1261" s="89" t="str">
        <f>PRESUPUESTO!T1260</f>
        <v/>
      </c>
      <c r="I1261" s="97" t="str">
        <f>PRESUPUESTO!U1260</f>
        <v/>
      </c>
      <c r="K1261" s="45" t="str">
        <f>PRESUPUESTO!X1260</f>
        <v/>
      </c>
    </row>
    <row r="1262" spans="1:11" s="74" customFormat="1" ht="12" x14ac:dyDescent="0.2">
      <c r="A1262" s="78" t="str">
        <f>PRESUPUESTO!I1261</f>
        <v/>
      </c>
      <c r="B1262" s="78"/>
      <c r="C1262" s="107" t="str">
        <f>PRESUPUESTO!K1261</f>
        <v/>
      </c>
      <c r="D1262" s="87" t="str">
        <f>PRESUPUESTO!L1261</f>
        <v/>
      </c>
      <c r="E1262" s="56" t="str">
        <f>PRESUPUESTO!N1261</f>
        <v/>
      </c>
      <c r="F1262" s="50"/>
      <c r="G1262" s="89" t="str">
        <f>IF(PRESUPUESTO!S1261="","",PRESUPUESTO!S1261)</f>
        <v/>
      </c>
      <c r="H1262" s="89" t="str">
        <f>PRESUPUESTO!T1261</f>
        <v/>
      </c>
      <c r="I1262" s="97" t="str">
        <f>PRESUPUESTO!U1261</f>
        <v/>
      </c>
      <c r="K1262" s="45" t="str">
        <f>PRESUPUESTO!X1261</f>
        <v/>
      </c>
    </row>
    <row r="1263" spans="1:11" s="74" customFormat="1" ht="12" x14ac:dyDescent="0.2">
      <c r="A1263" s="78" t="str">
        <f>PRESUPUESTO!I1262</f>
        <v/>
      </c>
      <c r="B1263" s="78"/>
      <c r="C1263" s="107" t="str">
        <f>PRESUPUESTO!K1262</f>
        <v/>
      </c>
      <c r="D1263" s="87" t="str">
        <f>PRESUPUESTO!L1262</f>
        <v/>
      </c>
      <c r="E1263" s="56" t="str">
        <f>PRESUPUESTO!N1262</f>
        <v/>
      </c>
      <c r="F1263" s="50"/>
      <c r="G1263" s="89" t="str">
        <f>IF(PRESUPUESTO!S1262="","",PRESUPUESTO!S1262)</f>
        <v/>
      </c>
      <c r="H1263" s="89" t="str">
        <f>PRESUPUESTO!T1262</f>
        <v/>
      </c>
      <c r="I1263" s="97" t="str">
        <f>PRESUPUESTO!U1262</f>
        <v/>
      </c>
      <c r="K1263" s="45" t="str">
        <f>PRESUPUESTO!X1262</f>
        <v/>
      </c>
    </row>
    <row r="1264" spans="1:11" s="74" customFormat="1" ht="12" x14ac:dyDescent="0.2">
      <c r="A1264" s="78" t="str">
        <f>PRESUPUESTO!I1263</f>
        <v/>
      </c>
      <c r="B1264" s="78"/>
      <c r="C1264" s="107" t="str">
        <f>PRESUPUESTO!K1263</f>
        <v/>
      </c>
      <c r="D1264" s="87" t="str">
        <f>PRESUPUESTO!L1263</f>
        <v/>
      </c>
      <c r="E1264" s="56" t="str">
        <f>PRESUPUESTO!N1263</f>
        <v/>
      </c>
      <c r="F1264" s="50"/>
      <c r="G1264" s="89" t="str">
        <f>IF(PRESUPUESTO!S1263="","",PRESUPUESTO!S1263)</f>
        <v/>
      </c>
      <c r="H1264" s="89" t="str">
        <f>PRESUPUESTO!T1263</f>
        <v/>
      </c>
      <c r="I1264" s="97" t="str">
        <f>PRESUPUESTO!U1263</f>
        <v/>
      </c>
      <c r="K1264" s="45" t="str">
        <f>PRESUPUESTO!X1263</f>
        <v/>
      </c>
    </row>
    <row r="1265" spans="1:11" s="74" customFormat="1" ht="12" x14ac:dyDescent="0.2">
      <c r="A1265" s="78" t="str">
        <f>PRESUPUESTO!I1264</f>
        <v/>
      </c>
      <c r="B1265" s="78"/>
      <c r="C1265" s="107" t="str">
        <f>PRESUPUESTO!K1264</f>
        <v/>
      </c>
      <c r="D1265" s="87" t="str">
        <f>PRESUPUESTO!L1264</f>
        <v/>
      </c>
      <c r="E1265" s="56" t="str">
        <f>PRESUPUESTO!N1264</f>
        <v/>
      </c>
      <c r="F1265" s="50"/>
      <c r="G1265" s="89" t="str">
        <f>IF(PRESUPUESTO!S1264="","",PRESUPUESTO!S1264)</f>
        <v/>
      </c>
      <c r="H1265" s="89" t="str">
        <f>PRESUPUESTO!T1264</f>
        <v/>
      </c>
      <c r="I1265" s="97" t="str">
        <f>PRESUPUESTO!U1264</f>
        <v/>
      </c>
      <c r="K1265" s="45" t="str">
        <f>PRESUPUESTO!X1264</f>
        <v/>
      </c>
    </row>
    <row r="1266" spans="1:11" s="74" customFormat="1" ht="12" x14ac:dyDescent="0.2">
      <c r="A1266" s="78" t="str">
        <f>PRESUPUESTO!I1265</f>
        <v/>
      </c>
      <c r="B1266" s="78"/>
      <c r="C1266" s="107" t="str">
        <f>PRESUPUESTO!K1265</f>
        <v/>
      </c>
      <c r="D1266" s="87" t="str">
        <f>PRESUPUESTO!L1265</f>
        <v/>
      </c>
      <c r="E1266" s="56" t="str">
        <f>PRESUPUESTO!N1265</f>
        <v/>
      </c>
      <c r="F1266" s="50"/>
      <c r="G1266" s="89" t="str">
        <f>IF(PRESUPUESTO!S1265="","",PRESUPUESTO!S1265)</f>
        <v/>
      </c>
      <c r="H1266" s="89" t="str">
        <f>PRESUPUESTO!T1265</f>
        <v/>
      </c>
      <c r="I1266" s="97" t="str">
        <f>PRESUPUESTO!U1265</f>
        <v/>
      </c>
      <c r="K1266" s="45" t="str">
        <f>PRESUPUESTO!X1265</f>
        <v/>
      </c>
    </row>
    <row r="1267" spans="1:11" s="74" customFormat="1" ht="12" x14ac:dyDescent="0.2">
      <c r="A1267" s="78" t="str">
        <f>PRESUPUESTO!I1266</f>
        <v/>
      </c>
      <c r="B1267" s="78"/>
      <c r="C1267" s="107" t="str">
        <f>PRESUPUESTO!K1266</f>
        <v/>
      </c>
      <c r="D1267" s="87" t="str">
        <f>PRESUPUESTO!L1266</f>
        <v/>
      </c>
      <c r="E1267" s="56" t="str">
        <f>PRESUPUESTO!N1266</f>
        <v/>
      </c>
      <c r="F1267" s="50"/>
      <c r="G1267" s="89" t="str">
        <f>IF(PRESUPUESTO!S1266="","",PRESUPUESTO!S1266)</f>
        <v/>
      </c>
      <c r="H1267" s="89" t="str">
        <f>PRESUPUESTO!T1266</f>
        <v/>
      </c>
      <c r="I1267" s="97" t="str">
        <f>PRESUPUESTO!U1266</f>
        <v/>
      </c>
      <c r="K1267" s="45" t="str">
        <f>PRESUPUESTO!X1266</f>
        <v/>
      </c>
    </row>
    <row r="1268" spans="1:11" s="74" customFormat="1" ht="12" x14ac:dyDescent="0.2">
      <c r="A1268" s="78" t="str">
        <f>PRESUPUESTO!I1267</f>
        <v/>
      </c>
      <c r="B1268" s="78"/>
      <c r="C1268" s="107" t="str">
        <f>PRESUPUESTO!K1267</f>
        <v/>
      </c>
      <c r="D1268" s="87" t="str">
        <f>PRESUPUESTO!L1267</f>
        <v/>
      </c>
      <c r="E1268" s="56" t="str">
        <f>PRESUPUESTO!N1267</f>
        <v/>
      </c>
      <c r="F1268" s="50"/>
      <c r="G1268" s="89" t="str">
        <f>IF(PRESUPUESTO!S1267="","",PRESUPUESTO!S1267)</f>
        <v/>
      </c>
      <c r="H1268" s="89" t="str">
        <f>PRESUPUESTO!T1267</f>
        <v/>
      </c>
      <c r="I1268" s="97" t="str">
        <f>PRESUPUESTO!U1267</f>
        <v/>
      </c>
      <c r="K1268" s="45" t="str">
        <f>PRESUPUESTO!X1267</f>
        <v/>
      </c>
    </row>
    <row r="1269" spans="1:11" s="74" customFormat="1" ht="12" x14ac:dyDescent="0.2">
      <c r="A1269" s="78" t="str">
        <f>PRESUPUESTO!I1268</f>
        <v/>
      </c>
      <c r="B1269" s="78"/>
      <c r="C1269" s="107" t="str">
        <f>PRESUPUESTO!K1268</f>
        <v/>
      </c>
      <c r="D1269" s="87" t="str">
        <f>PRESUPUESTO!L1268</f>
        <v/>
      </c>
      <c r="E1269" s="56" t="str">
        <f>PRESUPUESTO!N1268</f>
        <v/>
      </c>
      <c r="F1269" s="50"/>
      <c r="G1269" s="89" t="str">
        <f>IF(PRESUPUESTO!S1268="","",PRESUPUESTO!S1268)</f>
        <v/>
      </c>
      <c r="H1269" s="89" t="str">
        <f>PRESUPUESTO!T1268</f>
        <v/>
      </c>
      <c r="I1269" s="97" t="str">
        <f>PRESUPUESTO!U1268</f>
        <v/>
      </c>
      <c r="K1269" s="45" t="str">
        <f>PRESUPUESTO!X1268</f>
        <v/>
      </c>
    </row>
    <row r="1270" spans="1:11" s="74" customFormat="1" ht="12" x14ac:dyDescent="0.2">
      <c r="A1270" s="78" t="str">
        <f>PRESUPUESTO!I1269</f>
        <v/>
      </c>
      <c r="B1270" s="78"/>
      <c r="C1270" s="107" t="str">
        <f>PRESUPUESTO!K1269</f>
        <v/>
      </c>
      <c r="D1270" s="87" t="str">
        <f>PRESUPUESTO!L1269</f>
        <v/>
      </c>
      <c r="E1270" s="56" t="str">
        <f>PRESUPUESTO!N1269</f>
        <v/>
      </c>
      <c r="F1270" s="50"/>
      <c r="G1270" s="89" t="str">
        <f>IF(PRESUPUESTO!S1269="","",PRESUPUESTO!S1269)</f>
        <v/>
      </c>
      <c r="H1270" s="89" t="str">
        <f>PRESUPUESTO!T1269</f>
        <v/>
      </c>
      <c r="I1270" s="97" t="str">
        <f>PRESUPUESTO!U1269</f>
        <v/>
      </c>
      <c r="K1270" s="45" t="str">
        <f>PRESUPUESTO!X1269</f>
        <v/>
      </c>
    </row>
    <row r="1271" spans="1:11" s="74" customFormat="1" ht="12" x14ac:dyDescent="0.2">
      <c r="A1271" s="78" t="str">
        <f>PRESUPUESTO!I1270</f>
        <v/>
      </c>
      <c r="B1271" s="78"/>
      <c r="C1271" s="107" t="str">
        <f>PRESUPUESTO!K1270</f>
        <v/>
      </c>
      <c r="D1271" s="87" t="str">
        <f>PRESUPUESTO!L1270</f>
        <v/>
      </c>
      <c r="E1271" s="56" t="str">
        <f>PRESUPUESTO!N1270</f>
        <v/>
      </c>
      <c r="F1271" s="50"/>
      <c r="G1271" s="89" t="str">
        <f>IF(PRESUPUESTO!S1270="","",PRESUPUESTO!S1270)</f>
        <v/>
      </c>
      <c r="H1271" s="89" t="str">
        <f>PRESUPUESTO!T1270</f>
        <v/>
      </c>
      <c r="I1271" s="97" t="str">
        <f>PRESUPUESTO!U1270</f>
        <v/>
      </c>
      <c r="K1271" s="45" t="str">
        <f>PRESUPUESTO!X1270</f>
        <v/>
      </c>
    </row>
    <row r="1272" spans="1:11" s="74" customFormat="1" ht="12" x14ac:dyDescent="0.2">
      <c r="A1272" s="78" t="str">
        <f>PRESUPUESTO!I1271</f>
        <v/>
      </c>
      <c r="B1272" s="78"/>
      <c r="C1272" s="107" t="str">
        <f>PRESUPUESTO!K1271</f>
        <v/>
      </c>
      <c r="D1272" s="87" t="str">
        <f>PRESUPUESTO!L1271</f>
        <v/>
      </c>
      <c r="E1272" s="56" t="str">
        <f>PRESUPUESTO!N1271</f>
        <v/>
      </c>
      <c r="F1272" s="50"/>
      <c r="G1272" s="89" t="str">
        <f>IF(PRESUPUESTO!S1271="","",PRESUPUESTO!S1271)</f>
        <v/>
      </c>
      <c r="H1272" s="89" t="str">
        <f>PRESUPUESTO!T1271</f>
        <v/>
      </c>
      <c r="I1272" s="97" t="str">
        <f>PRESUPUESTO!U1271</f>
        <v/>
      </c>
      <c r="K1272" s="45" t="str">
        <f>PRESUPUESTO!X1271</f>
        <v/>
      </c>
    </row>
    <row r="1273" spans="1:11" s="74" customFormat="1" ht="12" x14ac:dyDescent="0.2">
      <c r="A1273" s="78" t="str">
        <f>PRESUPUESTO!I1272</f>
        <v/>
      </c>
      <c r="B1273" s="78"/>
      <c r="C1273" s="107" t="str">
        <f>PRESUPUESTO!K1272</f>
        <v/>
      </c>
      <c r="D1273" s="87" t="str">
        <f>PRESUPUESTO!L1272</f>
        <v/>
      </c>
      <c r="E1273" s="56" t="str">
        <f>PRESUPUESTO!N1272</f>
        <v/>
      </c>
      <c r="F1273" s="50"/>
      <c r="G1273" s="89" t="str">
        <f>IF(PRESUPUESTO!S1272="","",PRESUPUESTO!S1272)</f>
        <v/>
      </c>
      <c r="H1273" s="89" t="str">
        <f>PRESUPUESTO!T1272</f>
        <v/>
      </c>
      <c r="I1273" s="97" t="str">
        <f>PRESUPUESTO!U1272</f>
        <v/>
      </c>
      <c r="K1273" s="45" t="str">
        <f>PRESUPUESTO!X1272</f>
        <v/>
      </c>
    </row>
    <row r="1274" spans="1:11" s="74" customFormat="1" ht="12" x14ac:dyDescent="0.2">
      <c r="A1274" s="78" t="str">
        <f>PRESUPUESTO!I1273</f>
        <v/>
      </c>
      <c r="B1274" s="78"/>
      <c r="C1274" s="107" t="str">
        <f>PRESUPUESTO!K1273</f>
        <v/>
      </c>
      <c r="D1274" s="87" t="str">
        <f>PRESUPUESTO!L1273</f>
        <v/>
      </c>
      <c r="E1274" s="56" t="str">
        <f>PRESUPUESTO!N1273</f>
        <v/>
      </c>
      <c r="F1274" s="50"/>
      <c r="G1274" s="89" t="str">
        <f>IF(PRESUPUESTO!S1273="","",PRESUPUESTO!S1273)</f>
        <v/>
      </c>
      <c r="H1274" s="89" t="str">
        <f>PRESUPUESTO!T1273</f>
        <v/>
      </c>
      <c r="I1274" s="97" t="str">
        <f>PRESUPUESTO!U1273</f>
        <v/>
      </c>
      <c r="K1274" s="45" t="str">
        <f>PRESUPUESTO!X1273</f>
        <v/>
      </c>
    </row>
    <row r="1275" spans="1:11" s="74" customFormat="1" ht="12" x14ac:dyDescent="0.2">
      <c r="A1275" s="78" t="str">
        <f>PRESUPUESTO!I1274</f>
        <v/>
      </c>
      <c r="B1275" s="78"/>
      <c r="C1275" s="107" t="str">
        <f>PRESUPUESTO!K1274</f>
        <v/>
      </c>
      <c r="D1275" s="87" t="str">
        <f>PRESUPUESTO!L1274</f>
        <v/>
      </c>
      <c r="E1275" s="56" t="str">
        <f>PRESUPUESTO!N1274</f>
        <v/>
      </c>
      <c r="F1275" s="50"/>
      <c r="G1275" s="89" t="str">
        <f>IF(PRESUPUESTO!S1274="","",PRESUPUESTO!S1274)</f>
        <v/>
      </c>
      <c r="H1275" s="89" t="str">
        <f>PRESUPUESTO!T1274</f>
        <v/>
      </c>
      <c r="I1275" s="97" t="str">
        <f>PRESUPUESTO!U1274</f>
        <v/>
      </c>
      <c r="K1275" s="45" t="str">
        <f>PRESUPUESTO!X1274</f>
        <v/>
      </c>
    </row>
    <row r="1276" spans="1:11" s="74" customFormat="1" ht="12" x14ac:dyDescent="0.2">
      <c r="A1276" s="78" t="str">
        <f>PRESUPUESTO!I1275</f>
        <v/>
      </c>
      <c r="B1276" s="78"/>
      <c r="C1276" s="107" t="str">
        <f>PRESUPUESTO!K1275</f>
        <v/>
      </c>
      <c r="D1276" s="87" t="str">
        <f>PRESUPUESTO!L1275</f>
        <v/>
      </c>
      <c r="E1276" s="56" t="str">
        <f>PRESUPUESTO!N1275</f>
        <v/>
      </c>
      <c r="F1276" s="50"/>
      <c r="G1276" s="89" t="str">
        <f>IF(PRESUPUESTO!S1275="","",PRESUPUESTO!S1275)</f>
        <v/>
      </c>
      <c r="H1276" s="89" t="str">
        <f>PRESUPUESTO!T1275</f>
        <v/>
      </c>
      <c r="I1276" s="97" t="str">
        <f>PRESUPUESTO!U1275</f>
        <v/>
      </c>
      <c r="K1276" s="45" t="str">
        <f>PRESUPUESTO!X1275</f>
        <v/>
      </c>
    </row>
    <row r="1277" spans="1:11" s="74" customFormat="1" ht="12" x14ac:dyDescent="0.2">
      <c r="A1277" s="78" t="str">
        <f>PRESUPUESTO!I1276</f>
        <v/>
      </c>
      <c r="B1277" s="78"/>
      <c r="C1277" s="107" t="str">
        <f>PRESUPUESTO!K1276</f>
        <v/>
      </c>
      <c r="D1277" s="87" t="str">
        <f>PRESUPUESTO!L1276</f>
        <v/>
      </c>
      <c r="E1277" s="56" t="str">
        <f>PRESUPUESTO!N1276</f>
        <v/>
      </c>
      <c r="F1277" s="50"/>
      <c r="G1277" s="89" t="str">
        <f>IF(PRESUPUESTO!S1276="","",PRESUPUESTO!S1276)</f>
        <v/>
      </c>
      <c r="H1277" s="89" t="str">
        <f>PRESUPUESTO!T1276</f>
        <v/>
      </c>
      <c r="I1277" s="97" t="str">
        <f>PRESUPUESTO!U1276</f>
        <v/>
      </c>
      <c r="K1277" s="45" t="str">
        <f>PRESUPUESTO!X1276</f>
        <v/>
      </c>
    </row>
    <row r="1278" spans="1:11" s="74" customFormat="1" ht="12" x14ac:dyDescent="0.2">
      <c r="A1278" s="78" t="str">
        <f>PRESUPUESTO!I1277</f>
        <v/>
      </c>
      <c r="B1278" s="78"/>
      <c r="C1278" s="107" t="str">
        <f>PRESUPUESTO!K1277</f>
        <v/>
      </c>
      <c r="D1278" s="87" t="str">
        <f>PRESUPUESTO!L1277</f>
        <v/>
      </c>
      <c r="E1278" s="56" t="str">
        <f>PRESUPUESTO!N1277</f>
        <v/>
      </c>
      <c r="F1278" s="50"/>
      <c r="G1278" s="89" t="str">
        <f>IF(PRESUPUESTO!S1277="","",PRESUPUESTO!S1277)</f>
        <v/>
      </c>
      <c r="H1278" s="89" t="str">
        <f>PRESUPUESTO!T1277</f>
        <v/>
      </c>
      <c r="I1278" s="97" t="str">
        <f>PRESUPUESTO!U1277</f>
        <v/>
      </c>
      <c r="K1278" s="45" t="str">
        <f>PRESUPUESTO!X1277</f>
        <v/>
      </c>
    </row>
    <row r="1279" spans="1:11" s="74" customFormat="1" ht="12" x14ac:dyDescent="0.2">
      <c r="A1279" s="78" t="str">
        <f>PRESUPUESTO!I1278</f>
        <v/>
      </c>
      <c r="B1279" s="78"/>
      <c r="C1279" s="107" t="str">
        <f>PRESUPUESTO!K1278</f>
        <v/>
      </c>
      <c r="D1279" s="87" t="str">
        <f>PRESUPUESTO!L1278</f>
        <v/>
      </c>
      <c r="E1279" s="56" t="str">
        <f>PRESUPUESTO!N1278</f>
        <v/>
      </c>
      <c r="F1279" s="50"/>
      <c r="G1279" s="89" t="str">
        <f>IF(PRESUPUESTO!S1278="","",PRESUPUESTO!S1278)</f>
        <v/>
      </c>
      <c r="H1279" s="89" t="str">
        <f>PRESUPUESTO!T1278</f>
        <v/>
      </c>
      <c r="I1279" s="97" t="str">
        <f>PRESUPUESTO!U1278</f>
        <v/>
      </c>
      <c r="K1279" s="45" t="str">
        <f>PRESUPUESTO!X1278</f>
        <v/>
      </c>
    </row>
    <row r="1280" spans="1:11" s="74" customFormat="1" ht="12" x14ac:dyDescent="0.2">
      <c r="A1280" s="78" t="str">
        <f>PRESUPUESTO!I1279</f>
        <v/>
      </c>
      <c r="B1280" s="78"/>
      <c r="C1280" s="107" t="str">
        <f>PRESUPUESTO!K1279</f>
        <v/>
      </c>
      <c r="D1280" s="87" t="str">
        <f>PRESUPUESTO!L1279</f>
        <v/>
      </c>
      <c r="E1280" s="56" t="str">
        <f>PRESUPUESTO!N1279</f>
        <v/>
      </c>
      <c r="F1280" s="50"/>
      <c r="G1280" s="89" t="str">
        <f>IF(PRESUPUESTO!S1279="","",PRESUPUESTO!S1279)</f>
        <v/>
      </c>
      <c r="H1280" s="89" t="str">
        <f>PRESUPUESTO!T1279</f>
        <v/>
      </c>
      <c r="I1280" s="97" t="str">
        <f>PRESUPUESTO!U1279</f>
        <v/>
      </c>
      <c r="K1280" s="45" t="str">
        <f>PRESUPUESTO!X1279</f>
        <v/>
      </c>
    </row>
    <row r="1281" spans="1:11" s="74" customFormat="1" ht="12" x14ac:dyDescent="0.2">
      <c r="A1281" s="78" t="str">
        <f>PRESUPUESTO!I1280</f>
        <v/>
      </c>
      <c r="B1281" s="78"/>
      <c r="C1281" s="107" t="str">
        <f>PRESUPUESTO!K1280</f>
        <v/>
      </c>
      <c r="D1281" s="87" t="str">
        <f>PRESUPUESTO!L1280</f>
        <v/>
      </c>
      <c r="E1281" s="56" t="str">
        <f>PRESUPUESTO!N1280</f>
        <v/>
      </c>
      <c r="F1281" s="50"/>
      <c r="G1281" s="89" t="str">
        <f>IF(PRESUPUESTO!S1280="","",PRESUPUESTO!S1280)</f>
        <v/>
      </c>
      <c r="H1281" s="89" t="str">
        <f>PRESUPUESTO!T1280</f>
        <v/>
      </c>
      <c r="I1281" s="97" t="str">
        <f>PRESUPUESTO!U1280</f>
        <v/>
      </c>
      <c r="K1281" s="45" t="str">
        <f>PRESUPUESTO!X1280</f>
        <v/>
      </c>
    </row>
    <row r="1282" spans="1:11" s="74" customFormat="1" ht="12" x14ac:dyDescent="0.2">
      <c r="A1282" s="78" t="str">
        <f>PRESUPUESTO!I1281</f>
        <v/>
      </c>
      <c r="B1282" s="78"/>
      <c r="C1282" s="107" t="str">
        <f>PRESUPUESTO!K1281</f>
        <v/>
      </c>
      <c r="D1282" s="87" t="str">
        <f>PRESUPUESTO!L1281</f>
        <v/>
      </c>
      <c r="E1282" s="56" t="str">
        <f>PRESUPUESTO!N1281</f>
        <v/>
      </c>
      <c r="F1282" s="50"/>
      <c r="G1282" s="89" t="str">
        <f>IF(PRESUPUESTO!S1281="","",PRESUPUESTO!S1281)</f>
        <v/>
      </c>
      <c r="H1282" s="89" t="str">
        <f>PRESUPUESTO!T1281</f>
        <v/>
      </c>
      <c r="I1282" s="97" t="str">
        <f>PRESUPUESTO!U1281</f>
        <v/>
      </c>
      <c r="K1282" s="45" t="str">
        <f>PRESUPUESTO!X1281</f>
        <v/>
      </c>
    </row>
    <row r="1283" spans="1:11" s="74" customFormat="1" ht="12" x14ac:dyDescent="0.2">
      <c r="A1283" s="78" t="str">
        <f>PRESUPUESTO!I1282</f>
        <v/>
      </c>
      <c r="B1283" s="78"/>
      <c r="C1283" s="107" t="str">
        <f>PRESUPUESTO!K1282</f>
        <v/>
      </c>
      <c r="D1283" s="87" t="str">
        <f>PRESUPUESTO!L1282</f>
        <v/>
      </c>
      <c r="E1283" s="56" t="str">
        <f>PRESUPUESTO!N1282</f>
        <v/>
      </c>
      <c r="F1283" s="50"/>
      <c r="G1283" s="89" t="str">
        <f>IF(PRESUPUESTO!S1282="","",PRESUPUESTO!S1282)</f>
        <v/>
      </c>
      <c r="H1283" s="89" t="str">
        <f>PRESUPUESTO!T1282</f>
        <v/>
      </c>
      <c r="I1283" s="97" t="str">
        <f>PRESUPUESTO!U1282</f>
        <v/>
      </c>
      <c r="K1283" s="45" t="str">
        <f>PRESUPUESTO!X1282</f>
        <v/>
      </c>
    </row>
    <row r="1284" spans="1:11" s="74" customFormat="1" ht="12" x14ac:dyDescent="0.2">
      <c r="A1284" s="78" t="str">
        <f>PRESUPUESTO!I1283</f>
        <v/>
      </c>
      <c r="B1284" s="78"/>
      <c r="C1284" s="107" t="str">
        <f>PRESUPUESTO!K1283</f>
        <v/>
      </c>
      <c r="D1284" s="87" t="str">
        <f>PRESUPUESTO!L1283</f>
        <v/>
      </c>
      <c r="E1284" s="56" t="str">
        <f>PRESUPUESTO!N1283</f>
        <v/>
      </c>
      <c r="F1284" s="50"/>
      <c r="G1284" s="89" t="str">
        <f>IF(PRESUPUESTO!S1283="","",PRESUPUESTO!S1283)</f>
        <v/>
      </c>
      <c r="H1284" s="89" t="str">
        <f>PRESUPUESTO!T1283</f>
        <v/>
      </c>
      <c r="I1284" s="97" t="str">
        <f>PRESUPUESTO!U1283</f>
        <v/>
      </c>
      <c r="K1284" s="45" t="str">
        <f>PRESUPUESTO!X1283</f>
        <v/>
      </c>
    </row>
    <row r="1285" spans="1:11" s="74" customFormat="1" ht="12" x14ac:dyDescent="0.2">
      <c r="A1285" s="78" t="str">
        <f>PRESUPUESTO!I1284</f>
        <v/>
      </c>
      <c r="B1285" s="78"/>
      <c r="C1285" s="107" t="str">
        <f>PRESUPUESTO!K1284</f>
        <v/>
      </c>
      <c r="D1285" s="87" t="str">
        <f>PRESUPUESTO!L1284</f>
        <v/>
      </c>
      <c r="E1285" s="56" t="str">
        <f>PRESUPUESTO!N1284</f>
        <v/>
      </c>
      <c r="F1285" s="50"/>
      <c r="G1285" s="89" t="str">
        <f>IF(PRESUPUESTO!S1284="","",PRESUPUESTO!S1284)</f>
        <v/>
      </c>
      <c r="H1285" s="89" t="str">
        <f>PRESUPUESTO!T1284</f>
        <v/>
      </c>
      <c r="I1285" s="97" t="str">
        <f>PRESUPUESTO!U1284</f>
        <v/>
      </c>
      <c r="K1285" s="45" t="str">
        <f>PRESUPUESTO!X1284</f>
        <v/>
      </c>
    </row>
    <row r="1286" spans="1:11" s="74" customFormat="1" ht="12" x14ac:dyDescent="0.2">
      <c r="A1286" s="78" t="str">
        <f>PRESUPUESTO!I1285</f>
        <v/>
      </c>
      <c r="B1286" s="78"/>
      <c r="C1286" s="107" t="str">
        <f>PRESUPUESTO!K1285</f>
        <v/>
      </c>
      <c r="D1286" s="87" t="str">
        <f>PRESUPUESTO!L1285</f>
        <v/>
      </c>
      <c r="E1286" s="56" t="str">
        <f>PRESUPUESTO!N1285</f>
        <v/>
      </c>
      <c r="F1286" s="50"/>
      <c r="G1286" s="89" t="str">
        <f>IF(PRESUPUESTO!S1285="","",PRESUPUESTO!S1285)</f>
        <v/>
      </c>
      <c r="H1286" s="89" t="str">
        <f>PRESUPUESTO!T1285</f>
        <v/>
      </c>
      <c r="I1286" s="97" t="str">
        <f>PRESUPUESTO!U1285</f>
        <v/>
      </c>
      <c r="K1286" s="45" t="str">
        <f>PRESUPUESTO!X1285</f>
        <v/>
      </c>
    </row>
    <row r="1287" spans="1:11" s="74" customFormat="1" ht="12" x14ac:dyDescent="0.2">
      <c r="A1287" s="78" t="str">
        <f>PRESUPUESTO!I1286</f>
        <v/>
      </c>
      <c r="B1287" s="78"/>
      <c r="C1287" s="107" t="str">
        <f>PRESUPUESTO!K1286</f>
        <v/>
      </c>
      <c r="D1287" s="87" t="str">
        <f>PRESUPUESTO!L1286</f>
        <v/>
      </c>
      <c r="E1287" s="56" t="str">
        <f>PRESUPUESTO!N1286</f>
        <v/>
      </c>
      <c r="F1287" s="50"/>
      <c r="G1287" s="89" t="str">
        <f>IF(PRESUPUESTO!S1286="","",PRESUPUESTO!S1286)</f>
        <v/>
      </c>
      <c r="H1287" s="89" t="str">
        <f>PRESUPUESTO!T1286</f>
        <v/>
      </c>
      <c r="I1287" s="97" t="str">
        <f>PRESUPUESTO!U1286</f>
        <v/>
      </c>
      <c r="K1287" s="45" t="str">
        <f>PRESUPUESTO!X1286</f>
        <v/>
      </c>
    </row>
    <row r="1288" spans="1:11" s="74" customFormat="1" ht="12" x14ac:dyDescent="0.2">
      <c r="A1288" s="78" t="str">
        <f>PRESUPUESTO!I1287</f>
        <v/>
      </c>
      <c r="B1288" s="78"/>
      <c r="C1288" s="107" t="str">
        <f>PRESUPUESTO!K1287</f>
        <v/>
      </c>
      <c r="D1288" s="87" t="str">
        <f>PRESUPUESTO!L1287</f>
        <v/>
      </c>
      <c r="E1288" s="56" t="str">
        <f>PRESUPUESTO!N1287</f>
        <v/>
      </c>
      <c r="F1288" s="50"/>
      <c r="G1288" s="89" t="str">
        <f>IF(PRESUPUESTO!S1287="","",PRESUPUESTO!S1287)</f>
        <v/>
      </c>
      <c r="H1288" s="89" t="str">
        <f>PRESUPUESTO!T1287</f>
        <v/>
      </c>
      <c r="I1288" s="97" t="str">
        <f>PRESUPUESTO!U1287</f>
        <v/>
      </c>
      <c r="K1288" s="45" t="str">
        <f>PRESUPUESTO!X1287</f>
        <v/>
      </c>
    </row>
    <row r="1289" spans="1:11" s="74" customFormat="1" ht="12" x14ac:dyDescent="0.2">
      <c r="A1289" s="78" t="str">
        <f>PRESUPUESTO!I1288</f>
        <v/>
      </c>
      <c r="B1289" s="78"/>
      <c r="C1289" s="107" t="str">
        <f>PRESUPUESTO!K1288</f>
        <v/>
      </c>
      <c r="D1289" s="87" t="str">
        <f>PRESUPUESTO!L1288</f>
        <v/>
      </c>
      <c r="E1289" s="56" t="str">
        <f>PRESUPUESTO!N1288</f>
        <v/>
      </c>
      <c r="F1289" s="50"/>
      <c r="G1289" s="89" t="str">
        <f>IF(PRESUPUESTO!S1288="","",PRESUPUESTO!S1288)</f>
        <v/>
      </c>
      <c r="H1289" s="89" t="str">
        <f>PRESUPUESTO!T1288</f>
        <v/>
      </c>
      <c r="I1289" s="97" t="str">
        <f>PRESUPUESTO!U1288</f>
        <v/>
      </c>
      <c r="K1289" s="45" t="str">
        <f>PRESUPUESTO!X1288</f>
        <v/>
      </c>
    </row>
    <row r="1290" spans="1:11" s="74" customFormat="1" ht="12" x14ac:dyDescent="0.2">
      <c r="A1290" s="78" t="str">
        <f>PRESUPUESTO!I1289</f>
        <v/>
      </c>
      <c r="B1290" s="78"/>
      <c r="C1290" s="107" t="str">
        <f>PRESUPUESTO!K1289</f>
        <v/>
      </c>
      <c r="D1290" s="87" t="str">
        <f>PRESUPUESTO!L1289</f>
        <v/>
      </c>
      <c r="E1290" s="56" t="str">
        <f>PRESUPUESTO!N1289</f>
        <v/>
      </c>
      <c r="F1290" s="50"/>
      <c r="G1290" s="89" t="str">
        <f>IF(PRESUPUESTO!S1289="","",PRESUPUESTO!S1289)</f>
        <v/>
      </c>
      <c r="H1290" s="89" t="str">
        <f>PRESUPUESTO!T1289</f>
        <v/>
      </c>
      <c r="I1290" s="97" t="str">
        <f>PRESUPUESTO!U1289</f>
        <v/>
      </c>
      <c r="K1290" s="45" t="str">
        <f>PRESUPUESTO!X1289</f>
        <v/>
      </c>
    </row>
    <row r="1291" spans="1:11" s="74" customFormat="1" ht="12" x14ac:dyDescent="0.2">
      <c r="A1291" s="78" t="str">
        <f>PRESUPUESTO!I1290</f>
        <v/>
      </c>
      <c r="B1291" s="78"/>
      <c r="C1291" s="107" t="str">
        <f>PRESUPUESTO!K1290</f>
        <v/>
      </c>
      <c r="D1291" s="87" t="str">
        <f>PRESUPUESTO!L1290</f>
        <v/>
      </c>
      <c r="E1291" s="56" t="str">
        <f>PRESUPUESTO!N1290</f>
        <v/>
      </c>
      <c r="F1291" s="50"/>
      <c r="G1291" s="89" t="str">
        <f>IF(PRESUPUESTO!S1290="","",PRESUPUESTO!S1290)</f>
        <v/>
      </c>
      <c r="H1291" s="89" t="str">
        <f>PRESUPUESTO!T1290</f>
        <v/>
      </c>
      <c r="I1291" s="97" t="str">
        <f>PRESUPUESTO!U1290</f>
        <v/>
      </c>
      <c r="K1291" s="45" t="str">
        <f>PRESUPUESTO!X1290</f>
        <v/>
      </c>
    </row>
    <row r="1292" spans="1:11" s="74" customFormat="1" ht="12" x14ac:dyDescent="0.2">
      <c r="A1292" s="78" t="str">
        <f>PRESUPUESTO!I1291</f>
        <v/>
      </c>
      <c r="B1292" s="78"/>
      <c r="C1292" s="107" t="str">
        <f>PRESUPUESTO!K1291</f>
        <v/>
      </c>
      <c r="D1292" s="87" t="str">
        <f>PRESUPUESTO!L1291</f>
        <v/>
      </c>
      <c r="E1292" s="56" t="str">
        <f>PRESUPUESTO!N1291</f>
        <v/>
      </c>
      <c r="F1292" s="50"/>
      <c r="G1292" s="89" t="str">
        <f>IF(PRESUPUESTO!S1291="","",PRESUPUESTO!S1291)</f>
        <v/>
      </c>
      <c r="H1292" s="89" t="str">
        <f>PRESUPUESTO!T1291</f>
        <v/>
      </c>
      <c r="I1292" s="97" t="str">
        <f>PRESUPUESTO!U1291</f>
        <v/>
      </c>
      <c r="K1292" s="45" t="str">
        <f>PRESUPUESTO!X1291</f>
        <v/>
      </c>
    </row>
    <row r="1293" spans="1:11" s="74" customFormat="1" ht="12" x14ac:dyDescent="0.2">
      <c r="A1293" s="78" t="str">
        <f>PRESUPUESTO!I1292</f>
        <v/>
      </c>
      <c r="B1293" s="78"/>
      <c r="C1293" s="107" t="str">
        <f>PRESUPUESTO!K1292</f>
        <v/>
      </c>
      <c r="D1293" s="87" t="str">
        <f>PRESUPUESTO!L1292</f>
        <v/>
      </c>
      <c r="E1293" s="56" t="str">
        <f>PRESUPUESTO!N1292</f>
        <v/>
      </c>
      <c r="F1293" s="50"/>
      <c r="G1293" s="89" t="str">
        <f>IF(PRESUPUESTO!S1292="","",PRESUPUESTO!S1292)</f>
        <v/>
      </c>
      <c r="H1293" s="89" t="str">
        <f>PRESUPUESTO!T1292</f>
        <v/>
      </c>
      <c r="I1293" s="97" t="str">
        <f>PRESUPUESTO!U1292</f>
        <v/>
      </c>
      <c r="K1293" s="45" t="str">
        <f>PRESUPUESTO!X1292</f>
        <v/>
      </c>
    </row>
    <row r="1294" spans="1:11" s="74" customFormat="1" ht="12" x14ac:dyDescent="0.2">
      <c r="A1294" s="78" t="str">
        <f>PRESUPUESTO!I1293</f>
        <v/>
      </c>
      <c r="B1294" s="78"/>
      <c r="C1294" s="107" t="str">
        <f>PRESUPUESTO!K1293</f>
        <v/>
      </c>
      <c r="D1294" s="87" t="str">
        <f>PRESUPUESTO!L1293</f>
        <v/>
      </c>
      <c r="E1294" s="56" t="str">
        <f>PRESUPUESTO!N1293</f>
        <v/>
      </c>
      <c r="F1294" s="50"/>
      <c r="G1294" s="89" t="str">
        <f>IF(PRESUPUESTO!S1293="","",PRESUPUESTO!S1293)</f>
        <v/>
      </c>
      <c r="H1294" s="89" t="str">
        <f>PRESUPUESTO!T1293</f>
        <v/>
      </c>
      <c r="I1294" s="97" t="str">
        <f>PRESUPUESTO!U1293</f>
        <v/>
      </c>
      <c r="K1294" s="45" t="str">
        <f>PRESUPUESTO!X1293</f>
        <v/>
      </c>
    </row>
    <row r="1295" spans="1:11" s="74" customFormat="1" ht="12" x14ac:dyDescent="0.2">
      <c r="A1295" s="78" t="str">
        <f>PRESUPUESTO!I1294</f>
        <v/>
      </c>
      <c r="B1295" s="78"/>
      <c r="C1295" s="107" t="str">
        <f>PRESUPUESTO!K1294</f>
        <v/>
      </c>
      <c r="D1295" s="87" t="str">
        <f>PRESUPUESTO!L1294</f>
        <v/>
      </c>
      <c r="E1295" s="56" t="str">
        <f>PRESUPUESTO!N1294</f>
        <v/>
      </c>
      <c r="F1295" s="50"/>
      <c r="G1295" s="89" t="str">
        <f>IF(PRESUPUESTO!S1294="","",PRESUPUESTO!S1294)</f>
        <v/>
      </c>
      <c r="H1295" s="89" t="str">
        <f>PRESUPUESTO!T1294</f>
        <v/>
      </c>
      <c r="I1295" s="97" t="str">
        <f>PRESUPUESTO!U1294</f>
        <v/>
      </c>
      <c r="K1295" s="45" t="str">
        <f>PRESUPUESTO!X1294</f>
        <v/>
      </c>
    </row>
    <row r="1296" spans="1:11" s="74" customFormat="1" ht="12" x14ac:dyDescent="0.2">
      <c r="A1296" s="78" t="str">
        <f>PRESUPUESTO!I1295</f>
        <v/>
      </c>
      <c r="B1296" s="78"/>
      <c r="C1296" s="107" t="str">
        <f>PRESUPUESTO!K1295</f>
        <v/>
      </c>
      <c r="D1296" s="87" t="str">
        <f>PRESUPUESTO!L1295</f>
        <v/>
      </c>
      <c r="E1296" s="56" t="str">
        <f>PRESUPUESTO!N1295</f>
        <v/>
      </c>
      <c r="F1296" s="50"/>
      <c r="G1296" s="89" t="str">
        <f>IF(PRESUPUESTO!S1295="","",PRESUPUESTO!S1295)</f>
        <v/>
      </c>
      <c r="H1296" s="89" t="str">
        <f>PRESUPUESTO!T1295</f>
        <v/>
      </c>
      <c r="I1296" s="97" t="str">
        <f>PRESUPUESTO!U1295</f>
        <v/>
      </c>
      <c r="K1296" s="45" t="str">
        <f>PRESUPUESTO!X1295</f>
        <v/>
      </c>
    </row>
    <row r="1297" spans="1:11" s="74" customFormat="1" ht="12" x14ac:dyDescent="0.2">
      <c r="A1297" s="78" t="str">
        <f>PRESUPUESTO!I1296</f>
        <v/>
      </c>
      <c r="B1297" s="78"/>
      <c r="C1297" s="107" t="str">
        <f>PRESUPUESTO!K1296</f>
        <v/>
      </c>
      <c r="D1297" s="87" t="str">
        <f>PRESUPUESTO!L1296</f>
        <v/>
      </c>
      <c r="E1297" s="56" t="str">
        <f>PRESUPUESTO!N1296</f>
        <v/>
      </c>
      <c r="F1297" s="50"/>
      <c r="G1297" s="89" t="str">
        <f>IF(PRESUPUESTO!S1296="","",PRESUPUESTO!S1296)</f>
        <v/>
      </c>
      <c r="H1297" s="89" t="str">
        <f>PRESUPUESTO!T1296</f>
        <v/>
      </c>
      <c r="I1297" s="97" t="str">
        <f>PRESUPUESTO!U1296</f>
        <v/>
      </c>
      <c r="K1297" s="45" t="str">
        <f>PRESUPUESTO!X1296</f>
        <v/>
      </c>
    </row>
    <row r="1298" spans="1:11" s="74" customFormat="1" ht="12" x14ac:dyDescent="0.2">
      <c r="A1298" s="78" t="str">
        <f>PRESUPUESTO!I1297</f>
        <v/>
      </c>
      <c r="B1298" s="78"/>
      <c r="C1298" s="107" t="str">
        <f>PRESUPUESTO!K1297</f>
        <v/>
      </c>
      <c r="D1298" s="87" t="str">
        <f>PRESUPUESTO!L1297</f>
        <v/>
      </c>
      <c r="E1298" s="56" t="str">
        <f>PRESUPUESTO!N1297</f>
        <v/>
      </c>
      <c r="F1298" s="50"/>
      <c r="G1298" s="89" t="str">
        <f>IF(PRESUPUESTO!S1297="","",PRESUPUESTO!S1297)</f>
        <v/>
      </c>
      <c r="H1298" s="89" t="str">
        <f>PRESUPUESTO!T1297</f>
        <v/>
      </c>
      <c r="I1298" s="97" t="str">
        <f>PRESUPUESTO!U1297</f>
        <v/>
      </c>
      <c r="K1298" s="45" t="str">
        <f>PRESUPUESTO!X1297</f>
        <v/>
      </c>
    </row>
    <row r="1299" spans="1:11" s="74" customFormat="1" ht="12" x14ac:dyDescent="0.2">
      <c r="A1299" s="78" t="str">
        <f>PRESUPUESTO!I1298</f>
        <v/>
      </c>
      <c r="B1299" s="78"/>
      <c r="C1299" s="107" t="str">
        <f>PRESUPUESTO!K1298</f>
        <v/>
      </c>
      <c r="D1299" s="87" t="str">
        <f>PRESUPUESTO!L1298</f>
        <v/>
      </c>
      <c r="E1299" s="56" t="str">
        <f>PRESUPUESTO!N1298</f>
        <v/>
      </c>
      <c r="F1299" s="50"/>
      <c r="G1299" s="89" t="str">
        <f>IF(PRESUPUESTO!S1298="","",PRESUPUESTO!S1298)</f>
        <v/>
      </c>
      <c r="H1299" s="89" t="str">
        <f>PRESUPUESTO!T1298</f>
        <v/>
      </c>
      <c r="I1299" s="97" t="str">
        <f>PRESUPUESTO!U1298</f>
        <v/>
      </c>
      <c r="K1299" s="45" t="str">
        <f>PRESUPUESTO!X1298</f>
        <v/>
      </c>
    </row>
    <row r="1300" spans="1:11" s="74" customFormat="1" ht="12" x14ac:dyDescent="0.2">
      <c r="A1300" s="78" t="str">
        <f>PRESUPUESTO!I1299</f>
        <v/>
      </c>
      <c r="B1300" s="78"/>
      <c r="C1300" s="107" t="str">
        <f>PRESUPUESTO!K1299</f>
        <v/>
      </c>
      <c r="D1300" s="87" t="str">
        <f>PRESUPUESTO!L1299</f>
        <v/>
      </c>
      <c r="E1300" s="56" t="str">
        <f>PRESUPUESTO!N1299</f>
        <v/>
      </c>
      <c r="F1300" s="50"/>
      <c r="G1300" s="89" t="str">
        <f>IF(PRESUPUESTO!S1299="","",PRESUPUESTO!S1299)</f>
        <v/>
      </c>
      <c r="H1300" s="89" t="str">
        <f>PRESUPUESTO!T1299</f>
        <v/>
      </c>
      <c r="I1300" s="97" t="str">
        <f>PRESUPUESTO!U1299</f>
        <v/>
      </c>
      <c r="K1300" s="45" t="str">
        <f>PRESUPUESTO!X1299</f>
        <v/>
      </c>
    </row>
    <row r="1301" spans="1:11" s="74" customFormat="1" ht="12" x14ac:dyDescent="0.2">
      <c r="A1301" s="78" t="str">
        <f>PRESUPUESTO!I1300</f>
        <v/>
      </c>
      <c r="B1301" s="78"/>
      <c r="C1301" s="107" t="str">
        <f>PRESUPUESTO!K1300</f>
        <v/>
      </c>
      <c r="D1301" s="87" t="str">
        <f>PRESUPUESTO!L1300</f>
        <v/>
      </c>
      <c r="E1301" s="56" t="str">
        <f>PRESUPUESTO!N1300</f>
        <v/>
      </c>
      <c r="F1301" s="50"/>
      <c r="G1301" s="89" t="str">
        <f>IF(PRESUPUESTO!S1300="","",PRESUPUESTO!S1300)</f>
        <v/>
      </c>
      <c r="H1301" s="89" t="str">
        <f>PRESUPUESTO!T1300</f>
        <v/>
      </c>
      <c r="I1301" s="97" t="str">
        <f>PRESUPUESTO!U1300</f>
        <v/>
      </c>
      <c r="K1301" s="45" t="str">
        <f>PRESUPUESTO!X1300</f>
        <v/>
      </c>
    </row>
    <row r="1302" spans="1:11" s="74" customFormat="1" ht="12" x14ac:dyDescent="0.2">
      <c r="A1302" s="78" t="str">
        <f>PRESUPUESTO!I1301</f>
        <v/>
      </c>
      <c r="B1302" s="78"/>
      <c r="C1302" s="107" t="str">
        <f>PRESUPUESTO!K1301</f>
        <v/>
      </c>
      <c r="D1302" s="87" t="str">
        <f>PRESUPUESTO!L1301</f>
        <v/>
      </c>
      <c r="E1302" s="56" t="str">
        <f>PRESUPUESTO!N1301</f>
        <v/>
      </c>
      <c r="F1302" s="50"/>
      <c r="G1302" s="89" t="str">
        <f>IF(PRESUPUESTO!S1301="","",PRESUPUESTO!S1301)</f>
        <v/>
      </c>
      <c r="H1302" s="89" t="str">
        <f>PRESUPUESTO!T1301</f>
        <v/>
      </c>
      <c r="I1302" s="97" t="str">
        <f>PRESUPUESTO!U1301</f>
        <v/>
      </c>
      <c r="K1302" s="45" t="str">
        <f>PRESUPUESTO!X1301</f>
        <v/>
      </c>
    </row>
    <row r="1303" spans="1:11" s="74" customFormat="1" ht="12" x14ac:dyDescent="0.2">
      <c r="A1303" s="78" t="str">
        <f>PRESUPUESTO!I1302</f>
        <v/>
      </c>
      <c r="B1303" s="78"/>
      <c r="C1303" s="107" t="str">
        <f>PRESUPUESTO!K1302</f>
        <v/>
      </c>
      <c r="D1303" s="87" t="str">
        <f>PRESUPUESTO!L1302</f>
        <v/>
      </c>
      <c r="E1303" s="56" t="str">
        <f>PRESUPUESTO!N1302</f>
        <v/>
      </c>
      <c r="F1303" s="50"/>
      <c r="G1303" s="89" t="str">
        <f>IF(PRESUPUESTO!S1302="","",PRESUPUESTO!S1302)</f>
        <v/>
      </c>
      <c r="H1303" s="89" t="str">
        <f>PRESUPUESTO!T1302</f>
        <v/>
      </c>
      <c r="I1303" s="97" t="str">
        <f>PRESUPUESTO!U1302</f>
        <v/>
      </c>
      <c r="K1303" s="45" t="str">
        <f>PRESUPUESTO!X1302</f>
        <v/>
      </c>
    </row>
    <row r="1304" spans="1:11" s="74" customFormat="1" ht="12" x14ac:dyDescent="0.2">
      <c r="A1304" s="78" t="str">
        <f>PRESUPUESTO!I1303</f>
        <v/>
      </c>
      <c r="B1304" s="78"/>
      <c r="C1304" s="107" t="str">
        <f>PRESUPUESTO!K1303</f>
        <v/>
      </c>
      <c r="D1304" s="87" t="str">
        <f>PRESUPUESTO!L1303</f>
        <v/>
      </c>
      <c r="E1304" s="56" t="str">
        <f>PRESUPUESTO!N1303</f>
        <v/>
      </c>
      <c r="F1304" s="50"/>
      <c r="G1304" s="89" t="str">
        <f>IF(PRESUPUESTO!S1303="","",PRESUPUESTO!S1303)</f>
        <v/>
      </c>
      <c r="H1304" s="89" t="str">
        <f>PRESUPUESTO!T1303</f>
        <v/>
      </c>
      <c r="I1304" s="97" t="str">
        <f>PRESUPUESTO!U1303</f>
        <v/>
      </c>
      <c r="K1304" s="45" t="str">
        <f>PRESUPUESTO!X1303</f>
        <v/>
      </c>
    </row>
    <row r="1305" spans="1:11" s="74" customFormat="1" ht="12" x14ac:dyDescent="0.2">
      <c r="A1305" s="78" t="str">
        <f>PRESUPUESTO!I1304</f>
        <v/>
      </c>
      <c r="B1305" s="78"/>
      <c r="C1305" s="107" t="str">
        <f>PRESUPUESTO!K1304</f>
        <v/>
      </c>
      <c r="D1305" s="87" t="str">
        <f>PRESUPUESTO!L1304</f>
        <v/>
      </c>
      <c r="E1305" s="56" t="str">
        <f>PRESUPUESTO!N1304</f>
        <v/>
      </c>
      <c r="F1305" s="50"/>
      <c r="G1305" s="89" t="str">
        <f>IF(PRESUPUESTO!S1304="","",PRESUPUESTO!S1304)</f>
        <v/>
      </c>
      <c r="H1305" s="89" t="str">
        <f>PRESUPUESTO!T1304</f>
        <v/>
      </c>
      <c r="I1305" s="97" t="str">
        <f>PRESUPUESTO!U1304</f>
        <v/>
      </c>
      <c r="K1305" s="45" t="str">
        <f>PRESUPUESTO!X1304</f>
        <v/>
      </c>
    </row>
    <row r="1306" spans="1:11" s="74" customFormat="1" ht="12" x14ac:dyDescent="0.2">
      <c r="A1306" s="78" t="str">
        <f>PRESUPUESTO!I1305</f>
        <v/>
      </c>
      <c r="B1306" s="78"/>
      <c r="C1306" s="107" t="str">
        <f>PRESUPUESTO!K1305</f>
        <v/>
      </c>
      <c r="D1306" s="87" t="str">
        <f>PRESUPUESTO!L1305</f>
        <v/>
      </c>
      <c r="E1306" s="56" t="str">
        <f>PRESUPUESTO!N1305</f>
        <v/>
      </c>
      <c r="F1306" s="50"/>
      <c r="G1306" s="89" t="str">
        <f>IF(PRESUPUESTO!S1305="","",PRESUPUESTO!S1305)</f>
        <v/>
      </c>
      <c r="H1306" s="89" t="str">
        <f>PRESUPUESTO!T1305</f>
        <v/>
      </c>
      <c r="I1306" s="97" t="str">
        <f>PRESUPUESTO!U1305</f>
        <v/>
      </c>
      <c r="K1306" s="45" t="str">
        <f>PRESUPUESTO!X1305</f>
        <v/>
      </c>
    </row>
    <row r="1307" spans="1:11" s="74" customFormat="1" ht="12" x14ac:dyDescent="0.2">
      <c r="A1307" s="78" t="str">
        <f>PRESUPUESTO!I1306</f>
        <v/>
      </c>
      <c r="B1307" s="78"/>
      <c r="C1307" s="107" t="str">
        <f>PRESUPUESTO!K1306</f>
        <v/>
      </c>
      <c r="D1307" s="87" t="str">
        <f>PRESUPUESTO!L1306</f>
        <v/>
      </c>
      <c r="E1307" s="56" t="str">
        <f>PRESUPUESTO!N1306</f>
        <v/>
      </c>
      <c r="F1307" s="50"/>
      <c r="G1307" s="89" t="str">
        <f>IF(PRESUPUESTO!S1306="","",PRESUPUESTO!S1306)</f>
        <v/>
      </c>
      <c r="H1307" s="89" t="str">
        <f>PRESUPUESTO!T1306</f>
        <v/>
      </c>
      <c r="I1307" s="97" t="str">
        <f>PRESUPUESTO!U1306</f>
        <v/>
      </c>
      <c r="K1307" s="45" t="str">
        <f>PRESUPUESTO!X1306</f>
        <v/>
      </c>
    </row>
    <row r="1308" spans="1:11" s="74" customFormat="1" ht="12" x14ac:dyDescent="0.2">
      <c r="A1308" s="78" t="str">
        <f>PRESUPUESTO!I1307</f>
        <v/>
      </c>
      <c r="B1308" s="78"/>
      <c r="C1308" s="107" t="str">
        <f>PRESUPUESTO!K1307</f>
        <v/>
      </c>
      <c r="D1308" s="87" t="str">
        <f>PRESUPUESTO!L1307</f>
        <v/>
      </c>
      <c r="E1308" s="56" t="str">
        <f>PRESUPUESTO!N1307</f>
        <v/>
      </c>
      <c r="F1308" s="50"/>
      <c r="G1308" s="89" t="str">
        <f>IF(PRESUPUESTO!S1307="","",PRESUPUESTO!S1307)</f>
        <v/>
      </c>
      <c r="H1308" s="89" t="str">
        <f>PRESUPUESTO!T1307</f>
        <v/>
      </c>
      <c r="I1308" s="97" t="str">
        <f>PRESUPUESTO!U1307</f>
        <v/>
      </c>
      <c r="K1308" s="45" t="str">
        <f>PRESUPUESTO!X1307</f>
        <v/>
      </c>
    </row>
    <row r="1309" spans="1:11" s="74" customFormat="1" ht="12" x14ac:dyDescent="0.2">
      <c r="A1309" s="78" t="str">
        <f>PRESUPUESTO!I1308</f>
        <v/>
      </c>
      <c r="B1309" s="78"/>
      <c r="C1309" s="107" t="str">
        <f>PRESUPUESTO!K1308</f>
        <v/>
      </c>
      <c r="D1309" s="87" t="str">
        <f>PRESUPUESTO!L1308</f>
        <v/>
      </c>
      <c r="E1309" s="56" t="str">
        <f>PRESUPUESTO!N1308</f>
        <v/>
      </c>
      <c r="F1309" s="50"/>
      <c r="G1309" s="89" t="str">
        <f>IF(PRESUPUESTO!S1308="","",PRESUPUESTO!S1308)</f>
        <v/>
      </c>
      <c r="H1309" s="89" t="str">
        <f>PRESUPUESTO!T1308</f>
        <v/>
      </c>
      <c r="I1309" s="97" t="str">
        <f>PRESUPUESTO!U1308</f>
        <v/>
      </c>
      <c r="K1309" s="45" t="str">
        <f>PRESUPUESTO!X1308</f>
        <v/>
      </c>
    </row>
    <row r="1310" spans="1:11" s="74" customFormat="1" ht="12" x14ac:dyDescent="0.2">
      <c r="A1310" s="78" t="str">
        <f>PRESUPUESTO!I1309</f>
        <v/>
      </c>
      <c r="B1310" s="78"/>
      <c r="C1310" s="107" t="str">
        <f>PRESUPUESTO!K1309</f>
        <v/>
      </c>
      <c r="D1310" s="87" t="str">
        <f>PRESUPUESTO!L1309</f>
        <v/>
      </c>
      <c r="E1310" s="56" t="str">
        <f>PRESUPUESTO!N1309</f>
        <v/>
      </c>
      <c r="F1310" s="50"/>
      <c r="G1310" s="89" t="str">
        <f>IF(PRESUPUESTO!S1309="","",PRESUPUESTO!S1309)</f>
        <v/>
      </c>
      <c r="H1310" s="89" t="str">
        <f>PRESUPUESTO!T1309</f>
        <v/>
      </c>
      <c r="I1310" s="97" t="str">
        <f>PRESUPUESTO!U1309</f>
        <v/>
      </c>
      <c r="K1310" s="45" t="str">
        <f>PRESUPUESTO!X1309</f>
        <v/>
      </c>
    </row>
    <row r="1311" spans="1:11" s="74" customFormat="1" ht="12" x14ac:dyDescent="0.2">
      <c r="A1311" s="78" t="str">
        <f>PRESUPUESTO!I1310</f>
        <v/>
      </c>
      <c r="B1311" s="78"/>
      <c r="C1311" s="107" t="str">
        <f>PRESUPUESTO!K1310</f>
        <v/>
      </c>
      <c r="D1311" s="87" t="str">
        <f>PRESUPUESTO!L1310</f>
        <v/>
      </c>
      <c r="E1311" s="56" t="str">
        <f>PRESUPUESTO!N1310</f>
        <v/>
      </c>
      <c r="F1311" s="50"/>
      <c r="G1311" s="89" t="str">
        <f>IF(PRESUPUESTO!S1310="","",PRESUPUESTO!S1310)</f>
        <v/>
      </c>
      <c r="H1311" s="89" t="str">
        <f>PRESUPUESTO!T1310</f>
        <v/>
      </c>
      <c r="I1311" s="97" t="str">
        <f>PRESUPUESTO!U1310</f>
        <v/>
      </c>
      <c r="K1311" s="45" t="str">
        <f>PRESUPUESTO!X1310</f>
        <v/>
      </c>
    </row>
    <row r="1312" spans="1:11" s="74" customFormat="1" ht="12" x14ac:dyDescent="0.2">
      <c r="A1312" s="78" t="str">
        <f>PRESUPUESTO!I1311</f>
        <v/>
      </c>
      <c r="B1312" s="78"/>
      <c r="C1312" s="107" t="str">
        <f>PRESUPUESTO!K1311</f>
        <v/>
      </c>
      <c r="D1312" s="87" t="str">
        <f>PRESUPUESTO!L1311</f>
        <v/>
      </c>
      <c r="E1312" s="56" t="str">
        <f>PRESUPUESTO!N1311</f>
        <v/>
      </c>
      <c r="F1312" s="50"/>
      <c r="G1312" s="89" t="str">
        <f>IF(PRESUPUESTO!S1311="","",PRESUPUESTO!S1311)</f>
        <v/>
      </c>
      <c r="H1312" s="89" t="str">
        <f>PRESUPUESTO!T1311</f>
        <v/>
      </c>
      <c r="I1312" s="97" t="str">
        <f>PRESUPUESTO!U1311</f>
        <v/>
      </c>
      <c r="K1312" s="45" t="str">
        <f>PRESUPUESTO!X1311</f>
        <v/>
      </c>
    </row>
    <row r="1313" spans="1:11" s="74" customFormat="1" ht="12" x14ac:dyDescent="0.2">
      <c r="A1313" s="78" t="str">
        <f>PRESUPUESTO!I1312</f>
        <v/>
      </c>
      <c r="B1313" s="78"/>
      <c r="C1313" s="107" t="str">
        <f>PRESUPUESTO!K1312</f>
        <v/>
      </c>
      <c r="D1313" s="87" t="str">
        <f>PRESUPUESTO!L1312</f>
        <v/>
      </c>
      <c r="E1313" s="56" t="str">
        <f>PRESUPUESTO!N1312</f>
        <v/>
      </c>
      <c r="F1313" s="50"/>
      <c r="G1313" s="89" t="str">
        <f>IF(PRESUPUESTO!S1312="","",PRESUPUESTO!S1312)</f>
        <v/>
      </c>
      <c r="H1313" s="89" t="str">
        <f>PRESUPUESTO!T1312</f>
        <v/>
      </c>
      <c r="I1313" s="97" t="str">
        <f>PRESUPUESTO!U1312</f>
        <v/>
      </c>
      <c r="K1313" s="45" t="str">
        <f>PRESUPUESTO!X1312</f>
        <v/>
      </c>
    </row>
    <row r="1314" spans="1:11" s="74" customFormat="1" ht="12" x14ac:dyDescent="0.2">
      <c r="A1314" s="78" t="str">
        <f>PRESUPUESTO!I1313</f>
        <v/>
      </c>
      <c r="B1314" s="78"/>
      <c r="C1314" s="107" t="str">
        <f>PRESUPUESTO!K1313</f>
        <v/>
      </c>
      <c r="D1314" s="87" t="str">
        <f>PRESUPUESTO!L1313</f>
        <v/>
      </c>
      <c r="E1314" s="56" t="str">
        <f>PRESUPUESTO!N1313</f>
        <v/>
      </c>
      <c r="F1314" s="50"/>
      <c r="G1314" s="89" t="str">
        <f>IF(PRESUPUESTO!S1313="","",PRESUPUESTO!S1313)</f>
        <v/>
      </c>
      <c r="H1314" s="89" t="str">
        <f>PRESUPUESTO!T1313</f>
        <v/>
      </c>
      <c r="I1314" s="97" t="str">
        <f>PRESUPUESTO!U1313</f>
        <v/>
      </c>
      <c r="K1314" s="45" t="str">
        <f>PRESUPUESTO!X1313</f>
        <v/>
      </c>
    </row>
    <row r="1315" spans="1:11" s="74" customFormat="1" ht="12" x14ac:dyDescent="0.2">
      <c r="A1315" s="78" t="str">
        <f>PRESUPUESTO!I1314</f>
        <v/>
      </c>
      <c r="B1315" s="78"/>
      <c r="C1315" s="107" t="str">
        <f>PRESUPUESTO!K1314</f>
        <v/>
      </c>
      <c r="D1315" s="87" t="str">
        <f>PRESUPUESTO!L1314</f>
        <v/>
      </c>
      <c r="E1315" s="56" t="str">
        <f>PRESUPUESTO!N1314</f>
        <v/>
      </c>
      <c r="F1315" s="50"/>
      <c r="G1315" s="89" t="str">
        <f>IF(PRESUPUESTO!S1314="","",PRESUPUESTO!S1314)</f>
        <v/>
      </c>
      <c r="H1315" s="89" t="str">
        <f>PRESUPUESTO!T1314</f>
        <v/>
      </c>
      <c r="I1315" s="97" t="str">
        <f>PRESUPUESTO!U1314</f>
        <v/>
      </c>
      <c r="K1315" s="45" t="str">
        <f>PRESUPUESTO!X1314</f>
        <v/>
      </c>
    </row>
    <row r="1316" spans="1:11" s="74" customFormat="1" ht="12" x14ac:dyDescent="0.2">
      <c r="A1316" s="78" t="str">
        <f>PRESUPUESTO!I1315</f>
        <v/>
      </c>
      <c r="B1316" s="78"/>
      <c r="C1316" s="107" t="str">
        <f>PRESUPUESTO!K1315</f>
        <v/>
      </c>
      <c r="D1316" s="87" t="str">
        <f>PRESUPUESTO!L1315</f>
        <v/>
      </c>
      <c r="E1316" s="56" t="str">
        <f>PRESUPUESTO!N1315</f>
        <v/>
      </c>
      <c r="F1316" s="50"/>
      <c r="G1316" s="89" t="str">
        <f>IF(PRESUPUESTO!S1315="","",PRESUPUESTO!S1315)</f>
        <v/>
      </c>
      <c r="H1316" s="89" t="str">
        <f>PRESUPUESTO!T1315</f>
        <v/>
      </c>
      <c r="I1316" s="97" t="str">
        <f>PRESUPUESTO!U1315</f>
        <v/>
      </c>
      <c r="K1316" s="45" t="str">
        <f>PRESUPUESTO!X1315</f>
        <v/>
      </c>
    </row>
    <row r="1317" spans="1:11" s="74" customFormat="1" ht="12" x14ac:dyDescent="0.2">
      <c r="A1317" s="78" t="str">
        <f>PRESUPUESTO!I1316</f>
        <v/>
      </c>
      <c r="B1317" s="78"/>
      <c r="C1317" s="107" t="str">
        <f>PRESUPUESTO!K1316</f>
        <v/>
      </c>
      <c r="D1317" s="87" t="str">
        <f>PRESUPUESTO!L1316</f>
        <v/>
      </c>
      <c r="E1317" s="56" t="str">
        <f>PRESUPUESTO!N1316</f>
        <v/>
      </c>
      <c r="F1317" s="50"/>
      <c r="G1317" s="89" t="str">
        <f>IF(PRESUPUESTO!S1316="","",PRESUPUESTO!S1316)</f>
        <v/>
      </c>
      <c r="H1317" s="89" t="str">
        <f>PRESUPUESTO!T1316</f>
        <v/>
      </c>
      <c r="I1317" s="97" t="str">
        <f>PRESUPUESTO!U1316</f>
        <v/>
      </c>
      <c r="K1317" s="45" t="str">
        <f>PRESUPUESTO!X1316</f>
        <v/>
      </c>
    </row>
    <row r="1318" spans="1:11" s="74" customFormat="1" ht="12" x14ac:dyDescent="0.2">
      <c r="A1318" s="78" t="str">
        <f>PRESUPUESTO!I1317</f>
        <v/>
      </c>
      <c r="B1318" s="78"/>
      <c r="C1318" s="107" t="str">
        <f>PRESUPUESTO!K1317</f>
        <v/>
      </c>
      <c r="D1318" s="87" t="str">
        <f>PRESUPUESTO!L1317</f>
        <v/>
      </c>
      <c r="E1318" s="56" t="str">
        <f>PRESUPUESTO!N1317</f>
        <v/>
      </c>
      <c r="F1318" s="50"/>
      <c r="G1318" s="89" t="str">
        <f>IF(PRESUPUESTO!S1317="","",PRESUPUESTO!S1317)</f>
        <v/>
      </c>
      <c r="H1318" s="89" t="str">
        <f>PRESUPUESTO!T1317</f>
        <v/>
      </c>
      <c r="I1318" s="97" t="str">
        <f>PRESUPUESTO!U1317</f>
        <v/>
      </c>
      <c r="K1318" s="45" t="str">
        <f>PRESUPUESTO!X1317</f>
        <v/>
      </c>
    </row>
    <row r="1319" spans="1:11" s="74" customFormat="1" ht="12" x14ac:dyDescent="0.2">
      <c r="A1319" s="78" t="str">
        <f>PRESUPUESTO!I1318</f>
        <v/>
      </c>
      <c r="B1319" s="78"/>
      <c r="C1319" s="107" t="str">
        <f>PRESUPUESTO!K1318</f>
        <v/>
      </c>
      <c r="D1319" s="87" t="str">
        <f>PRESUPUESTO!L1318</f>
        <v/>
      </c>
      <c r="E1319" s="56" t="str">
        <f>PRESUPUESTO!N1318</f>
        <v/>
      </c>
      <c r="F1319" s="50"/>
      <c r="G1319" s="89" t="str">
        <f>IF(PRESUPUESTO!S1318="","",PRESUPUESTO!S1318)</f>
        <v/>
      </c>
      <c r="H1319" s="89" t="str">
        <f>PRESUPUESTO!T1318</f>
        <v/>
      </c>
      <c r="I1319" s="97" t="str">
        <f>PRESUPUESTO!U1318</f>
        <v/>
      </c>
      <c r="K1319" s="45" t="str">
        <f>PRESUPUESTO!X1318</f>
        <v/>
      </c>
    </row>
    <row r="1320" spans="1:11" s="74" customFormat="1" ht="12" x14ac:dyDescent="0.2">
      <c r="A1320" s="78" t="str">
        <f>PRESUPUESTO!I1319</f>
        <v/>
      </c>
      <c r="B1320" s="78"/>
      <c r="C1320" s="107" t="str">
        <f>PRESUPUESTO!K1319</f>
        <v/>
      </c>
      <c r="D1320" s="87" t="str">
        <f>PRESUPUESTO!L1319</f>
        <v/>
      </c>
      <c r="E1320" s="56" t="str">
        <f>PRESUPUESTO!N1319</f>
        <v/>
      </c>
      <c r="F1320" s="50"/>
      <c r="G1320" s="89" t="str">
        <f>IF(PRESUPUESTO!S1319="","",PRESUPUESTO!S1319)</f>
        <v/>
      </c>
      <c r="H1320" s="89" t="str">
        <f>PRESUPUESTO!T1319</f>
        <v/>
      </c>
      <c r="I1320" s="97" t="str">
        <f>PRESUPUESTO!U1319</f>
        <v/>
      </c>
      <c r="K1320" s="45" t="str">
        <f>PRESUPUESTO!X1319</f>
        <v/>
      </c>
    </row>
    <row r="1321" spans="1:11" s="74" customFormat="1" ht="12" x14ac:dyDescent="0.2">
      <c r="A1321" s="78" t="str">
        <f>PRESUPUESTO!I1320</f>
        <v/>
      </c>
      <c r="B1321" s="78"/>
      <c r="C1321" s="107" t="str">
        <f>PRESUPUESTO!K1320</f>
        <v/>
      </c>
      <c r="D1321" s="87" t="str">
        <f>PRESUPUESTO!L1320</f>
        <v/>
      </c>
      <c r="E1321" s="56" t="str">
        <f>PRESUPUESTO!N1320</f>
        <v/>
      </c>
      <c r="F1321" s="50"/>
      <c r="G1321" s="89" t="str">
        <f>IF(PRESUPUESTO!S1320="","",PRESUPUESTO!S1320)</f>
        <v/>
      </c>
      <c r="H1321" s="89" t="str">
        <f>PRESUPUESTO!T1320</f>
        <v/>
      </c>
      <c r="I1321" s="97" t="str">
        <f>PRESUPUESTO!U1320</f>
        <v/>
      </c>
      <c r="K1321" s="45" t="str">
        <f>PRESUPUESTO!X1320</f>
        <v/>
      </c>
    </row>
    <row r="1322" spans="1:11" s="74" customFormat="1" ht="12" x14ac:dyDescent="0.2">
      <c r="A1322" s="78" t="str">
        <f>PRESUPUESTO!I1321</f>
        <v/>
      </c>
      <c r="B1322" s="78"/>
      <c r="C1322" s="107" t="str">
        <f>PRESUPUESTO!K1321</f>
        <v/>
      </c>
      <c r="D1322" s="87" t="str">
        <f>PRESUPUESTO!L1321</f>
        <v/>
      </c>
      <c r="E1322" s="56" t="str">
        <f>PRESUPUESTO!N1321</f>
        <v/>
      </c>
      <c r="F1322" s="50"/>
      <c r="G1322" s="89" t="str">
        <f>IF(PRESUPUESTO!S1321="","",PRESUPUESTO!S1321)</f>
        <v/>
      </c>
      <c r="H1322" s="89" t="str">
        <f>PRESUPUESTO!T1321</f>
        <v/>
      </c>
      <c r="I1322" s="97" t="str">
        <f>PRESUPUESTO!U1321</f>
        <v/>
      </c>
      <c r="K1322" s="45" t="str">
        <f>PRESUPUESTO!X1321</f>
        <v/>
      </c>
    </row>
    <row r="1323" spans="1:11" s="74" customFormat="1" ht="12" x14ac:dyDescent="0.2">
      <c r="A1323" s="78" t="str">
        <f>PRESUPUESTO!I1322</f>
        <v/>
      </c>
      <c r="B1323" s="78"/>
      <c r="C1323" s="107" t="str">
        <f>PRESUPUESTO!K1322</f>
        <v/>
      </c>
      <c r="D1323" s="87" t="str">
        <f>PRESUPUESTO!L1322</f>
        <v/>
      </c>
      <c r="E1323" s="56" t="str">
        <f>PRESUPUESTO!N1322</f>
        <v/>
      </c>
      <c r="F1323" s="50"/>
      <c r="G1323" s="89" t="str">
        <f>IF(PRESUPUESTO!S1322="","",PRESUPUESTO!S1322)</f>
        <v/>
      </c>
      <c r="H1323" s="89" t="str">
        <f>PRESUPUESTO!T1322</f>
        <v/>
      </c>
      <c r="I1323" s="97" t="str">
        <f>PRESUPUESTO!U1322</f>
        <v/>
      </c>
      <c r="K1323" s="45" t="str">
        <f>PRESUPUESTO!X1322</f>
        <v/>
      </c>
    </row>
    <row r="1324" spans="1:11" s="74" customFormat="1" ht="12" x14ac:dyDescent="0.2">
      <c r="A1324" s="78" t="str">
        <f>PRESUPUESTO!I1323</f>
        <v/>
      </c>
      <c r="B1324" s="78"/>
      <c r="C1324" s="107" t="str">
        <f>PRESUPUESTO!K1323</f>
        <v/>
      </c>
      <c r="D1324" s="87" t="str">
        <f>PRESUPUESTO!L1323</f>
        <v/>
      </c>
      <c r="E1324" s="56" t="str">
        <f>PRESUPUESTO!N1323</f>
        <v/>
      </c>
      <c r="F1324" s="50"/>
      <c r="G1324" s="89" t="str">
        <f>IF(PRESUPUESTO!S1323="","",PRESUPUESTO!S1323)</f>
        <v/>
      </c>
      <c r="H1324" s="89" t="str">
        <f>PRESUPUESTO!T1323</f>
        <v/>
      </c>
      <c r="I1324" s="97" t="str">
        <f>PRESUPUESTO!U1323</f>
        <v/>
      </c>
      <c r="K1324" s="45" t="str">
        <f>PRESUPUESTO!X1323</f>
        <v/>
      </c>
    </row>
    <row r="1325" spans="1:11" s="74" customFormat="1" ht="12" x14ac:dyDescent="0.2">
      <c r="A1325" s="78" t="str">
        <f>PRESUPUESTO!I1324</f>
        <v/>
      </c>
      <c r="B1325" s="78"/>
      <c r="C1325" s="107" t="str">
        <f>PRESUPUESTO!K1324</f>
        <v/>
      </c>
      <c r="D1325" s="87" t="str">
        <f>PRESUPUESTO!L1324</f>
        <v/>
      </c>
      <c r="E1325" s="56" t="str">
        <f>PRESUPUESTO!N1324</f>
        <v/>
      </c>
      <c r="F1325" s="50"/>
      <c r="G1325" s="89" t="str">
        <f>IF(PRESUPUESTO!S1324="","",PRESUPUESTO!S1324)</f>
        <v/>
      </c>
      <c r="H1325" s="89" t="str">
        <f>PRESUPUESTO!T1324</f>
        <v/>
      </c>
      <c r="I1325" s="97" t="str">
        <f>PRESUPUESTO!U1324</f>
        <v/>
      </c>
      <c r="K1325" s="45" t="str">
        <f>PRESUPUESTO!X1324</f>
        <v/>
      </c>
    </row>
    <row r="1326" spans="1:11" s="74" customFormat="1" ht="12" x14ac:dyDescent="0.2">
      <c r="A1326" s="78" t="str">
        <f>PRESUPUESTO!I1325</f>
        <v/>
      </c>
      <c r="B1326" s="78"/>
      <c r="C1326" s="107" t="str">
        <f>PRESUPUESTO!K1325</f>
        <v/>
      </c>
      <c r="D1326" s="87" t="str">
        <f>PRESUPUESTO!L1325</f>
        <v/>
      </c>
      <c r="E1326" s="56" t="str">
        <f>PRESUPUESTO!N1325</f>
        <v/>
      </c>
      <c r="F1326" s="50"/>
      <c r="G1326" s="89" t="str">
        <f>IF(PRESUPUESTO!S1325="","",PRESUPUESTO!S1325)</f>
        <v/>
      </c>
      <c r="H1326" s="89" t="str">
        <f>PRESUPUESTO!T1325</f>
        <v/>
      </c>
      <c r="I1326" s="97" t="str">
        <f>PRESUPUESTO!U1325</f>
        <v/>
      </c>
      <c r="K1326" s="45" t="str">
        <f>PRESUPUESTO!X1325</f>
        <v/>
      </c>
    </row>
    <row r="1327" spans="1:11" s="74" customFormat="1" ht="12" x14ac:dyDescent="0.2">
      <c r="A1327" s="78" t="str">
        <f>PRESUPUESTO!I1326</f>
        <v/>
      </c>
      <c r="B1327" s="78"/>
      <c r="C1327" s="107" t="str">
        <f>PRESUPUESTO!K1326</f>
        <v/>
      </c>
      <c r="D1327" s="87" t="str">
        <f>PRESUPUESTO!L1326</f>
        <v/>
      </c>
      <c r="E1327" s="56" t="str">
        <f>PRESUPUESTO!N1326</f>
        <v/>
      </c>
      <c r="F1327" s="50"/>
      <c r="G1327" s="89" t="str">
        <f>IF(PRESUPUESTO!S1326="","",PRESUPUESTO!S1326)</f>
        <v/>
      </c>
      <c r="H1327" s="89" t="str">
        <f>PRESUPUESTO!T1326</f>
        <v/>
      </c>
      <c r="I1327" s="97" t="str">
        <f>PRESUPUESTO!U1326</f>
        <v/>
      </c>
      <c r="K1327" s="45" t="str">
        <f>PRESUPUESTO!X1326</f>
        <v/>
      </c>
    </row>
    <row r="1328" spans="1:11" s="74" customFormat="1" ht="12" x14ac:dyDescent="0.2">
      <c r="A1328" s="78" t="str">
        <f>PRESUPUESTO!I1327</f>
        <v/>
      </c>
      <c r="B1328" s="78"/>
      <c r="C1328" s="107" t="str">
        <f>PRESUPUESTO!K1327</f>
        <v/>
      </c>
      <c r="D1328" s="87" t="str">
        <f>PRESUPUESTO!L1327</f>
        <v/>
      </c>
      <c r="E1328" s="56" t="str">
        <f>PRESUPUESTO!N1327</f>
        <v/>
      </c>
      <c r="F1328" s="50"/>
      <c r="G1328" s="89" t="str">
        <f>IF(PRESUPUESTO!S1327="","",PRESUPUESTO!S1327)</f>
        <v/>
      </c>
      <c r="H1328" s="89" t="str">
        <f>PRESUPUESTO!T1327</f>
        <v/>
      </c>
      <c r="I1328" s="97" t="str">
        <f>PRESUPUESTO!U1327</f>
        <v/>
      </c>
      <c r="K1328" s="45" t="str">
        <f>PRESUPUESTO!X1327</f>
        <v/>
      </c>
    </row>
    <row r="1329" spans="1:11" s="74" customFormat="1" ht="12" x14ac:dyDescent="0.2">
      <c r="A1329" s="78" t="str">
        <f>PRESUPUESTO!I1328</f>
        <v/>
      </c>
      <c r="B1329" s="78"/>
      <c r="C1329" s="107" t="str">
        <f>PRESUPUESTO!K1328</f>
        <v/>
      </c>
      <c r="D1329" s="87" t="str">
        <f>PRESUPUESTO!L1328</f>
        <v/>
      </c>
      <c r="E1329" s="56" t="str">
        <f>PRESUPUESTO!N1328</f>
        <v/>
      </c>
      <c r="F1329" s="50"/>
      <c r="G1329" s="89" t="str">
        <f>IF(PRESUPUESTO!S1328="","",PRESUPUESTO!S1328)</f>
        <v/>
      </c>
      <c r="H1329" s="89" t="str">
        <f>PRESUPUESTO!T1328</f>
        <v/>
      </c>
      <c r="I1329" s="97" t="str">
        <f>PRESUPUESTO!U1328</f>
        <v/>
      </c>
      <c r="K1329" s="45" t="str">
        <f>PRESUPUESTO!X1328</f>
        <v/>
      </c>
    </row>
    <row r="1330" spans="1:11" s="74" customFormat="1" ht="12" x14ac:dyDescent="0.2">
      <c r="A1330" s="78" t="str">
        <f>PRESUPUESTO!I1329</f>
        <v/>
      </c>
      <c r="B1330" s="78"/>
      <c r="C1330" s="107" t="str">
        <f>PRESUPUESTO!K1329</f>
        <v/>
      </c>
      <c r="D1330" s="87" t="str">
        <f>PRESUPUESTO!L1329</f>
        <v/>
      </c>
      <c r="E1330" s="56" t="str">
        <f>PRESUPUESTO!N1329</f>
        <v/>
      </c>
      <c r="F1330" s="50"/>
      <c r="G1330" s="89" t="str">
        <f>IF(PRESUPUESTO!S1329="","",PRESUPUESTO!S1329)</f>
        <v/>
      </c>
      <c r="H1330" s="89" t="str">
        <f>PRESUPUESTO!T1329</f>
        <v/>
      </c>
      <c r="I1330" s="97" t="str">
        <f>PRESUPUESTO!U1329</f>
        <v/>
      </c>
      <c r="K1330" s="45" t="str">
        <f>PRESUPUESTO!X1329</f>
        <v/>
      </c>
    </row>
    <row r="1331" spans="1:11" s="74" customFormat="1" ht="12" x14ac:dyDescent="0.2">
      <c r="A1331" s="78" t="str">
        <f>PRESUPUESTO!I1330</f>
        <v/>
      </c>
      <c r="B1331" s="78"/>
      <c r="C1331" s="107" t="str">
        <f>PRESUPUESTO!K1330</f>
        <v/>
      </c>
      <c r="D1331" s="87" t="str">
        <f>PRESUPUESTO!L1330</f>
        <v/>
      </c>
      <c r="E1331" s="56" t="str">
        <f>PRESUPUESTO!N1330</f>
        <v/>
      </c>
      <c r="F1331" s="50"/>
      <c r="G1331" s="89" t="str">
        <f>IF(PRESUPUESTO!S1330="","",PRESUPUESTO!S1330)</f>
        <v/>
      </c>
      <c r="H1331" s="89" t="str">
        <f>PRESUPUESTO!T1330</f>
        <v/>
      </c>
      <c r="I1331" s="97" t="str">
        <f>PRESUPUESTO!U1330</f>
        <v/>
      </c>
      <c r="K1331" s="45" t="str">
        <f>PRESUPUESTO!X1330</f>
        <v/>
      </c>
    </row>
    <row r="1332" spans="1:11" s="74" customFormat="1" ht="12" x14ac:dyDescent="0.2">
      <c r="A1332" s="78" t="str">
        <f>PRESUPUESTO!I1331</f>
        <v/>
      </c>
      <c r="B1332" s="78"/>
      <c r="C1332" s="107" t="str">
        <f>PRESUPUESTO!K1331</f>
        <v/>
      </c>
      <c r="D1332" s="87" t="str">
        <f>PRESUPUESTO!L1331</f>
        <v/>
      </c>
      <c r="E1332" s="56" t="str">
        <f>PRESUPUESTO!N1331</f>
        <v/>
      </c>
      <c r="F1332" s="50"/>
      <c r="G1332" s="89" t="str">
        <f>IF(PRESUPUESTO!S1331="","",PRESUPUESTO!S1331)</f>
        <v/>
      </c>
      <c r="H1332" s="89" t="str">
        <f>PRESUPUESTO!T1331</f>
        <v/>
      </c>
      <c r="I1332" s="97" t="str">
        <f>PRESUPUESTO!U1331</f>
        <v/>
      </c>
      <c r="K1332" s="45" t="str">
        <f>PRESUPUESTO!X1331</f>
        <v/>
      </c>
    </row>
    <row r="1333" spans="1:11" s="74" customFormat="1" ht="12" x14ac:dyDescent="0.2">
      <c r="A1333" s="78" t="str">
        <f>PRESUPUESTO!I1332</f>
        <v/>
      </c>
      <c r="B1333" s="78"/>
      <c r="C1333" s="107" t="str">
        <f>PRESUPUESTO!K1332</f>
        <v/>
      </c>
      <c r="D1333" s="87" t="str">
        <f>PRESUPUESTO!L1332</f>
        <v/>
      </c>
      <c r="E1333" s="56" t="str">
        <f>PRESUPUESTO!N1332</f>
        <v/>
      </c>
      <c r="F1333" s="50"/>
      <c r="G1333" s="89" t="str">
        <f>IF(PRESUPUESTO!S1332="","",PRESUPUESTO!S1332)</f>
        <v/>
      </c>
      <c r="H1333" s="89" t="str">
        <f>PRESUPUESTO!T1332</f>
        <v/>
      </c>
      <c r="I1333" s="97" t="str">
        <f>PRESUPUESTO!U1332</f>
        <v/>
      </c>
      <c r="K1333" s="45" t="str">
        <f>PRESUPUESTO!X1332</f>
        <v/>
      </c>
    </row>
    <row r="1334" spans="1:11" s="74" customFormat="1" ht="12" x14ac:dyDescent="0.2">
      <c r="A1334" s="78" t="str">
        <f>PRESUPUESTO!I1333</f>
        <v/>
      </c>
      <c r="B1334" s="78"/>
      <c r="C1334" s="107" t="str">
        <f>PRESUPUESTO!K1333</f>
        <v/>
      </c>
      <c r="D1334" s="87" t="str">
        <f>PRESUPUESTO!L1333</f>
        <v/>
      </c>
      <c r="E1334" s="56" t="str">
        <f>PRESUPUESTO!N1333</f>
        <v/>
      </c>
      <c r="F1334" s="50"/>
      <c r="G1334" s="89" t="str">
        <f>IF(PRESUPUESTO!S1333="","",PRESUPUESTO!S1333)</f>
        <v/>
      </c>
      <c r="H1334" s="89" t="str">
        <f>PRESUPUESTO!T1333</f>
        <v/>
      </c>
      <c r="I1334" s="97" t="str">
        <f>PRESUPUESTO!U1333</f>
        <v/>
      </c>
      <c r="K1334" s="45" t="str">
        <f>PRESUPUESTO!X1333</f>
        <v/>
      </c>
    </row>
    <row r="1335" spans="1:11" s="74" customFormat="1" ht="12" x14ac:dyDescent="0.2">
      <c r="A1335" s="78" t="str">
        <f>PRESUPUESTO!I1334</f>
        <v/>
      </c>
      <c r="B1335" s="78"/>
      <c r="C1335" s="107" t="str">
        <f>PRESUPUESTO!K1334</f>
        <v/>
      </c>
      <c r="D1335" s="87" t="str">
        <f>PRESUPUESTO!L1334</f>
        <v/>
      </c>
      <c r="E1335" s="56" t="str">
        <f>PRESUPUESTO!N1334</f>
        <v/>
      </c>
      <c r="F1335" s="50"/>
      <c r="G1335" s="89" t="str">
        <f>IF(PRESUPUESTO!S1334="","",PRESUPUESTO!S1334)</f>
        <v/>
      </c>
      <c r="H1335" s="89" t="str">
        <f>PRESUPUESTO!T1334</f>
        <v/>
      </c>
      <c r="I1335" s="97" t="str">
        <f>PRESUPUESTO!U1334</f>
        <v/>
      </c>
      <c r="K1335" s="45" t="str">
        <f>PRESUPUESTO!X1334</f>
        <v/>
      </c>
    </row>
    <row r="1336" spans="1:11" s="74" customFormat="1" ht="12" x14ac:dyDescent="0.2">
      <c r="A1336" s="78" t="str">
        <f>PRESUPUESTO!I1335</f>
        <v/>
      </c>
      <c r="B1336" s="78"/>
      <c r="C1336" s="107" t="str">
        <f>PRESUPUESTO!K1335</f>
        <v/>
      </c>
      <c r="D1336" s="87" t="str">
        <f>PRESUPUESTO!L1335</f>
        <v/>
      </c>
      <c r="E1336" s="56" t="str">
        <f>PRESUPUESTO!N1335</f>
        <v/>
      </c>
      <c r="F1336" s="50"/>
      <c r="G1336" s="89" t="str">
        <f>IF(PRESUPUESTO!S1335="","",PRESUPUESTO!S1335)</f>
        <v/>
      </c>
      <c r="H1336" s="89" t="str">
        <f>PRESUPUESTO!T1335</f>
        <v/>
      </c>
      <c r="I1336" s="97" t="str">
        <f>PRESUPUESTO!U1335</f>
        <v/>
      </c>
      <c r="K1336" s="45" t="str">
        <f>PRESUPUESTO!X1335</f>
        <v/>
      </c>
    </row>
    <row r="1337" spans="1:11" s="74" customFormat="1" ht="12" x14ac:dyDescent="0.2">
      <c r="A1337" s="78" t="str">
        <f>PRESUPUESTO!I1336</f>
        <v/>
      </c>
      <c r="B1337" s="78"/>
      <c r="C1337" s="107" t="str">
        <f>PRESUPUESTO!K1336</f>
        <v/>
      </c>
      <c r="D1337" s="87" t="str">
        <f>PRESUPUESTO!L1336</f>
        <v/>
      </c>
      <c r="E1337" s="56" t="str">
        <f>PRESUPUESTO!N1336</f>
        <v/>
      </c>
      <c r="F1337" s="50"/>
      <c r="G1337" s="89" t="str">
        <f>IF(PRESUPUESTO!S1336="","",PRESUPUESTO!S1336)</f>
        <v/>
      </c>
      <c r="H1337" s="89" t="str">
        <f>PRESUPUESTO!T1336</f>
        <v/>
      </c>
      <c r="I1337" s="97" t="str">
        <f>PRESUPUESTO!U1336</f>
        <v/>
      </c>
      <c r="K1337" s="45" t="str">
        <f>PRESUPUESTO!X1336</f>
        <v/>
      </c>
    </row>
    <row r="1338" spans="1:11" s="74" customFormat="1" ht="12" x14ac:dyDescent="0.2">
      <c r="A1338" s="78" t="str">
        <f>PRESUPUESTO!I1337</f>
        <v/>
      </c>
      <c r="B1338" s="78"/>
      <c r="C1338" s="107" t="str">
        <f>PRESUPUESTO!K1337</f>
        <v/>
      </c>
      <c r="D1338" s="87" t="str">
        <f>PRESUPUESTO!L1337</f>
        <v/>
      </c>
      <c r="E1338" s="56" t="str">
        <f>PRESUPUESTO!N1337</f>
        <v/>
      </c>
      <c r="F1338" s="50"/>
      <c r="G1338" s="89" t="str">
        <f>IF(PRESUPUESTO!S1337="","",PRESUPUESTO!S1337)</f>
        <v/>
      </c>
      <c r="H1338" s="89" t="str">
        <f>PRESUPUESTO!T1337</f>
        <v/>
      </c>
      <c r="I1338" s="97" t="str">
        <f>PRESUPUESTO!U1337</f>
        <v/>
      </c>
      <c r="K1338" s="45" t="str">
        <f>PRESUPUESTO!X1337</f>
        <v/>
      </c>
    </row>
    <row r="1339" spans="1:11" s="74" customFormat="1" ht="12" x14ac:dyDescent="0.2">
      <c r="A1339" s="78" t="str">
        <f>PRESUPUESTO!I1338</f>
        <v/>
      </c>
      <c r="B1339" s="78"/>
      <c r="C1339" s="107" t="str">
        <f>PRESUPUESTO!K1338</f>
        <v/>
      </c>
      <c r="D1339" s="87" t="str">
        <f>PRESUPUESTO!L1338</f>
        <v/>
      </c>
      <c r="E1339" s="56" t="str">
        <f>PRESUPUESTO!N1338</f>
        <v/>
      </c>
      <c r="F1339" s="50"/>
      <c r="G1339" s="89" t="str">
        <f>IF(PRESUPUESTO!S1338="","",PRESUPUESTO!S1338)</f>
        <v/>
      </c>
      <c r="H1339" s="89" t="str">
        <f>PRESUPUESTO!T1338</f>
        <v/>
      </c>
      <c r="I1339" s="97" t="str">
        <f>PRESUPUESTO!U1338</f>
        <v/>
      </c>
      <c r="K1339" s="45" t="str">
        <f>PRESUPUESTO!X1338</f>
        <v/>
      </c>
    </row>
    <row r="1340" spans="1:11" s="74" customFormat="1" ht="12" x14ac:dyDescent="0.2">
      <c r="A1340" s="78" t="str">
        <f>PRESUPUESTO!I1339</f>
        <v/>
      </c>
      <c r="B1340" s="78"/>
      <c r="C1340" s="107" t="str">
        <f>PRESUPUESTO!K1339</f>
        <v/>
      </c>
      <c r="D1340" s="87" t="str">
        <f>PRESUPUESTO!L1339</f>
        <v/>
      </c>
      <c r="E1340" s="56" t="str">
        <f>PRESUPUESTO!N1339</f>
        <v/>
      </c>
      <c r="F1340" s="50"/>
      <c r="G1340" s="89" t="str">
        <f>IF(PRESUPUESTO!S1339="","",PRESUPUESTO!S1339)</f>
        <v/>
      </c>
      <c r="H1340" s="89" t="str">
        <f>PRESUPUESTO!T1339</f>
        <v/>
      </c>
      <c r="I1340" s="97" t="str">
        <f>PRESUPUESTO!U1339</f>
        <v/>
      </c>
      <c r="K1340" s="45" t="str">
        <f>PRESUPUESTO!X1339</f>
        <v/>
      </c>
    </row>
    <row r="1341" spans="1:11" s="74" customFormat="1" ht="12" x14ac:dyDescent="0.2">
      <c r="A1341" s="78" t="str">
        <f>PRESUPUESTO!I1340</f>
        <v/>
      </c>
      <c r="B1341" s="78"/>
      <c r="C1341" s="107" t="str">
        <f>PRESUPUESTO!K1340</f>
        <v/>
      </c>
      <c r="D1341" s="87" t="str">
        <f>PRESUPUESTO!L1340</f>
        <v/>
      </c>
      <c r="E1341" s="56" t="str">
        <f>PRESUPUESTO!N1340</f>
        <v/>
      </c>
      <c r="F1341" s="50"/>
      <c r="G1341" s="89" t="str">
        <f>IF(PRESUPUESTO!S1340="","",PRESUPUESTO!S1340)</f>
        <v/>
      </c>
      <c r="H1341" s="89" t="str">
        <f>PRESUPUESTO!T1340</f>
        <v/>
      </c>
      <c r="I1341" s="97" t="str">
        <f>PRESUPUESTO!U1340</f>
        <v/>
      </c>
      <c r="K1341" s="45" t="str">
        <f>PRESUPUESTO!X1340</f>
        <v/>
      </c>
    </row>
    <row r="1342" spans="1:11" s="74" customFormat="1" ht="12" x14ac:dyDescent="0.2">
      <c r="A1342" s="78" t="str">
        <f>PRESUPUESTO!I1341</f>
        <v/>
      </c>
      <c r="B1342" s="78"/>
      <c r="C1342" s="107" t="str">
        <f>PRESUPUESTO!K1341</f>
        <v/>
      </c>
      <c r="D1342" s="87" t="str">
        <f>PRESUPUESTO!L1341</f>
        <v/>
      </c>
      <c r="E1342" s="56" t="str">
        <f>PRESUPUESTO!N1341</f>
        <v/>
      </c>
      <c r="F1342" s="50"/>
      <c r="G1342" s="89" t="str">
        <f>IF(PRESUPUESTO!S1341="","",PRESUPUESTO!S1341)</f>
        <v/>
      </c>
      <c r="H1342" s="89" t="str">
        <f>PRESUPUESTO!T1341</f>
        <v/>
      </c>
      <c r="I1342" s="97" t="str">
        <f>PRESUPUESTO!U1341</f>
        <v/>
      </c>
      <c r="K1342" s="45" t="str">
        <f>PRESUPUESTO!X1341</f>
        <v/>
      </c>
    </row>
    <row r="1343" spans="1:11" s="74" customFormat="1" ht="12" x14ac:dyDescent="0.2">
      <c r="A1343" s="78" t="str">
        <f>PRESUPUESTO!I1342</f>
        <v/>
      </c>
      <c r="B1343" s="78"/>
      <c r="C1343" s="107" t="str">
        <f>PRESUPUESTO!K1342</f>
        <v/>
      </c>
      <c r="D1343" s="87" t="str">
        <f>PRESUPUESTO!L1342</f>
        <v/>
      </c>
      <c r="E1343" s="56" t="str">
        <f>PRESUPUESTO!N1342</f>
        <v/>
      </c>
      <c r="F1343" s="50"/>
      <c r="G1343" s="89" t="str">
        <f>IF(PRESUPUESTO!S1342="","",PRESUPUESTO!S1342)</f>
        <v/>
      </c>
      <c r="H1343" s="89" t="str">
        <f>PRESUPUESTO!T1342</f>
        <v/>
      </c>
      <c r="I1343" s="97" t="str">
        <f>PRESUPUESTO!U1342</f>
        <v/>
      </c>
      <c r="K1343" s="45" t="str">
        <f>PRESUPUESTO!X1342</f>
        <v/>
      </c>
    </row>
    <row r="1344" spans="1:11" s="74" customFormat="1" ht="12" x14ac:dyDescent="0.2">
      <c r="A1344" s="78" t="str">
        <f>PRESUPUESTO!I1343</f>
        <v/>
      </c>
      <c r="B1344" s="78"/>
      <c r="C1344" s="107" t="str">
        <f>PRESUPUESTO!K1343</f>
        <v/>
      </c>
      <c r="D1344" s="87" t="str">
        <f>PRESUPUESTO!L1343</f>
        <v/>
      </c>
      <c r="E1344" s="56" t="str">
        <f>PRESUPUESTO!N1343</f>
        <v/>
      </c>
      <c r="F1344" s="50"/>
      <c r="G1344" s="89" t="str">
        <f>IF(PRESUPUESTO!S1343="","",PRESUPUESTO!S1343)</f>
        <v/>
      </c>
      <c r="H1344" s="89" t="str">
        <f>PRESUPUESTO!T1343</f>
        <v/>
      </c>
      <c r="I1344" s="97" t="str">
        <f>PRESUPUESTO!U1343</f>
        <v/>
      </c>
      <c r="K1344" s="45" t="str">
        <f>PRESUPUESTO!X1343</f>
        <v/>
      </c>
    </row>
    <row r="1345" spans="1:11" s="74" customFormat="1" ht="12" x14ac:dyDescent="0.2">
      <c r="A1345" s="78" t="str">
        <f>PRESUPUESTO!I1344</f>
        <v/>
      </c>
      <c r="B1345" s="78"/>
      <c r="C1345" s="107" t="str">
        <f>PRESUPUESTO!K1344</f>
        <v/>
      </c>
      <c r="D1345" s="87" t="str">
        <f>PRESUPUESTO!L1344</f>
        <v/>
      </c>
      <c r="E1345" s="56" t="str">
        <f>PRESUPUESTO!N1344</f>
        <v/>
      </c>
      <c r="F1345" s="50"/>
      <c r="G1345" s="89" t="str">
        <f>IF(PRESUPUESTO!S1344="","",PRESUPUESTO!S1344)</f>
        <v/>
      </c>
      <c r="H1345" s="89" t="str">
        <f>PRESUPUESTO!T1344</f>
        <v/>
      </c>
      <c r="I1345" s="97" t="str">
        <f>PRESUPUESTO!U1344</f>
        <v/>
      </c>
      <c r="K1345" s="45" t="str">
        <f>PRESUPUESTO!X1344</f>
        <v/>
      </c>
    </row>
    <row r="1346" spans="1:11" s="74" customFormat="1" ht="12" x14ac:dyDescent="0.2">
      <c r="A1346" s="78" t="str">
        <f>PRESUPUESTO!I1345</f>
        <v/>
      </c>
      <c r="B1346" s="78"/>
      <c r="C1346" s="107" t="str">
        <f>PRESUPUESTO!K1345</f>
        <v/>
      </c>
      <c r="D1346" s="87" t="str">
        <f>PRESUPUESTO!L1345</f>
        <v/>
      </c>
      <c r="E1346" s="56" t="str">
        <f>PRESUPUESTO!N1345</f>
        <v/>
      </c>
      <c r="F1346" s="50"/>
      <c r="G1346" s="89" t="str">
        <f>IF(PRESUPUESTO!S1345="","",PRESUPUESTO!S1345)</f>
        <v/>
      </c>
      <c r="H1346" s="89" t="str">
        <f>PRESUPUESTO!T1345</f>
        <v/>
      </c>
      <c r="I1346" s="97" t="str">
        <f>PRESUPUESTO!U1345</f>
        <v/>
      </c>
      <c r="K1346" s="45" t="str">
        <f>PRESUPUESTO!X1345</f>
        <v/>
      </c>
    </row>
    <row r="1347" spans="1:11" s="74" customFormat="1" ht="12" x14ac:dyDescent="0.2">
      <c r="A1347" s="78" t="str">
        <f>PRESUPUESTO!I1346</f>
        <v/>
      </c>
      <c r="B1347" s="78"/>
      <c r="C1347" s="107" t="str">
        <f>PRESUPUESTO!K1346</f>
        <v/>
      </c>
      <c r="D1347" s="87" t="str">
        <f>PRESUPUESTO!L1346</f>
        <v/>
      </c>
      <c r="E1347" s="56" t="str">
        <f>PRESUPUESTO!N1346</f>
        <v/>
      </c>
      <c r="F1347" s="50"/>
      <c r="G1347" s="89" t="str">
        <f>IF(PRESUPUESTO!S1346="","",PRESUPUESTO!S1346)</f>
        <v/>
      </c>
      <c r="H1347" s="89" t="str">
        <f>PRESUPUESTO!T1346</f>
        <v/>
      </c>
      <c r="I1347" s="97" t="str">
        <f>PRESUPUESTO!U1346</f>
        <v/>
      </c>
      <c r="K1347" s="45" t="str">
        <f>PRESUPUESTO!X1346</f>
        <v/>
      </c>
    </row>
    <row r="1348" spans="1:11" s="74" customFormat="1" ht="12" x14ac:dyDescent="0.2">
      <c r="A1348" s="78" t="str">
        <f>PRESUPUESTO!I1347</f>
        <v/>
      </c>
      <c r="B1348" s="78"/>
      <c r="C1348" s="107" t="str">
        <f>PRESUPUESTO!K1347</f>
        <v/>
      </c>
      <c r="D1348" s="87" t="str">
        <f>PRESUPUESTO!L1347</f>
        <v/>
      </c>
      <c r="E1348" s="56" t="str">
        <f>PRESUPUESTO!N1347</f>
        <v/>
      </c>
      <c r="F1348" s="50"/>
      <c r="G1348" s="89" t="str">
        <f>IF(PRESUPUESTO!S1347="","",PRESUPUESTO!S1347)</f>
        <v/>
      </c>
      <c r="H1348" s="89" t="str">
        <f>PRESUPUESTO!T1347</f>
        <v/>
      </c>
      <c r="I1348" s="97" t="str">
        <f>PRESUPUESTO!U1347</f>
        <v/>
      </c>
      <c r="K1348" s="45" t="str">
        <f>PRESUPUESTO!X1347</f>
        <v/>
      </c>
    </row>
    <row r="1349" spans="1:11" s="74" customFormat="1" ht="12" x14ac:dyDescent="0.2">
      <c r="A1349" s="78" t="str">
        <f>PRESUPUESTO!I1348</f>
        <v/>
      </c>
      <c r="B1349" s="78"/>
      <c r="C1349" s="107" t="str">
        <f>PRESUPUESTO!K1348</f>
        <v/>
      </c>
      <c r="D1349" s="87" t="str">
        <f>PRESUPUESTO!L1348</f>
        <v/>
      </c>
      <c r="E1349" s="56" t="str">
        <f>PRESUPUESTO!N1348</f>
        <v/>
      </c>
      <c r="F1349" s="50"/>
      <c r="G1349" s="89" t="str">
        <f>IF(PRESUPUESTO!S1348="","",PRESUPUESTO!S1348)</f>
        <v/>
      </c>
      <c r="H1349" s="89" t="str">
        <f>PRESUPUESTO!T1348</f>
        <v/>
      </c>
      <c r="I1349" s="97" t="str">
        <f>PRESUPUESTO!U1348</f>
        <v/>
      </c>
      <c r="K1349" s="45" t="str">
        <f>PRESUPUESTO!X1348</f>
        <v/>
      </c>
    </row>
    <row r="1350" spans="1:11" s="74" customFormat="1" ht="12" x14ac:dyDescent="0.2">
      <c r="A1350" s="78" t="str">
        <f>PRESUPUESTO!I1349</f>
        <v/>
      </c>
      <c r="B1350" s="78"/>
      <c r="C1350" s="107" t="str">
        <f>PRESUPUESTO!K1349</f>
        <v/>
      </c>
      <c r="D1350" s="87" t="str">
        <f>PRESUPUESTO!L1349</f>
        <v/>
      </c>
      <c r="E1350" s="56" t="str">
        <f>PRESUPUESTO!N1349</f>
        <v/>
      </c>
      <c r="F1350" s="50"/>
      <c r="G1350" s="89" t="str">
        <f>IF(PRESUPUESTO!S1349="","",PRESUPUESTO!S1349)</f>
        <v/>
      </c>
      <c r="H1350" s="89" t="str">
        <f>PRESUPUESTO!T1349</f>
        <v/>
      </c>
      <c r="I1350" s="97" t="str">
        <f>PRESUPUESTO!U1349</f>
        <v/>
      </c>
      <c r="K1350" s="45" t="str">
        <f>PRESUPUESTO!X1349</f>
        <v/>
      </c>
    </row>
    <row r="1351" spans="1:11" s="74" customFormat="1" ht="12" x14ac:dyDescent="0.2">
      <c r="A1351" s="78" t="str">
        <f>PRESUPUESTO!I1350</f>
        <v/>
      </c>
      <c r="B1351" s="78"/>
      <c r="C1351" s="107" t="str">
        <f>PRESUPUESTO!K1350</f>
        <v/>
      </c>
      <c r="D1351" s="87" t="str">
        <f>PRESUPUESTO!L1350</f>
        <v/>
      </c>
      <c r="E1351" s="56" t="str">
        <f>PRESUPUESTO!N1350</f>
        <v/>
      </c>
      <c r="F1351" s="50"/>
      <c r="G1351" s="89" t="str">
        <f>IF(PRESUPUESTO!S1350="","",PRESUPUESTO!S1350)</f>
        <v/>
      </c>
      <c r="H1351" s="89" t="str">
        <f>PRESUPUESTO!T1350</f>
        <v/>
      </c>
      <c r="I1351" s="97" t="str">
        <f>PRESUPUESTO!U1350</f>
        <v/>
      </c>
      <c r="K1351" s="45" t="str">
        <f>PRESUPUESTO!X1350</f>
        <v/>
      </c>
    </row>
    <row r="1352" spans="1:11" s="74" customFormat="1" ht="12" x14ac:dyDescent="0.2">
      <c r="A1352" s="78" t="str">
        <f>PRESUPUESTO!I1351</f>
        <v/>
      </c>
      <c r="B1352" s="78"/>
      <c r="C1352" s="107" t="str">
        <f>PRESUPUESTO!K1351</f>
        <v/>
      </c>
      <c r="D1352" s="87" t="str">
        <f>PRESUPUESTO!L1351</f>
        <v/>
      </c>
      <c r="E1352" s="56" t="str">
        <f>PRESUPUESTO!N1351</f>
        <v/>
      </c>
      <c r="F1352" s="50"/>
      <c r="G1352" s="89" t="str">
        <f>IF(PRESUPUESTO!S1351="","",PRESUPUESTO!S1351)</f>
        <v/>
      </c>
      <c r="H1352" s="89" t="str">
        <f>PRESUPUESTO!T1351</f>
        <v/>
      </c>
      <c r="I1352" s="97" t="str">
        <f>PRESUPUESTO!U1351</f>
        <v/>
      </c>
      <c r="K1352" s="45" t="str">
        <f>PRESUPUESTO!X1351</f>
        <v/>
      </c>
    </row>
    <row r="1353" spans="1:11" s="74" customFormat="1" ht="12" x14ac:dyDescent="0.2">
      <c r="A1353" s="78" t="str">
        <f>PRESUPUESTO!I1352</f>
        <v/>
      </c>
      <c r="B1353" s="78"/>
      <c r="C1353" s="107" t="str">
        <f>PRESUPUESTO!K1352</f>
        <v/>
      </c>
      <c r="D1353" s="87" t="str">
        <f>PRESUPUESTO!L1352</f>
        <v/>
      </c>
      <c r="E1353" s="56" t="str">
        <f>PRESUPUESTO!N1352</f>
        <v/>
      </c>
      <c r="F1353" s="50"/>
      <c r="G1353" s="89" t="str">
        <f>IF(PRESUPUESTO!S1352="","",PRESUPUESTO!S1352)</f>
        <v/>
      </c>
      <c r="H1353" s="89" t="str">
        <f>PRESUPUESTO!T1352</f>
        <v/>
      </c>
      <c r="I1353" s="97" t="str">
        <f>PRESUPUESTO!U1352</f>
        <v/>
      </c>
      <c r="K1353" s="45" t="str">
        <f>PRESUPUESTO!X1352</f>
        <v/>
      </c>
    </row>
    <row r="1354" spans="1:11" s="74" customFormat="1" ht="12" x14ac:dyDescent="0.2">
      <c r="A1354" s="78" t="str">
        <f>PRESUPUESTO!I1353</f>
        <v/>
      </c>
      <c r="B1354" s="78"/>
      <c r="C1354" s="107" t="str">
        <f>PRESUPUESTO!K1353</f>
        <v/>
      </c>
      <c r="D1354" s="87" t="str">
        <f>PRESUPUESTO!L1353</f>
        <v/>
      </c>
      <c r="E1354" s="56" t="str">
        <f>PRESUPUESTO!N1353</f>
        <v/>
      </c>
      <c r="F1354" s="50"/>
      <c r="G1354" s="89" t="str">
        <f>IF(PRESUPUESTO!S1353="","",PRESUPUESTO!S1353)</f>
        <v/>
      </c>
      <c r="H1354" s="89" t="str">
        <f>PRESUPUESTO!T1353</f>
        <v/>
      </c>
      <c r="I1354" s="97" t="str">
        <f>PRESUPUESTO!U1353</f>
        <v/>
      </c>
      <c r="K1354" s="45" t="str">
        <f>PRESUPUESTO!X1353</f>
        <v/>
      </c>
    </row>
    <row r="1355" spans="1:11" s="74" customFormat="1" ht="12" x14ac:dyDescent="0.2">
      <c r="A1355" s="78" t="str">
        <f>PRESUPUESTO!I1354</f>
        <v/>
      </c>
      <c r="B1355" s="78"/>
      <c r="C1355" s="107" t="str">
        <f>PRESUPUESTO!K1354</f>
        <v/>
      </c>
      <c r="D1355" s="87" t="str">
        <f>PRESUPUESTO!L1354</f>
        <v/>
      </c>
      <c r="E1355" s="56" t="str">
        <f>PRESUPUESTO!N1354</f>
        <v/>
      </c>
      <c r="F1355" s="50"/>
      <c r="G1355" s="89" t="str">
        <f>IF(PRESUPUESTO!S1354="","",PRESUPUESTO!S1354)</f>
        <v/>
      </c>
      <c r="H1355" s="89" t="str">
        <f>PRESUPUESTO!T1354</f>
        <v/>
      </c>
      <c r="I1355" s="97" t="str">
        <f>PRESUPUESTO!U1354</f>
        <v/>
      </c>
      <c r="K1355" s="45" t="str">
        <f>PRESUPUESTO!X1354</f>
        <v/>
      </c>
    </row>
    <row r="1356" spans="1:11" s="74" customFormat="1" ht="12" x14ac:dyDescent="0.2">
      <c r="A1356" s="78" t="str">
        <f>PRESUPUESTO!I1355</f>
        <v/>
      </c>
      <c r="B1356" s="78"/>
      <c r="C1356" s="107" t="str">
        <f>PRESUPUESTO!K1355</f>
        <v/>
      </c>
      <c r="D1356" s="87" t="str">
        <f>PRESUPUESTO!L1355</f>
        <v/>
      </c>
      <c r="E1356" s="56" t="str">
        <f>PRESUPUESTO!N1355</f>
        <v/>
      </c>
      <c r="F1356" s="50"/>
      <c r="G1356" s="89" t="str">
        <f>IF(PRESUPUESTO!S1355="","",PRESUPUESTO!S1355)</f>
        <v/>
      </c>
      <c r="H1356" s="89" t="str">
        <f>PRESUPUESTO!T1355</f>
        <v/>
      </c>
      <c r="I1356" s="97" t="str">
        <f>PRESUPUESTO!U1355</f>
        <v/>
      </c>
      <c r="K1356" s="45" t="str">
        <f>PRESUPUESTO!X1355</f>
        <v/>
      </c>
    </row>
    <row r="1357" spans="1:11" s="74" customFormat="1" ht="12" x14ac:dyDescent="0.2">
      <c r="A1357" s="78" t="str">
        <f>PRESUPUESTO!I1356</f>
        <v/>
      </c>
      <c r="B1357" s="78"/>
      <c r="C1357" s="107" t="str">
        <f>PRESUPUESTO!K1356</f>
        <v/>
      </c>
      <c r="D1357" s="87" t="str">
        <f>PRESUPUESTO!L1356</f>
        <v/>
      </c>
      <c r="E1357" s="56" t="str">
        <f>PRESUPUESTO!N1356</f>
        <v/>
      </c>
      <c r="F1357" s="50"/>
      <c r="G1357" s="89" t="str">
        <f>IF(PRESUPUESTO!S1356="","",PRESUPUESTO!S1356)</f>
        <v/>
      </c>
      <c r="H1357" s="89" t="str">
        <f>PRESUPUESTO!T1356</f>
        <v/>
      </c>
      <c r="I1357" s="97" t="str">
        <f>PRESUPUESTO!U1356</f>
        <v/>
      </c>
      <c r="K1357" s="45" t="str">
        <f>PRESUPUESTO!X1356</f>
        <v/>
      </c>
    </row>
    <row r="1358" spans="1:11" s="74" customFormat="1" ht="12" x14ac:dyDescent="0.2">
      <c r="A1358" s="78" t="str">
        <f>PRESUPUESTO!I1357</f>
        <v/>
      </c>
      <c r="B1358" s="78"/>
      <c r="C1358" s="107" t="str">
        <f>PRESUPUESTO!K1357</f>
        <v/>
      </c>
      <c r="D1358" s="87" t="str">
        <f>PRESUPUESTO!L1357</f>
        <v/>
      </c>
      <c r="E1358" s="56" t="str">
        <f>PRESUPUESTO!N1357</f>
        <v/>
      </c>
      <c r="F1358" s="50"/>
      <c r="G1358" s="89" t="str">
        <f>IF(PRESUPUESTO!S1357="","",PRESUPUESTO!S1357)</f>
        <v/>
      </c>
      <c r="H1358" s="89" t="str">
        <f>PRESUPUESTO!T1357</f>
        <v/>
      </c>
      <c r="I1358" s="97" t="str">
        <f>PRESUPUESTO!U1357</f>
        <v/>
      </c>
      <c r="K1358" s="45" t="str">
        <f>PRESUPUESTO!X1357</f>
        <v/>
      </c>
    </row>
    <row r="1359" spans="1:11" s="74" customFormat="1" ht="12" x14ac:dyDescent="0.2">
      <c r="A1359" s="78" t="str">
        <f>PRESUPUESTO!I1358</f>
        <v/>
      </c>
      <c r="B1359" s="78"/>
      <c r="C1359" s="107" t="str">
        <f>PRESUPUESTO!K1358</f>
        <v/>
      </c>
      <c r="D1359" s="87" t="str">
        <f>PRESUPUESTO!L1358</f>
        <v/>
      </c>
      <c r="E1359" s="56" t="str">
        <f>PRESUPUESTO!N1358</f>
        <v/>
      </c>
      <c r="F1359" s="50"/>
      <c r="G1359" s="89" t="str">
        <f>IF(PRESUPUESTO!S1358="","",PRESUPUESTO!S1358)</f>
        <v/>
      </c>
      <c r="H1359" s="89" t="str">
        <f>PRESUPUESTO!T1358</f>
        <v/>
      </c>
      <c r="I1359" s="97" t="str">
        <f>PRESUPUESTO!U1358</f>
        <v/>
      </c>
      <c r="K1359" s="45" t="str">
        <f>PRESUPUESTO!X1358</f>
        <v/>
      </c>
    </row>
    <row r="1360" spans="1:11" s="74" customFormat="1" ht="12" x14ac:dyDescent="0.2">
      <c r="A1360" s="78" t="str">
        <f>PRESUPUESTO!I1359</f>
        <v/>
      </c>
      <c r="B1360" s="78"/>
      <c r="C1360" s="107" t="str">
        <f>PRESUPUESTO!K1359</f>
        <v/>
      </c>
      <c r="D1360" s="87" t="str">
        <f>PRESUPUESTO!L1359</f>
        <v/>
      </c>
      <c r="E1360" s="56" t="str">
        <f>PRESUPUESTO!N1359</f>
        <v/>
      </c>
      <c r="F1360" s="50"/>
      <c r="G1360" s="89" t="str">
        <f>IF(PRESUPUESTO!S1359="","",PRESUPUESTO!S1359)</f>
        <v/>
      </c>
      <c r="H1360" s="89" t="str">
        <f>PRESUPUESTO!T1359</f>
        <v/>
      </c>
      <c r="I1360" s="97" t="str">
        <f>PRESUPUESTO!U1359</f>
        <v/>
      </c>
      <c r="K1360" s="45" t="str">
        <f>PRESUPUESTO!X1359</f>
        <v/>
      </c>
    </row>
    <row r="1361" spans="1:11" s="74" customFormat="1" ht="12" x14ac:dyDescent="0.2">
      <c r="A1361" s="78" t="str">
        <f>PRESUPUESTO!I1360</f>
        <v/>
      </c>
      <c r="B1361" s="78"/>
      <c r="C1361" s="107" t="str">
        <f>PRESUPUESTO!K1360</f>
        <v/>
      </c>
      <c r="D1361" s="87" t="str">
        <f>PRESUPUESTO!L1360</f>
        <v/>
      </c>
      <c r="E1361" s="56" t="str">
        <f>PRESUPUESTO!N1360</f>
        <v/>
      </c>
      <c r="F1361" s="50"/>
      <c r="G1361" s="89" t="str">
        <f>IF(PRESUPUESTO!S1360="","",PRESUPUESTO!S1360)</f>
        <v/>
      </c>
      <c r="H1361" s="89" t="str">
        <f>PRESUPUESTO!T1360</f>
        <v/>
      </c>
      <c r="I1361" s="97" t="str">
        <f>PRESUPUESTO!U1360</f>
        <v/>
      </c>
      <c r="K1361" s="45" t="str">
        <f>PRESUPUESTO!X1360</f>
        <v/>
      </c>
    </row>
    <row r="1362" spans="1:11" s="74" customFormat="1" ht="12" x14ac:dyDescent="0.2">
      <c r="A1362" s="78" t="str">
        <f>PRESUPUESTO!I1361</f>
        <v/>
      </c>
      <c r="B1362" s="78"/>
      <c r="C1362" s="107" t="str">
        <f>PRESUPUESTO!K1361</f>
        <v/>
      </c>
      <c r="D1362" s="87" t="str">
        <f>PRESUPUESTO!L1361</f>
        <v/>
      </c>
      <c r="E1362" s="56" t="str">
        <f>PRESUPUESTO!N1361</f>
        <v/>
      </c>
      <c r="F1362" s="50"/>
      <c r="G1362" s="89" t="str">
        <f>IF(PRESUPUESTO!S1361="","",PRESUPUESTO!S1361)</f>
        <v/>
      </c>
      <c r="H1362" s="89" t="str">
        <f>PRESUPUESTO!T1361</f>
        <v/>
      </c>
      <c r="I1362" s="97" t="str">
        <f>PRESUPUESTO!U1361</f>
        <v/>
      </c>
      <c r="K1362" s="45" t="str">
        <f>PRESUPUESTO!X1361</f>
        <v/>
      </c>
    </row>
    <row r="1363" spans="1:11" s="74" customFormat="1" ht="12" x14ac:dyDescent="0.2">
      <c r="A1363" s="78" t="str">
        <f>PRESUPUESTO!I1362</f>
        <v/>
      </c>
      <c r="B1363" s="78"/>
      <c r="C1363" s="107" t="str">
        <f>PRESUPUESTO!K1362</f>
        <v/>
      </c>
      <c r="D1363" s="87" t="str">
        <f>PRESUPUESTO!L1362</f>
        <v/>
      </c>
      <c r="E1363" s="56" t="str">
        <f>PRESUPUESTO!N1362</f>
        <v/>
      </c>
      <c r="F1363" s="50"/>
      <c r="G1363" s="89" t="str">
        <f>IF(PRESUPUESTO!S1362="","",PRESUPUESTO!S1362)</f>
        <v/>
      </c>
      <c r="H1363" s="89" t="str">
        <f>PRESUPUESTO!T1362</f>
        <v/>
      </c>
      <c r="I1363" s="97" t="str">
        <f>PRESUPUESTO!U1362</f>
        <v/>
      </c>
      <c r="K1363" s="45" t="str">
        <f>PRESUPUESTO!X1362</f>
        <v/>
      </c>
    </row>
    <row r="1364" spans="1:11" s="74" customFormat="1" ht="12" x14ac:dyDescent="0.2">
      <c r="A1364" s="78" t="str">
        <f>PRESUPUESTO!I1363</f>
        <v/>
      </c>
      <c r="B1364" s="78"/>
      <c r="C1364" s="107" t="str">
        <f>PRESUPUESTO!K1363</f>
        <v/>
      </c>
      <c r="D1364" s="87" t="str">
        <f>PRESUPUESTO!L1363</f>
        <v/>
      </c>
      <c r="E1364" s="56" t="str">
        <f>PRESUPUESTO!N1363</f>
        <v/>
      </c>
      <c r="F1364" s="50"/>
      <c r="G1364" s="89" t="str">
        <f>IF(PRESUPUESTO!S1363="","",PRESUPUESTO!S1363)</f>
        <v/>
      </c>
      <c r="H1364" s="89" t="str">
        <f>PRESUPUESTO!T1363</f>
        <v/>
      </c>
      <c r="I1364" s="97" t="str">
        <f>PRESUPUESTO!U1363</f>
        <v/>
      </c>
      <c r="K1364" s="45" t="str">
        <f>PRESUPUESTO!X1363</f>
        <v/>
      </c>
    </row>
    <row r="1365" spans="1:11" s="74" customFormat="1" ht="12" x14ac:dyDescent="0.2">
      <c r="A1365" s="78" t="str">
        <f>PRESUPUESTO!I1364</f>
        <v/>
      </c>
      <c r="B1365" s="78"/>
      <c r="C1365" s="107" t="str">
        <f>PRESUPUESTO!K1364</f>
        <v/>
      </c>
      <c r="D1365" s="87" t="str">
        <f>PRESUPUESTO!L1364</f>
        <v/>
      </c>
      <c r="E1365" s="56" t="str">
        <f>PRESUPUESTO!N1364</f>
        <v/>
      </c>
      <c r="F1365" s="50"/>
      <c r="G1365" s="89" t="str">
        <f>IF(PRESUPUESTO!S1364="","",PRESUPUESTO!S1364)</f>
        <v/>
      </c>
      <c r="H1365" s="89" t="str">
        <f>PRESUPUESTO!T1364</f>
        <v/>
      </c>
      <c r="I1365" s="97" t="str">
        <f>PRESUPUESTO!U1364</f>
        <v/>
      </c>
      <c r="K1365" s="45" t="str">
        <f>PRESUPUESTO!X1364</f>
        <v/>
      </c>
    </row>
    <row r="1366" spans="1:11" s="74" customFormat="1" ht="12" x14ac:dyDescent="0.2">
      <c r="A1366" s="78" t="str">
        <f>PRESUPUESTO!I1365</f>
        <v/>
      </c>
      <c r="B1366" s="78"/>
      <c r="C1366" s="107" t="str">
        <f>PRESUPUESTO!K1365</f>
        <v/>
      </c>
      <c r="D1366" s="87" t="str">
        <f>PRESUPUESTO!L1365</f>
        <v/>
      </c>
      <c r="E1366" s="56" t="str">
        <f>PRESUPUESTO!N1365</f>
        <v/>
      </c>
      <c r="F1366" s="50"/>
      <c r="G1366" s="89" t="str">
        <f>IF(PRESUPUESTO!S1365="","",PRESUPUESTO!S1365)</f>
        <v/>
      </c>
      <c r="H1366" s="89" t="str">
        <f>PRESUPUESTO!T1365</f>
        <v/>
      </c>
      <c r="I1366" s="97" t="str">
        <f>PRESUPUESTO!U1365</f>
        <v/>
      </c>
      <c r="K1366" s="45" t="str">
        <f>PRESUPUESTO!X1365</f>
        <v/>
      </c>
    </row>
    <row r="1367" spans="1:11" s="74" customFormat="1" ht="12" x14ac:dyDescent="0.2">
      <c r="A1367" s="78" t="str">
        <f>PRESUPUESTO!I1366</f>
        <v/>
      </c>
      <c r="B1367" s="78"/>
      <c r="C1367" s="107" t="str">
        <f>PRESUPUESTO!K1366</f>
        <v/>
      </c>
      <c r="D1367" s="87" t="str">
        <f>PRESUPUESTO!L1366</f>
        <v/>
      </c>
      <c r="E1367" s="56" t="str">
        <f>PRESUPUESTO!N1366</f>
        <v/>
      </c>
      <c r="F1367" s="50"/>
      <c r="G1367" s="89" t="str">
        <f>IF(PRESUPUESTO!S1366="","",PRESUPUESTO!S1366)</f>
        <v/>
      </c>
      <c r="H1367" s="89" t="str">
        <f>PRESUPUESTO!T1366</f>
        <v/>
      </c>
      <c r="I1367" s="97" t="str">
        <f>PRESUPUESTO!U1366</f>
        <v/>
      </c>
      <c r="K1367" s="45" t="str">
        <f>PRESUPUESTO!X1366</f>
        <v/>
      </c>
    </row>
    <row r="1368" spans="1:11" s="74" customFormat="1" ht="12" x14ac:dyDescent="0.2">
      <c r="A1368" s="78" t="str">
        <f>PRESUPUESTO!I1367</f>
        <v/>
      </c>
      <c r="B1368" s="78"/>
      <c r="C1368" s="107" t="str">
        <f>PRESUPUESTO!K1367</f>
        <v/>
      </c>
      <c r="D1368" s="87" t="str">
        <f>PRESUPUESTO!L1367</f>
        <v/>
      </c>
      <c r="E1368" s="56" t="str">
        <f>PRESUPUESTO!N1367</f>
        <v/>
      </c>
      <c r="F1368" s="50"/>
      <c r="G1368" s="89" t="str">
        <f>IF(PRESUPUESTO!S1367="","",PRESUPUESTO!S1367)</f>
        <v/>
      </c>
      <c r="H1368" s="89" t="str">
        <f>PRESUPUESTO!T1367</f>
        <v/>
      </c>
      <c r="I1368" s="97" t="str">
        <f>PRESUPUESTO!U1367</f>
        <v/>
      </c>
      <c r="K1368" s="45" t="str">
        <f>PRESUPUESTO!X1367</f>
        <v/>
      </c>
    </row>
    <row r="1369" spans="1:11" s="74" customFormat="1" ht="12" x14ac:dyDescent="0.2">
      <c r="A1369" s="78" t="str">
        <f>PRESUPUESTO!I1368</f>
        <v/>
      </c>
      <c r="B1369" s="78"/>
      <c r="C1369" s="107" t="str">
        <f>PRESUPUESTO!K1368</f>
        <v/>
      </c>
      <c r="D1369" s="87" t="str">
        <f>PRESUPUESTO!L1368</f>
        <v/>
      </c>
      <c r="E1369" s="56" t="str">
        <f>PRESUPUESTO!N1368</f>
        <v/>
      </c>
      <c r="F1369" s="50"/>
      <c r="G1369" s="89" t="str">
        <f>IF(PRESUPUESTO!S1368="","",PRESUPUESTO!S1368)</f>
        <v/>
      </c>
      <c r="H1369" s="89" t="str">
        <f>PRESUPUESTO!T1368</f>
        <v/>
      </c>
      <c r="I1369" s="97" t="str">
        <f>PRESUPUESTO!U1368</f>
        <v/>
      </c>
      <c r="K1369" s="45" t="str">
        <f>PRESUPUESTO!X1368</f>
        <v/>
      </c>
    </row>
    <row r="1370" spans="1:11" s="74" customFormat="1" ht="12" x14ac:dyDescent="0.2">
      <c r="A1370" s="78" t="str">
        <f>PRESUPUESTO!I1369</f>
        <v/>
      </c>
      <c r="B1370" s="78"/>
      <c r="C1370" s="107" t="str">
        <f>PRESUPUESTO!K1369</f>
        <v/>
      </c>
      <c r="D1370" s="87" t="str">
        <f>PRESUPUESTO!L1369</f>
        <v/>
      </c>
      <c r="E1370" s="56" t="str">
        <f>PRESUPUESTO!N1369</f>
        <v/>
      </c>
      <c r="F1370" s="50"/>
      <c r="G1370" s="89" t="str">
        <f>IF(PRESUPUESTO!S1369="","",PRESUPUESTO!S1369)</f>
        <v/>
      </c>
      <c r="H1370" s="89" t="str">
        <f>PRESUPUESTO!T1369</f>
        <v/>
      </c>
      <c r="I1370" s="97" t="str">
        <f>PRESUPUESTO!U1369</f>
        <v/>
      </c>
      <c r="K1370" s="45" t="str">
        <f>PRESUPUESTO!X1369</f>
        <v/>
      </c>
    </row>
    <row r="1371" spans="1:11" s="74" customFormat="1" ht="12" x14ac:dyDescent="0.2">
      <c r="A1371" s="78" t="str">
        <f>PRESUPUESTO!I1370</f>
        <v/>
      </c>
      <c r="B1371" s="78"/>
      <c r="C1371" s="107" t="str">
        <f>PRESUPUESTO!K1370</f>
        <v/>
      </c>
      <c r="D1371" s="87" t="str">
        <f>PRESUPUESTO!L1370</f>
        <v/>
      </c>
      <c r="E1371" s="56" t="str">
        <f>PRESUPUESTO!N1370</f>
        <v/>
      </c>
      <c r="F1371" s="50"/>
      <c r="G1371" s="89" t="str">
        <f>IF(PRESUPUESTO!S1370="","",PRESUPUESTO!S1370)</f>
        <v/>
      </c>
      <c r="H1371" s="89" t="str">
        <f>PRESUPUESTO!T1370</f>
        <v/>
      </c>
      <c r="I1371" s="97" t="str">
        <f>PRESUPUESTO!U1370</f>
        <v/>
      </c>
      <c r="K1371" s="45" t="str">
        <f>PRESUPUESTO!X1370</f>
        <v/>
      </c>
    </row>
    <row r="1372" spans="1:11" s="74" customFormat="1" ht="12" x14ac:dyDescent="0.2">
      <c r="A1372" s="78" t="str">
        <f>PRESUPUESTO!I1371</f>
        <v/>
      </c>
      <c r="B1372" s="78"/>
      <c r="C1372" s="107" t="str">
        <f>PRESUPUESTO!K1371</f>
        <v/>
      </c>
      <c r="D1372" s="87" t="str">
        <f>PRESUPUESTO!L1371</f>
        <v/>
      </c>
      <c r="E1372" s="56" t="str">
        <f>PRESUPUESTO!N1371</f>
        <v/>
      </c>
      <c r="F1372" s="50"/>
      <c r="G1372" s="89" t="str">
        <f>IF(PRESUPUESTO!S1371="","",PRESUPUESTO!S1371)</f>
        <v/>
      </c>
      <c r="H1372" s="89" t="str">
        <f>PRESUPUESTO!T1371</f>
        <v/>
      </c>
      <c r="I1372" s="97" t="str">
        <f>PRESUPUESTO!U1371</f>
        <v/>
      </c>
      <c r="K1372" s="45" t="str">
        <f>PRESUPUESTO!X1371</f>
        <v/>
      </c>
    </row>
    <row r="1373" spans="1:11" s="74" customFormat="1" ht="12" x14ac:dyDescent="0.2">
      <c r="A1373" s="78" t="str">
        <f>PRESUPUESTO!I1372</f>
        <v/>
      </c>
      <c r="B1373" s="78"/>
      <c r="C1373" s="107" t="str">
        <f>PRESUPUESTO!K1372</f>
        <v/>
      </c>
      <c r="D1373" s="87" t="str">
        <f>PRESUPUESTO!L1372</f>
        <v/>
      </c>
      <c r="E1373" s="56" t="str">
        <f>PRESUPUESTO!N1372</f>
        <v/>
      </c>
      <c r="F1373" s="50"/>
      <c r="G1373" s="89" t="str">
        <f>IF(PRESUPUESTO!S1372="","",PRESUPUESTO!S1372)</f>
        <v/>
      </c>
      <c r="H1373" s="89" t="str">
        <f>PRESUPUESTO!T1372</f>
        <v/>
      </c>
      <c r="I1373" s="97" t="str">
        <f>PRESUPUESTO!U1372</f>
        <v/>
      </c>
      <c r="K1373" s="45" t="str">
        <f>PRESUPUESTO!X1372</f>
        <v/>
      </c>
    </row>
    <row r="1374" spans="1:11" s="74" customFormat="1" ht="12" x14ac:dyDescent="0.2">
      <c r="A1374" s="78" t="str">
        <f>PRESUPUESTO!I1373</f>
        <v/>
      </c>
      <c r="B1374" s="78"/>
      <c r="C1374" s="107" t="str">
        <f>PRESUPUESTO!K1373</f>
        <v/>
      </c>
      <c r="D1374" s="87" t="str">
        <f>PRESUPUESTO!L1373</f>
        <v/>
      </c>
      <c r="E1374" s="56" t="str">
        <f>PRESUPUESTO!N1373</f>
        <v/>
      </c>
      <c r="F1374" s="50"/>
      <c r="G1374" s="89" t="str">
        <f>IF(PRESUPUESTO!S1373="","",PRESUPUESTO!S1373)</f>
        <v/>
      </c>
      <c r="H1374" s="89" t="str">
        <f>PRESUPUESTO!T1373</f>
        <v/>
      </c>
      <c r="I1374" s="97" t="str">
        <f>PRESUPUESTO!U1373</f>
        <v/>
      </c>
      <c r="K1374" s="45" t="str">
        <f>PRESUPUESTO!X1373</f>
        <v/>
      </c>
    </row>
    <row r="1375" spans="1:11" s="74" customFormat="1" ht="12" x14ac:dyDescent="0.2">
      <c r="A1375" s="78" t="str">
        <f>PRESUPUESTO!I1374</f>
        <v/>
      </c>
      <c r="B1375" s="78"/>
      <c r="C1375" s="107" t="str">
        <f>PRESUPUESTO!K1374</f>
        <v/>
      </c>
      <c r="D1375" s="87" t="str">
        <f>PRESUPUESTO!L1374</f>
        <v/>
      </c>
      <c r="E1375" s="56" t="str">
        <f>PRESUPUESTO!N1374</f>
        <v/>
      </c>
      <c r="F1375" s="50"/>
      <c r="G1375" s="89" t="str">
        <f>IF(PRESUPUESTO!S1374="","",PRESUPUESTO!S1374)</f>
        <v/>
      </c>
      <c r="H1375" s="89" t="str">
        <f>PRESUPUESTO!T1374</f>
        <v/>
      </c>
      <c r="I1375" s="97" t="str">
        <f>PRESUPUESTO!U1374</f>
        <v/>
      </c>
      <c r="K1375" s="45" t="str">
        <f>PRESUPUESTO!X1374</f>
        <v/>
      </c>
    </row>
    <row r="1376" spans="1:11" s="74" customFormat="1" ht="12" x14ac:dyDescent="0.2">
      <c r="A1376" s="78" t="str">
        <f>PRESUPUESTO!I1375</f>
        <v/>
      </c>
      <c r="B1376" s="78"/>
      <c r="C1376" s="107" t="str">
        <f>PRESUPUESTO!K1375</f>
        <v/>
      </c>
      <c r="D1376" s="87" t="str">
        <f>PRESUPUESTO!L1375</f>
        <v/>
      </c>
      <c r="E1376" s="56" t="str">
        <f>PRESUPUESTO!N1375</f>
        <v/>
      </c>
      <c r="F1376" s="50"/>
      <c r="G1376" s="89" t="str">
        <f>IF(PRESUPUESTO!S1375="","",PRESUPUESTO!S1375)</f>
        <v/>
      </c>
      <c r="H1376" s="89" t="str">
        <f>PRESUPUESTO!T1375</f>
        <v/>
      </c>
      <c r="I1376" s="97" t="str">
        <f>PRESUPUESTO!U1375</f>
        <v/>
      </c>
      <c r="K1376" s="45" t="str">
        <f>PRESUPUESTO!X1375</f>
        <v/>
      </c>
    </row>
    <row r="1377" spans="1:11" s="74" customFormat="1" ht="12" x14ac:dyDescent="0.2">
      <c r="A1377" s="78" t="str">
        <f>PRESUPUESTO!I1376</f>
        <v/>
      </c>
      <c r="B1377" s="78"/>
      <c r="C1377" s="107" t="str">
        <f>PRESUPUESTO!K1376</f>
        <v/>
      </c>
      <c r="D1377" s="87" t="str">
        <f>PRESUPUESTO!L1376</f>
        <v/>
      </c>
      <c r="E1377" s="56" t="str">
        <f>PRESUPUESTO!N1376</f>
        <v/>
      </c>
      <c r="F1377" s="50"/>
      <c r="G1377" s="89" t="str">
        <f>IF(PRESUPUESTO!S1376="","",PRESUPUESTO!S1376)</f>
        <v/>
      </c>
      <c r="H1377" s="89" t="str">
        <f>PRESUPUESTO!T1376</f>
        <v/>
      </c>
      <c r="I1377" s="97" t="str">
        <f>PRESUPUESTO!U1376</f>
        <v/>
      </c>
      <c r="K1377" s="45" t="str">
        <f>PRESUPUESTO!X1376</f>
        <v/>
      </c>
    </row>
    <row r="1378" spans="1:11" s="74" customFormat="1" ht="12" x14ac:dyDescent="0.2">
      <c r="A1378" s="78" t="str">
        <f>PRESUPUESTO!I1377</f>
        <v/>
      </c>
      <c r="B1378" s="78"/>
      <c r="C1378" s="107" t="str">
        <f>PRESUPUESTO!K1377</f>
        <v/>
      </c>
      <c r="D1378" s="87" t="str">
        <f>PRESUPUESTO!L1377</f>
        <v/>
      </c>
      <c r="E1378" s="56" t="str">
        <f>PRESUPUESTO!N1377</f>
        <v/>
      </c>
      <c r="F1378" s="50"/>
      <c r="G1378" s="89" t="str">
        <f>IF(PRESUPUESTO!S1377="","",PRESUPUESTO!S1377)</f>
        <v/>
      </c>
      <c r="H1378" s="89" t="str">
        <f>PRESUPUESTO!T1377</f>
        <v/>
      </c>
      <c r="I1378" s="97" t="str">
        <f>PRESUPUESTO!U1377</f>
        <v/>
      </c>
      <c r="K1378" s="45" t="str">
        <f>PRESUPUESTO!X1377</f>
        <v/>
      </c>
    </row>
    <row r="1379" spans="1:11" s="74" customFormat="1" ht="12" x14ac:dyDescent="0.2">
      <c r="A1379" s="78" t="str">
        <f>PRESUPUESTO!I1378</f>
        <v/>
      </c>
      <c r="B1379" s="78"/>
      <c r="C1379" s="107" t="str">
        <f>PRESUPUESTO!K1378</f>
        <v/>
      </c>
      <c r="D1379" s="87" t="str">
        <f>PRESUPUESTO!L1378</f>
        <v/>
      </c>
      <c r="E1379" s="56" t="str">
        <f>PRESUPUESTO!N1378</f>
        <v/>
      </c>
      <c r="F1379" s="50"/>
      <c r="G1379" s="89" t="str">
        <f>IF(PRESUPUESTO!S1378="","",PRESUPUESTO!S1378)</f>
        <v/>
      </c>
      <c r="H1379" s="89" t="str">
        <f>PRESUPUESTO!T1378</f>
        <v/>
      </c>
      <c r="I1379" s="97" t="str">
        <f>PRESUPUESTO!U1378</f>
        <v/>
      </c>
      <c r="K1379" s="45" t="str">
        <f>PRESUPUESTO!X1378</f>
        <v/>
      </c>
    </row>
    <row r="1380" spans="1:11" s="74" customFormat="1" ht="12" x14ac:dyDescent="0.2">
      <c r="A1380" s="78" t="str">
        <f>PRESUPUESTO!I1379</f>
        <v/>
      </c>
      <c r="B1380" s="78"/>
      <c r="C1380" s="107" t="str">
        <f>PRESUPUESTO!K1379</f>
        <v/>
      </c>
      <c r="D1380" s="87" t="str">
        <f>PRESUPUESTO!L1379</f>
        <v/>
      </c>
      <c r="E1380" s="56" t="str">
        <f>PRESUPUESTO!N1379</f>
        <v/>
      </c>
      <c r="F1380" s="50"/>
      <c r="G1380" s="89" t="str">
        <f>IF(PRESUPUESTO!S1379="","",PRESUPUESTO!S1379)</f>
        <v/>
      </c>
      <c r="H1380" s="89" t="str">
        <f>PRESUPUESTO!T1379</f>
        <v/>
      </c>
      <c r="I1380" s="97" t="str">
        <f>PRESUPUESTO!U1379</f>
        <v/>
      </c>
      <c r="K1380" s="45" t="str">
        <f>PRESUPUESTO!X1379</f>
        <v/>
      </c>
    </row>
    <row r="1381" spans="1:11" s="74" customFormat="1" ht="12" x14ac:dyDescent="0.2">
      <c r="A1381" s="78" t="str">
        <f>PRESUPUESTO!I1380</f>
        <v/>
      </c>
      <c r="B1381" s="78"/>
      <c r="C1381" s="107" t="str">
        <f>PRESUPUESTO!K1380</f>
        <v/>
      </c>
      <c r="D1381" s="87" t="str">
        <f>PRESUPUESTO!L1380</f>
        <v/>
      </c>
      <c r="E1381" s="56" t="str">
        <f>PRESUPUESTO!N1380</f>
        <v/>
      </c>
      <c r="F1381" s="50"/>
      <c r="G1381" s="89" t="str">
        <f>IF(PRESUPUESTO!S1380="","",PRESUPUESTO!S1380)</f>
        <v/>
      </c>
      <c r="H1381" s="89" t="str">
        <f>PRESUPUESTO!T1380</f>
        <v/>
      </c>
      <c r="I1381" s="97" t="str">
        <f>PRESUPUESTO!U1380</f>
        <v/>
      </c>
      <c r="K1381" s="45" t="str">
        <f>PRESUPUESTO!X1380</f>
        <v/>
      </c>
    </row>
    <row r="1382" spans="1:11" s="74" customFormat="1" ht="12" x14ac:dyDescent="0.2">
      <c r="A1382" s="78" t="str">
        <f>PRESUPUESTO!I1381</f>
        <v/>
      </c>
      <c r="B1382" s="78"/>
      <c r="C1382" s="107" t="str">
        <f>PRESUPUESTO!K1381</f>
        <v/>
      </c>
      <c r="D1382" s="87" t="str">
        <f>PRESUPUESTO!L1381</f>
        <v/>
      </c>
      <c r="E1382" s="56" t="str">
        <f>PRESUPUESTO!N1381</f>
        <v/>
      </c>
      <c r="F1382" s="50"/>
      <c r="G1382" s="89" t="str">
        <f>IF(PRESUPUESTO!S1381="","",PRESUPUESTO!S1381)</f>
        <v/>
      </c>
      <c r="H1382" s="89" t="str">
        <f>PRESUPUESTO!T1381</f>
        <v/>
      </c>
      <c r="I1382" s="97" t="str">
        <f>PRESUPUESTO!U1381</f>
        <v/>
      </c>
      <c r="K1382" s="45" t="str">
        <f>PRESUPUESTO!X1381</f>
        <v/>
      </c>
    </row>
    <row r="1383" spans="1:11" s="74" customFormat="1" ht="12" x14ac:dyDescent="0.2">
      <c r="A1383" s="78" t="str">
        <f>PRESUPUESTO!I1382</f>
        <v/>
      </c>
      <c r="B1383" s="78"/>
      <c r="C1383" s="107" t="str">
        <f>PRESUPUESTO!K1382</f>
        <v/>
      </c>
      <c r="D1383" s="87" t="str">
        <f>PRESUPUESTO!L1382</f>
        <v/>
      </c>
      <c r="E1383" s="56" t="str">
        <f>PRESUPUESTO!N1382</f>
        <v/>
      </c>
      <c r="F1383" s="50"/>
      <c r="G1383" s="89" t="str">
        <f>IF(PRESUPUESTO!S1382="","",PRESUPUESTO!S1382)</f>
        <v/>
      </c>
      <c r="H1383" s="89" t="str">
        <f>PRESUPUESTO!T1382</f>
        <v/>
      </c>
      <c r="I1383" s="97" t="str">
        <f>PRESUPUESTO!U1382</f>
        <v/>
      </c>
      <c r="K1383" s="45" t="str">
        <f>PRESUPUESTO!X1382</f>
        <v/>
      </c>
    </row>
    <row r="1384" spans="1:11" s="74" customFormat="1" ht="12" x14ac:dyDescent="0.2">
      <c r="A1384" s="78" t="str">
        <f>PRESUPUESTO!I1383</f>
        <v/>
      </c>
      <c r="B1384" s="78"/>
      <c r="C1384" s="107" t="str">
        <f>PRESUPUESTO!K1383</f>
        <v/>
      </c>
      <c r="D1384" s="87" t="str">
        <f>PRESUPUESTO!L1383</f>
        <v/>
      </c>
      <c r="E1384" s="56" t="str">
        <f>PRESUPUESTO!N1383</f>
        <v/>
      </c>
      <c r="F1384" s="50"/>
      <c r="G1384" s="89" t="str">
        <f>IF(PRESUPUESTO!S1383="","",PRESUPUESTO!S1383)</f>
        <v/>
      </c>
      <c r="H1384" s="89" t="str">
        <f>PRESUPUESTO!T1383</f>
        <v/>
      </c>
      <c r="I1384" s="97" t="str">
        <f>PRESUPUESTO!U1383</f>
        <v/>
      </c>
      <c r="K1384" s="45" t="str">
        <f>PRESUPUESTO!X1383</f>
        <v/>
      </c>
    </row>
    <row r="1385" spans="1:11" s="74" customFormat="1" ht="12" x14ac:dyDescent="0.2">
      <c r="A1385" s="78" t="str">
        <f>PRESUPUESTO!I1384</f>
        <v/>
      </c>
      <c r="B1385" s="78"/>
      <c r="C1385" s="107" t="str">
        <f>PRESUPUESTO!K1384</f>
        <v/>
      </c>
      <c r="D1385" s="87" t="str">
        <f>PRESUPUESTO!L1384</f>
        <v/>
      </c>
      <c r="E1385" s="56" t="str">
        <f>PRESUPUESTO!N1384</f>
        <v/>
      </c>
      <c r="F1385" s="50"/>
      <c r="G1385" s="89" t="str">
        <f>IF(PRESUPUESTO!S1384="","",PRESUPUESTO!S1384)</f>
        <v/>
      </c>
      <c r="H1385" s="89" t="str">
        <f>PRESUPUESTO!T1384</f>
        <v/>
      </c>
      <c r="I1385" s="97" t="str">
        <f>PRESUPUESTO!U1384</f>
        <v/>
      </c>
      <c r="K1385" s="45" t="str">
        <f>PRESUPUESTO!X1384</f>
        <v/>
      </c>
    </row>
    <row r="1386" spans="1:11" s="74" customFormat="1" ht="12" x14ac:dyDescent="0.2">
      <c r="A1386" s="78" t="str">
        <f>PRESUPUESTO!I1385</f>
        <v/>
      </c>
      <c r="B1386" s="78"/>
      <c r="C1386" s="107" t="str">
        <f>PRESUPUESTO!K1385</f>
        <v/>
      </c>
      <c r="D1386" s="87" t="str">
        <f>PRESUPUESTO!L1385</f>
        <v/>
      </c>
      <c r="E1386" s="56" t="str">
        <f>PRESUPUESTO!N1385</f>
        <v/>
      </c>
      <c r="F1386" s="50"/>
      <c r="G1386" s="89" t="str">
        <f>IF(PRESUPUESTO!S1385="","",PRESUPUESTO!S1385)</f>
        <v/>
      </c>
      <c r="H1386" s="89" t="str">
        <f>PRESUPUESTO!T1385</f>
        <v/>
      </c>
      <c r="I1386" s="97" t="str">
        <f>PRESUPUESTO!U1385</f>
        <v/>
      </c>
      <c r="K1386" s="45" t="str">
        <f>PRESUPUESTO!X1385</f>
        <v/>
      </c>
    </row>
    <row r="1387" spans="1:11" s="74" customFormat="1" ht="12" x14ac:dyDescent="0.2">
      <c r="A1387" s="78" t="str">
        <f>PRESUPUESTO!I1386</f>
        <v/>
      </c>
      <c r="B1387" s="78"/>
      <c r="C1387" s="107" t="str">
        <f>PRESUPUESTO!K1386</f>
        <v/>
      </c>
      <c r="D1387" s="87" t="str">
        <f>PRESUPUESTO!L1386</f>
        <v/>
      </c>
      <c r="E1387" s="56" t="str">
        <f>PRESUPUESTO!N1386</f>
        <v/>
      </c>
      <c r="F1387" s="50"/>
      <c r="G1387" s="89" t="str">
        <f>IF(PRESUPUESTO!S1386="","",PRESUPUESTO!S1386)</f>
        <v/>
      </c>
      <c r="H1387" s="89" t="str">
        <f>PRESUPUESTO!T1386</f>
        <v/>
      </c>
      <c r="I1387" s="97" t="str">
        <f>PRESUPUESTO!U1386</f>
        <v/>
      </c>
      <c r="K1387" s="45" t="str">
        <f>PRESUPUESTO!X1386</f>
        <v/>
      </c>
    </row>
    <row r="1388" spans="1:11" s="74" customFormat="1" ht="12" x14ac:dyDescent="0.2">
      <c r="A1388" s="78" t="str">
        <f>PRESUPUESTO!I1387</f>
        <v/>
      </c>
      <c r="B1388" s="78"/>
      <c r="C1388" s="107" t="str">
        <f>PRESUPUESTO!K1387</f>
        <v/>
      </c>
      <c r="D1388" s="87" t="str">
        <f>PRESUPUESTO!L1387</f>
        <v/>
      </c>
      <c r="E1388" s="56" t="str">
        <f>PRESUPUESTO!N1387</f>
        <v/>
      </c>
      <c r="F1388" s="50"/>
      <c r="G1388" s="89" t="str">
        <f>IF(PRESUPUESTO!S1387="","",PRESUPUESTO!S1387)</f>
        <v/>
      </c>
      <c r="H1388" s="89" t="str">
        <f>PRESUPUESTO!T1387</f>
        <v/>
      </c>
      <c r="I1388" s="97" t="str">
        <f>PRESUPUESTO!U1387</f>
        <v/>
      </c>
      <c r="K1388" s="45" t="str">
        <f>PRESUPUESTO!X1387</f>
        <v/>
      </c>
    </row>
    <row r="1389" spans="1:11" s="74" customFormat="1" ht="12" x14ac:dyDescent="0.2">
      <c r="A1389" s="78" t="str">
        <f>PRESUPUESTO!I1388</f>
        <v/>
      </c>
      <c r="B1389" s="78"/>
      <c r="C1389" s="107" t="str">
        <f>PRESUPUESTO!K1388</f>
        <v/>
      </c>
      <c r="D1389" s="87" t="str">
        <f>PRESUPUESTO!L1388</f>
        <v/>
      </c>
      <c r="E1389" s="56" t="str">
        <f>PRESUPUESTO!N1388</f>
        <v/>
      </c>
      <c r="F1389" s="50"/>
      <c r="G1389" s="89" t="str">
        <f>IF(PRESUPUESTO!S1388="","",PRESUPUESTO!S1388)</f>
        <v/>
      </c>
      <c r="H1389" s="89" t="str">
        <f>PRESUPUESTO!T1388</f>
        <v/>
      </c>
      <c r="I1389" s="97" t="str">
        <f>PRESUPUESTO!U1388</f>
        <v/>
      </c>
      <c r="K1389" s="45" t="str">
        <f>PRESUPUESTO!X1388</f>
        <v/>
      </c>
    </row>
    <row r="1390" spans="1:11" s="74" customFormat="1" ht="12" x14ac:dyDescent="0.2">
      <c r="A1390" s="78" t="str">
        <f>PRESUPUESTO!I1389</f>
        <v/>
      </c>
      <c r="B1390" s="78"/>
      <c r="C1390" s="107" t="str">
        <f>PRESUPUESTO!K1389</f>
        <v/>
      </c>
      <c r="D1390" s="87" t="str">
        <f>PRESUPUESTO!L1389</f>
        <v/>
      </c>
      <c r="E1390" s="56" t="str">
        <f>PRESUPUESTO!N1389</f>
        <v/>
      </c>
      <c r="F1390" s="50"/>
      <c r="G1390" s="89" t="str">
        <f>IF(PRESUPUESTO!S1389="","",PRESUPUESTO!S1389)</f>
        <v/>
      </c>
      <c r="H1390" s="89" t="str">
        <f>PRESUPUESTO!T1389</f>
        <v/>
      </c>
      <c r="I1390" s="97" t="str">
        <f>PRESUPUESTO!U1389</f>
        <v/>
      </c>
      <c r="K1390" s="45" t="str">
        <f>PRESUPUESTO!X1389</f>
        <v/>
      </c>
    </row>
    <row r="1391" spans="1:11" s="74" customFormat="1" ht="12" x14ac:dyDescent="0.2">
      <c r="A1391" s="78" t="str">
        <f>PRESUPUESTO!I1390</f>
        <v/>
      </c>
      <c r="B1391" s="78"/>
      <c r="C1391" s="107" t="str">
        <f>PRESUPUESTO!K1390</f>
        <v/>
      </c>
      <c r="D1391" s="87" t="str">
        <f>PRESUPUESTO!L1390</f>
        <v/>
      </c>
      <c r="E1391" s="56" t="str">
        <f>PRESUPUESTO!N1390</f>
        <v/>
      </c>
      <c r="F1391" s="50"/>
      <c r="G1391" s="89" t="str">
        <f>IF(PRESUPUESTO!S1390="","",PRESUPUESTO!S1390)</f>
        <v/>
      </c>
      <c r="H1391" s="89" t="str">
        <f>PRESUPUESTO!T1390</f>
        <v/>
      </c>
      <c r="I1391" s="97" t="str">
        <f>PRESUPUESTO!U1390</f>
        <v/>
      </c>
      <c r="K1391" s="45" t="str">
        <f>PRESUPUESTO!X1390</f>
        <v/>
      </c>
    </row>
    <row r="1392" spans="1:11" s="74" customFormat="1" ht="12" x14ac:dyDescent="0.2">
      <c r="A1392" s="78" t="str">
        <f>PRESUPUESTO!I1391</f>
        <v/>
      </c>
      <c r="B1392" s="78"/>
      <c r="C1392" s="107" t="str">
        <f>PRESUPUESTO!K1391</f>
        <v/>
      </c>
      <c r="D1392" s="87" t="str">
        <f>PRESUPUESTO!L1391</f>
        <v/>
      </c>
      <c r="E1392" s="56" t="str">
        <f>PRESUPUESTO!N1391</f>
        <v/>
      </c>
      <c r="F1392" s="50"/>
      <c r="G1392" s="89" t="str">
        <f>IF(PRESUPUESTO!S1391="","",PRESUPUESTO!S1391)</f>
        <v/>
      </c>
      <c r="H1392" s="89" t="str">
        <f>PRESUPUESTO!T1391</f>
        <v/>
      </c>
      <c r="I1392" s="97" t="str">
        <f>PRESUPUESTO!U1391</f>
        <v/>
      </c>
      <c r="K1392" s="45" t="str">
        <f>PRESUPUESTO!X1391</f>
        <v/>
      </c>
    </row>
    <row r="1393" spans="1:11" s="74" customFormat="1" ht="12" x14ac:dyDescent="0.2">
      <c r="A1393" s="78" t="str">
        <f>PRESUPUESTO!I1392</f>
        <v/>
      </c>
      <c r="B1393" s="78"/>
      <c r="C1393" s="107" t="str">
        <f>PRESUPUESTO!K1392</f>
        <v/>
      </c>
      <c r="D1393" s="87" t="str">
        <f>PRESUPUESTO!L1392</f>
        <v/>
      </c>
      <c r="E1393" s="56" t="str">
        <f>PRESUPUESTO!N1392</f>
        <v/>
      </c>
      <c r="F1393" s="50"/>
      <c r="G1393" s="89" t="str">
        <f>IF(PRESUPUESTO!S1392="","",PRESUPUESTO!S1392)</f>
        <v/>
      </c>
      <c r="H1393" s="89" t="str">
        <f>PRESUPUESTO!T1392</f>
        <v/>
      </c>
      <c r="I1393" s="97" t="str">
        <f>PRESUPUESTO!U1392</f>
        <v/>
      </c>
      <c r="K1393" s="45" t="str">
        <f>PRESUPUESTO!X1392</f>
        <v/>
      </c>
    </row>
    <row r="1394" spans="1:11" s="74" customFormat="1" ht="12" x14ac:dyDescent="0.2">
      <c r="A1394" s="78" t="str">
        <f>PRESUPUESTO!I1393</f>
        <v/>
      </c>
      <c r="B1394" s="78"/>
      <c r="C1394" s="107" t="str">
        <f>PRESUPUESTO!K1393</f>
        <v/>
      </c>
      <c r="D1394" s="87" t="str">
        <f>PRESUPUESTO!L1393</f>
        <v/>
      </c>
      <c r="E1394" s="56" t="str">
        <f>PRESUPUESTO!N1393</f>
        <v/>
      </c>
      <c r="F1394" s="50"/>
      <c r="G1394" s="89" t="str">
        <f>IF(PRESUPUESTO!S1393="","",PRESUPUESTO!S1393)</f>
        <v/>
      </c>
      <c r="H1394" s="89" t="str">
        <f>PRESUPUESTO!T1393</f>
        <v/>
      </c>
      <c r="I1394" s="97" t="str">
        <f>PRESUPUESTO!U1393</f>
        <v/>
      </c>
      <c r="K1394" s="45" t="str">
        <f>PRESUPUESTO!X1393</f>
        <v/>
      </c>
    </row>
    <row r="1395" spans="1:11" s="74" customFormat="1" ht="12" x14ac:dyDescent="0.2">
      <c r="A1395" s="78" t="str">
        <f>PRESUPUESTO!I1394</f>
        <v/>
      </c>
      <c r="B1395" s="78"/>
      <c r="C1395" s="107" t="str">
        <f>PRESUPUESTO!K1394</f>
        <v/>
      </c>
      <c r="D1395" s="87" t="str">
        <f>PRESUPUESTO!L1394</f>
        <v/>
      </c>
      <c r="E1395" s="56" t="str">
        <f>PRESUPUESTO!N1394</f>
        <v/>
      </c>
      <c r="F1395" s="50"/>
      <c r="G1395" s="89" t="str">
        <f>IF(PRESUPUESTO!S1394="","",PRESUPUESTO!S1394)</f>
        <v/>
      </c>
      <c r="H1395" s="89" t="str">
        <f>PRESUPUESTO!T1394</f>
        <v/>
      </c>
      <c r="I1395" s="97" t="str">
        <f>PRESUPUESTO!U1394</f>
        <v/>
      </c>
      <c r="K1395" s="45" t="str">
        <f>PRESUPUESTO!X1394</f>
        <v/>
      </c>
    </row>
    <row r="1396" spans="1:11" s="74" customFormat="1" ht="12" x14ac:dyDescent="0.2">
      <c r="A1396" s="78" t="str">
        <f>PRESUPUESTO!I1395</f>
        <v/>
      </c>
      <c r="B1396" s="78"/>
      <c r="C1396" s="107" t="str">
        <f>PRESUPUESTO!K1395</f>
        <v/>
      </c>
      <c r="D1396" s="87" t="str">
        <f>PRESUPUESTO!L1395</f>
        <v/>
      </c>
      <c r="E1396" s="56" t="str">
        <f>PRESUPUESTO!N1395</f>
        <v/>
      </c>
      <c r="F1396" s="50"/>
      <c r="G1396" s="89" t="str">
        <f>IF(PRESUPUESTO!S1395="","",PRESUPUESTO!S1395)</f>
        <v/>
      </c>
      <c r="H1396" s="89" t="str">
        <f>PRESUPUESTO!T1395</f>
        <v/>
      </c>
      <c r="I1396" s="97" t="str">
        <f>PRESUPUESTO!U1395</f>
        <v/>
      </c>
      <c r="K1396" s="45" t="str">
        <f>PRESUPUESTO!X1395</f>
        <v/>
      </c>
    </row>
    <row r="1397" spans="1:11" s="74" customFormat="1" ht="12" x14ac:dyDescent="0.2">
      <c r="A1397" s="78" t="str">
        <f>PRESUPUESTO!I1396</f>
        <v/>
      </c>
      <c r="B1397" s="78"/>
      <c r="C1397" s="107" t="str">
        <f>PRESUPUESTO!K1396</f>
        <v/>
      </c>
      <c r="D1397" s="87" t="str">
        <f>PRESUPUESTO!L1396</f>
        <v/>
      </c>
      <c r="E1397" s="56" t="str">
        <f>PRESUPUESTO!N1396</f>
        <v/>
      </c>
      <c r="F1397" s="50"/>
      <c r="G1397" s="89" t="str">
        <f>IF(PRESUPUESTO!S1396="","",PRESUPUESTO!S1396)</f>
        <v/>
      </c>
      <c r="H1397" s="89" t="str">
        <f>PRESUPUESTO!T1396</f>
        <v/>
      </c>
      <c r="I1397" s="97" t="str">
        <f>PRESUPUESTO!U1396</f>
        <v/>
      </c>
      <c r="K1397" s="45" t="str">
        <f>PRESUPUESTO!X1396</f>
        <v/>
      </c>
    </row>
    <row r="1398" spans="1:11" s="74" customFormat="1" ht="12" x14ac:dyDescent="0.2">
      <c r="A1398" s="78" t="str">
        <f>PRESUPUESTO!I1397</f>
        <v/>
      </c>
      <c r="B1398" s="78"/>
      <c r="C1398" s="107" t="str">
        <f>PRESUPUESTO!K1397</f>
        <v/>
      </c>
      <c r="D1398" s="87" t="str">
        <f>PRESUPUESTO!L1397</f>
        <v/>
      </c>
      <c r="E1398" s="56" t="str">
        <f>PRESUPUESTO!N1397</f>
        <v/>
      </c>
      <c r="F1398" s="50"/>
      <c r="G1398" s="89" t="str">
        <f>IF(PRESUPUESTO!S1397="","",PRESUPUESTO!S1397)</f>
        <v/>
      </c>
      <c r="H1398" s="89" t="str">
        <f>PRESUPUESTO!T1397</f>
        <v/>
      </c>
      <c r="I1398" s="97" t="str">
        <f>PRESUPUESTO!U1397</f>
        <v/>
      </c>
      <c r="K1398" s="45" t="str">
        <f>PRESUPUESTO!X1397</f>
        <v/>
      </c>
    </row>
    <row r="1399" spans="1:11" s="74" customFormat="1" ht="12" x14ac:dyDescent="0.2">
      <c r="A1399" s="78" t="str">
        <f>PRESUPUESTO!I1398</f>
        <v/>
      </c>
      <c r="B1399" s="78"/>
      <c r="C1399" s="107" t="str">
        <f>PRESUPUESTO!K1398</f>
        <v/>
      </c>
      <c r="D1399" s="87" t="str">
        <f>PRESUPUESTO!L1398</f>
        <v/>
      </c>
      <c r="E1399" s="56" t="str">
        <f>PRESUPUESTO!N1398</f>
        <v/>
      </c>
      <c r="F1399" s="50"/>
      <c r="G1399" s="89" t="str">
        <f>IF(PRESUPUESTO!S1398="","",PRESUPUESTO!S1398)</f>
        <v/>
      </c>
      <c r="H1399" s="89" t="str">
        <f>PRESUPUESTO!T1398</f>
        <v/>
      </c>
      <c r="I1399" s="97" t="str">
        <f>PRESUPUESTO!U1398</f>
        <v/>
      </c>
      <c r="K1399" s="45" t="str">
        <f>PRESUPUESTO!X1398</f>
        <v/>
      </c>
    </row>
    <row r="1400" spans="1:11" s="74" customFormat="1" ht="12" x14ac:dyDescent="0.2">
      <c r="A1400" s="78" t="str">
        <f>PRESUPUESTO!I1399</f>
        <v/>
      </c>
      <c r="B1400" s="78"/>
      <c r="C1400" s="107" t="str">
        <f>PRESUPUESTO!K1399</f>
        <v/>
      </c>
      <c r="D1400" s="87" t="str">
        <f>PRESUPUESTO!L1399</f>
        <v/>
      </c>
      <c r="E1400" s="56" t="str">
        <f>PRESUPUESTO!N1399</f>
        <v/>
      </c>
      <c r="F1400" s="50"/>
      <c r="G1400" s="89" t="str">
        <f>IF(PRESUPUESTO!S1399="","",PRESUPUESTO!S1399)</f>
        <v/>
      </c>
      <c r="H1400" s="89" t="str">
        <f>PRESUPUESTO!T1399</f>
        <v/>
      </c>
      <c r="I1400" s="97" t="str">
        <f>PRESUPUESTO!U1399</f>
        <v/>
      </c>
      <c r="K1400" s="45" t="str">
        <f>PRESUPUESTO!X1399</f>
        <v/>
      </c>
    </row>
    <row r="1401" spans="1:11" s="74" customFormat="1" ht="12" x14ac:dyDescent="0.2">
      <c r="A1401" s="78" t="str">
        <f>PRESUPUESTO!I1400</f>
        <v/>
      </c>
      <c r="B1401" s="78"/>
      <c r="C1401" s="107" t="str">
        <f>PRESUPUESTO!K1400</f>
        <v/>
      </c>
      <c r="D1401" s="87" t="str">
        <f>PRESUPUESTO!L1400</f>
        <v/>
      </c>
      <c r="E1401" s="56" t="str">
        <f>PRESUPUESTO!N1400</f>
        <v/>
      </c>
      <c r="F1401" s="50"/>
      <c r="G1401" s="89" t="str">
        <f>IF(PRESUPUESTO!S1400="","",PRESUPUESTO!S1400)</f>
        <v/>
      </c>
      <c r="H1401" s="89" t="str">
        <f>PRESUPUESTO!T1400</f>
        <v/>
      </c>
      <c r="I1401" s="97" t="str">
        <f>PRESUPUESTO!U1400</f>
        <v/>
      </c>
      <c r="K1401" s="45" t="str">
        <f>PRESUPUESTO!X1400</f>
        <v/>
      </c>
    </row>
    <row r="1402" spans="1:11" s="74" customFormat="1" ht="12" x14ac:dyDescent="0.2">
      <c r="A1402" s="78" t="str">
        <f>PRESUPUESTO!I1401</f>
        <v/>
      </c>
      <c r="B1402" s="78"/>
      <c r="C1402" s="107" t="str">
        <f>PRESUPUESTO!K1401</f>
        <v/>
      </c>
      <c r="D1402" s="87" t="str">
        <f>PRESUPUESTO!L1401</f>
        <v/>
      </c>
      <c r="E1402" s="56" t="str">
        <f>PRESUPUESTO!N1401</f>
        <v/>
      </c>
      <c r="F1402" s="50"/>
      <c r="G1402" s="89" t="str">
        <f>IF(PRESUPUESTO!S1401="","",PRESUPUESTO!S1401)</f>
        <v/>
      </c>
      <c r="H1402" s="89" t="str">
        <f>PRESUPUESTO!T1401</f>
        <v/>
      </c>
      <c r="I1402" s="97" t="str">
        <f>PRESUPUESTO!U1401</f>
        <v/>
      </c>
      <c r="K1402" s="45" t="str">
        <f>PRESUPUESTO!X1401</f>
        <v/>
      </c>
    </row>
    <row r="1403" spans="1:11" s="74" customFormat="1" ht="12" x14ac:dyDescent="0.2">
      <c r="A1403" s="78" t="str">
        <f>PRESUPUESTO!I1402</f>
        <v/>
      </c>
      <c r="B1403" s="78"/>
      <c r="C1403" s="107" t="str">
        <f>PRESUPUESTO!K1402</f>
        <v/>
      </c>
      <c r="D1403" s="87" t="str">
        <f>PRESUPUESTO!L1402</f>
        <v/>
      </c>
      <c r="E1403" s="56" t="str">
        <f>PRESUPUESTO!N1402</f>
        <v/>
      </c>
      <c r="F1403" s="50"/>
      <c r="G1403" s="89" t="str">
        <f>IF(PRESUPUESTO!S1402="","",PRESUPUESTO!S1402)</f>
        <v/>
      </c>
      <c r="H1403" s="89" t="str">
        <f>PRESUPUESTO!T1402</f>
        <v/>
      </c>
      <c r="I1403" s="97" t="str">
        <f>PRESUPUESTO!U1402</f>
        <v/>
      </c>
      <c r="K1403" s="45" t="str">
        <f>PRESUPUESTO!X1402</f>
        <v/>
      </c>
    </row>
    <row r="1404" spans="1:11" s="74" customFormat="1" ht="12" x14ac:dyDescent="0.2">
      <c r="A1404" s="78" t="str">
        <f>PRESUPUESTO!I1403</f>
        <v/>
      </c>
      <c r="B1404" s="78"/>
      <c r="C1404" s="107" t="str">
        <f>PRESUPUESTO!K1403</f>
        <v/>
      </c>
      <c r="D1404" s="87" t="str">
        <f>PRESUPUESTO!L1403</f>
        <v/>
      </c>
      <c r="E1404" s="56" t="str">
        <f>PRESUPUESTO!N1403</f>
        <v/>
      </c>
      <c r="F1404" s="50"/>
      <c r="G1404" s="89" t="str">
        <f>IF(PRESUPUESTO!S1403="","",PRESUPUESTO!S1403)</f>
        <v/>
      </c>
      <c r="H1404" s="89" t="str">
        <f>PRESUPUESTO!T1403</f>
        <v/>
      </c>
      <c r="I1404" s="97" t="str">
        <f>PRESUPUESTO!U1403</f>
        <v/>
      </c>
      <c r="K1404" s="45" t="str">
        <f>PRESUPUESTO!X1403</f>
        <v/>
      </c>
    </row>
    <row r="1405" spans="1:11" s="74" customFormat="1" ht="12" x14ac:dyDescent="0.2">
      <c r="A1405" s="78" t="str">
        <f>PRESUPUESTO!I1404</f>
        <v/>
      </c>
      <c r="B1405" s="78"/>
      <c r="C1405" s="107" t="str">
        <f>PRESUPUESTO!K1404</f>
        <v/>
      </c>
      <c r="D1405" s="87" t="str">
        <f>PRESUPUESTO!L1404</f>
        <v/>
      </c>
      <c r="E1405" s="56" t="str">
        <f>PRESUPUESTO!N1404</f>
        <v/>
      </c>
      <c r="F1405" s="50"/>
      <c r="G1405" s="89" t="str">
        <f>IF(PRESUPUESTO!S1404="","",PRESUPUESTO!S1404)</f>
        <v/>
      </c>
      <c r="H1405" s="89" t="str">
        <f>PRESUPUESTO!T1404</f>
        <v/>
      </c>
      <c r="I1405" s="97" t="str">
        <f>PRESUPUESTO!U1404</f>
        <v/>
      </c>
      <c r="K1405" s="45" t="str">
        <f>PRESUPUESTO!X1404</f>
        <v/>
      </c>
    </row>
    <row r="1406" spans="1:11" s="74" customFormat="1" ht="12" x14ac:dyDescent="0.2">
      <c r="A1406" s="78" t="str">
        <f>PRESUPUESTO!I1405</f>
        <v/>
      </c>
      <c r="B1406" s="78"/>
      <c r="C1406" s="107" t="str">
        <f>PRESUPUESTO!K1405</f>
        <v/>
      </c>
      <c r="D1406" s="87" t="str">
        <f>PRESUPUESTO!L1405</f>
        <v/>
      </c>
      <c r="E1406" s="56" t="str">
        <f>PRESUPUESTO!N1405</f>
        <v/>
      </c>
      <c r="F1406" s="50"/>
      <c r="G1406" s="89" t="str">
        <f>IF(PRESUPUESTO!S1405="","",PRESUPUESTO!S1405)</f>
        <v/>
      </c>
      <c r="H1406" s="89" t="str">
        <f>PRESUPUESTO!T1405</f>
        <v/>
      </c>
      <c r="I1406" s="97" t="str">
        <f>PRESUPUESTO!U1405</f>
        <v/>
      </c>
      <c r="K1406" s="45" t="str">
        <f>PRESUPUESTO!X1405</f>
        <v/>
      </c>
    </row>
    <row r="1407" spans="1:11" s="74" customFormat="1" ht="12" x14ac:dyDescent="0.2">
      <c r="A1407" s="78" t="str">
        <f>PRESUPUESTO!I1406</f>
        <v/>
      </c>
      <c r="B1407" s="78"/>
      <c r="C1407" s="107" t="str">
        <f>PRESUPUESTO!K1406</f>
        <v/>
      </c>
      <c r="D1407" s="87" t="str">
        <f>PRESUPUESTO!L1406</f>
        <v/>
      </c>
      <c r="E1407" s="56" t="str">
        <f>PRESUPUESTO!N1406</f>
        <v/>
      </c>
      <c r="F1407" s="50"/>
      <c r="G1407" s="89" t="str">
        <f>IF(PRESUPUESTO!S1406="","",PRESUPUESTO!S1406)</f>
        <v/>
      </c>
      <c r="H1407" s="89" t="str">
        <f>PRESUPUESTO!T1406</f>
        <v/>
      </c>
      <c r="I1407" s="97" t="str">
        <f>PRESUPUESTO!U1406</f>
        <v/>
      </c>
      <c r="K1407" s="45" t="str">
        <f>PRESUPUESTO!X1406</f>
        <v/>
      </c>
    </row>
    <row r="1408" spans="1:11" s="74" customFormat="1" ht="12" x14ac:dyDescent="0.2">
      <c r="A1408" s="78" t="str">
        <f>PRESUPUESTO!I1407</f>
        <v/>
      </c>
      <c r="B1408" s="78"/>
      <c r="C1408" s="107" t="str">
        <f>PRESUPUESTO!K1407</f>
        <v/>
      </c>
      <c r="D1408" s="87" t="str">
        <f>PRESUPUESTO!L1407</f>
        <v/>
      </c>
      <c r="E1408" s="56" t="str">
        <f>PRESUPUESTO!N1407</f>
        <v/>
      </c>
      <c r="F1408" s="50"/>
      <c r="G1408" s="89" t="str">
        <f>IF(PRESUPUESTO!S1407="","",PRESUPUESTO!S1407)</f>
        <v/>
      </c>
      <c r="H1408" s="89" t="str">
        <f>PRESUPUESTO!T1407</f>
        <v/>
      </c>
      <c r="I1408" s="97" t="str">
        <f>PRESUPUESTO!U1407</f>
        <v/>
      </c>
      <c r="K1408" s="45" t="str">
        <f>PRESUPUESTO!X1407</f>
        <v/>
      </c>
    </row>
    <row r="1409" spans="1:11" s="74" customFormat="1" ht="12" x14ac:dyDescent="0.2">
      <c r="A1409" s="78" t="str">
        <f>PRESUPUESTO!I1408</f>
        <v/>
      </c>
      <c r="B1409" s="78"/>
      <c r="C1409" s="107" t="str">
        <f>PRESUPUESTO!K1408</f>
        <v/>
      </c>
      <c r="D1409" s="87" t="str">
        <f>PRESUPUESTO!L1408</f>
        <v/>
      </c>
      <c r="E1409" s="56" t="str">
        <f>PRESUPUESTO!N1408</f>
        <v/>
      </c>
      <c r="F1409" s="50"/>
      <c r="G1409" s="89" t="str">
        <f>IF(PRESUPUESTO!S1408="","",PRESUPUESTO!S1408)</f>
        <v/>
      </c>
      <c r="H1409" s="89" t="str">
        <f>PRESUPUESTO!T1408</f>
        <v/>
      </c>
      <c r="I1409" s="97" t="str">
        <f>PRESUPUESTO!U1408</f>
        <v/>
      </c>
      <c r="K1409" s="45" t="str">
        <f>PRESUPUESTO!X1408</f>
        <v/>
      </c>
    </row>
    <row r="1410" spans="1:11" s="74" customFormat="1" ht="12" x14ac:dyDescent="0.2">
      <c r="A1410" s="78" t="str">
        <f>PRESUPUESTO!I1409</f>
        <v/>
      </c>
      <c r="B1410" s="78"/>
      <c r="C1410" s="107" t="str">
        <f>PRESUPUESTO!K1409</f>
        <v/>
      </c>
      <c r="D1410" s="87" t="str">
        <f>PRESUPUESTO!L1409</f>
        <v/>
      </c>
      <c r="E1410" s="56" t="str">
        <f>PRESUPUESTO!N1409</f>
        <v/>
      </c>
      <c r="F1410" s="50"/>
      <c r="G1410" s="89" t="str">
        <f>IF(PRESUPUESTO!S1409="","",PRESUPUESTO!S1409)</f>
        <v/>
      </c>
      <c r="H1410" s="89" t="str">
        <f>PRESUPUESTO!T1409</f>
        <v/>
      </c>
      <c r="I1410" s="97" t="str">
        <f>PRESUPUESTO!U1409</f>
        <v/>
      </c>
      <c r="K1410" s="45" t="str">
        <f>PRESUPUESTO!X1409</f>
        <v/>
      </c>
    </row>
    <row r="1411" spans="1:11" s="74" customFormat="1" ht="12" x14ac:dyDescent="0.2">
      <c r="A1411" s="78" t="str">
        <f>PRESUPUESTO!I1410</f>
        <v/>
      </c>
      <c r="B1411" s="78"/>
      <c r="C1411" s="107" t="str">
        <f>PRESUPUESTO!K1410</f>
        <v/>
      </c>
      <c r="D1411" s="87" t="str">
        <f>PRESUPUESTO!L1410</f>
        <v/>
      </c>
      <c r="E1411" s="56" t="str">
        <f>PRESUPUESTO!N1410</f>
        <v/>
      </c>
      <c r="F1411" s="50"/>
      <c r="G1411" s="89" t="str">
        <f>IF(PRESUPUESTO!S1410="","",PRESUPUESTO!S1410)</f>
        <v/>
      </c>
      <c r="H1411" s="89" t="str">
        <f>PRESUPUESTO!T1410</f>
        <v/>
      </c>
      <c r="I1411" s="97" t="str">
        <f>PRESUPUESTO!U1410</f>
        <v/>
      </c>
      <c r="K1411" s="45" t="str">
        <f>PRESUPUESTO!X1410</f>
        <v/>
      </c>
    </row>
    <row r="1412" spans="1:11" s="74" customFormat="1" ht="12" x14ac:dyDescent="0.2">
      <c r="A1412" s="78" t="str">
        <f>PRESUPUESTO!I1411</f>
        <v/>
      </c>
      <c r="B1412" s="78"/>
      <c r="C1412" s="107" t="str">
        <f>PRESUPUESTO!K1411</f>
        <v/>
      </c>
      <c r="D1412" s="87" t="str">
        <f>PRESUPUESTO!L1411</f>
        <v/>
      </c>
      <c r="E1412" s="56" t="str">
        <f>PRESUPUESTO!N1411</f>
        <v/>
      </c>
      <c r="F1412" s="50"/>
      <c r="G1412" s="89" t="str">
        <f>IF(PRESUPUESTO!S1411="","",PRESUPUESTO!S1411)</f>
        <v/>
      </c>
      <c r="H1412" s="89" t="str">
        <f>PRESUPUESTO!T1411</f>
        <v/>
      </c>
      <c r="I1412" s="97" t="str">
        <f>PRESUPUESTO!U1411</f>
        <v/>
      </c>
      <c r="K1412" s="45" t="str">
        <f>PRESUPUESTO!X1411</f>
        <v/>
      </c>
    </row>
    <row r="1413" spans="1:11" s="74" customFormat="1" ht="12" x14ac:dyDescent="0.2">
      <c r="A1413" s="78" t="str">
        <f>PRESUPUESTO!I1412</f>
        <v/>
      </c>
      <c r="B1413" s="78"/>
      <c r="C1413" s="107" t="str">
        <f>PRESUPUESTO!K1412</f>
        <v/>
      </c>
      <c r="D1413" s="87" t="str">
        <f>PRESUPUESTO!L1412</f>
        <v/>
      </c>
      <c r="E1413" s="56" t="str">
        <f>PRESUPUESTO!N1412</f>
        <v/>
      </c>
      <c r="F1413" s="50"/>
      <c r="G1413" s="89" t="str">
        <f>IF(PRESUPUESTO!S1412="","",PRESUPUESTO!S1412)</f>
        <v/>
      </c>
      <c r="H1413" s="89" t="str">
        <f>PRESUPUESTO!T1412</f>
        <v/>
      </c>
      <c r="I1413" s="97" t="str">
        <f>PRESUPUESTO!U1412</f>
        <v/>
      </c>
      <c r="K1413" s="45" t="str">
        <f>PRESUPUESTO!X1412</f>
        <v/>
      </c>
    </row>
    <row r="1414" spans="1:11" s="74" customFormat="1" ht="12" x14ac:dyDescent="0.2">
      <c r="A1414" s="78" t="str">
        <f>PRESUPUESTO!I1413</f>
        <v/>
      </c>
      <c r="B1414" s="78"/>
      <c r="C1414" s="107" t="str">
        <f>PRESUPUESTO!K1413</f>
        <v/>
      </c>
      <c r="D1414" s="87" t="str">
        <f>PRESUPUESTO!L1413</f>
        <v/>
      </c>
      <c r="E1414" s="56" t="str">
        <f>PRESUPUESTO!N1413</f>
        <v/>
      </c>
      <c r="F1414" s="50"/>
      <c r="G1414" s="89" t="str">
        <f>IF(PRESUPUESTO!S1413="","",PRESUPUESTO!S1413)</f>
        <v/>
      </c>
      <c r="H1414" s="89" t="str">
        <f>PRESUPUESTO!T1413</f>
        <v/>
      </c>
      <c r="I1414" s="97" t="str">
        <f>PRESUPUESTO!U1413</f>
        <v/>
      </c>
      <c r="K1414" s="45" t="str">
        <f>PRESUPUESTO!X1413</f>
        <v/>
      </c>
    </row>
    <row r="1415" spans="1:11" s="74" customFormat="1" ht="12" x14ac:dyDescent="0.2">
      <c r="A1415" s="78" t="str">
        <f>PRESUPUESTO!I1414</f>
        <v/>
      </c>
      <c r="B1415" s="78"/>
      <c r="C1415" s="107" t="str">
        <f>PRESUPUESTO!K1414</f>
        <v/>
      </c>
      <c r="D1415" s="87" t="str">
        <f>PRESUPUESTO!L1414</f>
        <v/>
      </c>
      <c r="E1415" s="56" t="str">
        <f>PRESUPUESTO!N1414</f>
        <v/>
      </c>
      <c r="F1415" s="50"/>
      <c r="G1415" s="89" t="str">
        <f>IF(PRESUPUESTO!S1414="","",PRESUPUESTO!S1414)</f>
        <v/>
      </c>
      <c r="H1415" s="89" t="str">
        <f>PRESUPUESTO!T1414</f>
        <v/>
      </c>
      <c r="I1415" s="97" t="str">
        <f>PRESUPUESTO!U1414</f>
        <v/>
      </c>
      <c r="K1415" s="45" t="str">
        <f>PRESUPUESTO!X1414</f>
        <v/>
      </c>
    </row>
    <row r="1416" spans="1:11" s="74" customFormat="1" ht="12" x14ac:dyDescent="0.2">
      <c r="A1416" s="78" t="str">
        <f>PRESUPUESTO!I1415</f>
        <v/>
      </c>
      <c r="B1416" s="78"/>
      <c r="C1416" s="107" t="str">
        <f>PRESUPUESTO!K1415</f>
        <v/>
      </c>
      <c r="D1416" s="87" t="str">
        <f>PRESUPUESTO!L1415</f>
        <v/>
      </c>
      <c r="E1416" s="56" t="str">
        <f>PRESUPUESTO!N1415</f>
        <v/>
      </c>
      <c r="F1416" s="50"/>
      <c r="G1416" s="89" t="str">
        <f>IF(PRESUPUESTO!S1415="","",PRESUPUESTO!S1415)</f>
        <v/>
      </c>
      <c r="H1416" s="89" t="str">
        <f>PRESUPUESTO!T1415</f>
        <v/>
      </c>
      <c r="I1416" s="97" t="str">
        <f>PRESUPUESTO!U1415</f>
        <v/>
      </c>
      <c r="K1416" s="45" t="str">
        <f>PRESUPUESTO!X1415</f>
        <v/>
      </c>
    </row>
    <row r="1417" spans="1:11" s="74" customFormat="1" ht="12" x14ac:dyDescent="0.2">
      <c r="A1417" s="78" t="str">
        <f>PRESUPUESTO!I1416</f>
        <v/>
      </c>
      <c r="B1417" s="78"/>
      <c r="C1417" s="107" t="str">
        <f>PRESUPUESTO!K1416</f>
        <v/>
      </c>
      <c r="D1417" s="87" t="str">
        <f>PRESUPUESTO!L1416</f>
        <v/>
      </c>
      <c r="E1417" s="56" t="str">
        <f>PRESUPUESTO!N1416</f>
        <v/>
      </c>
      <c r="F1417" s="50"/>
      <c r="G1417" s="89" t="str">
        <f>IF(PRESUPUESTO!S1416="","",PRESUPUESTO!S1416)</f>
        <v/>
      </c>
      <c r="H1417" s="89" t="str">
        <f>PRESUPUESTO!T1416</f>
        <v/>
      </c>
      <c r="I1417" s="97" t="str">
        <f>PRESUPUESTO!U1416</f>
        <v/>
      </c>
      <c r="K1417" s="45" t="str">
        <f>PRESUPUESTO!X1416</f>
        <v/>
      </c>
    </row>
    <row r="1418" spans="1:11" s="74" customFormat="1" ht="12" x14ac:dyDescent="0.2">
      <c r="A1418" s="78" t="str">
        <f>PRESUPUESTO!I1417</f>
        <v/>
      </c>
      <c r="B1418" s="78"/>
      <c r="C1418" s="107" t="str">
        <f>PRESUPUESTO!K1417</f>
        <v/>
      </c>
      <c r="D1418" s="87" t="str">
        <f>PRESUPUESTO!L1417</f>
        <v/>
      </c>
      <c r="E1418" s="56" t="str">
        <f>PRESUPUESTO!N1417</f>
        <v/>
      </c>
      <c r="F1418" s="50"/>
      <c r="G1418" s="89" t="str">
        <f>IF(PRESUPUESTO!S1417="","",PRESUPUESTO!S1417)</f>
        <v/>
      </c>
      <c r="H1418" s="89" t="str">
        <f>PRESUPUESTO!T1417</f>
        <v/>
      </c>
      <c r="I1418" s="97" t="str">
        <f>PRESUPUESTO!U1417</f>
        <v/>
      </c>
      <c r="K1418" s="45" t="str">
        <f>PRESUPUESTO!X1417</f>
        <v/>
      </c>
    </row>
    <row r="1419" spans="1:11" s="74" customFormat="1" ht="12" x14ac:dyDescent="0.2">
      <c r="A1419" s="78" t="str">
        <f>PRESUPUESTO!I1418</f>
        <v/>
      </c>
      <c r="B1419" s="78"/>
      <c r="C1419" s="107" t="str">
        <f>PRESUPUESTO!K1418</f>
        <v/>
      </c>
      <c r="D1419" s="87" t="str">
        <f>PRESUPUESTO!L1418</f>
        <v/>
      </c>
      <c r="E1419" s="56" t="str">
        <f>PRESUPUESTO!N1418</f>
        <v/>
      </c>
      <c r="F1419" s="50"/>
      <c r="G1419" s="89" t="str">
        <f>IF(PRESUPUESTO!S1418="","",PRESUPUESTO!S1418)</f>
        <v/>
      </c>
      <c r="H1419" s="89" t="str">
        <f>PRESUPUESTO!T1418</f>
        <v/>
      </c>
      <c r="I1419" s="97" t="str">
        <f>PRESUPUESTO!U1418</f>
        <v/>
      </c>
      <c r="K1419" s="45" t="str">
        <f>PRESUPUESTO!X1418</f>
        <v/>
      </c>
    </row>
    <row r="1420" spans="1:11" s="74" customFormat="1" ht="12" x14ac:dyDescent="0.2">
      <c r="A1420" s="78" t="str">
        <f>PRESUPUESTO!I1419</f>
        <v/>
      </c>
      <c r="B1420" s="78"/>
      <c r="C1420" s="107" t="str">
        <f>PRESUPUESTO!K1419</f>
        <v/>
      </c>
      <c r="D1420" s="87" t="str">
        <f>PRESUPUESTO!L1419</f>
        <v/>
      </c>
      <c r="E1420" s="56" t="str">
        <f>PRESUPUESTO!N1419</f>
        <v/>
      </c>
      <c r="F1420" s="50"/>
      <c r="G1420" s="89" t="str">
        <f>IF(PRESUPUESTO!S1419="","",PRESUPUESTO!S1419)</f>
        <v/>
      </c>
      <c r="H1420" s="89" t="str">
        <f>PRESUPUESTO!T1419</f>
        <v/>
      </c>
      <c r="I1420" s="97" t="str">
        <f>PRESUPUESTO!U1419</f>
        <v/>
      </c>
      <c r="K1420" s="45" t="str">
        <f>PRESUPUESTO!X1419</f>
        <v/>
      </c>
    </row>
    <row r="1421" spans="1:11" s="74" customFormat="1" ht="12" x14ac:dyDescent="0.2">
      <c r="A1421" s="78" t="str">
        <f>PRESUPUESTO!I1420</f>
        <v/>
      </c>
      <c r="B1421" s="78"/>
      <c r="C1421" s="107" t="str">
        <f>PRESUPUESTO!K1420</f>
        <v/>
      </c>
      <c r="D1421" s="87" t="str">
        <f>PRESUPUESTO!L1420</f>
        <v/>
      </c>
      <c r="E1421" s="56" t="str">
        <f>PRESUPUESTO!N1420</f>
        <v/>
      </c>
      <c r="F1421" s="50"/>
      <c r="G1421" s="89" t="str">
        <f>IF(PRESUPUESTO!S1420="","",PRESUPUESTO!S1420)</f>
        <v/>
      </c>
      <c r="H1421" s="89" t="str">
        <f>PRESUPUESTO!T1420</f>
        <v/>
      </c>
      <c r="I1421" s="97" t="str">
        <f>PRESUPUESTO!U1420</f>
        <v/>
      </c>
      <c r="K1421" s="45" t="str">
        <f>PRESUPUESTO!X1420</f>
        <v/>
      </c>
    </row>
    <row r="1422" spans="1:11" s="74" customFormat="1" ht="12" x14ac:dyDescent="0.2">
      <c r="A1422" s="78" t="str">
        <f>PRESUPUESTO!I1421</f>
        <v/>
      </c>
      <c r="B1422" s="78"/>
      <c r="C1422" s="107" t="str">
        <f>PRESUPUESTO!K1421</f>
        <v/>
      </c>
      <c r="D1422" s="87" t="str">
        <f>PRESUPUESTO!L1421</f>
        <v/>
      </c>
      <c r="E1422" s="56" t="str">
        <f>PRESUPUESTO!N1421</f>
        <v/>
      </c>
      <c r="F1422" s="50"/>
      <c r="G1422" s="89" t="str">
        <f>IF(PRESUPUESTO!S1421="","",PRESUPUESTO!S1421)</f>
        <v/>
      </c>
      <c r="H1422" s="89" t="str">
        <f>PRESUPUESTO!T1421</f>
        <v/>
      </c>
      <c r="I1422" s="97" t="str">
        <f>PRESUPUESTO!U1421</f>
        <v/>
      </c>
      <c r="K1422" s="45" t="str">
        <f>PRESUPUESTO!X1421</f>
        <v/>
      </c>
    </row>
    <row r="1423" spans="1:11" s="74" customFormat="1" ht="12" x14ac:dyDescent="0.2">
      <c r="A1423" s="78" t="str">
        <f>PRESUPUESTO!I1422</f>
        <v/>
      </c>
      <c r="B1423" s="78"/>
      <c r="C1423" s="107" t="str">
        <f>PRESUPUESTO!K1422</f>
        <v/>
      </c>
      <c r="D1423" s="87" t="str">
        <f>PRESUPUESTO!L1422</f>
        <v/>
      </c>
      <c r="E1423" s="56" t="str">
        <f>PRESUPUESTO!N1422</f>
        <v/>
      </c>
      <c r="F1423" s="50"/>
      <c r="G1423" s="89" t="str">
        <f>IF(PRESUPUESTO!S1422="","",PRESUPUESTO!S1422)</f>
        <v/>
      </c>
      <c r="H1423" s="89" t="str">
        <f>PRESUPUESTO!T1422</f>
        <v/>
      </c>
      <c r="I1423" s="97" t="str">
        <f>PRESUPUESTO!U1422</f>
        <v/>
      </c>
      <c r="K1423" s="45" t="str">
        <f>PRESUPUESTO!X1422</f>
        <v/>
      </c>
    </row>
    <row r="1424" spans="1:11" s="74" customFormat="1" ht="12" x14ac:dyDescent="0.2">
      <c r="A1424" s="78" t="str">
        <f>PRESUPUESTO!I1423</f>
        <v/>
      </c>
      <c r="B1424" s="78"/>
      <c r="C1424" s="107" t="str">
        <f>PRESUPUESTO!K1423</f>
        <v/>
      </c>
      <c r="D1424" s="87" t="str">
        <f>PRESUPUESTO!L1423</f>
        <v/>
      </c>
      <c r="E1424" s="56" t="str">
        <f>PRESUPUESTO!N1423</f>
        <v/>
      </c>
      <c r="F1424" s="50"/>
      <c r="G1424" s="89" t="str">
        <f>IF(PRESUPUESTO!S1423="","",PRESUPUESTO!S1423)</f>
        <v/>
      </c>
      <c r="H1424" s="89" t="str">
        <f>PRESUPUESTO!T1423</f>
        <v/>
      </c>
      <c r="I1424" s="97" t="str">
        <f>PRESUPUESTO!U1423</f>
        <v/>
      </c>
      <c r="K1424" s="45" t="str">
        <f>PRESUPUESTO!X1423</f>
        <v/>
      </c>
    </row>
    <row r="1425" spans="1:11" s="74" customFormat="1" ht="12" x14ac:dyDescent="0.2">
      <c r="A1425" s="78" t="str">
        <f>PRESUPUESTO!I1424</f>
        <v/>
      </c>
      <c r="B1425" s="78"/>
      <c r="C1425" s="107" t="str">
        <f>PRESUPUESTO!K1424</f>
        <v/>
      </c>
      <c r="D1425" s="87" t="str">
        <f>PRESUPUESTO!L1424</f>
        <v/>
      </c>
      <c r="E1425" s="56" t="str">
        <f>PRESUPUESTO!N1424</f>
        <v/>
      </c>
      <c r="F1425" s="50"/>
      <c r="G1425" s="89" t="str">
        <f>IF(PRESUPUESTO!S1424="","",PRESUPUESTO!S1424)</f>
        <v/>
      </c>
      <c r="H1425" s="89" t="str">
        <f>PRESUPUESTO!T1424</f>
        <v/>
      </c>
      <c r="I1425" s="97" t="str">
        <f>PRESUPUESTO!U1424</f>
        <v/>
      </c>
      <c r="K1425" s="45" t="str">
        <f>PRESUPUESTO!X1424</f>
        <v/>
      </c>
    </row>
    <row r="1426" spans="1:11" s="74" customFormat="1" ht="12" x14ac:dyDescent="0.2">
      <c r="A1426" s="78" t="str">
        <f>PRESUPUESTO!I1425</f>
        <v/>
      </c>
      <c r="B1426" s="78"/>
      <c r="C1426" s="107" t="str">
        <f>PRESUPUESTO!K1425</f>
        <v/>
      </c>
      <c r="D1426" s="87" t="str">
        <f>PRESUPUESTO!L1425</f>
        <v/>
      </c>
      <c r="E1426" s="56" t="str">
        <f>PRESUPUESTO!N1425</f>
        <v/>
      </c>
      <c r="F1426" s="50"/>
      <c r="G1426" s="89" t="str">
        <f>IF(PRESUPUESTO!S1425="","",PRESUPUESTO!S1425)</f>
        <v/>
      </c>
      <c r="H1426" s="89" t="str">
        <f>PRESUPUESTO!T1425</f>
        <v/>
      </c>
      <c r="I1426" s="97" t="str">
        <f>PRESUPUESTO!U1425</f>
        <v/>
      </c>
      <c r="K1426" s="45" t="str">
        <f>PRESUPUESTO!X1425</f>
        <v/>
      </c>
    </row>
    <row r="1427" spans="1:11" s="74" customFormat="1" ht="12" x14ac:dyDescent="0.2">
      <c r="A1427" s="78" t="str">
        <f>PRESUPUESTO!I1426</f>
        <v/>
      </c>
      <c r="B1427" s="78"/>
      <c r="C1427" s="107" t="str">
        <f>PRESUPUESTO!K1426</f>
        <v/>
      </c>
      <c r="D1427" s="87" t="str">
        <f>PRESUPUESTO!L1426</f>
        <v/>
      </c>
      <c r="E1427" s="56" t="str">
        <f>PRESUPUESTO!N1426</f>
        <v/>
      </c>
      <c r="F1427" s="50"/>
      <c r="G1427" s="89" t="str">
        <f>IF(PRESUPUESTO!S1426="","",PRESUPUESTO!S1426)</f>
        <v/>
      </c>
      <c r="H1427" s="89" t="str">
        <f>PRESUPUESTO!T1426</f>
        <v/>
      </c>
      <c r="I1427" s="97" t="str">
        <f>PRESUPUESTO!U1426</f>
        <v/>
      </c>
      <c r="K1427" s="45" t="str">
        <f>PRESUPUESTO!X1426</f>
        <v/>
      </c>
    </row>
    <row r="1428" spans="1:11" s="74" customFormat="1" ht="12" x14ac:dyDescent="0.2">
      <c r="A1428" s="78" t="str">
        <f>PRESUPUESTO!I1427</f>
        <v/>
      </c>
      <c r="B1428" s="78"/>
      <c r="C1428" s="107" t="str">
        <f>PRESUPUESTO!K1427</f>
        <v/>
      </c>
      <c r="D1428" s="87" t="str">
        <f>PRESUPUESTO!L1427</f>
        <v/>
      </c>
      <c r="E1428" s="56" t="str">
        <f>PRESUPUESTO!N1427</f>
        <v/>
      </c>
      <c r="F1428" s="50"/>
      <c r="G1428" s="89" t="str">
        <f>IF(PRESUPUESTO!S1427="","",PRESUPUESTO!S1427)</f>
        <v/>
      </c>
      <c r="H1428" s="89" t="str">
        <f>PRESUPUESTO!T1427</f>
        <v/>
      </c>
      <c r="I1428" s="97" t="str">
        <f>PRESUPUESTO!U1427</f>
        <v/>
      </c>
      <c r="K1428" s="45" t="str">
        <f>PRESUPUESTO!X1427</f>
        <v/>
      </c>
    </row>
    <row r="1429" spans="1:11" s="74" customFormat="1" ht="12" x14ac:dyDescent="0.2">
      <c r="A1429" s="78" t="str">
        <f>PRESUPUESTO!I1428</f>
        <v/>
      </c>
      <c r="B1429" s="78"/>
      <c r="C1429" s="107" t="str">
        <f>PRESUPUESTO!K1428</f>
        <v/>
      </c>
      <c r="D1429" s="87" t="str">
        <f>PRESUPUESTO!L1428</f>
        <v/>
      </c>
      <c r="E1429" s="56" t="str">
        <f>PRESUPUESTO!N1428</f>
        <v/>
      </c>
      <c r="F1429" s="50"/>
      <c r="G1429" s="89" t="str">
        <f>IF(PRESUPUESTO!S1428="","",PRESUPUESTO!S1428)</f>
        <v/>
      </c>
      <c r="H1429" s="89" t="str">
        <f>PRESUPUESTO!T1428</f>
        <v/>
      </c>
      <c r="I1429" s="97" t="str">
        <f>PRESUPUESTO!U1428</f>
        <v/>
      </c>
      <c r="K1429" s="45" t="str">
        <f>PRESUPUESTO!X1428</f>
        <v/>
      </c>
    </row>
    <row r="1430" spans="1:11" s="74" customFormat="1" ht="12" x14ac:dyDescent="0.2">
      <c r="A1430" s="78" t="str">
        <f>PRESUPUESTO!I1429</f>
        <v/>
      </c>
      <c r="B1430" s="78"/>
      <c r="C1430" s="107" t="str">
        <f>PRESUPUESTO!K1429</f>
        <v/>
      </c>
      <c r="D1430" s="87" t="str">
        <f>PRESUPUESTO!L1429</f>
        <v/>
      </c>
      <c r="E1430" s="56" t="str">
        <f>PRESUPUESTO!N1429</f>
        <v/>
      </c>
      <c r="F1430" s="50"/>
      <c r="G1430" s="89" t="str">
        <f>IF(PRESUPUESTO!S1429="","",PRESUPUESTO!S1429)</f>
        <v/>
      </c>
      <c r="H1430" s="89" t="str">
        <f>PRESUPUESTO!T1429</f>
        <v/>
      </c>
      <c r="I1430" s="97" t="str">
        <f>PRESUPUESTO!U1429</f>
        <v/>
      </c>
      <c r="K1430" s="45" t="str">
        <f>PRESUPUESTO!X1429</f>
        <v/>
      </c>
    </row>
    <row r="1431" spans="1:11" s="74" customFormat="1" ht="12" x14ac:dyDescent="0.2">
      <c r="A1431" s="78" t="str">
        <f>PRESUPUESTO!I1430</f>
        <v/>
      </c>
      <c r="B1431" s="78"/>
      <c r="C1431" s="107" t="str">
        <f>PRESUPUESTO!K1430</f>
        <v/>
      </c>
      <c r="D1431" s="87" t="str">
        <f>PRESUPUESTO!L1430</f>
        <v/>
      </c>
      <c r="E1431" s="56" t="str">
        <f>PRESUPUESTO!N1430</f>
        <v/>
      </c>
      <c r="F1431" s="50"/>
      <c r="G1431" s="89" t="str">
        <f>IF(PRESUPUESTO!S1430="","",PRESUPUESTO!S1430)</f>
        <v/>
      </c>
      <c r="H1431" s="89" t="str">
        <f>PRESUPUESTO!T1430</f>
        <v/>
      </c>
      <c r="I1431" s="97" t="str">
        <f>PRESUPUESTO!U1430</f>
        <v/>
      </c>
      <c r="K1431" s="45" t="str">
        <f>PRESUPUESTO!X1430</f>
        <v/>
      </c>
    </row>
    <row r="1432" spans="1:11" s="74" customFormat="1" ht="12" x14ac:dyDescent="0.2">
      <c r="A1432" s="78" t="str">
        <f>PRESUPUESTO!I1431</f>
        <v/>
      </c>
      <c r="B1432" s="78"/>
      <c r="C1432" s="107" t="str">
        <f>PRESUPUESTO!K1431</f>
        <v/>
      </c>
      <c r="D1432" s="87" t="str">
        <f>PRESUPUESTO!L1431</f>
        <v/>
      </c>
      <c r="E1432" s="56" t="str">
        <f>PRESUPUESTO!N1431</f>
        <v/>
      </c>
      <c r="F1432" s="50"/>
      <c r="G1432" s="89" t="str">
        <f>IF(PRESUPUESTO!S1431="","",PRESUPUESTO!S1431)</f>
        <v/>
      </c>
      <c r="H1432" s="89" t="str">
        <f>PRESUPUESTO!T1431</f>
        <v/>
      </c>
      <c r="I1432" s="97" t="str">
        <f>PRESUPUESTO!U1431</f>
        <v/>
      </c>
      <c r="K1432" s="45" t="str">
        <f>PRESUPUESTO!X1431</f>
        <v/>
      </c>
    </row>
    <row r="1433" spans="1:11" s="74" customFormat="1" ht="12" x14ac:dyDescent="0.2">
      <c r="A1433" s="78" t="str">
        <f>PRESUPUESTO!I1432</f>
        <v/>
      </c>
      <c r="B1433" s="78"/>
      <c r="C1433" s="107" t="str">
        <f>PRESUPUESTO!K1432</f>
        <v/>
      </c>
      <c r="D1433" s="87" t="str">
        <f>PRESUPUESTO!L1432</f>
        <v/>
      </c>
      <c r="E1433" s="56" t="str">
        <f>PRESUPUESTO!N1432</f>
        <v/>
      </c>
      <c r="F1433" s="50"/>
      <c r="G1433" s="89" t="str">
        <f>IF(PRESUPUESTO!S1432="","",PRESUPUESTO!S1432)</f>
        <v/>
      </c>
      <c r="H1433" s="89" t="str">
        <f>PRESUPUESTO!T1432</f>
        <v/>
      </c>
      <c r="I1433" s="97" t="str">
        <f>PRESUPUESTO!U1432</f>
        <v/>
      </c>
      <c r="K1433" s="45" t="str">
        <f>PRESUPUESTO!X1432</f>
        <v/>
      </c>
    </row>
    <row r="1434" spans="1:11" s="74" customFormat="1" ht="12" x14ac:dyDescent="0.2">
      <c r="A1434" s="78" t="str">
        <f>PRESUPUESTO!I1433</f>
        <v/>
      </c>
      <c r="B1434" s="78"/>
      <c r="C1434" s="107" t="str">
        <f>PRESUPUESTO!K1433</f>
        <v/>
      </c>
      <c r="D1434" s="87" t="str">
        <f>PRESUPUESTO!L1433</f>
        <v/>
      </c>
      <c r="E1434" s="56" t="str">
        <f>PRESUPUESTO!N1433</f>
        <v/>
      </c>
      <c r="F1434" s="50"/>
      <c r="G1434" s="89" t="str">
        <f>IF(PRESUPUESTO!S1433="","",PRESUPUESTO!S1433)</f>
        <v/>
      </c>
      <c r="H1434" s="89" t="str">
        <f>PRESUPUESTO!T1433</f>
        <v/>
      </c>
      <c r="I1434" s="97" t="str">
        <f>PRESUPUESTO!U1433</f>
        <v/>
      </c>
      <c r="K1434" s="45" t="str">
        <f>PRESUPUESTO!X1433</f>
        <v/>
      </c>
    </row>
    <row r="1435" spans="1:11" s="74" customFormat="1" ht="12" x14ac:dyDescent="0.2">
      <c r="A1435" s="78" t="str">
        <f>PRESUPUESTO!I1434</f>
        <v/>
      </c>
      <c r="B1435" s="78"/>
      <c r="C1435" s="107" t="str">
        <f>PRESUPUESTO!K1434</f>
        <v/>
      </c>
      <c r="D1435" s="87" t="str">
        <f>PRESUPUESTO!L1434</f>
        <v/>
      </c>
      <c r="E1435" s="56" t="str">
        <f>PRESUPUESTO!N1434</f>
        <v/>
      </c>
      <c r="F1435" s="50"/>
      <c r="G1435" s="89" t="str">
        <f>IF(PRESUPUESTO!S1434="","",PRESUPUESTO!S1434)</f>
        <v/>
      </c>
      <c r="H1435" s="89" t="str">
        <f>PRESUPUESTO!T1434</f>
        <v/>
      </c>
      <c r="I1435" s="97" t="str">
        <f>PRESUPUESTO!U1434</f>
        <v/>
      </c>
      <c r="K1435" s="45" t="str">
        <f>PRESUPUESTO!X1434</f>
        <v/>
      </c>
    </row>
    <row r="1436" spans="1:11" s="74" customFormat="1" ht="12" x14ac:dyDescent="0.2">
      <c r="A1436" s="78" t="str">
        <f>PRESUPUESTO!I1435</f>
        <v/>
      </c>
      <c r="B1436" s="78"/>
      <c r="C1436" s="107" t="str">
        <f>PRESUPUESTO!K1435</f>
        <v/>
      </c>
      <c r="D1436" s="87" t="str">
        <f>PRESUPUESTO!L1435</f>
        <v/>
      </c>
      <c r="E1436" s="56" t="str">
        <f>PRESUPUESTO!N1435</f>
        <v/>
      </c>
      <c r="F1436" s="50"/>
      <c r="G1436" s="89" t="str">
        <f>IF(PRESUPUESTO!S1435="","",PRESUPUESTO!S1435)</f>
        <v/>
      </c>
      <c r="H1436" s="89" t="str">
        <f>PRESUPUESTO!T1435</f>
        <v/>
      </c>
      <c r="I1436" s="97" t="str">
        <f>PRESUPUESTO!U1435</f>
        <v/>
      </c>
      <c r="K1436" s="45" t="str">
        <f>PRESUPUESTO!X1435</f>
        <v/>
      </c>
    </row>
    <row r="1437" spans="1:11" s="74" customFormat="1" ht="12" x14ac:dyDescent="0.2">
      <c r="A1437" s="78" t="str">
        <f>PRESUPUESTO!I1436</f>
        <v/>
      </c>
      <c r="B1437" s="78"/>
      <c r="C1437" s="107" t="str">
        <f>PRESUPUESTO!K1436</f>
        <v/>
      </c>
      <c r="D1437" s="87" t="str">
        <f>PRESUPUESTO!L1436</f>
        <v/>
      </c>
      <c r="E1437" s="56" t="str">
        <f>PRESUPUESTO!N1436</f>
        <v/>
      </c>
      <c r="F1437" s="50"/>
      <c r="G1437" s="89" t="str">
        <f>IF(PRESUPUESTO!S1436="","",PRESUPUESTO!S1436)</f>
        <v/>
      </c>
      <c r="H1437" s="89" t="str">
        <f>PRESUPUESTO!T1436</f>
        <v/>
      </c>
      <c r="I1437" s="97" t="str">
        <f>PRESUPUESTO!U1436</f>
        <v/>
      </c>
      <c r="K1437" s="45" t="str">
        <f>PRESUPUESTO!X1436</f>
        <v/>
      </c>
    </row>
    <row r="1438" spans="1:11" s="74" customFormat="1" ht="12" x14ac:dyDescent="0.2">
      <c r="A1438" s="78" t="str">
        <f>PRESUPUESTO!I1437</f>
        <v/>
      </c>
      <c r="B1438" s="78"/>
      <c r="C1438" s="107" t="str">
        <f>PRESUPUESTO!K1437</f>
        <v/>
      </c>
      <c r="D1438" s="87" t="str">
        <f>PRESUPUESTO!L1437</f>
        <v/>
      </c>
      <c r="E1438" s="56" t="str">
        <f>PRESUPUESTO!N1437</f>
        <v/>
      </c>
      <c r="F1438" s="50"/>
      <c r="G1438" s="89" t="str">
        <f>IF(PRESUPUESTO!S1437="","",PRESUPUESTO!S1437)</f>
        <v/>
      </c>
      <c r="H1438" s="89" t="str">
        <f>PRESUPUESTO!T1437</f>
        <v/>
      </c>
      <c r="I1438" s="97" t="str">
        <f>PRESUPUESTO!U1437</f>
        <v/>
      </c>
      <c r="K1438" s="45" t="str">
        <f>PRESUPUESTO!X1437</f>
        <v/>
      </c>
    </row>
    <row r="1439" spans="1:11" s="74" customFormat="1" ht="12" x14ac:dyDescent="0.2">
      <c r="A1439" s="78" t="str">
        <f>PRESUPUESTO!I1438</f>
        <v/>
      </c>
      <c r="B1439" s="78"/>
      <c r="C1439" s="107" t="str">
        <f>PRESUPUESTO!K1438</f>
        <v/>
      </c>
      <c r="D1439" s="87" t="str">
        <f>PRESUPUESTO!L1438</f>
        <v/>
      </c>
      <c r="E1439" s="56" t="str">
        <f>PRESUPUESTO!N1438</f>
        <v/>
      </c>
      <c r="F1439" s="50"/>
      <c r="G1439" s="89" t="str">
        <f>IF(PRESUPUESTO!S1438="","",PRESUPUESTO!S1438)</f>
        <v/>
      </c>
      <c r="H1439" s="89" t="str">
        <f>PRESUPUESTO!T1438</f>
        <v/>
      </c>
      <c r="I1439" s="97" t="str">
        <f>PRESUPUESTO!U1438</f>
        <v/>
      </c>
      <c r="K1439" s="45" t="str">
        <f>PRESUPUESTO!X1438</f>
        <v/>
      </c>
    </row>
    <row r="1440" spans="1:11" s="74" customFormat="1" ht="12" x14ac:dyDescent="0.2">
      <c r="A1440" s="78" t="str">
        <f>PRESUPUESTO!I1439</f>
        <v/>
      </c>
      <c r="B1440" s="78"/>
      <c r="C1440" s="107" t="str">
        <f>PRESUPUESTO!K1439</f>
        <v/>
      </c>
      <c r="D1440" s="87" t="str">
        <f>PRESUPUESTO!L1439</f>
        <v/>
      </c>
      <c r="E1440" s="56" t="str">
        <f>PRESUPUESTO!N1439</f>
        <v/>
      </c>
      <c r="F1440" s="50"/>
      <c r="G1440" s="89" t="str">
        <f>IF(PRESUPUESTO!S1439="","",PRESUPUESTO!S1439)</f>
        <v/>
      </c>
      <c r="H1440" s="89" t="str">
        <f>PRESUPUESTO!T1439</f>
        <v/>
      </c>
      <c r="I1440" s="97" t="str">
        <f>PRESUPUESTO!U1439</f>
        <v/>
      </c>
      <c r="K1440" s="45" t="str">
        <f>PRESUPUESTO!X1439</f>
        <v/>
      </c>
    </row>
    <row r="1441" spans="1:11" s="74" customFormat="1" ht="12" x14ac:dyDescent="0.2">
      <c r="A1441" s="78" t="str">
        <f>PRESUPUESTO!I1440</f>
        <v/>
      </c>
      <c r="B1441" s="78"/>
      <c r="C1441" s="107" t="str">
        <f>PRESUPUESTO!K1440</f>
        <v/>
      </c>
      <c r="D1441" s="87" t="str">
        <f>PRESUPUESTO!L1440</f>
        <v/>
      </c>
      <c r="E1441" s="56" t="str">
        <f>PRESUPUESTO!N1440</f>
        <v/>
      </c>
      <c r="F1441" s="50"/>
      <c r="G1441" s="89" t="str">
        <f>IF(PRESUPUESTO!S1440="","",PRESUPUESTO!S1440)</f>
        <v/>
      </c>
      <c r="H1441" s="89" t="str">
        <f>PRESUPUESTO!T1440</f>
        <v/>
      </c>
      <c r="I1441" s="97" t="str">
        <f>PRESUPUESTO!U1440</f>
        <v/>
      </c>
      <c r="K1441" s="45" t="str">
        <f>PRESUPUESTO!X1440</f>
        <v/>
      </c>
    </row>
    <row r="1442" spans="1:11" s="74" customFormat="1" ht="12" x14ac:dyDescent="0.2">
      <c r="A1442" s="78" t="str">
        <f>PRESUPUESTO!I1441</f>
        <v/>
      </c>
      <c r="B1442" s="78"/>
      <c r="C1442" s="107" t="str">
        <f>PRESUPUESTO!K1441</f>
        <v/>
      </c>
      <c r="D1442" s="87" t="str">
        <f>PRESUPUESTO!L1441</f>
        <v/>
      </c>
      <c r="E1442" s="56" t="str">
        <f>PRESUPUESTO!N1441</f>
        <v/>
      </c>
      <c r="F1442" s="50"/>
      <c r="G1442" s="89" t="str">
        <f>IF(PRESUPUESTO!S1441="","",PRESUPUESTO!S1441)</f>
        <v/>
      </c>
      <c r="H1442" s="89" t="str">
        <f>PRESUPUESTO!T1441</f>
        <v/>
      </c>
      <c r="I1442" s="97" t="str">
        <f>PRESUPUESTO!U1441</f>
        <v/>
      </c>
      <c r="K1442" s="45" t="str">
        <f>PRESUPUESTO!X1441</f>
        <v/>
      </c>
    </row>
    <row r="1443" spans="1:11" s="74" customFormat="1" ht="12" x14ac:dyDescent="0.2">
      <c r="A1443" s="78" t="str">
        <f>PRESUPUESTO!I1442</f>
        <v/>
      </c>
      <c r="B1443" s="78"/>
      <c r="C1443" s="107" t="str">
        <f>PRESUPUESTO!K1442</f>
        <v/>
      </c>
      <c r="D1443" s="87" t="str">
        <f>PRESUPUESTO!L1442</f>
        <v/>
      </c>
      <c r="E1443" s="56" t="str">
        <f>PRESUPUESTO!N1442</f>
        <v/>
      </c>
      <c r="F1443" s="50"/>
      <c r="G1443" s="89" t="str">
        <f>IF(PRESUPUESTO!S1442="","",PRESUPUESTO!S1442)</f>
        <v/>
      </c>
      <c r="H1443" s="89" t="str">
        <f>PRESUPUESTO!T1442</f>
        <v/>
      </c>
      <c r="I1443" s="97" t="str">
        <f>PRESUPUESTO!U1442</f>
        <v/>
      </c>
      <c r="K1443" s="45" t="str">
        <f>PRESUPUESTO!X1442</f>
        <v/>
      </c>
    </row>
    <row r="1444" spans="1:11" s="74" customFormat="1" ht="12" x14ac:dyDescent="0.2">
      <c r="A1444" s="78" t="str">
        <f>PRESUPUESTO!I1443</f>
        <v/>
      </c>
      <c r="B1444" s="78"/>
      <c r="C1444" s="107" t="str">
        <f>PRESUPUESTO!K1443</f>
        <v/>
      </c>
      <c r="D1444" s="87" t="str">
        <f>PRESUPUESTO!L1443</f>
        <v/>
      </c>
      <c r="E1444" s="56" t="str">
        <f>PRESUPUESTO!N1443</f>
        <v/>
      </c>
      <c r="F1444" s="50"/>
      <c r="G1444" s="89" t="str">
        <f>IF(PRESUPUESTO!S1443="","",PRESUPUESTO!S1443)</f>
        <v/>
      </c>
      <c r="H1444" s="89" t="str">
        <f>PRESUPUESTO!T1443</f>
        <v/>
      </c>
      <c r="I1444" s="97" t="str">
        <f>PRESUPUESTO!U1443</f>
        <v/>
      </c>
      <c r="K1444" s="45" t="str">
        <f>PRESUPUESTO!X1443</f>
        <v/>
      </c>
    </row>
    <row r="1445" spans="1:11" s="74" customFormat="1" ht="12" x14ac:dyDescent="0.2">
      <c r="A1445" s="78" t="str">
        <f>PRESUPUESTO!I1444</f>
        <v/>
      </c>
      <c r="B1445" s="78"/>
      <c r="C1445" s="107" t="str">
        <f>PRESUPUESTO!K1444</f>
        <v/>
      </c>
      <c r="D1445" s="87" t="str">
        <f>PRESUPUESTO!L1444</f>
        <v/>
      </c>
      <c r="E1445" s="56" t="str">
        <f>PRESUPUESTO!N1444</f>
        <v/>
      </c>
      <c r="F1445" s="50"/>
      <c r="G1445" s="89" t="str">
        <f>IF(PRESUPUESTO!S1444="","",PRESUPUESTO!S1444)</f>
        <v/>
      </c>
      <c r="H1445" s="89" t="str">
        <f>PRESUPUESTO!T1444</f>
        <v/>
      </c>
      <c r="I1445" s="97" t="str">
        <f>PRESUPUESTO!U1444</f>
        <v/>
      </c>
      <c r="K1445" s="45" t="str">
        <f>PRESUPUESTO!X1444</f>
        <v/>
      </c>
    </row>
    <row r="1446" spans="1:11" s="74" customFormat="1" ht="12" x14ac:dyDescent="0.2">
      <c r="A1446" s="78" t="str">
        <f>PRESUPUESTO!I1445</f>
        <v/>
      </c>
      <c r="B1446" s="78"/>
      <c r="C1446" s="107" t="str">
        <f>PRESUPUESTO!K1445</f>
        <v/>
      </c>
      <c r="D1446" s="87" t="str">
        <f>PRESUPUESTO!L1445</f>
        <v/>
      </c>
      <c r="E1446" s="56" t="str">
        <f>PRESUPUESTO!N1445</f>
        <v/>
      </c>
      <c r="F1446" s="50"/>
      <c r="G1446" s="89" t="str">
        <f>IF(PRESUPUESTO!S1445="","",PRESUPUESTO!S1445)</f>
        <v/>
      </c>
      <c r="H1446" s="89" t="str">
        <f>PRESUPUESTO!T1445</f>
        <v/>
      </c>
      <c r="I1446" s="97" t="str">
        <f>PRESUPUESTO!U1445</f>
        <v/>
      </c>
      <c r="K1446" s="45" t="str">
        <f>PRESUPUESTO!X1445</f>
        <v/>
      </c>
    </row>
    <row r="1447" spans="1:11" s="74" customFormat="1" ht="12" x14ac:dyDescent="0.2">
      <c r="A1447" s="78" t="str">
        <f>PRESUPUESTO!I1446</f>
        <v/>
      </c>
      <c r="B1447" s="78"/>
      <c r="C1447" s="107" t="str">
        <f>PRESUPUESTO!K1446</f>
        <v/>
      </c>
      <c r="D1447" s="87" t="str">
        <f>PRESUPUESTO!L1446</f>
        <v/>
      </c>
      <c r="E1447" s="56" t="str">
        <f>PRESUPUESTO!N1446</f>
        <v/>
      </c>
      <c r="F1447" s="50"/>
      <c r="G1447" s="89" t="str">
        <f>IF(PRESUPUESTO!S1446="","",PRESUPUESTO!S1446)</f>
        <v/>
      </c>
      <c r="H1447" s="89" t="str">
        <f>PRESUPUESTO!T1446</f>
        <v/>
      </c>
      <c r="I1447" s="97" t="str">
        <f>PRESUPUESTO!U1446</f>
        <v/>
      </c>
      <c r="K1447" s="45" t="str">
        <f>PRESUPUESTO!X1446</f>
        <v/>
      </c>
    </row>
    <row r="1448" spans="1:11" s="74" customFormat="1" ht="12" x14ac:dyDescent="0.2">
      <c r="A1448" s="78" t="str">
        <f>PRESUPUESTO!I1447</f>
        <v/>
      </c>
      <c r="B1448" s="78"/>
      <c r="C1448" s="107" t="str">
        <f>PRESUPUESTO!K1447</f>
        <v/>
      </c>
      <c r="D1448" s="87" t="str">
        <f>PRESUPUESTO!L1447</f>
        <v/>
      </c>
      <c r="E1448" s="56" t="str">
        <f>PRESUPUESTO!N1447</f>
        <v/>
      </c>
      <c r="F1448" s="50"/>
      <c r="G1448" s="89" t="str">
        <f>IF(PRESUPUESTO!S1447="","",PRESUPUESTO!S1447)</f>
        <v/>
      </c>
      <c r="H1448" s="89" t="str">
        <f>PRESUPUESTO!T1447</f>
        <v/>
      </c>
      <c r="I1448" s="97" t="str">
        <f>PRESUPUESTO!U1447</f>
        <v/>
      </c>
      <c r="K1448" s="45" t="str">
        <f>PRESUPUESTO!X1447</f>
        <v/>
      </c>
    </row>
    <row r="1449" spans="1:11" s="74" customFormat="1" ht="12" x14ac:dyDescent="0.2">
      <c r="A1449" s="78" t="str">
        <f>PRESUPUESTO!I1448</f>
        <v/>
      </c>
      <c r="B1449" s="78"/>
      <c r="C1449" s="107" t="str">
        <f>PRESUPUESTO!K1448</f>
        <v/>
      </c>
      <c r="D1449" s="87" t="str">
        <f>PRESUPUESTO!L1448</f>
        <v/>
      </c>
      <c r="E1449" s="56" t="str">
        <f>PRESUPUESTO!N1448</f>
        <v/>
      </c>
      <c r="F1449" s="50"/>
      <c r="G1449" s="89" t="str">
        <f>IF(PRESUPUESTO!S1448="","",PRESUPUESTO!S1448)</f>
        <v/>
      </c>
      <c r="H1449" s="89" t="str">
        <f>PRESUPUESTO!T1448</f>
        <v/>
      </c>
      <c r="I1449" s="97" t="str">
        <f>PRESUPUESTO!U1448</f>
        <v/>
      </c>
      <c r="K1449" s="45" t="str">
        <f>PRESUPUESTO!X1448</f>
        <v/>
      </c>
    </row>
    <row r="1450" spans="1:11" s="74" customFormat="1" ht="12" x14ac:dyDescent="0.2">
      <c r="A1450" s="78" t="str">
        <f>PRESUPUESTO!I1449</f>
        <v/>
      </c>
      <c r="B1450" s="78"/>
      <c r="C1450" s="107" t="str">
        <f>PRESUPUESTO!K1449</f>
        <v/>
      </c>
      <c r="D1450" s="87" t="str">
        <f>PRESUPUESTO!L1449</f>
        <v/>
      </c>
      <c r="E1450" s="56" t="str">
        <f>PRESUPUESTO!N1449</f>
        <v/>
      </c>
      <c r="F1450" s="50"/>
      <c r="G1450" s="89" t="str">
        <f>IF(PRESUPUESTO!S1449="","",PRESUPUESTO!S1449)</f>
        <v/>
      </c>
      <c r="H1450" s="89" t="str">
        <f>PRESUPUESTO!T1449</f>
        <v/>
      </c>
      <c r="I1450" s="97" t="str">
        <f>PRESUPUESTO!U1449</f>
        <v/>
      </c>
      <c r="K1450" s="45" t="str">
        <f>PRESUPUESTO!X1449</f>
        <v/>
      </c>
    </row>
    <row r="1451" spans="1:11" s="74" customFormat="1" ht="12" x14ac:dyDescent="0.2">
      <c r="A1451" s="78" t="str">
        <f>PRESUPUESTO!I1450</f>
        <v/>
      </c>
      <c r="B1451" s="78"/>
      <c r="C1451" s="107" t="str">
        <f>PRESUPUESTO!K1450</f>
        <v/>
      </c>
      <c r="D1451" s="87" t="str">
        <f>PRESUPUESTO!L1450</f>
        <v/>
      </c>
      <c r="E1451" s="56" t="str">
        <f>PRESUPUESTO!N1450</f>
        <v/>
      </c>
      <c r="F1451" s="50"/>
      <c r="G1451" s="89" t="str">
        <f>IF(PRESUPUESTO!S1450="","",PRESUPUESTO!S1450)</f>
        <v/>
      </c>
      <c r="H1451" s="89" t="str">
        <f>PRESUPUESTO!T1450</f>
        <v/>
      </c>
      <c r="I1451" s="97" t="str">
        <f>PRESUPUESTO!U1450</f>
        <v/>
      </c>
      <c r="K1451" s="45" t="str">
        <f>PRESUPUESTO!X1450</f>
        <v/>
      </c>
    </row>
    <row r="1452" spans="1:11" s="74" customFormat="1" ht="12" x14ac:dyDescent="0.2">
      <c r="A1452" s="78" t="str">
        <f>PRESUPUESTO!I1451</f>
        <v/>
      </c>
      <c r="B1452" s="78"/>
      <c r="C1452" s="107" t="str">
        <f>PRESUPUESTO!K1451</f>
        <v/>
      </c>
      <c r="D1452" s="87" t="str">
        <f>PRESUPUESTO!L1451</f>
        <v/>
      </c>
      <c r="E1452" s="56" t="str">
        <f>PRESUPUESTO!N1451</f>
        <v/>
      </c>
      <c r="F1452" s="50"/>
      <c r="G1452" s="89" t="str">
        <f>IF(PRESUPUESTO!S1451="","",PRESUPUESTO!S1451)</f>
        <v/>
      </c>
      <c r="H1452" s="89" t="str">
        <f>PRESUPUESTO!T1451</f>
        <v/>
      </c>
      <c r="I1452" s="97" t="str">
        <f>PRESUPUESTO!U1451</f>
        <v/>
      </c>
      <c r="K1452" s="45" t="str">
        <f>PRESUPUESTO!X1451</f>
        <v/>
      </c>
    </row>
    <row r="1453" spans="1:11" s="74" customFormat="1" ht="12" x14ac:dyDescent="0.2">
      <c r="A1453" s="78" t="str">
        <f>PRESUPUESTO!I1452</f>
        <v/>
      </c>
      <c r="B1453" s="78"/>
      <c r="C1453" s="107" t="str">
        <f>PRESUPUESTO!K1452</f>
        <v/>
      </c>
      <c r="D1453" s="87" t="str">
        <f>PRESUPUESTO!L1452</f>
        <v/>
      </c>
      <c r="E1453" s="56" t="str">
        <f>PRESUPUESTO!N1452</f>
        <v/>
      </c>
      <c r="F1453" s="50"/>
      <c r="G1453" s="89" t="str">
        <f>IF(PRESUPUESTO!S1452="","",PRESUPUESTO!S1452)</f>
        <v/>
      </c>
      <c r="H1453" s="89" t="str">
        <f>PRESUPUESTO!T1452</f>
        <v/>
      </c>
      <c r="I1453" s="97" t="str">
        <f>PRESUPUESTO!U1452</f>
        <v/>
      </c>
      <c r="K1453" s="45" t="str">
        <f>PRESUPUESTO!X1452</f>
        <v/>
      </c>
    </row>
    <row r="1454" spans="1:11" s="74" customFormat="1" ht="12" x14ac:dyDescent="0.2">
      <c r="A1454" s="78" t="str">
        <f>PRESUPUESTO!I1453</f>
        <v/>
      </c>
      <c r="B1454" s="78"/>
      <c r="C1454" s="107" t="str">
        <f>PRESUPUESTO!K1453</f>
        <v/>
      </c>
      <c r="D1454" s="87" t="str">
        <f>PRESUPUESTO!L1453</f>
        <v/>
      </c>
      <c r="E1454" s="56" t="str">
        <f>PRESUPUESTO!N1453</f>
        <v/>
      </c>
      <c r="F1454" s="50"/>
      <c r="G1454" s="89" t="str">
        <f>IF(PRESUPUESTO!S1453="","",PRESUPUESTO!S1453)</f>
        <v/>
      </c>
      <c r="H1454" s="89" t="str">
        <f>PRESUPUESTO!T1453</f>
        <v/>
      </c>
      <c r="I1454" s="97" t="str">
        <f>PRESUPUESTO!U1453</f>
        <v/>
      </c>
      <c r="K1454" s="45" t="str">
        <f>PRESUPUESTO!X1453</f>
        <v/>
      </c>
    </row>
    <row r="1455" spans="1:11" s="74" customFormat="1" ht="12" x14ac:dyDescent="0.2">
      <c r="A1455" s="78" t="str">
        <f>PRESUPUESTO!I1454</f>
        <v/>
      </c>
      <c r="B1455" s="78"/>
      <c r="C1455" s="107" t="str">
        <f>PRESUPUESTO!K1454</f>
        <v/>
      </c>
      <c r="D1455" s="87" t="str">
        <f>PRESUPUESTO!L1454</f>
        <v/>
      </c>
      <c r="E1455" s="56" t="str">
        <f>PRESUPUESTO!N1454</f>
        <v/>
      </c>
      <c r="F1455" s="50"/>
      <c r="G1455" s="89" t="str">
        <f>IF(PRESUPUESTO!S1454="","",PRESUPUESTO!S1454)</f>
        <v/>
      </c>
      <c r="H1455" s="89" t="str">
        <f>PRESUPUESTO!T1454</f>
        <v/>
      </c>
      <c r="I1455" s="97" t="str">
        <f>PRESUPUESTO!U1454</f>
        <v/>
      </c>
      <c r="K1455" s="45" t="str">
        <f>PRESUPUESTO!X1454</f>
        <v/>
      </c>
    </row>
    <row r="1456" spans="1:11" s="74" customFormat="1" ht="12" x14ac:dyDescent="0.2">
      <c r="A1456" s="78" t="str">
        <f>PRESUPUESTO!I1455</f>
        <v/>
      </c>
      <c r="B1456" s="78"/>
      <c r="C1456" s="107" t="str">
        <f>PRESUPUESTO!K1455</f>
        <v/>
      </c>
      <c r="D1456" s="87" t="str">
        <f>PRESUPUESTO!L1455</f>
        <v/>
      </c>
      <c r="E1456" s="56" t="str">
        <f>PRESUPUESTO!N1455</f>
        <v/>
      </c>
      <c r="F1456" s="50"/>
      <c r="G1456" s="89" t="str">
        <f>IF(PRESUPUESTO!S1455="","",PRESUPUESTO!S1455)</f>
        <v/>
      </c>
      <c r="H1456" s="89" t="str">
        <f>PRESUPUESTO!T1455</f>
        <v/>
      </c>
      <c r="I1456" s="97" t="str">
        <f>PRESUPUESTO!U1455</f>
        <v/>
      </c>
      <c r="K1456" s="45" t="str">
        <f>PRESUPUESTO!X1455</f>
        <v/>
      </c>
    </row>
    <row r="1457" spans="1:11" s="74" customFormat="1" ht="12" x14ac:dyDescent="0.2">
      <c r="A1457" s="78" t="str">
        <f>PRESUPUESTO!I1456</f>
        <v/>
      </c>
      <c r="B1457" s="78"/>
      <c r="C1457" s="107" t="str">
        <f>PRESUPUESTO!K1456</f>
        <v/>
      </c>
      <c r="D1457" s="87" t="str">
        <f>PRESUPUESTO!L1456</f>
        <v/>
      </c>
      <c r="E1457" s="56" t="str">
        <f>PRESUPUESTO!N1456</f>
        <v/>
      </c>
      <c r="F1457" s="50"/>
      <c r="G1457" s="89" t="str">
        <f>IF(PRESUPUESTO!S1456="","",PRESUPUESTO!S1456)</f>
        <v/>
      </c>
      <c r="H1457" s="89" t="str">
        <f>PRESUPUESTO!T1456</f>
        <v/>
      </c>
      <c r="I1457" s="97" t="str">
        <f>PRESUPUESTO!U1456</f>
        <v/>
      </c>
      <c r="K1457" s="45" t="str">
        <f>PRESUPUESTO!X1456</f>
        <v/>
      </c>
    </row>
    <row r="1458" spans="1:11" s="74" customFormat="1" ht="12" x14ac:dyDescent="0.2">
      <c r="A1458" s="78" t="str">
        <f>PRESUPUESTO!I1457</f>
        <v/>
      </c>
      <c r="B1458" s="78"/>
      <c r="C1458" s="107" t="str">
        <f>PRESUPUESTO!K1457</f>
        <v/>
      </c>
      <c r="D1458" s="87" t="str">
        <f>PRESUPUESTO!L1457</f>
        <v/>
      </c>
      <c r="E1458" s="56" t="str">
        <f>PRESUPUESTO!N1457</f>
        <v/>
      </c>
      <c r="F1458" s="50"/>
      <c r="G1458" s="89" t="str">
        <f>IF(PRESUPUESTO!S1457="","",PRESUPUESTO!S1457)</f>
        <v/>
      </c>
      <c r="H1458" s="89" t="str">
        <f>PRESUPUESTO!T1457</f>
        <v/>
      </c>
      <c r="I1458" s="97" t="str">
        <f>PRESUPUESTO!U1457</f>
        <v/>
      </c>
      <c r="K1458" s="45" t="str">
        <f>PRESUPUESTO!X1457</f>
        <v/>
      </c>
    </row>
    <row r="1459" spans="1:11" s="74" customFormat="1" ht="12" x14ac:dyDescent="0.2">
      <c r="A1459" s="78" t="str">
        <f>PRESUPUESTO!I1458</f>
        <v/>
      </c>
      <c r="B1459" s="78"/>
      <c r="C1459" s="107" t="str">
        <f>PRESUPUESTO!K1458</f>
        <v/>
      </c>
      <c r="D1459" s="87" t="str">
        <f>PRESUPUESTO!L1458</f>
        <v/>
      </c>
      <c r="E1459" s="56" t="str">
        <f>PRESUPUESTO!N1458</f>
        <v/>
      </c>
      <c r="F1459" s="50"/>
      <c r="G1459" s="89" t="str">
        <f>IF(PRESUPUESTO!S1458="","",PRESUPUESTO!S1458)</f>
        <v/>
      </c>
      <c r="H1459" s="89" t="str">
        <f>PRESUPUESTO!T1458</f>
        <v/>
      </c>
      <c r="I1459" s="97" t="str">
        <f>PRESUPUESTO!U1458</f>
        <v/>
      </c>
      <c r="K1459" s="45" t="str">
        <f>PRESUPUESTO!X1458</f>
        <v/>
      </c>
    </row>
    <row r="1460" spans="1:11" s="74" customFormat="1" ht="12" x14ac:dyDescent="0.2">
      <c r="A1460" s="78" t="str">
        <f>PRESUPUESTO!I1459</f>
        <v/>
      </c>
      <c r="B1460" s="78"/>
      <c r="C1460" s="107" t="str">
        <f>PRESUPUESTO!K1459</f>
        <v/>
      </c>
      <c r="D1460" s="87" t="str">
        <f>PRESUPUESTO!L1459</f>
        <v/>
      </c>
      <c r="E1460" s="56" t="str">
        <f>PRESUPUESTO!N1459</f>
        <v/>
      </c>
      <c r="F1460" s="50"/>
      <c r="G1460" s="89" t="str">
        <f>IF(PRESUPUESTO!S1459="","",PRESUPUESTO!S1459)</f>
        <v/>
      </c>
      <c r="H1460" s="89" t="str">
        <f>PRESUPUESTO!T1459</f>
        <v/>
      </c>
      <c r="I1460" s="97" t="str">
        <f>PRESUPUESTO!U1459</f>
        <v/>
      </c>
      <c r="K1460" s="45" t="str">
        <f>PRESUPUESTO!X1459</f>
        <v/>
      </c>
    </row>
    <row r="1461" spans="1:11" s="74" customFormat="1" ht="12" x14ac:dyDescent="0.2">
      <c r="A1461" s="78" t="str">
        <f>PRESUPUESTO!I1460</f>
        <v/>
      </c>
      <c r="B1461" s="78"/>
      <c r="C1461" s="107" t="str">
        <f>PRESUPUESTO!K1460</f>
        <v/>
      </c>
      <c r="D1461" s="87" t="str">
        <f>PRESUPUESTO!L1460</f>
        <v/>
      </c>
      <c r="E1461" s="56" t="str">
        <f>PRESUPUESTO!N1460</f>
        <v/>
      </c>
      <c r="F1461" s="50"/>
      <c r="G1461" s="89" t="str">
        <f>IF(PRESUPUESTO!S1460="","",PRESUPUESTO!S1460)</f>
        <v/>
      </c>
      <c r="H1461" s="89" t="str">
        <f>PRESUPUESTO!T1460</f>
        <v/>
      </c>
      <c r="I1461" s="97" t="str">
        <f>PRESUPUESTO!U1460</f>
        <v/>
      </c>
      <c r="K1461" s="45" t="str">
        <f>PRESUPUESTO!X1460</f>
        <v/>
      </c>
    </row>
    <row r="1462" spans="1:11" s="74" customFormat="1" ht="12" x14ac:dyDescent="0.2">
      <c r="A1462" s="78" t="str">
        <f>PRESUPUESTO!I1461</f>
        <v/>
      </c>
      <c r="B1462" s="78"/>
      <c r="C1462" s="107" t="str">
        <f>PRESUPUESTO!K1461</f>
        <v/>
      </c>
      <c r="D1462" s="87" t="str">
        <f>PRESUPUESTO!L1461</f>
        <v/>
      </c>
      <c r="E1462" s="56" t="str">
        <f>PRESUPUESTO!N1461</f>
        <v/>
      </c>
      <c r="F1462" s="50"/>
      <c r="G1462" s="89" t="str">
        <f>IF(PRESUPUESTO!S1461="","",PRESUPUESTO!S1461)</f>
        <v/>
      </c>
      <c r="H1462" s="89" t="str">
        <f>PRESUPUESTO!T1461</f>
        <v/>
      </c>
      <c r="I1462" s="97" t="str">
        <f>PRESUPUESTO!U1461</f>
        <v/>
      </c>
      <c r="K1462" s="45" t="str">
        <f>PRESUPUESTO!X1461</f>
        <v/>
      </c>
    </row>
    <row r="1463" spans="1:11" s="74" customFormat="1" ht="12" x14ac:dyDescent="0.2">
      <c r="A1463" s="78" t="str">
        <f>PRESUPUESTO!I1462</f>
        <v/>
      </c>
      <c r="B1463" s="78"/>
      <c r="C1463" s="107" t="str">
        <f>PRESUPUESTO!K1462</f>
        <v/>
      </c>
      <c r="D1463" s="87" t="str">
        <f>PRESUPUESTO!L1462</f>
        <v/>
      </c>
      <c r="E1463" s="56" t="str">
        <f>PRESUPUESTO!N1462</f>
        <v/>
      </c>
      <c r="F1463" s="50"/>
      <c r="G1463" s="89" t="str">
        <f>IF(PRESUPUESTO!S1462="","",PRESUPUESTO!S1462)</f>
        <v/>
      </c>
      <c r="H1463" s="89" t="str">
        <f>PRESUPUESTO!T1462</f>
        <v/>
      </c>
      <c r="I1463" s="97" t="str">
        <f>PRESUPUESTO!U1462</f>
        <v/>
      </c>
      <c r="K1463" s="45" t="str">
        <f>PRESUPUESTO!X1462</f>
        <v/>
      </c>
    </row>
    <row r="1464" spans="1:11" s="74" customFormat="1" ht="12" x14ac:dyDescent="0.2">
      <c r="A1464" s="78" t="str">
        <f>PRESUPUESTO!I1463</f>
        <v/>
      </c>
      <c r="B1464" s="78"/>
      <c r="C1464" s="107" t="str">
        <f>PRESUPUESTO!K1463</f>
        <v/>
      </c>
      <c r="D1464" s="87" t="str">
        <f>PRESUPUESTO!L1463</f>
        <v/>
      </c>
      <c r="E1464" s="56" t="str">
        <f>PRESUPUESTO!N1463</f>
        <v/>
      </c>
      <c r="F1464" s="50"/>
      <c r="G1464" s="89" t="str">
        <f>IF(PRESUPUESTO!S1463="","",PRESUPUESTO!S1463)</f>
        <v/>
      </c>
      <c r="H1464" s="89" t="str">
        <f>PRESUPUESTO!T1463</f>
        <v/>
      </c>
      <c r="I1464" s="97" t="str">
        <f>PRESUPUESTO!U1463</f>
        <v/>
      </c>
      <c r="K1464" s="45" t="str">
        <f>PRESUPUESTO!X1463</f>
        <v/>
      </c>
    </row>
    <row r="1465" spans="1:11" s="74" customFormat="1" ht="12" x14ac:dyDescent="0.2">
      <c r="A1465" s="78" t="str">
        <f>PRESUPUESTO!I1464</f>
        <v/>
      </c>
      <c r="B1465" s="78"/>
      <c r="C1465" s="107" t="str">
        <f>PRESUPUESTO!K1464</f>
        <v/>
      </c>
      <c r="D1465" s="87" t="str">
        <f>PRESUPUESTO!L1464</f>
        <v/>
      </c>
      <c r="E1465" s="56" t="str">
        <f>PRESUPUESTO!N1464</f>
        <v/>
      </c>
      <c r="F1465" s="50"/>
      <c r="G1465" s="89" t="str">
        <f>IF(PRESUPUESTO!S1464="","",PRESUPUESTO!S1464)</f>
        <v/>
      </c>
      <c r="H1465" s="89" t="str">
        <f>PRESUPUESTO!T1464</f>
        <v/>
      </c>
      <c r="I1465" s="97" t="str">
        <f>PRESUPUESTO!U1464</f>
        <v/>
      </c>
      <c r="K1465" s="45" t="str">
        <f>PRESUPUESTO!X1464</f>
        <v/>
      </c>
    </row>
    <row r="1466" spans="1:11" s="74" customFormat="1" ht="12" x14ac:dyDescent="0.2">
      <c r="A1466" s="78" t="str">
        <f>PRESUPUESTO!I1465</f>
        <v/>
      </c>
      <c r="B1466" s="78"/>
      <c r="C1466" s="107" t="str">
        <f>PRESUPUESTO!K1465</f>
        <v/>
      </c>
      <c r="D1466" s="87" t="str">
        <f>PRESUPUESTO!L1465</f>
        <v/>
      </c>
      <c r="E1466" s="56" t="str">
        <f>PRESUPUESTO!N1465</f>
        <v/>
      </c>
      <c r="F1466" s="50"/>
      <c r="G1466" s="89" t="str">
        <f>IF(PRESUPUESTO!S1465="","",PRESUPUESTO!S1465)</f>
        <v/>
      </c>
      <c r="H1466" s="89" t="str">
        <f>PRESUPUESTO!T1465</f>
        <v/>
      </c>
      <c r="I1466" s="97" t="str">
        <f>PRESUPUESTO!U1465</f>
        <v/>
      </c>
      <c r="K1466" s="45" t="str">
        <f>PRESUPUESTO!X1465</f>
        <v/>
      </c>
    </row>
    <row r="1467" spans="1:11" s="74" customFormat="1" ht="12" x14ac:dyDescent="0.2">
      <c r="A1467" s="78" t="str">
        <f>PRESUPUESTO!I1466</f>
        <v/>
      </c>
      <c r="B1467" s="78"/>
      <c r="C1467" s="107" t="str">
        <f>PRESUPUESTO!K1466</f>
        <v/>
      </c>
      <c r="D1467" s="87" t="str">
        <f>PRESUPUESTO!L1466</f>
        <v/>
      </c>
      <c r="E1467" s="56" t="str">
        <f>PRESUPUESTO!N1466</f>
        <v/>
      </c>
      <c r="F1467" s="50"/>
      <c r="G1467" s="89" t="str">
        <f>IF(PRESUPUESTO!S1466="","",PRESUPUESTO!S1466)</f>
        <v/>
      </c>
      <c r="H1467" s="89" t="str">
        <f>PRESUPUESTO!T1466</f>
        <v/>
      </c>
      <c r="I1467" s="97" t="str">
        <f>PRESUPUESTO!U1466</f>
        <v/>
      </c>
      <c r="K1467" s="45" t="str">
        <f>PRESUPUESTO!X1466</f>
        <v/>
      </c>
    </row>
    <row r="1468" spans="1:11" s="74" customFormat="1" ht="12" x14ac:dyDescent="0.2">
      <c r="A1468" s="78" t="str">
        <f>PRESUPUESTO!I1467</f>
        <v/>
      </c>
      <c r="B1468" s="78"/>
      <c r="C1468" s="107" t="str">
        <f>PRESUPUESTO!K1467</f>
        <v/>
      </c>
      <c r="D1468" s="87" t="str">
        <f>PRESUPUESTO!L1467</f>
        <v/>
      </c>
      <c r="E1468" s="56" t="str">
        <f>PRESUPUESTO!N1467</f>
        <v/>
      </c>
      <c r="F1468" s="50"/>
      <c r="G1468" s="89" t="str">
        <f>IF(PRESUPUESTO!S1467="","",PRESUPUESTO!S1467)</f>
        <v/>
      </c>
      <c r="H1468" s="89" t="str">
        <f>PRESUPUESTO!T1467</f>
        <v/>
      </c>
      <c r="I1468" s="97" t="str">
        <f>PRESUPUESTO!U1467</f>
        <v/>
      </c>
      <c r="K1468" s="45" t="str">
        <f>PRESUPUESTO!X1467</f>
        <v/>
      </c>
    </row>
    <row r="1469" spans="1:11" s="74" customFormat="1" ht="12" x14ac:dyDescent="0.2">
      <c r="A1469" s="78" t="str">
        <f>PRESUPUESTO!I1468</f>
        <v/>
      </c>
      <c r="B1469" s="78"/>
      <c r="C1469" s="107" t="str">
        <f>PRESUPUESTO!K1468</f>
        <v/>
      </c>
      <c r="D1469" s="87" t="str">
        <f>PRESUPUESTO!L1468</f>
        <v/>
      </c>
      <c r="E1469" s="56" t="str">
        <f>PRESUPUESTO!N1468</f>
        <v/>
      </c>
      <c r="F1469" s="50"/>
      <c r="G1469" s="89" t="str">
        <f>IF(PRESUPUESTO!S1468="","",PRESUPUESTO!S1468)</f>
        <v/>
      </c>
      <c r="H1469" s="89" t="str">
        <f>PRESUPUESTO!T1468</f>
        <v/>
      </c>
      <c r="I1469" s="97" t="str">
        <f>PRESUPUESTO!U1468</f>
        <v/>
      </c>
      <c r="K1469" s="45" t="str">
        <f>PRESUPUESTO!X1468</f>
        <v/>
      </c>
    </row>
    <row r="1470" spans="1:11" s="74" customFormat="1" ht="12" x14ac:dyDescent="0.2">
      <c r="A1470" s="78" t="str">
        <f>PRESUPUESTO!I1469</f>
        <v/>
      </c>
      <c r="B1470" s="78"/>
      <c r="C1470" s="107" t="str">
        <f>PRESUPUESTO!K1469</f>
        <v/>
      </c>
      <c r="D1470" s="87" t="str">
        <f>PRESUPUESTO!L1469</f>
        <v/>
      </c>
      <c r="E1470" s="56" t="str">
        <f>PRESUPUESTO!N1469</f>
        <v/>
      </c>
      <c r="F1470" s="50"/>
      <c r="G1470" s="89" t="str">
        <f>IF(PRESUPUESTO!S1469="","",PRESUPUESTO!S1469)</f>
        <v/>
      </c>
      <c r="H1470" s="89" t="str">
        <f>PRESUPUESTO!T1469</f>
        <v/>
      </c>
      <c r="I1470" s="97" t="str">
        <f>PRESUPUESTO!U1469</f>
        <v/>
      </c>
      <c r="K1470" s="45" t="str">
        <f>PRESUPUESTO!X1469</f>
        <v/>
      </c>
    </row>
    <row r="1471" spans="1:11" s="74" customFormat="1" ht="12" x14ac:dyDescent="0.2">
      <c r="A1471" s="78" t="str">
        <f>PRESUPUESTO!I1470</f>
        <v/>
      </c>
      <c r="B1471" s="78"/>
      <c r="C1471" s="107" t="str">
        <f>PRESUPUESTO!K1470</f>
        <v/>
      </c>
      <c r="D1471" s="87" t="str">
        <f>PRESUPUESTO!L1470</f>
        <v/>
      </c>
      <c r="E1471" s="56" t="str">
        <f>PRESUPUESTO!N1470</f>
        <v/>
      </c>
      <c r="F1471" s="50"/>
      <c r="G1471" s="89" t="str">
        <f>IF(PRESUPUESTO!S1470="","",PRESUPUESTO!S1470)</f>
        <v/>
      </c>
      <c r="H1471" s="89" t="str">
        <f>PRESUPUESTO!T1470</f>
        <v/>
      </c>
      <c r="I1471" s="97" t="str">
        <f>PRESUPUESTO!U1470</f>
        <v/>
      </c>
      <c r="K1471" s="45" t="str">
        <f>PRESUPUESTO!X1470</f>
        <v/>
      </c>
    </row>
    <row r="1472" spans="1:11" s="74" customFormat="1" ht="12" x14ac:dyDescent="0.2">
      <c r="A1472" s="78" t="str">
        <f>PRESUPUESTO!I1471</f>
        <v/>
      </c>
      <c r="B1472" s="78"/>
      <c r="C1472" s="107" t="str">
        <f>PRESUPUESTO!K1471</f>
        <v/>
      </c>
      <c r="D1472" s="87" t="str">
        <f>PRESUPUESTO!L1471</f>
        <v/>
      </c>
      <c r="E1472" s="56" t="str">
        <f>PRESUPUESTO!N1471</f>
        <v/>
      </c>
      <c r="F1472" s="50"/>
      <c r="G1472" s="89" t="str">
        <f>IF(PRESUPUESTO!S1471="","",PRESUPUESTO!S1471)</f>
        <v/>
      </c>
      <c r="H1472" s="89" t="str">
        <f>PRESUPUESTO!T1471</f>
        <v/>
      </c>
      <c r="I1472" s="97" t="str">
        <f>PRESUPUESTO!U1471</f>
        <v/>
      </c>
      <c r="K1472" s="45" t="str">
        <f>PRESUPUESTO!X1471</f>
        <v/>
      </c>
    </row>
    <row r="1473" spans="1:11" s="74" customFormat="1" ht="12" x14ac:dyDescent="0.2">
      <c r="A1473" s="78" t="str">
        <f>PRESUPUESTO!I1472</f>
        <v/>
      </c>
      <c r="B1473" s="78"/>
      <c r="C1473" s="107" t="str">
        <f>PRESUPUESTO!K1472</f>
        <v/>
      </c>
      <c r="D1473" s="87" t="str">
        <f>PRESUPUESTO!L1472</f>
        <v/>
      </c>
      <c r="E1473" s="56" t="str">
        <f>PRESUPUESTO!N1472</f>
        <v/>
      </c>
      <c r="F1473" s="50"/>
      <c r="G1473" s="89" t="str">
        <f>IF(PRESUPUESTO!S1472="","",PRESUPUESTO!S1472)</f>
        <v/>
      </c>
      <c r="H1473" s="89" t="str">
        <f>PRESUPUESTO!T1472</f>
        <v/>
      </c>
      <c r="I1473" s="97" t="str">
        <f>PRESUPUESTO!U1472</f>
        <v/>
      </c>
      <c r="K1473" s="45" t="str">
        <f>PRESUPUESTO!X1472</f>
        <v/>
      </c>
    </row>
    <row r="1474" spans="1:11" s="74" customFormat="1" ht="12" x14ac:dyDescent="0.2">
      <c r="A1474" s="78" t="str">
        <f>PRESUPUESTO!I1473</f>
        <v/>
      </c>
      <c r="B1474" s="78"/>
      <c r="C1474" s="107" t="str">
        <f>PRESUPUESTO!K1473</f>
        <v/>
      </c>
      <c r="D1474" s="87" t="str">
        <f>PRESUPUESTO!L1473</f>
        <v/>
      </c>
      <c r="E1474" s="56" t="str">
        <f>PRESUPUESTO!N1473</f>
        <v/>
      </c>
      <c r="F1474" s="50"/>
      <c r="G1474" s="89" t="str">
        <f>IF(PRESUPUESTO!S1473="","",PRESUPUESTO!S1473)</f>
        <v/>
      </c>
      <c r="H1474" s="89" t="str">
        <f>PRESUPUESTO!T1473</f>
        <v/>
      </c>
      <c r="I1474" s="97" t="str">
        <f>PRESUPUESTO!U1473</f>
        <v/>
      </c>
      <c r="K1474" s="45" t="str">
        <f>PRESUPUESTO!X1473</f>
        <v/>
      </c>
    </row>
    <row r="1475" spans="1:11" s="74" customFormat="1" ht="12" x14ac:dyDescent="0.2">
      <c r="A1475" s="78" t="str">
        <f>PRESUPUESTO!I1474</f>
        <v/>
      </c>
      <c r="B1475" s="78"/>
      <c r="C1475" s="107" t="str">
        <f>PRESUPUESTO!K1474</f>
        <v/>
      </c>
      <c r="D1475" s="87" t="str">
        <f>PRESUPUESTO!L1474</f>
        <v/>
      </c>
      <c r="E1475" s="56" t="str">
        <f>PRESUPUESTO!N1474</f>
        <v/>
      </c>
      <c r="F1475" s="50"/>
      <c r="G1475" s="89" t="str">
        <f>IF(PRESUPUESTO!S1474="","",PRESUPUESTO!S1474)</f>
        <v/>
      </c>
      <c r="H1475" s="89" t="str">
        <f>PRESUPUESTO!T1474</f>
        <v/>
      </c>
      <c r="I1475" s="97" t="str">
        <f>PRESUPUESTO!U1474</f>
        <v/>
      </c>
      <c r="K1475" s="45" t="str">
        <f>PRESUPUESTO!X1474</f>
        <v/>
      </c>
    </row>
    <row r="1476" spans="1:11" s="74" customFormat="1" ht="12" x14ac:dyDescent="0.2">
      <c r="A1476" s="78" t="str">
        <f>PRESUPUESTO!I1475</f>
        <v/>
      </c>
      <c r="B1476" s="78"/>
      <c r="C1476" s="107" t="str">
        <f>PRESUPUESTO!K1475</f>
        <v/>
      </c>
      <c r="D1476" s="87" t="str">
        <f>PRESUPUESTO!L1475</f>
        <v/>
      </c>
      <c r="E1476" s="56" t="str">
        <f>PRESUPUESTO!N1475</f>
        <v/>
      </c>
      <c r="F1476" s="50"/>
      <c r="G1476" s="89" t="str">
        <f>IF(PRESUPUESTO!S1475="","",PRESUPUESTO!S1475)</f>
        <v/>
      </c>
      <c r="H1476" s="89" t="str">
        <f>PRESUPUESTO!T1475</f>
        <v/>
      </c>
      <c r="I1476" s="97" t="str">
        <f>PRESUPUESTO!U1475</f>
        <v/>
      </c>
      <c r="K1476" s="45" t="str">
        <f>PRESUPUESTO!X1475</f>
        <v/>
      </c>
    </row>
    <row r="1477" spans="1:11" s="74" customFormat="1" ht="12" x14ac:dyDescent="0.2">
      <c r="A1477" s="78" t="str">
        <f>PRESUPUESTO!I1476</f>
        <v/>
      </c>
      <c r="B1477" s="78"/>
      <c r="C1477" s="107" t="str">
        <f>PRESUPUESTO!K1476</f>
        <v/>
      </c>
      <c r="D1477" s="87" t="str">
        <f>PRESUPUESTO!L1476</f>
        <v/>
      </c>
      <c r="E1477" s="56" t="str">
        <f>PRESUPUESTO!N1476</f>
        <v/>
      </c>
      <c r="F1477" s="50"/>
      <c r="G1477" s="89" t="str">
        <f>IF(PRESUPUESTO!S1476="","",PRESUPUESTO!S1476)</f>
        <v/>
      </c>
      <c r="H1477" s="89" t="str">
        <f>PRESUPUESTO!T1476</f>
        <v/>
      </c>
      <c r="I1477" s="97" t="str">
        <f>PRESUPUESTO!U1476</f>
        <v/>
      </c>
      <c r="K1477" s="45" t="str">
        <f>PRESUPUESTO!X1476</f>
        <v/>
      </c>
    </row>
    <row r="1478" spans="1:11" s="74" customFormat="1" ht="12" x14ac:dyDescent="0.2">
      <c r="A1478" s="78" t="str">
        <f>PRESUPUESTO!I1477</f>
        <v/>
      </c>
      <c r="B1478" s="78"/>
      <c r="C1478" s="107" t="str">
        <f>PRESUPUESTO!K1477</f>
        <v/>
      </c>
      <c r="D1478" s="87" t="str">
        <f>PRESUPUESTO!L1477</f>
        <v/>
      </c>
      <c r="E1478" s="56" t="str">
        <f>PRESUPUESTO!N1477</f>
        <v/>
      </c>
      <c r="F1478" s="50"/>
      <c r="G1478" s="89" t="str">
        <f>IF(PRESUPUESTO!S1477="","",PRESUPUESTO!S1477)</f>
        <v/>
      </c>
      <c r="H1478" s="89" t="str">
        <f>PRESUPUESTO!T1477</f>
        <v/>
      </c>
      <c r="I1478" s="97" t="str">
        <f>PRESUPUESTO!U1477</f>
        <v/>
      </c>
      <c r="K1478" s="45" t="str">
        <f>PRESUPUESTO!X1477</f>
        <v/>
      </c>
    </row>
    <row r="1479" spans="1:11" s="74" customFormat="1" ht="12" x14ac:dyDescent="0.2">
      <c r="A1479" s="78" t="str">
        <f>PRESUPUESTO!I1478</f>
        <v/>
      </c>
      <c r="B1479" s="78"/>
      <c r="C1479" s="107" t="str">
        <f>PRESUPUESTO!K1478</f>
        <v/>
      </c>
      <c r="D1479" s="87" t="str">
        <f>PRESUPUESTO!L1478</f>
        <v/>
      </c>
      <c r="E1479" s="56" t="str">
        <f>PRESUPUESTO!N1478</f>
        <v/>
      </c>
      <c r="F1479" s="50"/>
      <c r="G1479" s="89" t="str">
        <f>IF(PRESUPUESTO!S1478="","",PRESUPUESTO!S1478)</f>
        <v/>
      </c>
      <c r="H1479" s="89" t="str">
        <f>PRESUPUESTO!T1478</f>
        <v/>
      </c>
      <c r="I1479" s="97" t="str">
        <f>PRESUPUESTO!U1478</f>
        <v/>
      </c>
      <c r="K1479" s="45" t="str">
        <f>PRESUPUESTO!X1478</f>
        <v/>
      </c>
    </row>
    <row r="1480" spans="1:11" s="74" customFormat="1" ht="12" x14ac:dyDescent="0.2">
      <c r="A1480" s="78" t="str">
        <f>PRESUPUESTO!I1479</f>
        <v/>
      </c>
      <c r="B1480" s="78"/>
      <c r="C1480" s="107" t="str">
        <f>PRESUPUESTO!K1479</f>
        <v/>
      </c>
      <c r="D1480" s="87" t="str">
        <f>PRESUPUESTO!L1479</f>
        <v/>
      </c>
      <c r="E1480" s="56" t="str">
        <f>PRESUPUESTO!N1479</f>
        <v/>
      </c>
      <c r="F1480" s="50"/>
      <c r="G1480" s="89" t="str">
        <f>IF(PRESUPUESTO!S1479="","",PRESUPUESTO!S1479)</f>
        <v/>
      </c>
      <c r="H1480" s="89" t="str">
        <f>PRESUPUESTO!T1479</f>
        <v/>
      </c>
      <c r="I1480" s="97" t="str">
        <f>PRESUPUESTO!U1479</f>
        <v/>
      </c>
      <c r="K1480" s="45" t="str">
        <f>PRESUPUESTO!X1479</f>
        <v/>
      </c>
    </row>
    <row r="1481" spans="1:11" s="74" customFormat="1" ht="12" x14ac:dyDescent="0.2">
      <c r="A1481" s="78" t="str">
        <f>PRESUPUESTO!I1480</f>
        <v/>
      </c>
      <c r="B1481" s="78"/>
      <c r="C1481" s="107" t="str">
        <f>PRESUPUESTO!K1480</f>
        <v/>
      </c>
      <c r="D1481" s="87" t="str">
        <f>PRESUPUESTO!L1480</f>
        <v/>
      </c>
      <c r="E1481" s="56" t="str">
        <f>PRESUPUESTO!N1480</f>
        <v/>
      </c>
      <c r="F1481" s="50"/>
      <c r="G1481" s="89" t="str">
        <f>IF(PRESUPUESTO!S1480="","",PRESUPUESTO!S1480)</f>
        <v/>
      </c>
      <c r="H1481" s="89" t="str">
        <f>PRESUPUESTO!T1480</f>
        <v/>
      </c>
      <c r="I1481" s="97" t="str">
        <f>PRESUPUESTO!U1480</f>
        <v/>
      </c>
      <c r="K1481" s="45" t="str">
        <f>PRESUPUESTO!X1480</f>
        <v/>
      </c>
    </row>
    <row r="1482" spans="1:11" s="74" customFormat="1" ht="12" x14ac:dyDescent="0.2">
      <c r="A1482" s="78" t="str">
        <f>PRESUPUESTO!I1481</f>
        <v/>
      </c>
      <c r="B1482" s="78"/>
      <c r="C1482" s="107" t="str">
        <f>PRESUPUESTO!K1481</f>
        <v/>
      </c>
      <c r="D1482" s="87" t="str">
        <f>PRESUPUESTO!L1481</f>
        <v/>
      </c>
      <c r="E1482" s="56" t="str">
        <f>PRESUPUESTO!N1481</f>
        <v/>
      </c>
      <c r="F1482" s="50"/>
      <c r="G1482" s="89" t="str">
        <f>IF(PRESUPUESTO!S1481="","",PRESUPUESTO!S1481)</f>
        <v/>
      </c>
      <c r="H1482" s="89" t="str">
        <f>PRESUPUESTO!T1481</f>
        <v/>
      </c>
      <c r="I1482" s="97" t="str">
        <f>PRESUPUESTO!U1481</f>
        <v/>
      </c>
      <c r="K1482" s="45" t="str">
        <f>PRESUPUESTO!X1481</f>
        <v/>
      </c>
    </row>
    <row r="1483" spans="1:11" s="74" customFormat="1" ht="12" x14ac:dyDescent="0.2">
      <c r="A1483" s="78" t="str">
        <f>PRESUPUESTO!I1482</f>
        <v/>
      </c>
      <c r="B1483" s="78"/>
      <c r="C1483" s="107" t="str">
        <f>PRESUPUESTO!K1482</f>
        <v/>
      </c>
      <c r="D1483" s="87" t="str">
        <f>PRESUPUESTO!L1482</f>
        <v/>
      </c>
      <c r="E1483" s="56" t="str">
        <f>PRESUPUESTO!N1482</f>
        <v/>
      </c>
      <c r="F1483" s="50"/>
      <c r="G1483" s="89" t="str">
        <f>IF(PRESUPUESTO!S1482="","",PRESUPUESTO!S1482)</f>
        <v/>
      </c>
      <c r="H1483" s="89" t="str">
        <f>PRESUPUESTO!T1482</f>
        <v/>
      </c>
      <c r="I1483" s="97" t="str">
        <f>PRESUPUESTO!U1482</f>
        <v/>
      </c>
      <c r="K1483" s="45" t="str">
        <f>PRESUPUESTO!X1482</f>
        <v/>
      </c>
    </row>
    <row r="1484" spans="1:11" s="74" customFormat="1" ht="12" x14ac:dyDescent="0.2">
      <c r="A1484" s="78" t="str">
        <f>PRESUPUESTO!I1483</f>
        <v/>
      </c>
      <c r="B1484" s="78"/>
      <c r="C1484" s="107" t="str">
        <f>PRESUPUESTO!K1483</f>
        <v/>
      </c>
      <c r="D1484" s="87" t="str">
        <f>PRESUPUESTO!L1483</f>
        <v/>
      </c>
      <c r="E1484" s="56" t="str">
        <f>PRESUPUESTO!N1483</f>
        <v/>
      </c>
      <c r="F1484" s="50"/>
      <c r="G1484" s="89" t="str">
        <f>IF(PRESUPUESTO!S1483="","",PRESUPUESTO!S1483)</f>
        <v/>
      </c>
      <c r="H1484" s="89" t="str">
        <f>PRESUPUESTO!T1483</f>
        <v/>
      </c>
      <c r="I1484" s="97" t="str">
        <f>PRESUPUESTO!U1483</f>
        <v/>
      </c>
      <c r="K1484" s="45" t="str">
        <f>PRESUPUESTO!X1483</f>
        <v/>
      </c>
    </row>
    <row r="1485" spans="1:11" s="74" customFormat="1" ht="12" x14ac:dyDescent="0.2">
      <c r="A1485" s="78" t="str">
        <f>PRESUPUESTO!I1484</f>
        <v/>
      </c>
      <c r="B1485" s="78"/>
      <c r="C1485" s="107" t="str">
        <f>PRESUPUESTO!K1484</f>
        <v/>
      </c>
      <c r="D1485" s="87" t="str">
        <f>PRESUPUESTO!L1484</f>
        <v/>
      </c>
      <c r="E1485" s="56" t="str">
        <f>PRESUPUESTO!N1484</f>
        <v/>
      </c>
      <c r="F1485" s="50"/>
      <c r="G1485" s="89" t="str">
        <f>IF(PRESUPUESTO!S1484="","",PRESUPUESTO!S1484)</f>
        <v/>
      </c>
      <c r="H1485" s="89" t="str">
        <f>PRESUPUESTO!T1484</f>
        <v/>
      </c>
      <c r="I1485" s="97" t="str">
        <f>PRESUPUESTO!U1484</f>
        <v/>
      </c>
      <c r="K1485" s="45" t="str">
        <f>PRESUPUESTO!X1484</f>
        <v/>
      </c>
    </row>
    <row r="1486" spans="1:11" s="74" customFormat="1" ht="12" x14ac:dyDescent="0.2">
      <c r="A1486" s="78" t="str">
        <f>PRESUPUESTO!I1485</f>
        <v/>
      </c>
      <c r="B1486" s="78"/>
      <c r="C1486" s="107" t="str">
        <f>PRESUPUESTO!K1485</f>
        <v/>
      </c>
      <c r="D1486" s="87" t="str">
        <f>PRESUPUESTO!L1485</f>
        <v/>
      </c>
      <c r="E1486" s="56" t="str">
        <f>PRESUPUESTO!N1485</f>
        <v/>
      </c>
      <c r="F1486" s="50"/>
      <c r="G1486" s="89" t="str">
        <f>IF(PRESUPUESTO!S1485="","",PRESUPUESTO!S1485)</f>
        <v/>
      </c>
      <c r="H1486" s="89" t="str">
        <f>PRESUPUESTO!T1485</f>
        <v/>
      </c>
      <c r="I1486" s="97" t="str">
        <f>PRESUPUESTO!U1485</f>
        <v/>
      </c>
      <c r="K1486" s="45" t="str">
        <f>PRESUPUESTO!X1485</f>
        <v/>
      </c>
    </row>
    <row r="1487" spans="1:11" s="74" customFormat="1" ht="12" x14ac:dyDescent="0.2">
      <c r="A1487" s="78" t="str">
        <f>PRESUPUESTO!I1486</f>
        <v/>
      </c>
      <c r="B1487" s="78"/>
      <c r="C1487" s="107" t="str">
        <f>PRESUPUESTO!K1486</f>
        <v/>
      </c>
      <c r="D1487" s="87" t="str">
        <f>PRESUPUESTO!L1486</f>
        <v/>
      </c>
      <c r="E1487" s="56" t="str">
        <f>PRESUPUESTO!N1486</f>
        <v/>
      </c>
      <c r="F1487" s="50"/>
      <c r="G1487" s="89" t="str">
        <f>IF(PRESUPUESTO!S1486="","",PRESUPUESTO!S1486)</f>
        <v/>
      </c>
      <c r="H1487" s="89" t="str">
        <f>PRESUPUESTO!T1486</f>
        <v/>
      </c>
      <c r="I1487" s="97" t="str">
        <f>PRESUPUESTO!U1486</f>
        <v/>
      </c>
      <c r="K1487" s="45" t="str">
        <f>PRESUPUESTO!X1486</f>
        <v/>
      </c>
    </row>
    <row r="1488" spans="1:11" s="74" customFormat="1" ht="12" x14ac:dyDescent="0.2">
      <c r="A1488" s="78" t="str">
        <f>PRESUPUESTO!I1487</f>
        <v/>
      </c>
      <c r="B1488" s="78"/>
      <c r="C1488" s="107" t="str">
        <f>PRESUPUESTO!K1487</f>
        <v/>
      </c>
      <c r="D1488" s="87" t="str">
        <f>PRESUPUESTO!L1487</f>
        <v/>
      </c>
      <c r="E1488" s="56" t="str">
        <f>PRESUPUESTO!N1487</f>
        <v/>
      </c>
      <c r="F1488" s="50"/>
      <c r="G1488" s="89" t="str">
        <f>IF(PRESUPUESTO!S1487="","",PRESUPUESTO!S1487)</f>
        <v/>
      </c>
      <c r="H1488" s="89" t="str">
        <f>PRESUPUESTO!T1487</f>
        <v/>
      </c>
      <c r="I1488" s="97" t="str">
        <f>PRESUPUESTO!U1487</f>
        <v/>
      </c>
      <c r="K1488" s="45" t="str">
        <f>PRESUPUESTO!X1487</f>
        <v/>
      </c>
    </row>
    <row r="1489" spans="1:11" s="74" customFormat="1" ht="12" x14ac:dyDescent="0.2">
      <c r="A1489" s="78" t="str">
        <f>PRESUPUESTO!I1488</f>
        <v/>
      </c>
      <c r="B1489" s="78"/>
      <c r="C1489" s="107" t="str">
        <f>PRESUPUESTO!K1488</f>
        <v/>
      </c>
      <c r="D1489" s="87" t="str">
        <f>PRESUPUESTO!L1488</f>
        <v/>
      </c>
      <c r="E1489" s="56" t="str">
        <f>PRESUPUESTO!N1488</f>
        <v/>
      </c>
      <c r="F1489" s="50"/>
      <c r="G1489" s="89" t="str">
        <f>IF(PRESUPUESTO!S1488="","",PRESUPUESTO!S1488)</f>
        <v/>
      </c>
      <c r="H1489" s="89" t="str">
        <f>PRESUPUESTO!T1488</f>
        <v/>
      </c>
      <c r="I1489" s="97" t="str">
        <f>PRESUPUESTO!U1488</f>
        <v/>
      </c>
      <c r="K1489" s="45" t="str">
        <f>PRESUPUESTO!X1488</f>
        <v/>
      </c>
    </row>
    <row r="1490" spans="1:11" s="74" customFormat="1" ht="12" x14ac:dyDescent="0.2">
      <c r="A1490" s="78" t="str">
        <f>PRESUPUESTO!I1489</f>
        <v/>
      </c>
      <c r="B1490" s="78"/>
      <c r="C1490" s="107" t="str">
        <f>PRESUPUESTO!K1489</f>
        <v/>
      </c>
      <c r="D1490" s="87" t="str">
        <f>PRESUPUESTO!L1489</f>
        <v/>
      </c>
      <c r="E1490" s="56" t="str">
        <f>PRESUPUESTO!N1489</f>
        <v/>
      </c>
      <c r="F1490" s="50"/>
      <c r="G1490" s="89" t="str">
        <f>IF(PRESUPUESTO!S1489="","",PRESUPUESTO!S1489)</f>
        <v/>
      </c>
      <c r="H1490" s="89" t="str">
        <f>PRESUPUESTO!T1489</f>
        <v/>
      </c>
      <c r="I1490" s="97" t="str">
        <f>PRESUPUESTO!U1489</f>
        <v/>
      </c>
      <c r="K1490" s="45" t="str">
        <f>PRESUPUESTO!X1489</f>
        <v/>
      </c>
    </row>
    <row r="1491" spans="1:11" s="74" customFormat="1" ht="12" x14ac:dyDescent="0.2">
      <c r="A1491" s="78" t="str">
        <f>PRESUPUESTO!I1490</f>
        <v/>
      </c>
      <c r="B1491" s="78"/>
      <c r="C1491" s="107" t="str">
        <f>PRESUPUESTO!K1490</f>
        <v/>
      </c>
      <c r="D1491" s="87" t="str">
        <f>PRESUPUESTO!L1490</f>
        <v/>
      </c>
      <c r="E1491" s="56" t="str">
        <f>PRESUPUESTO!N1490</f>
        <v/>
      </c>
      <c r="F1491" s="50"/>
      <c r="G1491" s="89" t="str">
        <f>IF(PRESUPUESTO!S1490="","",PRESUPUESTO!S1490)</f>
        <v/>
      </c>
      <c r="H1491" s="89" t="str">
        <f>PRESUPUESTO!T1490</f>
        <v/>
      </c>
      <c r="I1491" s="97" t="str">
        <f>PRESUPUESTO!U1490</f>
        <v/>
      </c>
      <c r="K1491" s="45" t="str">
        <f>PRESUPUESTO!X1490</f>
        <v/>
      </c>
    </row>
    <row r="1492" spans="1:11" s="74" customFormat="1" ht="12" x14ac:dyDescent="0.2">
      <c r="A1492" s="78" t="str">
        <f>PRESUPUESTO!I1491</f>
        <v/>
      </c>
      <c r="B1492" s="78"/>
      <c r="C1492" s="107" t="str">
        <f>PRESUPUESTO!K1491</f>
        <v/>
      </c>
      <c r="D1492" s="87" t="str">
        <f>PRESUPUESTO!L1491</f>
        <v/>
      </c>
      <c r="E1492" s="56" t="str">
        <f>PRESUPUESTO!N1491</f>
        <v/>
      </c>
      <c r="F1492" s="50"/>
      <c r="G1492" s="89" t="str">
        <f>IF(PRESUPUESTO!S1491="","",PRESUPUESTO!S1491)</f>
        <v/>
      </c>
      <c r="H1492" s="89" t="str">
        <f>PRESUPUESTO!T1491</f>
        <v/>
      </c>
      <c r="I1492" s="97" t="str">
        <f>PRESUPUESTO!U1491</f>
        <v/>
      </c>
      <c r="K1492" s="45" t="str">
        <f>PRESUPUESTO!X1491</f>
        <v/>
      </c>
    </row>
    <row r="1493" spans="1:11" s="74" customFormat="1" ht="12" x14ac:dyDescent="0.2">
      <c r="A1493" s="78" t="str">
        <f>PRESUPUESTO!I1492</f>
        <v/>
      </c>
      <c r="B1493" s="78"/>
      <c r="C1493" s="107" t="str">
        <f>PRESUPUESTO!K1492</f>
        <v/>
      </c>
      <c r="D1493" s="87" t="str">
        <f>PRESUPUESTO!L1492</f>
        <v/>
      </c>
      <c r="E1493" s="56" t="str">
        <f>PRESUPUESTO!N1492</f>
        <v/>
      </c>
      <c r="F1493" s="50"/>
      <c r="G1493" s="89" t="str">
        <f>IF(PRESUPUESTO!S1492="","",PRESUPUESTO!S1492)</f>
        <v/>
      </c>
      <c r="H1493" s="89" t="str">
        <f>PRESUPUESTO!T1492</f>
        <v/>
      </c>
      <c r="I1493" s="97" t="str">
        <f>PRESUPUESTO!U1492</f>
        <v/>
      </c>
      <c r="K1493" s="45" t="str">
        <f>PRESUPUESTO!X1492</f>
        <v/>
      </c>
    </row>
    <row r="1494" spans="1:11" s="74" customFormat="1" ht="12" x14ac:dyDescent="0.2">
      <c r="A1494" s="78" t="str">
        <f>PRESUPUESTO!I1493</f>
        <v/>
      </c>
      <c r="B1494" s="78"/>
      <c r="C1494" s="107" t="str">
        <f>PRESUPUESTO!K1493</f>
        <v/>
      </c>
      <c r="D1494" s="87" t="str">
        <f>PRESUPUESTO!L1493</f>
        <v/>
      </c>
      <c r="E1494" s="56" t="str">
        <f>PRESUPUESTO!N1493</f>
        <v/>
      </c>
      <c r="F1494" s="50"/>
      <c r="G1494" s="89" t="str">
        <f>IF(PRESUPUESTO!S1493="","",PRESUPUESTO!S1493)</f>
        <v/>
      </c>
      <c r="H1494" s="89" t="str">
        <f>PRESUPUESTO!T1493</f>
        <v/>
      </c>
      <c r="I1494" s="97" t="str">
        <f>PRESUPUESTO!U1493</f>
        <v/>
      </c>
      <c r="K1494" s="45" t="str">
        <f>PRESUPUESTO!X1493</f>
        <v/>
      </c>
    </row>
    <row r="1495" spans="1:11" s="74" customFormat="1" ht="12" x14ac:dyDescent="0.2">
      <c r="A1495" s="78" t="str">
        <f>PRESUPUESTO!I1494</f>
        <v/>
      </c>
      <c r="B1495" s="78"/>
      <c r="C1495" s="107" t="str">
        <f>PRESUPUESTO!K1494</f>
        <v/>
      </c>
      <c r="D1495" s="87" t="str">
        <f>PRESUPUESTO!L1494</f>
        <v/>
      </c>
      <c r="E1495" s="56" t="str">
        <f>PRESUPUESTO!N1494</f>
        <v/>
      </c>
      <c r="F1495" s="50"/>
      <c r="G1495" s="89" t="str">
        <f>IF(PRESUPUESTO!S1494="","",PRESUPUESTO!S1494)</f>
        <v/>
      </c>
      <c r="H1495" s="89" t="str">
        <f>PRESUPUESTO!T1494</f>
        <v/>
      </c>
      <c r="I1495" s="97" t="str">
        <f>PRESUPUESTO!U1494</f>
        <v/>
      </c>
      <c r="K1495" s="45" t="str">
        <f>PRESUPUESTO!X1494</f>
        <v/>
      </c>
    </row>
    <row r="1496" spans="1:11" s="74" customFormat="1" ht="12" x14ac:dyDescent="0.2">
      <c r="A1496" s="78" t="str">
        <f>PRESUPUESTO!I1495</f>
        <v/>
      </c>
      <c r="B1496" s="78"/>
      <c r="C1496" s="107" t="str">
        <f>PRESUPUESTO!K1495</f>
        <v/>
      </c>
      <c r="D1496" s="87" t="str">
        <f>PRESUPUESTO!L1495</f>
        <v/>
      </c>
      <c r="E1496" s="56" t="str">
        <f>PRESUPUESTO!N1495</f>
        <v/>
      </c>
      <c r="F1496" s="50"/>
      <c r="G1496" s="89" t="str">
        <f>IF(PRESUPUESTO!S1495="","",PRESUPUESTO!S1495)</f>
        <v/>
      </c>
      <c r="H1496" s="89" t="str">
        <f>PRESUPUESTO!T1495</f>
        <v/>
      </c>
      <c r="I1496" s="97" t="str">
        <f>PRESUPUESTO!U1495</f>
        <v/>
      </c>
      <c r="K1496" s="45" t="str">
        <f>PRESUPUESTO!X1495</f>
        <v/>
      </c>
    </row>
    <row r="1497" spans="1:11" s="74" customFormat="1" ht="12" x14ac:dyDescent="0.2">
      <c r="A1497" s="78" t="str">
        <f>PRESUPUESTO!I1496</f>
        <v/>
      </c>
      <c r="B1497" s="78"/>
      <c r="C1497" s="107" t="str">
        <f>PRESUPUESTO!K1496</f>
        <v/>
      </c>
      <c r="D1497" s="87" t="str">
        <f>PRESUPUESTO!L1496</f>
        <v/>
      </c>
      <c r="E1497" s="56" t="str">
        <f>PRESUPUESTO!N1496</f>
        <v/>
      </c>
      <c r="F1497" s="50"/>
      <c r="G1497" s="89" t="str">
        <f>IF(PRESUPUESTO!S1496="","",PRESUPUESTO!S1496)</f>
        <v/>
      </c>
      <c r="H1497" s="89" t="str">
        <f>PRESUPUESTO!T1496</f>
        <v/>
      </c>
      <c r="I1497" s="97" t="str">
        <f>PRESUPUESTO!U1496</f>
        <v/>
      </c>
      <c r="K1497" s="45" t="str">
        <f>PRESUPUESTO!X1496</f>
        <v/>
      </c>
    </row>
    <row r="1498" spans="1:11" s="74" customFormat="1" ht="12" x14ac:dyDescent="0.2">
      <c r="A1498" s="78" t="str">
        <f>PRESUPUESTO!I1497</f>
        <v/>
      </c>
      <c r="B1498" s="78"/>
      <c r="C1498" s="107" t="str">
        <f>PRESUPUESTO!K1497</f>
        <v/>
      </c>
      <c r="D1498" s="87" t="str">
        <f>PRESUPUESTO!L1497</f>
        <v/>
      </c>
      <c r="E1498" s="56" t="str">
        <f>PRESUPUESTO!N1497</f>
        <v/>
      </c>
      <c r="F1498" s="50"/>
      <c r="G1498" s="89" t="str">
        <f>IF(PRESUPUESTO!S1497="","",PRESUPUESTO!S1497)</f>
        <v/>
      </c>
      <c r="H1498" s="89" t="str">
        <f>PRESUPUESTO!T1497</f>
        <v/>
      </c>
      <c r="I1498" s="97" t="str">
        <f>PRESUPUESTO!U1497</f>
        <v/>
      </c>
      <c r="K1498" s="45" t="str">
        <f>PRESUPUESTO!X1497</f>
        <v/>
      </c>
    </row>
    <row r="1499" spans="1:11" s="74" customFormat="1" ht="12" x14ac:dyDescent="0.2">
      <c r="A1499" s="78" t="str">
        <f>PRESUPUESTO!I1498</f>
        <v/>
      </c>
      <c r="B1499" s="78"/>
      <c r="C1499" s="107" t="str">
        <f>PRESUPUESTO!K1498</f>
        <v/>
      </c>
      <c r="D1499" s="87" t="str">
        <f>PRESUPUESTO!L1498</f>
        <v/>
      </c>
      <c r="E1499" s="56" t="str">
        <f>PRESUPUESTO!N1498</f>
        <v/>
      </c>
      <c r="F1499" s="50"/>
      <c r="G1499" s="89" t="str">
        <f>IF(PRESUPUESTO!S1498="","",PRESUPUESTO!S1498)</f>
        <v/>
      </c>
      <c r="H1499" s="89" t="str">
        <f>PRESUPUESTO!T1498</f>
        <v/>
      </c>
      <c r="I1499" s="97" t="str">
        <f>PRESUPUESTO!U1498</f>
        <v/>
      </c>
      <c r="K1499" s="45" t="str">
        <f>PRESUPUESTO!X1498</f>
        <v/>
      </c>
    </row>
    <row r="1500" spans="1:11" s="74" customFormat="1" ht="12" x14ac:dyDescent="0.2">
      <c r="A1500" s="78" t="str">
        <f>PRESUPUESTO!I1499</f>
        <v/>
      </c>
      <c r="B1500" s="78"/>
      <c r="C1500" s="107" t="str">
        <f>PRESUPUESTO!K1499</f>
        <v/>
      </c>
      <c r="D1500" s="87" t="str">
        <f>PRESUPUESTO!L1499</f>
        <v/>
      </c>
      <c r="E1500" s="56" t="str">
        <f>PRESUPUESTO!N1499</f>
        <v/>
      </c>
      <c r="F1500" s="50"/>
      <c r="G1500" s="89" t="str">
        <f>IF(PRESUPUESTO!S1499="","",PRESUPUESTO!S1499)</f>
        <v/>
      </c>
      <c r="H1500" s="89" t="str">
        <f>PRESUPUESTO!T1499</f>
        <v/>
      </c>
      <c r="I1500" s="97" t="str">
        <f>PRESUPUESTO!U1499</f>
        <v/>
      </c>
      <c r="K1500" s="45" t="str">
        <f>PRESUPUESTO!X1499</f>
        <v/>
      </c>
    </row>
    <row r="1501" spans="1:11" s="74" customFormat="1" ht="12" x14ac:dyDescent="0.2">
      <c r="A1501" s="78" t="str">
        <f>PRESUPUESTO!I1500</f>
        <v/>
      </c>
      <c r="B1501" s="78"/>
      <c r="C1501" s="107" t="str">
        <f>PRESUPUESTO!K1500</f>
        <v/>
      </c>
      <c r="D1501" s="87" t="str">
        <f>PRESUPUESTO!L1500</f>
        <v/>
      </c>
      <c r="E1501" s="56" t="str">
        <f>PRESUPUESTO!N1500</f>
        <v/>
      </c>
      <c r="F1501" s="50"/>
      <c r="G1501" s="89" t="str">
        <f>IF(PRESUPUESTO!S1500="","",PRESUPUESTO!S1500)</f>
        <v/>
      </c>
      <c r="H1501" s="89" t="str">
        <f>PRESUPUESTO!T1500</f>
        <v/>
      </c>
      <c r="I1501" s="97" t="str">
        <f>PRESUPUESTO!U1500</f>
        <v/>
      </c>
      <c r="K1501" s="45" t="str">
        <f>PRESUPUESTO!X1500</f>
        <v/>
      </c>
    </row>
    <row r="1502" spans="1:11" s="74" customFormat="1" ht="12" x14ac:dyDescent="0.2">
      <c r="A1502" s="78" t="str">
        <f>PRESUPUESTO!I1501</f>
        <v/>
      </c>
      <c r="B1502" s="78"/>
      <c r="C1502" s="107" t="str">
        <f>PRESUPUESTO!K1501</f>
        <v/>
      </c>
      <c r="D1502" s="87" t="str">
        <f>PRESUPUESTO!L1501</f>
        <v/>
      </c>
      <c r="E1502" s="56" t="str">
        <f>PRESUPUESTO!N1501</f>
        <v/>
      </c>
      <c r="F1502" s="50"/>
      <c r="G1502" s="89" t="str">
        <f>IF(PRESUPUESTO!S1501="","",PRESUPUESTO!S1501)</f>
        <v/>
      </c>
      <c r="H1502" s="89" t="str">
        <f>PRESUPUESTO!T1501</f>
        <v/>
      </c>
      <c r="I1502" s="97" t="str">
        <f>PRESUPUESTO!U1501</f>
        <v/>
      </c>
      <c r="K1502" s="45" t="str">
        <f>PRESUPUESTO!X1501</f>
        <v/>
      </c>
    </row>
    <row r="1503" spans="1:11" s="74" customFormat="1" ht="12" x14ac:dyDescent="0.2">
      <c r="A1503" s="78" t="str">
        <f>PRESUPUESTO!I1502</f>
        <v/>
      </c>
      <c r="B1503" s="78"/>
      <c r="C1503" s="107" t="str">
        <f>PRESUPUESTO!K1502</f>
        <v/>
      </c>
      <c r="D1503" s="87" t="str">
        <f>PRESUPUESTO!L1502</f>
        <v/>
      </c>
      <c r="E1503" s="56" t="str">
        <f>PRESUPUESTO!N1502</f>
        <v/>
      </c>
      <c r="F1503" s="50"/>
      <c r="G1503" s="89" t="str">
        <f>IF(PRESUPUESTO!S1502="","",PRESUPUESTO!S1502)</f>
        <v/>
      </c>
      <c r="H1503" s="89" t="str">
        <f>PRESUPUESTO!T1502</f>
        <v/>
      </c>
      <c r="I1503" s="97" t="str">
        <f>PRESUPUESTO!U1502</f>
        <v/>
      </c>
      <c r="K1503" s="45" t="str">
        <f>PRESUPUESTO!X1502</f>
        <v/>
      </c>
    </row>
    <row r="1504" spans="1:11" s="74" customFormat="1" ht="12" x14ac:dyDescent="0.2">
      <c r="A1504" s="78" t="str">
        <f>PRESUPUESTO!I1503</f>
        <v/>
      </c>
      <c r="B1504" s="78"/>
      <c r="C1504" s="107" t="str">
        <f>PRESUPUESTO!K1503</f>
        <v/>
      </c>
      <c r="D1504" s="87" t="str">
        <f>PRESUPUESTO!L1503</f>
        <v/>
      </c>
      <c r="E1504" s="56" t="str">
        <f>PRESUPUESTO!N1503</f>
        <v/>
      </c>
      <c r="F1504" s="50"/>
      <c r="G1504" s="89" t="str">
        <f>IF(PRESUPUESTO!S1503="","",PRESUPUESTO!S1503)</f>
        <v/>
      </c>
      <c r="H1504" s="89" t="str">
        <f>PRESUPUESTO!T1503</f>
        <v/>
      </c>
      <c r="I1504" s="97" t="str">
        <f>PRESUPUESTO!U1503</f>
        <v/>
      </c>
      <c r="K1504" s="45" t="str">
        <f>PRESUPUESTO!X1503</f>
        <v/>
      </c>
    </row>
    <row r="1505" spans="1:11" s="74" customFormat="1" ht="12" x14ac:dyDescent="0.2">
      <c r="A1505" s="78" t="str">
        <f>PRESUPUESTO!I1504</f>
        <v/>
      </c>
      <c r="B1505" s="78"/>
      <c r="C1505" s="107" t="str">
        <f>PRESUPUESTO!K1504</f>
        <v/>
      </c>
      <c r="D1505" s="87" t="str">
        <f>PRESUPUESTO!L1504</f>
        <v/>
      </c>
      <c r="E1505" s="56" t="str">
        <f>PRESUPUESTO!N1504</f>
        <v/>
      </c>
      <c r="F1505" s="50"/>
      <c r="G1505" s="89" t="str">
        <f>IF(PRESUPUESTO!S1504="","",PRESUPUESTO!S1504)</f>
        <v/>
      </c>
      <c r="H1505" s="89" t="str">
        <f>PRESUPUESTO!T1504</f>
        <v/>
      </c>
      <c r="I1505" s="97" t="str">
        <f>PRESUPUESTO!U1504</f>
        <v/>
      </c>
      <c r="K1505" s="45" t="str">
        <f>PRESUPUESTO!X1504</f>
        <v/>
      </c>
    </row>
    <row r="1506" spans="1:11" s="74" customFormat="1" ht="12" x14ac:dyDescent="0.2">
      <c r="A1506" s="78" t="str">
        <f>PRESUPUESTO!I1505</f>
        <v/>
      </c>
      <c r="B1506" s="78"/>
      <c r="C1506" s="107" t="str">
        <f>PRESUPUESTO!K1505</f>
        <v/>
      </c>
      <c r="D1506" s="87" t="str">
        <f>PRESUPUESTO!L1505</f>
        <v/>
      </c>
      <c r="E1506" s="56" t="str">
        <f>PRESUPUESTO!N1505</f>
        <v/>
      </c>
      <c r="F1506" s="50"/>
      <c r="G1506" s="89" t="str">
        <f>IF(PRESUPUESTO!S1505="","",PRESUPUESTO!S1505)</f>
        <v/>
      </c>
      <c r="H1506" s="89" t="str">
        <f>PRESUPUESTO!T1505</f>
        <v/>
      </c>
      <c r="I1506" s="97" t="str">
        <f>PRESUPUESTO!U1505</f>
        <v/>
      </c>
      <c r="K1506" s="45" t="str">
        <f>PRESUPUESTO!X1505</f>
        <v/>
      </c>
    </row>
    <row r="1507" spans="1:11" s="74" customFormat="1" ht="12" x14ac:dyDescent="0.2">
      <c r="A1507" s="78" t="str">
        <f>PRESUPUESTO!I1506</f>
        <v/>
      </c>
      <c r="B1507" s="78"/>
      <c r="C1507" s="107" t="str">
        <f>PRESUPUESTO!K1506</f>
        <v/>
      </c>
      <c r="D1507" s="87" t="str">
        <f>PRESUPUESTO!L1506</f>
        <v/>
      </c>
      <c r="E1507" s="56" t="str">
        <f>PRESUPUESTO!N1506</f>
        <v/>
      </c>
      <c r="F1507" s="50"/>
      <c r="G1507" s="89" t="str">
        <f>IF(PRESUPUESTO!S1506="","",PRESUPUESTO!S1506)</f>
        <v/>
      </c>
      <c r="H1507" s="89" t="str">
        <f>PRESUPUESTO!T1506</f>
        <v/>
      </c>
      <c r="I1507" s="97" t="str">
        <f>PRESUPUESTO!U1506</f>
        <v/>
      </c>
      <c r="K1507" s="45" t="str">
        <f>PRESUPUESTO!X1506</f>
        <v/>
      </c>
    </row>
    <row r="1508" spans="1:11" s="74" customFormat="1" ht="12" x14ac:dyDescent="0.2">
      <c r="A1508" s="78" t="str">
        <f>PRESUPUESTO!I1507</f>
        <v/>
      </c>
      <c r="B1508" s="78"/>
      <c r="C1508" s="107" t="str">
        <f>PRESUPUESTO!K1507</f>
        <v/>
      </c>
      <c r="D1508" s="87" t="str">
        <f>PRESUPUESTO!L1507</f>
        <v/>
      </c>
      <c r="E1508" s="56" t="str">
        <f>PRESUPUESTO!N1507</f>
        <v/>
      </c>
      <c r="F1508" s="50"/>
      <c r="G1508" s="89" t="str">
        <f>IF(PRESUPUESTO!S1507="","",PRESUPUESTO!S1507)</f>
        <v/>
      </c>
      <c r="H1508" s="89" t="str">
        <f>PRESUPUESTO!T1507</f>
        <v/>
      </c>
      <c r="I1508" s="97" t="str">
        <f>PRESUPUESTO!U1507</f>
        <v/>
      </c>
      <c r="K1508" s="45" t="str">
        <f>PRESUPUESTO!X1507</f>
        <v/>
      </c>
    </row>
    <row r="1509" spans="1:11" s="74" customFormat="1" ht="12" x14ac:dyDescent="0.2">
      <c r="A1509" s="78" t="str">
        <f>PRESUPUESTO!I1508</f>
        <v/>
      </c>
      <c r="B1509" s="78"/>
      <c r="C1509" s="107" t="str">
        <f>PRESUPUESTO!K1508</f>
        <v/>
      </c>
      <c r="D1509" s="87" t="str">
        <f>PRESUPUESTO!L1508</f>
        <v/>
      </c>
      <c r="E1509" s="56" t="str">
        <f>PRESUPUESTO!N1508</f>
        <v/>
      </c>
      <c r="F1509" s="50"/>
      <c r="G1509" s="89" t="str">
        <f>IF(PRESUPUESTO!S1508="","",PRESUPUESTO!S1508)</f>
        <v/>
      </c>
      <c r="H1509" s="89" t="str">
        <f>PRESUPUESTO!T1508</f>
        <v/>
      </c>
      <c r="I1509" s="97" t="str">
        <f>PRESUPUESTO!U1508</f>
        <v/>
      </c>
      <c r="K1509" s="45" t="str">
        <f>PRESUPUESTO!X1508</f>
        <v/>
      </c>
    </row>
    <row r="1510" spans="1:11" s="74" customFormat="1" ht="12" x14ac:dyDescent="0.2">
      <c r="A1510" s="78" t="str">
        <f>PRESUPUESTO!I1509</f>
        <v/>
      </c>
      <c r="B1510" s="78"/>
      <c r="C1510" s="107" t="str">
        <f>PRESUPUESTO!K1509</f>
        <v/>
      </c>
      <c r="D1510" s="87" t="str">
        <f>PRESUPUESTO!L1509</f>
        <v/>
      </c>
      <c r="E1510" s="56" t="str">
        <f>PRESUPUESTO!N1509</f>
        <v/>
      </c>
      <c r="F1510" s="50"/>
      <c r="G1510" s="89" t="str">
        <f>IF(PRESUPUESTO!S1509="","",PRESUPUESTO!S1509)</f>
        <v/>
      </c>
      <c r="H1510" s="89" t="str">
        <f>PRESUPUESTO!T1509</f>
        <v/>
      </c>
      <c r="I1510" s="97" t="str">
        <f>PRESUPUESTO!U1509</f>
        <v/>
      </c>
      <c r="K1510" s="45" t="str">
        <f>PRESUPUESTO!X1509</f>
        <v/>
      </c>
    </row>
    <row r="1511" spans="1:11" s="74" customFormat="1" ht="12" x14ac:dyDescent="0.2">
      <c r="A1511" s="78" t="str">
        <f>PRESUPUESTO!I1510</f>
        <v/>
      </c>
      <c r="B1511" s="78"/>
      <c r="C1511" s="107" t="str">
        <f>PRESUPUESTO!K1510</f>
        <v/>
      </c>
      <c r="D1511" s="87" t="str">
        <f>PRESUPUESTO!L1510</f>
        <v/>
      </c>
      <c r="E1511" s="56" t="str">
        <f>PRESUPUESTO!N1510</f>
        <v/>
      </c>
      <c r="F1511" s="50"/>
      <c r="G1511" s="89" t="str">
        <f>IF(PRESUPUESTO!S1510="","",PRESUPUESTO!S1510)</f>
        <v/>
      </c>
      <c r="H1511" s="89" t="str">
        <f>PRESUPUESTO!T1510</f>
        <v/>
      </c>
      <c r="I1511" s="97" t="str">
        <f>PRESUPUESTO!U1510</f>
        <v/>
      </c>
      <c r="K1511" s="45" t="str">
        <f>PRESUPUESTO!X1510</f>
        <v/>
      </c>
    </row>
    <row r="1512" spans="1:11" s="74" customFormat="1" ht="12" x14ac:dyDescent="0.2">
      <c r="A1512" s="78" t="str">
        <f>PRESUPUESTO!I1511</f>
        <v/>
      </c>
      <c r="B1512" s="78"/>
      <c r="C1512" s="107" t="str">
        <f>PRESUPUESTO!K1511</f>
        <v/>
      </c>
      <c r="D1512" s="87" t="str">
        <f>PRESUPUESTO!L1511</f>
        <v/>
      </c>
      <c r="E1512" s="56" t="str">
        <f>PRESUPUESTO!N1511</f>
        <v/>
      </c>
      <c r="F1512" s="50"/>
      <c r="G1512" s="89" t="str">
        <f>IF(PRESUPUESTO!S1511="","",PRESUPUESTO!S1511)</f>
        <v/>
      </c>
      <c r="H1512" s="89" t="str">
        <f>PRESUPUESTO!T1511</f>
        <v/>
      </c>
      <c r="I1512" s="97" t="str">
        <f>PRESUPUESTO!U1511</f>
        <v/>
      </c>
      <c r="K1512" s="45" t="str">
        <f>PRESUPUESTO!X1511</f>
        <v/>
      </c>
    </row>
    <row r="1513" spans="1:11" s="74" customFormat="1" ht="12" x14ac:dyDescent="0.2">
      <c r="A1513" s="78" t="str">
        <f>PRESUPUESTO!I1512</f>
        <v/>
      </c>
      <c r="B1513" s="78"/>
      <c r="C1513" s="107" t="str">
        <f>PRESUPUESTO!K1512</f>
        <v/>
      </c>
      <c r="D1513" s="87" t="str">
        <f>PRESUPUESTO!L1512</f>
        <v/>
      </c>
      <c r="E1513" s="56" t="str">
        <f>PRESUPUESTO!N1512</f>
        <v/>
      </c>
      <c r="F1513" s="50"/>
      <c r="G1513" s="89" t="str">
        <f>IF(PRESUPUESTO!S1512="","",PRESUPUESTO!S1512)</f>
        <v/>
      </c>
      <c r="H1513" s="89" t="str">
        <f>PRESUPUESTO!T1512</f>
        <v/>
      </c>
      <c r="I1513" s="97" t="str">
        <f>PRESUPUESTO!U1512</f>
        <v/>
      </c>
      <c r="K1513" s="45" t="str">
        <f>PRESUPUESTO!X1512</f>
        <v/>
      </c>
    </row>
    <row r="1514" spans="1:11" s="74" customFormat="1" ht="12" x14ac:dyDescent="0.2">
      <c r="A1514" s="78" t="str">
        <f>PRESUPUESTO!I1513</f>
        <v/>
      </c>
      <c r="B1514" s="78"/>
      <c r="C1514" s="107" t="str">
        <f>PRESUPUESTO!K1513</f>
        <v/>
      </c>
      <c r="D1514" s="87" t="str">
        <f>PRESUPUESTO!L1513</f>
        <v/>
      </c>
      <c r="E1514" s="56" t="str">
        <f>PRESUPUESTO!N1513</f>
        <v/>
      </c>
      <c r="F1514" s="50"/>
      <c r="G1514" s="89" t="str">
        <f>IF(PRESUPUESTO!S1513="","",PRESUPUESTO!S1513)</f>
        <v/>
      </c>
      <c r="H1514" s="89" t="str">
        <f>PRESUPUESTO!T1513</f>
        <v/>
      </c>
      <c r="I1514" s="97" t="str">
        <f>PRESUPUESTO!U1513</f>
        <v/>
      </c>
      <c r="K1514" s="45" t="str">
        <f>PRESUPUESTO!X1513</f>
        <v/>
      </c>
    </row>
    <row r="1515" spans="1:11" s="74" customFormat="1" ht="12" x14ac:dyDescent="0.2">
      <c r="A1515" s="78" t="str">
        <f>PRESUPUESTO!I1514</f>
        <v/>
      </c>
      <c r="B1515" s="78"/>
      <c r="C1515" s="107" t="str">
        <f>PRESUPUESTO!K1514</f>
        <v/>
      </c>
      <c r="D1515" s="87" t="str">
        <f>PRESUPUESTO!L1514</f>
        <v/>
      </c>
      <c r="E1515" s="56" t="str">
        <f>PRESUPUESTO!N1514</f>
        <v/>
      </c>
      <c r="F1515" s="50"/>
      <c r="G1515" s="89" t="str">
        <f>IF(PRESUPUESTO!S1514="","",PRESUPUESTO!S1514)</f>
        <v/>
      </c>
      <c r="H1515" s="89" t="str">
        <f>PRESUPUESTO!T1514</f>
        <v/>
      </c>
      <c r="I1515" s="97" t="str">
        <f>PRESUPUESTO!U1514</f>
        <v/>
      </c>
      <c r="K1515" s="45" t="str">
        <f>PRESUPUESTO!X1514</f>
        <v/>
      </c>
    </row>
    <row r="1516" spans="1:11" s="74" customFormat="1" ht="12" x14ac:dyDescent="0.2">
      <c r="A1516" s="78" t="str">
        <f>PRESUPUESTO!I1515</f>
        <v/>
      </c>
      <c r="B1516" s="78"/>
      <c r="C1516" s="107" t="str">
        <f>PRESUPUESTO!K1515</f>
        <v/>
      </c>
      <c r="D1516" s="87" t="str">
        <f>PRESUPUESTO!L1515</f>
        <v/>
      </c>
      <c r="E1516" s="56" t="str">
        <f>PRESUPUESTO!N1515</f>
        <v/>
      </c>
      <c r="F1516" s="50"/>
      <c r="G1516" s="89" t="str">
        <f>IF(PRESUPUESTO!S1515="","",PRESUPUESTO!S1515)</f>
        <v/>
      </c>
      <c r="H1516" s="89" t="str">
        <f>PRESUPUESTO!T1515</f>
        <v/>
      </c>
      <c r="I1516" s="97" t="str">
        <f>PRESUPUESTO!U1515</f>
        <v/>
      </c>
      <c r="K1516" s="45" t="str">
        <f>PRESUPUESTO!X1515</f>
        <v/>
      </c>
    </row>
    <row r="1517" spans="1:11" s="74" customFormat="1" ht="12" x14ac:dyDescent="0.2">
      <c r="A1517" s="78" t="str">
        <f>PRESUPUESTO!I1516</f>
        <v/>
      </c>
      <c r="B1517" s="78"/>
      <c r="C1517" s="107" t="str">
        <f>PRESUPUESTO!K1516</f>
        <v/>
      </c>
      <c r="D1517" s="87" t="str">
        <f>PRESUPUESTO!L1516</f>
        <v/>
      </c>
      <c r="E1517" s="56" t="str">
        <f>PRESUPUESTO!N1516</f>
        <v/>
      </c>
      <c r="F1517" s="50"/>
      <c r="G1517" s="89" t="str">
        <f>IF(PRESUPUESTO!S1516="","",PRESUPUESTO!S1516)</f>
        <v/>
      </c>
      <c r="H1517" s="89" t="str">
        <f>PRESUPUESTO!T1516</f>
        <v/>
      </c>
      <c r="I1517" s="97" t="str">
        <f>PRESUPUESTO!U1516</f>
        <v/>
      </c>
      <c r="K1517" s="45" t="str">
        <f>PRESUPUESTO!X1516</f>
        <v/>
      </c>
    </row>
    <row r="1518" spans="1:11" s="74" customFormat="1" ht="12" x14ac:dyDescent="0.2">
      <c r="A1518" s="78" t="str">
        <f>PRESUPUESTO!I1517</f>
        <v/>
      </c>
      <c r="B1518" s="78"/>
      <c r="C1518" s="107" t="str">
        <f>PRESUPUESTO!K1517</f>
        <v/>
      </c>
      <c r="D1518" s="87" t="str">
        <f>PRESUPUESTO!L1517</f>
        <v/>
      </c>
      <c r="E1518" s="56" t="str">
        <f>PRESUPUESTO!N1517</f>
        <v/>
      </c>
      <c r="F1518" s="50"/>
      <c r="G1518" s="89" t="str">
        <f>IF(PRESUPUESTO!S1517="","",PRESUPUESTO!S1517)</f>
        <v/>
      </c>
      <c r="H1518" s="89" t="str">
        <f>PRESUPUESTO!T1517</f>
        <v/>
      </c>
      <c r="I1518" s="97" t="str">
        <f>PRESUPUESTO!U1517</f>
        <v/>
      </c>
      <c r="K1518" s="45" t="str">
        <f>PRESUPUESTO!X1517</f>
        <v/>
      </c>
    </row>
    <row r="1519" spans="1:11" s="74" customFormat="1" ht="12" x14ac:dyDescent="0.2">
      <c r="A1519" s="78" t="str">
        <f>PRESUPUESTO!I1518</f>
        <v/>
      </c>
      <c r="B1519" s="78"/>
      <c r="C1519" s="107" t="str">
        <f>PRESUPUESTO!K1518</f>
        <v/>
      </c>
      <c r="D1519" s="87" t="str">
        <f>PRESUPUESTO!L1518</f>
        <v/>
      </c>
      <c r="E1519" s="56" t="str">
        <f>PRESUPUESTO!N1518</f>
        <v/>
      </c>
      <c r="F1519" s="50"/>
      <c r="G1519" s="89" t="str">
        <f>IF(PRESUPUESTO!S1518="","",PRESUPUESTO!S1518)</f>
        <v/>
      </c>
      <c r="H1519" s="89" t="str">
        <f>PRESUPUESTO!T1518</f>
        <v/>
      </c>
      <c r="I1519" s="97" t="str">
        <f>PRESUPUESTO!U1518</f>
        <v/>
      </c>
      <c r="K1519" s="45" t="str">
        <f>PRESUPUESTO!X1518</f>
        <v/>
      </c>
    </row>
    <row r="1520" spans="1:11" s="74" customFormat="1" ht="12" x14ac:dyDescent="0.2">
      <c r="A1520" s="78" t="str">
        <f>PRESUPUESTO!I1519</f>
        <v/>
      </c>
      <c r="B1520" s="78"/>
      <c r="C1520" s="107" t="str">
        <f>PRESUPUESTO!K1519</f>
        <v/>
      </c>
      <c r="D1520" s="87" t="str">
        <f>PRESUPUESTO!L1519</f>
        <v/>
      </c>
      <c r="E1520" s="56" t="str">
        <f>PRESUPUESTO!N1519</f>
        <v/>
      </c>
      <c r="F1520" s="50"/>
      <c r="G1520" s="89" t="str">
        <f>IF(PRESUPUESTO!S1519="","",PRESUPUESTO!S1519)</f>
        <v/>
      </c>
      <c r="H1520" s="89" t="str">
        <f>PRESUPUESTO!T1519</f>
        <v/>
      </c>
      <c r="I1520" s="97" t="str">
        <f>PRESUPUESTO!U1519</f>
        <v/>
      </c>
      <c r="K1520" s="45" t="str">
        <f>PRESUPUESTO!X1519</f>
        <v/>
      </c>
    </row>
    <row r="1521" spans="1:11" s="74" customFormat="1" ht="12" x14ac:dyDescent="0.2">
      <c r="A1521" s="78" t="str">
        <f>PRESUPUESTO!I1520</f>
        <v/>
      </c>
      <c r="B1521" s="78"/>
      <c r="C1521" s="107" t="str">
        <f>PRESUPUESTO!K1520</f>
        <v/>
      </c>
      <c r="D1521" s="87" t="str">
        <f>PRESUPUESTO!L1520</f>
        <v/>
      </c>
      <c r="E1521" s="56" t="str">
        <f>PRESUPUESTO!N1520</f>
        <v/>
      </c>
      <c r="F1521" s="50"/>
      <c r="G1521" s="89" t="str">
        <f>IF(PRESUPUESTO!S1520="","",PRESUPUESTO!S1520)</f>
        <v/>
      </c>
      <c r="H1521" s="89" t="str">
        <f>PRESUPUESTO!T1520</f>
        <v/>
      </c>
      <c r="I1521" s="97" t="str">
        <f>PRESUPUESTO!U1520</f>
        <v/>
      </c>
      <c r="K1521" s="45" t="str">
        <f>PRESUPUESTO!X1520</f>
        <v/>
      </c>
    </row>
    <row r="1522" spans="1:11" s="74" customFormat="1" ht="12" x14ac:dyDescent="0.2">
      <c r="A1522" s="78" t="str">
        <f>PRESUPUESTO!I1521</f>
        <v/>
      </c>
      <c r="B1522" s="78"/>
      <c r="C1522" s="107" t="str">
        <f>PRESUPUESTO!K1521</f>
        <v/>
      </c>
      <c r="D1522" s="87" t="str">
        <f>PRESUPUESTO!L1521</f>
        <v/>
      </c>
      <c r="E1522" s="56" t="str">
        <f>PRESUPUESTO!N1521</f>
        <v/>
      </c>
      <c r="F1522" s="50"/>
      <c r="G1522" s="89" t="str">
        <f>IF(PRESUPUESTO!S1521="","",PRESUPUESTO!S1521)</f>
        <v/>
      </c>
      <c r="H1522" s="89" t="str">
        <f>PRESUPUESTO!T1521</f>
        <v/>
      </c>
      <c r="I1522" s="97" t="str">
        <f>PRESUPUESTO!U1521</f>
        <v/>
      </c>
      <c r="K1522" s="45" t="str">
        <f>PRESUPUESTO!X1521</f>
        <v/>
      </c>
    </row>
    <row r="1523" spans="1:11" s="74" customFormat="1" ht="12" x14ac:dyDescent="0.2">
      <c r="A1523" s="78" t="str">
        <f>PRESUPUESTO!I1522</f>
        <v/>
      </c>
      <c r="B1523" s="78"/>
      <c r="C1523" s="107" t="str">
        <f>PRESUPUESTO!K1522</f>
        <v/>
      </c>
      <c r="D1523" s="87" t="str">
        <f>PRESUPUESTO!L1522</f>
        <v/>
      </c>
      <c r="E1523" s="56" t="str">
        <f>PRESUPUESTO!N1522</f>
        <v/>
      </c>
      <c r="F1523" s="50"/>
      <c r="G1523" s="89" t="str">
        <f>IF(PRESUPUESTO!S1522="","",PRESUPUESTO!S1522)</f>
        <v/>
      </c>
      <c r="H1523" s="89" t="str">
        <f>PRESUPUESTO!T1522</f>
        <v/>
      </c>
      <c r="I1523" s="97" t="str">
        <f>PRESUPUESTO!U1522</f>
        <v/>
      </c>
      <c r="K1523" s="45" t="str">
        <f>PRESUPUESTO!X1522</f>
        <v/>
      </c>
    </row>
    <row r="1524" spans="1:11" s="74" customFormat="1" ht="12" x14ac:dyDescent="0.2">
      <c r="A1524" s="78" t="str">
        <f>PRESUPUESTO!I1523</f>
        <v/>
      </c>
      <c r="B1524" s="78"/>
      <c r="C1524" s="107" t="str">
        <f>PRESUPUESTO!K1523</f>
        <v/>
      </c>
      <c r="D1524" s="87" t="str">
        <f>PRESUPUESTO!L1523</f>
        <v/>
      </c>
      <c r="E1524" s="56" t="str">
        <f>PRESUPUESTO!N1523</f>
        <v/>
      </c>
      <c r="F1524" s="50"/>
      <c r="G1524" s="89" t="str">
        <f>IF(PRESUPUESTO!S1523="","",PRESUPUESTO!S1523)</f>
        <v/>
      </c>
      <c r="H1524" s="89" t="str">
        <f>PRESUPUESTO!T1523</f>
        <v/>
      </c>
      <c r="I1524" s="97" t="str">
        <f>PRESUPUESTO!U1523</f>
        <v/>
      </c>
      <c r="K1524" s="45" t="str">
        <f>PRESUPUESTO!X1523</f>
        <v/>
      </c>
    </row>
    <row r="1525" spans="1:11" s="74" customFormat="1" ht="12" x14ac:dyDescent="0.2">
      <c r="A1525" s="78" t="str">
        <f>PRESUPUESTO!I1524</f>
        <v/>
      </c>
      <c r="B1525" s="78"/>
      <c r="C1525" s="107" t="str">
        <f>PRESUPUESTO!K1524</f>
        <v/>
      </c>
      <c r="D1525" s="87" t="str">
        <f>PRESUPUESTO!L1524</f>
        <v/>
      </c>
      <c r="E1525" s="56" t="str">
        <f>PRESUPUESTO!N1524</f>
        <v/>
      </c>
      <c r="F1525" s="50"/>
      <c r="G1525" s="89" t="str">
        <f>IF(PRESUPUESTO!S1524="","",PRESUPUESTO!S1524)</f>
        <v/>
      </c>
      <c r="H1525" s="89" t="str">
        <f>PRESUPUESTO!T1524</f>
        <v/>
      </c>
      <c r="I1525" s="97" t="str">
        <f>PRESUPUESTO!U1524</f>
        <v/>
      </c>
      <c r="K1525" s="45" t="str">
        <f>PRESUPUESTO!X1524</f>
        <v/>
      </c>
    </row>
    <row r="1526" spans="1:11" s="74" customFormat="1" ht="12" x14ac:dyDescent="0.2">
      <c r="A1526" s="78" t="str">
        <f>PRESUPUESTO!I1525</f>
        <v/>
      </c>
      <c r="B1526" s="78"/>
      <c r="C1526" s="107" t="str">
        <f>PRESUPUESTO!K1525</f>
        <v/>
      </c>
      <c r="D1526" s="87" t="str">
        <f>PRESUPUESTO!L1525</f>
        <v/>
      </c>
      <c r="E1526" s="56" t="str">
        <f>PRESUPUESTO!N1525</f>
        <v/>
      </c>
      <c r="F1526" s="50"/>
      <c r="G1526" s="89" t="str">
        <f>IF(PRESUPUESTO!S1525="","",PRESUPUESTO!S1525)</f>
        <v/>
      </c>
      <c r="H1526" s="89" t="str">
        <f>PRESUPUESTO!T1525</f>
        <v/>
      </c>
      <c r="I1526" s="97" t="str">
        <f>PRESUPUESTO!U1525</f>
        <v/>
      </c>
      <c r="K1526" s="45" t="str">
        <f>PRESUPUESTO!X1525</f>
        <v/>
      </c>
    </row>
    <row r="1527" spans="1:11" s="74" customFormat="1" ht="12" x14ac:dyDescent="0.2">
      <c r="A1527" s="78" t="str">
        <f>PRESUPUESTO!I1526</f>
        <v/>
      </c>
      <c r="B1527" s="78"/>
      <c r="C1527" s="107" t="str">
        <f>PRESUPUESTO!K1526</f>
        <v/>
      </c>
      <c r="D1527" s="87" t="str">
        <f>PRESUPUESTO!L1526</f>
        <v/>
      </c>
      <c r="E1527" s="56" t="str">
        <f>PRESUPUESTO!N1526</f>
        <v/>
      </c>
      <c r="F1527" s="50"/>
      <c r="G1527" s="89" t="str">
        <f>IF(PRESUPUESTO!S1526="","",PRESUPUESTO!S1526)</f>
        <v/>
      </c>
      <c r="H1527" s="89" t="str">
        <f>PRESUPUESTO!T1526</f>
        <v/>
      </c>
      <c r="I1527" s="97" t="str">
        <f>PRESUPUESTO!U1526</f>
        <v/>
      </c>
      <c r="K1527" s="45" t="str">
        <f>PRESUPUESTO!X1526</f>
        <v/>
      </c>
    </row>
    <row r="1528" spans="1:11" s="74" customFormat="1" ht="12" x14ac:dyDescent="0.2">
      <c r="A1528" s="78" t="str">
        <f>PRESUPUESTO!I1527</f>
        <v/>
      </c>
      <c r="B1528" s="78"/>
      <c r="C1528" s="107" t="str">
        <f>PRESUPUESTO!K1527</f>
        <v/>
      </c>
      <c r="D1528" s="87" t="str">
        <f>PRESUPUESTO!L1527</f>
        <v/>
      </c>
      <c r="E1528" s="56" t="str">
        <f>PRESUPUESTO!N1527</f>
        <v/>
      </c>
      <c r="F1528" s="50"/>
      <c r="G1528" s="89" t="str">
        <f>IF(PRESUPUESTO!S1527="","",PRESUPUESTO!S1527)</f>
        <v/>
      </c>
      <c r="H1528" s="89" t="str">
        <f>PRESUPUESTO!T1527</f>
        <v/>
      </c>
      <c r="I1528" s="97" t="str">
        <f>PRESUPUESTO!U1527</f>
        <v/>
      </c>
      <c r="K1528" s="45" t="str">
        <f>PRESUPUESTO!X1527</f>
        <v/>
      </c>
    </row>
    <row r="1529" spans="1:11" s="74" customFormat="1" ht="12" x14ac:dyDescent="0.2">
      <c r="A1529" s="78" t="str">
        <f>PRESUPUESTO!I1528</f>
        <v/>
      </c>
      <c r="B1529" s="78"/>
      <c r="C1529" s="107" t="str">
        <f>PRESUPUESTO!K1528</f>
        <v/>
      </c>
      <c r="D1529" s="87" t="str">
        <f>PRESUPUESTO!L1528</f>
        <v/>
      </c>
      <c r="E1529" s="56" t="str">
        <f>PRESUPUESTO!N1528</f>
        <v/>
      </c>
      <c r="F1529" s="50"/>
      <c r="G1529" s="89" t="str">
        <f>IF(PRESUPUESTO!S1528="","",PRESUPUESTO!S1528)</f>
        <v/>
      </c>
      <c r="H1529" s="89" t="str">
        <f>PRESUPUESTO!T1528</f>
        <v/>
      </c>
      <c r="I1529" s="97" t="str">
        <f>PRESUPUESTO!U1528</f>
        <v/>
      </c>
      <c r="K1529" s="45" t="str">
        <f>PRESUPUESTO!X1528</f>
        <v/>
      </c>
    </row>
    <row r="1530" spans="1:11" s="74" customFormat="1" ht="12" x14ac:dyDescent="0.2">
      <c r="A1530" s="78" t="str">
        <f>PRESUPUESTO!I1529</f>
        <v/>
      </c>
      <c r="B1530" s="78"/>
      <c r="C1530" s="107" t="str">
        <f>PRESUPUESTO!K1529</f>
        <v/>
      </c>
      <c r="D1530" s="87" t="str">
        <f>PRESUPUESTO!L1529</f>
        <v/>
      </c>
      <c r="E1530" s="56" t="str">
        <f>PRESUPUESTO!N1529</f>
        <v/>
      </c>
      <c r="F1530" s="50"/>
      <c r="G1530" s="89" t="str">
        <f>IF(PRESUPUESTO!S1529="","",PRESUPUESTO!S1529)</f>
        <v/>
      </c>
      <c r="H1530" s="89" t="str">
        <f>PRESUPUESTO!T1529</f>
        <v/>
      </c>
      <c r="I1530" s="97" t="str">
        <f>PRESUPUESTO!U1529</f>
        <v/>
      </c>
      <c r="K1530" s="45" t="str">
        <f>PRESUPUESTO!X1529</f>
        <v/>
      </c>
    </row>
    <row r="1531" spans="1:11" s="74" customFormat="1" ht="12" x14ac:dyDescent="0.2">
      <c r="A1531" s="78" t="str">
        <f>PRESUPUESTO!I1530</f>
        <v/>
      </c>
      <c r="B1531" s="78"/>
      <c r="C1531" s="107" t="str">
        <f>PRESUPUESTO!K1530</f>
        <v/>
      </c>
      <c r="D1531" s="87" t="str">
        <f>PRESUPUESTO!L1530</f>
        <v/>
      </c>
      <c r="E1531" s="56" t="str">
        <f>PRESUPUESTO!N1530</f>
        <v/>
      </c>
      <c r="F1531" s="50"/>
      <c r="G1531" s="89" t="str">
        <f>IF(PRESUPUESTO!S1530="","",PRESUPUESTO!S1530)</f>
        <v/>
      </c>
      <c r="H1531" s="89" t="str">
        <f>PRESUPUESTO!T1530</f>
        <v/>
      </c>
      <c r="I1531" s="97" t="str">
        <f>PRESUPUESTO!U1530</f>
        <v/>
      </c>
      <c r="K1531" s="45" t="str">
        <f>PRESUPUESTO!X1530</f>
        <v/>
      </c>
    </row>
    <row r="1532" spans="1:11" s="74" customFormat="1" ht="12" x14ac:dyDescent="0.2">
      <c r="A1532" s="78" t="str">
        <f>PRESUPUESTO!I1531</f>
        <v/>
      </c>
      <c r="B1532" s="78"/>
      <c r="C1532" s="107" t="str">
        <f>PRESUPUESTO!K1531</f>
        <v/>
      </c>
      <c r="D1532" s="87" t="str">
        <f>PRESUPUESTO!L1531</f>
        <v/>
      </c>
      <c r="E1532" s="56" t="str">
        <f>PRESUPUESTO!N1531</f>
        <v/>
      </c>
      <c r="F1532" s="50"/>
      <c r="G1532" s="89" t="str">
        <f>IF(PRESUPUESTO!S1531="","",PRESUPUESTO!S1531)</f>
        <v/>
      </c>
      <c r="H1532" s="89" t="str">
        <f>PRESUPUESTO!T1531</f>
        <v/>
      </c>
      <c r="I1532" s="97" t="str">
        <f>PRESUPUESTO!U1531</f>
        <v/>
      </c>
      <c r="K1532" s="45" t="str">
        <f>PRESUPUESTO!X1531</f>
        <v/>
      </c>
    </row>
    <row r="1533" spans="1:11" s="74" customFormat="1" ht="12" x14ac:dyDescent="0.2">
      <c r="A1533" s="78" t="str">
        <f>PRESUPUESTO!I1532</f>
        <v/>
      </c>
      <c r="B1533" s="78"/>
      <c r="C1533" s="107" t="str">
        <f>PRESUPUESTO!K1532</f>
        <v/>
      </c>
      <c r="D1533" s="87" t="str">
        <f>PRESUPUESTO!L1532</f>
        <v/>
      </c>
      <c r="E1533" s="56" t="str">
        <f>PRESUPUESTO!N1532</f>
        <v/>
      </c>
      <c r="F1533" s="50"/>
      <c r="G1533" s="89" t="str">
        <f>IF(PRESUPUESTO!S1532="","",PRESUPUESTO!S1532)</f>
        <v/>
      </c>
      <c r="H1533" s="89" t="str">
        <f>PRESUPUESTO!T1532</f>
        <v/>
      </c>
      <c r="I1533" s="97" t="str">
        <f>PRESUPUESTO!U1532</f>
        <v/>
      </c>
      <c r="K1533" s="45" t="str">
        <f>PRESUPUESTO!X1532</f>
        <v/>
      </c>
    </row>
    <row r="1534" spans="1:11" s="74" customFormat="1" ht="12" x14ac:dyDescent="0.2">
      <c r="A1534" s="78" t="str">
        <f>PRESUPUESTO!I1533</f>
        <v/>
      </c>
      <c r="B1534" s="78"/>
      <c r="C1534" s="107" t="str">
        <f>PRESUPUESTO!K1533</f>
        <v/>
      </c>
      <c r="D1534" s="87" t="str">
        <f>PRESUPUESTO!L1533</f>
        <v/>
      </c>
      <c r="E1534" s="56" t="str">
        <f>PRESUPUESTO!N1533</f>
        <v/>
      </c>
      <c r="F1534" s="50"/>
      <c r="G1534" s="89" t="str">
        <f>IF(PRESUPUESTO!S1533="","",PRESUPUESTO!S1533)</f>
        <v/>
      </c>
      <c r="H1534" s="89" t="str">
        <f>PRESUPUESTO!T1533</f>
        <v/>
      </c>
      <c r="I1534" s="97" t="str">
        <f>PRESUPUESTO!U1533</f>
        <v/>
      </c>
      <c r="K1534" s="45" t="str">
        <f>PRESUPUESTO!X1533</f>
        <v/>
      </c>
    </row>
    <row r="1535" spans="1:11" s="74" customFormat="1" ht="12" x14ac:dyDescent="0.2">
      <c r="A1535" s="78" t="str">
        <f>PRESUPUESTO!I1534</f>
        <v/>
      </c>
      <c r="B1535" s="78"/>
      <c r="C1535" s="107" t="str">
        <f>PRESUPUESTO!K1534</f>
        <v/>
      </c>
      <c r="D1535" s="87" t="str">
        <f>PRESUPUESTO!L1534</f>
        <v/>
      </c>
      <c r="E1535" s="56" t="str">
        <f>PRESUPUESTO!N1534</f>
        <v/>
      </c>
      <c r="F1535" s="50"/>
      <c r="G1535" s="89" t="str">
        <f>IF(PRESUPUESTO!S1534="","",PRESUPUESTO!S1534)</f>
        <v/>
      </c>
      <c r="H1535" s="89" t="str">
        <f>PRESUPUESTO!T1534</f>
        <v/>
      </c>
      <c r="I1535" s="97" t="str">
        <f>PRESUPUESTO!U1534</f>
        <v/>
      </c>
      <c r="K1535" s="45" t="str">
        <f>PRESUPUESTO!X1534</f>
        <v/>
      </c>
    </row>
    <row r="1536" spans="1:11" s="74" customFormat="1" ht="12" x14ac:dyDescent="0.2">
      <c r="A1536" s="78" t="str">
        <f>PRESUPUESTO!I1535</f>
        <v/>
      </c>
      <c r="B1536" s="78"/>
      <c r="C1536" s="107" t="str">
        <f>PRESUPUESTO!K1535</f>
        <v/>
      </c>
      <c r="D1536" s="87" t="str">
        <f>PRESUPUESTO!L1535</f>
        <v/>
      </c>
      <c r="E1536" s="56" t="str">
        <f>PRESUPUESTO!N1535</f>
        <v/>
      </c>
      <c r="F1536" s="50"/>
      <c r="G1536" s="89" t="str">
        <f>IF(PRESUPUESTO!S1535="","",PRESUPUESTO!S1535)</f>
        <v/>
      </c>
      <c r="H1536" s="89" t="str">
        <f>PRESUPUESTO!T1535</f>
        <v/>
      </c>
      <c r="I1536" s="97" t="str">
        <f>PRESUPUESTO!U1535</f>
        <v/>
      </c>
      <c r="K1536" s="45" t="str">
        <f>PRESUPUESTO!X1535</f>
        <v/>
      </c>
    </row>
    <row r="1537" spans="1:11" s="74" customFormat="1" ht="12" x14ac:dyDescent="0.2">
      <c r="A1537" s="78" t="str">
        <f>PRESUPUESTO!I1536</f>
        <v/>
      </c>
      <c r="B1537" s="78"/>
      <c r="C1537" s="107" t="str">
        <f>PRESUPUESTO!K1536</f>
        <v/>
      </c>
      <c r="D1537" s="87" t="str">
        <f>PRESUPUESTO!L1536</f>
        <v/>
      </c>
      <c r="E1537" s="56" t="str">
        <f>PRESUPUESTO!N1536</f>
        <v/>
      </c>
      <c r="F1537" s="50"/>
      <c r="G1537" s="89" t="str">
        <f>IF(PRESUPUESTO!S1536="","",PRESUPUESTO!S1536)</f>
        <v/>
      </c>
      <c r="H1537" s="89" t="str">
        <f>PRESUPUESTO!T1536</f>
        <v/>
      </c>
      <c r="I1537" s="97" t="str">
        <f>PRESUPUESTO!U1536</f>
        <v/>
      </c>
      <c r="K1537" s="45" t="str">
        <f>PRESUPUESTO!X1536</f>
        <v/>
      </c>
    </row>
    <row r="1538" spans="1:11" s="74" customFormat="1" ht="12" x14ac:dyDescent="0.2">
      <c r="A1538" s="78" t="str">
        <f>PRESUPUESTO!I1537</f>
        <v/>
      </c>
      <c r="B1538" s="78"/>
      <c r="C1538" s="107" t="str">
        <f>PRESUPUESTO!K1537</f>
        <v/>
      </c>
      <c r="D1538" s="87" t="str">
        <f>PRESUPUESTO!L1537</f>
        <v/>
      </c>
      <c r="E1538" s="56" t="str">
        <f>PRESUPUESTO!N1537</f>
        <v/>
      </c>
      <c r="F1538" s="50"/>
      <c r="G1538" s="89" t="str">
        <f>IF(PRESUPUESTO!S1537="","",PRESUPUESTO!S1537)</f>
        <v/>
      </c>
      <c r="H1538" s="89" t="str">
        <f>PRESUPUESTO!T1537</f>
        <v/>
      </c>
      <c r="I1538" s="97" t="str">
        <f>PRESUPUESTO!U1537</f>
        <v/>
      </c>
      <c r="K1538" s="45" t="str">
        <f>PRESUPUESTO!X1537</f>
        <v/>
      </c>
    </row>
    <row r="1539" spans="1:11" s="74" customFormat="1" ht="12" x14ac:dyDescent="0.2">
      <c r="A1539" s="78" t="str">
        <f>PRESUPUESTO!I1538</f>
        <v/>
      </c>
      <c r="B1539" s="78"/>
      <c r="C1539" s="107" t="str">
        <f>PRESUPUESTO!K1538</f>
        <v/>
      </c>
      <c r="D1539" s="87" t="str">
        <f>PRESUPUESTO!L1538</f>
        <v/>
      </c>
      <c r="E1539" s="56" t="str">
        <f>PRESUPUESTO!N1538</f>
        <v/>
      </c>
      <c r="F1539" s="50"/>
      <c r="G1539" s="89" t="str">
        <f>IF(PRESUPUESTO!S1538="","",PRESUPUESTO!S1538)</f>
        <v/>
      </c>
      <c r="H1539" s="89" t="str">
        <f>PRESUPUESTO!T1538</f>
        <v/>
      </c>
      <c r="I1539" s="97" t="str">
        <f>PRESUPUESTO!U1538</f>
        <v/>
      </c>
      <c r="K1539" s="45" t="str">
        <f>PRESUPUESTO!X1538</f>
        <v/>
      </c>
    </row>
    <row r="1540" spans="1:11" s="74" customFormat="1" ht="12" x14ac:dyDescent="0.2">
      <c r="A1540" s="78" t="str">
        <f>PRESUPUESTO!I1539</f>
        <v/>
      </c>
      <c r="B1540" s="78"/>
      <c r="C1540" s="107" t="str">
        <f>PRESUPUESTO!K1539</f>
        <v/>
      </c>
      <c r="D1540" s="87" t="str">
        <f>PRESUPUESTO!L1539</f>
        <v/>
      </c>
      <c r="E1540" s="56" t="str">
        <f>PRESUPUESTO!N1539</f>
        <v/>
      </c>
      <c r="F1540" s="50"/>
      <c r="G1540" s="89" t="str">
        <f>IF(PRESUPUESTO!S1539="","",PRESUPUESTO!S1539)</f>
        <v/>
      </c>
      <c r="H1540" s="89" t="str">
        <f>PRESUPUESTO!T1539</f>
        <v/>
      </c>
      <c r="I1540" s="97" t="str">
        <f>PRESUPUESTO!U1539</f>
        <v/>
      </c>
      <c r="K1540" s="45" t="str">
        <f>PRESUPUESTO!X1539</f>
        <v/>
      </c>
    </row>
    <row r="1541" spans="1:11" s="74" customFormat="1" ht="12" x14ac:dyDescent="0.2">
      <c r="A1541" s="78" t="str">
        <f>PRESUPUESTO!I1540</f>
        <v/>
      </c>
      <c r="B1541" s="78"/>
      <c r="C1541" s="107" t="str">
        <f>PRESUPUESTO!K1540</f>
        <v/>
      </c>
      <c r="D1541" s="87" t="str">
        <f>PRESUPUESTO!L1540</f>
        <v/>
      </c>
      <c r="E1541" s="56" t="str">
        <f>PRESUPUESTO!N1540</f>
        <v/>
      </c>
      <c r="F1541" s="50"/>
      <c r="G1541" s="89" t="str">
        <f>IF(PRESUPUESTO!S1540="","",PRESUPUESTO!S1540)</f>
        <v/>
      </c>
      <c r="H1541" s="89" t="str">
        <f>PRESUPUESTO!T1540</f>
        <v/>
      </c>
      <c r="I1541" s="97" t="str">
        <f>PRESUPUESTO!U1540</f>
        <v/>
      </c>
      <c r="K1541" s="45" t="str">
        <f>PRESUPUESTO!X1540</f>
        <v/>
      </c>
    </row>
    <row r="1542" spans="1:11" s="74" customFormat="1" ht="12" x14ac:dyDescent="0.2">
      <c r="A1542" s="78" t="str">
        <f>PRESUPUESTO!I1541</f>
        <v/>
      </c>
      <c r="B1542" s="78"/>
      <c r="C1542" s="107" t="str">
        <f>PRESUPUESTO!K1541</f>
        <v/>
      </c>
      <c r="D1542" s="87" t="str">
        <f>PRESUPUESTO!L1541</f>
        <v/>
      </c>
      <c r="E1542" s="56" t="str">
        <f>PRESUPUESTO!N1541</f>
        <v/>
      </c>
      <c r="F1542" s="50"/>
      <c r="G1542" s="89" t="str">
        <f>IF(PRESUPUESTO!S1541="","",PRESUPUESTO!S1541)</f>
        <v/>
      </c>
      <c r="H1542" s="89" t="str">
        <f>PRESUPUESTO!T1541</f>
        <v/>
      </c>
      <c r="I1542" s="97" t="str">
        <f>PRESUPUESTO!U1541</f>
        <v/>
      </c>
      <c r="K1542" s="45" t="str">
        <f>PRESUPUESTO!X1541</f>
        <v/>
      </c>
    </row>
    <row r="1543" spans="1:11" s="74" customFormat="1" ht="12" x14ac:dyDescent="0.2">
      <c r="A1543" s="78" t="str">
        <f>PRESUPUESTO!I1542</f>
        <v/>
      </c>
      <c r="B1543" s="78"/>
      <c r="C1543" s="107" t="str">
        <f>PRESUPUESTO!K1542</f>
        <v/>
      </c>
      <c r="D1543" s="87" t="str">
        <f>PRESUPUESTO!L1542</f>
        <v/>
      </c>
      <c r="E1543" s="56" t="str">
        <f>PRESUPUESTO!N1542</f>
        <v/>
      </c>
      <c r="F1543" s="50"/>
      <c r="G1543" s="89" t="str">
        <f>IF(PRESUPUESTO!S1542="","",PRESUPUESTO!S1542)</f>
        <v/>
      </c>
      <c r="H1543" s="89" t="str">
        <f>PRESUPUESTO!T1542</f>
        <v/>
      </c>
      <c r="I1543" s="97" t="str">
        <f>PRESUPUESTO!U1542</f>
        <v/>
      </c>
      <c r="K1543" s="45" t="str">
        <f>PRESUPUESTO!X1542</f>
        <v/>
      </c>
    </row>
    <row r="1544" spans="1:11" s="74" customFormat="1" ht="12" x14ac:dyDescent="0.2">
      <c r="A1544" s="78" t="str">
        <f>PRESUPUESTO!I1543</f>
        <v/>
      </c>
      <c r="B1544" s="78"/>
      <c r="C1544" s="107" t="str">
        <f>PRESUPUESTO!K1543</f>
        <v/>
      </c>
      <c r="D1544" s="87" t="str">
        <f>PRESUPUESTO!L1543</f>
        <v/>
      </c>
      <c r="E1544" s="56" t="str">
        <f>PRESUPUESTO!N1543</f>
        <v/>
      </c>
      <c r="F1544" s="50"/>
      <c r="G1544" s="89" t="str">
        <f>IF(PRESUPUESTO!S1543="","",PRESUPUESTO!S1543)</f>
        <v/>
      </c>
      <c r="H1544" s="89" t="str">
        <f>PRESUPUESTO!T1543</f>
        <v/>
      </c>
      <c r="I1544" s="97" t="str">
        <f>PRESUPUESTO!U1543</f>
        <v/>
      </c>
      <c r="K1544" s="45" t="str">
        <f>PRESUPUESTO!X1543</f>
        <v/>
      </c>
    </row>
    <row r="1545" spans="1:11" s="74" customFormat="1" ht="12" x14ac:dyDescent="0.2">
      <c r="A1545" s="78" t="str">
        <f>PRESUPUESTO!I1544</f>
        <v/>
      </c>
      <c r="B1545" s="78"/>
      <c r="C1545" s="107" t="str">
        <f>PRESUPUESTO!K1544</f>
        <v/>
      </c>
      <c r="D1545" s="87" t="str">
        <f>PRESUPUESTO!L1544</f>
        <v/>
      </c>
      <c r="E1545" s="56" t="str">
        <f>PRESUPUESTO!N1544</f>
        <v/>
      </c>
      <c r="F1545" s="50"/>
      <c r="G1545" s="89" t="str">
        <f>IF(PRESUPUESTO!S1544="","",PRESUPUESTO!S1544)</f>
        <v/>
      </c>
      <c r="H1545" s="89" t="str">
        <f>PRESUPUESTO!T1544</f>
        <v/>
      </c>
      <c r="I1545" s="97" t="str">
        <f>PRESUPUESTO!U1544</f>
        <v/>
      </c>
      <c r="K1545" s="45" t="str">
        <f>PRESUPUESTO!X1544</f>
        <v/>
      </c>
    </row>
    <row r="1546" spans="1:11" s="74" customFormat="1" ht="12" x14ac:dyDescent="0.2">
      <c r="A1546" s="78" t="str">
        <f>PRESUPUESTO!I1545</f>
        <v/>
      </c>
      <c r="B1546" s="78"/>
      <c r="C1546" s="107" t="str">
        <f>PRESUPUESTO!K1545</f>
        <v/>
      </c>
      <c r="D1546" s="87" t="str">
        <f>PRESUPUESTO!L1545</f>
        <v/>
      </c>
      <c r="E1546" s="56" t="str">
        <f>PRESUPUESTO!N1545</f>
        <v/>
      </c>
      <c r="F1546" s="50"/>
      <c r="G1546" s="89" t="str">
        <f>IF(PRESUPUESTO!S1545="","",PRESUPUESTO!S1545)</f>
        <v/>
      </c>
      <c r="H1546" s="89" t="str">
        <f>PRESUPUESTO!T1545</f>
        <v/>
      </c>
      <c r="I1546" s="97" t="str">
        <f>PRESUPUESTO!U1545</f>
        <v/>
      </c>
      <c r="K1546" s="45" t="str">
        <f>PRESUPUESTO!X1545</f>
        <v/>
      </c>
    </row>
    <row r="1547" spans="1:11" s="74" customFormat="1" ht="12" x14ac:dyDescent="0.2">
      <c r="A1547" s="78" t="str">
        <f>PRESUPUESTO!I1546</f>
        <v/>
      </c>
      <c r="B1547" s="78"/>
      <c r="C1547" s="107" t="str">
        <f>PRESUPUESTO!K1546</f>
        <v/>
      </c>
      <c r="D1547" s="87" t="str">
        <f>PRESUPUESTO!L1546</f>
        <v/>
      </c>
      <c r="E1547" s="56" t="str">
        <f>PRESUPUESTO!N1546</f>
        <v/>
      </c>
      <c r="F1547" s="50"/>
      <c r="G1547" s="89" t="str">
        <f>IF(PRESUPUESTO!S1546="","",PRESUPUESTO!S1546)</f>
        <v/>
      </c>
      <c r="H1547" s="89" t="str">
        <f>PRESUPUESTO!T1546</f>
        <v/>
      </c>
      <c r="I1547" s="97" t="str">
        <f>PRESUPUESTO!U1546</f>
        <v/>
      </c>
      <c r="K1547" s="45" t="str">
        <f>PRESUPUESTO!X1546</f>
        <v/>
      </c>
    </row>
    <row r="1548" spans="1:11" s="74" customFormat="1" ht="12" x14ac:dyDescent="0.2">
      <c r="A1548" s="78" t="str">
        <f>PRESUPUESTO!I1547</f>
        <v/>
      </c>
      <c r="B1548" s="78"/>
      <c r="C1548" s="107" t="str">
        <f>PRESUPUESTO!K1547</f>
        <v/>
      </c>
      <c r="D1548" s="87" t="str">
        <f>PRESUPUESTO!L1547</f>
        <v/>
      </c>
      <c r="E1548" s="56" t="str">
        <f>PRESUPUESTO!N1547</f>
        <v/>
      </c>
      <c r="F1548" s="50"/>
      <c r="G1548" s="89" t="str">
        <f>IF(PRESUPUESTO!S1547="","",PRESUPUESTO!S1547)</f>
        <v/>
      </c>
      <c r="H1548" s="89" t="str">
        <f>PRESUPUESTO!T1547</f>
        <v/>
      </c>
      <c r="I1548" s="97" t="str">
        <f>PRESUPUESTO!U1547</f>
        <v/>
      </c>
      <c r="K1548" s="45" t="str">
        <f>PRESUPUESTO!X1547</f>
        <v/>
      </c>
    </row>
    <row r="1549" spans="1:11" s="74" customFormat="1" ht="12" x14ac:dyDescent="0.2">
      <c r="A1549" s="78" t="str">
        <f>PRESUPUESTO!I1548</f>
        <v/>
      </c>
      <c r="B1549" s="78"/>
      <c r="C1549" s="107" t="str">
        <f>PRESUPUESTO!K1548</f>
        <v/>
      </c>
      <c r="D1549" s="87" t="str">
        <f>PRESUPUESTO!L1548</f>
        <v/>
      </c>
      <c r="E1549" s="56" t="str">
        <f>PRESUPUESTO!N1548</f>
        <v/>
      </c>
      <c r="F1549" s="50"/>
      <c r="G1549" s="89" t="str">
        <f>IF(PRESUPUESTO!S1548="","",PRESUPUESTO!S1548)</f>
        <v/>
      </c>
      <c r="H1549" s="89" t="str">
        <f>PRESUPUESTO!T1548</f>
        <v/>
      </c>
      <c r="I1549" s="97" t="str">
        <f>PRESUPUESTO!U1548</f>
        <v/>
      </c>
      <c r="K1549" s="45" t="str">
        <f>PRESUPUESTO!X1548</f>
        <v/>
      </c>
    </row>
    <row r="1550" spans="1:11" s="74" customFormat="1" ht="12" x14ac:dyDescent="0.2">
      <c r="A1550" s="78" t="str">
        <f>PRESUPUESTO!I1549</f>
        <v/>
      </c>
      <c r="B1550" s="78"/>
      <c r="C1550" s="107" t="str">
        <f>PRESUPUESTO!K1549</f>
        <v/>
      </c>
      <c r="D1550" s="87" t="str">
        <f>PRESUPUESTO!L1549</f>
        <v/>
      </c>
      <c r="E1550" s="56" t="str">
        <f>PRESUPUESTO!N1549</f>
        <v/>
      </c>
      <c r="F1550" s="50"/>
      <c r="G1550" s="89" t="str">
        <f>IF(PRESUPUESTO!S1549="","",PRESUPUESTO!S1549)</f>
        <v/>
      </c>
      <c r="H1550" s="89" t="str">
        <f>PRESUPUESTO!T1549</f>
        <v/>
      </c>
      <c r="I1550" s="97" t="str">
        <f>PRESUPUESTO!U1549</f>
        <v/>
      </c>
      <c r="K1550" s="45" t="str">
        <f>PRESUPUESTO!X1549</f>
        <v/>
      </c>
    </row>
    <row r="1551" spans="1:11" s="74" customFormat="1" ht="12" x14ac:dyDescent="0.2">
      <c r="A1551" s="78" t="str">
        <f>PRESUPUESTO!I1550</f>
        <v/>
      </c>
      <c r="B1551" s="78"/>
      <c r="C1551" s="107" t="str">
        <f>PRESUPUESTO!K1550</f>
        <v/>
      </c>
      <c r="D1551" s="87" t="str">
        <f>PRESUPUESTO!L1550</f>
        <v/>
      </c>
      <c r="E1551" s="56" t="str">
        <f>PRESUPUESTO!N1550</f>
        <v/>
      </c>
      <c r="F1551" s="50"/>
      <c r="G1551" s="89" t="str">
        <f>IF(PRESUPUESTO!S1550="","",PRESUPUESTO!S1550)</f>
        <v/>
      </c>
      <c r="H1551" s="89" t="str">
        <f>PRESUPUESTO!T1550</f>
        <v/>
      </c>
      <c r="I1551" s="97" t="str">
        <f>PRESUPUESTO!U1550</f>
        <v/>
      </c>
      <c r="K1551" s="45" t="str">
        <f>PRESUPUESTO!X1550</f>
        <v/>
      </c>
    </row>
    <row r="1552" spans="1:11" s="74" customFormat="1" ht="12" x14ac:dyDescent="0.2">
      <c r="A1552" s="78" t="str">
        <f>PRESUPUESTO!I1551</f>
        <v/>
      </c>
      <c r="B1552" s="78"/>
      <c r="C1552" s="107" t="str">
        <f>PRESUPUESTO!K1551</f>
        <v/>
      </c>
      <c r="D1552" s="87" t="str">
        <f>PRESUPUESTO!L1551</f>
        <v/>
      </c>
      <c r="E1552" s="56" t="str">
        <f>PRESUPUESTO!N1551</f>
        <v/>
      </c>
      <c r="F1552" s="50"/>
      <c r="G1552" s="89" t="str">
        <f>IF(PRESUPUESTO!S1551="","",PRESUPUESTO!S1551)</f>
        <v/>
      </c>
      <c r="H1552" s="89" t="str">
        <f>PRESUPUESTO!T1551</f>
        <v/>
      </c>
      <c r="I1552" s="97" t="str">
        <f>PRESUPUESTO!U1551</f>
        <v/>
      </c>
      <c r="K1552" s="45" t="str">
        <f>PRESUPUESTO!X1551</f>
        <v/>
      </c>
    </row>
    <row r="1553" spans="1:11" s="74" customFormat="1" ht="12" x14ac:dyDescent="0.2">
      <c r="A1553" s="78" t="str">
        <f>PRESUPUESTO!I1552</f>
        <v/>
      </c>
      <c r="B1553" s="78"/>
      <c r="C1553" s="107" t="str">
        <f>PRESUPUESTO!K1552</f>
        <v/>
      </c>
      <c r="D1553" s="87" t="str">
        <f>PRESUPUESTO!L1552</f>
        <v/>
      </c>
      <c r="E1553" s="56" t="str">
        <f>PRESUPUESTO!N1552</f>
        <v/>
      </c>
      <c r="F1553" s="50"/>
      <c r="G1553" s="89" t="str">
        <f>IF(PRESUPUESTO!S1552="","",PRESUPUESTO!S1552)</f>
        <v/>
      </c>
      <c r="H1553" s="89" t="str">
        <f>PRESUPUESTO!T1552</f>
        <v/>
      </c>
      <c r="I1553" s="97" t="str">
        <f>PRESUPUESTO!U1552</f>
        <v/>
      </c>
      <c r="K1553" s="45" t="str">
        <f>PRESUPUESTO!X1552</f>
        <v/>
      </c>
    </row>
    <row r="1554" spans="1:11" s="74" customFormat="1" ht="12" x14ac:dyDescent="0.2">
      <c r="A1554" s="78" t="str">
        <f>PRESUPUESTO!I1553</f>
        <v/>
      </c>
      <c r="B1554" s="78"/>
      <c r="C1554" s="107" t="str">
        <f>PRESUPUESTO!K1553</f>
        <v/>
      </c>
      <c r="D1554" s="87" t="str">
        <f>PRESUPUESTO!L1553</f>
        <v/>
      </c>
      <c r="E1554" s="56" t="str">
        <f>PRESUPUESTO!N1553</f>
        <v/>
      </c>
      <c r="F1554" s="50"/>
      <c r="G1554" s="89" t="str">
        <f>IF(PRESUPUESTO!S1553="","",PRESUPUESTO!S1553)</f>
        <v/>
      </c>
      <c r="H1554" s="89" t="str">
        <f>PRESUPUESTO!T1553</f>
        <v/>
      </c>
      <c r="I1554" s="97" t="str">
        <f>PRESUPUESTO!U1553</f>
        <v/>
      </c>
      <c r="K1554" s="45" t="str">
        <f>PRESUPUESTO!X1553</f>
        <v/>
      </c>
    </row>
    <row r="1555" spans="1:11" s="74" customFormat="1" ht="12" x14ac:dyDescent="0.2">
      <c r="A1555" s="78" t="str">
        <f>PRESUPUESTO!I1554</f>
        <v/>
      </c>
      <c r="B1555" s="78"/>
      <c r="C1555" s="107" t="str">
        <f>PRESUPUESTO!K1554</f>
        <v/>
      </c>
      <c r="D1555" s="87" t="str">
        <f>PRESUPUESTO!L1554</f>
        <v/>
      </c>
      <c r="E1555" s="56" t="str">
        <f>PRESUPUESTO!N1554</f>
        <v/>
      </c>
      <c r="F1555" s="50"/>
      <c r="G1555" s="89" t="str">
        <f>IF(PRESUPUESTO!S1554="","",PRESUPUESTO!S1554)</f>
        <v/>
      </c>
      <c r="H1555" s="89" t="str">
        <f>PRESUPUESTO!T1554</f>
        <v/>
      </c>
      <c r="I1555" s="97" t="str">
        <f>PRESUPUESTO!U1554</f>
        <v/>
      </c>
      <c r="K1555" s="45" t="str">
        <f>PRESUPUESTO!X1554</f>
        <v/>
      </c>
    </row>
    <row r="1556" spans="1:11" s="74" customFormat="1" ht="12" x14ac:dyDescent="0.2">
      <c r="A1556" s="78" t="str">
        <f>PRESUPUESTO!I1555</f>
        <v/>
      </c>
      <c r="B1556" s="78"/>
      <c r="C1556" s="107" t="str">
        <f>PRESUPUESTO!K1555</f>
        <v/>
      </c>
      <c r="D1556" s="87" t="str">
        <f>PRESUPUESTO!L1555</f>
        <v/>
      </c>
      <c r="E1556" s="56" t="str">
        <f>PRESUPUESTO!N1555</f>
        <v/>
      </c>
      <c r="F1556" s="50"/>
      <c r="G1556" s="89" t="str">
        <f>IF(PRESUPUESTO!S1555="","",PRESUPUESTO!S1555)</f>
        <v/>
      </c>
      <c r="H1556" s="89" t="str">
        <f>PRESUPUESTO!T1555</f>
        <v/>
      </c>
      <c r="I1556" s="97" t="str">
        <f>PRESUPUESTO!U1555</f>
        <v/>
      </c>
      <c r="K1556" s="45" t="str">
        <f>PRESUPUESTO!X1555</f>
        <v/>
      </c>
    </row>
    <row r="1557" spans="1:11" s="74" customFormat="1" ht="12" x14ac:dyDescent="0.2">
      <c r="A1557" s="78" t="str">
        <f>PRESUPUESTO!I1556</f>
        <v/>
      </c>
      <c r="B1557" s="78"/>
      <c r="C1557" s="107" t="str">
        <f>PRESUPUESTO!K1556</f>
        <v/>
      </c>
      <c r="D1557" s="87" t="str">
        <f>PRESUPUESTO!L1556</f>
        <v/>
      </c>
      <c r="E1557" s="56" t="str">
        <f>PRESUPUESTO!N1556</f>
        <v/>
      </c>
      <c r="F1557" s="50"/>
      <c r="G1557" s="89" t="str">
        <f>IF(PRESUPUESTO!S1556="","",PRESUPUESTO!S1556)</f>
        <v/>
      </c>
      <c r="H1557" s="89" t="str">
        <f>PRESUPUESTO!T1556</f>
        <v/>
      </c>
      <c r="I1557" s="97" t="str">
        <f>PRESUPUESTO!U1556</f>
        <v/>
      </c>
      <c r="K1557" s="45" t="str">
        <f>PRESUPUESTO!X1556</f>
        <v/>
      </c>
    </row>
    <row r="1558" spans="1:11" s="74" customFormat="1" ht="12" x14ac:dyDescent="0.2">
      <c r="A1558" s="78" t="str">
        <f>PRESUPUESTO!I1557</f>
        <v/>
      </c>
      <c r="B1558" s="78"/>
      <c r="C1558" s="107" t="str">
        <f>PRESUPUESTO!K1557</f>
        <v/>
      </c>
      <c r="D1558" s="87" t="str">
        <f>PRESUPUESTO!L1557</f>
        <v/>
      </c>
      <c r="E1558" s="56" t="str">
        <f>PRESUPUESTO!N1557</f>
        <v/>
      </c>
      <c r="F1558" s="50"/>
      <c r="G1558" s="89" t="str">
        <f>IF(PRESUPUESTO!S1557="","",PRESUPUESTO!S1557)</f>
        <v/>
      </c>
      <c r="H1558" s="89" t="str">
        <f>PRESUPUESTO!T1557</f>
        <v/>
      </c>
      <c r="I1558" s="97" t="str">
        <f>PRESUPUESTO!U1557</f>
        <v/>
      </c>
      <c r="K1558" s="45" t="str">
        <f>PRESUPUESTO!X1557</f>
        <v/>
      </c>
    </row>
    <row r="1559" spans="1:11" s="74" customFormat="1" ht="12" x14ac:dyDescent="0.2">
      <c r="A1559" s="78" t="str">
        <f>PRESUPUESTO!I1558</f>
        <v/>
      </c>
      <c r="B1559" s="78"/>
      <c r="C1559" s="107" t="str">
        <f>PRESUPUESTO!K1558</f>
        <v/>
      </c>
      <c r="D1559" s="87" t="str">
        <f>PRESUPUESTO!L1558</f>
        <v/>
      </c>
      <c r="E1559" s="56" t="str">
        <f>PRESUPUESTO!N1558</f>
        <v/>
      </c>
      <c r="F1559" s="50"/>
      <c r="G1559" s="89" t="str">
        <f>IF(PRESUPUESTO!S1558="","",PRESUPUESTO!S1558)</f>
        <v/>
      </c>
      <c r="H1559" s="89" t="str">
        <f>PRESUPUESTO!T1558</f>
        <v/>
      </c>
      <c r="I1559" s="97" t="str">
        <f>PRESUPUESTO!U1558</f>
        <v/>
      </c>
      <c r="K1559" s="45" t="str">
        <f>PRESUPUESTO!X1558</f>
        <v/>
      </c>
    </row>
    <row r="1560" spans="1:11" s="74" customFormat="1" ht="12" x14ac:dyDescent="0.2">
      <c r="A1560" s="78" t="str">
        <f>PRESUPUESTO!I1559</f>
        <v/>
      </c>
      <c r="B1560" s="78"/>
      <c r="C1560" s="107" t="str">
        <f>PRESUPUESTO!K1559</f>
        <v/>
      </c>
      <c r="D1560" s="87" t="str">
        <f>PRESUPUESTO!L1559</f>
        <v/>
      </c>
      <c r="E1560" s="56" t="str">
        <f>PRESUPUESTO!N1559</f>
        <v/>
      </c>
      <c r="F1560" s="50"/>
      <c r="G1560" s="89" t="str">
        <f>IF(PRESUPUESTO!S1559="","",PRESUPUESTO!S1559)</f>
        <v/>
      </c>
      <c r="H1560" s="89" t="str">
        <f>PRESUPUESTO!T1559</f>
        <v/>
      </c>
      <c r="I1560" s="97" t="str">
        <f>PRESUPUESTO!U1559</f>
        <v/>
      </c>
      <c r="K1560" s="45" t="str">
        <f>PRESUPUESTO!X1559</f>
        <v/>
      </c>
    </row>
    <row r="1561" spans="1:11" s="74" customFormat="1" ht="12" x14ac:dyDescent="0.2">
      <c r="A1561" s="78" t="str">
        <f>PRESUPUESTO!I1560</f>
        <v/>
      </c>
      <c r="B1561" s="78"/>
      <c r="C1561" s="107" t="str">
        <f>PRESUPUESTO!K1560</f>
        <v/>
      </c>
      <c r="D1561" s="87" t="str">
        <f>PRESUPUESTO!L1560</f>
        <v/>
      </c>
      <c r="E1561" s="56" t="str">
        <f>PRESUPUESTO!N1560</f>
        <v/>
      </c>
      <c r="F1561" s="50"/>
      <c r="G1561" s="89" t="str">
        <f>IF(PRESUPUESTO!S1560="","",PRESUPUESTO!S1560)</f>
        <v/>
      </c>
      <c r="H1561" s="89" t="str">
        <f>PRESUPUESTO!T1560</f>
        <v/>
      </c>
      <c r="I1561" s="97" t="str">
        <f>PRESUPUESTO!U1560</f>
        <v/>
      </c>
      <c r="K1561" s="45" t="str">
        <f>PRESUPUESTO!X1560</f>
        <v/>
      </c>
    </row>
    <row r="1562" spans="1:11" s="74" customFormat="1" ht="12" x14ac:dyDescent="0.2">
      <c r="A1562" s="78" t="str">
        <f>PRESUPUESTO!I1561</f>
        <v/>
      </c>
      <c r="B1562" s="78"/>
      <c r="C1562" s="107" t="str">
        <f>PRESUPUESTO!K1561</f>
        <v/>
      </c>
      <c r="D1562" s="87" t="str">
        <f>PRESUPUESTO!L1561</f>
        <v/>
      </c>
      <c r="E1562" s="56" t="str">
        <f>PRESUPUESTO!N1561</f>
        <v/>
      </c>
      <c r="F1562" s="50"/>
      <c r="G1562" s="89" t="str">
        <f>IF(PRESUPUESTO!S1561="","",PRESUPUESTO!S1561)</f>
        <v/>
      </c>
      <c r="H1562" s="89" t="str">
        <f>PRESUPUESTO!T1561</f>
        <v/>
      </c>
      <c r="I1562" s="97" t="str">
        <f>PRESUPUESTO!U1561</f>
        <v/>
      </c>
      <c r="K1562" s="45" t="str">
        <f>PRESUPUESTO!X1561</f>
        <v/>
      </c>
    </row>
    <row r="1563" spans="1:11" s="74" customFormat="1" ht="12" x14ac:dyDescent="0.2">
      <c r="A1563" s="78" t="str">
        <f>PRESUPUESTO!I1562</f>
        <v/>
      </c>
      <c r="B1563" s="78"/>
      <c r="C1563" s="107" t="str">
        <f>PRESUPUESTO!K1562</f>
        <v/>
      </c>
      <c r="D1563" s="87" t="str">
        <f>PRESUPUESTO!L1562</f>
        <v/>
      </c>
      <c r="E1563" s="56" t="str">
        <f>PRESUPUESTO!N1562</f>
        <v/>
      </c>
      <c r="F1563" s="50"/>
      <c r="G1563" s="89" t="str">
        <f>IF(PRESUPUESTO!S1562="","",PRESUPUESTO!S1562)</f>
        <v/>
      </c>
      <c r="H1563" s="89" t="str">
        <f>PRESUPUESTO!T1562</f>
        <v/>
      </c>
      <c r="I1563" s="97" t="str">
        <f>PRESUPUESTO!U1562</f>
        <v/>
      </c>
      <c r="K1563" s="45" t="str">
        <f>PRESUPUESTO!X1562</f>
        <v/>
      </c>
    </row>
    <row r="1564" spans="1:11" s="74" customFormat="1" ht="12" x14ac:dyDescent="0.2">
      <c r="A1564" s="78" t="str">
        <f>PRESUPUESTO!I1563</f>
        <v/>
      </c>
      <c r="B1564" s="78"/>
      <c r="C1564" s="107" t="str">
        <f>PRESUPUESTO!K1563</f>
        <v/>
      </c>
      <c r="D1564" s="87" t="str">
        <f>PRESUPUESTO!L1563</f>
        <v/>
      </c>
      <c r="E1564" s="56" t="str">
        <f>PRESUPUESTO!N1563</f>
        <v/>
      </c>
      <c r="F1564" s="50"/>
      <c r="G1564" s="89" t="str">
        <f>IF(PRESUPUESTO!S1563="","",PRESUPUESTO!S1563)</f>
        <v/>
      </c>
      <c r="H1564" s="89" t="str">
        <f>PRESUPUESTO!T1563</f>
        <v/>
      </c>
      <c r="I1564" s="97" t="str">
        <f>PRESUPUESTO!U1563</f>
        <v/>
      </c>
      <c r="K1564" s="45" t="str">
        <f>PRESUPUESTO!X1563</f>
        <v/>
      </c>
    </row>
    <row r="1565" spans="1:11" s="74" customFormat="1" ht="12" x14ac:dyDescent="0.2">
      <c r="A1565" s="78" t="str">
        <f>PRESUPUESTO!I1564</f>
        <v/>
      </c>
      <c r="B1565" s="78"/>
      <c r="C1565" s="107" t="str">
        <f>PRESUPUESTO!K1564</f>
        <v/>
      </c>
      <c r="D1565" s="87" t="str">
        <f>PRESUPUESTO!L1564</f>
        <v/>
      </c>
      <c r="E1565" s="56" t="str">
        <f>PRESUPUESTO!N1564</f>
        <v/>
      </c>
      <c r="F1565" s="50"/>
      <c r="G1565" s="89" t="str">
        <f>IF(PRESUPUESTO!S1564="","",PRESUPUESTO!S1564)</f>
        <v/>
      </c>
      <c r="H1565" s="89" t="str">
        <f>PRESUPUESTO!T1564</f>
        <v/>
      </c>
      <c r="I1565" s="97" t="str">
        <f>PRESUPUESTO!U1564</f>
        <v/>
      </c>
      <c r="K1565" s="45" t="str">
        <f>PRESUPUESTO!X1564</f>
        <v/>
      </c>
    </row>
    <row r="1566" spans="1:11" s="74" customFormat="1" ht="12" x14ac:dyDescent="0.2">
      <c r="A1566" s="78" t="str">
        <f>PRESUPUESTO!I1565</f>
        <v/>
      </c>
      <c r="B1566" s="78"/>
      <c r="C1566" s="107" t="str">
        <f>PRESUPUESTO!K1565</f>
        <v/>
      </c>
      <c r="D1566" s="87" t="str">
        <f>PRESUPUESTO!L1565</f>
        <v/>
      </c>
      <c r="E1566" s="56" t="str">
        <f>PRESUPUESTO!N1565</f>
        <v/>
      </c>
      <c r="F1566" s="50"/>
      <c r="G1566" s="89" t="str">
        <f>IF(PRESUPUESTO!S1565="","",PRESUPUESTO!S1565)</f>
        <v/>
      </c>
      <c r="H1566" s="89" t="str">
        <f>PRESUPUESTO!T1565</f>
        <v/>
      </c>
      <c r="I1566" s="97" t="str">
        <f>PRESUPUESTO!U1565</f>
        <v/>
      </c>
      <c r="K1566" s="45" t="str">
        <f>PRESUPUESTO!X1565</f>
        <v/>
      </c>
    </row>
    <row r="1567" spans="1:11" s="74" customFormat="1" ht="12" x14ac:dyDescent="0.2">
      <c r="A1567" s="78" t="str">
        <f>PRESUPUESTO!I1566</f>
        <v/>
      </c>
      <c r="B1567" s="78"/>
      <c r="C1567" s="107" t="str">
        <f>PRESUPUESTO!K1566</f>
        <v/>
      </c>
      <c r="D1567" s="87" t="str">
        <f>PRESUPUESTO!L1566</f>
        <v/>
      </c>
      <c r="E1567" s="56" t="str">
        <f>PRESUPUESTO!N1566</f>
        <v/>
      </c>
      <c r="F1567" s="50"/>
      <c r="G1567" s="89" t="str">
        <f>IF(PRESUPUESTO!S1566="","",PRESUPUESTO!S1566)</f>
        <v/>
      </c>
      <c r="H1567" s="89" t="str">
        <f>PRESUPUESTO!T1566</f>
        <v/>
      </c>
      <c r="I1567" s="97" t="str">
        <f>PRESUPUESTO!U1566</f>
        <v/>
      </c>
      <c r="K1567" s="45" t="str">
        <f>PRESUPUESTO!X1566</f>
        <v/>
      </c>
    </row>
    <row r="1568" spans="1:11" s="74" customFormat="1" ht="12" x14ac:dyDescent="0.2">
      <c r="A1568" s="78" t="str">
        <f>PRESUPUESTO!I1567</f>
        <v/>
      </c>
      <c r="B1568" s="78"/>
      <c r="C1568" s="107" t="str">
        <f>PRESUPUESTO!K1567</f>
        <v/>
      </c>
      <c r="D1568" s="87" t="str">
        <f>PRESUPUESTO!L1567</f>
        <v/>
      </c>
      <c r="E1568" s="56" t="str">
        <f>PRESUPUESTO!N1567</f>
        <v/>
      </c>
      <c r="F1568" s="50"/>
      <c r="G1568" s="89" t="str">
        <f>IF(PRESUPUESTO!S1567="","",PRESUPUESTO!S1567)</f>
        <v/>
      </c>
      <c r="H1568" s="89" t="str">
        <f>PRESUPUESTO!T1567</f>
        <v/>
      </c>
      <c r="I1568" s="97" t="str">
        <f>PRESUPUESTO!U1567</f>
        <v/>
      </c>
      <c r="K1568" s="45" t="str">
        <f>PRESUPUESTO!X1567</f>
        <v/>
      </c>
    </row>
    <row r="1569" spans="1:11" s="74" customFormat="1" ht="12" x14ac:dyDescent="0.2">
      <c r="A1569" s="78" t="str">
        <f>PRESUPUESTO!I1568</f>
        <v/>
      </c>
      <c r="B1569" s="78"/>
      <c r="C1569" s="107" t="str">
        <f>PRESUPUESTO!K1568</f>
        <v/>
      </c>
      <c r="D1569" s="87" t="str">
        <f>PRESUPUESTO!L1568</f>
        <v/>
      </c>
      <c r="E1569" s="56" t="str">
        <f>PRESUPUESTO!N1568</f>
        <v/>
      </c>
      <c r="F1569" s="50"/>
      <c r="G1569" s="89" t="str">
        <f>IF(PRESUPUESTO!S1568="","",PRESUPUESTO!S1568)</f>
        <v/>
      </c>
      <c r="H1569" s="89" t="str">
        <f>PRESUPUESTO!T1568</f>
        <v/>
      </c>
      <c r="I1569" s="97" t="str">
        <f>PRESUPUESTO!U1568</f>
        <v/>
      </c>
      <c r="K1569" s="45" t="str">
        <f>PRESUPUESTO!X1568</f>
        <v/>
      </c>
    </row>
    <row r="1570" spans="1:11" s="74" customFormat="1" ht="12" x14ac:dyDescent="0.2">
      <c r="A1570" s="78" t="str">
        <f>PRESUPUESTO!I1569</f>
        <v/>
      </c>
      <c r="B1570" s="78"/>
      <c r="C1570" s="107" t="str">
        <f>PRESUPUESTO!K1569</f>
        <v/>
      </c>
      <c r="D1570" s="87" t="str">
        <f>PRESUPUESTO!L1569</f>
        <v/>
      </c>
      <c r="E1570" s="56" t="str">
        <f>PRESUPUESTO!N1569</f>
        <v/>
      </c>
      <c r="F1570" s="50"/>
      <c r="G1570" s="89" t="str">
        <f>IF(PRESUPUESTO!S1569="","",PRESUPUESTO!S1569)</f>
        <v/>
      </c>
      <c r="H1570" s="89" t="str">
        <f>PRESUPUESTO!T1569</f>
        <v/>
      </c>
      <c r="I1570" s="97" t="str">
        <f>PRESUPUESTO!U1569</f>
        <v/>
      </c>
      <c r="K1570" s="45" t="str">
        <f>PRESUPUESTO!X1569</f>
        <v/>
      </c>
    </row>
    <row r="1571" spans="1:11" s="74" customFormat="1" ht="12" x14ac:dyDescent="0.2">
      <c r="A1571" s="78" t="str">
        <f>PRESUPUESTO!I1570</f>
        <v/>
      </c>
      <c r="B1571" s="78"/>
      <c r="C1571" s="107" t="str">
        <f>PRESUPUESTO!K1570</f>
        <v/>
      </c>
      <c r="D1571" s="87" t="str">
        <f>PRESUPUESTO!L1570</f>
        <v/>
      </c>
      <c r="E1571" s="56" t="str">
        <f>PRESUPUESTO!N1570</f>
        <v/>
      </c>
      <c r="F1571" s="50"/>
      <c r="G1571" s="89" t="str">
        <f>IF(PRESUPUESTO!S1570="","",PRESUPUESTO!S1570)</f>
        <v/>
      </c>
      <c r="H1571" s="89" t="str">
        <f>PRESUPUESTO!T1570</f>
        <v/>
      </c>
      <c r="I1571" s="97" t="str">
        <f>PRESUPUESTO!U1570</f>
        <v/>
      </c>
      <c r="K1571" s="45" t="str">
        <f>PRESUPUESTO!X1570</f>
        <v/>
      </c>
    </row>
    <row r="1572" spans="1:11" s="74" customFormat="1" ht="12" x14ac:dyDescent="0.2">
      <c r="A1572" s="78" t="str">
        <f>PRESUPUESTO!I1571</f>
        <v/>
      </c>
      <c r="B1572" s="78"/>
      <c r="C1572" s="107" t="str">
        <f>PRESUPUESTO!K1571</f>
        <v/>
      </c>
      <c r="D1572" s="87" t="str">
        <f>PRESUPUESTO!L1571</f>
        <v/>
      </c>
      <c r="E1572" s="56" t="str">
        <f>PRESUPUESTO!N1571</f>
        <v/>
      </c>
      <c r="F1572" s="50"/>
      <c r="G1572" s="89" t="str">
        <f>IF(PRESUPUESTO!S1571="","",PRESUPUESTO!S1571)</f>
        <v/>
      </c>
      <c r="H1572" s="89" t="str">
        <f>PRESUPUESTO!T1571</f>
        <v/>
      </c>
      <c r="I1572" s="97" t="str">
        <f>PRESUPUESTO!U1571</f>
        <v/>
      </c>
      <c r="K1572" s="45" t="str">
        <f>PRESUPUESTO!X1571</f>
        <v/>
      </c>
    </row>
    <row r="1573" spans="1:11" s="74" customFormat="1" ht="12" x14ac:dyDescent="0.2">
      <c r="A1573" s="78" t="str">
        <f>PRESUPUESTO!I1572</f>
        <v/>
      </c>
      <c r="B1573" s="78"/>
      <c r="C1573" s="107" t="str">
        <f>PRESUPUESTO!K1572</f>
        <v/>
      </c>
      <c r="D1573" s="87" t="str">
        <f>PRESUPUESTO!L1572</f>
        <v/>
      </c>
      <c r="E1573" s="56" t="str">
        <f>PRESUPUESTO!N1572</f>
        <v/>
      </c>
      <c r="F1573" s="50"/>
      <c r="G1573" s="89" t="str">
        <f>IF(PRESUPUESTO!S1572="","",PRESUPUESTO!S1572)</f>
        <v/>
      </c>
      <c r="H1573" s="89" t="str">
        <f>PRESUPUESTO!T1572</f>
        <v/>
      </c>
      <c r="I1573" s="97" t="str">
        <f>PRESUPUESTO!U1572</f>
        <v/>
      </c>
      <c r="K1573" s="45" t="str">
        <f>PRESUPUESTO!X1572</f>
        <v/>
      </c>
    </row>
    <row r="1574" spans="1:11" s="74" customFormat="1" ht="12" x14ac:dyDescent="0.2">
      <c r="A1574" s="78" t="str">
        <f>PRESUPUESTO!I1573</f>
        <v/>
      </c>
      <c r="B1574" s="78"/>
      <c r="C1574" s="107" t="str">
        <f>PRESUPUESTO!K1573</f>
        <v/>
      </c>
      <c r="D1574" s="87" t="str">
        <f>PRESUPUESTO!L1573</f>
        <v/>
      </c>
      <c r="E1574" s="56" t="str">
        <f>PRESUPUESTO!N1573</f>
        <v/>
      </c>
      <c r="F1574" s="50"/>
      <c r="G1574" s="89" t="str">
        <f>IF(PRESUPUESTO!S1573="","",PRESUPUESTO!S1573)</f>
        <v/>
      </c>
      <c r="H1574" s="89" t="str">
        <f>PRESUPUESTO!T1573</f>
        <v/>
      </c>
      <c r="I1574" s="97" t="str">
        <f>PRESUPUESTO!U1573</f>
        <v/>
      </c>
      <c r="K1574" s="45" t="str">
        <f>PRESUPUESTO!X1573</f>
        <v/>
      </c>
    </row>
    <row r="1575" spans="1:11" s="74" customFormat="1" ht="12" x14ac:dyDescent="0.2">
      <c r="A1575" s="78" t="str">
        <f>PRESUPUESTO!I1574</f>
        <v/>
      </c>
      <c r="B1575" s="78"/>
      <c r="C1575" s="107" t="str">
        <f>PRESUPUESTO!K1574</f>
        <v/>
      </c>
      <c r="D1575" s="87" t="str">
        <f>PRESUPUESTO!L1574</f>
        <v/>
      </c>
      <c r="E1575" s="56" t="str">
        <f>PRESUPUESTO!N1574</f>
        <v/>
      </c>
      <c r="F1575" s="50"/>
      <c r="G1575" s="89" t="str">
        <f>IF(PRESUPUESTO!S1574="","",PRESUPUESTO!S1574)</f>
        <v/>
      </c>
      <c r="H1575" s="89" t="str">
        <f>PRESUPUESTO!T1574</f>
        <v/>
      </c>
      <c r="I1575" s="97" t="str">
        <f>PRESUPUESTO!U1574</f>
        <v/>
      </c>
      <c r="K1575" s="45" t="str">
        <f>PRESUPUESTO!X1574</f>
        <v/>
      </c>
    </row>
    <row r="1576" spans="1:11" s="74" customFormat="1" ht="12" x14ac:dyDescent="0.2">
      <c r="A1576" s="78" t="str">
        <f>PRESUPUESTO!I1575</f>
        <v/>
      </c>
      <c r="B1576" s="78"/>
      <c r="C1576" s="107" t="str">
        <f>PRESUPUESTO!K1575</f>
        <v/>
      </c>
      <c r="D1576" s="87" t="str">
        <f>PRESUPUESTO!L1575</f>
        <v/>
      </c>
      <c r="E1576" s="56" t="str">
        <f>PRESUPUESTO!N1575</f>
        <v/>
      </c>
      <c r="F1576" s="50"/>
      <c r="G1576" s="89" t="str">
        <f>IF(PRESUPUESTO!S1575="","",PRESUPUESTO!S1575)</f>
        <v/>
      </c>
      <c r="H1576" s="89" t="str">
        <f>PRESUPUESTO!T1575</f>
        <v/>
      </c>
      <c r="I1576" s="97" t="str">
        <f>PRESUPUESTO!U1575</f>
        <v/>
      </c>
      <c r="K1576" s="45" t="str">
        <f>PRESUPUESTO!X1575</f>
        <v/>
      </c>
    </row>
    <row r="1577" spans="1:11" s="74" customFormat="1" ht="12" x14ac:dyDescent="0.2">
      <c r="A1577" s="78" t="str">
        <f>PRESUPUESTO!I1576</f>
        <v/>
      </c>
      <c r="B1577" s="78"/>
      <c r="C1577" s="107" t="str">
        <f>PRESUPUESTO!K1576</f>
        <v/>
      </c>
      <c r="D1577" s="87" t="str">
        <f>PRESUPUESTO!L1576</f>
        <v/>
      </c>
      <c r="E1577" s="56" t="str">
        <f>PRESUPUESTO!N1576</f>
        <v/>
      </c>
      <c r="F1577" s="50"/>
      <c r="G1577" s="89" t="str">
        <f>IF(PRESUPUESTO!S1576="","",PRESUPUESTO!S1576)</f>
        <v/>
      </c>
      <c r="H1577" s="89" t="str">
        <f>PRESUPUESTO!T1576</f>
        <v/>
      </c>
      <c r="I1577" s="97" t="str">
        <f>PRESUPUESTO!U1576</f>
        <v/>
      </c>
      <c r="K1577" s="45" t="str">
        <f>PRESUPUESTO!X1576</f>
        <v/>
      </c>
    </row>
    <row r="1578" spans="1:11" s="74" customFormat="1" ht="12" x14ac:dyDescent="0.2">
      <c r="A1578" s="78" t="str">
        <f>PRESUPUESTO!I1577</f>
        <v/>
      </c>
      <c r="B1578" s="78"/>
      <c r="C1578" s="107" t="str">
        <f>PRESUPUESTO!K1577</f>
        <v/>
      </c>
      <c r="D1578" s="87" t="str">
        <f>PRESUPUESTO!L1577</f>
        <v/>
      </c>
      <c r="E1578" s="56" t="str">
        <f>PRESUPUESTO!N1577</f>
        <v/>
      </c>
      <c r="F1578" s="50"/>
      <c r="G1578" s="89" t="str">
        <f>IF(PRESUPUESTO!S1577="","",PRESUPUESTO!S1577)</f>
        <v/>
      </c>
      <c r="H1578" s="89" t="str">
        <f>PRESUPUESTO!T1577</f>
        <v/>
      </c>
      <c r="I1578" s="97" t="str">
        <f>PRESUPUESTO!U1577</f>
        <v/>
      </c>
      <c r="K1578" s="45" t="str">
        <f>PRESUPUESTO!X1577</f>
        <v/>
      </c>
    </row>
    <row r="1579" spans="1:11" s="74" customFormat="1" ht="12" x14ac:dyDescent="0.2">
      <c r="A1579" s="78" t="str">
        <f>PRESUPUESTO!I1578</f>
        <v/>
      </c>
      <c r="B1579" s="78"/>
      <c r="C1579" s="107" t="str">
        <f>PRESUPUESTO!K1578</f>
        <v/>
      </c>
      <c r="D1579" s="87" t="str">
        <f>PRESUPUESTO!L1578</f>
        <v/>
      </c>
      <c r="E1579" s="56" t="str">
        <f>PRESUPUESTO!N1578</f>
        <v/>
      </c>
      <c r="F1579" s="50"/>
      <c r="G1579" s="89" t="str">
        <f>IF(PRESUPUESTO!S1578="","",PRESUPUESTO!S1578)</f>
        <v/>
      </c>
      <c r="H1579" s="89" t="str">
        <f>PRESUPUESTO!T1578</f>
        <v/>
      </c>
      <c r="I1579" s="97" t="str">
        <f>PRESUPUESTO!U1578</f>
        <v/>
      </c>
      <c r="K1579" s="45" t="str">
        <f>PRESUPUESTO!X1578</f>
        <v/>
      </c>
    </row>
    <row r="1580" spans="1:11" s="74" customFormat="1" ht="12" x14ac:dyDescent="0.2">
      <c r="A1580" s="78" t="str">
        <f>PRESUPUESTO!I1579</f>
        <v/>
      </c>
      <c r="B1580" s="78"/>
      <c r="C1580" s="107" t="str">
        <f>PRESUPUESTO!K1579</f>
        <v/>
      </c>
      <c r="D1580" s="87" t="str">
        <f>PRESUPUESTO!L1579</f>
        <v/>
      </c>
      <c r="E1580" s="56" t="str">
        <f>PRESUPUESTO!N1579</f>
        <v/>
      </c>
      <c r="F1580" s="50"/>
      <c r="G1580" s="89" t="str">
        <f>IF(PRESUPUESTO!S1579="","",PRESUPUESTO!S1579)</f>
        <v/>
      </c>
      <c r="H1580" s="89" t="str">
        <f>PRESUPUESTO!T1579</f>
        <v/>
      </c>
      <c r="I1580" s="97" t="str">
        <f>PRESUPUESTO!U1579</f>
        <v/>
      </c>
      <c r="K1580" s="45" t="str">
        <f>PRESUPUESTO!X1579</f>
        <v/>
      </c>
    </row>
    <row r="1581" spans="1:11" s="74" customFormat="1" ht="12" x14ac:dyDescent="0.2">
      <c r="A1581" s="78" t="str">
        <f>PRESUPUESTO!I1580</f>
        <v/>
      </c>
      <c r="B1581" s="78"/>
      <c r="C1581" s="107" t="str">
        <f>PRESUPUESTO!K1580</f>
        <v/>
      </c>
      <c r="D1581" s="87" t="str">
        <f>PRESUPUESTO!L1580</f>
        <v/>
      </c>
      <c r="E1581" s="56" t="str">
        <f>PRESUPUESTO!N1580</f>
        <v/>
      </c>
      <c r="F1581" s="50"/>
      <c r="G1581" s="89" t="str">
        <f>IF(PRESUPUESTO!S1580="","",PRESUPUESTO!S1580)</f>
        <v/>
      </c>
      <c r="H1581" s="89" t="str">
        <f>PRESUPUESTO!T1580</f>
        <v/>
      </c>
      <c r="I1581" s="97" t="str">
        <f>PRESUPUESTO!U1580</f>
        <v/>
      </c>
      <c r="K1581" s="45" t="str">
        <f>PRESUPUESTO!X1580</f>
        <v/>
      </c>
    </row>
    <row r="1582" spans="1:11" s="74" customFormat="1" ht="12" x14ac:dyDescent="0.2">
      <c r="A1582" s="78" t="str">
        <f>PRESUPUESTO!I1581</f>
        <v/>
      </c>
      <c r="B1582" s="78"/>
      <c r="C1582" s="107" t="str">
        <f>PRESUPUESTO!K1581</f>
        <v/>
      </c>
      <c r="D1582" s="87" t="str">
        <f>PRESUPUESTO!L1581</f>
        <v/>
      </c>
      <c r="E1582" s="56" t="str">
        <f>PRESUPUESTO!N1581</f>
        <v/>
      </c>
      <c r="F1582" s="50"/>
      <c r="G1582" s="89" t="str">
        <f>IF(PRESUPUESTO!S1581="","",PRESUPUESTO!S1581)</f>
        <v/>
      </c>
      <c r="H1582" s="89" t="str">
        <f>PRESUPUESTO!T1581</f>
        <v/>
      </c>
      <c r="I1582" s="97" t="str">
        <f>PRESUPUESTO!U1581</f>
        <v/>
      </c>
      <c r="K1582" s="45" t="str">
        <f>PRESUPUESTO!X1581</f>
        <v/>
      </c>
    </row>
    <row r="1583" spans="1:11" s="74" customFormat="1" ht="12" x14ac:dyDescent="0.2">
      <c r="A1583" s="78" t="str">
        <f>PRESUPUESTO!I1582</f>
        <v/>
      </c>
      <c r="B1583" s="78"/>
      <c r="C1583" s="107" t="str">
        <f>PRESUPUESTO!K1582</f>
        <v/>
      </c>
      <c r="D1583" s="87" t="str">
        <f>PRESUPUESTO!L1582</f>
        <v/>
      </c>
      <c r="E1583" s="56" t="str">
        <f>PRESUPUESTO!N1582</f>
        <v/>
      </c>
      <c r="F1583" s="50"/>
      <c r="G1583" s="89" t="str">
        <f>IF(PRESUPUESTO!S1582="","",PRESUPUESTO!S1582)</f>
        <v/>
      </c>
      <c r="H1583" s="89" t="str">
        <f>PRESUPUESTO!T1582</f>
        <v/>
      </c>
      <c r="I1583" s="97" t="str">
        <f>PRESUPUESTO!U1582</f>
        <v/>
      </c>
      <c r="K1583" s="45" t="str">
        <f>PRESUPUESTO!X1582</f>
        <v/>
      </c>
    </row>
    <row r="1584" spans="1:11" s="74" customFormat="1" ht="12" x14ac:dyDescent="0.2">
      <c r="A1584" s="78" t="str">
        <f>PRESUPUESTO!I1583</f>
        <v/>
      </c>
      <c r="B1584" s="78"/>
      <c r="C1584" s="107" t="str">
        <f>PRESUPUESTO!K1583</f>
        <v/>
      </c>
      <c r="D1584" s="87" t="str">
        <f>PRESUPUESTO!L1583</f>
        <v/>
      </c>
      <c r="E1584" s="56" t="str">
        <f>PRESUPUESTO!N1583</f>
        <v/>
      </c>
      <c r="F1584" s="50"/>
      <c r="G1584" s="89" t="str">
        <f>IF(PRESUPUESTO!S1583="","",PRESUPUESTO!S1583)</f>
        <v/>
      </c>
      <c r="H1584" s="89" t="str">
        <f>PRESUPUESTO!T1583</f>
        <v/>
      </c>
      <c r="I1584" s="97" t="str">
        <f>PRESUPUESTO!U1583</f>
        <v/>
      </c>
      <c r="K1584" s="45" t="str">
        <f>PRESUPUESTO!X1583</f>
        <v/>
      </c>
    </row>
    <row r="1585" spans="1:11" s="74" customFormat="1" ht="12" x14ac:dyDescent="0.2">
      <c r="A1585" s="78" t="str">
        <f>PRESUPUESTO!I1584</f>
        <v/>
      </c>
      <c r="B1585" s="78"/>
      <c r="C1585" s="107" t="str">
        <f>PRESUPUESTO!K1584</f>
        <v/>
      </c>
      <c r="D1585" s="87" t="str">
        <f>PRESUPUESTO!L1584</f>
        <v/>
      </c>
      <c r="E1585" s="56" t="str">
        <f>PRESUPUESTO!N1584</f>
        <v/>
      </c>
      <c r="F1585" s="50"/>
      <c r="G1585" s="89" t="str">
        <f>IF(PRESUPUESTO!S1584="","",PRESUPUESTO!S1584)</f>
        <v/>
      </c>
      <c r="H1585" s="89" t="str">
        <f>PRESUPUESTO!T1584</f>
        <v/>
      </c>
      <c r="I1585" s="97" t="str">
        <f>PRESUPUESTO!U1584</f>
        <v/>
      </c>
      <c r="K1585" s="45" t="str">
        <f>PRESUPUESTO!X1584</f>
        <v/>
      </c>
    </row>
    <row r="1586" spans="1:11" s="74" customFormat="1" ht="12" x14ac:dyDescent="0.2">
      <c r="A1586" s="78" t="str">
        <f>PRESUPUESTO!I1585</f>
        <v/>
      </c>
      <c r="B1586" s="78"/>
      <c r="C1586" s="107" t="str">
        <f>PRESUPUESTO!K1585</f>
        <v/>
      </c>
      <c r="D1586" s="87" t="str">
        <f>PRESUPUESTO!L1585</f>
        <v/>
      </c>
      <c r="E1586" s="56" t="str">
        <f>PRESUPUESTO!N1585</f>
        <v/>
      </c>
      <c r="F1586" s="50"/>
      <c r="G1586" s="89" t="str">
        <f>IF(PRESUPUESTO!S1585="","",PRESUPUESTO!S1585)</f>
        <v/>
      </c>
      <c r="H1586" s="89" t="str">
        <f>PRESUPUESTO!T1585</f>
        <v/>
      </c>
      <c r="I1586" s="97" t="str">
        <f>PRESUPUESTO!U1585</f>
        <v/>
      </c>
      <c r="K1586" s="45" t="str">
        <f>PRESUPUESTO!X1585</f>
        <v/>
      </c>
    </row>
    <row r="1587" spans="1:11" s="74" customFormat="1" ht="12" x14ac:dyDescent="0.2">
      <c r="A1587" s="78" t="str">
        <f>PRESUPUESTO!I1586</f>
        <v/>
      </c>
      <c r="B1587" s="78"/>
      <c r="C1587" s="107" t="str">
        <f>PRESUPUESTO!K1586</f>
        <v/>
      </c>
      <c r="D1587" s="87" t="str">
        <f>PRESUPUESTO!L1586</f>
        <v/>
      </c>
      <c r="E1587" s="56" t="str">
        <f>PRESUPUESTO!N1586</f>
        <v/>
      </c>
      <c r="F1587" s="50"/>
      <c r="G1587" s="89" t="str">
        <f>IF(PRESUPUESTO!S1586="","",PRESUPUESTO!S1586)</f>
        <v/>
      </c>
      <c r="H1587" s="89" t="str">
        <f>PRESUPUESTO!T1586</f>
        <v/>
      </c>
      <c r="I1587" s="97" t="str">
        <f>PRESUPUESTO!U1586</f>
        <v/>
      </c>
      <c r="K1587" s="45" t="str">
        <f>PRESUPUESTO!X1586</f>
        <v/>
      </c>
    </row>
    <row r="1588" spans="1:11" s="74" customFormat="1" ht="12" x14ac:dyDescent="0.2">
      <c r="A1588" s="78" t="str">
        <f>PRESUPUESTO!I1587</f>
        <v/>
      </c>
      <c r="B1588" s="78"/>
      <c r="C1588" s="107" t="str">
        <f>PRESUPUESTO!K1587</f>
        <v/>
      </c>
      <c r="D1588" s="87" t="str">
        <f>PRESUPUESTO!L1587</f>
        <v/>
      </c>
      <c r="E1588" s="56" t="str">
        <f>PRESUPUESTO!N1587</f>
        <v/>
      </c>
      <c r="F1588" s="50"/>
      <c r="G1588" s="89" t="str">
        <f>IF(PRESUPUESTO!S1587="","",PRESUPUESTO!S1587)</f>
        <v/>
      </c>
      <c r="H1588" s="89" t="str">
        <f>PRESUPUESTO!T1587</f>
        <v/>
      </c>
      <c r="I1588" s="97" t="str">
        <f>PRESUPUESTO!U1587</f>
        <v/>
      </c>
      <c r="K1588" s="45" t="str">
        <f>PRESUPUESTO!X1587</f>
        <v/>
      </c>
    </row>
    <row r="1589" spans="1:11" s="74" customFormat="1" ht="12" x14ac:dyDescent="0.2">
      <c r="A1589" s="78" t="str">
        <f>PRESUPUESTO!I1588</f>
        <v/>
      </c>
      <c r="B1589" s="78"/>
      <c r="C1589" s="107" t="str">
        <f>PRESUPUESTO!K1588</f>
        <v/>
      </c>
      <c r="D1589" s="87" t="str">
        <f>PRESUPUESTO!L1588</f>
        <v/>
      </c>
      <c r="E1589" s="56" t="str">
        <f>PRESUPUESTO!N1588</f>
        <v/>
      </c>
      <c r="F1589" s="50"/>
      <c r="G1589" s="89" t="str">
        <f>IF(PRESUPUESTO!S1588="","",PRESUPUESTO!S1588)</f>
        <v/>
      </c>
      <c r="H1589" s="89" t="str">
        <f>PRESUPUESTO!T1588</f>
        <v/>
      </c>
      <c r="I1589" s="97" t="str">
        <f>PRESUPUESTO!U1588</f>
        <v/>
      </c>
      <c r="K1589" s="45" t="str">
        <f>PRESUPUESTO!X1588</f>
        <v/>
      </c>
    </row>
    <row r="1590" spans="1:11" s="74" customFormat="1" ht="12" x14ac:dyDescent="0.2">
      <c r="A1590" s="78" t="str">
        <f>PRESUPUESTO!I1589</f>
        <v/>
      </c>
      <c r="B1590" s="78"/>
      <c r="C1590" s="107" t="str">
        <f>PRESUPUESTO!K1589</f>
        <v/>
      </c>
      <c r="D1590" s="87" t="str">
        <f>PRESUPUESTO!L1589</f>
        <v/>
      </c>
      <c r="E1590" s="56" t="str">
        <f>PRESUPUESTO!N1589</f>
        <v/>
      </c>
      <c r="F1590" s="50"/>
      <c r="G1590" s="89" t="str">
        <f>IF(PRESUPUESTO!S1589="","",PRESUPUESTO!S1589)</f>
        <v/>
      </c>
      <c r="H1590" s="89" t="str">
        <f>PRESUPUESTO!T1589</f>
        <v/>
      </c>
      <c r="I1590" s="97" t="str">
        <f>PRESUPUESTO!U1589</f>
        <v/>
      </c>
      <c r="K1590" s="45" t="str">
        <f>PRESUPUESTO!X1589</f>
        <v/>
      </c>
    </row>
    <row r="1591" spans="1:11" s="74" customFormat="1" ht="12" x14ac:dyDescent="0.2">
      <c r="A1591" s="78" t="str">
        <f>PRESUPUESTO!I1590</f>
        <v/>
      </c>
      <c r="B1591" s="78"/>
      <c r="C1591" s="107" t="str">
        <f>PRESUPUESTO!K1590</f>
        <v/>
      </c>
      <c r="D1591" s="87" t="str">
        <f>PRESUPUESTO!L1590</f>
        <v/>
      </c>
      <c r="E1591" s="56" t="str">
        <f>PRESUPUESTO!N1590</f>
        <v/>
      </c>
      <c r="F1591" s="50"/>
      <c r="G1591" s="89" t="str">
        <f>IF(PRESUPUESTO!S1590="","",PRESUPUESTO!S1590)</f>
        <v/>
      </c>
      <c r="H1591" s="89" t="str">
        <f>PRESUPUESTO!T1590</f>
        <v/>
      </c>
      <c r="I1591" s="97" t="str">
        <f>PRESUPUESTO!U1590</f>
        <v/>
      </c>
      <c r="K1591" s="45" t="str">
        <f>PRESUPUESTO!X1590</f>
        <v/>
      </c>
    </row>
    <row r="1592" spans="1:11" s="74" customFormat="1" ht="12" x14ac:dyDescent="0.2">
      <c r="A1592" s="78" t="str">
        <f>PRESUPUESTO!I1591</f>
        <v/>
      </c>
      <c r="B1592" s="78"/>
      <c r="C1592" s="107" t="str">
        <f>PRESUPUESTO!K1591</f>
        <v/>
      </c>
      <c r="D1592" s="87" t="str">
        <f>PRESUPUESTO!L1591</f>
        <v/>
      </c>
      <c r="E1592" s="56" t="str">
        <f>PRESUPUESTO!N1591</f>
        <v/>
      </c>
      <c r="F1592" s="50"/>
      <c r="G1592" s="89" t="str">
        <f>IF(PRESUPUESTO!S1591="","",PRESUPUESTO!S1591)</f>
        <v/>
      </c>
      <c r="H1592" s="89" t="str">
        <f>PRESUPUESTO!T1591</f>
        <v/>
      </c>
      <c r="I1592" s="97" t="str">
        <f>PRESUPUESTO!U1591</f>
        <v/>
      </c>
      <c r="K1592" s="45" t="str">
        <f>PRESUPUESTO!X1591</f>
        <v/>
      </c>
    </row>
    <row r="1593" spans="1:11" s="74" customFormat="1" ht="12" x14ac:dyDescent="0.2">
      <c r="A1593" s="78" t="str">
        <f>PRESUPUESTO!I1592</f>
        <v/>
      </c>
      <c r="B1593" s="78"/>
      <c r="C1593" s="107" t="str">
        <f>PRESUPUESTO!K1592</f>
        <v/>
      </c>
      <c r="D1593" s="87" t="str">
        <f>PRESUPUESTO!L1592</f>
        <v/>
      </c>
      <c r="E1593" s="56" t="str">
        <f>PRESUPUESTO!N1592</f>
        <v/>
      </c>
      <c r="F1593" s="50"/>
      <c r="G1593" s="89" t="str">
        <f>IF(PRESUPUESTO!S1592="","",PRESUPUESTO!S1592)</f>
        <v/>
      </c>
      <c r="H1593" s="89" t="str">
        <f>PRESUPUESTO!T1592</f>
        <v/>
      </c>
      <c r="I1593" s="97" t="str">
        <f>PRESUPUESTO!U1592</f>
        <v/>
      </c>
      <c r="K1593" s="45" t="str">
        <f>PRESUPUESTO!X1592</f>
        <v/>
      </c>
    </row>
    <row r="1594" spans="1:11" s="74" customFormat="1" ht="12" x14ac:dyDescent="0.2">
      <c r="A1594" s="78" t="str">
        <f>PRESUPUESTO!I1593</f>
        <v/>
      </c>
      <c r="B1594" s="78"/>
      <c r="C1594" s="107" t="str">
        <f>PRESUPUESTO!K1593</f>
        <v/>
      </c>
      <c r="D1594" s="87" t="str">
        <f>PRESUPUESTO!L1593</f>
        <v/>
      </c>
      <c r="E1594" s="56" t="str">
        <f>PRESUPUESTO!N1593</f>
        <v/>
      </c>
      <c r="F1594" s="50"/>
      <c r="G1594" s="89" t="str">
        <f>IF(PRESUPUESTO!S1593="","",PRESUPUESTO!S1593)</f>
        <v/>
      </c>
      <c r="H1594" s="89" t="str">
        <f>PRESUPUESTO!T1593</f>
        <v/>
      </c>
      <c r="I1594" s="97" t="str">
        <f>PRESUPUESTO!U1593</f>
        <v/>
      </c>
      <c r="K1594" s="45" t="str">
        <f>PRESUPUESTO!X1593</f>
        <v/>
      </c>
    </row>
    <row r="1595" spans="1:11" s="74" customFormat="1" ht="12" x14ac:dyDescent="0.2">
      <c r="A1595" s="78" t="str">
        <f>PRESUPUESTO!I1594</f>
        <v/>
      </c>
      <c r="B1595" s="78"/>
      <c r="C1595" s="107" t="str">
        <f>PRESUPUESTO!K1594</f>
        <v/>
      </c>
      <c r="D1595" s="87" t="str">
        <f>PRESUPUESTO!L1594</f>
        <v/>
      </c>
      <c r="E1595" s="56" t="str">
        <f>PRESUPUESTO!N1594</f>
        <v/>
      </c>
      <c r="F1595" s="50"/>
      <c r="G1595" s="89" t="str">
        <f>IF(PRESUPUESTO!S1594="","",PRESUPUESTO!S1594)</f>
        <v/>
      </c>
      <c r="H1595" s="89" t="str">
        <f>PRESUPUESTO!T1594</f>
        <v/>
      </c>
      <c r="I1595" s="97" t="str">
        <f>PRESUPUESTO!U1594</f>
        <v/>
      </c>
      <c r="K1595" s="45" t="str">
        <f>PRESUPUESTO!X1594</f>
        <v/>
      </c>
    </row>
    <row r="1596" spans="1:11" s="74" customFormat="1" ht="12" x14ac:dyDescent="0.2">
      <c r="A1596" s="78" t="str">
        <f>PRESUPUESTO!I1595</f>
        <v/>
      </c>
      <c r="B1596" s="78"/>
      <c r="C1596" s="107" t="str">
        <f>PRESUPUESTO!K1595</f>
        <v/>
      </c>
      <c r="D1596" s="87" t="str">
        <f>PRESUPUESTO!L1595</f>
        <v/>
      </c>
      <c r="E1596" s="56" t="str">
        <f>PRESUPUESTO!N1595</f>
        <v/>
      </c>
      <c r="F1596" s="50"/>
      <c r="G1596" s="89" t="str">
        <f>IF(PRESUPUESTO!S1595="","",PRESUPUESTO!S1595)</f>
        <v/>
      </c>
      <c r="H1596" s="89" t="str">
        <f>PRESUPUESTO!T1595</f>
        <v/>
      </c>
      <c r="I1596" s="97" t="str">
        <f>PRESUPUESTO!U1595</f>
        <v/>
      </c>
      <c r="K1596" s="45" t="str">
        <f>PRESUPUESTO!X1595</f>
        <v/>
      </c>
    </row>
    <row r="1597" spans="1:11" s="74" customFormat="1" ht="12" x14ac:dyDescent="0.2">
      <c r="A1597" s="78" t="str">
        <f>PRESUPUESTO!I1596</f>
        <v/>
      </c>
      <c r="B1597" s="78"/>
      <c r="C1597" s="107" t="str">
        <f>PRESUPUESTO!K1596</f>
        <v/>
      </c>
      <c r="D1597" s="87" t="str">
        <f>PRESUPUESTO!L1596</f>
        <v/>
      </c>
      <c r="E1597" s="56" t="str">
        <f>PRESUPUESTO!N1596</f>
        <v/>
      </c>
      <c r="F1597" s="50"/>
      <c r="G1597" s="89" t="str">
        <f>IF(PRESUPUESTO!S1596="","",PRESUPUESTO!S1596)</f>
        <v/>
      </c>
      <c r="H1597" s="89" t="str">
        <f>PRESUPUESTO!T1596</f>
        <v/>
      </c>
      <c r="I1597" s="97" t="str">
        <f>PRESUPUESTO!U1596</f>
        <v/>
      </c>
      <c r="K1597" s="45" t="str">
        <f>PRESUPUESTO!X1596</f>
        <v/>
      </c>
    </row>
    <row r="1598" spans="1:11" s="74" customFormat="1" ht="12" x14ac:dyDescent="0.2">
      <c r="A1598" s="78" t="str">
        <f>PRESUPUESTO!I1597</f>
        <v/>
      </c>
      <c r="B1598" s="78"/>
      <c r="C1598" s="107" t="str">
        <f>PRESUPUESTO!K1597</f>
        <v/>
      </c>
      <c r="D1598" s="87" t="str">
        <f>PRESUPUESTO!L1597</f>
        <v/>
      </c>
      <c r="E1598" s="56" t="str">
        <f>PRESUPUESTO!N1597</f>
        <v/>
      </c>
      <c r="F1598" s="50"/>
      <c r="G1598" s="89" t="str">
        <f>IF(PRESUPUESTO!S1597="","",PRESUPUESTO!S1597)</f>
        <v/>
      </c>
      <c r="H1598" s="89" t="str">
        <f>PRESUPUESTO!T1597</f>
        <v/>
      </c>
      <c r="I1598" s="97" t="str">
        <f>PRESUPUESTO!U1597</f>
        <v/>
      </c>
      <c r="K1598" s="45" t="str">
        <f>PRESUPUESTO!X1597</f>
        <v/>
      </c>
    </row>
    <row r="1599" spans="1:11" s="74" customFormat="1" ht="12" x14ac:dyDescent="0.2">
      <c r="A1599" s="78" t="str">
        <f>PRESUPUESTO!I1598</f>
        <v/>
      </c>
      <c r="B1599" s="78"/>
      <c r="C1599" s="107" t="str">
        <f>PRESUPUESTO!K1598</f>
        <v/>
      </c>
      <c r="D1599" s="87" t="str">
        <f>PRESUPUESTO!L1598</f>
        <v/>
      </c>
      <c r="E1599" s="56" t="str">
        <f>PRESUPUESTO!N1598</f>
        <v/>
      </c>
      <c r="F1599" s="50"/>
      <c r="G1599" s="89" t="str">
        <f>IF(PRESUPUESTO!S1598="","",PRESUPUESTO!S1598)</f>
        <v/>
      </c>
      <c r="H1599" s="89" t="str">
        <f>PRESUPUESTO!T1598</f>
        <v/>
      </c>
      <c r="I1599" s="97" t="str">
        <f>PRESUPUESTO!U1598</f>
        <v/>
      </c>
      <c r="K1599" s="45" t="str">
        <f>PRESUPUESTO!X1598</f>
        <v/>
      </c>
    </row>
    <row r="1600" spans="1:11" s="74" customFormat="1" ht="12" x14ac:dyDescent="0.2">
      <c r="A1600" s="78" t="str">
        <f>PRESUPUESTO!I1599</f>
        <v/>
      </c>
      <c r="B1600" s="78"/>
      <c r="C1600" s="107" t="str">
        <f>PRESUPUESTO!K1599</f>
        <v/>
      </c>
      <c r="D1600" s="87" t="str">
        <f>PRESUPUESTO!L1599</f>
        <v/>
      </c>
      <c r="E1600" s="56" t="str">
        <f>PRESUPUESTO!N1599</f>
        <v/>
      </c>
      <c r="F1600" s="50"/>
      <c r="G1600" s="89" t="str">
        <f>IF(PRESUPUESTO!S1599="","",PRESUPUESTO!S1599)</f>
        <v/>
      </c>
      <c r="H1600" s="89" t="str">
        <f>PRESUPUESTO!T1599</f>
        <v/>
      </c>
      <c r="I1600" s="97" t="str">
        <f>PRESUPUESTO!U1599</f>
        <v/>
      </c>
      <c r="K1600" s="45" t="str">
        <f>PRESUPUESTO!X1599</f>
        <v/>
      </c>
    </row>
    <row r="1601" spans="1:11" s="74" customFormat="1" ht="12" x14ac:dyDescent="0.2">
      <c r="A1601" s="78" t="str">
        <f>PRESUPUESTO!I1600</f>
        <v/>
      </c>
      <c r="B1601" s="78"/>
      <c r="C1601" s="107" t="str">
        <f>PRESUPUESTO!K1600</f>
        <v/>
      </c>
      <c r="D1601" s="87" t="str">
        <f>PRESUPUESTO!L1600</f>
        <v/>
      </c>
      <c r="E1601" s="56" t="str">
        <f>PRESUPUESTO!N1600</f>
        <v/>
      </c>
      <c r="F1601" s="50"/>
      <c r="G1601" s="89" t="str">
        <f>IF(PRESUPUESTO!S1600="","",PRESUPUESTO!S1600)</f>
        <v/>
      </c>
      <c r="H1601" s="89" t="str">
        <f>PRESUPUESTO!T1600</f>
        <v/>
      </c>
      <c r="I1601" s="97" t="str">
        <f>PRESUPUESTO!U1600</f>
        <v/>
      </c>
      <c r="K1601" s="45" t="str">
        <f>PRESUPUESTO!X1600</f>
        <v/>
      </c>
    </row>
    <row r="1602" spans="1:11" s="74" customFormat="1" ht="12" x14ac:dyDescent="0.2">
      <c r="A1602" s="78" t="str">
        <f>PRESUPUESTO!I1601</f>
        <v/>
      </c>
      <c r="B1602" s="78"/>
      <c r="C1602" s="107" t="str">
        <f>PRESUPUESTO!K1601</f>
        <v/>
      </c>
      <c r="D1602" s="87" t="str">
        <f>PRESUPUESTO!L1601</f>
        <v/>
      </c>
      <c r="E1602" s="56" t="str">
        <f>PRESUPUESTO!N1601</f>
        <v/>
      </c>
      <c r="F1602" s="50"/>
      <c r="G1602" s="89" t="str">
        <f>IF(PRESUPUESTO!S1601="","",PRESUPUESTO!S1601)</f>
        <v/>
      </c>
      <c r="H1602" s="89" t="str">
        <f>PRESUPUESTO!T1601</f>
        <v/>
      </c>
      <c r="I1602" s="97" t="str">
        <f>PRESUPUESTO!U1601</f>
        <v/>
      </c>
      <c r="K1602" s="45" t="str">
        <f>PRESUPUESTO!X1601</f>
        <v/>
      </c>
    </row>
    <row r="1603" spans="1:11" s="74" customFormat="1" ht="12" x14ac:dyDescent="0.2">
      <c r="A1603" s="78" t="str">
        <f>PRESUPUESTO!I1602</f>
        <v/>
      </c>
      <c r="B1603" s="78"/>
      <c r="C1603" s="107" t="str">
        <f>PRESUPUESTO!K1602</f>
        <v/>
      </c>
      <c r="D1603" s="87" t="str">
        <f>PRESUPUESTO!L1602</f>
        <v/>
      </c>
      <c r="E1603" s="56" t="str">
        <f>PRESUPUESTO!N1602</f>
        <v/>
      </c>
      <c r="F1603" s="50"/>
      <c r="G1603" s="89" t="str">
        <f>IF(PRESUPUESTO!S1602="","",PRESUPUESTO!S1602)</f>
        <v/>
      </c>
      <c r="H1603" s="89" t="str">
        <f>PRESUPUESTO!T1602</f>
        <v/>
      </c>
      <c r="I1603" s="97" t="str">
        <f>PRESUPUESTO!U1602</f>
        <v/>
      </c>
      <c r="K1603" s="45" t="str">
        <f>PRESUPUESTO!X1602</f>
        <v/>
      </c>
    </row>
    <row r="1604" spans="1:11" s="74" customFormat="1" ht="12" x14ac:dyDescent="0.2">
      <c r="A1604" s="78" t="str">
        <f>PRESUPUESTO!I1603</f>
        <v/>
      </c>
      <c r="B1604" s="78"/>
      <c r="C1604" s="107" t="str">
        <f>PRESUPUESTO!K1603</f>
        <v/>
      </c>
      <c r="D1604" s="87" t="str">
        <f>PRESUPUESTO!L1603</f>
        <v/>
      </c>
      <c r="E1604" s="56" t="str">
        <f>PRESUPUESTO!N1603</f>
        <v/>
      </c>
      <c r="F1604" s="50"/>
      <c r="G1604" s="89" t="str">
        <f>IF(PRESUPUESTO!S1603="","",PRESUPUESTO!S1603)</f>
        <v/>
      </c>
      <c r="H1604" s="89" t="str">
        <f>PRESUPUESTO!T1603</f>
        <v/>
      </c>
      <c r="I1604" s="97" t="str">
        <f>PRESUPUESTO!U1603</f>
        <v/>
      </c>
      <c r="K1604" s="45" t="str">
        <f>PRESUPUESTO!X1603</f>
        <v/>
      </c>
    </row>
    <row r="1605" spans="1:11" s="74" customFormat="1" ht="12" x14ac:dyDescent="0.2">
      <c r="A1605" s="78" t="str">
        <f>PRESUPUESTO!I1604</f>
        <v/>
      </c>
      <c r="B1605" s="78"/>
      <c r="C1605" s="107" t="str">
        <f>PRESUPUESTO!K1604</f>
        <v/>
      </c>
      <c r="D1605" s="87" t="str">
        <f>PRESUPUESTO!L1604</f>
        <v/>
      </c>
      <c r="E1605" s="56" t="str">
        <f>PRESUPUESTO!N1604</f>
        <v/>
      </c>
      <c r="F1605" s="50"/>
      <c r="G1605" s="89" t="str">
        <f>IF(PRESUPUESTO!S1604="","",PRESUPUESTO!S1604)</f>
        <v/>
      </c>
      <c r="H1605" s="89" t="str">
        <f>PRESUPUESTO!T1604</f>
        <v/>
      </c>
      <c r="I1605" s="97" t="str">
        <f>PRESUPUESTO!U1604</f>
        <v/>
      </c>
      <c r="K1605" s="45" t="str">
        <f>PRESUPUESTO!X1604</f>
        <v/>
      </c>
    </row>
    <row r="1606" spans="1:11" s="74" customFormat="1" ht="12" x14ac:dyDescent="0.2">
      <c r="A1606" s="78" t="str">
        <f>PRESUPUESTO!I1605</f>
        <v/>
      </c>
      <c r="B1606" s="78"/>
      <c r="C1606" s="107" t="str">
        <f>PRESUPUESTO!K1605</f>
        <v/>
      </c>
      <c r="D1606" s="87" t="str">
        <f>PRESUPUESTO!L1605</f>
        <v/>
      </c>
      <c r="E1606" s="56" t="str">
        <f>PRESUPUESTO!N1605</f>
        <v/>
      </c>
      <c r="F1606" s="50"/>
      <c r="G1606" s="89" t="str">
        <f>IF(PRESUPUESTO!S1605="","",PRESUPUESTO!S1605)</f>
        <v/>
      </c>
      <c r="H1606" s="89" t="str">
        <f>PRESUPUESTO!T1605</f>
        <v/>
      </c>
      <c r="I1606" s="97" t="str">
        <f>PRESUPUESTO!U1605</f>
        <v/>
      </c>
      <c r="K1606" s="45" t="str">
        <f>PRESUPUESTO!X1605</f>
        <v/>
      </c>
    </row>
    <row r="1607" spans="1:11" s="74" customFormat="1" ht="12" x14ac:dyDescent="0.2">
      <c r="A1607" s="78" t="str">
        <f>PRESUPUESTO!I1606</f>
        <v/>
      </c>
      <c r="B1607" s="78"/>
      <c r="C1607" s="107" t="str">
        <f>PRESUPUESTO!K1606</f>
        <v/>
      </c>
      <c r="D1607" s="87" t="str">
        <f>PRESUPUESTO!L1606</f>
        <v/>
      </c>
      <c r="E1607" s="56" t="str">
        <f>PRESUPUESTO!N1606</f>
        <v/>
      </c>
      <c r="F1607" s="50"/>
      <c r="G1607" s="89" t="str">
        <f>IF(PRESUPUESTO!S1606="","",PRESUPUESTO!S1606)</f>
        <v/>
      </c>
      <c r="H1607" s="89" t="str">
        <f>PRESUPUESTO!T1606</f>
        <v/>
      </c>
      <c r="I1607" s="97" t="str">
        <f>PRESUPUESTO!U1606</f>
        <v/>
      </c>
      <c r="K1607" s="45" t="str">
        <f>PRESUPUESTO!X1606</f>
        <v/>
      </c>
    </row>
    <row r="1608" spans="1:11" s="74" customFormat="1" ht="12" x14ac:dyDescent="0.2">
      <c r="A1608" s="78" t="str">
        <f>PRESUPUESTO!I1607</f>
        <v/>
      </c>
      <c r="B1608" s="78"/>
      <c r="C1608" s="107" t="str">
        <f>PRESUPUESTO!K1607</f>
        <v/>
      </c>
      <c r="D1608" s="87" t="str">
        <f>PRESUPUESTO!L1607</f>
        <v/>
      </c>
      <c r="E1608" s="56" t="str">
        <f>PRESUPUESTO!N1607</f>
        <v/>
      </c>
      <c r="F1608" s="50"/>
      <c r="G1608" s="89" t="str">
        <f>IF(PRESUPUESTO!S1607="","",PRESUPUESTO!S1607)</f>
        <v/>
      </c>
      <c r="H1608" s="89" t="str">
        <f>PRESUPUESTO!T1607</f>
        <v/>
      </c>
      <c r="I1608" s="97" t="str">
        <f>PRESUPUESTO!U1607</f>
        <v/>
      </c>
      <c r="K1608" s="45" t="str">
        <f>PRESUPUESTO!X1607</f>
        <v/>
      </c>
    </row>
    <row r="1609" spans="1:11" s="74" customFormat="1" ht="12" x14ac:dyDescent="0.2">
      <c r="A1609" s="78" t="str">
        <f>PRESUPUESTO!I1608</f>
        <v/>
      </c>
      <c r="B1609" s="78"/>
      <c r="C1609" s="107" t="str">
        <f>PRESUPUESTO!K1608</f>
        <v/>
      </c>
      <c r="D1609" s="87" t="str">
        <f>PRESUPUESTO!L1608</f>
        <v/>
      </c>
      <c r="E1609" s="56" t="str">
        <f>PRESUPUESTO!N1608</f>
        <v/>
      </c>
      <c r="F1609" s="50"/>
      <c r="G1609" s="89" t="str">
        <f>IF(PRESUPUESTO!S1608="","",PRESUPUESTO!S1608)</f>
        <v/>
      </c>
      <c r="H1609" s="89" t="str">
        <f>PRESUPUESTO!T1608</f>
        <v/>
      </c>
      <c r="I1609" s="97" t="str">
        <f>PRESUPUESTO!U1608</f>
        <v/>
      </c>
      <c r="K1609" s="45" t="str">
        <f>PRESUPUESTO!X1608</f>
        <v/>
      </c>
    </row>
    <row r="1610" spans="1:11" s="74" customFormat="1" ht="12" x14ac:dyDescent="0.2">
      <c r="A1610" s="78" t="str">
        <f>PRESUPUESTO!I1609</f>
        <v/>
      </c>
      <c r="B1610" s="78"/>
      <c r="C1610" s="107" t="str">
        <f>PRESUPUESTO!K1609</f>
        <v/>
      </c>
      <c r="D1610" s="87" t="str">
        <f>PRESUPUESTO!L1609</f>
        <v/>
      </c>
      <c r="E1610" s="56" t="str">
        <f>PRESUPUESTO!N1609</f>
        <v/>
      </c>
      <c r="F1610" s="50"/>
      <c r="G1610" s="89" t="str">
        <f>IF(PRESUPUESTO!S1609="","",PRESUPUESTO!S1609)</f>
        <v/>
      </c>
      <c r="H1610" s="89" t="str">
        <f>PRESUPUESTO!T1609</f>
        <v/>
      </c>
      <c r="I1610" s="97" t="str">
        <f>PRESUPUESTO!U1609</f>
        <v/>
      </c>
      <c r="K1610" s="45" t="str">
        <f>PRESUPUESTO!X1609</f>
        <v/>
      </c>
    </row>
    <row r="1611" spans="1:11" s="74" customFormat="1" ht="12" x14ac:dyDescent="0.2">
      <c r="A1611" s="78" t="str">
        <f>PRESUPUESTO!I1610</f>
        <v/>
      </c>
      <c r="B1611" s="78"/>
      <c r="C1611" s="107" t="str">
        <f>PRESUPUESTO!K1610</f>
        <v/>
      </c>
      <c r="D1611" s="87" t="str">
        <f>PRESUPUESTO!L1610</f>
        <v/>
      </c>
      <c r="E1611" s="56" t="str">
        <f>PRESUPUESTO!N1610</f>
        <v/>
      </c>
      <c r="F1611" s="50"/>
      <c r="G1611" s="89" t="str">
        <f>IF(PRESUPUESTO!S1610="","",PRESUPUESTO!S1610)</f>
        <v/>
      </c>
      <c r="H1611" s="89" t="str">
        <f>PRESUPUESTO!T1610</f>
        <v/>
      </c>
      <c r="I1611" s="97" t="str">
        <f>PRESUPUESTO!U1610</f>
        <v/>
      </c>
      <c r="K1611" s="45" t="str">
        <f>PRESUPUESTO!X1610</f>
        <v/>
      </c>
    </row>
    <row r="1612" spans="1:11" s="74" customFormat="1" ht="12" x14ac:dyDescent="0.2">
      <c r="A1612" s="78" t="str">
        <f>PRESUPUESTO!I1611</f>
        <v/>
      </c>
      <c r="B1612" s="78"/>
      <c r="C1612" s="107" t="str">
        <f>PRESUPUESTO!K1611</f>
        <v/>
      </c>
      <c r="D1612" s="87" t="str">
        <f>PRESUPUESTO!L1611</f>
        <v/>
      </c>
      <c r="E1612" s="56" t="str">
        <f>PRESUPUESTO!N1611</f>
        <v/>
      </c>
      <c r="F1612" s="50"/>
      <c r="G1612" s="89" t="str">
        <f>IF(PRESUPUESTO!S1611="","",PRESUPUESTO!S1611)</f>
        <v/>
      </c>
      <c r="H1612" s="89" t="str">
        <f>PRESUPUESTO!T1611</f>
        <v/>
      </c>
      <c r="I1612" s="97" t="str">
        <f>PRESUPUESTO!U1611</f>
        <v/>
      </c>
      <c r="K1612" s="45" t="str">
        <f>PRESUPUESTO!X1611</f>
        <v/>
      </c>
    </row>
    <row r="1613" spans="1:11" s="74" customFormat="1" ht="12" x14ac:dyDescent="0.2">
      <c r="A1613" s="78" t="str">
        <f>PRESUPUESTO!I1612</f>
        <v/>
      </c>
      <c r="B1613" s="78"/>
      <c r="C1613" s="107" t="str">
        <f>PRESUPUESTO!K1612</f>
        <v/>
      </c>
      <c r="D1613" s="87" t="str">
        <f>PRESUPUESTO!L1612</f>
        <v/>
      </c>
      <c r="E1613" s="56" t="str">
        <f>PRESUPUESTO!N1612</f>
        <v/>
      </c>
      <c r="F1613" s="50"/>
      <c r="G1613" s="89" t="str">
        <f>IF(PRESUPUESTO!S1612="","",PRESUPUESTO!S1612)</f>
        <v/>
      </c>
      <c r="H1613" s="89" t="str">
        <f>PRESUPUESTO!T1612</f>
        <v/>
      </c>
      <c r="I1613" s="97" t="str">
        <f>PRESUPUESTO!U1612</f>
        <v/>
      </c>
      <c r="K1613" s="45" t="str">
        <f>PRESUPUESTO!X1612</f>
        <v/>
      </c>
    </row>
    <row r="1614" spans="1:11" s="74" customFormat="1" ht="12" x14ac:dyDescent="0.2">
      <c r="A1614" s="78" t="str">
        <f>PRESUPUESTO!I1613</f>
        <v/>
      </c>
      <c r="B1614" s="78"/>
      <c r="C1614" s="107" t="str">
        <f>PRESUPUESTO!K1613</f>
        <v/>
      </c>
      <c r="D1614" s="87" t="str">
        <f>PRESUPUESTO!L1613</f>
        <v/>
      </c>
      <c r="E1614" s="56" t="str">
        <f>PRESUPUESTO!N1613</f>
        <v/>
      </c>
      <c r="F1614" s="50"/>
      <c r="G1614" s="89" t="str">
        <f>IF(PRESUPUESTO!S1613="","",PRESUPUESTO!S1613)</f>
        <v/>
      </c>
      <c r="H1614" s="89" t="str">
        <f>PRESUPUESTO!T1613</f>
        <v/>
      </c>
      <c r="I1614" s="97" t="str">
        <f>PRESUPUESTO!U1613</f>
        <v/>
      </c>
      <c r="K1614" s="45" t="str">
        <f>PRESUPUESTO!X1613</f>
        <v/>
      </c>
    </row>
    <row r="1615" spans="1:11" s="74" customFormat="1" ht="12" x14ac:dyDescent="0.2">
      <c r="A1615" s="78" t="str">
        <f>PRESUPUESTO!I1614</f>
        <v/>
      </c>
      <c r="B1615" s="78"/>
      <c r="C1615" s="107" t="str">
        <f>PRESUPUESTO!K1614</f>
        <v/>
      </c>
      <c r="D1615" s="87" t="str">
        <f>PRESUPUESTO!L1614</f>
        <v/>
      </c>
      <c r="E1615" s="56" t="str">
        <f>PRESUPUESTO!N1614</f>
        <v/>
      </c>
      <c r="F1615" s="50"/>
      <c r="G1615" s="89" t="str">
        <f>IF(PRESUPUESTO!S1614="","",PRESUPUESTO!S1614)</f>
        <v/>
      </c>
      <c r="H1615" s="89" t="str">
        <f>PRESUPUESTO!T1614</f>
        <v/>
      </c>
      <c r="I1615" s="97" t="str">
        <f>PRESUPUESTO!U1614</f>
        <v/>
      </c>
      <c r="K1615" s="45" t="str">
        <f>PRESUPUESTO!X1614</f>
        <v/>
      </c>
    </row>
    <row r="1616" spans="1:11" s="74" customFormat="1" ht="12" x14ac:dyDescent="0.2">
      <c r="A1616" s="78" t="str">
        <f>PRESUPUESTO!I1615</f>
        <v/>
      </c>
      <c r="B1616" s="78"/>
      <c r="C1616" s="107" t="str">
        <f>PRESUPUESTO!K1615</f>
        <v/>
      </c>
      <c r="D1616" s="87" t="str">
        <f>PRESUPUESTO!L1615</f>
        <v/>
      </c>
      <c r="E1616" s="56" t="str">
        <f>PRESUPUESTO!N1615</f>
        <v/>
      </c>
      <c r="F1616" s="50"/>
      <c r="G1616" s="89" t="str">
        <f>IF(PRESUPUESTO!S1615="","",PRESUPUESTO!S1615)</f>
        <v/>
      </c>
      <c r="H1616" s="89" t="str">
        <f>PRESUPUESTO!T1615</f>
        <v/>
      </c>
      <c r="I1616" s="97" t="str">
        <f>PRESUPUESTO!U1615</f>
        <v/>
      </c>
      <c r="K1616" s="45" t="str">
        <f>PRESUPUESTO!X1615</f>
        <v/>
      </c>
    </row>
    <row r="1617" spans="1:11" s="74" customFormat="1" ht="12" x14ac:dyDescent="0.2">
      <c r="A1617" s="78" t="str">
        <f>PRESUPUESTO!I1616</f>
        <v/>
      </c>
      <c r="B1617" s="78"/>
      <c r="C1617" s="107" t="str">
        <f>PRESUPUESTO!K1616</f>
        <v/>
      </c>
      <c r="D1617" s="87" t="str">
        <f>PRESUPUESTO!L1616</f>
        <v/>
      </c>
      <c r="E1617" s="56" t="str">
        <f>PRESUPUESTO!N1616</f>
        <v/>
      </c>
      <c r="F1617" s="50"/>
      <c r="G1617" s="89" t="str">
        <f>IF(PRESUPUESTO!S1616="","",PRESUPUESTO!S1616)</f>
        <v/>
      </c>
      <c r="H1617" s="89" t="str">
        <f>PRESUPUESTO!T1616</f>
        <v/>
      </c>
      <c r="I1617" s="97" t="str">
        <f>PRESUPUESTO!U1616</f>
        <v/>
      </c>
      <c r="K1617" s="45" t="str">
        <f>PRESUPUESTO!X1616</f>
        <v/>
      </c>
    </row>
    <row r="1618" spans="1:11" s="74" customFormat="1" ht="12" x14ac:dyDescent="0.2">
      <c r="A1618" s="78" t="str">
        <f>PRESUPUESTO!I1617</f>
        <v/>
      </c>
      <c r="B1618" s="78"/>
      <c r="C1618" s="107" t="str">
        <f>PRESUPUESTO!K1617</f>
        <v/>
      </c>
      <c r="D1618" s="87" t="str">
        <f>PRESUPUESTO!L1617</f>
        <v/>
      </c>
      <c r="E1618" s="56" t="str">
        <f>PRESUPUESTO!N1617</f>
        <v/>
      </c>
      <c r="F1618" s="50"/>
      <c r="G1618" s="89" t="str">
        <f>IF(PRESUPUESTO!S1617="","",PRESUPUESTO!S1617)</f>
        <v/>
      </c>
      <c r="H1618" s="89" t="str">
        <f>PRESUPUESTO!T1617</f>
        <v/>
      </c>
      <c r="I1618" s="97" t="str">
        <f>PRESUPUESTO!U1617</f>
        <v/>
      </c>
      <c r="K1618" s="45" t="str">
        <f>PRESUPUESTO!X1617</f>
        <v/>
      </c>
    </row>
    <row r="1619" spans="1:11" s="74" customFormat="1" ht="12" x14ac:dyDescent="0.2">
      <c r="A1619" s="78" t="str">
        <f>PRESUPUESTO!I1618</f>
        <v/>
      </c>
      <c r="B1619" s="78"/>
      <c r="C1619" s="107" t="str">
        <f>PRESUPUESTO!K1618</f>
        <v/>
      </c>
      <c r="D1619" s="87" t="str">
        <f>PRESUPUESTO!L1618</f>
        <v/>
      </c>
      <c r="E1619" s="56" t="str">
        <f>PRESUPUESTO!N1618</f>
        <v/>
      </c>
      <c r="F1619" s="50"/>
      <c r="G1619" s="89" t="str">
        <f>IF(PRESUPUESTO!S1618="","",PRESUPUESTO!S1618)</f>
        <v/>
      </c>
      <c r="H1619" s="89" t="str">
        <f>PRESUPUESTO!T1618</f>
        <v/>
      </c>
      <c r="I1619" s="97" t="str">
        <f>PRESUPUESTO!U1618</f>
        <v/>
      </c>
      <c r="K1619" s="45" t="str">
        <f>PRESUPUESTO!X1618</f>
        <v/>
      </c>
    </row>
    <row r="1620" spans="1:11" s="74" customFormat="1" ht="12" x14ac:dyDescent="0.2">
      <c r="A1620" s="78" t="str">
        <f>PRESUPUESTO!I1619</f>
        <v/>
      </c>
      <c r="B1620" s="78"/>
      <c r="C1620" s="107" t="str">
        <f>PRESUPUESTO!K1619</f>
        <v/>
      </c>
      <c r="D1620" s="87" t="str">
        <f>PRESUPUESTO!L1619</f>
        <v/>
      </c>
      <c r="E1620" s="56" t="str">
        <f>PRESUPUESTO!N1619</f>
        <v/>
      </c>
      <c r="F1620" s="50"/>
      <c r="G1620" s="89" t="str">
        <f>IF(PRESUPUESTO!S1619="","",PRESUPUESTO!S1619)</f>
        <v/>
      </c>
      <c r="H1620" s="89" t="str">
        <f>PRESUPUESTO!T1619</f>
        <v/>
      </c>
      <c r="I1620" s="97" t="str">
        <f>PRESUPUESTO!U1619</f>
        <v/>
      </c>
      <c r="K1620" s="45" t="str">
        <f>PRESUPUESTO!X1619</f>
        <v/>
      </c>
    </row>
    <row r="1621" spans="1:11" s="74" customFormat="1" ht="12" x14ac:dyDescent="0.2">
      <c r="A1621" s="78" t="str">
        <f>PRESUPUESTO!I1620</f>
        <v/>
      </c>
      <c r="B1621" s="78"/>
      <c r="C1621" s="107" t="str">
        <f>PRESUPUESTO!K1620</f>
        <v/>
      </c>
      <c r="D1621" s="87" t="str">
        <f>PRESUPUESTO!L1620</f>
        <v/>
      </c>
      <c r="E1621" s="56" t="str">
        <f>PRESUPUESTO!N1620</f>
        <v/>
      </c>
      <c r="F1621" s="50"/>
      <c r="G1621" s="89" t="str">
        <f>IF(PRESUPUESTO!S1620="","",PRESUPUESTO!S1620)</f>
        <v/>
      </c>
      <c r="H1621" s="89" t="str">
        <f>PRESUPUESTO!T1620</f>
        <v/>
      </c>
      <c r="I1621" s="97" t="str">
        <f>PRESUPUESTO!U1620</f>
        <v/>
      </c>
      <c r="K1621" s="45" t="str">
        <f>PRESUPUESTO!X1620</f>
        <v/>
      </c>
    </row>
    <row r="1622" spans="1:11" s="74" customFormat="1" ht="12" x14ac:dyDescent="0.2">
      <c r="A1622" s="78" t="str">
        <f>PRESUPUESTO!I1621</f>
        <v/>
      </c>
      <c r="B1622" s="78"/>
      <c r="C1622" s="107" t="str">
        <f>PRESUPUESTO!K1621</f>
        <v/>
      </c>
      <c r="D1622" s="87" t="str">
        <f>PRESUPUESTO!L1621</f>
        <v/>
      </c>
      <c r="E1622" s="56" t="str">
        <f>PRESUPUESTO!N1621</f>
        <v/>
      </c>
      <c r="F1622" s="50"/>
      <c r="G1622" s="89" t="str">
        <f>IF(PRESUPUESTO!S1621="","",PRESUPUESTO!S1621)</f>
        <v/>
      </c>
      <c r="H1622" s="89" t="str">
        <f>PRESUPUESTO!T1621</f>
        <v/>
      </c>
      <c r="I1622" s="97" t="str">
        <f>PRESUPUESTO!U1621</f>
        <v/>
      </c>
      <c r="K1622" s="45" t="str">
        <f>PRESUPUESTO!X1621</f>
        <v/>
      </c>
    </row>
    <row r="1623" spans="1:11" s="74" customFormat="1" ht="12" x14ac:dyDescent="0.2">
      <c r="A1623" s="78" t="str">
        <f>PRESUPUESTO!I1622</f>
        <v/>
      </c>
      <c r="B1623" s="78"/>
      <c r="C1623" s="107" t="str">
        <f>PRESUPUESTO!K1622</f>
        <v/>
      </c>
      <c r="D1623" s="87" t="str">
        <f>PRESUPUESTO!L1622</f>
        <v/>
      </c>
      <c r="E1623" s="56" t="str">
        <f>PRESUPUESTO!N1622</f>
        <v/>
      </c>
      <c r="F1623" s="50"/>
      <c r="G1623" s="89" t="str">
        <f>IF(PRESUPUESTO!S1622="","",PRESUPUESTO!S1622)</f>
        <v/>
      </c>
      <c r="H1623" s="89" t="str">
        <f>PRESUPUESTO!T1622</f>
        <v/>
      </c>
      <c r="I1623" s="97" t="str">
        <f>PRESUPUESTO!U1622</f>
        <v/>
      </c>
      <c r="K1623" s="45" t="str">
        <f>PRESUPUESTO!X1622</f>
        <v/>
      </c>
    </row>
    <row r="1624" spans="1:11" s="74" customFormat="1" ht="12" x14ac:dyDescent="0.2">
      <c r="A1624" s="78" t="str">
        <f>PRESUPUESTO!I1623</f>
        <v/>
      </c>
      <c r="B1624" s="78"/>
      <c r="C1624" s="107" t="str">
        <f>PRESUPUESTO!K1623</f>
        <v/>
      </c>
      <c r="D1624" s="87" t="str">
        <f>PRESUPUESTO!L1623</f>
        <v/>
      </c>
      <c r="E1624" s="56" t="str">
        <f>PRESUPUESTO!N1623</f>
        <v/>
      </c>
      <c r="F1624" s="50"/>
      <c r="G1624" s="89" t="str">
        <f>IF(PRESUPUESTO!S1623="","",PRESUPUESTO!S1623)</f>
        <v/>
      </c>
      <c r="H1624" s="89" t="str">
        <f>PRESUPUESTO!T1623</f>
        <v/>
      </c>
      <c r="I1624" s="97" t="str">
        <f>PRESUPUESTO!U1623</f>
        <v/>
      </c>
      <c r="K1624" s="45" t="str">
        <f>PRESUPUESTO!X1623</f>
        <v/>
      </c>
    </row>
    <row r="1625" spans="1:11" s="74" customFormat="1" ht="12" x14ac:dyDescent="0.2">
      <c r="A1625" s="78" t="str">
        <f>PRESUPUESTO!I1624</f>
        <v/>
      </c>
      <c r="B1625" s="78"/>
      <c r="C1625" s="107" t="str">
        <f>PRESUPUESTO!K1624</f>
        <v/>
      </c>
      <c r="D1625" s="87" t="str">
        <f>PRESUPUESTO!L1624</f>
        <v/>
      </c>
      <c r="E1625" s="56" t="str">
        <f>PRESUPUESTO!N1624</f>
        <v/>
      </c>
      <c r="F1625" s="50"/>
      <c r="G1625" s="89" t="str">
        <f>IF(PRESUPUESTO!S1624="","",PRESUPUESTO!S1624)</f>
        <v/>
      </c>
      <c r="H1625" s="89" t="str">
        <f>PRESUPUESTO!T1624</f>
        <v/>
      </c>
      <c r="I1625" s="97" t="str">
        <f>PRESUPUESTO!U1624</f>
        <v/>
      </c>
      <c r="K1625" s="45" t="str">
        <f>PRESUPUESTO!X1624</f>
        <v/>
      </c>
    </row>
    <row r="1626" spans="1:11" s="74" customFormat="1" ht="12" x14ac:dyDescent="0.2">
      <c r="A1626" s="78" t="str">
        <f>PRESUPUESTO!I1625</f>
        <v/>
      </c>
      <c r="B1626" s="78"/>
      <c r="C1626" s="107" t="str">
        <f>PRESUPUESTO!K1625</f>
        <v/>
      </c>
      <c r="D1626" s="87" t="str">
        <f>PRESUPUESTO!L1625</f>
        <v/>
      </c>
      <c r="E1626" s="56" t="str">
        <f>PRESUPUESTO!N1625</f>
        <v/>
      </c>
      <c r="F1626" s="50"/>
      <c r="G1626" s="89" t="str">
        <f>IF(PRESUPUESTO!S1625="","",PRESUPUESTO!S1625)</f>
        <v/>
      </c>
      <c r="H1626" s="89" t="str">
        <f>PRESUPUESTO!T1625</f>
        <v/>
      </c>
      <c r="I1626" s="97" t="str">
        <f>PRESUPUESTO!U1625</f>
        <v/>
      </c>
      <c r="K1626" s="45" t="str">
        <f>PRESUPUESTO!X1625</f>
        <v/>
      </c>
    </row>
    <row r="1627" spans="1:11" s="74" customFormat="1" ht="12" x14ac:dyDescent="0.2">
      <c r="A1627" s="78" t="str">
        <f>PRESUPUESTO!I1626</f>
        <v/>
      </c>
      <c r="B1627" s="78"/>
      <c r="C1627" s="107" t="str">
        <f>PRESUPUESTO!K1626</f>
        <v/>
      </c>
      <c r="D1627" s="87" t="str">
        <f>PRESUPUESTO!L1626</f>
        <v/>
      </c>
      <c r="E1627" s="56" t="str">
        <f>PRESUPUESTO!N1626</f>
        <v/>
      </c>
      <c r="F1627" s="50"/>
      <c r="G1627" s="89" t="str">
        <f>IF(PRESUPUESTO!S1626="","",PRESUPUESTO!S1626)</f>
        <v/>
      </c>
      <c r="H1627" s="89" t="str">
        <f>PRESUPUESTO!T1626</f>
        <v/>
      </c>
      <c r="I1627" s="97" t="str">
        <f>PRESUPUESTO!U1626</f>
        <v/>
      </c>
      <c r="K1627" s="45" t="str">
        <f>PRESUPUESTO!X1626</f>
        <v/>
      </c>
    </row>
    <row r="1628" spans="1:11" s="74" customFormat="1" ht="12" x14ac:dyDescent="0.2">
      <c r="A1628" s="78" t="str">
        <f>PRESUPUESTO!I1627</f>
        <v/>
      </c>
      <c r="B1628" s="78"/>
      <c r="C1628" s="107" t="str">
        <f>PRESUPUESTO!K1627</f>
        <v/>
      </c>
      <c r="D1628" s="87" t="str">
        <f>PRESUPUESTO!L1627</f>
        <v/>
      </c>
      <c r="E1628" s="56" t="str">
        <f>PRESUPUESTO!N1627</f>
        <v/>
      </c>
      <c r="F1628" s="50"/>
      <c r="G1628" s="89" t="str">
        <f>IF(PRESUPUESTO!S1627="","",PRESUPUESTO!S1627)</f>
        <v/>
      </c>
      <c r="H1628" s="89" t="str">
        <f>PRESUPUESTO!T1627</f>
        <v/>
      </c>
      <c r="I1628" s="97" t="str">
        <f>PRESUPUESTO!U1627</f>
        <v/>
      </c>
      <c r="K1628" s="45" t="str">
        <f>PRESUPUESTO!X1627</f>
        <v/>
      </c>
    </row>
    <row r="1629" spans="1:11" s="74" customFormat="1" ht="12" x14ac:dyDescent="0.2">
      <c r="A1629" s="78" t="str">
        <f>PRESUPUESTO!I1628</f>
        <v/>
      </c>
      <c r="B1629" s="78"/>
      <c r="C1629" s="107" t="str">
        <f>PRESUPUESTO!K1628</f>
        <v/>
      </c>
      <c r="D1629" s="87" t="str">
        <f>PRESUPUESTO!L1628</f>
        <v/>
      </c>
      <c r="E1629" s="56" t="str">
        <f>PRESUPUESTO!N1628</f>
        <v/>
      </c>
      <c r="F1629" s="50"/>
      <c r="G1629" s="89" t="str">
        <f>IF(PRESUPUESTO!S1628="","",PRESUPUESTO!S1628)</f>
        <v/>
      </c>
      <c r="H1629" s="89" t="str">
        <f>PRESUPUESTO!T1628</f>
        <v/>
      </c>
      <c r="I1629" s="97" t="str">
        <f>PRESUPUESTO!U1628</f>
        <v/>
      </c>
      <c r="K1629" s="45" t="str">
        <f>PRESUPUESTO!X1628</f>
        <v/>
      </c>
    </row>
    <row r="1630" spans="1:11" s="74" customFormat="1" ht="12" x14ac:dyDescent="0.2">
      <c r="A1630" s="78" t="str">
        <f>PRESUPUESTO!I1629</f>
        <v/>
      </c>
      <c r="B1630" s="78"/>
      <c r="C1630" s="107" t="str">
        <f>PRESUPUESTO!K1629</f>
        <v/>
      </c>
      <c r="D1630" s="87" t="str">
        <f>PRESUPUESTO!L1629</f>
        <v/>
      </c>
      <c r="E1630" s="56" t="str">
        <f>PRESUPUESTO!N1629</f>
        <v/>
      </c>
      <c r="F1630" s="50"/>
      <c r="G1630" s="89" t="str">
        <f>IF(PRESUPUESTO!S1629="","",PRESUPUESTO!S1629)</f>
        <v/>
      </c>
      <c r="H1630" s="89" t="str">
        <f>PRESUPUESTO!T1629</f>
        <v/>
      </c>
      <c r="I1630" s="97" t="str">
        <f>PRESUPUESTO!U1629</f>
        <v/>
      </c>
      <c r="K1630" s="45" t="str">
        <f>PRESUPUESTO!X1629</f>
        <v/>
      </c>
    </row>
    <row r="1631" spans="1:11" s="74" customFormat="1" ht="12" x14ac:dyDescent="0.2">
      <c r="A1631" s="78" t="str">
        <f>PRESUPUESTO!I1630</f>
        <v/>
      </c>
      <c r="B1631" s="78"/>
      <c r="C1631" s="107" t="str">
        <f>PRESUPUESTO!K1630</f>
        <v/>
      </c>
      <c r="D1631" s="87" t="str">
        <f>PRESUPUESTO!L1630</f>
        <v/>
      </c>
      <c r="E1631" s="56" t="str">
        <f>PRESUPUESTO!N1630</f>
        <v/>
      </c>
      <c r="F1631" s="50"/>
      <c r="G1631" s="89" t="str">
        <f>IF(PRESUPUESTO!S1630="","",PRESUPUESTO!S1630)</f>
        <v/>
      </c>
      <c r="H1631" s="89" t="str">
        <f>PRESUPUESTO!T1630</f>
        <v/>
      </c>
      <c r="I1631" s="97" t="str">
        <f>PRESUPUESTO!U1630</f>
        <v/>
      </c>
      <c r="K1631" s="45" t="str">
        <f>PRESUPUESTO!X1630</f>
        <v/>
      </c>
    </row>
    <row r="1632" spans="1:11" s="74" customFormat="1" ht="12" x14ac:dyDescent="0.2">
      <c r="A1632" s="78" t="str">
        <f>PRESUPUESTO!I1631</f>
        <v/>
      </c>
      <c r="B1632" s="78"/>
      <c r="C1632" s="107" t="str">
        <f>PRESUPUESTO!K1631</f>
        <v/>
      </c>
      <c r="D1632" s="87" t="str">
        <f>PRESUPUESTO!L1631</f>
        <v/>
      </c>
      <c r="E1632" s="56" t="str">
        <f>PRESUPUESTO!N1631</f>
        <v/>
      </c>
      <c r="F1632" s="50"/>
      <c r="G1632" s="89" t="str">
        <f>IF(PRESUPUESTO!S1631="","",PRESUPUESTO!S1631)</f>
        <v/>
      </c>
      <c r="H1632" s="89" t="str">
        <f>PRESUPUESTO!T1631</f>
        <v/>
      </c>
      <c r="I1632" s="97" t="str">
        <f>PRESUPUESTO!U1631</f>
        <v/>
      </c>
      <c r="K1632" s="45" t="str">
        <f>PRESUPUESTO!X1631</f>
        <v/>
      </c>
    </row>
    <row r="1633" spans="1:11" s="74" customFormat="1" ht="12" x14ac:dyDescent="0.2">
      <c r="A1633" s="78" t="str">
        <f>PRESUPUESTO!I1632</f>
        <v/>
      </c>
      <c r="B1633" s="78"/>
      <c r="C1633" s="107" t="str">
        <f>PRESUPUESTO!K1632</f>
        <v/>
      </c>
      <c r="D1633" s="87" t="str">
        <f>PRESUPUESTO!L1632</f>
        <v/>
      </c>
      <c r="E1633" s="56" t="str">
        <f>PRESUPUESTO!N1632</f>
        <v/>
      </c>
      <c r="F1633" s="50"/>
      <c r="G1633" s="89" t="str">
        <f>IF(PRESUPUESTO!S1632="","",PRESUPUESTO!S1632)</f>
        <v/>
      </c>
      <c r="H1633" s="89" t="str">
        <f>PRESUPUESTO!T1632</f>
        <v/>
      </c>
      <c r="I1633" s="97" t="str">
        <f>PRESUPUESTO!U1632</f>
        <v/>
      </c>
      <c r="K1633" s="45" t="str">
        <f>PRESUPUESTO!X1632</f>
        <v/>
      </c>
    </row>
    <row r="1634" spans="1:11" s="74" customFormat="1" ht="12" x14ac:dyDescent="0.2">
      <c r="A1634" s="78" t="str">
        <f>PRESUPUESTO!I1633</f>
        <v/>
      </c>
      <c r="B1634" s="78"/>
      <c r="C1634" s="107" t="str">
        <f>PRESUPUESTO!K1633</f>
        <v/>
      </c>
      <c r="D1634" s="87" t="str">
        <f>PRESUPUESTO!L1633</f>
        <v/>
      </c>
      <c r="E1634" s="56" t="str">
        <f>PRESUPUESTO!N1633</f>
        <v/>
      </c>
      <c r="F1634" s="50"/>
      <c r="G1634" s="89" t="str">
        <f>IF(PRESUPUESTO!S1633="","",PRESUPUESTO!S1633)</f>
        <v/>
      </c>
      <c r="H1634" s="89" t="str">
        <f>PRESUPUESTO!T1633</f>
        <v/>
      </c>
      <c r="I1634" s="97" t="str">
        <f>PRESUPUESTO!U1633</f>
        <v/>
      </c>
      <c r="K1634" s="45" t="str">
        <f>PRESUPUESTO!X1633</f>
        <v/>
      </c>
    </row>
    <row r="1635" spans="1:11" s="74" customFormat="1" ht="12" x14ac:dyDescent="0.2">
      <c r="A1635" s="78" t="str">
        <f>PRESUPUESTO!I1634</f>
        <v/>
      </c>
      <c r="B1635" s="78"/>
      <c r="C1635" s="107" t="str">
        <f>PRESUPUESTO!K1634</f>
        <v/>
      </c>
      <c r="D1635" s="87" t="str">
        <f>PRESUPUESTO!L1634</f>
        <v/>
      </c>
      <c r="E1635" s="56" t="str">
        <f>PRESUPUESTO!N1634</f>
        <v/>
      </c>
      <c r="F1635" s="50"/>
      <c r="G1635" s="89" t="str">
        <f>IF(PRESUPUESTO!S1634="","",PRESUPUESTO!S1634)</f>
        <v/>
      </c>
      <c r="H1635" s="89" t="str">
        <f>PRESUPUESTO!T1634</f>
        <v/>
      </c>
      <c r="I1635" s="97" t="str">
        <f>PRESUPUESTO!U1634</f>
        <v/>
      </c>
      <c r="K1635" s="45" t="str">
        <f>PRESUPUESTO!X1634</f>
        <v/>
      </c>
    </row>
    <row r="1636" spans="1:11" s="74" customFormat="1" ht="12" x14ac:dyDescent="0.2">
      <c r="A1636" s="78" t="str">
        <f>PRESUPUESTO!I1635</f>
        <v/>
      </c>
      <c r="B1636" s="78"/>
      <c r="C1636" s="107" t="str">
        <f>PRESUPUESTO!K1635</f>
        <v/>
      </c>
      <c r="D1636" s="87" t="str">
        <f>PRESUPUESTO!L1635</f>
        <v/>
      </c>
      <c r="E1636" s="56" t="str">
        <f>PRESUPUESTO!N1635</f>
        <v/>
      </c>
      <c r="F1636" s="50"/>
      <c r="G1636" s="89" t="str">
        <f>IF(PRESUPUESTO!S1635="","",PRESUPUESTO!S1635)</f>
        <v/>
      </c>
      <c r="H1636" s="89" t="str">
        <f>PRESUPUESTO!T1635</f>
        <v/>
      </c>
      <c r="I1636" s="97" t="str">
        <f>PRESUPUESTO!U1635</f>
        <v/>
      </c>
      <c r="K1636" s="45" t="str">
        <f>PRESUPUESTO!X1635</f>
        <v/>
      </c>
    </row>
    <row r="1637" spans="1:11" s="74" customFormat="1" ht="12" x14ac:dyDescent="0.2">
      <c r="A1637" s="78" t="str">
        <f>PRESUPUESTO!I1636</f>
        <v/>
      </c>
      <c r="B1637" s="78"/>
      <c r="C1637" s="107" t="str">
        <f>PRESUPUESTO!K1636</f>
        <v/>
      </c>
      <c r="D1637" s="87" t="str">
        <f>PRESUPUESTO!L1636</f>
        <v/>
      </c>
      <c r="E1637" s="56" t="str">
        <f>PRESUPUESTO!N1636</f>
        <v/>
      </c>
      <c r="F1637" s="50"/>
      <c r="G1637" s="89" t="str">
        <f>IF(PRESUPUESTO!S1636="","",PRESUPUESTO!S1636)</f>
        <v/>
      </c>
      <c r="H1637" s="89" t="str">
        <f>PRESUPUESTO!T1636</f>
        <v/>
      </c>
      <c r="I1637" s="97" t="str">
        <f>PRESUPUESTO!U1636</f>
        <v/>
      </c>
      <c r="K1637" s="45" t="str">
        <f>PRESUPUESTO!X1636</f>
        <v/>
      </c>
    </row>
    <row r="1638" spans="1:11" s="74" customFormat="1" ht="12" x14ac:dyDescent="0.2">
      <c r="A1638" s="78" t="str">
        <f>PRESUPUESTO!I1637</f>
        <v/>
      </c>
      <c r="B1638" s="78"/>
      <c r="C1638" s="107" t="str">
        <f>PRESUPUESTO!K1637</f>
        <v/>
      </c>
      <c r="D1638" s="87" t="str">
        <f>PRESUPUESTO!L1637</f>
        <v/>
      </c>
      <c r="E1638" s="56" t="str">
        <f>PRESUPUESTO!N1637</f>
        <v/>
      </c>
      <c r="F1638" s="50"/>
      <c r="G1638" s="89" t="str">
        <f>IF(PRESUPUESTO!S1637="","",PRESUPUESTO!S1637)</f>
        <v/>
      </c>
      <c r="H1638" s="89" t="str">
        <f>PRESUPUESTO!T1637</f>
        <v/>
      </c>
      <c r="I1638" s="97" t="str">
        <f>PRESUPUESTO!U1637</f>
        <v/>
      </c>
      <c r="K1638" s="45" t="str">
        <f>PRESUPUESTO!X1637</f>
        <v/>
      </c>
    </row>
    <row r="1639" spans="1:11" s="74" customFormat="1" ht="12" x14ac:dyDescent="0.2">
      <c r="A1639" s="78" t="str">
        <f>PRESUPUESTO!I1638</f>
        <v/>
      </c>
      <c r="B1639" s="78"/>
      <c r="C1639" s="107" t="str">
        <f>PRESUPUESTO!K1638</f>
        <v/>
      </c>
      <c r="D1639" s="87" t="str">
        <f>PRESUPUESTO!L1638</f>
        <v/>
      </c>
      <c r="E1639" s="56" t="str">
        <f>PRESUPUESTO!N1638</f>
        <v/>
      </c>
      <c r="F1639" s="50"/>
      <c r="G1639" s="89" t="str">
        <f>IF(PRESUPUESTO!S1638="","",PRESUPUESTO!S1638)</f>
        <v/>
      </c>
      <c r="H1639" s="89" t="str">
        <f>PRESUPUESTO!T1638</f>
        <v/>
      </c>
      <c r="I1639" s="97" t="str">
        <f>PRESUPUESTO!U1638</f>
        <v/>
      </c>
      <c r="K1639" s="45" t="str">
        <f>PRESUPUESTO!X1638</f>
        <v/>
      </c>
    </row>
    <row r="1640" spans="1:11" s="74" customFormat="1" ht="12" x14ac:dyDescent="0.2">
      <c r="A1640" s="78" t="str">
        <f>PRESUPUESTO!I1639</f>
        <v/>
      </c>
      <c r="B1640" s="78"/>
      <c r="C1640" s="107" t="str">
        <f>PRESUPUESTO!K1639</f>
        <v/>
      </c>
      <c r="D1640" s="87" t="str">
        <f>PRESUPUESTO!L1639</f>
        <v/>
      </c>
      <c r="E1640" s="56" t="str">
        <f>PRESUPUESTO!N1639</f>
        <v/>
      </c>
      <c r="F1640" s="50"/>
      <c r="G1640" s="89" t="str">
        <f>IF(PRESUPUESTO!S1639="","",PRESUPUESTO!S1639)</f>
        <v/>
      </c>
      <c r="H1640" s="89" t="str">
        <f>PRESUPUESTO!T1639</f>
        <v/>
      </c>
      <c r="I1640" s="97" t="str">
        <f>PRESUPUESTO!U1639</f>
        <v/>
      </c>
      <c r="K1640" s="45" t="str">
        <f>PRESUPUESTO!X1639</f>
        <v/>
      </c>
    </row>
    <row r="1641" spans="1:11" s="74" customFormat="1" ht="12" x14ac:dyDescent="0.2">
      <c r="A1641" s="78" t="str">
        <f>PRESUPUESTO!I1640</f>
        <v/>
      </c>
      <c r="B1641" s="78"/>
      <c r="C1641" s="107" t="str">
        <f>PRESUPUESTO!K1640</f>
        <v/>
      </c>
      <c r="D1641" s="87" t="str">
        <f>PRESUPUESTO!L1640</f>
        <v/>
      </c>
      <c r="E1641" s="56" t="str">
        <f>PRESUPUESTO!N1640</f>
        <v/>
      </c>
      <c r="F1641" s="50"/>
      <c r="G1641" s="89" t="str">
        <f>IF(PRESUPUESTO!S1640="","",PRESUPUESTO!S1640)</f>
        <v/>
      </c>
      <c r="H1641" s="89" t="str">
        <f>PRESUPUESTO!T1640</f>
        <v/>
      </c>
      <c r="I1641" s="97" t="str">
        <f>PRESUPUESTO!U1640</f>
        <v/>
      </c>
      <c r="K1641" s="45" t="str">
        <f>PRESUPUESTO!X1640</f>
        <v/>
      </c>
    </row>
    <row r="1642" spans="1:11" s="74" customFormat="1" ht="12" x14ac:dyDescent="0.2">
      <c r="A1642" s="78" t="str">
        <f>PRESUPUESTO!I1641</f>
        <v/>
      </c>
      <c r="B1642" s="78"/>
      <c r="C1642" s="107" t="str">
        <f>PRESUPUESTO!K1641</f>
        <v/>
      </c>
      <c r="D1642" s="87" t="str">
        <f>PRESUPUESTO!L1641</f>
        <v/>
      </c>
      <c r="E1642" s="56" t="str">
        <f>PRESUPUESTO!N1641</f>
        <v/>
      </c>
      <c r="F1642" s="50"/>
      <c r="G1642" s="89" t="str">
        <f>IF(PRESUPUESTO!S1641="","",PRESUPUESTO!S1641)</f>
        <v/>
      </c>
      <c r="H1642" s="89" t="str">
        <f>PRESUPUESTO!T1641</f>
        <v/>
      </c>
      <c r="I1642" s="97" t="str">
        <f>PRESUPUESTO!U1641</f>
        <v/>
      </c>
      <c r="K1642" s="45" t="str">
        <f>PRESUPUESTO!X1641</f>
        <v/>
      </c>
    </row>
    <row r="1643" spans="1:11" s="74" customFormat="1" ht="12" x14ac:dyDescent="0.2">
      <c r="A1643" s="78" t="str">
        <f>PRESUPUESTO!I1642</f>
        <v/>
      </c>
      <c r="B1643" s="78"/>
      <c r="C1643" s="107" t="str">
        <f>PRESUPUESTO!K1642</f>
        <v/>
      </c>
      <c r="D1643" s="87" t="str">
        <f>PRESUPUESTO!L1642</f>
        <v/>
      </c>
      <c r="E1643" s="56" t="str">
        <f>PRESUPUESTO!N1642</f>
        <v/>
      </c>
      <c r="F1643" s="50"/>
      <c r="G1643" s="89" t="str">
        <f>IF(PRESUPUESTO!S1642="","",PRESUPUESTO!S1642)</f>
        <v/>
      </c>
      <c r="H1643" s="89" t="str">
        <f>PRESUPUESTO!T1642</f>
        <v/>
      </c>
      <c r="I1643" s="97" t="str">
        <f>PRESUPUESTO!U1642</f>
        <v/>
      </c>
      <c r="K1643" s="45" t="str">
        <f>PRESUPUESTO!X1642</f>
        <v/>
      </c>
    </row>
    <row r="1644" spans="1:11" s="74" customFormat="1" ht="12" x14ac:dyDescent="0.2">
      <c r="A1644" s="78" t="str">
        <f>PRESUPUESTO!I1643</f>
        <v/>
      </c>
      <c r="B1644" s="78"/>
      <c r="C1644" s="107" t="str">
        <f>PRESUPUESTO!K1643</f>
        <v/>
      </c>
      <c r="D1644" s="87" t="str">
        <f>PRESUPUESTO!L1643</f>
        <v/>
      </c>
      <c r="E1644" s="56" t="str">
        <f>PRESUPUESTO!N1643</f>
        <v/>
      </c>
      <c r="F1644" s="50"/>
      <c r="G1644" s="89" t="str">
        <f>IF(PRESUPUESTO!S1643="","",PRESUPUESTO!S1643)</f>
        <v/>
      </c>
      <c r="H1644" s="89" t="str">
        <f>PRESUPUESTO!T1643</f>
        <v/>
      </c>
      <c r="I1644" s="97" t="str">
        <f>PRESUPUESTO!U1643</f>
        <v/>
      </c>
      <c r="K1644" s="45" t="str">
        <f>PRESUPUESTO!X1643</f>
        <v/>
      </c>
    </row>
    <row r="1645" spans="1:11" s="74" customFormat="1" ht="12" x14ac:dyDescent="0.2">
      <c r="A1645" s="78" t="str">
        <f>PRESUPUESTO!I1644</f>
        <v/>
      </c>
      <c r="B1645" s="78"/>
      <c r="C1645" s="107" t="str">
        <f>PRESUPUESTO!K1644</f>
        <v/>
      </c>
      <c r="D1645" s="87" t="str">
        <f>PRESUPUESTO!L1644</f>
        <v/>
      </c>
      <c r="E1645" s="56" t="str">
        <f>PRESUPUESTO!N1644</f>
        <v/>
      </c>
      <c r="F1645" s="50"/>
      <c r="G1645" s="89" t="str">
        <f>IF(PRESUPUESTO!S1644="","",PRESUPUESTO!S1644)</f>
        <v/>
      </c>
      <c r="H1645" s="89" t="str">
        <f>PRESUPUESTO!T1644</f>
        <v/>
      </c>
      <c r="I1645" s="97" t="str">
        <f>PRESUPUESTO!U1644</f>
        <v/>
      </c>
      <c r="K1645" s="45" t="str">
        <f>PRESUPUESTO!X1644</f>
        <v/>
      </c>
    </row>
    <row r="1646" spans="1:11" s="74" customFormat="1" ht="12" x14ac:dyDescent="0.2">
      <c r="A1646" s="78" t="str">
        <f>PRESUPUESTO!I1645</f>
        <v/>
      </c>
      <c r="B1646" s="78"/>
      <c r="C1646" s="107" t="str">
        <f>PRESUPUESTO!K1645</f>
        <v/>
      </c>
      <c r="D1646" s="87" t="str">
        <f>PRESUPUESTO!L1645</f>
        <v/>
      </c>
      <c r="E1646" s="56" t="str">
        <f>PRESUPUESTO!N1645</f>
        <v/>
      </c>
      <c r="F1646" s="50"/>
      <c r="G1646" s="89" t="str">
        <f>IF(PRESUPUESTO!S1645="","",PRESUPUESTO!S1645)</f>
        <v/>
      </c>
      <c r="H1646" s="89" t="str">
        <f>PRESUPUESTO!T1645</f>
        <v/>
      </c>
      <c r="I1646" s="97" t="str">
        <f>PRESUPUESTO!U1645</f>
        <v/>
      </c>
      <c r="K1646" s="45" t="str">
        <f>PRESUPUESTO!X1645</f>
        <v/>
      </c>
    </row>
    <row r="1647" spans="1:11" s="74" customFormat="1" ht="12" x14ac:dyDescent="0.2">
      <c r="A1647" s="78" t="str">
        <f>PRESUPUESTO!I1646</f>
        <v/>
      </c>
      <c r="B1647" s="78"/>
      <c r="C1647" s="107" t="str">
        <f>PRESUPUESTO!K1646</f>
        <v/>
      </c>
      <c r="D1647" s="87" t="str">
        <f>PRESUPUESTO!L1646</f>
        <v/>
      </c>
      <c r="E1647" s="56" t="str">
        <f>PRESUPUESTO!N1646</f>
        <v/>
      </c>
      <c r="F1647" s="50"/>
      <c r="G1647" s="89" t="str">
        <f>IF(PRESUPUESTO!S1646="","",PRESUPUESTO!S1646)</f>
        <v/>
      </c>
      <c r="H1647" s="89" t="str">
        <f>PRESUPUESTO!T1646</f>
        <v/>
      </c>
      <c r="I1647" s="97" t="str">
        <f>PRESUPUESTO!U1646</f>
        <v/>
      </c>
      <c r="K1647" s="45" t="str">
        <f>PRESUPUESTO!X1646</f>
        <v/>
      </c>
    </row>
    <row r="1648" spans="1:11" s="74" customFormat="1" ht="12" x14ac:dyDescent="0.2">
      <c r="A1648" s="78" t="str">
        <f>PRESUPUESTO!I1647</f>
        <v/>
      </c>
      <c r="B1648" s="78"/>
      <c r="C1648" s="107" t="str">
        <f>PRESUPUESTO!K1647</f>
        <v/>
      </c>
      <c r="D1648" s="87" t="str">
        <f>PRESUPUESTO!L1647</f>
        <v/>
      </c>
      <c r="E1648" s="56" t="str">
        <f>PRESUPUESTO!N1647</f>
        <v/>
      </c>
      <c r="F1648" s="50"/>
      <c r="G1648" s="89" t="str">
        <f>IF(PRESUPUESTO!S1647="","",PRESUPUESTO!S1647)</f>
        <v/>
      </c>
      <c r="H1648" s="89" t="str">
        <f>PRESUPUESTO!T1647</f>
        <v/>
      </c>
      <c r="I1648" s="97" t="str">
        <f>PRESUPUESTO!U1647</f>
        <v/>
      </c>
      <c r="K1648" s="45" t="str">
        <f>PRESUPUESTO!X1647</f>
        <v/>
      </c>
    </row>
    <row r="1649" spans="1:11" s="74" customFormat="1" ht="12" x14ac:dyDescent="0.2">
      <c r="A1649" s="78" t="str">
        <f>PRESUPUESTO!I1648</f>
        <v/>
      </c>
      <c r="B1649" s="78"/>
      <c r="C1649" s="107" t="str">
        <f>PRESUPUESTO!K1648</f>
        <v/>
      </c>
      <c r="D1649" s="87" t="str">
        <f>PRESUPUESTO!L1648</f>
        <v/>
      </c>
      <c r="E1649" s="56" t="str">
        <f>PRESUPUESTO!N1648</f>
        <v/>
      </c>
      <c r="F1649" s="50"/>
      <c r="G1649" s="89" t="str">
        <f>IF(PRESUPUESTO!S1648="","",PRESUPUESTO!S1648)</f>
        <v/>
      </c>
      <c r="H1649" s="89" t="str">
        <f>PRESUPUESTO!T1648</f>
        <v/>
      </c>
      <c r="I1649" s="97" t="str">
        <f>PRESUPUESTO!U1648</f>
        <v/>
      </c>
      <c r="K1649" s="45" t="str">
        <f>PRESUPUESTO!X1648</f>
        <v/>
      </c>
    </row>
    <row r="1650" spans="1:11" s="74" customFormat="1" ht="12" x14ac:dyDescent="0.2">
      <c r="A1650" s="78" t="str">
        <f>PRESUPUESTO!I1649</f>
        <v/>
      </c>
      <c r="B1650" s="78"/>
      <c r="C1650" s="107" t="str">
        <f>PRESUPUESTO!K1649</f>
        <v/>
      </c>
      <c r="D1650" s="87" t="str">
        <f>PRESUPUESTO!L1649</f>
        <v/>
      </c>
      <c r="E1650" s="56" t="str">
        <f>PRESUPUESTO!N1649</f>
        <v/>
      </c>
      <c r="F1650" s="50"/>
      <c r="G1650" s="89" t="str">
        <f>IF(PRESUPUESTO!S1649="","",PRESUPUESTO!S1649)</f>
        <v/>
      </c>
      <c r="H1650" s="89" t="str">
        <f>PRESUPUESTO!T1649</f>
        <v/>
      </c>
      <c r="I1650" s="97" t="str">
        <f>PRESUPUESTO!U1649</f>
        <v/>
      </c>
      <c r="K1650" s="45" t="str">
        <f>PRESUPUESTO!X1649</f>
        <v/>
      </c>
    </row>
    <row r="1651" spans="1:11" s="74" customFormat="1" ht="12" x14ac:dyDescent="0.2">
      <c r="A1651" s="78" t="str">
        <f>PRESUPUESTO!I1650</f>
        <v/>
      </c>
      <c r="B1651" s="78"/>
      <c r="C1651" s="107" t="str">
        <f>PRESUPUESTO!K1650</f>
        <v/>
      </c>
      <c r="D1651" s="87" t="str">
        <f>PRESUPUESTO!L1650</f>
        <v/>
      </c>
      <c r="E1651" s="56" t="str">
        <f>PRESUPUESTO!N1650</f>
        <v/>
      </c>
      <c r="F1651" s="50"/>
      <c r="G1651" s="89" t="str">
        <f>IF(PRESUPUESTO!S1650="","",PRESUPUESTO!S1650)</f>
        <v/>
      </c>
      <c r="H1651" s="89" t="str">
        <f>PRESUPUESTO!T1650</f>
        <v/>
      </c>
      <c r="I1651" s="97" t="str">
        <f>PRESUPUESTO!U1650</f>
        <v/>
      </c>
      <c r="K1651" s="45" t="str">
        <f>PRESUPUESTO!X1650</f>
        <v/>
      </c>
    </row>
    <row r="1652" spans="1:11" s="74" customFormat="1" ht="12" x14ac:dyDescent="0.2">
      <c r="A1652" s="78" t="str">
        <f>PRESUPUESTO!I1651</f>
        <v/>
      </c>
      <c r="B1652" s="78"/>
      <c r="C1652" s="107" t="str">
        <f>PRESUPUESTO!K1651</f>
        <v/>
      </c>
      <c r="D1652" s="87" t="str">
        <f>PRESUPUESTO!L1651</f>
        <v/>
      </c>
      <c r="E1652" s="56" t="str">
        <f>PRESUPUESTO!N1651</f>
        <v/>
      </c>
      <c r="F1652" s="50"/>
      <c r="G1652" s="89" t="str">
        <f>IF(PRESUPUESTO!S1651="","",PRESUPUESTO!S1651)</f>
        <v/>
      </c>
      <c r="H1652" s="89" t="str">
        <f>PRESUPUESTO!T1651</f>
        <v/>
      </c>
      <c r="I1652" s="97" t="str">
        <f>PRESUPUESTO!U1651</f>
        <v/>
      </c>
      <c r="K1652" s="45" t="str">
        <f>PRESUPUESTO!X1651</f>
        <v/>
      </c>
    </row>
    <row r="1653" spans="1:11" s="74" customFormat="1" ht="12" x14ac:dyDescent="0.2">
      <c r="A1653" s="78" t="str">
        <f>PRESUPUESTO!I1652</f>
        <v/>
      </c>
      <c r="B1653" s="78"/>
      <c r="C1653" s="107" t="str">
        <f>PRESUPUESTO!K1652</f>
        <v/>
      </c>
      <c r="D1653" s="87" t="str">
        <f>PRESUPUESTO!L1652</f>
        <v/>
      </c>
      <c r="E1653" s="56" t="str">
        <f>PRESUPUESTO!N1652</f>
        <v/>
      </c>
      <c r="F1653" s="50"/>
      <c r="G1653" s="89" t="str">
        <f>IF(PRESUPUESTO!S1652="","",PRESUPUESTO!S1652)</f>
        <v/>
      </c>
      <c r="H1653" s="89" t="str">
        <f>PRESUPUESTO!T1652</f>
        <v/>
      </c>
      <c r="I1653" s="97" t="str">
        <f>PRESUPUESTO!U1652</f>
        <v/>
      </c>
      <c r="K1653" s="45" t="str">
        <f>PRESUPUESTO!X1652</f>
        <v/>
      </c>
    </row>
    <row r="1654" spans="1:11" s="74" customFormat="1" ht="12" x14ac:dyDescent="0.2">
      <c r="A1654" s="78" t="str">
        <f>PRESUPUESTO!I1653</f>
        <v/>
      </c>
      <c r="B1654" s="78"/>
      <c r="C1654" s="107" t="str">
        <f>PRESUPUESTO!K1653</f>
        <v/>
      </c>
      <c r="D1654" s="87" t="str">
        <f>PRESUPUESTO!L1653</f>
        <v/>
      </c>
      <c r="E1654" s="56" t="str">
        <f>PRESUPUESTO!N1653</f>
        <v/>
      </c>
      <c r="F1654" s="50"/>
      <c r="G1654" s="89" t="str">
        <f>IF(PRESUPUESTO!S1653="","",PRESUPUESTO!S1653)</f>
        <v/>
      </c>
      <c r="H1654" s="89" t="str">
        <f>PRESUPUESTO!T1653</f>
        <v/>
      </c>
      <c r="I1654" s="97" t="str">
        <f>PRESUPUESTO!U1653</f>
        <v/>
      </c>
      <c r="K1654" s="45" t="str">
        <f>PRESUPUESTO!X1653</f>
        <v/>
      </c>
    </row>
    <row r="1655" spans="1:11" s="74" customFormat="1" ht="12" x14ac:dyDescent="0.2">
      <c r="A1655" s="78" t="str">
        <f>PRESUPUESTO!I1654</f>
        <v/>
      </c>
      <c r="B1655" s="78"/>
      <c r="C1655" s="107" t="str">
        <f>PRESUPUESTO!K1654</f>
        <v/>
      </c>
      <c r="D1655" s="87" t="str">
        <f>PRESUPUESTO!L1654</f>
        <v/>
      </c>
      <c r="E1655" s="56" t="str">
        <f>PRESUPUESTO!N1654</f>
        <v/>
      </c>
      <c r="F1655" s="50"/>
      <c r="G1655" s="89" t="str">
        <f>IF(PRESUPUESTO!S1654="","",PRESUPUESTO!S1654)</f>
        <v/>
      </c>
      <c r="H1655" s="89" t="str">
        <f>PRESUPUESTO!T1654</f>
        <v/>
      </c>
      <c r="I1655" s="97" t="str">
        <f>PRESUPUESTO!U1654</f>
        <v/>
      </c>
      <c r="K1655" s="45" t="str">
        <f>PRESUPUESTO!X1654</f>
        <v/>
      </c>
    </row>
    <row r="1656" spans="1:11" s="74" customFormat="1" ht="12" x14ac:dyDescent="0.2">
      <c r="A1656" s="78" t="str">
        <f>PRESUPUESTO!I1655</f>
        <v/>
      </c>
      <c r="B1656" s="78"/>
      <c r="C1656" s="107" t="str">
        <f>PRESUPUESTO!K1655</f>
        <v/>
      </c>
      <c r="D1656" s="87" t="str">
        <f>PRESUPUESTO!L1655</f>
        <v/>
      </c>
      <c r="E1656" s="56" t="str">
        <f>PRESUPUESTO!N1655</f>
        <v/>
      </c>
      <c r="F1656" s="50"/>
      <c r="G1656" s="89" t="str">
        <f>IF(PRESUPUESTO!S1655="","",PRESUPUESTO!S1655)</f>
        <v/>
      </c>
      <c r="H1656" s="89" t="str">
        <f>PRESUPUESTO!T1655</f>
        <v/>
      </c>
      <c r="I1656" s="97" t="str">
        <f>PRESUPUESTO!U1655</f>
        <v/>
      </c>
      <c r="K1656" s="45" t="str">
        <f>PRESUPUESTO!X1655</f>
        <v/>
      </c>
    </row>
    <row r="1657" spans="1:11" s="74" customFormat="1" ht="12" x14ac:dyDescent="0.2">
      <c r="A1657" s="78" t="str">
        <f>PRESUPUESTO!I1656</f>
        <v/>
      </c>
      <c r="B1657" s="78"/>
      <c r="C1657" s="107" t="str">
        <f>PRESUPUESTO!K1656</f>
        <v/>
      </c>
      <c r="D1657" s="87" t="str">
        <f>PRESUPUESTO!L1656</f>
        <v/>
      </c>
      <c r="E1657" s="56" t="str">
        <f>PRESUPUESTO!N1656</f>
        <v/>
      </c>
      <c r="F1657" s="50"/>
      <c r="G1657" s="89" t="str">
        <f>IF(PRESUPUESTO!S1656="","",PRESUPUESTO!S1656)</f>
        <v/>
      </c>
      <c r="H1657" s="89" t="str">
        <f>PRESUPUESTO!T1656</f>
        <v/>
      </c>
      <c r="I1657" s="97" t="str">
        <f>PRESUPUESTO!U1656</f>
        <v/>
      </c>
      <c r="K1657" s="45" t="str">
        <f>PRESUPUESTO!X1656</f>
        <v/>
      </c>
    </row>
    <row r="1658" spans="1:11" s="74" customFormat="1" ht="12" x14ac:dyDescent="0.2">
      <c r="A1658" s="78" t="str">
        <f>PRESUPUESTO!I1657</f>
        <v/>
      </c>
      <c r="B1658" s="78"/>
      <c r="C1658" s="107" t="str">
        <f>PRESUPUESTO!K1657</f>
        <v/>
      </c>
      <c r="D1658" s="87" t="str">
        <f>PRESUPUESTO!L1657</f>
        <v/>
      </c>
      <c r="E1658" s="56" t="str">
        <f>PRESUPUESTO!N1657</f>
        <v/>
      </c>
      <c r="F1658" s="50"/>
      <c r="G1658" s="89" t="str">
        <f>IF(PRESUPUESTO!S1657="","",PRESUPUESTO!S1657)</f>
        <v/>
      </c>
      <c r="H1658" s="89" t="str">
        <f>PRESUPUESTO!T1657</f>
        <v/>
      </c>
      <c r="I1658" s="97" t="str">
        <f>PRESUPUESTO!U1657</f>
        <v/>
      </c>
      <c r="K1658" s="45" t="str">
        <f>PRESUPUESTO!X1657</f>
        <v/>
      </c>
    </row>
    <row r="1659" spans="1:11" s="74" customFormat="1" ht="12" x14ac:dyDescent="0.2">
      <c r="A1659" s="78" t="str">
        <f>PRESUPUESTO!I1658</f>
        <v/>
      </c>
      <c r="B1659" s="78"/>
      <c r="C1659" s="107" t="str">
        <f>PRESUPUESTO!K1658</f>
        <v/>
      </c>
      <c r="D1659" s="87" t="str">
        <f>PRESUPUESTO!L1658</f>
        <v/>
      </c>
      <c r="E1659" s="56" t="str">
        <f>PRESUPUESTO!N1658</f>
        <v/>
      </c>
      <c r="F1659" s="50"/>
      <c r="G1659" s="89" t="str">
        <f>IF(PRESUPUESTO!S1658="","",PRESUPUESTO!S1658)</f>
        <v/>
      </c>
      <c r="H1659" s="89" t="str">
        <f>PRESUPUESTO!T1658</f>
        <v/>
      </c>
      <c r="I1659" s="97" t="str">
        <f>PRESUPUESTO!U1658</f>
        <v/>
      </c>
      <c r="K1659" s="45" t="str">
        <f>PRESUPUESTO!X1658</f>
        <v/>
      </c>
    </row>
    <row r="1660" spans="1:11" s="74" customFormat="1" ht="12" x14ac:dyDescent="0.2">
      <c r="A1660" s="78" t="str">
        <f>PRESUPUESTO!I1659</f>
        <v/>
      </c>
      <c r="B1660" s="78"/>
      <c r="C1660" s="107" t="str">
        <f>PRESUPUESTO!K1659</f>
        <v/>
      </c>
      <c r="D1660" s="87" t="str">
        <f>PRESUPUESTO!L1659</f>
        <v/>
      </c>
      <c r="E1660" s="56" t="str">
        <f>PRESUPUESTO!N1659</f>
        <v/>
      </c>
      <c r="F1660" s="50"/>
      <c r="G1660" s="89" t="str">
        <f>IF(PRESUPUESTO!S1659="","",PRESUPUESTO!S1659)</f>
        <v/>
      </c>
      <c r="H1660" s="89" t="str">
        <f>PRESUPUESTO!T1659</f>
        <v/>
      </c>
      <c r="I1660" s="97" t="str">
        <f>PRESUPUESTO!U1659</f>
        <v/>
      </c>
      <c r="K1660" s="45" t="str">
        <f>PRESUPUESTO!X1659</f>
        <v/>
      </c>
    </row>
    <row r="1661" spans="1:11" s="74" customFormat="1" ht="12" x14ac:dyDescent="0.2">
      <c r="A1661" s="78" t="str">
        <f>PRESUPUESTO!I1660</f>
        <v/>
      </c>
      <c r="B1661" s="78"/>
      <c r="C1661" s="107" t="str">
        <f>PRESUPUESTO!K1660</f>
        <v/>
      </c>
      <c r="D1661" s="87" t="str">
        <f>PRESUPUESTO!L1660</f>
        <v/>
      </c>
      <c r="E1661" s="56" t="str">
        <f>PRESUPUESTO!N1660</f>
        <v/>
      </c>
      <c r="F1661" s="50"/>
      <c r="G1661" s="89" t="str">
        <f>IF(PRESUPUESTO!S1660="","",PRESUPUESTO!S1660)</f>
        <v/>
      </c>
      <c r="H1661" s="89" t="str">
        <f>PRESUPUESTO!T1660</f>
        <v/>
      </c>
      <c r="I1661" s="97" t="str">
        <f>PRESUPUESTO!U1660</f>
        <v/>
      </c>
      <c r="K1661" s="45" t="str">
        <f>PRESUPUESTO!X1660</f>
        <v/>
      </c>
    </row>
    <row r="1662" spans="1:11" s="74" customFormat="1" ht="12" x14ac:dyDescent="0.2">
      <c r="A1662" s="78" t="str">
        <f>PRESUPUESTO!I1661</f>
        <v/>
      </c>
      <c r="B1662" s="78"/>
      <c r="C1662" s="107" t="str">
        <f>PRESUPUESTO!K1661</f>
        <v/>
      </c>
      <c r="D1662" s="87" t="str">
        <f>PRESUPUESTO!L1661</f>
        <v/>
      </c>
      <c r="E1662" s="56" t="str">
        <f>PRESUPUESTO!N1661</f>
        <v/>
      </c>
      <c r="F1662" s="50"/>
      <c r="G1662" s="89" t="str">
        <f>IF(PRESUPUESTO!S1661="","",PRESUPUESTO!S1661)</f>
        <v/>
      </c>
      <c r="H1662" s="89" t="str">
        <f>PRESUPUESTO!T1661</f>
        <v/>
      </c>
      <c r="I1662" s="97" t="str">
        <f>PRESUPUESTO!U1661</f>
        <v/>
      </c>
      <c r="K1662" s="45" t="str">
        <f>PRESUPUESTO!X1661</f>
        <v/>
      </c>
    </row>
    <row r="1663" spans="1:11" s="74" customFormat="1" ht="12" x14ac:dyDescent="0.2">
      <c r="A1663" s="78" t="str">
        <f>PRESUPUESTO!I1662</f>
        <v/>
      </c>
      <c r="B1663" s="78"/>
      <c r="C1663" s="107" t="str">
        <f>PRESUPUESTO!K1662</f>
        <v/>
      </c>
      <c r="D1663" s="87" t="str">
        <f>PRESUPUESTO!L1662</f>
        <v/>
      </c>
      <c r="E1663" s="56" t="str">
        <f>PRESUPUESTO!N1662</f>
        <v/>
      </c>
      <c r="F1663" s="50"/>
      <c r="G1663" s="89" t="str">
        <f>IF(PRESUPUESTO!S1662="","",PRESUPUESTO!S1662)</f>
        <v/>
      </c>
      <c r="H1663" s="89" t="str">
        <f>PRESUPUESTO!T1662</f>
        <v/>
      </c>
      <c r="I1663" s="97" t="str">
        <f>PRESUPUESTO!U1662</f>
        <v/>
      </c>
      <c r="K1663" s="45" t="str">
        <f>PRESUPUESTO!X1662</f>
        <v/>
      </c>
    </row>
    <row r="1664" spans="1:11" s="74" customFormat="1" ht="12" x14ac:dyDescent="0.2">
      <c r="A1664" s="78" t="str">
        <f>PRESUPUESTO!I1663</f>
        <v/>
      </c>
      <c r="B1664" s="78"/>
      <c r="C1664" s="107" t="str">
        <f>PRESUPUESTO!K1663</f>
        <v/>
      </c>
      <c r="D1664" s="87" t="str">
        <f>PRESUPUESTO!L1663</f>
        <v/>
      </c>
      <c r="E1664" s="56" t="str">
        <f>PRESUPUESTO!N1663</f>
        <v/>
      </c>
      <c r="F1664" s="50"/>
      <c r="G1664" s="89" t="str">
        <f>IF(PRESUPUESTO!S1663="","",PRESUPUESTO!S1663)</f>
        <v/>
      </c>
      <c r="H1664" s="89" t="str">
        <f>PRESUPUESTO!T1663</f>
        <v/>
      </c>
      <c r="I1664" s="97" t="str">
        <f>PRESUPUESTO!U1663</f>
        <v/>
      </c>
      <c r="K1664" s="45" t="str">
        <f>PRESUPUESTO!X1663</f>
        <v/>
      </c>
    </row>
    <row r="1665" spans="1:11" s="74" customFormat="1" ht="12" x14ac:dyDescent="0.2">
      <c r="A1665" s="78" t="str">
        <f>PRESUPUESTO!I1664</f>
        <v/>
      </c>
      <c r="B1665" s="78"/>
      <c r="C1665" s="107" t="str">
        <f>PRESUPUESTO!K1664</f>
        <v/>
      </c>
      <c r="D1665" s="87" t="str">
        <f>PRESUPUESTO!L1664</f>
        <v/>
      </c>
      <c r="E1665" s="56" t="str">
        <f>PRESUPUESTO!N1664</f>
        <v/>
      </c>
      <c r="F1665" s="50"/>
      <c r="G1665" s="89" t="str">
        <f>IF(PRESUPUESTO!S1664="","",PRESUPUESTO!S1664)</f>
        <v/>
      </c>
      <c r="H1665" s="89" t="str">
        <f>PRESUPUESTO!T1664</f>
        <v/>
      </c>
      <c r="I1665" s="97" t="str">
        <f>PRESUPUESTO!U1664</f>
        <v/>
      </c>
      <c r="K1665" s="45" t="str">
        <f>PRESUPUESTO!X1664</f>
        <v/>
      </c>
    </row>
    <row r="1666" spans="1:11" s="74" customFormat="1" ht="12" x14ac:dyDescent="0.2">
      <c r="A1666" s="78" t="str">
        <f>PRESUPUESTO!I1665</f>
        <v/>
      </c>
      <c r="B1666" s="78"/>
      <c r="C1666" s="107" t="str">
        <f>PRESUPUESTO!K1665</f>
        <v/>
      </c>
      <c r="D1666" s="87" t="str">
        <f>PRESUPUESTO!L1665</f>
        <v/>
      </c>
      <c r="E1666" s="56" t="str">
        <f>PRESUPUESTO!N1665</f>
        <v/>
      </c>
      <c r="F1666" s="50"/>
      <c r="G1666" s="89" t="str">
        <f>IF(PRESUPUESTO!S1665="","",PRESUPUESTO!S1665)</f>
        <v/>
      </c>
      <c r="H1666" s="89" t="str">
        <f>PRESUPUESTO!T1665</f>
        <v/>
      </c>
      <c r="I1666" s="97" t="str">
        <f>PRESUPUESTO!U1665</f>
        <v/>
      </c>
      <c r="K1666" s="45" t="str">
        <f>PRESUPUESTO!X1665</f>
        <v/>
      </c>
    </row>
    <row r="1667" spans="1:11" s="74" customFormat="1" ht="12" x14ac:dyDescent="0.2">
      <c r="A1667" s="78" t="str">
        <f>PRESUPUESTO!I1666</f>
        <v/>
      </c>
      <c r="B1667" s="78"/>
      <c r="C1667" s="107" t="str">
        <f>PRESUPUESTO!K1666</f>
        <v/>
      </c>
      <c r="D1667" s="87" t="str">
        <f>PRESUPUESTO!L1666</f>
        <v/>
      </c>
      <c r="E1667" s="56" t="str">
        <f>PRESUPUESTO!N1666</f>
        <v/>
      </c>
      <c r="F1667" s="50"/>
      <c r="G1667" s="89" t="str">
        <f>IF(PRESUPUESTO!S1666="","",PRESUPUESTO!S1666)</f>
        <v/>
      </c>
      <c r="H1667" s="89" t="str">
        <f>PRESUPUESTO!T1666</f>
        <v/>
      </c>
      <c r="I1667" s="97" t="str">
        <f>PRESUPUESTO!U1666</f>
        <v/>
      </c>
      <c r="K1667" s="45" t="str">
        <f>PRESUPUESTO!X1666</f>
        <v/>
      </c>
    </row>
    <row r="1668" spans="1:11" s="74" customFormat="1" ht="12" x14ac:dyDescent="0.2">
      <c r="A1668" s="78" t="str">
        <f>PRESUPUESTO!I1667</f>
        <v/>
      </c>
      <c r="B1668" s="78"/>
      <c r="C1668" s="107" t="str">
        <f>PRESUPUESTO!K1667</f>
        <v/>
      </c>
      <c r="D1668" s="87" t="str">
        <f>PRESUPUESTO!L1667</f>
        <v/>
      </c>
      <c r="E1668" s="56" t="str">
        <f>PRESUPUESTO!N1667</f>
        <v/>
      </c>
      <c r="F1668" s="50"/>
      <c r="G1668" s="89" t="str">
        <f>IF(PRESUPUESTO!S1667="","",PRESUPUESTO!S1667)</f>
        <v/>
      </c>
      <c r="H1668" s="89" t="str">
        <f>PRESUPUESTO!T1667</f>
        <v/>
      </c>
      <c r="I1668" s="97" t="str">
        <f>PRESUPUESTO!U1667</f>
        <v/>
      </c>
      <c r="K1668" s="45" t="str">
        <f>PRESUPUESTO!X1667</f>
        <v/>
      </c>
    </row>
    <row r="1669" spans="1:11" s="74" customFormat="1" ht="12" x14ac:dyDescent="0.2">
      <c r="A1669" s="78" t="str">
        <f>PRESUPUESTO!I1668</f>
        <v/>
      </c>
      <c r="B1669" s="78"/>
      <c r="C1669" s="107" t="str">
        <f>PRESUPUESTO!K1668</f>
        <v/>
      </c>
      <c r="D1669" s="87" t="str">
        <f>PRESUPUESTO!L1668</f>
        <v/>
      </c>
      <c r="E1669" s="56" t="str">
        <f>PRESUPUESTO!N1668</f>
        <v/>
      </c>
      <c r="F1669" s="50"/>
      <c r="G1669" s="89" t="str">
        <f>IF(PRESUPUESTO!S1668="","",PRESUPUESTO!S1668)</f>
        <v/>
      </c>
      <c r="H1669" s="89" t="str">
        <f>PRESUPUESTO!T1668</f>
        <v/>
      </c>
      <c r="I1669" s="97" t="str">
        <f>PRESUPUESTO!U1668</f>
        <v/>
      </c>
      <c r="K1669" s="45" t="str">
        <f>PRESUPUESTO!X1668</f>
        <v/>
      </c>
    </row>
    <row r="1670" spans="1:11" s="74" customFormat="1" ht="12" x14ac:dyDescent="0.2">
      <c r="A1670" s="78" t="str">
        <f>PRESUPUESTO!I1669</f>
        <v/>
      </c>
      <c r="B1670" s="78"/>
      <c r="C1670" s="107" t="str">
        <f>PRESUPUESTO!K1669</f>
        <v/>
      </c>
      <c r="D1670" s="87" t="str">
        <f>PRESUPUESTO!L1669</f>
        <v/>
      </c>
      <c r="E1670" s="56" t="str">
        <f>PRESUPUESTO!N1669</f>
        <v/>
      </c>
      <c r="F1670" s="50"/>
      <c r="G1670" s="89" t="str">
        <f>IF(PRESUPUESTO!S1669="","",PRESUPUESTO!S1669)</f>
        <v/>
      </c>
      <c r="H1670" s="89" t="str">
        <f>PRESUPUESTO!T1669</f>
        <v/>
      </c>
      <c r="I1670" s="97" t="str">
        <f>PRESUPUESTO!U1669</f>
        <v/>
      </c>
      <c r="K1670" s="45" t="str">
        <f>PRESUPUESTO!X1669</f>
        <v/>
      </c>
    </row>
    <row r="1671" spans="1:11" s="74" customFormat="1" ht="12" x14ac:dyDescent="0.2">
      <c r="A1671" s="78" t="str">
        <f>PRESUPUESTO!I1670</f>
        <v/>
      </c>
      <c r="B1671" s="78"/>
      <c r="C1671" s="107" t="str">
        <f>PRESUPUESTO!K1670</f>
        <v/>
      </c>
      <c r="D1671" s="87" t="str">
        <f>PRESUPUESTO!L1670</f>
        <v/>
      </c>
      <c r="E1671" s="56" t="str">
        <f>PRESUPUESTO!N1670</f>
        <v/>
      </c>
      <c r="F1671" s="50"/>
      <c r="G1671" s="89" t="str">
        <f>IF(PRESUPUESTO!S1670="","",PRESUPUESTO!S1670)</f>
        <v/>
      </c>
      <c r="H1671" s="89" t="str">
        <f>PRESUPUESTO!T1670</f>
        <v/>
      </c>
      <c r="I1671" s="97" t="str">
        <f>PRESUPUESTO!U1670</f>
        <v/>
      </c>
      <c r="K1671" s="45" t="str">
        <f>PRESUPUESTO!X1670</f>
        <v/>
      </c>
    </row>
    <row r="1672" spans="1:11" s="74" customFormat="1" ht="12" x14ac:dyDescent="0.2">
      <c r="A1672" s="78" t="str">
        <f>PRESUPUESTO!I1671</f>
        <v/>
      </c>
      <c r="B1672" s="78"/>
      <c r="C1672" s="107" t="str">
        <f>PRESUPUESTO!K1671</f>
        <v/>
      </c>
      <c r="D1672" s="87" t="str">
        <f>PRESUPUESTO!L1671</f>
        <v/>
      </c>
      <c r="E1672" s="56" t="str">
        <f>PRESUPUESTO!N1671</f>
        <v/>
      </c>
      <c r="F1672" s="50"/>
      <c r="G1672" s="89" t="str">
        <f>IF(PRESUPUESTO!S1671="","",PRESUPUESTO!S1671)</f>
        <v/>
      </c>
      <c r="H1672" s="89" t="str">
        <f>PRESUPUESTO!T1671</f>
        <v/>
      </c>
      <c r="I1672" s="97" t="str">
        <f>PRESUPUESTO!U1671</f>
        <v/>
      </c>
      <c r="K1672" s="45" t="str">
        <f>PRESUPUESTO!X1671</f>
        <v/>
      </c>
    </row>
    <row r="1673" spans="1:11" s="74" customFormat="1" ht="12" x14ac:dyDescent="0.2">
      <c r="A1673" s="78" t="str">
        <f>PRESUPUESTO!I1672</f>
        <v/>
      </c>
      <c r="B1673" s="78"/>
      <c r="C1673" s="107" t="str">
        <f>PRESUPUESTO!K1672</f>
        <v/>
      </c>
      <c r="D1673" s="87" t="str">
        <f>PRESUPUESTO!L1672</f>
        <v/>
      </c>
      <c r="E1673" s="56" t="str">
        <f>PRESUPUESTO!N1672</f>
        <v/>
      </c>
      <c r="F1673" s="50"/>
      <c r="G1673" s="89" t="str">
        <f>IF(PRESUPUESTO!S1672="","",PRESUPUESTO!S1672)</f>
        <v/>
      </c>
      <c r="H1673" s="89" t="str">
        <f>PRESUPUESTO!T1672</f>
        <v/>
      </c>
      <c r="I1673" s="97" t="str">
        <f>PRESUPUESTO!U1672</f>
        <v/>
      </c>
      <c r="K1673" s="45" t="str">
        <f>PRESUPUESTO!X1672</f>
        <v/>
      </c>
    </row>
    <row r="1674" spans="1:11" s="74" customFormat="1" ht="12" x14ac:dyDescent="0.2">
      <c r="A1674" s="78" t="str">
        <f>PRESUPUESTO!I1673</f>
        <v/>
      </c>
      <c r="B1674" s="78"/>
      <c r="C1674" s="107" t="str">
        <f>PRESUPUESTO!K1673</f>
        <v/>
      </c>
      <c r="D1674" s="87" t="str">
        <f>PRESUPUESTO!L1673</f>
        <v/>
      </c>
      <c r="E1674" s="56" t="str">
        <f>PRESUPUESTO!N1673</f>
        <v/>
      </c>
      <c r="F1674" s="50"/>
      <c r="G1674" s="89" t="str">
        <f>IF(PRESUPUESTO!S1673="","",PRESUPUESTO!S1673)</f>
        <v/>
      </c>
      <c r="H1674" s="89" t="str">
        <f>PRESUPUESTO!T1673</f>
        <v/>
      </c>
      <c r="I1674" s="97" t="str">
        <f>PRESUPUESTO!U1673</f>
        <v/>
      </c>
      <c r="K1674" s="45" t="str">
        <f>PRESUPUESTO!X1673</f>
        <v/>
      </c>
    </row>
    <row r="1675" spans="1:11" s="74" customFormat="1" ht="12" x14ac:dyDescent="0.2">
      <c r="A1675" s="78" t="str">
        <f>PRESUPUESTO!I1674</f>
        <v/>
      </c>
      <c r="B1675" s="78"/>
      <c r="C1675" s="107" t="str">
        <f>PRESUPUESTO!K1674</f>
        <v/>
      </c>
      <c r="D1675" s="87" t="str">
        <f>PRESUPUESTO!L1674</f>
        <v/>
      </c>
      <c r="E1675" s="56" t="str">
        <f>PRESUPUESTO!N1674</f>
        <v/>
      </c>
      <c r="F1675" s="50"/>
      <c r="G1675" s="89" t="str">
        <f>IF(PRESUPUESTO!S1674="","",PRESUPUESTO!S1674)</f>
        <v/>
      </c>
      <c r="H1675" s="89" t="str">
        <f>PRESUPUESTO!T1674</f>
        <v/>
      </c>
      <c r="I1675" s="97" t="str">
        <f>PRESUPUESTO!U1674</f>
        <v/>
      </c>
      <c r="K1675" s="45" t="str">
        <f>PRESUPUESTO!X1674</f>
        <v/>
      </c>
    </row>
    <row r="1676" spans="1:11" s="74" customFormat="1" ht="12" x14ac:dyDescent="0.2">
      <c r="A1676" s="78" t="str">
        <f>PRESUPUESTO!I1675</f>
        <v/>
      </c>
      <c r="B1676" s="78"/>
      <c r="C1676" s="107" t="str">
        <f>PRESUPUESTO!K1675</f>
        <v/>
      </c>
      <c r="D1676" s="87" t="str">
        <f>PRESUPUESTO!L1675</f>
        <v/>
      </c>
      <c r="E1676" s="56" t="str">
        <f>PRESUPUESTO!N1675</f>
        <v/>
      </c>
      <c r="F1676" s="50"/>
      <c r="G1676" s="89" t="str">
        <f>IF(PRESUPUESTO!S1675="","",PRESUPUESTO!S1675)</f>
        <v/>
      </c>
      <c r="H1676" s="89" t="str">
        <f>PRESUPUESTO!T1675</f>
        <v/>
      </c>
      <c r="I1676" s="97" t="str">
        <f>PRESUPUESTO!U1675</f>
        <v/>
      </c>
      <c r="K1676" s="45" t="str">
        <f>PRESUPUESTO!X1675</f>
        <v/>
      </c>
    </row>
    <row r="1677" spans="1:11" s="74" customFormat="1" ht="12" x14ac:dyDescent="0.2">
      <c r="A1677" s="78" t="str">
        <f>PRESUPUESTO!I1676</f>
        <v/>
      </c>
      <c r="B1677" s="78"/>
      <c r="C1677" s="107" t="str">
        <f>PRESUPUESTO!K1676</f>
        <v/>
      </c>
      <c r="D1677" s="87" t="str">
        <f>PRESUPUESTO!L1676</f>
        <v/>
      </c>
      <c r="E1677" s="56" t="str">
        <f>PRESUPUESTO!N1676</f>
        <v/>
      </c>
      <c r="F1677" s="50"/>
      <c r="G1677" s="89" t="str">
        <f>IF(PRESUPUESTO!S1676="","",PRESUPUESTO!S1676)</f>
        <v/>
      </c>
      <c r="H1677" s="89" t="str">
        <f>PRESUPUESTO!T1676</f>
        <v/>
      </c>
      <c r="I1677" s="97" t="str">
        <f>PRESUPUESTO!U1676</f>
        <v/>
      </c>
      <c r="K1677" s="45" t="str">
        <f>PRESUPUESTO!X1676</f>
        <v/>
      </c>
    </row>
    <row r="1678" spans="1:11" s="74" customFormat="1" ht="12" x14ac:dyDescent="0.2">
      <c r="A1678" s="78" t="str">
        <f>PRESUPUESTO!I1677</f>
        <v/>
      </c>
      <c r="B1678" s="78"/>
      <c r="C1678" s="107" t="str">
        <f>PRESUPUESTO!K1677</f>
        <v/>
      </c>
      <c r="D1678" s="87" t="str">
        <f>PRESUPUESTO!L1677</f>
        <v/>
      </c>
      <c r="E1678" s="56" t="str">
        <f>PRESUPUESTO!N1677</f>
        <v/>
      </c>
      <c r="F1678" s="50"/>
      <c r="G1678" s="89" t="str">
        <f>IF(PRESUPUESTO!S1677="","",PRESUPUESTO!S1677)</f>
        <v/>
      </c>
      <c r="H1678" s="89" t="str">
        <f>PRESUPUESTO!T1677</f>
        <v/>
      </c>
      <c r="I1678" s="97" t="str">
        <f>PRESUPUESTO!U1677</f>
        <v/>
      </c>
      <c r="K1678" s="45" t="str">
        <f>PRESUPUESTO!X1677</f>
        <v/>
      </c>
    </row>
    <row r="1679" spans="1:11" s="74" customFormat="1" ht="12" x14ac:dyDescent="0.2">
      <c r="A1679" s="78" t="str">
        <f>PRESUPUESTO!I1678</f>
        <v/>
      </c>
      <c r="B1679" s="78"/>
      <c r="C1679" s="107" t="str">
        <f>PRESUPUESTO!K1678</f>
        <v/>
      </c>
      <c r="D1679" s="87" t="str">
        <f>PRESUPUESTO!L1678</f>
        <v/>
      </c>
      <c r="E1679" s="56" t="str">
        <f>PRESUPUESTO!N1678</f>
        <v/>
      </c>
      <c r="F1679" s="50"/>
      <c r="G1679" s="89" t="str">
        <f>IF(PRESUPUESTO!S1678="","",PRESUPUESTO!S1678)</f>
        <v/>
      </c>
      <c r="H1679" s="89" t="str">
        <f>PRESUPUESTO!T1678</f>
        <v/>
      </c>
      <c r="I1679" s="97" t="str">
        <f>PRESUPUESTO!U1678</f>
        <v/>
      </c>
      <c r="K1679" s="45" t="str">
        <f>PRESUPUESTO!X1678</f>
        <v/>
      </c>
    </row>
    <row r="1680" spans="1:11" s="74" customFormat="1" ht="12" x14ac:dyDescent="0.2">
      <c r="A1680" s="78" t="str">
        <f>PRESUPUESTO!I1679</f>
        <v/>
      </c>
      <c r="B1680" s="78"/>
      <c r="C1680" s="107" t="str">
        <f>PRESUPUESTO!K1679</f>
        <v/>
      </c>
      <c r="D1680" s="87" t="str">
        <f>PRESUPUESTO!L1679</f>
        <v/>
      </c>
      <c r="E1680" s="56" t="str">
        <f>PRESUPUESTO!N1679</f>
        <v/>
      </c>
      <c r="F1680" s="50"/>
      <c r="G1680" s="89" t="str">
        <f>IF(PRESUPUESTO!S1679="","",PRESUPUESTO!S1679)</f>
        <v/>
      </c>
      <c r="H1680" s="89" t="str">
        <f>PRESUPUESTO!T1679</f>
        <v/>
      </c>
      <c r="I1680" s="97" t="str">
        <f>PRESUPUESTO!U1679</f>
        <v/>
      </c>
      <c r="K1680" s="45" t="str">
        <f>PRESUPUESTO!X1679</f>
        <v/>
      </c>
    </row>
    <row r="1681" spans="1:11" s="74" customFormat="1" ht="12" x14ac:dyDescent="0.2">
      <c r="A1681" s="78" t="str">
        <f>PRESUPUESTO!I1680</f>
        <v/>
      </c>
      <c r="B1681" s="78"/>
      <c r="C1681" s="107" t="str">
        <f>PRESUPUESTO!K1680</f>
        <v/>
      </c>
      <c r="D1681" s="87" t="str">
        <f>PRESUPUESTO!L1680</f>
        <v/>
      </c>
      <c r="E1681" s="56" t="str">
        <f>PRESUPUESTO!N1680</f>
        <v/>
      </c>
      <c r="F1681" s="50"/>
      <c r="G1681" s="89" t="str">
        <f>IF(PRESUPUESTO!S1680="","",PRESUPUESTO!S1680)</f>
        <v/>
      </c>
      <c r="H1681" s="89" t="str">
        <f>PRESUPUESTO!T1680</f>
        <v/>
      </c>
      <c r="I1681" s="97" t="str">
        <f>PRESUPUESTO!U1680</f>
        <v/>
      </c>
      <c r="K1681" s="45" t="str">
        <f>PRESUPUESTO!X1680</f>
        <v/>
      </c>
    </row>
    <row r="1682" spans="1:11" s="74" customFormat="1" ht="12" x14ac:dyDescent="0.2">
      <c r="A1682" s="78" t="str">
        <f>PRESUPUESTO!I1681</f>
        <v/>
      </c>
      <c r="B1682" s="78"/>
      <c r="C1682" s="107" t="str">
        <f>PRESUPUESTO!K1681</f>
        <v/>
      </c>
      <c r="D1682" s="87" t="str">
        <f>PRESUPUESTO!L1681</f>
        <v/>
      </c>
      <c r="E1682" s="56" t="str">
        <f>PRESUPUESTO!N1681</f>
        <v/>
      </c>
      <c r="F1682" s="50"/>
      <c r="G1682" s="89" t="str">
        <f>IF(PRESUPUESTO!S1681="","",PRESUPUESTO!S1681)</f>
        <v/>
      </c>
      <c r="H1682" s="89" t="str">
        <f>PRESUPUESTO!T1681</f>
        <v/>
      </c>
      <c r="I1682" s="97" t="str">
        <f>PRESUPUESTO!U1681</f>
        <v/>
      </c>
      <c r="K1682" s="45" t="str">
        <f>PRESUPUESTO!X1681</f>
        <v/>
      </c>
    </row>
    <row r="1683" spans="1:11" s="74" customFormat="1" ht="12" x14ac:dyDescent="0.2">
      <c r="A1683" s="78" t="str">
        <f>PRESUPUESTO!I1682</f>
        <v/>
      </c>
      <c r="B1683" s="78"/>
      <c r="C1683" s="107" t="str">
        <f>PRESUPUESTO!K1682</f>
        <v/>
      </c>
      <c r="D1683" s="87" t="str">
        <f>PRESUPUESTO!L1682</f>
        <v/>
      </c>
      <c r="E1683" s="56" t="str">
        <f>PRESUPUESTO!N1682</f>
        <v/>
      </c>
      <c r="F1683" s="50"/>
      <c r="G1683" s="89" t="str">
        <f>IF(PRESUPUESTO!S1682="","",PRESUPUESTO!S1682)</f>
        <v/>
      </c>
      <c r="H1683" s="89" t="str">
        <f>PRESUPUESTO!T1682</f>
        <v/>
      </c>
      <c r="I1683" s="97" t="str">
        <f>PRESUPUESTO!U1682</f>
        <v/>
      </c>
      <c r="K1683" s="45" t="str">
        <f>PRESUPUESTO!X1682</f>
        <v/>
      </c>
    </row>
    <row r="1684" spans="1:11" s="74" customFormat="1" ht="12" x14ac:dyDescent="0.2">
      <c r="A1684" s="78" t="str">
        <f>PRESUPUESTO!I1683</f>
        <v/>
      </c>
      <c r="B1684" s="78"/>
      <c r="C1684" s="107" t="str">
        <f>PRESUPUESTO!K1683</f>
        <v/>
      </c>
      <c r="D1684" s="87" t="str">
        <f>PRESUPUESTO!L1683</f>
        <v/>
      </c>
      <c r="E1684" s="56" t="str">
        <f>PRESUPUESTO!N1683</f>
        <v/>
      </c>
      <c r="F1684" s="50"/>
      <c r="G1684" s="89" t="str">
        <f>IF(PRESUPUESTO!S1683="","",PRESUPUESTO!S1683)</f>
        <v/>
      </c>
      <c r="H1684" s="89" t="str">
        <f>PRESUPUESTO!T1683</f>
        <v/>
      </c>
      <c r="I1684" s="97" t="str">
        <f>PRESUPUESTO!U1683</f>
        <v/>
      </c>
      <c r="K1684" s="45" t="str">
        <f>PRESUPUESTO!X1683</f>
        <v/>
      </c>
    </row>
    <row r="1685" spans="1:11" s="74" customFormat="1" ht="12" x14ac:dyDescent="0.2">
      <c r="A1685" s="78" t="str">
        <f>PRESUPUESTO!I1684</f>
        <v/>
      </c>
      <c r="B1685" s="78"/>
      <c r="C1685" s="107" t="str">
        <f>PRESUPUESTO!K1684</f>
        <v/>
      </c>
      <c r="D1685" s="87" t="str">
        <f>PRESUPUESTO!L1684</f>
        <v/>
      </c>
      <c r="E1685" s="56" t="str">
        <f>PRESUPUESTO!N1684</f>
        <v/>
      </c>
      <c r="F1685" s="50"/>
      <c r="G1685" s="89" t="str">
        <f>IF(PRESUPUESTO!S1684="","",PRESUPUESTO!S1684)</f>
        <v/>
      </c>
      <c r="H1685" s="89" t="str">
        <f>PRESUPUESTO!T1684</f>
        <v/>
      </c>
      <c r="I1685" s="97" t="str">
        <f>PRESUPUESTO!U1684</f>
        <v/>
      </c>
      <c r="K1685" s="45" t="str">
        <f>PRESUPUESTO!X1684</f>
        <v/>
      </c>
    </row>
    <row r="1686" spans="1:11" s="74" customFormat="1" ht="12" x14ac:dyDescent="0.2">
      <c r="A1686" s="78" t="str">
        <f>PRESUPUESTO!I1685</f>
        <v/>
      </c>
      <c r="B1686" s="78"/>
      <c r="C1686" s="107" t="str">
        <f>PRESUPUESTO!K1685</f>
        <v/>
      </c>
      <c r="D1686" s="87" t="str">
        <f>PRESUPUESTO!L1685</f>
        <v/>
      </c>
      <c r="E1686" s="56" t="str">
        <f>PRESUPUESTO!N1685</f>
        <v/>
      </c>
      <c r="F1686" s="50"/>
      <c r="G1686" s="89" t="str">
        <f>IF(PRESUPUESTO!S1685="","",PRESUPUESTO!S1685)</f>
        <v/>
      </c>
      <c r="H1686" s="89" t="str">
        <f>PRESUPUESTO!T1685</f>
        <v/>
      </c>
      <c r="I1686" s="97" t="str">
        <f>PRESUPUESTO!U1685</f>
        <v/>
      </c>
      <c r="K1686" s="45" t="str">
        <f>PRESUPUESTO!X1685</f>
        <v/>
      </c>
    </row>
    <row r="1687" spans="1:11" s="74" customFormat="1" ht="12" x14ac:dyDescent="0.2">
      <c r="A1687" s="78" t="str">
        <f>PRESUPUESTO!I1686</f>
        <v/>
      </c>
      <c r="B1687" s="78"/>
      <c r="C1687" s="107" t="str">
        <f>PRESUPUESTO!K1686</f>
        <v/>
      </c>
      <c r="D1687" s="87" t="str">
        <f>PRESUPUESTO!L1686</f>
        <v/>
      </c>
      <c r="E1687" s="56" t="str">
        <f>PRESUPUESTO!N1686</f>
        <v/>
      </c>
      <c r="F1687" s="50"/>
      <c r="G1687" s="89" t="str">
        <f>IF(PRESUPUESTO!S1686="","",PRESUPUESTO!S1686)</f>
        <v/>
      </c>
      <c r="H1687" s="89" t="str">
        <f>PRESUPUESTO!T1686</f>
        <v/>
      </c>
      <c r="I1687" s="97" t="str">
        <f>PRESUPUESTO!U1686</f>
        <v/>
      </c>
      <c r="K1687" s="45" t="str">
        <f>PRESUPUESTO!X1686</f>
        <v/>
      </c>
    </row>
    <row r="1688" spans="1:11" s="74" customFormat="1" ht="12" x14ac:dyDescent="0.2">
      <c r="A1688" s="78" t="str">
        <f>PRESUPUESTO!I1687</f>
        <v/>
      </c>
      <c r="B1688" s="78"/>
      <c r="C1688" s="107" t="str">
        <f>PRESUPUESTO!K1687</f>
        <v/>
      </c>
      <c r="D1688" s="87" t="str">
        <f>PRESUPUESTO!L1687</f>
        <v/>
      </c>
      <c r="E1688" s="56" t="str">
        <f>PRESUPUESTO!N1687</f>
        <v/>
      </c>
      <c r="F1688" s="50"/>
      <c r="G1688" s="89" t="str">
        <f>IF(PRESUPUESTO!S1687="","",PRESUPUESTO!S1687)</f>
        <v/>
      </c>
      <c r="H1688" s="89" t="str">
        <f>PRESUPUESTO!T1687</f>
        <v/>
      </c>
      <c r="I1688" s="97" t="str">
        <f>PRESUPUESTO!U1687</f>
        <v/>
      </c>
      <c r="K1688" s="45" t="str">
        <f>PRESUPUESTO!X1687</f>
        <v/>
      </c>
    </row>
    <row r="1689" spans="1:11" s="74" customFormat="1" ht="12" x14ac:dyDescent="0.2">
      <c r="A1689" s="78" t="str">
        <f>PRESUPUESTO!I1688</f>
        <v/>
      </c>
      <c r="B1689" s="78"/>
      <c r="C1689" s="107" t="str">
        <f>PRESUPUESTO!K1688</f>
        <v/>
      </c>
      <c r="D1689" s="87" t="str">
        <f>PRESUPUESTO!L1688</f>
        <v/>
      </c>
      <c r="E1689" s="56" t="str">
        <f>PRESUPUESTO!N1688</f>
        <v/>
      </c>
      <c r="F1689" s="50"/>
      <c r="G1689" s="89" t="str">
        <f>IF(PRESUPUESTO!S1688="","",PRESUPUESTO!S1688)</f>
        <v/>
      </c>
      <c r="H1689" s="89" t="str">
        <f>PRESUPUESTO!T1688</f>
        <v/>
      </c>
      <c r="I1689" s="97" t="str">
        <f>PRESUPUESTO!U1688</f>
        <v/>
      </c>
      <c r="K1689" s="45" t="str">
        <f>PRESUPUESTO!X1688</f>
        <v/>
      </c>
    </row>
    <row r="1690" spans="1:11" s="74" customFormat="1" ht="12" x14ac:dyDescent="0.2">
      <c r="A1690" s="78" t="str">
        <f>PRESUPUESTO!I1689</f>
        <v/>
      </c>
      <c r="B1690" s="78"/>
      <c r="C1690" s="107" t="str">
        <f>PRESUPUESTO!K1689</f>
        <v/>
      </c>
      <c r="D1690" s="87" t="str">
        <f>PRESUPUESTO!L1689</f>
        <v/>
      </c>
      <c r="E1690" s="56" t="str">
        <f>PRESUPUESTO!N1689</f>
        <v/>
      </c>
      <c r="F1690" s="50"/>
      <c r="G1690" s="89" t="str">
        <f>IF(PRESUPUESTO!S1689="","",PRESUPUESTO!S1689)</f>
        <v/>
      </c>
      <c r="H1690" s="89" t="str">
        <f>PRESUPUESTO!T1689</f>
        <v/>
      </c>
      <c r="I1690" s="97" t="str">
        <f>PRESUPUESTO!U1689</f>
        <v/>
      </c>
      <c r="K1690" s="45" t="str">
        <f>PRESUPUESTO!X1689</f>
        <v/>
      </c>
    </row>
    <row r="1691" spans="1:11" s="74" customFormat="1" ht="12" x14ac:dyDescent="0.2">
      <c r="A1691" s="78" t="str">
        <f>PRESUPUESTO!I1690</f>
        <v/>
      </c>
      <c r="B1691" s="78"/>
      <c r="C1691" s="107" t="str">
        <f>PRESUPUESTO!K1690</f>
        <v/>
      </c>
      <c r="D1691" s="87" t="str">
        <f>PRESUPUESTO!L1690</f>
        <v/>
      </c>
      <c r="E1691" s="56" t="str">
        <f>PRESUPUESTO!N1690</f>
        <v/>
      </c>
      <c r="F1691" s="50"/>
      <c r="G1691" s="89" t="str">
        <f>IF(PRESUPUESTO!S1690="","",PRESUPUESTO!S1690)</f>
        <v/>
      </c>
      <c r="H1691" s="89" t="str">
        <f>PRESUPUESTO!T1690</f>
        <v/>
      </c>
      <c r="I1691" s="97" t="str">
        <f>PRESUPUESTO!U1690</f>
        <v/>
      </c>
      <c r="K1691" s="45" t="str">
        <f>PRESUPUESTO!X1690</f>
        <v/>
      </c>
    </row>
    <row r="1692" spans="1:11" s="74" customFormat="1" ht="12" x14ac:dyDescent="0.2">
      <c r="A1692" s="78" t="str">
        <f>PRESUPUESTO!I1691</f>
        <v/>
      </c>
      <c r="B1692" s="78"/>
      <c r="C1692" s="107" t="str">
        <f>PRESUPUESTO!K1691</f>
        <v/>
      </c>
      <c r="D1692" s="87" t="str">
        <f>PRESUPUESTO!L1691</f>
        <v/>
      </c>
      <c r="E1692" s="56" t="str">
        <f>PRESUPUESTO!N1691</f>
        <v/>
      </c>
      <c r="F1692" s="50"/>
      <c r="G1692" s="89" t="str">
        <f>IF(PRESUPUESTO!S1691="","",PRESUPUESTO!S1691)</f>
        <v/>
      </c>
      <c r="H1692" s="89" t="str">
        <f>PRESUPUESTO!T1691</f>
        <v/>
      </c>
      <c r="I1692" s="97" t="str">
        <f>PRESUPUESTO!U1691</f>
        <v/>
      </c>
      <c r="K1692" s="45" t="str">
        <f>PRESUPUESTO!X1691</f>
        <v/>
      </c>
    </row>
    <row r="1693" spans="1:11" s="74" customFormat="1" ht="12" x14ac:dyDescent="0.2">
      <c r="A1693" s="78" t="str">
        <f>PRESUPUESTO!I1692</f>
        <v/>
      </c>
      <c r="B1693" s="78"/>
      <c r="C1693" s="107" t="str">
        <f>PRESUPUESTO!K1692</f>
        <v/>
      </c>
      <c r="D1693" s="87" t="str">
        <f>PRESUPUESTO!L1692</f>
        <v/>
      </c>
      <c r="E1693" s="56" t="str">
        <f>PRESUPUESTO!N1692</f>
        <v/>
      </c>
      <c r="F1693" s="50"/>
      <c r="G1693" s="89" t="str">
        <f>IF(PRESUPUESTO!S1692="","",PRESUPUESTO!S1692)</f>
        <v/>
      </c>
      <c r="H1693" s="89" t="str">
        <f>PRESUPUESTO!T1692</f>
        <v/>
      </c>
      <c r="I1693" s="97" t="str">
        <f>PRESUPUESTO!U1692</f>
        <v/>
      </c>
      <c r="K1693" s="45" t="str">
        <f>PRESUPUESTO!X1692</f>
        <v/>
      </c>
    </row>
    <row r="1694" spans="1:11" s="74" customFormat="1" ht="12" x14ac:dyDescent="0.2">
      <c r="A1694" s="78" t="str">
        <f>PRESUPUESTO!I1693</f>
        <v/>
      </c>
      <c r="B1694" s="78"/>
      <c r="C1694" s="107" t="str">
        <f>PRESUPUESTO!K1693</f>
        <v/>
      </c>
      <c r="D1694" s="87" t="str">
        <f>PRESUPUESTO!L1693</f>
        <v/>
      </c>
      <c r="E1694" s="56" t="str">
        <f>PRESUPUESTO!N1693</f>
        <v/>
      </c>
      <c r="F1694" s="50"/>
      <c r="G1694" s="89" t="str">
        <f>IF(PRESUPUESTO!S1693="","",PRESUPUESTO!S1693)</f>
        <v/>
      </c>
      <c r="H1694" s="89" t="str">
        <f>PRESUPUESTO!T1693</f>
        <v/>
      </c>
      <c r="I1694" s="97" t="str">
        <f>PRESUPUESTO!U1693</f>
        <v/>
      </c>
      <c r="K1694" s="45" t="str">
        <f>PRESUPUESTO!X1693</f>
        <v/>
      </c>
    </row>
    <row r="1695" spans="1:11" s="74" customFormat="1" ht="12" x14ac:dyDescent="0.2">
      <c r="A1695" s="78" t="str">
        <f>PRESUPUESTO!I1694</f>
        <v/>
      </c>
      <c r="B1695" s="78"/>
      <c r="C1695" s="107" t="str">
        <f>PRESUPUESTO!K1694</f>
        <v/>
      </c>
      <c r="D1695" s="87" t="str">
        <f>PRESUPUESTO!L1694</f>
        <v/>
      </c>
      <c r="E1695" s="56" t="str">
        <f>PRESUPUESTO!N1694</f>
        <v/>
      </c>
      <c r="F1695" s="50"/>
      <c r="G1695" s="89" t="str">
        <f>IF(PRESUPUESTO!S1694="","",PRESUPUESTO!S1694)</f>
        <v/>
      </c>
      <c r="H1695" s="89" t="str">
        <f>PRESUPUESTO!T1694</f>
        <v/>
      </c>
      <c r="I1695" s="97" t="str">
        <f>PRESUPUESTO!U1694</f>
        <v/>
      </c>
      <c r="K1695" s="45" t="str">
        <f>PRESUPUESTO!X1694</f>
        <v/>
      </c>
    </row>
    <row r="1696" spans="1:11" s="74" customFormat="1" ht="12" x14ac:dyDescent="0.2">
      <c r="A1696" s="78" t="str">
        <f>PRESUPUESTO!I1695</f>
        <v/>
      </c>
      <c r="B1696" s="78"/>
      <c r="C1696" s="107" t="str">
        <f>PRESUPUESTO!K1695</f>
        <v/>
      </c>
      <c r="D1696" s="87" t="str">
        <f>PRESUPUESTO!L1695</f>
        <v/>
      </c>
      <c r="E1696" s="56" t="str">
        <f>PRESUPUESTO!N1695</f>
        <v/>
      </c>
      <c r="F1696" s="50"/>
      <c r="G1696" s="89" t="str">
        <f>IF(PRESUPUESTO!S1695="","",PRESUPUESTO!S1695)</f>
        <v/>
      </c>
      <c r="H1696" s="89" t="str">
        <f>PRESUPUESTO!T1695</f>
        <v/>
      </c>
      <c r="I1696" s="97" t="str">
        <f>PRESUPUESTO!U1695</f>
        <v/>
      </c>
      <c r="K1696" s="45" t="str">
        <f>PRESUPUESTO!X1695</f>
        <v/>
      </c>
    </row>
    <row r="1697" spans="1:11" s="74" customFormat="1" ht="12" x14ac:dyDescent="0.2">
      <c r="A1697" s="78" t="str">
        <f>PRESUPUESTO!I1696</f>
        <v/>
      </c>
      <c r="B1697" s="78"/>
      <c r="C1697" s="107" t="str">
        <f>PRESUPUESTO!K1696</f>
        <v/>
      </c>
      <c r="D1697" s="87" t="str">
        <f>PRESUPUESTO!L1696</f>
        <v/>
      </c>
      <c r="E1697" s="56" t="str">
        <f>PRESUPUESTO!N1696</f>
        <v/>
      </c>
      <c r="F1697" s="50"/>
      <c r="G1697" s="89" t="str">
        <f>IF(PRESUPUESTO!S1696="","",PRESUPUESTO!S1696)</f>
        <v/>
      </c>
      <c r="H1697" s="89" t="str">
        <f>PRESUPUESTO!T1696</f>
        <v/>
      </c>
      <c r="I1697" s="97" t="str">
        <f>PRESUPUESTO!U1696</f>
        <v/>
      </c>
      <c r="K1697" s="45" t="str">
        <f>PRESUPUESTO!X1696</f>
        <v/>
      </c>
    </row>
    <row r="1698" spans="1:11" s="74" customFormat="1" ht="12" x14ac:dyDescent="0.2">
      <c r="A1698" s="78" t="str">
        <f>PRESUPUESTO!I1697</f>
        <v/>
      </c>
      <c r="B1698" s="78"/>
      <c r="C1698" s="107" t="str">
        <f>PRESUPUESTO!K1697</f>
        <v/>
      </c>
      <c r="D1698" s="87" t="str">
        <f>PRESUPUESTO!L1697</f>
        <v/>
      </c>
      <c r="E1698" s="56" t="str">
        <f>PRESUPUESTO!N1697</f>
        <v/>
      </c>
      <c r="F1698" s="50"/>
      <c r="G1698" s="89" t="str">
        <f>IF(PRESUPUESTO!S1697="","",PRESUPUESTO!S1697)</f>
        <v/>
      </c>
      <c r="H1698" s="89" t="str">
        <f>PRESUPUESTO!T1697</f>
        <v/>
      </c>
      <c r="I1698" s="97" t="str">
        <f>PRESUPUESTO!U1697</f>
        <v/>
      </c>
      <c r="K1698" s="45" t="str">
        <f>PRESUPUESTO!X1697</f>
        <v/>
      </c>
    </row>
    <row r="1699" spans="1:11" s="74" customFormat="1" ht="12" x14ac:dyDescent="0.2">
      <c r="A1699" s="78" t="str">
        <f>PRESUPUESTO!I1698</f>
        <v/>
      </c>
      <c r="B1699" s="78"/>
      <c r="C1699" s="107" t="str">
        <f>PRESUPUESTO!K1698</f>
        <v/>
      </c>
      <c r="D1699" s="87" t="str">
        <f>PRESUPUESTO!L1698</f>
        <v/>
      </c>
      <c r="E1699" s="56" t="str">
        <f>PRESUPUESTO!N1698</f>
        <v/>
      </c>
      <c r="F1699" s="50"/>
      <c r="G1699" s="89" t="str">
        <f>IF(PRESUPUESTO!S1698="","",PRESUPUESTO!S1698)</f>
        <v/>
      </c>
      <c r="H1699" s="89" t="str">
        <f>PRESUPUESTO!T1698</f>
        <v/>
      </c>
      <c r="I1699" s="97" t="str">
        <f>PRESUPUESTO!U1698</f>
        <v/>
      </c>
      <c r="K1699" s="45" t="str">
        <f>PRESUPUESTO!X1698</f>
        <v/>
      </c>
    </row>
    <row r="1700" spans="1:11" s="74" customFormat="1" ht="12" x14ac:dyDescent="0.2">
      <c r="A1700" s="78" t="str">
        <f>PRESUPUESTO!I1699</f>
        <v/>
      </c>
      <c r="B1700" s="78"/>
      <c r="C1700" s="107" t="str">
        <f>PRESUPUESTO!K1699</f>
        <v/>
      </c>
      <c r="D1700" s="87" t="str">
        <f>PRESUPUESTO!L1699</f>
        <v/>
      </c>
      <c r="E1700" s="56" t="str">
        <f>PRESUPUESTO!N1699</f>
        <v/>
      </c>
      <c r="F1700" s="50"/>
      <c r="G1700" s="89" t="str">
        <f>IF(PRESUPUESTO!S1699="","",PRESUPUESTO!S1699)</f>
        <v/>
      </c>
      <c r="H1700" s="89" t="str">
        <f>PRESUPUESTO!T1699</f>
        <v/>
      </c>
      <c r="I1700" s="97" t="str">
        <f>PRESUPUESTO!U1699</f>
        <v/>
      </c>
      <c r="K1700" s="45" t="str">
        <f>PRESUPUESTO!X1699</f>
        <v/>
      </c>
    </row>
    <row r="1701" spans="1:11" s="74" customFormat="1" ht="12" x14ac:dyDescent="0.2">
      <c r="A1701" s="78" t="str">
        <f>PRESUPUESTO!I1700</f>
        <v/>
      </c>
      <c r="B1701" s="78"/>
      <c r="C1701" s="107" t="str">
        <f>PRESUPUESTO!K1700</f>
        <v/>
      </c>
      <c r="D1701" s="87" t="str">
        <f>PRESUPUESTO!L1700</f>
        <v/>
      </c>
      <c r="E1701" s="56" t="str">
        <f>PRESUPUESTO!N1700</f>
        <v/>
      </c>
      <c r="F1701" s="50"/>
      <c r="G1701" s="89" t="str">
        <f>IF(PRESUPUESTO!S1700="","",PRESUPUESTO!S1700)</f>
        <v/>
      </c>
      <c r="H1701" s="89" t="str">
        <f>PRESUPUESTO!T1700</f>
        <v/>
      </c>
      <c r="I1701" s="97" t="str">
        <f>PRESUPUESTO!U1700</f>
        <v/>
      </c>
      <c r="K1701" s="45" t="str">
        <f>PRESUPUESTO!X1700</f>
        <v/>
      </c>
    </row>
    <row r="1702" spans="1:11" s="74" customFormat="1" ht="12" x14ac:dyDescent="0.2">
      <c r="A1702" s="78" t="str">
        <f>PRESUPUESTO!I1701</f>
        <v/>
      </c>
      <c r="B1702" s="78"/>
      <c r="C1702" s="107" t="str">
        <f>PRESUPUESTO!K1701</f>
        <v/>
      </c>
      <c r="D1702" s="87" t="str">
        <f>PRESUPUESTO!L1701</f>
        <v/>
      </c>
      <c r="E1702" s="56" t="str">
        <f>PRESUPUESTO!N1701</f>
        <v/>
      </c>
      <c r="F1702" s="50"/>
      <c r="G1702" s="89" t="str">
        <f>IF(PRESUPUESTO!S1701="","",PRESUPUESTO!S1701)</f>
        <v/>
      </c>
      <c r="H1702" s="89" t="str">
        <f>PRESUPUESTO!T1701</f>
        <v/>
      </c>
      <c r="I1702" s="97" t="str">
        <f>PRESUPUESTO!U1701</f>
        <v/>
      </c>
      <c r="K1702" s="45" t="str">
        <f>PRESUPUESTO!X1701</f>
        <v/>
      </c>
    </row>
    <row r="1703" spans="1:11" s="74" customFormat="1" ht="12" x14ac:dyDescent="0.2">
      <c r="A1703" s="78" t="str">
        <f>PRESUPUESTO!I1702</f>
        <v/>
      </c>
      <c r="B1703" s="78"/>
      <c r="C1703" s="107" t="str">
        <f>PRESUPUESTO!K1702</f>
        <v/>
      </c>
      <c r="D1703" s="87" t="str">
        <f>PRESUPUESTO!L1702</f>
        <v/>
      </c>
      <c r="E1703" s="56" t="str">
        <f>PRESUPUESTO!N1702</f>
        <v/>
      </c>
      <c r="F1703" s="50"/>
      <c r="G1703" s="89" t="str">
        <f>IF(PRESUPUESTO!S1702="","",PRESUPUESTO!S1702)</f>
        <v/>
      </c>
      <c r="H1703" s="89" t="str">
        <f>PRESUPUESTO!T1702</f>
        <v/>
      </c>
      <c r="I1703" s="97" t="str">
        <f>PRESUPUESTO!U1702</f>
        <v/>
      </c>
      <c r="K1703" s="45" t="str">
        <f>PRESUPUESTO!X1702</f>
        <v/>
      </c>
    </row>
    <row r="1704" spans="1:11" s="74" customFormat="1" ht="12" x14ac:dyDescent="0.2">
      <c r="A1704" s="78" t="str">
        <f>PRESUPUESTO!I1703</f>
        <v/>
      </c>
      <c r="B1704" s="78"/>
      <c r="C1704" s="107" t="str">
        <f>PRESUPUESTO!K1703</f>
        <v/>
      </c>
      <c r="D1704" s="87" t="str">
        <f>PRESUPUESTO!L1703</f>
        <v/>
      </c>
      <c r="E1704" s="56" t="str">
        <f>PRESUPUESTO!N1703</f>
        <v/>
      </c>
      <c r="F1704" s="50"/>
      <c r="G1704" s="89" t="str">
        <f>IF(PRESUPUESTO!S1703="","",PRESUPUESTO!S1703)</f>
        <v/>
      </c>
      <c r="H1704" s="89" t="str">
        <f>PRESUPUESTO!T1703</f>
        <v/>
      </c>
      <c r="I1704" s="97" t="str">
        <f>PRESUPUESTO!U1703</f>
        <v/>
      </c>
      <c r="K1704" s="45" t="str">
        <f>PRESUPUESTO!X1703</f>
        <v/>
      </c>
    </row>
    <row r="1705" spans="1:11" s="74" customFormat="1" ht="12" x14ac:dyDescent="0.2">
      <c r="A1705" s="78" t="str">
        <f>PRESUPUESTO!I1704</f>
        <v/>
      </c>
      <c r="B1705" s="78"/>
      <c r="C1705" s="107" t="str">
        <f>PRESUPUESTO!K1704</f>
        <v/>
      </c>
      <c r="D1705" s="87" t="str">
        <f>PRESUPUESTO!L1704</f>
        <v/>
      </c>
      <c r="E1705" s="56" t="str">
        <f>PRESUPUESTO!N1704</f>
        <v/>
      </c>
      <c r="F1705" s="50"/>
      <c r="G1705" s="89" t="str">
        <f>IF(PRESUPUESTO!S1704="","",PRESUPUESTO!S1704)</f>
        <v/>
      </c>
      <c r="H1705" s="89" t="str">
        <f>PRESUPUESTO!T1704</f>
        <v/>
      </c>
      <c r="I1705" s="97" t="str">
        <f>PRESUPUESTO!U1704</f>
        <v/>
      </c>
      <c r="K1705" s="45" t="str">
        <f>PRESUPUESTO!X1704</f>
        <v/>
      </c>
    </row>
    <row r="1706" spans="1:11" s="74" customFormat="1" ht="12" x14ac:dyDescent="0.2">
      <c r="A1706" s="78" t="str">
        <f>PRESUPUESTO!I1705</f>
        <v/>
      </c>
      <c r="B1706" s="78"/>
      <c r="C1706" s="107" t="str">
        <f>PRESUPUESTO!K1705</f>
        <v/>
      </c>
      <c r="D1706" s="87" t="str">
        <f>PRESUPUESTO!L1705</f>
        <v/>
      </c>
      <c r="E1706" s="56" t="str">
        <f>PRESUPUESTO!N1705</f>
        <v/>
      </c>
      <c r="F1706" s="50"/>
      <c r="G1706" s="89" t="str">
        <f>IF(PRESUPUESTO!S1705="","",PRESUPUESTO!S1705)</f>
        <v/>
      </c>
      <c r="H1706" s="89" t="str">
        <f>PRESUPUESTO!T1705</f>
        <v/>
      </c>
      <c r="I1706" s="97" t="str">
        <f>PRESUPUESTO!U1705</f>
        <v/>
      </c>
      <c r="K1706" s="45" t="str">
        <f>PRESUPUESTO!X1705</f>
        <v/>
      </c>
    </row>
    <row r="1707" spans="1:11" s="74" customFormat="1" ht="12" x14ac:dyDescent="0.2">
      <c r="A1707" s="78" t="str">
        <f>PRESUPUESTO!I1706</f>
        <v/>
      </c>
      <c r="B1707" s="78"/>
      <c r="C1707" s="107" t="str">
        <f>PRESUPUESTO!K1706</f>
        <v/>
      </c>
      <c r="D1707" s="87" t="str">
        <f>PRESUPUESTO!L1706</f>
        <v/>
      </c>
      <c r="E1707" s="56" t="str">
        <f>PRESUPUESTO!N1706</f>
        <v/>
      </c>
      <c r="F1707" s="50"/>
      <c r="G1707" s="89" t="str">
        <f>IF(PRESUPUESTO!S1706="","",PRESUPUESTO!S1706)</f>
        <v/>
      </c>
      <c r="H1707" s="89" t="str">
        <f>PRESUPUESTO!T1706</f>
        <v/>
      </c>
      <c r="I1707" s="97" t="str">
        <f>PRESUPUESTO!U1706</f>
        <v/>
      </c>
      <c r="K1707" s="45" t="str">
        <f>PRESUPUESTO!X1706</f>
        <v/>
      </c>
    </row>
    <row r="1708" spans="1:11" s="74" customFormat="1" ht="12" x14ac:dyDescent="0.2">
      <c r="A1708" s="78" t="str">
        <f>PRESUPUESTO!I1707</f>
        <v/>
      </c>
      <c r="B1708" s="78"/>
      <c r="C1708" s="107" t="str">
        <f>PRESUPUESTO!K1707</f>
        <v/>
      </c>
      <c r="D1708" s="87" t="str">
        <f>PRESUPUESTO!L1707</f>
        <v/>
      </c>
      <c r="E1708" s="56" t="str">
        <f>PRESUPUESTO!N1707</f>
        <v/>
      </c>
      <c r="F1708" s="50"/>
      <c r="G1708" s="89" t="str">
        <f>IF(PRESUPUESTO!S1707="","",PRESUPUESTO!S1707)</f>
        <v/>
      </c>
      <c r="H1708" s="89" t="str">
        <f>PRESUPUESTO!T1707</f>
        <v/>
      </c>
      <c r="I1708" s="97" t="str">
        <f>PRESUPUESTO!U1707</f>
        <v/>
      </c>
      <c r="K1708" s="45" t="str">
        <f>PRESUPUESTO!X1707</f>
        <v/>
      </c>
    </row>
    <row r="1709" spans="1:11" s="74" customFormat="1" ht="12" x14ac:dyDescent="0.2">
      <c r="A1709" s="78" t="str">
        <f>PRESUPUESTO!I1708</f>
        <v/>
      </c>
      <c r="B1709" s="78"/>
      <c r="C1709" s="107" t="str">
        <f>PRESUPUESTO!K1708</f>
        <v/>
      </c>
      <c r="D1709" s="87" t="str">
        <f>PRESUPUESTO!L1708</f>
        <v/>
      </c>
      <c r="E1709" s="56" t="str">
        <f>PRESUPUESTO!N1708</f>
        <v/>
      </c>
      <c r="F1709" s="50"/>
      <c r="G1709" s="89" t="str">
        <f>IF(PRESUPUESTO!S1708="","",PRESUPUESTO!S1708)</f>
        <v/>
      </c>
      <c r="H1709" s="89" t="str">
        <f>PRESUPUESTO!T1708</f>
        <v/>
      </c>
      <c r="I1709" s="97" t="str">
        <f>PRESUPUESTO!U1708</f>
        <v/>
      </c>
      <c r="K1709" s="45" t="str">
        <f>PRESUPUESTO!X1708</f>
        <v/>
      </c>
    </row>
    <row r="1710" spans="1:11" s="74" customFormat="1" ht="12" x14ac:dyDescent="0.2">
      <c r="A1710" s="78" t="str">
        <f>PRESUPUESTO!I1709</f>
        <v/>
      </c>
      <c r="B1710" s="78"/>
      <c r="C1710" s="107" t="str">
        <f>PRESUPUESTO!K1709</f>
        <v/>
      </c>
      <c r="D1710" s="87" t="str">
        <f>PRESUPUESTO!L1709</f>
        <v/>
      </c>
      <c r="E1710" s="56" t="str">
        <f>PRESUPUESTO!N1709</f>
        <v/>
      </c>
      <c r="F1710" s="50"/>
      <c r="G1710" s="89" t="str">
        <f>IF(PRESUPUESTO!S1709="","",PRESUPUESTO!S1709)</f>
        <v/>
      </c>
      <c r="H1710" s="89" t="str">
        <f>PRESUPUESTO!T1709</f>
        <v/>
      </c>
      <c r="I1710" s="97" t="str">
        <f>PRESUPUESTO!U1709</f>
        <v/>
      </c>
      <c r="K1710" s="45" t="str">
        <f>PRESUPUESTO!X1709</f>
        <v/>
      </c>
    </row>
    <row r="1711" spans="1:11" s="74" customFormat="1" ht="12" x14ac:dyDescent="0.2">
      <c r="A1711" s="78" t="str">
        <f>PRESUPUESTO!I1710</f>
        <v/>
      </c>
      <c r="B1711" s="78"/>
      <c r="C1711" s="107" t="str">
        <f>PRESUPUESTO!K1710</f>
        <v/>
      </c>
      <c r="D1711" s="87" t="str">
        <f>PRESUPUESTO!L1710</f>
        <v/>
      </c>
      <c r="E1711" s="56" t="str">
        <f>PRESUPUESTO!N1710</f>
        <v/>
      </c>
      <c r="F1711" s="50"/>
      <c r="G1711" s="89" t="str">
        <f>IF(PRESUPUESTO!S1710="","",PRESUPUESTO!S1710)</f>
        <v/>
      </c>
      <c r="H1711" s="89" t="str">
        <f>PRESUPUESTO!T1710</f>
        <v/>
      </c>
      <c r="I1711" s="97" t="str">
        <f>PRESUPUESTO!U1710</f>
        <v/>
      </c>
      <c r="K1711" s="45" t="str">
        <f>PRESUPUESTO!X1710</f>
        <v/>
      </c>
    </row>
    <row r="1712" spans="1:11" s="74" customFormat="1" ht="12" x14ac:dyDescent="0.2">
      <c r="A1712" s="78" t="str">
        <f>PRESUPUESTO!I1711</f>
        <v/>
      </c>
      <c r="B1712" s="78"/>
      <c r="C1712" s="107" t="str">
        <f>PRESUPUESTO!K1711</f>
        <v/>
      </c>
      <c r="D1712" s="87" t="str">
        <f>PRESUPUESTO!L1711</f>
        <v/>
      </c>
      <c r="E1712" s="56" t="str">
        <f>PRESUPUESTO!N1711</f>
        <v/>
      </c>
      <c r="F1712" s="50"/>
      <c r="G1712" s="89" t="str">
        <f>IF(PRESUPUESTO!S1711="","",PRESUPUESTO!S1711)</f>
        <v/>
      </c>
      <c r="H1712" s="89" t="str">
        <f>PRESUPUESTO!T1711</f>
        <v/>
      </c>
      <c r="I1712" s="97" t="str">
        <f>PRESUPUESTO!U1711</f>
        <v/>
      </c>
      <c r="K1712" s="45" t="str">
        <f>PRESUPUESTO!X1711</f>
        <v/>
      </c>
    </row>
    <row r="1713" spans="1:11" s="74" customFormat="1" ht="12" x14ac:dyDescent="0.2">
      <c r="A1713" s="78" t="str">
        <f>PRESUPUESTO!I1712</f>
        <v/>
      </c>
      <c r="B1713" s="78"/>
      <c r="C1713" s="107" t="str">
        <f>PRESUPUESTO!K1712</f>
        <v/>
      </c>
      <c r="D1713" s="87" t="str">
        <f>PRESUPUESTO!L1712</f>
        <v/>
      </c>
      <c r="E1713" s="56" t="str">
        <f>PRESUPUESTO!N1712</f>
        <v/>
      </c>
      <c r="F1713" s="50"/>
      <c r="G1713" s="89" t="str">
        <f>IF(PRESUPUESTO!S1712="","",PRESUPUESTO!S1712)</f>
        <v/>
      </c>
      <c r="H1713" s="89" t="str">
        <f>PRESUPUESTO!T1712</f>
        <v/>
      </c>
      <c r="I1713" s="97" t="str">
        <f>PRESUPUESTO!U1712</f>
        <v/>
      </c>
      <c r="K1713" s="45" t="str">
        <f>PRESUPUESTO!X1712</f>
        <v/>
      </c>
    </row>
    <row r="1714" spans="1:11" s="74" customFormat="1" ht="12" x14ac:dyDescent="0.2">
      <c r="A1714" s="78" t="str">
        <f>PRESUPUESTO!I1713</f>
        <v/>
      </c>
      <c r="B1714" s="78"/>
      <c r="C1714" s="107" t="str">
        <f>PRESUPUESTO!K1713</f>
        <v/>
      </c>
      <c r="D1714" s="87" t="str">
        <f>PRESUPUESTO!L1713</f>
        <v/>
      </c>
      <c r="E1714" s="56" t="str">
        <f>PRESUPUESTO!N1713</f>
        <v/>
      </c>
      <c r="F1714" s="50"/>
      <c r="G1714" s="89" t="str">
        <f>IF(PRESUPUESTO!S1713="","",PRESUPUESTO!S1713)</f>
        <v/>
      </c>
      <c r="H1714" s="89" t="str">
        <f>PRESUPUESTO!T1713</f>
        <v/>
      </c>
      <c r="I1714" s="97" t="str">
        <f>PRESUPUESTO!U1713</f>
        <v/>
      </c>
      <c r="K1714" s="45" t="str">
        <f>PRESUPUESTO!X1713</f>
        <v/>
      </c>
    </row>
    <row r="1715" spans="1:11" s="74" customFormat="1" ht="12" x14ac:dyDescent="0.2">
      <c r="A1715" s="78" t="str">
        <f>PRESUPUESTO!I1714</f>
        <v/>
      </c>
      <c r="B1715" s="78"/>
      <c r="C1715" s="107" t="str">
        <f>PRESUPUESTO!K1714</f>
        <v/>
      </c>
      <c r="D1715" s="87" t="str">
        <f>PRESUPUESTO!L1714</f>
        <v/>
      </c>
      <c r="E1715" s="56" t="str">
        <f>PRESUPUESTO!N1714</f>
        <v/>
      </c>
      <c r="F1715" s="50"/>
      <c r="G1715" s="89" t="str">
        <f>IF(PRESUPUESTO!S1714="","",PRESUPUESTO!S1714)</f>
        <v/>
      </c>
      <c r="H1715" s="89" t="str">
        <f>PRESUPUESTO!T1714</f>
        <v/>
      </c>
      <c r="I1715" s="97" t="str">
        <f>PRESUPUESTO!U1714</f>
        <v/>
      </c>
      <c r="K1715" s="45" t="str">
        <f>PRESUPUESTO!X1714</f>
        <v/>
      </c>
    </row>
    <row r="1716" spans="1:11" s="74" customFormat="1" ht="12" x14ac:dyDescent="0.2">
      <c r="A1716" s="78" t="str">
        <f>PRESUPUESTO!I1715</f>
        <v/>
      </c>
      <c r="B1716" s="78"/>
      <c r="C1716" s="107" t="str">
        <f>PRESUPUESTO!K1715</f>
        <v/>
      </c>
      <c r="D1716" s="87" t="str">
        <f>PRESUPUESTO!L1715</f>
        <v/>
      </c>
      <c r="E1716" s="56" t="str">
        <f>PRESUPUESTO!N1715</f>
        <v/>
      </c>
      <c r="F1716" s="50"/>
      <c r="G1716" s="89" t="str">
        <f>IF(PRESUPUESTO!S1715="","",PRESUPUESTO!S1715)</f>
        <v/>
      </c>
      <c r="H1716" s="89" t="str">
        <f>PRESUPUESTO!T1715</f>
        <v/>
      </c>
      <c r="I1716" s="97" t="str">
        <f>PRESUPUESTO!U1715</f>
        <v/>
      </c>
      <c r="K1716" s="45" t="str">
        <f>PRESUPUESTO!X1715</f>
        <v/>
      </c>
    </row>
    <row r="1717" spans="1:11" s="74" customFormat="1" ht="12" x14ac:dyDescent="0.2">
      <c r="A1717" s="78" t="str">
        <f>PRESUPUESTO!I1716</f>
        <v/>
      </c>
      <c r="B1717" s="78"/>
      <c r="C1717" s="107" t="str">
        <f>PRESUPUESTO!K1716</f>
        <v/>
      </c>
      <c r="D1717" s="87" t="str">
        <f>PRESUPUESTO!L1716</f>
        <v/>
      </c>
      <c r="E1717" s="56" t="str">
        <f>PRESUPUESTO!N1716</f>
        <v/>
      </c>
      <c r="F1717" s="50"/>
      <c r="G1717" s="89" t="str">
        <f>IF(PRESUPUESTO!S1716="","",PRESUPUESTO!S1716)</f>
        <v/>
      </c>
      <c r="H1717" s="89" t="str">
        <f>PRESUPUESTO!T1716</f>
        <v/>
      </c>
      <c r="I1717" s="97" t="str">
        <f>PRESUPUESTO!U1716</f>
        <v/>
      </c>
      <c r="K1717" s="45" t="str">
        <f>PRESUPUESTO!X1716</f>
        <v/>
      </c>
    </row>
    <row r="1718" spans="1:11" s="74" customFormat="1" ht="12" x14ac:dyDescent="0.2">
      <c r="A1718" s="78" t="str">
        <f>PRESUPUESTO!I1717</f>
        <v/>
      </c>
      <c r="B1718" s="78"/>
      <c r="C1718" s="107" t="str">
        <f>PRESUPUESTO!K1717</f>
        <v/>
      </c>
      <c r="D1718" s="87" t="str">
        <f>PRESUPUESTO!L1717</f>
        <v/>
      </c>
      <c r="E1718" s="56" t="str">
        <f>PRESUPUESTO!N1717</f>
        <v/>
      </c>
      <c r="F1718" s="50"/>
      <c r="G1718" s="89" t="str">
        <f>IF(PRESUPUESTO!S1717="","",PRESUPUESTO!S1717)</f>
        <v/>
      </c>
      <c r="H1718" s="89" t="str">
        <f>PRESUPUESTO!T1717</f>
        <v/>
      </c>
      <c r="I1718" s="97" t="str">
        <f>PRESUPUESTO!U1717</f>
        <v/>
      </c>
      <c r="K1718" s="45" t="str">
        <f>PRESUPUESTO!X1717</f>
        <v/>
      </c>
    </row>
    <row r="1719" spans="1:11" s="74" customFormat="1" ht="12" x14ac:dyDescent="0.2">
      <c r="A1719" s="78" t="str">
        <f>PRESUPUESTO!I1718</f>
        <v/>
      </c>
      <c r="B1719" s="78"/>
      <c r="C1719" s="107" t="str">
        <f>PRESUPUESTO!K1718</f>
        <v/>
      </c>
      <c r="D1719" s="87" t="str">
        <f>PRESUPUESTO!L1718</f>
        <v/>
      </c>
      <c r="E1719" s="56" t="str">
        <f>PRESUPUESTO!N1718</f>
        <v/>
      </c>
      <c r="F1719" s="50"/>
      <c r="G1719" s="89" t="str">
        <f>IF(PRESUPUESTO!S1718="","",PRESUPUESTO!S1718)</f>
        <v/>
      </c>
      <c r="H1719" s="89" t="str">
        <f>PRESUPUESTO!T1718</f>
        <v/>
      </c>
      <c r="I1719" s="97" t="str">
        <f>PRESUPUESTO!U1718</f>
        <v/>
      </c>
      <c r="K1719" s="45" t="str">
        <f>PRESUPUESTO!X1718</f>
        <v/>
      </c>
    </row>
    <row r="1720" spans="1:11" s="74" customFormat="1" ht="12" x14ac:dyDescent="0.2">
      <c r="A1720" s="78" t="str">
        <f>PRESUPUESTO!I1719</f>
        <v/>
      </c>
      <c r="B1720" s="78"/>
      <c r="C1720" s="107" t="str">
        <f>PRESUPUESTO!K1719</f>
        <v/>
      </c>
      <c r="D1720" s="87" t="str">
        <f>PRESUPUESTO!L1719</f>
        <v/>
      </c>
      <c r="E1720" s="56" t="str">
        <f>PRESUPUESTO!N1719</f>
        <v/>
      </c>
      <c r="F1720" s="50"/>
      <c r="G1720" s="89" t="str">
        <f>IF(PRESUPUESTO!S1719="","",PRESUPUESTO!S1719)</f>
        <v/>
      </c>
      <c r="H1720" s="89" t="str">
        <f>PRESUPUESTO!T1719</f>
        <v/>
      </c>
      <c r="I1720" s="97" t="str">
        <f>PRESUPUESTO!U1719</f>
        <v/>
      </c>
      <c r="K1720" s="45" t="str">
        <f>PRESUPUESTO!X1719</f>
        <v/>
      </c>
    </row>
    <row r="1721" spans="1:11" s="74" customFormat="1" ht="12" x14ac:dyDescent="0.2">
      <c r="A1721" s="78" t="str">
        <f>PRESUPUESTO!I1720</f>
        <v/>
      </c>
      <c r="B1721" s="78"/>
      <c r="C1721" s="107" t="str">
        <f>PRESUPUESTO!K1720</f>
        <v/>
      </c>
      <c r="D1721" s="87" t="str">
        <f>PRESUPUESTO!L1720</f>
        <v/>
      </c>
      <c r="E1721" s="56" t="str">
        <f>PRESUPUESTO!N1720</f>
        <v/>
      </c>
      <c r="F1721" s="50"/>
      <c r="G1721" s="89" t="str">
        <f>IF(PRESUPUESTO!S1720="","",PRESUPUESTO!S1720)</f>
        <v/>
      </c>
      <c r="H1721" s="89" t="str">
        <f>PRESUPUESTO!T1720</f>
        <v/>
      </c>
      <c r="I1721" s="97" t="str">
        <f>PRESUPUESTO!U1720</f>
        <v/>
      </c>
      <c r="K1721" s="45" t="str">
        <f>PRESUPUESTO!X1720</f>
        <v/>
      </c>
    </row>
    <row r="1722" spans="1:11" s="74" customFormat="1" ht="12" x14ac:dyDescent="0.2">
      <c r="A1722" s="78" t="str">
        <f>PRESUPUESTO!I1721</f>
        <v/>
      </c>
      <c r="B1722" s="78"/>
      <c r="C1722" s="107" t="str">
        <f>PRESUPUESTO!K1721</f>
        <v/>
      </c>
      <c r="D1722" s="87" t="str">
        <f>PRESUPUESTO!L1721</f>
        <v/>
      </c>
      <c r="E1722" s="56" t="str">
        <f>PRESUPUESTO!N1721</f>
        <v/>
      </c>
      <c r="F1722" s="50"/>
      <c r="G1722" s="89" t="str">
        <f>IF(PRESUPUESTO!S1721="","",PRESUPUESTO!S1721)</f>
        <v/>
      </c>
      <c r="H1722" s="89" t="str">
        <f>PRESUPUESTO!T1721</f>
        <v/>
      </c>
      <c r="I1722" s="97" t="str">
        <f>PRESUPUESTO!U1721</f>
        <v/>
      </c>
      <c r="K1722" s="45" t="str">
        <f>PRESUPUESTO!X1721</f>
        <v/>
      </c>
    </row>
    <row r="1723" spans="1:11" s="74" customFormat="1" ht="12" x14ac:dyDescent="0.2">
      <c r="A1723" s="78" t="str">
        <f>PRESUPUESTO!I1722</f>
        <v/>
      </c>
      <c r="B1723" s="78"/>
      <c r="C1723" s="107" t="str">
        <f>PRESUPUESTO!K1722</f>
        <v/>
      </c>
      <c r="D1723" s="87" t="str">
        <f>PRESUPUESTO!L1722</f>
        <v/>
      </c>
      <c r="E1723" s="56" t="str">
        <f>PRESUPUESTO!N1722</f>
        <v/>
      </c>
      <c r="F1723" s="50"/>
      <c r="G1723" s="89" t="str">
        <f>IF(PRESUPUESTO!S1722="","",PRESUPUESTO!S1722)</f>
        <v/>
      </c>
      <c r="H1723" s="89" t="str">
        <f>PRESUPUESTO!T1722</f>
        <v/>
      </c>
      <c r="I1723" s="97" t="str">
        <f>PRESUPUESTO!U1722</f>
        <v/>
      </c>
      <c r="K1723" s="45" t="str">
        <f>PRESUPUESTO!X1722</f>
        <v/>
      </c>
    </row>
    <row r="1724" spans="1:11" s="74" customFormat="1" ht="12" x14ac:dyDescent="0.2">
      <c r="A1724" s="78" t="str">
        <f>PRESUPUESTO!I1723</f>
        <v/>
      </c>
      <c r="B1724" s="78"/>
      <c r="C1724" s="107" t="str">
        <f>PRESUPUESTO!K1723</f>
        <v/>
      </c>
      <c r="D1724" s="87" t="str">
        <f>PRESUPUESTO!L1723</f>
        <v/>
      </c>
      <c r="E1724" s="56" t="str">
        <f>PRESUPUESTO!N1723</f>
        <v/>
      </c>
      <c r="F1724" s="50"/>
      <c r="G1724" s="89" t="str">
        <f>IF(PRESUPUESTO!S1723="","",PRESUPUESTO!S1723)</f>
        <v/>
      </c>
      <c r="H1724" s="89" t="str">
        <f>PRESUPUESTO!T1723</f>
        <v/>
      </c>
      <c r="I1724" s="97" t="str">
        <f>PRESUPUESTO!U1723</f>
        <v/>
      </c>
      <c r="K1724" s="45" t="str">
        <f>PRESUPUESTO!X1723</f>
        <v/>
      </c>
    </row>
    <row r="1725" spans="1:11" s="74" customFormat="1" ht="12" x14ac:dyDescent="0.2">
      <c r="A1725" s="78" t="str">
        <f>PRESUPUESTO!I1724</f>
        <v/>
      </c>
      <c r="B1725" s="78"/>
      <c r="C1725" s="107" t="str">
        <f>PRESUPUESTO!K1724</f>
        <v/>
      </c>
      <c r="D1725" s="87" t="str">
        <f>PRESUPUESTO!L1724</f>
        <v/>
      </c>
      <c r="E1725" s="56" t="str">
        <f>PRESUPUESTO!N1724</f>
        <v/>
      </c>
      <c r="F1725" s="50"/>
      <c r="G1725" s="89" t="str">
        <f>IF(PRESUPUESTO!S1724="","",PRESUPUESTO!S1724)</f>
        <v/>
      </c>
      <c r="H1725" s="89" t="str">
        <f>PRESUPUESTO!T1724</f>
        <v/>
      </c>
      <c r="I1725" s="97" t="str">
        <f>PRESUPUESTO!U1724</f>
        <v/>
      </c>
      <c r="K1725" s="45" t="str">
        <f>PRESUPUESTO!X1724</f>
        <v/>
      </c>
    </row>
    <row r="1726" spans="1:11" s="74" customFormat="1" ht="12" x14ac:dyDescent="0.2">
      <c r="A1726" s="78" t="str">
        <f>PRESUPUESTO!I1725</f>
        <v/>
      </c>
      <c r="B1726" s="78"/>
      <c r="C1726" s="107" t="str">
        <f>PRESUPUESTO!K1725</f>
        <v/>
      </c>
      <c r="D1726" s="87" t="str">
        <f>PRESUPUESTO!L1725</f>
        <v/>
      </c>
      <c r="E1726" s="56" t="str">
        <f>PRESUPUESTO!N1725</f>
        <v/>
      </c>
      <c r="F1726" s="50"/>
      <c r="G1726" s="89" t="str">
        <f>IF(PRESUPUESTO!S1725="","",PRESUPUESTO!S1725)</f>
        <v/>
      </c>
      <c r="H1726" s="89" t="str">
        <f>PRESUPUESTO!T1725</f>
        <v/>
      </c>
      <c r="I1726" s="97" t="str">
        <f>PRESUPUESTO!U1725</f>
        <v/>
      </c>
      <c r="K1726" s="45" t="str">
        <f>PRESUPUESTO!X1725</f>
        <v/>
      </c>
    </row>
    <row r="1727" spans="1:11" s="74" customFormat="1" ht="12" x14ac:dyDescent="0.2">
      <c r="A1727" s="78" t="str">
        <f>PRESUPUESTO!I1726</f>
        <v/>
      </c>
      <c r="B1727" s="78"/>
      <c r="C1727" s="107" t="str">
        <f>PRESUPUESTO!K1726</f>
        <v/>
      </c>
      <c r="D1727" s="87" t="str">
        <f>PRESUPUESTO!L1726</f>
        <v/>
      </c>
      <c r="E1727" s="56" t="str">
        <f>PRESUPUESTO!N1726</f>
        <v/>
      </c>
      <c r="F1727" s="50"/>
      <c r="G1727" s="89" t="str">
        <f>IF(PRESUPUESTO!S1726="","",PRESUPUESTO!S1726)</f>
        <v/>
      </c>
      <c r="H1727" s="89" t="str">
        <f>PRESUPUESTO!T1726</f>
        <v/>
      </c>
      <c r="I1727" s="97" t="str">
        <f>PRESUPUESTO!U1726</f>
        <v/>
      </c>
      <c r="K1727" s="45" t="str">
        <f>PRESUPUESTO!X1726</f>
        <v/>
      </c>
    </row>
    <row r="1728" spans="1:11" s="74" customFormat="1" ht="12" x14ac:dyDescent="0.2">
      <c r="A1728" s="78" t="str">
        <f>PRESUPUESTO!I1727</f>
        <v/>
      </c>
      <c r="B1728" s="78"/>
      <c r="C1728" s="107" t="str">
        <f>PRESUPUESTO!K1727</f>
        <v/>
      </c>
      <c r="D1728" s="87" t="str">
        <f>PRESUPUESTO!L1727</f>
        <v/>
      </c>
      <c r="E1728" s="56" t="str">
        <f>PRESUPUESTO!N1727</f>
        <v/>
      </c>
      <c r="F1728" s="50"/>
      <c r="G1728" s="89" t="str">
        <f>IF(PRESUPUESTO!S1727="","",PRESUPUESTO!S1727)</f>
        <v/>
      </c>
      <c r="H1728" s="89" t="str">
        <f>PRESUPUESTO!T1727</f>
        <v/>
      </c>
      <c r="I1728" s="97" t="str">
        <f>PRESUPUESTO!U1727</f>
        <v/>
      </c>
      <c r="K1728" s="45" t="str">
        <f>PRESUPUESTO!X1727</f>
        <v/>
      </c>
    </row>
    <row r="1729" spans="1:11" s="74" customFormat="1" ht="12" x14ac:dyDescent="0.2">
      <c r="A1729" s="78" t="str">
        <f>PRESUPUESTO!I1728</f>
        <v/>
      </c>
      <c r="B1729" s="78"/>
      <c r="C1729" s="107" t="str">
        <f>PRESUPUESTO!K1728</f>
        <v/>
      </c>
      <c r="D1729" s="87" t="str">
        <f>PRESUPUESTO!L1728</f>
        <v/>
      </c>
      <c r="E1729" s="56" t="str">
        <f>PRESUPUESTO!N1728</f>
        <v/>
      </c>
      <c r="F1729" s="50"/>
      <c r="G1729" s="89" t="str">
        <f>IF(PRESUPUESTO!S1728="","",PRESUPUESTO!S1728)</f>
        <v/>
      </c>
      <c r="H1729" s="89" t="str">
        <f>PRESUPUESTO!T1728</f>
        <v/>
      </c>
      <c r="I1729" s="97" t="str">
        <f>PRESUPUESTO!U1728</f>
        <v/>
      </c>
      <c r="K1729" s="45" t="str">
        <f>PRESUPUESTO!X1728</f>
        <v/>
      </c>
    </row>
    <row r="1730" spans="1:11" s="74" customFormat="1" ht="12" x14ac:dyDescent="0.2">
      <c r="A1730" s="78" t="str">
        <f>PRESUPUESTO!I1729</f>
        <v/>
      </c>
      <c r="B1730" s="78"/>
      <c r="C1730" s="107" t="str">
        <f>PRESUPUESTO!K1729</f>
        <v/>
      </c>
      <c r="D1730" s="87" t="str">
        <f>PRESUPUESTO!L1729</f>
        <v/>
      </c>
      <c r="E1730" s="56" t="str">
        <f>PRESUPUESTO!N1729</f>
        <v/>
      </c>
      <c r="F1730" s="50"/>
      <c r="G1730" s="89" t="str">
        <f>IF(PRESUPUESTO!S1729="","",PRESUPUESTO!S1729)</f>
        <v/>
      </c>
      <c r="H1730" s="89" t="str">
        <f>PRESUPUESTO!T1729</f>
        <v/>
      </c>
      <c r="I1730" s="97" t="str">
        <f>PRESUPUESTO!U1729</f>
        <v/>
      </c>
      <c r="K1730" s="45" t="str">
        <f>PRESUPUESTO!X1729</f>
        <v/>
      </c>
    </row>
    <row r="1731" spans="1:11" s="74" customFormat="1" ht="12" x14ac:dyDescent="0.2">
      <c r="A1731" s="78" t="str">
        <f>PRESUPUESTO!I1730</f>
        <v/>
      </c>
      <c r="B1731" s="78"/>
      <c r="C1731" s="107" t="str">
        <f>PRESUPUESTO!K1730</f>
        <v/>
      </c>
      <c r="D1731" s="87" t="str">
        <f>PRESUPUESTO!L1730</f>
        <v/>
      </c>
      <c r="E1731" s="56" t="str">
        <f>PRESUPUESTO!N1730</f>
        <v/>
      </c>
      <c r="F1731" s="50"/>
      <c r="G1731" s="89" t="str">
        <f>IF(PRESUPUESTO!S1730="","",PRESUPUESTO!S1730)</f>
        <v/>
      </c>
      <c r="H1731" s="89" t="str">
        <f>PRESUPUESTO!T1730</f>
        <v/>
      </c>
      <c r="I1731" s="97" t="str">
        <f>PRESUPUESTO!U1730</f>
        <v/>
      </c>
      <c r="K1731" s="45" t="str">
        <f>PRESUPUESTO!X1730</f>
        <v/>
      </c>
    </row>
    <row r="1732" spans="1:11" s="74" customFormat="1" ht="12" x14ac:dyDescent="0.2">
      <c r="A1732" s="78" t="str">
        <f>PRESUPUESTO!I1731</f>
        <v/>
      </c>
      <c r="B1732" s="78"/>
      <c r="C1732" s="107" t="str">
        <f>PRESUPUESTO!K1731</f>
        <v/>
      </c>
      <c r="D1732" s="87" t="str">
        <f>PRESUPUESTO!L1731</f>
        <v/>
      </c>
      <c r="E1732" s="56" t="str">
        <f>PRESUPUESTO!N1731</f>
        <v/>
      </c>
      <c r="F1732" s="50"/>
      <c r="G1732" s="89" t="str">
        <f>IF(PRESUPUESTO!S1731="","",PRESUPUESTO!S1731)</f>
        <v/>
      </c>
      <c r="H1732" s="89" t="str">
        <f>PRESUPUESTO!T1731</f>
        <v/>
      </c>
      <c r="I1732" s="97" t="str">
        <f>PRESUPUESTO!U1731</f>
        <v/>
      </c>
      <c r="K1732" s="45" t="str">
        <f>PRESUPUESTO!X1731</f>
        <v/>
      </c>
    </row>
    <row r="1733" spans="1:11" s="74" customFormat="1" ht="12" x14ac:dyDescent="0.2">
      <c r="A1733" s="78" t="str">
        <f>PRESUPUESTO!I1732</f>
        <v/>
      </c>
      <c r="B1733" s="78"/>
      <c r="C1733" s="107" t="str">
        <f>PRESUPUESTO!K1732</f>
        <v/>
      </c>
      <c r="D1733" s="87" t="str">
        <f>PRESUPUESTO!L1732</f>
        <v/>
      </c>
      <c r="E1733" s="56" t="str">
        <f>PRESUPUESTO!N1732</f>
        <v/>
      </c>
      <c r="F1733" s="50"/>
      <c r="G1733" s="89" t="str">
        <f>IF(PRESUPUESTO!S1732="","",PRESUPUESTO!S1732)</f>
        <v/>
      </c>
      <c r="H1733" s="89" t="str">
        <f>PRESUPUESTO!T1732</f>
        <v/>
      </c>
      <c r="I1733" s="97" t="str">
        <f>PRESUPUESTO!U1732</f>
        <v/>
      </c>
      <c r="K1733" s="45" t="str">
        <f>PRESUPUESTO!X1732</f>
        <v/>
      </c>
    </row>
    <row r="1734" spans="1:11" s="74" customFormat="1" ht="12" x14ac:dyDescent="0.2">
      <c r="A1734" s="78" t="str">
        <f>PRESUPUESTO!I1733</f>
        <v/>
      </c>
      <c r="B1734" s="78"/>
      <c r="C1734" s="107" t="str">
        <f>PRESUPUESTO!K1733</f>
        <v/>
      </c>
      <c r="D1734" s="87" t="str">
        <f>PRESUPUESTO!L1733</f>
        <v/>
      </c>
      <c r="E1734" s="56" t="str">
        <f>PRESUPUESTO!N1733</f>
        <v/>
      </c>
      <c r="F1734" s="50"/>
      <c r="G1734" s="89" t="str">
        <f>IF(PRESUPUESTO!S1733="","",PRESUPUESTO!S1733)</f>
        <v/>
      </c>
      <c r="H1734" s="89" t="str">
        <f>PRESUPUESTO!T1733</f>
        <v/>
      </c>
      <c r="I1734" s="97" t="str">
        <f>PRESUPUESTO!U1733</f>
        <v/>
      </c>
      <c r="K1734" s="45" t="str">
        <f>PRESUPUESTO!X1733</f>
        <v/>
      </c>
    </row>
    <row r="1735" spans="1:11" s="74" customFormat="1" ht="12" x14ac:dyDescent="0.2">
      <c r="A1735" s="78" t="str">
        <f>PRESUPUESTO!I1734</f>
        <v/>
      </c>
      <c r="B1735" s="78"/>
      <c r="C1735" s="107" t="str">
        <f>PRESUPUESTO!K1734</f>
        <v/>
      </c>
      <c r="D1735" s="87" t="str">
        <f>PRESUPUESTO!L1734</f>
        <v/>
      </c>
      <c r="E1735" s="56" t="str">
        <f>PRESUPUESTO!N1734</f>
        <v/>
      </c>
      <c r="F1735" s="50"/>
      <c r="G1735" s="89" t="str">
        <f>IF(PRESUPUESTO!S1734="","",PRESUPUESTO!S1734)</f>
        <v/>
      </c>
      <c r="H1735" s="89" t="str">
        <f>PRESUPUESTO!T1734</f>
        <v/>
      </c>
      <c r="I1735" s="97" t="str">
        <f>PRESUPUESTO!U1734</f>
        <v/>
      </c>
      <c r="K1735" s="45" t="str">
        <f>PRESUPUESTO!X1734</f>
        <v/>
      </c>
    </row>
    <row r="1736" spans="1:11" s="74" customFormat="1" ht="12" x14ac:dyDescent="0.2">
      <c r="A1736" s="78" t="str">
        <f>PRESUPUESTO!I1735</f>
        <v/>
      </c>
      <c r="B1736" s="78"/>
      <c r="C1736" s="107" t="str">
        <f>PRESUPUESTO!K1735</f>
        <v/>
      </c>
      <c r="D1736" s="87" t="str">
        <f>PRESUPUESTO!L1735</f>
        <v/>
      </c>
      <c r="E1736" s="56" t="str">
        <f>PRESUPUESTO!N1735</f>
        <v/>
      </c>
      <c r="F1736" s="50"/>
      <c r="G1736" s="89" t="str">
        <f>IF(PRESUPUESTO!S1735="","",PRESUPUESTO!S1735)</f>
        <v/>
      </c>
      <c r="H1736" s="89" t="str">
        <f>PRESUPUESTO!T1735</f>
        <v/>
      </c>
      <c r="I1736" s="97" t="str">
        <f>PRESUPUESTO!U1735</f>
        <v/>
      </c>
      <c r="K1736" s="45" t="str">
        <f>PRESUPUESTO!X1735</f>
        <v/>
      </c>
    </row>
    <row r="1737" spans="1:11" s="74" customFormat="1" ht="12" x14ac:dyDescent="0.2">
      <c r="A1737" s="78" t="str">
        <f>PRESUPUESTO!I1736</f>
        <v/>
      </c>
      <c r="B1737" s="78"/>
      <c r="C1737" s="107" t="str">
        <f>PRESUPUESTO!K1736</f>
        <v/>
      </c>
      <c r="D1737" s="87" t="str">
        <f>PRESUPUESTO!L1736</f>
        <v/>
      </c>
      <c r="E1737" s="56" t="str">
        <f>PRESUPUESTO!N1736</f>
        <v/>
      </c>
      <c r="F1737" s="50"/>
      <c r="G1737" s="89" t="str">
        <f>IF(PRESUPUESTO!S1736="","",PRESUPUESTO!S1736)</f>
        <v/>
      </c>
      <c r="H1737" s="89" t="str">
        <f>PRESUPUESTO!T1736</f>
        <v/>
      </c>
      <c r="I1737" s="97" t="str">
        <f>PRESUPUESTO!U1736</f>
        <v/>
      </c>
      <c r="K1737" s="45" t="str">
        <f>PRESUPUESTO!X1736</f>
        <v/>
      </c>
    </row>
    <row r="1738" spans="1:11" s="74" customFormat="1" ht="12" x14ac:dyDescent="0.2">
      <c r="A1738" s="78" t="str">
        <f>PRESUPUESTO!I1737</f>
        <v/>
      </c>
      <c r="B1738" s="78"/>
      <c r="C1738" s="107" t="str">
        <f>PRESUPUESTO!K1737</f>
        <v/>
      </c>
      <c r="D1738" s="87" t="str">
        <f>PRESUPUESTO!L1737</f>
        <v/>
      </c>
      <c r="E1738" s="56" t="str">
        <f>PRESUPUESTO!N1737</f>
        <v/>
      </c>
      <c r="F1738" s="50"/>
      <c r="G1738" s="89" t="str">
        <f>IF(PRESUPUESTO!S1737="","",PRESUPUESTO!S1737)</f>
        <v/>
      </c>
      <c r="H1738" s="89" t="str">
        <f>PRESUPUESTO!T1737</f>
        <v/>
      </c>
      <c r="I1738" s="97" t="str">
        <f>PRESUPUESTO!U1737</f>
        <v/>
      </c>
      <c r="K1738" s="45" t="str">
        <f>PRESUPUESTO!X1737</f>
        <v/>
      </c>
    </row>
    <row r="1739" spans="1:11" s="74" customFormat="1" ht="12" x14ac:dyDescent="0.2">
      <c r="A1739" s="78" t="str">
        <f>PRESUPUESTO!I1738</f>
        <v/>
      </c>
      <c r="B1739" s="78"/>
      <c r="C1739" s="107" t="str">
        <f>PRESUPUESTO!K1738</f>
        <v/>
      </c>
      <c r="D1739" s="87" t="str">
        <f>PRESUPUESTO!L1738</f>
        <v/>
      </c>
      <c r="E1739" s="56" t="str">
        <f>PRESUPUESTO!N1738</f>
        <v/>
      </c>
      <c r="F1739" s="50"/>
      <c r="G1739" s="89" t="str">
        <f>IF(PRESUPUESTO!S1738="","",PRESUPUESTO!S1738)</f>
        <v/>
      </c>
      <c r="H1739" s="89" t="str">
        <f>PRESUPUESTO!T1738</f>
        <v/>
      </c>
      <c r="I1739" s="97" t="str">
        <f>PRESUPUESTO!U1738</f>
        <v/>
      </c>
      <c r="K1739" s="45" t="str">
        <f>PRESUPUESTO!X1738</f>
        <v/>
      </c>
    </row>
    <row r="1740" spans="1:11" s="74" customFormat="1" ht="12" x14ac:dyDescent="0.2">
      <c r="A1740" s="78" t="str">
        <f>PRESUPUESTO!I1739</f>
        <v/>
      </c>
      <c r="B1740" s="78"/>
      <c r="C1740" s="107" t="str">
        <f>PRESUPUESTO!K1739</f>
        <v/>
      </c>
      <c r="D1740" s="87" t="str">
        <f>PRESUPUESTO!L1739</f>
        <v/>
      </c>
      <c r="E1740" s="56" t="str">
        <f>PRESUPUESTO!N1739</f>
        <v/>
      </c>
      <c r="F1740" s="50"/>
      <c r="G1740" s="89" t="str">
        <f>IF(PRESUPUESTO!S1739="","",PRESUPUESTO!S1739)</f>
        <v/>
      </c>
      <c r="H1740" s="89" t="str">
        <f>PRESUPUESTO!T1739</f>
        <v/>
      </c>
      <c r="I1740" s="97" t="str">
        <f>PRESUPUESTO!U1739</f>
        <v/>
      </c>
      <c r="K1740" s="45" t="str">
        <f>PRESUPUESTO!X1739</f>
        <v/>
      </c>
    </row>
    <row r="1741" spans="1:11" s="74" customFormat="1" ht="12" x14ac:dyDescent="0.2">
      <c r="A1741" s="78" t="str">
        <f>PRESUPUESTO!I1740</f>
        <v/>
      </c>
      <c r="B1741" s="78"/>
      <c r="C1741" s="107" t="str">
        <f>PRESUPUESTO!K1740</f>
        <v/>
      </c>
      <c r="D1741" s="87" t="str">
        <f>PRESUPUESTO!L1740</f>
        <v/>
      </c>
      <c r="E1741" s="56" t="str">
        <f>PRESUPUESTO!N1740</f>
        <v/>
      </c>
      <c r="F1741" s="50"/>
      <c r="G1741" s="89" t="str">
        <f>IF(PRESUPUESTO!S1740="","",PRESUPUESTO!S1740)</f>
        <v/>
      </c>
      <c r="H1741" s="89" t="str">
        <f>PRESUPUESTO!T1740</f>
        <v/>
      </c>
      <c r="I1741" s="97" t="str">
        <f>PRESUPUESTO!U1740</f>
        <v/>
      </c>
      <c r="K1741" s="45" t="str">
        <f>PRESUPUESTO!X1740</f>
        <v/>
      </c>
    </row>
    <row r="1742" spans="1:11" s="74" customFormat="1" ht="12" x14ac:dyDescent="0.2">
      <c r="A1742" s="78" t="str">
        <f>PRESUPUESTO!I1741</f>
        <v/>
      </c>
      <c r="B1742" s="78"/>
      <c r="C1742" s="107" t="str">
        <f>PRESUPUESTO!K1741</f>
        <v/>
      </c>
      <c r="D1742" s="87" t="str">
        <f>PRESUPUESTO!L1741</f>
        <v/>
      </c>
      <c r="E1742" s="56" t="str">
        <f>PRESUPUESTO!N1741</f>
        <v/>
      </c>
      <c r="F1742" s="50"/>
      <c r="G1742" s="89" t="str">
        <f>IF(PRESUPUESTO!S1741="","",PRESUPUESTO!S1741)</f>
        <v/>
      </c>
      <c r="H1742" s="89" t="str">
        <f>PRESUPUESTO!T1741</f>
        <v/>
      </c>
      <c r="I1742" s="97" t="str">
        <f>PRESUPUESTO!U1741</f>
        <v/>
      </c>
      <c r="K1742" s="45" t="str">
        <f>PRESUPUESTO!X1741</f>
        <v/>
      </c>
    </row>
    <row r="1743" spans="1:11" s="74" customFormat="1" ht="12" x14ac:dyDescent="0.2">
      <c r="A1743" s="78" t="str">
        <f>PRESUPUESTO!I1742</f>
        <v/>
      </c>
      <c r="B1743" s="78"/>
      <c r="C1743" s="107" t="str">
        <f>PRESUPUESTO!K1742</f>
        <v/>
      </c>
      <c r="D1743" s="87" t="str">
        <f>PRESUPUESTO!L1742</f>
        <v/>
      </c>
      <c r="E1743" s="56" t="str">
        <f>PRESUPUESTO!N1742</f>
        <v/>
      </c>
      <c r="F1743" s="50"/>
      <c r="G1743" s="89" t="str">
        <f>IF(PRESUPUESTO!S1742="","",PRESUPUESTO!S1742)</f>
        <v/>
      </c>
      <c r="H1743" s="89" t="str">
        <f>PRESUPUESTO!T1742</f>
        <v/>
      </c>
      <c r="I1743" s="97" t="str">
        <f>PRESUPUESTO!U1742</f>
        <v/>
      </c>
      <c r="K1743" s="45" t="str">
        <f>PRESUPUESTO!X1742</f>
        <v/>
      </c>
    </row>
    <row r="1744" spans="1:11" s="74" customFormat="1" ht="12" x14ac:dyDescent="0.2">
      <c r="A1744" s="78" t="str">
        <f>PRESUPUESTO!I1743</f>
        <v/>
      </c>
      <c r="B1744" s="78"/>
      <c r="C1744" s="107" t="str">
        <f>PRESUPUESTO!K1743</f>
        <v/>
      </c>
      <c r="D1744" s="87" t="str">
        <f>PRESUPUESTO!L1743</f>
        <v/>
      </c>
      <c r="E1744" s="56" t="str">
        <f>PRESUPUESTO!N1743</f>
        <v/>
      </c>
      <c r="F1744" s="50"/>
      <c r="G1744" s="89" t="str">
        <f>IF(PRESUPUESTO!S1743="","",PRESUPUESTO!S1743)</f>
        <v/>
      </c>
      <c r="H1744" s="89" t="str">
        <f>PRESUPUESTO!T1743</f>
        <v/>
      </c>
      <c r="I1744" s="97" t="str">
        <f>PRESUPUESTO!U1743</f>
        <v/>
      </c>
      <c r="K1744" s="45" t="str">
        <f>PRESUPUESTO!X1743</f>
        <v/>
      </c>
    </row>
    <row r="1745" spans="1:11" s="74" customFormat="1" ht="12" x14ac:dyDescent="0.2">
      <c r="A1745" s="78" t="str">
        <f>PRESUPUESTO!I1744</f>
        <v/>
      </c>
      <c r="B1745" s="78"/>
      <c r="C1745" s="107" t="str">
        <f>PRESUPUESTO!K1744</f>
        <v/>
      </c>
      <c r="D1745" s="87" t="str">
        <f>PRESUPUESTO!L1744</f>
        <v/>
      </c>
      <c r="E1745" s="56" t="str">
        <f>PRESUPUESTO!N1744</f>
        <v/>
      </c>
      <c r="F1745" s="50"/>
      <c r="G1745" s="89" t="str">
        <f>IF(PRESUPUESTO!S1744="","",PRESUPUESTO!S1744)</f>
        <v/>
      </c>
      <c r="H1745" s="89" t="str">
        <f>PRESUPUESTO!T1744</f>
        <v/>
      </c>
      <c r="I1745" s="97" t="str">
        <f>PRESUPUESTO!U1744</f>
        <v/>
      </c>
      <c r="K1745" s="45" t="str">
        <f>PRESUPUESTO!X1744</f>
        <v/>
      </c>
    </row>
    <row r="1746" spans="1:11" s="74" customFormat="1" ht="12" x14ac:dyDescent="0.2">
      <c r="A1746" s="78" t="str">
        <f>PRESUPUESTO!I1745</f>
        <v/>
      </c>
      <c r="B1746" s="78"/>
      <c r="C1746" s="107" t="str">
        <f>PRESUPUESTO!K1745</f>
        <v/>
      </c>
      <c r="D1746" s="87" t="str">
        <f>PRESUPUESTO!L1745</f>
        <v/>
      </c>
      <c r="E1746" s="56" t="str">
        <f>PRESUPUESTO!N1745</f>
        <v/>
      </c>
      <c r="F1746" s="50"/>
      <c r="G1746" s="89" t="str">
        <f>IF(PRESUPUESTO!S1745="","",PRESUPUESTO!S1745)</f>
        <v/>
      </c>
      <c r="H1746" s="89" t="str">
        <f>PRESUPUESTO!T1745</f>
        <v/>
      </c>
      <c r="I1746" s="97" t="str">
        <f>PRESUPUESTO!U1745</f>
        <v/>
      </c>
      <c r="K1746" s="45" t="str">
        <f>PRESUPUESTO!X1745</f>
        <v/>
      </c>
    </row>
    <row r="1747" spans="1:11" s="74" customFormat="1" ht="12" x14ac:dyDescent="0.2">
      <c r="A1747" s="78" t="str">
        <f>PRESUPUESTO!I1746</f>
        <v/>
      </c>
      <c r="B1747" s="78"/>
      <c r="C1747" s="107" t="str">
        <f>PRESUPUESTO!K1746</f>
        <v/>
      </c>
      <c r="D1747" s="87" t="str">
        <f>PRESUPUESTO!L1746</f>
        <v/>
      </c>
      <c r="E1747" s="56" t="str">
        <f>PRESUPUESTO!N1746</f>
        <v/>
      </c>
      <c r="F1747" s="50"/>
      <c r="G1747" s="89" t="str">
        <f>IF(PRESUPUESTO!S1746="","",PRESUPUESTO!S1746)</f>
        <v/>
      </c>
      <c r="H1747" s="89" t="str">
        <f>PRESUPUESTO!T1746</f>
        <v/>
      </c>
      <c r="I1747" s="97" t="str">
        <f>PRESUPUESTO!U1746</f>
        <v/>
      </c>
      <c r="K1747" s="45" t="str">
        <f>PRESUPUESTO!X1746</f>
        <v/>
      </c>
    </row>
    <row r="1748" spans="1:11" s="74" customFormat="1" ht="12" x14ac:dyDescent="0.2">
      <c r="A1748" s="78" t="str">
        <f>PRESUPUESTO!I1747</f>
        <v/>
      </c>
      <c r="B1748" s="78"/>
      <c r="C1748" s="107" t="str">
        <f>PRESUPUESTO!K1747</f>
        <v/>
      </c>
      <c r="D1748" s="87" t="str">
        <f>PRESUPUESTO!L1747</f>
        <v/>
      </c>
      <c r="E1748" s="56" t="str">
        <f>PRESUPUESTO!N1747</f>
        <v/>
      </c>
      <c r="F1748" s="50"/>
      <c r="G1748" s="89" t="str">
        <f>IF(PRESUPUESTO!S1747="","",PRESUPUESTO!S1747)</f>
        <v/>
      </c>
      <c r="H1748" s="89" t="str">
        <f>PRESUPUESTO!T1747</f>
        <v/>
      </c>
      <c r="I1748" s="97" t="str">
        <f>PRESUPUESTO!U1747</f>
        <v/>
      </c>
      <c r="K1748" s="45" t="str">
        <f>PRESUPUESTO!X1747</f>
        <v/>
      </c>
    </row>
    <row r="1749" spans="1:11" s="74" customFormat="1" ht="12" x14ac:dyDescent="0.2">
      <c r="A1749" s="78" t="str">
        <f>PRESUPUESTO!I1748</f>
        <v/>
      </c>
      <c r="B1749" s="78"/>
      <c r="C1749" s="107" t="str">
        <f>PRESUPUESTO!K1748</f>
        <v/>
      </c>
      <c r="D1749" s="87" t="str">
        <f>PRESUPUESTO!L1748</f>
        <v/>
      </c>
      <c r="E1749" s="56" t="str">
        <f>PRESUPUESTO!N1748</f>
        <v/>
      </c>
      <c r="F1749" s="50"/>
      <c r="G1749" s="89" t="str">
        <f>IF(PRESUPUESTO!S1748="","",PRESUPUESTO!S1748)</f>
        <v/>
      </c>
      <c r="H1749" s="89" t="str">
        <f>PRESUPUESTO!T1748</f>
        <v/>
      </c>
      <c r="I1749" s="97" t="str">
        <f>PRESUPUESTO!U1748</f>
        <v/>
      </c>
      <c r="K1749" s="45" t="str">
        <f>PRESUPUESTO!X1748</f>
        <v/>
      </c>
    </row>
    <row r="1750" spans="1:11" s="74" customFormat="1" ht="12" x14ac:dyDescent="0.2">
      <c r="A1750" s="78" t="str">
        <f>PRESUPUESTO!I1749</f>
        <v/>
      </c>
      <c r="B1750" s="78"/>
      <c r="C1750" s="107" t="str">
        <f>PRESUPUESTO!K1749</f>
        <v/>
      </c>
      <c r="D1750" s="87" t="str">
        <f>PRESUPUESTO!L1749</f>
        <v/>
      </c>
      <c r="E1750" s="56" t="str">
        <f>PRESUPUESTO!N1749</f>
        <v/>
      </c>
      <c r="F1750" s="50"/>
      <c r="G1750" s="89" t="str">
        <f>IF(PRESUPUESTO!S1749="","",PRESUPUESTO!S1749)</f>
        <v/>
      </c>
      <c r="H1750" s="89" t="str">
        <f>PRESUPUESTO!T1749</f>
        <v/>
      </c>
      <c r="I1750" s="97" t="str">
        <f>PRESUPUESTO!U1749</f>
        <v/>
      </c>
      <c r="K1750" s="45" t="str">
        <f>PRESUPUESTO!X1749</f>
        <v/>
      </c>
    </row>
    <row r="1751" spans="1:11" s="74" customFormat="1" ht="12" x14ac:dyDescent="0.2">
      <c r="A1751" s="78" t="str">
        <f>PRESUPUESTO!I1750</f>
        <v/>
      </c>
      <c r="B1751" s="78"/>
      <c r="C1751" s="107" t="str">
        <f>PRESUPUESTO!K1750</f>
        <v/>
      </c>
      <c r="D1751" s="87" t="str">
        <f>PRESUPUESTO!L1750</f>
        <v/>
      </c>
      <c r="E1751" s="56" t="str">
        <f>PRESUPUESTO!N1750</f>
        <v/>
      </c>
      <c r="F1751" s="50"/>
      <c r="G1751" s="89" t="str">
        <f>IF(PRESUPUESTO!S1750="","",PRESUPUESTO!S1750)</f>
        <v/>
      </c>
      <c r="H1751" s="89" t="str">
        <f>PRESUPUESTO!T1750</f>
        <v/>
      </c>
      <c r="I1751" s="97" t="str">
        <f>PRESUPUESTO!U1750</f>
        <v/>
      </c>
      <c r="K1751" s="45" t="str">
        <f>PRESUPUESTO!X1750</f>
        <v/>
      </c>
    </row>
    <row r="1752" spans="1:11" s="74" customFormat="1" ht="12" x14ac:dyDescent="0.2">
      <c r="A1752" s="78" t="str">
        <f>PRESUPUESTO!I1751</f>
        <v/>
      </c>
      <c r="B1752" s="78"/>
      <c r="C1752" s="107" t="str">
        <f>PRESUPUESTO!K1751</f>
        <v/>
      </c>
      <c r="D1752" s="87" t="str">
        <f>PRESUPUESTO!L1751</f>
        <v/>
      </c>
      <c r="E1752" s="56" t="str">
        <f>PRESUPUESTO!N1751</f>
        <v/>
      </c>
      <c r="F1752" s="50"/>
      <c r="G1752" s="89" t="str">
        <f>IF(PRESUPUESTO!S1751="","",PRESUPUESTO!S1751)</f>
        <v/>
      </c>
      <c r="H1752" s="89" t="str">
        <f>PRESUPUESTO!T1751</f>
        <v/>
      </c>
      <c r="I1752" s="97" t="str">
        <f>PRESUPUESTO!U1751</f>
        <v/>
      </c>
      <c r="K1752" s="45" t="str">
        <f>PRESUPUESTO!X1751</f>
        <v/>
      </c>
    </row>
    <row r="1753" spans="1:11" s="74" customFormat="1" ht="12" x14ac:dyDescent="0.2">
      <c r="A1753" s="78" t="str">
        <f>PRESUPUESTO!I1752</f>
        <v/>
      </c>
      <c r="B1753" s="78"/>
      <c r="C1753" s="107" t="str">
        <f>PRESUPUESTO!K1752</f>
        <v/>
      </c>
      <c r="D1753" s="87" t="str">
        <f>PRESUPUESTO!L1752</f>
        <v/>
      </c>
      <c r="E1753" s="56" t="str">
        <f>PRESUPUESTO!N1752</f>
        <v/>
      </c>
      <c r="F1753" s="50"/>
      <c r="G1753" s="89" t="str">
        <f>IF(PRESUPUESTO!S1752="","",PRESUPUESTO!S1752)</f>
        <v/>
      </c>
      <c r="H1753" s="89" t="str">
        <f>PRESUPUESTO!T1752</f>
        <v/>
      </c>
      <c r="I1753" s="97" t="str">
        <f>PRESUPUESTO!U1752</f>
        <v/>
      </c>
      <c r="K1753" s="45" t="str">
        <f>PRESUPUESTO!X1752</f>
        <v/>
      </c>
    </row>
    <row r="1754" spans="1:11" s="74" customFormat="1" ht="12" x14ac:dyDescent="0.2">
      <c r="A1754" s="78" t="str">
        <f>PRESUPUESTO!I1753</f>
        <v/>
      </c>
      <c r="B1754" s="78"/>
      <c r="C1754" s="107" t="str">
        <f>PRESUPUESTO!K1753</f>
        <v/>
      </c>
      <c r="D1754" s="87" t="str">
        <f>PRESUPUESTO!L1753</f>
        <v/>
      </c>
      <c r="E1754" s="56" t="str">
        <f>PRESUPUESTO!N1753</f>
        <v/>
      </c>
      <c r="F1754" s="50"/>
      <c r="G1754" s="89" t="str">
        <f>IF(PRESUPUESTO!S1753="","",PRESUPUESTO!S1753)</f>
        <v/>
      </c>
      <c r="H1754" s="89" t="str">
        <f>PRESUPUESTO!T1753</f>
        <v/>
      </c>
      <c r="I1754" s="97" t="str">
        <f>PRESUPUESTO!U1753</f>
        <v/>
      </c>
      <c r="K1754" s="45" t="str">
        <f>PRESUPUESTO!X1753</f>
        <v/>
      </c>
    </row>
    <row r="1755" spans="1:11" s="74" customFormat="1" ht="12" x14ac:dyDescent="0.2">
      <c r="A1755" s="78" t="str">
        <f>PRESUPUESTO!I1754</f>
        <v/>
      </c>
      <c r="B1755" s="78"/>
      <c r="C1755" s="107" t="str">
        <f>PRESUPUESTO!K1754</f>
        <v/>
      </c>
      <c r="D1755" s="87" t="str">
        <f>PRESUPUESTO!L1754</f>
        <v/>
      </c>
      <c r="E1755" s="56" t="str">
        <f>PRESUPUESTO!N1754</f>
        <v/>
      </c>
      <c r="F1755" s="50"/>
      <c r="G1755" s="89" t="str">
        <f>IF(PRESUPUESTO!S1754="","",PRESUPUESTO!S1754)</f>
        <v/>
      </c>
      <c r="H1755" s="89" t="str">
        <f>PRESUPUESTO!T1754</f>
        <v/>
      </c>
      <c r="I1755" s="97" t="str">
        <f>PRESUPUESTO!U1754</f>
        <v/>
      </c>
      <c r="K1755" s="45" t="str">
        <f>PRESUPUESTO!X1754</f>
        <v/>
      </c>
    </row>
    <row r="1756" spans="1:11" s="74" customFormat="1" ht="12" x14ac:dyDescent="0.2">
      <c r="A1756" s="78" t="str">
        <f>PRESUPUESTO!I1755</f>
        <v/>
      </c>
      <c r="B1756" s="78"/>
      <c r="C1756" s="107" t="str">
        <f>PRESUPUESTO!K1755</f>
        <v/>
      </c>
      <c r="D1756" s="87" t="str">
        <f>PRESUPUESTO!L1755</f>
        <v/>
      </c>
      <c r="E1756" s="56" t="str">
        <f>PRESUPUESTO!N1755</f>
        <v/>
      </c>
      <c r="F1756" s="50"/>
      <c r="G1756" s="89" t="str">
        <f>IF(PRESUPUESTO!S1755="","",PRESUPUESTO!S1755)</f>
        <v/>
      </c>
      <c r="H1756" s="89" t="str">
        <f>PRESUPUESTO!T1755</f>
        <v/>
      </c>
      <c r="I1756" s="97" t="str">
        <f>PRESUPUESTO!U1755</f>
        <v/>
      </c>
      <c r="K1756" s="45" t="str">
        <f>PRESUPUESTO!X1755</f>
        <v/>
      </c>
    </row>
    <row r="1757" spans="1:11" s="74" customFormat="1" ht="12" x14ac:dyDescent="0.2">
      <c r="A1757" s="78" t="str">
        <f>PRESUPUESTO!I1756</f>
        <v/>
      </c>
      <c r="B1757" s="78"/>
      <c r="C1757" s="107" t="str">
        <f>PRESUPUESTO!K1756</f>
        <v/>
      </c>
      <c r="D1757" s="87" t="str">
        <f>PRESUPUESTO!L1756</f>
        <v/>
      </c>
      <c r="E1757" s="56" t="str">
        <f>PRESUPUESTO!N1756</f>
        <v/>
      </c>
      <c r="F1757" s="50"/>
      <c r="G1757" s="89" t="str">
        <f>IF(PRESUPUESTO!S1756="","",PRESUPUESTO!S1756)</f>
        <v/>
      </c>
      <c r="H1757" s="89" t="str">
        <f>PRESUPUESTO!T1756</f>
        <v/>
      </c>
      <c r="I1757" s="97" t="str">
        <f>PRESUPUESTO!U1756</f>
        <v/>
      </c>
      <c r="K1757" s="45" t="str">
        <f>PRESUPUESTO!X1756</f>
        <v/>
      </c>
    </row>
    <row r="1758" spans="1:11" s="74" customFormat="1" ht="12" x14ac:dyDescent="0.2">
      <c r="A1758" s="78" t="str">
        <f>PRESUPUESTO!I1757</f>
        <v/>
      </c>
      <c r="B1758" s="78"/>
      <c r="C1758" s="107" t="str">
        <f>PRESUPUESTO!K1757</f>
        <v/>
      </c>
      <c r="D1758" s="87" t="str">
        <f>PRESUPUESTO!L1757</f>
        <v/>
      </c>
      <c r="E1758" s="56" t="str">
        <f>PRESUPUESTO!N1757</f>
        <v/>
      </c>
      <c r="F1758" s="50"/>
      <c r="G1758" s="89" t="str">
        <f>IF(PRESUPUESTO!S1757="","",PRESUPUESTO!S1757)</f>
        <v/>
      </c>
      <c r="H1758" s="89" t="str">
        <f>PRESUPUESTO!T1757</f>
        <v/>
      </c>
      <c r="I1758" s="97" t="str">
        <f>PRESUPUESTO!U1757</f>
        <v/>
      </c>
      <c r="K1758" s="45" t="str">
        <f>PRESUPUESTO!X1757</f>
        <v/>
      </c>
    </row>
    <row r="1759" spans="1:11" s="74" customFormat="1" ht="12" x14ac:dyDescent="0.2">
      <c r="A1759" s="78" t="str">
        <f>PRESUPUESTO!I1758</f>
        <v/>
      </c>
      <c r="B1759" s="78"/>
      <c r="C1759" s="107" t="str">
        <f>PRESUPUESTO!K1758</f>
        <v/>
      </c>
      <c r="D1759" s="87" t="str">
        <f>PRESUPUESTO!L1758</f>
        <v/>
      </c>
      <c r="E1759" s="56" t="str">
        <f>PRESUPUESTO!N1758</f>
        <v/>
      </c>
      <c r="F1759" s="50"/>
      <c r="G1759" s="89" t="str">
        <f>IF(PRESUPUESTO!S1758="","",PRESUPUESTO!S1758)</f>
        <v/>
      </c>
      <c r="H1759" s="89" t="str">
        <f>PRESUPUESTO!T1758</f>
        <v/>
      </c>
      <c r="I1759" s="97" t="str">
        <f>PRESUPUESTO!U1758</f>
        <v/>
      </c>
      <c r="K1759" s="45" t="str">
        <f>PRESUPUESTO!X1758</f>
        <v/>
      </c>
    </row>
    <row r="1760" spans="1:11" s="74" customFormat="1" ht="12" x14ac:dyDescent="0.2">
      <c r="A1760" s="78" t="str">
        <f>PRESUPUESTO!I1759</f>
        <v/>
      </c>
      <c r="B1760" s="78"/>
      <c r="C1760" s="107" t="str">
        <f>PRESUPUESTO!K1759</f>
        <v/>
      </c>
      <c r="D1760" s="87" t="str">
        <f>PRESUPUESTO!L1759</f>
        <v/>
      </c>
      <c r="E1760" s="56" t="str">
        <f>PRESUPUESTO!N1759</f>
        <v/>
      </c>
      <c r="F1760" s="50"/>
      <c r="G1760" s="89" t="str">
        <f>IF(PRESUPUESTO!S1759="","",PRESUPUESTO!S1759)</f>
        <v/>
      </c>
      <c r="H1760" s="89" t="str">
        <f>PRESUPUESTO!T1759</f>
        <v/>
      </c>
      <c r="I1760" s="97" t="str">
        <f>PRESUPUESTO!U1759</f>
        <v/>
      </c>
      <c r="K1760" s="45" t="str">
        <f>PRESUPUESTO!X1759</f>
        <v/>
      </c>
    </row>
    <row r="1761" spans="1:11" s="74" customFormat="1" ht="12" x14ac:dyDescent="0.2">
      <c r="A1761" s="78" t="str">
        <f>PRESUPUESTO!I1760</f>
        <v/>
      </c>
      <c r="B1761" s="78"/>
      <c r="C1761" s="107" t="str">
        <f>PRESUPUESTO!K1760</f>
        <v/>
      </c>
      <c r="D1761" s="87" t="str">
        <f>PRESUPUESTO!L1760</f>
        <v/>
      </c>
      <c r="E1761" s="56" t="str">
        <f>PRESUPUESTO!N1760</f>
        <v/>
      </c>
      <c r="F1761" s="50"/>
      <c r="G1761" s="89" t="str">
        <f>IF(PRESUPUESTO!S1760="","",PRESUPUESTO!S1760)</f>
        <v/>
      </c>
      <c r="H1761" s="89" t="str">
        <f>PRESUPUESTO!T1760</f>
        <v/>
      </c>
      <c r="I1761" s="97" t="str">
        <f>PRESUPUESTO!U1760</f>
        <v/>
      </c>
      <c r="K1761" s="45" t="str">
        <f>PRESUPUESTO!X1760</f>
        <v/>
      </c>
    </row>
    <row r="1762" spans="1:11" s="74" customFormat="1" ht="12" x14ac:dyDescent="0.2">
      <c r="A1762" s="78" t="str">
        <f>PRESUPUESTO!I1761</f>
        <v/>
      </c>
      <c r="B1762" s="78"/>
      <c r="C1762" s="107" t="str">
        <f>PRESUPUESTO!K1761</f>
        <v/>
      </c>
      <c r="D1762" s="87" t="str">
        <f>PRESUPUESTO!L1761</f>
        <v/>
      </c>
      <c r="E1762" s="56" t="str">
        <f>PRESUPUESTO!N1761</f>
        <v/>
      </c>
      <c r="F1762" s="50"/>
      <c r="G1762" s="89" t="str">
        <f>IF(PRESUPUESTO!S1761="","",PRESUPUESTO!S1761)</f>
        <v/>
      </c>
      <c r="H1762" s="89" t="str">
        <f>PRESUPUESTO!T1761</f>
        <v/>
      </c>
      <c r="I1762" s="97" t="str">
        <f>PRESUPUESTO!U1761</f>
        <v/>
      </c>
      <c r="K1762" s="45" t="str">
        <f>PRESUPUESTO!X1761</f>
        <v/>
      </c>
    </row>
    <row r="1763" spans="1:11" s="74" customFormat="1" ht="12" x14ac:dyDescent="0.2">
      <c r="A1763" s="78" t="str">
        <f>PRESUPUESTO!I1762</f>
        <v/>
      </c>
      <c r="B1763" s="78"/>
      <c r="C1763" s="107" t="str">
        <f>PRESUPUESTO!K1762</f>
        <v/>
      </c>
      <c r="D1763" s="87" t="str">
        <f>PRESUPUESTO!L1762</f>
        <v/>
      </c>
      <c r="E1763" s="56" t="str">
        <f>PRESUPUESTO!N1762</f>
        <v/>
      </c>
      <c r="F1763" s="50"/>
      <c r="G1763" s="89" t="str">
        <f>IF(PRESUPUESTO!S1762="","",PRESUPUESTO!S1762)</f>
        <v/>
      </c>
      <c r="H1763" s="89" t="str">
        <f>PRESUPUESTO!T1762</f>
        <v/>
      </c>
      <c r="I1763" s="97" t="str">
        <f>PRESUPUESTO!U1762</f>
        <v/>
      </c>
      <c r="K1763" s="45" t="str">
        <f>PRESUPUESTO!X1762</f>
        <v/>
      </c>
    </row>
    <row r="1764" spans="1:11" s="74" customFormat="1" ht="12" x14ac:dyDescent="0.2">
      <c r="A1764" s="78" t="str">
        <f>PRESUPUESTO!I1763</f>
        <v/>
      </c>
      <c r="B1764" s="78"/>
      <c r="C1764" s="107" t="str">
        <f>PRESUPUESTO!K1763</f>
        <v/>
      </c>
      <c r="D1764" s="87" t="str">
        <f>PRESUPUESTO!L1763</f>
        <v/>
      </c>
      <c r="E1764" s="56" t="str">
        <f>PRESUPUESTO!N1763</f>
        <v/>
      </c>
      <c r="F1764" s="50"/>
      <c r="G1764" s="89" t="str">
        <f>IF(PRESUPUESTO!S1763="","",PRESUPUESTO!S1763)</f>
        <v/>
      </c>
      <c r="H1764" s="89" t="str">
        <f>PRESUPUESTO!T1763</f>
        <v/>
      </c>
      <c r="I1764" s="97" t="str">
        <f>PRESUPUESTO!U1763</f>
        <v/>
      </c>
      <c r="K1764" s="45" t="str">
        <f>PRESUPUESTO!X1763</f>
        <v/>
      </c>
    </row>
    <row r="1765" spans="1:11" s="74" customFormat="1" ht="12" x14ac:dyDescent="0.2">
      <c r="A1765" s="78" t="str">
        <f>PRESUPUESTO!I1764</f>
        <v/>
      </c>
      <c r="B1765" s="78"/>
      <c r="C1765" s="107" t="str">
        <f>PRESUPUESTO!K1764</f>
        <v/>
      </c>
      <c r="D1765" s="87" t="str">
        <f>PRESUPUESTO!L1764</f>
        <v/>
      </c>
      <c r="E1765" s="56" t="str">
        <f>PRESUPUESTO!N1764</f>
        <v/>
      </c>
      <c r="F1765" s="50"/>
      <c r="G1765" s="89" t="str">
        <f>IF(PRESUPUESTO!S1764="","",PRESUPUESTO!S1764)</f>
        <v/>
      </c>
      <c r="H1765" s="89" t="str">
        <f>PRESUPUESTO!T1764</f>
        <v/>
      </c>
      <c r="I1765" s="97" t="str">
        <f>PRESUPUESTO!U1764</f>
        <v/>
      </c>
      <c r="K1765" s="45" t="str">
        <f>PRESUPUESTO!X1764</f>
        <v/>
      </c>
    </row>
    <row r="1766" spans="1:11" s="74" customFormat="1" ht="12" x14ac:dyDescent="0.2">
      <c r="A1766" s="78" t="str">
        <f>PRESUPUESTO!I1765</f>
        <v/>
      </c>
      <c r="B1766" s="78"/>
      <c r="C1766" s="107" t="str">
        <f>PRESUPUESTO!K1765</f>
        <v/>
      </c>
      <c r="D1766" s="87" t="str">
        <f>PRESUPUESTO!L1765</f>
        <v/>
      </c>
      <c r="E1766" s="56" t="str">
        <f>PRESUPUESTO!N1765</f>
        <v/>
      </c>
      <c r="F1766" s="50"/>
      <c r="G1766" s="89" t="str">
        <f>IF(PRESUPUESTO!S1765="","",PRESUPUESTO!S1765)</f>
        <v/>
      </c>
      <c r="H1766" s="89" t="str">
        <f>PRESUPUESTO!T1765</f>
        <v/>
      </c>
      <c r="I1766" s="97" t="str">
        <f>PRESUPUESTO!U1765</f>
        <v/>
      </c>
      <c r="K1766" s="45" t="str">
        <f>PRESUPUESTO!X1765</f>
        <v/>
      </c>
    </row>
    <row r="1767" spans="1:11" s="74" customFormat="1" ht="12" x14ac:dyDescent="0.2">
      <c r="A1767" s="78" t="str">
        <f>PRESUPUESTO!I1766</f>
        <v/>
      </c>
      <c r="B1767" s="78"/>
      <c r="C1767" s="107" t="str">
        <f>PRESUPUESTO!K1766</f>
        <v/>
      </c>
      <c r="D1767" s="87" t="str">
        <f>PRESUPUESTO!L1766</f>
        <v/>
      </c>
      <c r="E1767" s="56" t="str">
        <f>PRESUPUESTO!N1766</f>
        <v/>
      </c>
      <c r="F1767" s="50"/>
      <c r="G1767" s="89" t="str">
        <f>IF(PRESUPUESTO!S1766="","",PRESUPUESTO!S1766)</f>
        <v/>
      </c>
      <c r="H1767" s="89" t="str">
        <f>PRESUPUESTO!T1766</f>
        <v/>
      </c>
      <c r="I1767" s="97" t="str">
        <f>PRESUPUESTO!U1766</f>
        <v/>
      </c>
      <c r="K1767" s="45" t="str">
        <f>PRESUPUESTO!X1766</f>
        <v/>
      </c>
    </row>
    <row r="1768" spans="1:11" s="74" customFormat="1" ht="12" x14ac:dyDescent="0.2">
      <c r="A1768" s="78" t="str">
        <f>PRESUPUESTO!I1767</f>
        <v/>
      </c>
      <c r="B1768" s="78"/>
      <c r="C1768" s="107" t="str">
        <f>PRESUPUESTO!K1767</f>
        <v/>
      </c>
      <c r="D1768" s="87" t="str">
        <f>PRESUPUESTO!L1767</f>
        <v/>
      </c>
      <c r="E1768" s="56" t="str">
        <f>PRESUPUESTO!N1767</f>
        <v/>
      </c>
      <c r="F1768" s="50"/>
      <c r="G1768" s="89" t="str">
        <f>IF(PRESUPUESTO!S1767="","",PRESUPUESTO!S1767)</f>
        <v/>
      </c>
      <c r="H1768" s="89" t="str">
        <f>PRESUPUESTO!T1767</f>
        <v/>
      </c>
      <c r="I1768" s="97" t="str">
        <f>PRESUPUESTO!U1767</f>
        <v/>
      </c>
      <c r="K1768" s="45" t="str">
        <f>PRESUPUESTO!X1767</f>
        <v/>
      </c>
    </row>
    <row r="1769" spans="1:11" s="74" customFormat="1" ht="12" x14ac:dyDescent="0.2">
      <c r="A1769" s="78" t="str">
        <f>PRESUPUESTO!I1768</f>
        <v/>
      </c>
      <c r="B1769" s="78"/>
      <c r="C1769" s="107" t="str">
        <f>PRESUPUESTO!K1768</f>
        <v/>
      </c>
      <c r="D1769" s="87" t="str">
        <f>PRESUPUESTO!L1768</f>
        <v/>
      </c>
      <c r="E1769" s="56" t="str">
        <f>PRESUPUESTO!N1768</f>
        <v/>
      </c>
      <c r="F1769" s="50"/>
      <c r="G1769" s="89" t="str">
        <f>IF(PRESUPUESTO!S1768="","",PRESUPUESTO!S1768)</f>
        <v/>
      </c>
      <c r="H1769" s="89" t="str">
        <f>PRESUPUESTO!T1768</f>
        <v/>
      </c>
      <c r="I1769" s="97" t="str">
        <f>PRESUPUESTO!U1768</f>
        <v/>
      </c>
      <c r="K1769" s="45" t="str">
        <f>PRESUPUESTO!X1768</f>
        <v/>
      </c>
    </row>
    <row r="1770" spans="1:11" s="74" customFormat="1" ht="12" x14ac:dyDescent="0.2">
      <c r="A1770" s="78" t="str">
        <f>PRESUPUESTO!I1769</f>
        <v/>
      </c>
      <c r="B1770" s="78"/>
      <c r="C1770" s="107" t="str">
        <f>PRESUPUESTO!K1769</f>
        <v/>
      </c>
      <c r="D1770" s="87" t="str">
        <f>PRESUPUESTO!L1769</f>
        <v/>
      </c>
      <c r="E1770" s="56" t="str">
        <f>PRESUPUESTO!N1769</f>
        <v/>
      </c>
      <c r="F1770" s="50"/>
      <c r="G1770" s="89" t="str">
        <f>IF(PRESUPUESTO!S1769="","",PRESUPUESTO!S1769)</f>
        <v/>
      </c>
      <c r="H1770" s="89" t="str">
        <f>PRESUPUESTO!T1769</f>
        <v/>
      </c>
      <c r="I1770" s="97" t="str">
        <f>PRESUPUESTO!U1769</f>
        <v/>
      </c>
      <c r="K1770" s="45" t="str">
        <f>PRESUPUESTO!X1769</f>
        <v/>
      </c>
    </row>
    <row r="1771" spans="1:11" s="74" customFormat="1" ht="12" x14ac:dyDescent="0.2">
      <c r="A1771" s="78" t="str">
        <f>PRESUPUESTO!I1770</f>
        <v/>
      </c>
      <c r="B1771" s="78"/>
      <c r="C1771" s="107" t="str">
        <f>PRESUPUESTO!K1770</f>
        <v/>
      </c>
      <c r="D1771" s="87" t="str">
        <f>PRESUPUESTO!L1770</f>
        <v/>
      </c>
      <c r="E1771" s="56" t="str">
        <f>PRESUPUESTO!N1770</f>
        <v/>
      </c>
      <c r="F1771" s="50"/>
      <c r="G1771" s="89" t="str">
        <f>IF(PRESUPUESTO!S1770="","",PRESUPUESTO!S1770)</f>
        <v/>
      </c>
      <c r="H1771" s="89" t="str">
        <f>PRESUPUESTO!T1770</f>
        <v/>
      </c>
      <c r="I1771" s="97" t="str">
        <f>PRESUPUESTO!U1770</f>
        <v/>
      </c>
      <c r="K1771" s="45" t="str">
        <f>PRESUPUESTO!X1770</f>
        <v/>
      </c>
    </row>
    <row r="1772" spans="1:11" s="74" customFormat="1" ht="12" x14ac:dyDescent="0.2">
      <c r="A1772" s="78" t="str">
        <f>PRESUPUESTO!I1771</f>
        <v/>
      </c>
      <c r="B1772" s="78"/>
      <c r="C1772" s="107" t="str">
        <f>PRESUPUESTO!K1771</f>
        <v/>
      </c>
      <c r="D1772" s="87" t="str">
        <f>PRESUPUESTO!L1771</f>
        <v/>
      </c>
      <c r="E1772" s="56" t="str">
        <f>PRESUPUESTO!N1771</f>
        <v/>
      </c>
      <c r="F1772" s="50"/>
      <c r="G1772" s="89" t="str">
        <f>IF(PRESUPUESTO!S1771="","",PRESUPUESTO!S1771)</f>
        <v/>
      </c>
      <c r="H1772" s="89" t="str">
        <f>PRESUPUESTO!T1771</f>
        <v/>
      </c>
      <c r="I1772" s="97" t="str">
        <f>PRESUPUESTO!U1771</f>
        <v/>
      </c>
      <c r="K1772" s="45" t="str">
        <f>PRESUPUESTO!X1771</f>
        <v/>
      </c>
    </row>
    <row r="1773" spans="1:11" s="74" customFormat="1" ht="12" x14ac:dyDescent="0.2">
      <c r="A1773" s="78" t="str">
        <f>PRESUPUESTO!I1772</f>
        <v/>
      </c>
      <c r="B1773" s="78"/>
      <c r="C1773" s="107" t="str">
        <f>PRESUPUESTO!K1772</f>
        <v/>
      </c>
      <c r="D1773" s="87" t="str">
        <f>PRESUPUESTO!L1772</f>
        <v/>
      </c>
      <c r="E1773" s="56" t="str">
        <f>PRESUPUESTO!N1772</f>
        <v/>
      </c>
      <c r="F1773" s="50"/>
      <c r="G1773" s="89" t="str">
        <f>IF(PRESUPUESTO!S1772="","",PRESUPUESTO!S1772)</f>
        <v/>
      </c>
      <c r="H1773" s="89" t="str">
        <f>PRESUPUESTO!T1772</f>
        <v/>
      </c>
      <c r="I1773" s="97" t="str">
        <f>PRESUPUESTO!U1772</f>
        <v/>
      </c>
      <c r="K1773" s="45" t="str">
        <f>PRESUPUESTO!X1772</f>
        <v/>
      </c>
    </row>
    <row r="1774" spans="1:11" s="74" customFormat="1" ht="12" x14ac:dyDescent="0.2">
      <c r="A1774" s="78" t="str">
        <f>PRESUPUESTO!I1773</f>
        <v/>
      </c>
      <c r="B1774" s="78"/>
      <c r="C1774" s="107" t="str">
        <f>PRESUPUESTO!K1773</f>
        <v/>
      </c>
      <c r="D1774" s="87" t="str">
        <f>PRESUPUESTO!L1773</f>
        <v/>
      </c>
      <c r="E1774" s="56" t="str">
        <f>PRESUPUESTO!N1773</f>
        <v/>
      </c>
      <c r="F1774" s="50"/>
      <c r="G1774" s="89" t="str">
        <f>IF(PRESUPUESTO!S1773="","",PRESUPUESTO!S1773)</f>
        <v/>
      </c>
      <c r="H1774" s="89" t="str">
        <f>PRESUPUESTO!T1773</f>
        <v/>
      </c>
      <c r="I1774" s="97" t="str">
        <f>PRESUPUESTO!U1773</f>
        <v/>
      </c>
      <c r="K1774" s="45" t="str">
        <f>PRESUPUESTO!X1773</f>
        <v/>
      </c>
    </row>
    <row r="1775" spans="1:11" s="74" customFormat="1" ht="12" x14ac:dyDescent="0.2">
      <c r="A1775" s="78" t="str">
        <f>PRESUPUESTO!I1774</f>
        <v/>
      </c>
      <c r="B1775" s="78"/>
      <c r="C1775" s="107" t="str">
        <f>PRESUPUESTO!K1774</f>
        <v/>
      </c>
      <c r="D1775" s="87" t="str">
        <f>PRESUPUESTO!L1774</f>
        <v/>
      </c>
      <c r="E1775" s="56" t="str">
        <f>PRESUPUESTO!N1774</f>
        <v/>
      </c>
      <c r="F1775" s="50"/>
      <c r="G1775" s="89" t="str">
        <f>IF(PRESUPUESTO!S1774="","",PRESUPUESTO!S1774)</f>
        <v/>
      </c>
      <c r="H1775" s="89" t="str">
        <f>PRESUPUESTO!T1774</f>
        <v/>
      </c>
      <c r="I1775" s="97" t="str">
        <f>PRESUPUESTO!U1774</f>
        <v/>
      </c>
      <c r="K1775" s="45" t="str">
        <f>PRESUPUESTO!X1774</f>
        <v/>
      </c>
    </row>
    <row r="1776" spans="1:11" s="74" customFormat="1" ht="12" x14ac:dyDescent="0.2">
      <c r="A1776" s="78" t="str">
        <f>PRESUPUESTO!I1775</f>
        <v/>
      </c>
      <c r="B1776" s="78"/>
      <c r="C1776" s="107" t="str">
        <f>PRESUPUESTO!K1775</f>
        <v/>
      </c>
      <c r="D1776" s="87" t="str">
        <f>PRESUPUESTO!L1775</f>
        <v/>
      </c>
      <c r="E1776" s="56" t="str">
        <f>PRESUPUESTO!N1775</f>
        <v/>
      </c>
      <c r="F1776" s="50"/>
      <c r="G1776" s="89" t="str">
        <f>IF(PRESUPUESTO!S1775="","",PRESUPUESTO!S1775)</f>
        <v/>
      </c>
      <c r="H1776" s="89" t="str">
        <f>PRESUPUESTO!T1775</f>
        <v/>
      </c>
      <c r="I1776" s="97" t="str">
        <f>PRESUPUESTO!U1775</f>
        <v/>
      </c>
      <c r="K1776" s="45" t="str">
        <f>PRESUPUESTO!X1775</f>
        <v/>
      </c>
    </row>
    <row r="1777" spans="1:11" s="74" customFormat="1" ht="12" x14ac:dyDescent="0.2">
      <c r="A1777" s="78" t="str">
        <f>PRESUPUESTO!I1776</f>
        <v/>
      </c>
      <c r="B1777" s="78"/>
      <c r="C1777" s="107" t="str">
        <f>PRESUPUESTO!K1776</f>
        <v/>
      </c>
      <c r="D1777" s="87" t="str">
        <f>PRESUPUESTO!L1776</f>
        <v/>
      </c>
      <c r="E1777" s="56" t="str">
        <f>PRESUPUESTO!N1776</f>
        <v/>
      </c>
      <c r="F1777" s="50"/>
      <c r="G1777" s="89" t="str">
        <f>IF(PRESUPUESTO!S1776="","",PRESUPUESTO!S1776)</f>
        <v/>
      </c>
      <c r="H1777" s="89" t="str">
        <f>PRESUPUESTO!T1776</f>
        <v/>
      </c>
      <c r="I1777" s="97" t="str">
        <f>PRESUPUESTO!U1776</f>
        <v/>
      </c>
      <c r="K1777" s="45" t="str">
        <f>PRESUPUESTO!X1776</f>
        <v/>
      </c>
    </row>
    <row r="1778" spans="1:11" s="74" customFormat="1" ht="12" x14ac:dyDescent="0.2">
      <c r="A1778" s="78" t="str">
        <f>PRESUPUESTO!I1777</f>
        <v/>
      </c>
      <c r="B1778" s="78"/>
      <c r="C1778" s="107" t="str">
        <f>PRESUPUESTO!K1777</f>
        <v/>
      </c>
      <c r="D1778" s="87" t="str">
        <f>PRESUPUESTO!L1777</f>
        <v/>
      </c>
      <c r="E1778" s="56" t="str">
        <f>PRESUPUESTO!N1777</f>
        <v/>
      </c>
      <c r="F1778" s="50"/>
      <c r="G1778" s="89" t="str">
        <f>IF(PRESUPUESTO!S1777="","",PRESUPUESTO!S1777)</f>
        <v/>
      </c>
      <c r="H1778" s="89" t="str">
        <f>PRESUPUESTO!T1777</f>
        <v/>
      </c>
      <c r="I1778" s="97" t="str">
        <f>PRESUPUESTO!U1777</f>
        <v/>
      </c>
      <c r="K1778" s="45" t="str">
        <f>PRESUPUESTO!X1777</f>
        <v/>
      </c>
    </row>
    <row r="1779" spans="1:11" s="74" customFormat="1" ht="12" x14ac:dyDescent="0.2">
      <c r="A1779" s="78" t="str">
        <f>PRESUPUESTO!I1778</f>
        <v/>
      </c>
      <c r="B1779" s="78"/>
      <c r="C1779" s="107" t="str">
        <f>PRESUPUESTO!K1778</f>
        <v/>
      </c>
      <c r="D1779" s="87" t="str">
        <f>PRESUPUESTO!L1778</f>
        <v/>
      </c>
      <c r="E1779" s="56" t="str">
        <f>PRESUPUESTO!N1778</f>
        <v/>
      </c>
      <c r="F1779" s="50"/>
      <c r="G1779" s="89" t="str">
        <f>IF(PRESUPUESTO!S1778="","",PRESUPUESTO!S1778)</f>
        <v/>
      </c>
      <c r="H1779" s="89" t="str">
        <f>PRESUPUESTO!T1778</f>
        <v/>
      </c>
      <c r="I1779" s="97" t="str">
        <f>PRESUPUESTO!U1778</f>
        <v/>
      </c>
      <c r="K1779" s="45" t="str">
        <f>PRESUPUESTO!X1778</f>
        <v/>
      </c>
    </row>
    <row r="1780" spans="1:11" s="74" customFormat="1" ht="12" x14ac:dyDescent="0.2">
      <c r="A1780" s="78" t="str">
        <f>PRESUPUESTO!I1779</f>
        <v/>
      </c>
      <c r="B1780" s="78"/>
      <c r="C1780" s="107" t="str">
        <f>PRESUPUESTO!K1779</f>
        <v/>
      </c>
      <c r="D1780" s="87" t="str">
        <f>PRESUPUESTO!L1779</f>
        <v/>
      </c>
      <c r="E1780" s="56" t="str">
        <f>PRESUPUESTO!N1779</f>
        <v/>
      </c>
      <c r="F1780" s="50"/>
      <c r="G1780" s="89" t="str">
        <f>IF(PRESUPUESTO!S1779="","",PRESUPUESTO!S1779)</f>
        <v/>
      </c>
      <c r="H1780" s="89" t="str">
        <f>PRESUPUESTO!T1779</f>
        <v/>
      </c>
      <c r="I1780" s="97" t="str">
        <f>PRESUPUESTO!U1779</f>
        <v/>
      </c>
      <c r="K1780" s="45" t="str">
        <f>PRESUPUESTO!X1779</f>
        <v/>
      </c>
    </row>
    <row r="1781" spans="1:11" s="74" customFormat="1" ht="12" x14ac:dyDescent="0.2">
      <c r="A1781" s="78" t="str">
        <f>PRESUPUESTO!I1780</f>
        <v/>
      </c>
      <c r="B1781" s="78"/>
      <c r="C1781" s="107" t="str">
        <f>PRESUPUESTO!K1780</f>
        <v/>
      </c>
      <c r="D1781" s="87" t="str">
        <f>PRESUPUESTO!L1780</f>
        <v/>
      </c>
      <c r="E1781" s="56" t="str">
        <f>PRESUPUESTO!N1780</f>
        <v/>
      </c>
      <c r="F1781" s="50"/>
      <c r="G1781" s="89" t="str">
        <f>IF(PRESUPUESTO!S1780="","",PRESUPUESTO!S1780)</f>
        <v/>
      </c>
      <c r="H1781" s="89" t="str">
        <f>PRESUPUESTO!T1780</f>
        <v/>
      </c>
      <c r="I1781" s="97" t="str">
        <f>PRESUPUESTO!U1780</f>
        <v/>
      </c>
      <c r="K1781" s="45" t="str">
        <f>PRESUPUESTO!X1780</f>
        <v/>
      </c>
    </row>
    <row r="1782" spans="1:11" s="74" customFormat="1" ht="12" x14ac:dyDescent="0.2">
      <c r="A1782" s="78" t="str">
        <f>PRESUPUESTO!I1781</f>
        <v/>
      </c>
      <c r="B1782" s="78"/>
      <c r="C1782" s="107" t="str">
        <f>PRESUPUESTO!K1781</f>
        <v/>
      </c>
      <c r="D1782" s="87" t="str">
        <f>PRESUPUESTO!L1781</f>
        <v/>
      </c>
      <c r="E1782" s="56" t="str">
        <f>PRESUPUESTO!N1781</f>
        <v/>
      </c>
      <c r="F1782" s="50"/>
      <c r="G1782" s="89" t="str">
        <f>IF(PRESUPUESTO!S1781="","",PRESUPUESTO!S1781)</f>
        <v/>
      </c>
      <c r="H1782" s="89" t="str">
        <f>PRESUPUESTO!T1781</f>
        <v/>
      </c>
      <c r="I1782" s="97" t="str">
        <f>PRESUPUESTO!U1781</f>
        <v/>
      </c>
      <c r="K1782" s="45" t="str">
        <f>PRESUPUESTO!X1781</f>
        <v/>
      </c>
    </row>
    <row r="1783" spans="1:11" s="74" customFormat="1" ht="12" x14ac:dyDescent="0.2">
      <c r="A1783" s="78" t="str">
        <f>PRESUPUESTO!I1782</f>
        <v/>
      </c>
      <c r="B1783" s="78"/>
      <c r="C1783" s="107" t="str">
        <f>PRESUPUESTO!K1782</f>
        <v/>
      </c>
      <c r="D1783" s="87" t="str">
        <f>PRESUPUESTO!L1782</f>
        <v/>
      </c>
      <c r="E1783" s="56" t="str">
        <f>PRESUPUESTO!N1782</f>
        <v/>
      </c>
      <c r="F1783" s="50"/>
      <c r="G1783" s="89" t="str">
        <f>IF(PRESUPUESTO!S1782="","",PRESUPUESTO!S1782)</f>
        <v/>
      </c>
      <c r="H1783" s="89" t="str">
        <f>PRESUPUESTO!T1782</f>
        <v/>
      </c>
      <c r="I1783" s="97" t="str">
        <f>PRESUPUESTO!U1782</f>
        <v/>
      </c>
      <c r="K1783" s="45" t="str">
        <f>PRESUPUESTO!X1782</f>
        <v/>
      </c>
    </row>
    <row r="1784" spans="1:11" s="74" customFormat="1" ht="12" x14ac:dyDescent="0.2">
      <c r="A1784" s="78" t="str">
        <f>PRESUPUESTO!I1783</f>
        <v/>
      </c>
      <c r="B1784" s="78"/>
      <c r="C1784" s="107" t="str">
        <f>PRESUPUESTO!K1783</f>
        <v/>
      </c>
      <c r="D1784" s="87" t="str">
        <f>PRESUPUESTO!L1783</f>
        <v/>
      </c>
      <c r="E1784" s="56" t="str">
        <f>PRESUPUESTO!N1783</f>
        <v/>
      </c>
      <c r="F1784" s="50"/>
      <c r="G1784" s="89" t="str">
        <f>IF(PRESUPUESTO!S1783="","",PRESUPUESTO!S1783)</f>
        <v/>
      </c>
      <c r="H1784" s="89" t="str">
        <f>PRESUPUESTO!T1783</f>
        <v/>
      </c>
      <c r="I1784" s="97" t="str">
        <f>PRESUPUESTO!U1783</f>
        <v/>
      </c>
      <c r="K1784" s="45" t="str">
        <f>PRESUPUESTO!X1783</f>
        <v/>
      </c>
    </row>
    <row r="1785" spans="1:11" s="74" customFormat="1" ht="12" x14ac:dyDescent="0.2">
      <c r="A1785" s="78" t="str">
        <f>PRESUPUESTO!I1784</f>
        <v/>
      </c>
      <c r="B1785" s="78"/>
      <c r="C1785" s="107" t="str">
        <f>PRESUPUESTO!K1784</f>
        <v/>
      </c>
      <c r="D1785" s="87" t="str">
        <f>PRESUPUESTO!L1784</f>
        <v/>
      </c>
      <c r="E1785" s="56" t="str">
        <f>PRESUPUESTO!N1784</f>
        <v/>
      </c>
      <c r="F1785" s="50"/>
      <c r="G1785" s="89" t="str">
        <f>IF(PRESUPUESTO!S1784="","",PRESUPUESTO!S1784)</f>
        <v/>
      </c>
      <c r="H1785" s="89" t="str">
        <f>PRESUPUESTO!T1784</f>
        <v/>
      </c>
      <c r="I1785" s="97" t="str">
        <f>PRESUPUESTO!U1784</f>
        <v/>
      </c>
      <c r="K1785" s="45" t="str">
        <f>PRESUPUESTO!X1784</f>
        <v/>
      </c>
    </row>
    <row r="1786" spans="1:11" s="74" customFormat="1" ht="12" x14ac:dyDescent="0.2">
      <c r="A1786" s="78" t="str">
        <f>PRESUPUESTO!I1785</f>
        <v/>
      </c>
      <c r="B1786" s="78"/>
      <c r="C1786" s="107" t="str">
        <f>PRESUPUESTO!K1785</f>
        <v/>
      </c>
      <c r="D1786" s="87" t="str">
        <f>PRESUPUESTO!L1785</f>
        <v/>
      </c>
      <c r="E1786" s="56" t="str">
        <f>PRESUPUESTO!N1785</f>
        <v/>
      </c>
      <c r="F1786" s="50"/>
      <c r="G1786" s="89" t="str">
        <f>IF(PRESUPUESTO!S1785="","",PRESUPUESTO!S1785)</f>
        <v/>
      </c>
      <c r="H1786" s="89" t="str">
        <f>PRESUPUESTO!T1785</f>
        <v/>
      </c>
      <c r="I1786" s="97" t="str">
        <f>PRESUPUESTO!U1785</f>
        <v/>
      </c>
      <c r="K1786" s="45" t="str">
        <f>PRESUPUESTO!X1785</f>
        <v/>
      </c>
    </row>
    <row r="1787" spans="1:11" s="74" customFormat="1" ht="12" x14ac:dyDescent="0.2">
      <c r="A1787" s="78" t="str">
        <f>PRESUPUESTO!I1786</f>
        <v/>
      </c>
      <c r="B1787" s="78"/>
      <c r="C1787" s="107" t="str">
        <f>PRESUPUESTO!K1786</f>
        <v/>
      </c>
      <c r="D1787" s="87" t="str">
        <f>PRESUPUESTO!L1786</f>
        <v/>
      </c>
      <c r="E1787" s="56" t="str">
        <f>PRESUPUESTO!N1786</f>
        <v/>
      </c>
      <c r="F1787" s="50"/>
      <c r="G1787" s="89" t="str">
        <f>IF(PRESUPUESTO!S1786="","",PRESUPUESTO!S1786)</f>
        <v/>
      </c>
      <c r="H1787" s="89" t="str">
        <f>PRESUPUESTO!T1786</f>
        <v/>
      </c>
      <c r="I1787" s="97" t="str">
        <f>PRESUPUESTO!U1786</f>
        <v/>
      </c>
      <c r="K1787" s="45" t="str">
        <f>PRESUPUESTO!X1786</f>
        <v/>
      </c>
    </row>
    <row r="1788" spans="1:11" s="74" customFormat="1" ht="12" x14ac:dyDescent="0.2">
      <c r="A1788" s="78" t="str">
        <f>PRESUPUESTO!I1787</f>
        <v/>
      </c>
      <c r="B1788" s="78"/>
      <c r="C1788" s="107" t="str">
        <f>PRESUPUESTO!K1787</f>
        <v/>
      </c>
      <c r="D1788" s="87" t="str">
        <f>PRESUPUESTO!L1787</f>
        <v/>
      </c>
      <c r="E1788" s="56" t="str">
        <f>PRESUPUESTO!N1787</f>
        <v/>
      </c>
      <c r="F1788" s="50"/>
      <c r="G1788" s="89" t="str">
        <f>IF(PRESUPUESTO!S1787="","",PRESUPUESTO!S1787)</f>
        <v/>
      </c>
      <c r="H1788" s="89" t="str">
        <f>PRESUPUESTO!T1787</f>
        <v/>
      </c>
      <c r="I1788" s="97" t="str">
        <f>PRESUPUESTO!U1787</f>
        <v/>
      </c>
      <c r="K1788" s="45" t="str">
        <f>PRESUPUESTO!X1787</f>
        <v/>
      </c>
    </row>
    <row r="1789" spans="1:11" s="74" customFormat="1" ht="12" x14ac:dyDescent="0.2">
      <c r="A1789" s="78" t="str">
        <f>PRESUPUESTO!I1788</f>
        <v/>
      </c>
      <c r="B1789" s="78"/>
      <c r="C1789" s="107" t="str">
        <f>PRESUPUESTO!K1788</f>
        <v/>
      </c>
      <c r="D1789" s="87" t="str">
        <f>PRESUPUESTO!L1788</f>
        <v/>
      </c>
      <c r="E1789" s="56" t="str">
        <f>PRESUPUESTO!N1788</f>
        <v/>
      </c>
      <c r="F1789" s="50"/>
      <c r="G1789" s="89" t="str">
        <f>IF(PRESUPUESTO!S1788="","",PRESUPUESTO!S1788)</f>
        <v/>
      </c>
      <c r="H1789" s="89" t="str">
        <f>PRESUPUESTO!T1788</f>
        <v/>
      </c>
      <c r="I1789" s="97" t="str">
        <f>PRESUPUESTO!U1788</f>
        <v/>
      </c>
      <c r="K1789" s="45" t="str">
        <f>PRESUPUESTO!X1788</f>
        <v/>
      </c>
    </row>
    <row r="1790" spans="1:11" s="74" customFormat="1" ht="12" x14ac:dyDescent="0.2">
      <c r="A1790" s="78" t="str">
        <f>PRESUPUESTO!I1789</f>
        <v/>
      </c>
      <c r="B1790" s="78"/>
      <c r="C1790" s="107" t="str">
        <f>PRESUPUESTO!K1789</f>
        <v/>
      </c>
      <c r="D1790" s="87" t="str">
        <f>PRESUPUESTO!L1789</f>
        <v/>
      </c>
      <c r="E1790" s="56" t="str">
        <f>PRESUPUESTO!N1789</f>
        <v/>
      </c>
      <c r="F1790" s="50"/>
      <c r="G1790" s="89" t="str">
        <f>IF(PRESUPUESTO!S1789="","",PRESUPUESTO!S1789)</f>
        <v/>
      </c>
      <c r="H1790" s="89" t="str">
        <f>PRESUPUESTO!T1789</f>
        <v/>
      </c>
      <c r="I1790" s="97" t="str">
        <f>PRESUPUESTO!U1789</f>
        <v/>
      </c>
      <c r="K1790" s="45" t="str">
        <f>PRESUPUESTO!X1789</f>
        <v/>
      </c>
    </row>
    <row r="1791" spans="1:11" s="74" customFormat="1" ht="12" x14ac:dyDescent="0.2">
      <c r="A1791" s="78" t="str">
        <f>PRESUPUESTO!I1790</f>
        <v/>
      </c>
      <c r="B1791" s="78"/>
      <c r="C1791" s="107" t="str">
        <f>PRESUPUESTO!K1790</f>
        <v/>
      </c>
      <c r="D1791" s="87" t="str">
        <f>PRESUPUESTO!L1790</f>
        <v/>
      </c>
      <c r="E1791" s="56" t="str">
        <f>PRESUPUESTO!N1790</f>
        <v/>
      </c>
      <c r="F1791" s="50"/>
      <c r="G1791" s="89" t="str">
        <f>IF(PRESUPUESTO!S1790="","",PRESUPUESTO!S1790)</f>
        <v/>
      </c>
      <c r="H1791" s="89" t="str">
        <f>PRESUPUESTO!T1790</f>
        <v/>
      </c>
      <c r="I1791" s="97" t="str">
        <f>PRESUPUESTO!U1790</f>
        <v/>
      </c>
      <c r="K1791" s="45" t="str">
        <f>PRESUPUESTO!X1790</f>
        <v/>
      </c>
    </row>
    <row r="1792" spans="1:11" s="74" customFormat="1" ht="12" x14ac:dyDescent="0.2">
      <c r="A1792" s="78" t="str">
        <f>PRESUPUESTO!I1791</f>
        <v/>
      </c>
      <c r="B1792" s="78"/>
      <c r="C1792" s="107" t="str">
        <f>PRESUPUESTO!K1791</f>
        <v/>
      </c>
      <c r="D1792" s="87" t="str">
        <f>PRESUPUESTO!L1791</f>
        <v/>
      </c>
      <c r="E1792" s="56" t="str">
        <f>PRESUPUESTO!N1791</f>
        <v/>
      </c>
      <c r="F1792" s="50"/>
      <c r="G1792" s="89" t="str">
        <f>IF(PRESUPUESTO!S1791="","",PRESUPUESTO!S1791)</f>
        <v/>
      </c>
      <c r="H1792" s="89" t="str">
        <f>PRESUPUESTO!T1791</f>
        <v/>
      </c>
      <c r="I1792" s="97" t="str">
        <f>PRESUPUESTO!U1791</f>
        <v/>
      </c>
      <c r="K1792" s="45" t="str">
        <f>PRESUPUESTO!X1791</f>
        <v/>
      </c>
    </row>
    <row r="1793" spans="1:11" s="74" customFormat="1" ht="12" x14ac:dyDescent="0.2">
      <c r="A1793" s="78" t="str">
        <f>PRESUPUESTO!I1792</f>
        <v/>
      </c>
      <c r="B1793" s="78"/>
      <c r="C1793" s="107" t="str">
        <f>PRESUPUESTO!K1792</f>
        <v/>
      </c>
      <c r="D1793" s="87" t="str">
        <f>PRESUPUESTO!L1792</f>
        <v/>
      </c>
      <c r="E1793" s="56" t="str">
        <f>PRESUPUESTO!N1792</f>
        <v/>
      </c>
      <c r="F1793" s="50"/>
      <c r="G1793" s="89" t="str">
        <f>IF(PRESUPUESTO!S1792="","",PRESUPUESTO!S1792)</f>
        <v/>
      </c>
      <c r="H1793" s="89" t="str">
        <f>PRESUPUESTO!T1792</f>
        <v/>
      </c>
      <c r="I1793" s="97" t="str">
        <f>PRESUPUESTO!U1792</f>
        <v/>
      </c>
      <c r="K1793" s="45" t="str">
        <f>PRESUPUESTO!X1792</f>
        <v/>
      </c>
    </row>
    <row r="1794" spans="1:11" s="74" customFormat="1" ht="12" x14ac:dyDescent="0.2">
      <c r="A1794" s="78" t="str">
        <f>PRESUPUESTO!I1793</f>
        <v/>
      </c>
      <c r="B1794" s="78"/>
      <c r="C1794" s="107" t="str">
        <f>PRESUPUESTO!K1793</f>
        <v/>
      </c>
      <c r="D1794" s="87" t="str">
        <f>PRESUPUESTO!L1793</f>
        <v/>
      </c>
      <c r="E1794" s="56" t="str">
        <f>PRESUPUESTO!N1793</f>
        <v/>
      </c>
      <c r="F1794" s="50"/>
      <c r="G1794" s="89" t="str">
        <f>IF(PRESUPUESTO!S1793="","",PRESUPUESTO!S1793)</f>
        <v/>
      </c>
      <c r="H1794" s="89" t="str">
        <f>PRESUPUESTO!T1793</f>
        <v/>
      </c>
      <c r="I1794" s="97" t="str">
        <f>PRESUPUESTO!U1793</f>
        <v/>
      </c>
      <c r="K1794" s="45" t="str">
        <f>PRESUPUESTO!X1793</f>
        <v/>
      </c>
    </row>
    <row r="1795" spans="1:11" s="74" customFormat="1" ht="12" x14ac:dyDescent="0.2">
      <c r="A1795" s="78" t="str">
        <f>PRESUPUESTO!I1794</f>
        <v/>
      </c>
      <c r="B1795" s="78"/>
      <c r="C1795" s="107" t="str">
        <f>PRESUPUESTO!K1794</f>
        <v/>
      </c>
      <c r="D1795" s="87" t="str">
        <f>PRESUPUESTO!L1794</f>
        <v/>
      </c>
      <c r="E1795" s="56" t="str">
        <f>PRESUPUESTO!N1794</f>
        <v/>
      </c>
      <c r="F1795" s="50"/>
      <c r="G1795" s="89" t="str">
        <f>IF(PRESUPUESTO!S1794="","",PRESUPUESTO!S1794)</f>
        <v/>
      </c>
      <c r="H1795" s="89" t="str">
        <f>PRESUPUESTO!T1794</f>
        <v/>
      </c>
      <c r="I1795" s="97" t="str">
        <f>PRESUPUESTO!U1794</f>
        <v/>
      </c>
      <c r="K1795" s="45" t="str">
        <f>PRESUPUESTO!X1794</f>
        <v/>
      </c>
    </row>
    <row r="1796" spans="1:11" s="74" customFormat="1" ht="12" x14ac:dyDescent="0.2">
      <c r="A1796" s="78" t="str">
        <f>PRESUPUESTO!I1795</f>
        <v/>
      </c>
      <c r="B1796" s="78"/>
      <c r="C1796" s="107" t="str">
        <f>PRESUPUESTO!K1795</f>
        <v/>
      </c>
      <c r="D1796" s="87" t="str">
        <f>PRESUPUESTO!L1795</f>
        <v/>
      </c>
      <c r="E1796" s="56" t="str">
        <f>PRESUPUESTO!N1795</f>
        <v/>
      </c>
      <c r="F1796" s="50"/>
      <c r="G1796" s="89" t="str">
        <f>IF(PRESUPUESTO!S1795="","",PRESUPUESTO!S1795)</f>
        <v/>
      </c>
      <c r="H1796" s="89" t="str">
        <f>PRESUPUESTO!T1795</f>
        <v/>
      </c>
      <c r="I1796" s="97" t="str">
        <f>PRESUPUESTO!U1795</f>
        <v/>
      </c>
      <c r="K1796" s="45" t="str">
        <f>PRESUPUESTO!X1795</f>
        <v/>
      </c>
    </row>
    <row r="1797" spans="1:11" s="74" customFormat="1" ht="12" x14ac:dyDescent="0.2">
      <c r="A1797" s="78" t="str">
        <f>PRESUPUESTO!I1796</f>
        <v/>
      </c>
      <c r="B1797" s="78"/>
      <c r="C1797" s="107" t="str">
        <f>PRESUPUESTO!K1796</f>
        <v/>
      </c>
      <c r="D1797" s="87" t="str">
        <f>PRESUPUESTO!L1796</f>
        <v/>
      </c>
      <c r="E1797" s="56" t="str">
        <f>PRESUPUESTO!N1796</f>
        <v/>
      </c>
      <c r="F1797" s="50"/>
      <c r="G1797" s="89" t="str">
        <f>IF(PRESUPUESTO!S1796="","",PRESUPUESTO!S1796)</f>
        <v/>
      </c>
      <c r="H1797" s="89" t="str">
        <f>PRESUPUESTO!T1796</f>
        <v/>
      </c>
      <c r="I1797" s="97" t="str">
        <f>PRESUPUESTO!U1796</f>
        <v/>
      </c>
      <c r="K1797" s="45" t="str">
        <f>PRESUPUESTO!X1796</f>
        <v/>
      </c>
    </row>
    <row r="1798" spans="1:11" s="74" customFormat="1" ht="12" x14ac:dyDescent="0.2">
      <c r="A1798" s="78" t="str">
        <f>PRESUPUESTO!I1797</f>
        <v/>
      </c>
      <c r="B1798" s="78"/>
      <c r="C1798" s="107" t="str">
        <f>PRESUPUESTO!K1797</f>
        <v/>
      </c>
      <c r="D1798" s="87" t="str">
        <f>PRESUPUESTO!L1797</f>
        <v/>
      </c>
      <c r="E1798" s="56" t="str">
        <f>PRESUPUESTO!N1797</f>
        <v/>
      </c>
      <c r="F1798" s="50"/>
      <c r="G1798" s="89" t="str">
        <f>IF(PRESUPUESTO!S1797="","",PRESUPUESTO!S1797)</f>
        <v/>
      </c>
      <c r="H1798" s="89" t="str">
        <f>PRESUPUESTO!T1797</f>
        <v/>
      </c>
      <c r="I1798" s="97" t="str">
        <f>PRESUPUESTO!U1797</f>
        <v/>
      </c>
      <c r="K1798" s="45" t="str">
        <f>PRESUPUESTO!X1797</f>
        <v/>
      </c>
    </row>
    <row r="1799" spans="1:11" s="74" customFormat="1" ht="12" x14ac:dyDescent="0.2">
      <c r="A1799" s="78" t="str">
        <f>PRESUPUESTO!I1798</f>
        <v/>
      </c>
      <c r="B1799" s="78"/>
      <c r="C1799" s="107" t="str">
        <f>PRESUPUESTO!K1798</f>
        <v/>
      </c>
      <c r="D1799" s="87" t="str">
        <f>PRESUPUESTO!L1798</f>
        <v/>
      </c>
      <c r="E1799" s="56" t="str">
        <f>PRESUPUESTO!N1798</f>
        <v/>
      </c>
      <c r="F1799" s="50"/>
      <c r="G1799" s="89" t="str">
        <f>IF(PRESUPUESTO!S1798="","",PRESUPUESTO!S1798)</f>
        <v/>
      </c>
      <c r="H1799" s="89" t="str">
        <f>PRESUPUESTO!T1798</f>
        <v/>
      </c>
      <c r="I1799" s="97" t="str">
        <f>PRESUPUESTO!U1798</f>
        <v/>
      </c>
      <c r="K1799" s="45" t="str">
        <f>PRESUPUESTO!X1798</f>
        <v/>
      </c>
    </row>
    <row r="1800" spans="1:11" s="74" customFormat="1" ht="12" x14ac:dyDescent="0.2">
      <c r="A1800" s="78" t="str">
        <f>PRESUPUESTO!I1799</f>
        <v/>
      </c>
      <c r="B1800" s="78"/>
      <c r="C1800" s="107" t="str">
        <f>PRESUPUESTO!K1799</f>
        <v/>
      </c>
      <c r="D1800" s="87" t="str">
        <f>PRESUPUESTO!L1799</f>
        <v/>
      </c>
      <c r="E1800" s="56" t="str">
        <f>PRESUPUESTO!N1799</f>
        <v/>
      </c>
      <c r="F1800" s="50"/>
      <c r="G1800" s="89" t="str">
        <f>IF(PRESUPUESTO!S1799="","",PRESUPUESTO!S1799)</f>
        <v/>
      </c>
      <c r="H1800" s="89" t="str">
        <f>PRESUPUESTO!T1799</f>
        <v/>
      </c>
      <c r="I1800" s="97" t="str">
        <f>PRESUPUESTO!U1799</f>
        <v/>
      </c>
      <c r="K1800" s="45" t="str">
        <f>PRESUPUESTO!X1799</f>
        <v/>
      </c>
    </row>
    <row r="1801" spans="1:11" s="74" customFormat="1" ht="12" x14ac:dyDescent="0.2">
      <c r="A1801" s="78" t="str">
        <f>PRESUPUESTO!I1800</f>
        <v/>
      </c>
      <c r="B1801" s="78"/>
      <c r="C1801" s="107" t="str">
        <f>PRESUPUESTO!K1800</f>
        <v/>
      </c>
      <c r="D1801" s="87" t="str">
        <f>PRESUPUESTO!L1800</f>
        <v/>
      </c>
      <c r="E1801" s="56" t="str">
        <f>PRESUPUESTO!N1800</f>
        <v/>
      </c>
      <c r="F1801" s="50"/>
      <c r="G1801" s="89" t="str">
        <f>IF(PRESUPUESTO!S1800="","",PRESUPUESTO!S1800)</f>
        <v/>
      </c>
      <c r="H1801" s="89" t="str">
        <f>PRESUPUESTO!T1800</f>
        <v/>
      </c>
      <c r="I1801" s="97" t="str">
        <f>PRESUPUESTO!U1800</f>
        <v/>
      </c>
      <c r="K1801" s="45" t="str">
        <f>PRESUPUESTO!X1800</f>
        <v/>
      </c>
    </row>
    <row r="1802" spans="1:11" s="74" customFormat="1" ht="12" x14ac:dyDescent="0.2">
      <c r="A1802" s="78" t="str">
        <f>PRESUPUESTO!I1801</f>
        <v/>
      </c>
      <c r="B1802" s="78"/>
      <c r="C1802" s="107" t="str">
        <f>PRESUPUESTO!K1801</f>
        <v/>
      </c>
      <c r="D1802" s="87" t="str">
        <f>PRESUPUESTO!L1801</f>
        <v/>
      </c>
      <c r="E1802" s="56" t="str">
        <f>PRESUPUESTO!N1801</f>
        <v/>
      </c>
      <c r="F1802" s="50"/>
      <c r="G1802" s="89" t="str">
        <f>IF(PRESUPUESTO!S1801="","",PRESUPUESTO!S1801)</f>
        <v/>
      </c>
      <c r="H1802" s="89" t="str">
        <f>PRESUPUESTO!T1801</f>
        <v/>
      </c>
      <c r="I1802" s="97" t="str">
        <f>PRESUPUESTO!U1801</f>
        <v/>
      </c>
      <c r="K1802" s="45" t="str">
        <f>PRESUPUESTO!X1801</f>
        <v/>
      </c>
    </row>
    <row r="1803" spans="1:11" s="74" customFormat="1" ht="12" x14ac:dyDescent="0.2">
      <c r="A1803" s="78" t="str">
        <f>PRESUPUESTO!I1802</f>
        <v/>
      </c>
      <c r="B1803" s="78"/>
      <c r="C1803" s="107" t="str">
        <f>PRESUPUESTO!K1802</f>
        <v/>
      </c>
      <c r="D1803" s="87" t="str">
        <f>PRESUPUESTO!L1802</f>
        <v/>
      </c>
      <c r="E1803" s="56" t="str">
        <f>PRESUPUESTO!N1802</f>
        <v/>
      </c>
      <c r="F1803" s="50"/>
      <c r="G1803" s="89" t="str">
        <f>IF(PRESUPUESTO!S1802="","",PRESUPUESTO!S1802)</f>
        <v/>
      </c>
      <c r="H1803" s="89" t="str">
        <f>PRESUPUESTO!T1802</f>
        <v/>
      </c>
      <c r="I1803" s="97" t="str">
        <f>PRESUPUESTO!U1802</f>
        <v/>
      </c>
      <c r="K1803" s="45" t="str">
        <f>PRESUPUESTO!X1802</f>
        <v/>
      </c>
    </row>
    <row r="1804" spans="1:11" s="74" customFormat="1" ht="12" x14ac:dyDescent="0.2">
      <c r="A1804" s="78" t="str">
        <f>PRESUPUESTO!I1803</f>
        <v/>
      </c>
      <c r="B1804" s="78"/>
      <c r="C1804" s="107" t="str">
        <f>PRESUPUESTO!K1803</f>
        <v/>
      </c>
      <c r="D1804" s="87" t="str">
        <f>PRESUPUESTO!L1803</f>
        <v/>
      </c>
      <c r="E1804" s="56" t="str">
        <f>PRESUPUESTO!N1803</f>
        <v/>
      </c>
      <c r="F1804" s="50"/>
      <c r="G1804" s="89" t="str">
        <f>IF(PRESUPUESTO!S1803="","",PRESUPUESTO!S1803)</f>
        <v/>
      </c>
      <c r="H1804" s="89" t="str">
        <f>PRESUPUESTO!T1803</f>
        <v/>
      </c>
      <c r="I1804" s="97" t="str">
        <f>PRESUPUESTO!U1803</f>
        <v/>
      </c>
      <c r="K1804" s="45" t="str">
        <f>PRESUPUESTO!X1803</f>
        <v/>
      </c>
    </row>
    <row r="1805" spans="1:11" s="74" customFormat="1" ht="12" x14ac:dyDescent="0.2">
      <c r="A1805" s="78" t="str">
        <f>PRESUPUESTO!I1804</f>
        <v/>
      </c>
      <c r="B1805" s="78"/>
      <c r="C1805" s="107" t="str">
        <f>PRESUPUESTO!K1804</f>
        <v/>
      </c>
      <c r="D1805" s="87" t="str">
        <f>PRESUPUESTO!L1804</f>
        <v/>
      </c>
      <c r="E1805" s="56" t="str">
        <f>PRESUPUESTO!N1804</f>
        <v/>
      </c>
      <c r="F1805" s="50"/>
      <c r="G1805" s="89" t="str">
        <f>IF(PRESUPUESTO!S1804="","",PRESUPUESTO!S1804)</f>
        <v/>
      </c>
      <c r="H1805" s="89" t="str">
        <f>PRESUPUESTO!T1804</f>
        <v/>
      </c>
      <c r="I1805" s="97" t="str">
        <f>PRESUPUESTO!U1804</f>
        <v/>
      </c>
      <c r="K1805" s="45" t="str">
        <f>PRESUPUESTO!X1804</f>
        <v/>
      </c>
    </row>
    <row r="1806" spans="1:11" s="74" customFormat="1" ht="12" x14ac:dyDescent="0.2">
      <c r="A1806" s="78" t="str">
        <f>PRESUPUESTO!I1805</f>
        <v/>
      </c>
      <c r="B1806" s="78"/>
      <c r="C1806" s="107" t="str">
        <f>PRESUPUESTO!K1805</f>
        <v/>
      </c>
      <c r="D1806" s="87" t="str">
        <f>PRESUPUESTO!L1805</f>
        <v/>
      </c>
      <c r="E1806" s="56" t="str">
        <f>PRESUPUESTO!N1805</f>
        <v/>
      </c>
      <c r="F1806" s="50"/>
      <c r="G1806" s="89" t="str">
        <f>IF(PRESUPUESTO!S1805="","",PRESUPUESTO!S1805)</f>
        <v/>
      </c>
      <c r="H1806" s="89" t="str">
        <f>PRESUPUESTO!T1805</f>
        <v/>
      </c>
      <c r="I1806" s="97" t="str">
        <f>PRESUPUESTO!U1805</f>
        <v/>
      </c>
      <c r="K1806" s="45" t="str">
        <f>PRESUPUESTO!X1805</f>
        <v/>
      </c>
    </row>
    <row r="1807" spans="1:11" s="74" customFormat="1" ht="12" x14ac:dyDescent="0.2">
      <c r="A1807" s="78" t="str">
        <f>PRESUPUESTO!I1806</f>
        <v/>
      </c>
      <c r="B1807" s="78"/>
      <c r="C1807" s="107" t="str">
        <f>PRESUPUESTO!K1806</f>
        <v/>
      </c>
      <c r="D1807" s="87" t="str">
        <f>PRESUPUESTO!L1806</f>
        <v/>
      </c>
      <c r="E1807" s="56" t="str">
        <f>PRESUPUESTO!N1806</f>
        <v/>
      </c>
      <c r="F1807" s="50"/>
      <c r="G1807" s="89" t="str">
        <f>IF(PRESUPUESTO!S1806="","",PRESUPUESTO!S1806)</f>
        <v/>
      </c>
      <c r="H1807" s="89" t="str">
        <f>PRESUPUESTO!T1806</f>
        <v/>
      </c>
      <c r="I1807" s="97" t="str">
        <f>PRESUPUESTO!U1806</f>
        <v/>
      </c>
      <c r="K1807" s="45" t="str">
        <f>PRESUPUESTO!X1806</f>
        <v/>
      </c>
    </row>
    <row r="1808" spans="1:11" s="74" customFormat="1" ht="12" x14ac:dyDescent="0.2">
      <c r="A1808" s="78" t="str">
        <f>PRESUPUESTO!I1807</f>
        <v/>
      </c>
      <c r="B1808" s="78"/>
      <c r="C1808" s="107" t="str">
        <f>PRESUPUESTO!K1807</f>
        <v/>
      </c>
      <c r="D1808" s="87" t="str">
        <f>PRESUPUESTO!L1807</f>
        <v/>
      </c>
      <c r="E1808" s="56" t="str">
        <f>PRESUPUESTO!N1807</f>
        <v/>
      </c>
      <c r="F1808" s="50"/>
      <c r="G1808" s="89" t="str">
        <f>IF(PRESUPUESTO!S1807="","",PRESUPUESTO!S1807)</f>
        <v/>
      </c>
      <c r="H1808" s="89" t="str">
        <f>PRESUPUESTO!T1807</f>
        <v/>
      </c>
      <c r="I1808" s="97" t="str">
        <f>PRESUPUESTO!U1807</f>
        <v/>
      </c>
      <c r="K1808" s="45" t="str">
        <f>PRESUPUESTO!X1807</f>
        <v/>
      </c>
    </row>
    <row r="1809" spans="1:11" s="74" customFormat="1" ht="12" x14ac:dyDescent="0.2">
      <c r="A1809" s="78" t="str">
        <f>PRESUPUESTO!I1808</f>
        <v/>
      </c>
      <c r="B1809" s="78"/>
      <c r="C1809" s="107" t="str">
        <f>PRESUPUESTO!K1808</f>
        <v/>
      </c>
      <c r="D1809" s="87" t="str">
        <f>PRESUPUESTO!L1808</f>
        <v/>
      </c>
      <c r="E1809" s="56" t="str">
        <f>PRESUPUESTO!N1808</f>
        <v/>
      </c>
      <c r="F1809" s="50"/>
      <c r="G1809" s="89" t="str">
        <f>IF(PRESUPUESTO!S1808="","",PRESUPUESTO!S1808)</f>
        <v/>
      </c>
      <c r="H1809" s="89" t="str">
        <f>PRESUPUESTO!T1808</f>
        <v/>
      </c>
      <c r="I1809" s="97" t="str">
        <f>PRESUPUESTO!U1808</f>
        <v/>
      </c>
      <c r="K1809" s="45" t="str">
        <f>PRESUPUESTO!X1808</f>
        <v/>
      </c>
    </row>
    <row r="1810" spans="1:11" s="74" customFormat="1" ht="12" x14ac:dyDescent="0.2">
      <c r="A1810" s="78" t="str">
        <f>PRESUPUESTO!I1809</f>
        <v/>
      </c>
      <c r="B1810" s="78"/>
      <c r="C1810" s="107" t="str">
        <f>PRESUPUESTO!K1809</f>
        <v/>
      </c>
      <c r="D1810" s="87" t="str">
        <f>PRESUPUESTO!L1809</f>
        <v/>
      </c>
      <c r="E1810" s="56" t="str">
        <f>PRESUPUESTO!N1809</f>
        <v/>
      </c>
      <c r="F1810" s="50"/>
      <c r="G1810" s="89" t="str">
        <f>IF(PRESUPUESTO!S1809="","",PRESUPUESTO!S1809)</f>
        <v/>
      </c>
      <c r="H1810" s="89" t="str">
        <f>PRESUPUESTO!T1809</f>
        <v/>
      </c>
      <c r="I1810" s="97" t="str">
        <f>PRESUPUESTO!U1809</f>
        <v/>
      </c>
      <c r="K1810" s="45" t="str">
        <f>PRESUPUESTO!X1809</f>
        <v/>
      </c>
    </row>
    <row r="1811" spans="1:11" s="74" customFormat="1" ht="12" x14ac:dyDescent="0.2">
      <c r="A1811" s="78" t="str">
        <f>PRESUPUESTO!I1810</f>
        <v/>
      </c>
      <c r="B1811" s="78"/>
      <c r="C1811" s="107" t="str">
        <f>PRESUPUESTO!K1810</f>
        <v/>
      </c>
      <c r="D1811" s="87" t="str">
        <f>PRESUPUESTO!L1810</f>
        <v/>
      </c>
      <c r="E1811" s="56" t="str">
        <f>PRESUPUESTO!N1810</f>
        <v/>
      </c>
      <c r="F1811" s="50"/>
      <c r="G1811" s="89" t="str">
        <f>IF(PRESUPUESTO!S1810="","",PRESUPUESTO!S1810)</f>
        <v/>
      </c>
      <c r="H1811" s="89" t="str">
        <f>PRESUPUESTO!T1810</f>
        <v/>
      </c>
      <c r="I1811" s="97" t="str">
        <f>PRESUPUESTO!U1810</f>
        <v/>
      </c>
      <c r="K1811" s="45" t="str">
        <f>PRESUPUESTO!X1810</f>
        <v/>
      </c>
    </row>
    <row r="1812" spans="1:11" s="74" customFormat="1" ht="12" x14ac:dyDescent="0.2">
      <c r="A1812" s="78" t="str">
        <f>PRESUPUESTO!I1811</f>
        <v/>
      </c>
      <c r="B1812" s="78"/>
      <c r="C1812" s="107" t="str">
        <f>PRESUPUESTO!K1811</f>
        <v/>
      </c>
      <c r="D1812" s="87" t="str">
        <f>PRESUPUESTO!L1811</f>
        <v/>
      </c>
      <c r="E1812" s="56" t="str">
        <f>PRESUPUESTO!N1811</f>
        <v/>
      </c>
      <c r="F1812" s="50"/>
      <c r="G1812" s="89" t="str">
        <f>IF(PRESUPUESTO!S1811="","",PRESUPUESTO!S1811)</f>
        <v/>
      </c>
      <c r="H1812" s="89" t="str">
        <f>PRESUPUESTO!T1811</f>
        <v/>
      </c>
      <c r="I1812" s="97" t="str">
        <f>PRESUPUESTO!U1811</f>
        <v/>
      </c>
      <c r="K1812" s="45" t="str">
        <f>PRESUPUESTO!X1811</f>
        <v/>
      </c>
    </row>
    <row r="1813" spans="1:11" s="74" customFormat="1" ht="12" x14ac:dyDescent="0.2">
      <c r="A1813" s="78" t="str">
        <f>PRESUPUESTO!I1812</f>
        <v/>
      </c>
      <c r="B1813" s="78"/>
      <c r="C1813" s="107" t="str">
        <f>PRESUPUESTO!K1812</f>
        <v/>
      </c>
      <c r="D1813" s="87" t="str">
        <f>PRESUPUESTO!L1812</f>
        <v/>
      </c>
      <c r="E1813" s="56" t="str">
        <f>PRESUPUESTO!N1812</f>
        <v/>
      </c>
      <c r="F1813" s="50"/>
      <c r="G1813" s="89" t="str">
        <f>IF(PRESUPUESTO!S1812="","",PRESUPUESTO!S1812)</f>
        <v/>
      </c>
      <c r="H1813" s="89" t="str">
        <f>PRESUPUESTO!T1812</f>
        <v/>
      </c>
      <c r="I1813" s="97" t="str">
        <f>PRESUPUESTO!U1812</f>
        <v/>
      </c>
      <c r="K1813" s="45" t="str">
        <f>PRESUPUESTO!X1812</f>
        <v/>
      </c>
    </row>
    <row r="1814" spans="1:11" s="74" customFormat="1" ht="12" x14ac:dyDescent="0.2">
      <c r="A1814" s="78" t="str">
        <f>PRESUPUESTO!I1813</f>
        <v/>
      </c>
      <c r="B1814" s="78"/>
      <c r="C1814" s="107" t="str">
        <f>PRESUPUESTO!K1813</f>
        <v/>
      </c>
      <c r="D1814" s="87" t="str">
        <f>PRESUPUESTO!L1813</f>
        <v/>
      </c>
      <c r="E1814" s="56" t="str">
        <f>PRESUPUESTO!N1813</f>
        <v/>
      </c>
      <c r="F1814" s="50"/>
      <c r="G1814" s="89" t="str">
        <f>IF(PRESUPUESTO!S1813="","",PRESUPUESTO!S1813)</f>
        <v/>
      </c>
      <c r="H1814" s="89" t="str">
        <f>PRESUPUESTO!T1813</f>
        <v/>
      </c>
      <c r="I1814" s="97" t="str">
        <f>PRESUPUESTO!U1813</f>
        <v/>
      </c>
      <c r="K1814" s="45" t="str">
        <f>PRESUPUESTO!X1813</f>
        <v/>
      </c>
    </row>
    <row r="1815" spans="1:11" s="74" customFormat="1" ht="12" x14ac:dyDescent="0.2">
      <c r="A1815" s="78" t="str">
        <f>PRESUPUESTO!I1814</f>
        <v/>
      </c>
      <c r="B1815" s="78"/>
      <c r="C1815" s="107" t="str">
        <f>PRESUPUESTO!K1814</f>
        <v/>
      </c>
      <c r="D1815" s="87" t="str">
        <f>PRESUPUESTO!L1814</f>
        <v/>
      </c>
      <c r="E1815" s="56" t="str">
        <f>PRESUPUESTO!N1814</f>
        <v/>
      </c>
      <c r="F1815" s="50"/>
      <c r="G1815" s="89" t="str">
        <f>IF(PRESUPUESTO!S1814="","",PRESUPUESTO!S1814)</f>
        <v/>
      </c>
      <c r="H1815" s="89" t="str">
        <f>PRESUPUESTO!T1814</f>
        <v/>
      </c>
      <c r="I1815" s="97" t="str">
        <f>PRESUPUESTO!U1814</f>
        <v/>
      </c>
      <c r="K1815" s="45" t="str">
        <f>PRESUPUESTO!X1814</f>
        <v/>
      </c>
    </row>
    <row r="1816" spans="1:11" s="74" customFormat="1" ht="12" x14ac:dyDescent="0.2">
      <c r="A1816" s="78" t="str">
        <f>PRESUPUESTO!I1815</f>
        <v/>
      </c>
      <c r="B1816" s="78"/>
      <c r="C1816" s="107" t="str">
        <f>PRESUPUESTO!K1815</f>
        <v/>
      </c>
      <c r="D1816" s="87" t="str">
        <f>PRESUPUESTO!L1815</f>
        <v/>
      </c>
      <c r="E1816" s="56" t="str">
        <f>PRESUPUESTO!N1815</f>
        <v/>
      </c>
      <c r="F1816" s="50"/>
      <c r="G1816" s="89" t="str">
        <f>IF(PRESUPUESTO!S1815="","",PRESUPUESTO!S1815)</f>
        <v/>
      </c>
      <c r="H1816" s="89" t="str">
        <f>PRESUPUESTO!T1815</f>
        <v/>
      </c>
      <c r="I1816" s="97" t="str">
        <f>PRESUPUESTO!U1815</f>
        <v/>
      </c>
      <c r="K1816" s="45" t="str">
        <f>PRESUPUESTO!X1815</f>
        <v/>
      </c>
    </row>
    <row r="1817" spans="1:11" s="74" customFormat="1" ht="12" x14ac:dyDescent="0.2">
      <c r="A1817" s="78" t="str">
        <f>PRESUPUESTO!I1816</f>
        <v/>
      </c>
      <c r="B1817" s="78"/>
      <c r="C1817" s="107" t="str">
        <f>PRESUPUESTO!K1816</f>
        <v/>
      </c>
      <c r="D1817" s="87" t="str">
        <f>PRESUPUESTO!L1816</f>
        <v/>
      </c>
      <c r="E1817" s="56" t="str">
        <f>PRESUPUESTO!N1816</f>
        <v/>
      </c>
      <c r="F1817" s="50"/>
      <c r="G1817" s="89" t="str">
        <f>IF(PRESUPUESTO!S1816="","",PRESUPUESTO!S1816)</f>
        <v/>
      </c>
      <c r="H1817" s="89" t="str">
        <f>PRESUPUESTO!T1816</f>
        <v/>
      </c>
      <c r="I1817" s="97" t="str">
        <f>PRESUPUESTO!U1816</f>
        <v/>
      </c>
      <c r="K1817" s="45" t="str">
        <f>PRESUPUESTO!X1816</f>
        <v/>
      </c>
    </row>
    <row r="1818" spans="1:11" s="74" customFormat="1" ht="12" x14ac:dyDescent="0.2">
      <c r="A1818" s="78" t="str">
        <f>PRESUPUESTO!I1817</f>
        <v/>
      </c>
      <c r="B1818" s="78"/>
      <c r="C1818" s="107" t="str">
        <f>PRESUPUESTO!K1817</f>
        <v/>
      </c>
      <c r="D1818" s="87" t="str">
        <f>PRESUPUESTO!L1817</f>
        <v/>
      </c>
      <c r="E1818" s="56" t="str">
        <f>PRESUPUESTO!N1817</f>
        <v/>
      </c>
      <c r="F1818" s="50"/>
      <c r="G1818" s="89" t="str">
        <f>IF(PRESUPUESTO!S1817="","",PRESUPUESTO!S1817)</f>
        <v/>
      </c>
      <c r="H1818" s="89" t="str">
        <f>PRESUPUESTO!T1817</f>
        <v/>
      </c>
      <c r="I1818" s="97" t="str">
        <f>PRESUPUESTO!U1817</f>
        <v/>
      </c>
      <c r="K1818" s="45" t="str">
        <f>PRESUPUESTO!X1817</f>
        <v/>
      </c>
    </row>
    <row r="1819" spans="1:11" s="74" customFormat="1" ht="12" x14ac:dyDescent="0.2">
      <c r="A1819" s="78" t="str">
        <f>PRESUPUESTO!I1818</f>
        <v/>
      </c>
      <c r="B1819" s="78"/>
      <c r="C1819" s="107" t="str">
        <f>PRESUPUESTO!K1818</f>
        <v/>
      </c>
      <c r="D1819" s="87" t="str">
        <f>PRESUPUESTO!L1818</f>
        <v/>
      </c>
      <c r="E1819" s="56" t="str">
        <f>PRESUPUESTO!N1818</f>
        <v/>
      </c>
      <c r="F1819" s="50"/>
      <c r="G1819" s="89" t="str">
        <f>IF(PRESUPUESTO!S1818="","",PRESUPUESTO!S1818)</f>
        <v/>
      </c>
      <c r="H1819" s="89" t="str">
        <f>PRESUPUESTO!T1818</f>
        <v/>
      </c>
      <c r="I1819" s="97" t="str">
        <f>PRESUPUESTO!U1818</f>
        <v/>
      </c>
      <c r="K1819" s="45" t="str">
        <f>PRESUPUESTO!X1818</f>
        <v/>
      </c>
    </row>
    <row r="1820" spans="1:11" s="74" customFormat="1" ht="12" x14ac:dyDescent="0.2">
      <c r="A1820" s="78" t="str">
        <f>PRESUPUESTO!I1819</f>
        <v/>
      </c>
      <c r="B1820" s="78"/>
      <c r="C1820" s="107" t="str">
        <f>PRESUPUESTO!K1819</f>
        <v/>
      </c>
      <c r="D1820" s="87" t="str">
        <f>PRESUPUESTO!L1819</f>
        <v/>
      </c>
      <c r="E1820" s="56" t="str">
        <f>PRESUPUESTO!N1819</f>
        <v/>
      </c>
      <c r="F1820" s="50"/>
      <c r="G1820" s="89" t="str">
        <f>IF(PRESUPUESTO!S1819="","",PRESUPUESTO!S1819)</f>
        <v/>
      </c>
      <c r="H1820" s="89" t="str">
        <f>PRESUPUESTO!T1819</f>
        <v/>
      </c>
      <c r="I1820" s="97" t="str">
        <f>PRESUPUESTO!U1819</f>
        <v/>
      </c>
      <c r="K1820" s="45" t="str">
        <f>PRESUPUESTO!X1819</f>
        <v/>
      </c>
    </row>
    <row r="1821" spans="1:11" s="74" customFormat="1" ht="12" x14ac:dyDescent="0.2">
      <c r="A1821" s="78" t="str">
        <f>PRESUPUESTO!I1820</f>
        <v/>
      </c>
      <c r="B1821" s="78"/>
      <c r="C1821" s="107" t="str">
        <f>PRESUPUESTO!K1820</f>
        <v/>
      </c>
      <c r="D1821" s="87" t="str">
        <f>PRESUPUESTO!L1820</f>
        <v/>
      </c>
      <c r="E1821" s="56" t="str">
        <f>PRESUPUESTO!N1820</f>
        <v/>
      </c>
      <c r="F1821" s="50"/>
      <c r="G1821" s="89" t="str">
        <f>IF(PRESUPUESTO!S1820="","",PRESUPUESTO!S1820)</f>
        <v/>
      </c>
      <c r="H1821" s="89" t="str">
        <f>PRESUPUESTO!T1820</f>
        <v/>
      </c>
      <c r="I1821" s="97" t="str">
        <f>PRESUPUESTO!U1820</f>
        <v/>
      </c>
      <c r="K1821" s="45" t="str">
        <f>PRESUPUESTO!X1820</f>
        <v/>
      </c>
    </row>
    <row r="1822" spans="1:11" s="74" customFormat="1" ht="12" x14ac:dyDescent="0.2">
      <c r="A1822" s="78" t="str">
        <f>PRESUPUESTO!I1821</f>
        <v/>
      </c>
      <c r="B1822" s="78"/>
      <c r="C1822" s="107" t="str">
        <f>PRESUPUESTO!K1821</f>
        <v/>
      </c>
      <c r="D1822" s="87" t="str">
        <f>PRESUPUESTO!L1821</f>
        <v/>
      </c>
      <c r="E1822" s="56" t="str">
        <f>PRESUPUESTO!N1821</f>
        <v/>
      </c>
      <c r="F1822" s="50"/>
      <c r="G1822" s="89" t="str">
        <f>IF(PRESUPUESTO!S1821="","",PRESUPUESTO!S1821)</f>
        <v/>
      </c>
      <c r="H1822" s="89" t="str">
        <f>PRESUPUESTO!T1821</f>
        <v/>
      </c>
      <c r="I1822" s="97" t="str">
        <f>PRESUPUESTO!U1821</f>
        <v/>
      </c>
      <c r="K1822" s="45" t="str">
        <f>PRESUPUESTO!X1821</f>
        <v/>
      </c>
    </row>
    <row r="1823" spans="1:11" s="74" customFormat="1" ht="12" x14ac:dyDescent="0.2">
      <c r="A1823" s="78" t="str">
        <f>PRESUPUESTO!I1822</f>
        <v/>
      </c>
      <c r="B1823" s="78"/>
      <c r="C1823" s="107" t="str">
        <f>PRESUPUESTO!K1822</f>
        <v/>
      </c>
      <c r="D1823" s="87" t="str">
        <f>PRESUPUESTO!L1822</f>
        <v/>
      </c>
      <c r="E1823" s="56" t="str">
        <f>PRESUPUESTO!N1822</f>
        <v/>
      </c>
      <c r="F1823" s="50"/>
      <c r="G1823" s="89" t="str">
        <f>IF(PRESUPUESTO!S1822="","",PRESUPUESTO!S1822)</f>
        <v/>
      </c>
      <c r="H1823" s="89" t="str">
        <f>PRESUPUESTO!T1822</f>
        <v/>
      </c>
      <c r="I1823" s="97" t="str">
        <f>PRESUPUESTO!U1822</f>
        <v/>
      </c>
      <c r="K1823" s="45" t="str">
        <f>PRESUPUESTO!X1822</f>
        <v/>
      </c>
    </row>
    <row r="1824" spans="1:11" s="74" customFormat="1" ht="12" x14ac:dyDescent="0.2">
      <c r="A1824" s="78" t="str">
        <f>PRESUPUESTO!I1823</f>
        <v/>
      </c>
      <c r="B1824" s="78"/>
      <c r="C1824" s="107" t="str">
        <f>PRESUPUESTO!K1823</f>
        <v/>
      </c>
      <c r="D1824" s="87" t="str">
        <f>PRESUPUESTO!L1823</f>
        <v/>
      </c>
      <c r="E1824" s="56" t="str">
        <f>PRESUPUESTO!N1823</f>
        <v/>
      </c>
      <c r="F1824" s="50"/>
      <c r="G1824" s="89" t="str">
        <f>IF(PRESUPUESTO!S1823="","",PRESUPUESTO!S1823)</f>
        <v/>
      </c>
      <c r="H1824" s="89" t="str">
        <f>PRESUPUESTO!T1823</f>
        <v/>
      </c>
      <c r="I1824" s="97" t="str">
        <f>PRESUPUESTO!U1823</f>
        <v/>
      </c>
      <c r="K1824" s="45" t="str">
        <f>PRESUPUESTO!X1823</f>
        <v/>
      </c>
    </row>
    <row r="1825" spans="1:11" s="74" customFormat="1" ht="12" x14ac:dyDescent="0.2">
      <c r="A1825" s="78" t="str">
        <f>PRESUPUESTO!I1824</f>
        <v/>
      </c>
      <c r="B1825" s="78"/>
      <c r="C1825" s="107" t="str">
        <f>PRESUPUESTO!K1824</f>
        <v/>
      </c>
      <c r="D1825" s="87" t="str">
        <f>PRESUPUESTO!L1824</f>
        <v/>
      </c>
      <c r="E1825" s="56" t="str">
        <f>PRESUPUESTO!N1824</f>
        <v/>
      </c>
      <c r="F1825" s="50"/>
      <c r="G1825" s="89" t="str">
        <f>IF(PRESUPUESTO!S1824="","",PRESUPUESTO!S1824)</f>
        <v/>
      </c>
      <c r="H1825" s="89" t="str">
        <f>PRESUPUESTO!T1824</f>
        <v/>
      </c>
      <c r="I1825" s="97" t="str">
        <f>PRESUPUESTO!U1824</f>
        <v/>
      </c>
      <c r="K1825" s="45" t="str">
        <f>PRESUPUESTO!X1824</f>
        <v/>
      </c>
    </row>
    <row r="1826" spans="1:11" s="74" customFormat="1" ht="12" x14ac:dyDescent="0.2">
      <c r="A1826" s="78" t="str">
        <f>PRESUPUESTO!I1825</f>
        <v/>
      </c>
      <c r="B1826" s="78"/>
      <c r="C1826" s="107" t="str">
        <f>PRESUPUESTO!K1825</f>
        <v/>
      </c>
      <c r="D1826" s="87" t="str">
        <f>PRESUPUESTO!L1825</f>
        <v/>
      </c>
      <c r="E1826" s="56" t="str">
        <f>PRESUPUESTO!N1825</f>
        <v/>
      </c>
      <c r="F1826" s="50"/>
      <c r="G1826" s="89" t="str">
        <f>IF(PRESUPUESTO!S1825="","",PRESUPUESTO!S1825)</f>
        <v/>
      </c>
      <c r="H1826" s="89" t="str">
        <f>PRESUPUESTO!T1825</f>
        <v/>
      </c>
      <c r="I1826" s="97" t="str">
        <f>PRESUPUESTO!U1825</f>
        <v/>
      </c>
      <c r="K1826" s="45" t="str">
        <f>PRESUPUESTO!X1825</f>
        <v/>
      </c>
    </row>
    <row r="1827" spans="1:11" s="74" customFormat="1" ht="12" x14ac:dyDescent="0.2">
      <c r="A1827" s="78" t="str">
        <f>PRESUPUESTO!I1826</f>
        <v/>
      </c>
      <c r="B1827" s="78"/>
      <c r="C1827" s="107" t="str">
        <f>PRESUPUESTO!K1826</f>
        <v/>
      </c>
      <c r="D1827" s="87" t="str">
        <f>PRESUPUESTO!L1826</f>
        <v/>
      </c>
      <c r="E1827" s="56" t="str">
        <f>PRESUPUESTO!N1826</f>
        <v/>
      </c>
      <c r="F1827" s="50"/>
      <c r="G1827" s="89" t="str">
        <f>IF(PRESUPUESTO!S1826="","",PRESUPUESTO!S1826)</f>
        <v/>
      </c>
      <c r="H1827" s="89" t="str">
        <f>PRESUPUESTO!T1826</f>
        <v/>
      </c>
      <c r="I1827" s="97" t="str">
        <f>PRESUPUESTO!U1826</f>
        <v/>
      </c>
      <c r="K1827" s="45" t="str">
        <f>PRESUPUESTO!X1826</f>
        <v/>
      </c>
    </row>
    <row r="1828" spans="1:11" s="74" customFormat="1" ht="12" x14ac:dyDescent="0.2">
      <c r="A1828" s="78" t="str">
        <f>PRESUPUESTO!I1827</f>
        <v/>
      </c>
      <c r="B1828" s="78"/>
      <c r="C1828" s="107" t="str">
        <f>PRESUPUESTO!K1827</f>
        <v/>
      </c>
      <c r="D1828" s="87" t="str">
        <f>PRESUPUESTO!L1827</f>
        <v/>
      </c>
      <c r="E1828" s="56" t="str">
        <f>PRESUPUESTO!N1827</f>
        <v/>
      </c>
      <c r="F1828" s="50"/>
      <c r="G1828" s="89" t="str">
        <f>IF(PRESUPUESTO!S1827="","",PRESUPUESTO!S1827)</f>
        <v/>
      </c>
      <c r="H1828" s="89" t="str">
        <f>PRESUPUESTO!T1827</f>
        <v/>
      </c>
      <c r="I1828" s="97" t="str">
        <f>PRESUPUESTO!U1827</f>
        <v/>
      </c>
      <c r="K1828" s="45" t="str">
        <f>PRESUPUESTO!X1827</f>
        <v/>
      </c>
    </row>
    <row r="1829" spans="1:11" s="74" customFormat="1" ht="12" x14ac:dyDescent="0.2">
      <c r="A1829" s="78" t="str">
        <f>PRESUPUESTO!I1828</f>
        <v/>
      </c>
      <c r="B1829" s="78"/>
      <c r="C1829" s="107" t="str">
        <f>PRESUPUESTO!K1828</f>
        <v/>
      </c>
      <c r="D1829" s="87" t="str">
        <f>PRESUPUESTO!L1828</f>
        <v/>
      </c>
      <c r="E1829" s="56" t="str">
        <f>PRESUPUESTO!N1828</f>
        <v/>
      </c>
      <c r="F1829" s="50"/>
      <c r="G1829" s="89" t="str">
        <f>IF(PRESUPUESTO!S1828="","",PRESUPUESTO!S1828)</f>
        <v/>
      </c>
      <c r="H1829" s="89" t="str">
        <f>PRESUPUESTO!T1828</f>
        <v/>
      </c>
      <c r="I1829" s="97" t="str">
        <f>PRESUPUESTO!U1828</f>
        <v/>
      </c>
      <c r="K1829" s="45" t="str">
        <f>PRESUPUESTO!X1828</f>
        <v/>
      </c>
    </row>
    <row r="1830" spans="1:11" s="74" customFormat="1" ht="12" x14ac:dyDescent="0.2">
      <c r="A1830" s="78" t="str">
        <f>PRESUPUESTO!I1829</f>
        <v/>
      </c>
      <c r="B1830" s="78"/>
      <c r="C1830" s="107" t="str">
        <f>PRESUPUESTO!K1829</f>
        <v/>
      </c>
      <c r="D1830" s="87" t="str">
        <f>PRESUPUESTO!L1829</f>
        <v/>
      </c>
      <c r="E1830" s="56" t="str">
        <f>PRESUPUESTO!N1829</f>
        <v/>
      </c>
      <c r="F1830" s="50"/>
      <c r="G1830" s="89" t="str">
        <f>IF(PRESUPUESTO!S1829="","",PRESUPUESTO!S1829)</f>
        <v/>
      </c>
      <c r="H1830" s="89" t="str">
        <f>PRESUPUESTO!T1829</f>
        <v/>
      </c>
      <c r="I1830" s="97" t="str">
        <f>PRESUPUESTO!U1829</f>
        <v/>
      </c>
      <c r="K1830" s="45" t="str">
        <f>PRESUPUESTO!X1829</f>
        <v/>
      </c>
    </row>
    <row r="1831" spans="1:11" s="74" customFormat="1" ht="12" x14ac:dyDescent="0.2">
      <c r="A1831" s="78" t="str">
        <f>PRESUPUESTO!I1830</f>
        <v/>
      </c>
      <c r="B1831" s="78"/>
      <c r="C1831" s="107" t="str">
        <f>PRESUPUESTO!K1830</f>
        <v/>
      </c>
      <c r="D1831" s="87" t="str">
        <f>PRESUPUESTO!L1830</f>
        <v/>
      </c>
      <c r="E1831" s="56" t="str">
        <f>PRESUPUESTO!N1830</f>
        <v/>
      </c>
      <c r="F1831" s="50"/>
      <c r="G1831" s="89" t="str">
        <f>IF(PRESUPUESTO!S1830="","",PRESUPUESTO!S1830)</f>
        <v/>
      </c>
      <c r="H1831" s="89" t="str">
        <f>PRESUPUESTO!T1830</f>
        <v/>
      </c>
      <c r="I1831" s="97" t="str">
        <f>PRESUPUESTO!U1830</f>
        <v/>
      </c>
      <c r="K1831" s="45" t="str">
        <f>PRESUPUESTO!X1830</f>
        <v/>
      </c>
    </row>
    <row r="1832" spans="1:11" s="74" customFormat="1" ht="12" x14ac:dyDescent="0.2">
      <c r="A1832" s="78" t="str">
        <f>PRESUPUESTO!I1831</f>
        <v/>
      </c>
      <c r="B1832" s="78"/>
      <c r="C1832" s="107" t="str">
        <f>PRESUPUESTO!K1831</f>
        <v/>
      </c>
      <c r="D1832" s="87" t="str">
        <f>PRESUPUESTO!L1831</f>
        <v/>
      </c>
      <c r="E1832" s="56" t="str">
        <f>PRESUPUESTO!N1831</f>
        <v/>
      </c>
      <c r="F1832" s="50"/>
      <c r="G1832" s="89" t="str">
        <f>IF(PRESUPUESTO!S1831="","",PRESUPUESTO!S1831)</f>
        <v/>
      </c>
      <c r="H1832" s="89" t="str">
        <f>PRESUPUESTO!T1831</f>
        <v/>
      </c>
      <c r="I1832" s="97" t="str">
        <f>PRESUPUESTO!U1831</f>
        <v/>
      </c>
      <c r="K1832" s="45" t="str">
        <f>PRESUPUESTO!X1831</f>
        <v/>
      </c>
    </row>
    <row r="1833" spans="1:11" s="74" customFormat="1" ht="12" x14ac:dyDescent="0.2">
      <c r="A1833" s="78" t="str">
        <f>PRESUPUESTO!I1832</f>
        <v/>
      </c>
      <c r="B1833" s="78"/>
      <c r="C1833" s="107" t="str">
        <f>PRESUPUESTO!K1832</f>
        <v/>
      </c>
      <c r="D1833" s="87" t="str">
        <f>PRESUPUESTO!L1832</f>
        <v/>
      </c>
      <c r="E1833" s="56" t="str">
        <f>PRESUPUESTO!N1832</f>
        <v/>
      </c>
      <c r="F1833" s="50"/>
      <c r="G1833" s="89" t="str">
        <f>IF(PRESUPUESTO!S1832="","",PRESUPUESTO!S1832)</f>
        <v/>
      </c>
      <c r="H1833" s="89" t="str">
        <f>PRESUPUESTO!T1832</f>
        <v/>
      </c>
      <c r="I1833" s="97" t="str">
        <f>PRESUPUESTO!U1832</f>
        <v/>
      </c>
      <c r="K1833" s="45" t="str">
        <f>PRESUPUESTO!X1832</f>
        <v/>
      </c>
    </row>
    <row r="1834" spans="1:11" s="74" customFormat="1" ht="12" x14ac:dyDescent="0.2">
      <c r="A1834" s="78" t="str">
        <f>PRESUPUESTO!I1833</f>
        <v/>
      </c>
      <c r="B1834" s="78"/>
      <c r="C1834" s="107" t="str">
        <f>PRESUPUESTO!K1833</f>
        <v/>
      </c>
      <c r="D1834" s="87" t="str">
        <f>PRESUPUESTO!L1833</f>
        <v/>
      </c>
      <c r="E1834" s="56" t="str">
        <f>PRESUPUESTO!N1833</f>
        <v/>
      </c>
      <c r="F1834" s="50"/>
      <c r="G1834" s="89" t="str">
        <f>IF(PRESUPUESTO!S1833="","",PRESUPUESTO!S1833)</f>
        <v/>
      </c>
      <c r="H1834" s="89" t="str">
        <f>PRESUPUESTO!T1833</f>
        <v/>
      </c>
      <c r="I1834" s="97" t="str">
        <f>PRESUPUESTO!U1833</f>
        <v/>
      </c>
      <c r="K1834" s="45" t="str">
        <f>PRESUPUESTO!X1833</f>
        <v/>
      </c>
    </row>
    <row r="1835" spans="1:11" s="74" customFormat="1" ht="12" x14ac:dyDescent="0.2">
      <c r="A1835" s="78" t="str">
        <f>PRESUPUESTO!I1834</f>
        <v/>
      </c>
      <c r="B1835" s="78"/>
      <c r="C1835" s="107" t="str">
        <f>PRESUPUESTO!K1834</f>
        <v/>
      </c>
      <c r="D1835" s="87" t="str">
        <f>PRESUPUESTO!L1834</f>
        <v/>
      </c>
      <c r="E1835" s="56" t="str">
        <f>PRESUPUESTO!N1834</f>
        <v/>
      </c>
      <c r="F1835" s="50"/>
      <c r="G1835" s="89" t="str">
        <f>IF(PRESUPUESTO!S1834="","",PRESUPUESTO!S1834)</f>
        <v/>
      </c>
      <c r="H1835" s="89" t="str">
        <f>PRESUPUESTO!T1834</f>
        <v/>
      </c>
      <c r="I1835" s="97" t="str">
        <f>PRESUPUESTO!U1834</f>
        <v/>
      </c>
      <c r="K1835" s="45" t="str">
        <f>PRESUPUESTO!X1834</f>
        <v/>
      </c>
    </row>
    <row r="1836" spans="1:11" s="74" customFormat="1" ht="12" x14ac:dyDescent="0.2">
      <c r="A1836" s="78" t="str">
        <f>PRESUPUESTO!I1835</f>
        <v/>
      </c>
      <c r="B1836" s="78"/>
      <c r="C1836" s="107" t="str">
        <f>PRESUPUESTO!K1835</f>
        <v/>
      </c>
      <c r="D1836" s="87" t="str">
        <f>PRESUPUESTO!L1835</f>
        <v/>
      </c>
      <c r="E1836" s="56" t="str">
        <f>PRESUPUESTO!N1835</f>
        <v/>
      </c>
      <c r="F1836" s="50"/>
      <c r="G1836" s="89" t="str">
        <f>IF(PRESUPUESTO!S1835="","",PRESUPUESTO!S1835)</f>
        <v/>
      </c>
      <c r="H1836" s="89" t="str">
        <f>PRESUPUESTO!T1835</f>
        <v/>
      </c>
      <c r="I1836" s="97" t="str">
        <f>PRESUPUESTO!U1835</f>
        <v/>
      </c>
      <c r="K1836" s="45" t="str">
        <f>PRESUPUESTO!X1835</f>
        <v/>
      </c>
    </row>
    <row r="1837" spans="1:11" s="74" customFormat="1" ht="12" x14ac:dyDescent="0.2">
      <c r="A1837" s="78" t="str">
        <f>PRESUPUESTO!I1836</f>
        <v/>
      </c>
      <c r="B1837" s="78"/>
      <c r="C1837" s="107" t="str">
        <f>PRESUPUESTO!K1836</f>
        <v/>
      </c>
      <c r="D1837" s="87" t="str">
        <f>PRESUPUESTO!L1836</f>
        <v/>
      </c>
      <c r="E1837" s="56" t="str">
        <f>PRESUPUESTO!N1836</f>
        <v/>
      </c>
      <c r="F1837" s="50"/>
      <c r="G1837" s="89" t="str">
        <f>IF(PRESUPUESTO!S1836="","",PRESUPUESTO!S1836)</f>
        <v/>
      </c>
      <c r="H1837" s="89" t="str">
        <f>PRESUPUESTO!T1836</f>
        <v/>
      </c>
      <c r="I1837" s="97" t="str">
        <f>PRESUPUESTO!U1836</f>
        <v/>
      </c>
      <c r="K1837" s="45" t="str">
        <f>PRESUPUESTO!X1836</f>
        <v/>
      </c>
    </row>
    <row r="1838" spans="1:11" s="74" customFormat="1" ht="12" x14ac:dyDescent="0.2">
      <c r="A1838" s="78" t="str">
        <f>PRESUPUESTO!I1837</f>
        <v/>
      </c>
      <c r="B1838" s="78"/>
      <c r="C1838" s="107" t="str">
        <f>PRESUPUESTO!K1837</f>
        <v/>
      </c>
      <c r="D1838" s="87" t="str">
        <f>PRESUPUESTO!L1837</f>
        <v/>
      </c>
      <c r="E1838" s="56" t="str">
        <f>PRESUPUESTO!N1837</f>
        <v/>
      </c>
      <c r="F1838" s="50"/>
      <c r="G1838" s="89" t="str">
        <f>IF(PRESUPUESTO!S1837="","",PRESUPUESTO!S1837)</f>
        <v/>
      </c>
      <c r="H1838" s="89" t="str">
        <f>PRESUPUESTO!T1837</f>
        <v/>
      </c>
      <c r="I1838" s="97" t="str">
        <f>PRESUPUESTO!U1837</f>
        <v/>
      </c>
      <c r="K1838" s="45" t="str">
        <f>PRESUPUESTO!X1837</f>
        <v/>
      </c>
    </row>
    <row r="1839" spans="1:11" s="74" customFormat="1" ht="12" x14ac:dyDescent="0.2">
      <c r="A1839" s="78" t="str">
        <f>PRESUPUESTO!I1838</f>
        <v/>
      </c>
      <c r="B1839" s="78"/>
      <c r="C1839" s="107" t="str">
        <f>PRESUPUESTO!K1838</f>
        <v/>
      </c>
      <c r="D1839" s="87" t="str">
        <f>PRESUPUESTO!L1838</f>
        <v/>
      </c>
      <c r="E1839" s="56" t="str">
        <f>PRESUPUESTO!N1838</f>
        <v/>
      </c>
      <c r="F1839" s="50"/>
      <c r="G1839" s="89" t="str">
        <f>IF(PRESUPUESTO!S1838="","",PRESUPUESTO!S1838)</f>
        <v/>
      </c>
      <c r="H1839" s="89" t="str">
        <f>PRESUPUESTO!T1838</f>
        <v/>
      </c>
      <c r="I1839" s="97" t="str">
        <f>PRESUPUESTO!U1838</f>
        <v/>
      </c>
      <c r="K1839" s="45" t="str">
        <f>PRESUPUESTO!X1838</f>
        <v/>
      </c>
    </row>
    <row r="1840" spans="1:11" s="74" customFormat="1" ht="12" x14ac:dyDescent="0.2">
      <c r="A1840" s="78" t="str">
        <f>PRESUPUESTO!I1839</f>
        <v/>
      </c>
      <c r="B1840" s="78"/>
      <c r="C1840" s="107" t="str">
        <f>PRESUPUESTO!K1839</f>
        <v/>
      </c>
      <c r="D1840" s="87" t="str">
        <f>PRESUPUESTO!L1839</f>
        <v/>
      </c>
      <c r="E1840" s="56" t="str">
        <f>PRESUPUESTO!N1839</f>
        <v/>
      </c>
      <c r="F1840" s="50"/>
      <c r="G1840" s="89" t="str">
        <f>IF(PRESUPUESTO!S1839="","",PRESUPUESTO!S1839)</f>
        <v/>
      </c>
      <c r="H1840" s="89" t="str">
        <f>PRESUPUESTO!T1839</f>
        <v/>
      </c>
      <c r="I1840" s="97" t="str">
        <f>PRESUPUESTO!U1839</f>
        <v/>
      </c>
      <c r="K1840" s="45" t="str">
        <f>PRESUPUESTO!X1839</f>
        <v/>
      </c>
    </row>
    <row r="1841" spans="1:11" s="74" customFormat="1" ht="12" x14ac:dyDescent="0.2">
      <c r="A1841" s="78" t="str">
        <f>PRESUPUESTO!I1840</f>
        <v/>
      </c>
      <c r="B1841" s="78"/>
      <c r="C1841" s="107" t="str">
        <f>PRESUPUESTO!K1840</f>
        <v/>
      </c>
      <c r="D1841" s="87" t="str">
        <f>PRESUPUESTO!L1840</f>
        <v/>
      </c>
      <c r="E1841" s="56" t="str">
        <f>PRESUPUESTO!N1840</f>
        <v/>
      </c>
      <c r="F1841" s="50"/>
      <c r="G1841" s="89" t="str">
        <f>IF(PRESUPUESTO!S1840="","",PRESUPUESTO!S1840)</f>
        <v/>
      </c>
      <c r="H1841" s="89" t="str">
        <f>PRESUPUESTO!T1840</f>
        <v/>
      </c>
      <c r="I1841" s="97" t="str">
        <f>PRESUPUESTO!U1840</f>
        <v/>
      </c>
      <c r="K1841" s="45" t="str">
        <f>PRESUPUESTO!X1840</f>
        <v/>
      </c>
    </row>
    <row r="1842" spans="1:11" s="74" customFormat="1" ht="12" x14ac:dyDescent="0.2">
      <c r="A1842" s="78" t="str">
        <f>PRESUPUESTO!I1841</f>
        <v/>
      </c>
      <c r="B1842" s="78"/>
      <c r="C1842" s="107" t="str">
        <f>PRESUPUESTO!K1841</f>
        <v/>
      </c>
      <c r="D1842" s="87" t="str">
        <f>PRESUPUESTO!L1841</f>
        <v/>
      </c>
      <c r="E1842" s="56" t="str">
        <f>PRESUPUESTO!N1841</f>
        <v/>
      </c>
      <c r="F1842" s="50"/>
      <c r="G1842" s="89" t="str">
        <f>IF(PRESUPUESTO!S1841="","",PRESUPUESTO!S1841)</f>
        <v/>
      </c>
      <c r="H1842" s="89" t="str">
        <f>PRESUPUESTO!T1841</f>
        <v/>
      </c>
      <c r="I1842" s="97" t="str">
        <f>PRESUPUESTO!U1841</f>
        <v/>
      </c>
      <c r="K1842" s="45" t="str">
        <f>PRESUPUESTO!X1841</f>
        <v/>
      </c>
    </row>
    <row r="1843" spans="1:11" s="74" customFormat="1" ht="12" x14ac:dyDescent="0.2">
      <c r="A1843" s="78" t="str">
        <f>PRESUPUESTO!I1842</f>
        <v/>
      </c>
      <c r="B1843" s="78"/>
      <c r="C1843" s="107" t="str">
        <f>PRESUPUESTO!K1842</f>
        <v/>
      </c>
      <c r="D1843" s="87" t="str">
        <f>PRESUPUESTO!L1842</f>
        <v/>
      </c>
      <c r="E1843" s="56" t="str">
        <f>PRESUPUESTO!N1842</f>
        <v/>
      </c>
      <c r="F1843" s="50"/>
      <c r="G1843" s="89" t="str">
        <f>IF(PRESUPUESTO!S1842="","",PRESUPUESTO!S1842)</f>
        <v/>
      </c>
      <c r="H1843" s="89" t="str">
        <f>PRESUPUESTO!T1842</f>
        <v/>
      </c>
      <c r="I1843" s="97" t="str">
        <f>PRESUPUESTO!U1842</f>
        <v/>
      </c>
      <c r="K1843" s="45" t="str">
        <f>PRESUPUESTO!X1842</f>
        <v/>
      </c>
    </row>
    <row r="1844" spans="1:11" s="74" customFormat="1" ht="12" x14ac:dyDescent="0.2">
      <c r="A1844" s="78" t="str">
        <f>PRESUPUESTO!I1843</f>
        <v/>
      </c>
      <c r="B1844" s="78"/>
      <c r="C1844" s="107" t="str">
        <f>PRESUPUESTO!K1843</f>
        <v/>
      </c>
      <c r="D1844" s="87" t="str">
        <f>PRESUPUESTO!L1843</f>
        <v/>
      </c>
      <c r="E1844" s="56" t="str">
        <f>PRESUPUESTO!N1843</f>
        <v/>
      </c>
      <c r="F1844" s="50"/>
      <c r="G1844" s="89" t="str">
        <f>IF(PRESUPUESTO!S1843="","",PRESUPUESTO!S1843)</f>
        <v/>
      </c>
      <c r="H1844" s="89" t="str">
        <f>PRESUPUESTO!T1843</f>
        <v/>
      </c>
      <c r="I1844" s="97" t="str">
        <f>PRESUPUESTO!U1843</f>
        <v/>
      </c>
      <c r="K1844" s="45" t="str">
        <f>PRESUPUESTO!X1843</f>
        <v/>
      </c>
    </row>
    <row r="1845" spans="1:11" s="74" customFormat="1" ht="12" x14ac:dyDescent="0.2">
      <c r="A1845" s="78" t="str">
        <f>PRESUPUESTO!I1844</f>
        <v/>
      </c>
      <c r="B1845" s="78"/>
      <c r="C1845" s="107" t="str">
        <f>PRESUPUESTO!K1844</f>
        <v/>
      </c>
      <c r="D1845" s="87" t="str">
        <f>PRESUPUESTO!L1844</f>
        <v/>
      </c>
      <c r="E1845" s="56" t="str">
        <f>PRESUPUESTO!N1844</f>
        <v/>
      </c>
      <c r="F1845" s="50"/>
      <c r="G1845" s="89" t="str">
        <f>IF(PRESUPUESTO!S1844="","",PRESUPUESTO!S1844)</f>
        <v/>
      </c>
      <c r="H1845" s="89" t="str">
        <f>PRESUPUESTO!T1844</f>
        <v/>
      </c>
      <c r="I1845" s="97" t="str">
        <f>PRESUPUESTO!U1844</f>
        <v/>
      </c>
      <c r="K1845" s="45" t="str">
        <f>PRESUPUESTO!X1844</f>
        <v/>
      </c>
    </row>
    <row r="1846" spans="1:11" s="74" customFormat="1" ht="12" x14ac:dyDescent="0.2">
      <c r="A1846" s="78" t="str">
        <f>PRESUPUESTO!I1845</f>
        <v/>
      </c>
      <c r="B1846" s="78"/>
      <c r="C1846" s="107" t="str">
        <f>PRESUPUESTO!K1845</f>
        <v/>
      </c>
      <c r="D1846" s="87" t="str">
        <f>PRESUPUESTO!L1845</f>
        <v/>
      </c>
      <c r="E1846" s="56" t="str">
        <f>PRESUPUESTO!N1845</f>
        <v/>
      </c>
      <c r="F1846" s="50"/>
      <c r="G1846" s="89" t="str">
        <f>IF(PRESUPUESTO!S1845="","",PRESUPUESTO!S1845)</f>
        <v/>
      </c>
      <c r="H1846" s="89" t="str">
        <f>PRESUPUESTO!T1845</f>
        <v/>
      </c>
      <c r="I1846" s="97" t="str">
        <f>PRESUPUESTO!U1845</f>
        <v/>
      </c>
      <c r="K1846" s="45" t="str">
        <f>PRESUPUESTO!X1845</f>
        <v/>
      </c>
    </row>
    <row r="1847" spans="1:11" s="74" customFormat="1" ht="12" x14ac:dyDescent="0.2">
      <c r="A1847" s="78" t="str">
        <f>PRESUPUESTO!I1846</f>
        <v/>
      </c>
      <c r="B1847" s="78"/>
      <c r="C1847" s="107" t="str">
        <f>PRESUPUESTO!K1846</f>
        <v/>
      </c>
      <c r="D1847" s="87" t="str">
        <f>PRESUPUESTO!L1846</f>
        <v/>
      </c>
      <c r="E1847" s="56" t="str">
        <f>PRESUPUESTO!N1846</f>
        <v/>
      </c>
      <c r="F1847" s="50"/>
      <c r="G1847" s="89" t="str">
        <f>IF(PRESUPUESTO!S1846="","",PRESUPUESTO!S1846)</f>
        <v/>
      </c>
      <c r="H1847" s="89" t="str">
        <f>PRESUPUESTO!T1846</f>
        <v/>
      </c>
      <c r="I1847" s="97" t="str">
        <f>PRESUPUESTO!U1846</f>
        <v/>
      </c>
      <c r="K1847" s="45" t="str">
        <f>PRESUPUESTO!X1846</f>
        <v/>
      </c>
    </row>
    <row r="1848" spans="1:11" s="74" customFormat="1" ht="12" x14ac:dyDescent="0.2">
      <c r="A1848" s="78" t="str">
        <f>PRESUPUESTO!I1847</f>
        <v/>
      </c>
      <c r="B1848" s="78"/>
      <c r="C1848" s="107" t="str">
        <f>PRESUPUESTO!K1847</f>
        <v/>
      </c>
      <c r="D1848" s="87" t="str">
        <f>PRESUPUESTO!L1847</f>
        <v/>
      </c>
      <c r="E1848" s="56" t="str">
        <f>PRESUPUESTO!N1847</f>
        <v/>
      </c>
      <c r="F1848" s="50"/>
      <c r="G1848" s="89" t="str">
        <f>IF(PRESUPUESTO!S1847="","",PRESUPUESTO!S1847)</f>
        <v/>
      </c>
      <c r="H1848" s="89" t="str">
        <f>PRESUPUESTO!T1847</f>
        <v/>
      </c>
      <c r="I1848" s="97" t="str">
        <f>PRESUPUESTO!U1847</f>
        <v/>
      </c>
      <c r="K1848" s="45" t="str">
        <f>PRESUPUESTO!X1847</f>
        <v/>
      </c>
    </row>
    <row r="1849" spans="1:11" s="74" customFormat="1" ht="12" x14ac:dyDescent="0.2">
      <c r="A1849" s="78" t="str">
        <f>PRESUPUESTO!I1848</f>
        <v/>
      </c>
      <c r="B1849" s="78"/>
      <c r="C1849" s="107" t="str">
        <f>PRESUPUESTO!K1848</f>
        <v/>
      </c>
      <c r="D1849" s="87" t="str">
        <f>PRESUPUESTO!L1848</f>
        <v/>
      </c>
      <c r="E1849" s="56" t="str">
        <f>PRESUPUESTO!N1848</f>
        <v/>
      </c>
      <c r="F1849" s="50"/>
      <c r="G1849" s="89" t="str">
        <f>IF(PRESUPUESTO!S1848="","",PRESUPUESTO!S1848)</f>
        <v/>
      </c>
      <c r="H1849" s="89" t="str">
        <f>PRESUPUESTO!T1848</f>
        <v/>
      </c>
      <c r="I1849" s="97" t="str">
        <f>PRESUPUESTO!U1848</f>
        <v/>
      </c>
      <c r="K1849" s="45" t="str">
        <f>PRESUPUESTO!X1848</f>
        <v/>
      </c>
    </row>
    <row r="1850" spans="1:11" s="74" customFormat="1" ht="12" x14ac:dyDescent="0.2">
      <c r="A1850" s="78" t="str">
        <f>PRESUPUESTO!I1849</f>
        <v/>
      </c>
      <c r="B1850" s="78"/>
      <c r="C1850" s="107" t="str">
        <f>PRESUPUESTO!K1849</f>
        <v/>
      </c>
      <c r="D1850" s="87" t="str">
        <f>PRESUPUESTO!L1849</f>
        <v/>
      </c>
      <c r="E1850" s="56" t="str">
        <f>PRESUPUESTO!N1849</f>
        <v/>
      </c>
      <c r="F1850" s="50"/>
      <c r="G1850" s="89" t="str">
        <f>IF(PRESUPUESTO!S1849="","",PRESUPUESTO!S1849)</f>
        <v/>
      </c>
      <c r="H1850" s="89" t="str">
        <f>PRESUPUESTO!T1849</f>
        <v/>
      </c>
      <c r="I1850" s="97" t="str">
        <f>PRESUPUESTO!U1849</f>
        <v/>
      </c>
      <c r="K1850" s="45" t="str">
        <f>PRESUPUESTO!X1849</f>
        <v/>
      </c>
    </row>
    <row r="1851" spans="1:11" s="74" customFormat="1" ht="12" x14ac:dyDescent="0.2">
      <c r="A1851" s="78" t="str">
        <f>PRESUPUESTO!I1850</f>
        <v/>
      </c>
      <c r="B1851" s="78"/>
      <c r="C1851" s="107" t="str">
        <f>PRESUPUESTO!K1850</f>
        <v/>
      </c>
      <c r="D1851" s="87" t="str">
        <f>PRESUPUESTO!L1850</f>
        <v/>
      </c>
      <c r="E1851" s="56" t="str">
        <f>PRESUPUESTO!N1850</f>
        <v/>
      </c>
      <c r="F1851" s="50"/>
      <c r="G1851" s="89" t="str">
        <f>IF(PRESUPUESTO!S1850="","",PRESUPUESTO!S1850)</f>
        <v/>
      </c>
      <c r="H1851" s="89" t="str">
        <f>PRESUPUESTO!T1850</f>
        <v/>
      </c>
      <c r="I1851" s="97" t="str">
        <f>PRESUPUESTO!U1850</f>
        <v/>
      </c>
      <c r="K1851" s="45" t="str">
        <f>PRESUPUESTO!X1850</f>
        <v/>
      </c>
    </row>
    <row r="1852" spans="1:11" s="74" customFormat="1" ht="12" x14ac:dyDescent="0.2">
      <c r="A1852" s="78" t="str">
        <f>PRESUPUESTO!I1851</f>
        <v/>
      </c>
      <c r="B1852" s="78"/>
      <c r="C1852" s="107" t="str">
        <f>PRESUPUESTO!K1851</f>
        <v/>
      </c>
      <c r="D1852" s="87" t="str">
        <f>PRESUPUESTO!L1851</f>
        <v/>
      </c>
      <c r="E1852" s="56" t="str">
        <f>PRESUPUESTO!N1851</f>
        <v/>
      </c>
      <c r="F1852" s="50"/>
      <c r="G1852" s="89" t="str">
        <f>IF(PRESUPUESTO!S1851="","",PRESUPUESTO!S1851)</f>
        <v/>
      </c>
      <c r="H1852" s="89" t="str">
        <f>PRESUPUESTO!T1851</f>
        <v/>
      </c>
      <c r="I1852" s="97" t="str">
        <f>PRESUPUESTO!U1851</f>
        <v/>
      </c>
      <c r="K1852" s="45" t="str">
        <f>PRESUPUESTO!X1851</f>
        <v/>
      </c>
    </row>
    <row r="1853" spans="1:11" s="74" customFormat="1" ht="12" x14ac:dyDescent="0.2">
      <c r="A1853" s="78" t="str">
        <f>PRESUPUESTO!I1852</f>
        <v/>
      </c>
      <c r="B1853" s="78"/>
      <c r="C1853" s="107" t="str">
        <f>PRESUPUESTO!K1852</f>
        <v/>
      </c>
      <c r="D1853" s="87" t="str">
        <f>PRESUPUESTO!L1852</f>
        <v/>
      </c>
      <c r="E1853" s="56" t="str">
        <f>PRESUPUESTO!N1852</f>
        <v/>
      </c>
      <c r="F1853" s="50"/>
      <c r="G1853" s="89" t="str">
        <f>IF(PRESUPUESTO!S1852="","",PRESUPUESTO!S1852)</f>
        <v/>
      </c>
      <c r="H1853" s="89" t="str">
        <f>PRESUPUESTO!T1852</f>
        <v/>
      </c>
      <c r="I1853" s="97" t="str">
        <f>PRESUPUESTO!U1852</f>
        <v/>
      </c>
      <c r="K1853" s="45" t="str">
        <f>PRESUPUESTO!X1852</f>
        <v/>
      </c>
    </row>
    <row r="1854" spans="1:11" s="74" customFormat="1" ht="12" x14ac:dyDescent="0.2">
      <c r="A1854" s="78" t="str">
        <f>PRESUPUESTO!I1853</f>
        <v/>
      </c>
      <c r="B1854" s="78"/>
      <c r="C1854" s="107" t="str">
        <f>PRESUPUESTO!K1853</f>
        <v/>
      </c>
      <c r="D1854" s="87" t="str">
        <f>PRESUPUESTO!L1853</f>
        <v/>
      </c>
      <c r="E1854" s="56" t="str">
        <f>PRESUPUESTO!N1853</f>
        <v/>
      </c>
      <c r="F1854" s="50"/>
      <c r="G1854" s="89" t="str">
        <f>IF(PRESUPUESTO!S1853="","",PRESUPUESTO!S1853)</f>
        <v/>
      </c>
      <c r="H1854" s="89" t="str">
        <f>PRESUPUESTO!T1853</f>
        <v/>
      </c>
      <c r="I1854" s="97" t="str">
        <f>PRESUPUESTO!U1853</f>
        <v/>
      </c>
      <c r="K1854" s="45" t="str">
        <f>PRESUPUESTO!X1853</f>
        <v/>
      </c>
    </row>
    <row r="1855" spans="1:11" s="74" customFormat="1" ht="12" x14ac:dyDescent="0.2">
      <c r="A1855" s="78" t="str">
        <f>PRESUPUESTO!I1854</f>
        <v/>
      </c>
      <c r="B1855" s="78"/>
      <c r="C1855" s="107" t="str">
        <f>PRESUPUESTO!K1854</f>
        <v/>
      </c>
      <c r="D1855" s="87" t="str">
        <f>PRESUPUESTO!L1854</f>
        <v/>
      </c>
      <c r="E1855" s="56" t="str">
        <f>PRESUPUESTO!N1854</f>
        <v/>
      </c>
      <c r="F1855" s="50"/>
      <c r="G1855" s="89" t="str">
        <f>IF(PRESUPUESTO!S1854="","",PRESUPUESTO!S1854)</f>
        <v/>
      </c>
      <c r="H1855" s="89" t="str">
        <f>PRESUPUESTO!T1854</f>
        <v/>
      </c>
      <c r="I1855" s="97" t="str">
        <f>PRESUPUESTO!U1854</f>
        <v/>
      </c>
      <c r="K1855" s="45" t="str">
        <f>PRESUPUESTO!X1854</f>
        <v/>
      </c>
    </row>
    <row r="1856" spans="1:11" s="74" customFormat="1" ht="12" x14ac:dyDescent="0.2">
      <c r="A1856" s="78" t="str">
        <f>PRESUPUESTO!I1855</f>
        <v/>
      </c>
      <c r="B1856" s="78"/>
      <c r="C1856" s="107" t="str">
        <f>PRESUPUESTO!K1855</f>
        <v/>
      </c>
      <c r="D1856" s="87" t="str">
        <f>PRESUPUESTO!L1855</f>
        <v/>
      </c>
      <c r="E1856" s="56" t="str">
        <f>PRESUPUESTO!N1855</f>
        <v/>
      </c>
      <c r="F1856" s="50"/>
      <c r="G1856" s="89" t="str">
        <f>IF(PRESUPUESTO!S1855="","",PRESUPUESTO!S1855)</f>
        <v/>
      </c>
      <c r="H1856" s="89" t="str">
        <f>PRESUPUESTO!T1855</f>
        <v/>
      </c>
      <c r="I1856" s="97" t="str">
        <f>PRESUPUESTO!U1855</f>
        <v/>
      </c>
      <c r="K1856" s="45" t="str">
        <f>PRESUPUESTO!X1855</f>
        <v/>
      </c>
    </row>
    <row r="1857" spans="1:11" s="74" customFormat="1" ht="12" x14ac:dyDescent="0.2">
      <c r="A1857" s="78" t="str">
        <f>PRESUPUESTO!I1856</f>
        <v/>
      </c>
      <c r="B1857" s="78"/>
      <c r="C1857" s="107" t="str">
        <f>PRESUPUESTO!K1856</f>
        <v/>
      </c>
      <c r="D1857" s="87" t="str">
        <f>PRESUPUESTO!L1856</f>
        <v/>
      </c>
      <c r="E1857" s="56" t="str">
        <f>PRESUPUESTO!N1856</f>
        <v/>
      </c>
      <c r="F1857" s="50"/>
      <c r="G1857" s="89" t="str">
        <f>IF(PRESUPUESTO!S1856="","",PRESUPUESTO!S1856)</f>
        <v/>
      </c>
      <c r="H1857" s="89" t="str">
        <f>PRESUPUESTO!T1856</f>
        <v/>
      </c>
      <c r="I1857" s="97" t="str">
        <f>PRESUPUESTO!U1856</f>
        <v/>
      </c>
      <c r="K1857" s="45" t="str">
        <f>PRESUPUESTO!X1856</f>
        <v/>
      </c>
    </row>
    <row r="1858" spans="1:11" s="74" customFormat="1" ht="12" x14ac:dyDescent="0.2">
      <c r="A1858" s="78" t="str">
        <f>PRESUPUESTO!I1857</f>
        <v/>
      </c>
      <c r="B1858" s="78"/>
      <c r="C1858" s="107" t="str">
        <f>PRESUPUESTO!K1857</f>
        <v/>
      </c>
      <c r="D1858" s="87" t="str">
        <f>PRESUPUESTO!L1857</f>
        <v/>
      </c>
      <c r="E1858" s="56" t="str">
        <f>PRESUPUESTO!N1857</f>
        <v/>
      </c>
      <c r="F1858" s="50"/>
      <c r="G1858" s="89" t="str">
        <f>IF(PRESUPUESTO!S1857="","",PRESUPUESTO!S1857)</f>
        <v/>
      </c>
      <c r="H1858" s="89" t="str">
        <f>PRESUPUESTO!T1857</f>
        <v/>
      </c>
      <c r="I1858" s="97" t="str">
        <f>PRESUPUESTO!U1857</f>
        <v/>
      </c>
      <c r="K1858" s="45" t="str">
        <f>PRESUPUESTO!X1857</f>
        <v/>
      </c>
    </row>
    <row r="1859" spans="1:11" s="74" customFormat="1" ht="12" x14ac:dyDescent="0.2">
      <c r="A1859" s="78" t="str">
        <f>PRESUPUESTO!I1858</f>
        <v/>
      </c>
      <c r="B1859" s="78"/>
      <c r="C1859" s="107" t="str">
        <f>PRESUPUESTO!K1858</f>
        <v/>
      </c>
      <c r="D1859" s="87" t="str">
        <f>PRESUPUESTO!L1858</f>
        <v/>
      </c>
      <c r="E1859" s="56" t="str">
        <f>PRESUPUESTO!N1858</f>
        <v/>
      </c>
      <c r="F1859" s="50"/>
      <c r="G1859" s="89" t="str">
        <f>IF(PRESUPUESTO!S1858="","",PRESUPUESTO!S1858)</f>
        <v/>
      </c>
      <c r="H1859" s="89" t="str">
        <f>PRESUPUESTO!T1858</f>
        <v/>
      </c>
      <c r="I1859" s="97" t="str">
        <f>PRESUPUESTO!U1858</f>
        <v/>
      </c>
      <c r="K1859" s="45" t="str">
        <f>PRESUPUESTO!X1858</f>
        <v/>
      </c>
    </row>
    <row r="1860" spans="1:11" s="74" customFormat="1" ht="12" x14ac:dyDescent="0.2">
      <c r="A1860" s="78" t="str">
        <f>PRESUPUESTO!I1859</f>
        <v/>
      </c>
      <c r="B1860" s="78"/>
      <c r="C1860" s="107" t="str">
        <f>PRESUPUESTO!K1859</f>
        <v/>
      </c>
      <c r="D1860" s="87" t="str">
        <f>PRESUPUESTO!L1859</f>
        <v/>
      </c>
      <c r="E1860" s="56" t="str">
        <f>PRESUPUESTO!N1859</f>
        <v/>
      </c>
      <c r="F1860" s="50"/>
      <c r="G1860" s="89" t="str">
        <f>IF(PRESUPUESTO!S1859="","",PRESUPUESTO!S1859)</f>
        <v/>
      </c>
      <c r="H1860" s="89" t="str">
        <f>PRESUPUESTO!T1859</f>
        <v/>
      </c>
      <c r="I1860" s="97" t="str">
        <f>PRESUPUESTO!U1859</f>
        <v/>
      </c>
      <c r="K1860" s="45" t="str">
        <f>PRESUPUESTO!X1859</f>
        <v/>
      </c>
    </row>
    <row r="1861" spans="1:11" s="74" customFormat="1" ht="12" x14ac:dyDescent="0.2">
      <c r="A1861" s="78" t="str">
        <f>PRESUPUESTO!I1860</f>
        <v/>
      </c>
      <c r="B1861" s="78"/>
      <c r="C1861" s="107" t="str">
        <f>PRESUPUESTO!K1860</f>
        <v/>
      </c>
      <c r="D1861" s="87" t="str">
        <f>PRESUPUESTO!L1860</f>
        <v/>
      </c>
      <c r="E1861" s="56" t="str">
        <f>PRESUPUESTO!N1860</f>
        <v/>
      </c>
      <c r="F1861" s="50"/>
      <c r="G1861" s="89" t="str">
        <f>IF(PRESUPUESTO!S1860="","",PRESUPUESTO!S1860)</f>
        <v/>
      </c>
      <c r="H1861" s="89" t="str">
        <f>PRESUPUESTO!T1860</f>
        <v/>
      </c>
      <c r="I1861" s="97" t="str">
        <f>PRESUPUESTO!U1860</f>
        <v/>
      </c>
      <c r="K1861" s="45" t="str">
        <f>PRESUPUESTO!X1860</f>
        <v/>
      </c>
    </row>
    <row r="1862" spans="1:11" s="74" customFormat="1" ht="12" x14ac:dyDescent="0.2">
      <c r="A1862" s="78" t="str">
        <f>PRESUPUESTO!I1861</f>
        <v/>
      </c>
      <c r="B1862" s="78"/>
      <c r="C1862" s="107" t="str">
        <f>PRESUPUESTO!K1861</f>
        <v/>
      </c>
      <c r="D1862" s="87" t="str">
        <f>PRESUPUESTO!L1861</f>
        <v/>
      </c>
      <c r="E1862" s="56" t="str">
        <f>PRESUPUESTO!N1861</f>
        <v/>
      </c>
      <c r="F1862" s="50"/>
      <c r="G1862" s="89" t="str">
        <f>IF(PRESUPUESTO!S1861="","",PRESUPUESTO!S1861)</f>
        <v/>
      </c>
      <c r="H1862" s="89" t="str">
        <f>PRESUPUESTO!T1861</f>
        <v/>
      </c>
      <c r="I1862" s="97" t="str">
        <f>PRESUPUESTO!U1861</f>
        <v/>
      </c>
      <c r="K1862" s="45" t="str">
        <f>PRESUPUESTO!X1861</f>
        <v/>
      </c>
    </row>
    <row r="1863" spans="1:11" s="74" customFormat="1" ht="12" x14ac:dyDescent="0.2">
      <c r="A1863" s="78" t="str">
        <f>PRESUPUESTO!I1862</f>
        <v/>
      </c>
      <c r="B1863" s="78"/>
      <c r="C1863" s="107" t="str">
        <f>PRESUPUESTO!K1862</f>
        <v/>
      </c>
      <c r="D1863" s="87" t="str">
        <f>PRESUPUESTO!L1862</f>
        <v/>
      </c>
      <c r="E1863" s="56" t="str">
        <f>PRESUPUESTO!N1862</f>
        <v/>
      </c>
      <c r="F1863" s="50"/>
      <c r="G1863" s="89" t="str">
        <f>IF(PRESUPUESTO!S1862="","",PRESUPUESTO!S1862)</f>
        <v/>
      </c>
      <c r="H1863" s="89" t="str">
        <f>PRESUPUESTO!T1862</f>
        <v/>
      </c>
      <c r="I1863" s="97" t="str">
        <f>PRESUPUESTO!U1862</f>
        <v/>
      </c>
      <c r="K1863" s="45" t="str">
        <f>PRESUPUESTO!X1862</f>
        <v/>
      </c>
    </row>
    <row r="1864" spans="1:11" s="74" customFormat="1" ht="12" x14ac:dyDescent="0.2">
      <c r="A1864" s="78" t="str">
        <f>PRESUPUESTO!I1863</f>
        <v/>
      </c>
      <c r="B1864" s="78"/>
      <c r="C1864" s="107" t="str">
        <f>PRESUPUESTO!K1863</f>
        <v/>
      </c>
      <c r="D1864" s="87" t="str">
        <f>PRESUPUESTO!L1863</f>
        <v/>
      </c>
      <c r="E1864" s="56" t="str">
        <f>PRESUPUESTO!N1863</f>
        <v/>
      </c>
      <c r="F1864" s="50"/>
      <c r="G1864" s="89" t="str">
        <f>IF(PRESUPUESTO!S1863="","",PRESUPUESTO!S1863)</f>
        <v/>
      </c>
      <c r="H1864" s="89" t="str">
        <f>PRESUPUESTO!T1863</f>
        <v/>
      </c>
      <c r="I1864" s="97" t="str">
        <f>PRESUPUESTO!U1863</f>
        <v/>
      </c>
      <c r="K1864" s="45" t="str">
        <f>PRESUPUESTO!X1863</f>
        <v/>
      </c>
    </row>
    <row r="1865" spans="1:11" s="74" customFormat="1" ht="12" x14ac:dyDescent="0.2">
      <c r="A1865" s="78" t="str">
        <f>PRESUPUESTO!I1864</f>
        <v/>
      </c>
      <c r="B1865" s="78"/>
      <c r="C1865" s="107" t="str">
        <f>PRESUPUESTO!K1864</f>
        <v/>
      </c>
      <c r="D1865" s="87" t="str">
        <f>PRESUPUESTO!L1864</f>
        <v/>
      </c>
      <c r="E1865" s="56" t="str">
        <f>PRESUPUESTO!N1864</f>
        <v/>
      </c>
      <c r="F1865" s="50"/>
      <c r="G1865" s="89" t="str">
        <f>IF(PRESUPUESTO!S1864="","",PRESUPUESTO!S1864)</f>
        <v/>
      </c>
      <c r="H1865" s="89" t="str">
        <f>PRESUPUESTO!T1864</f>
        <v/>
      </c>
      <c r="I1865" s="97" t="str">
        <f>PRESUPUESTO!U1864</f>
        <v/>
      </c>
      <c r="K1865" s="45" t="str">
        <f>PRESUPUESTO!X1864</f>
        <v/>
      </c>
    </row>
    <row r="1866" spans="1:11" s="74" customFormat="1" ht="12" x14ac:dyDescent="0.2">
      <c r="A1866" s="78" t="str">
        <f>PRESUPUESTO!I1865</f>
        <v/>
      </c>
      <c r="B1866" s="78"/>
      <c r="C1866" s="107" t="str">
        <f>PRESUPUESTO!K1865</f>
        <v/>
      </c>
      <c r="D1866" s="87" t="str">
        <f>PRESUPUESTO!L1865</f>
        <v/>
      </c>
      <c r="E1866" s="56" t="str">
        <f>PRESUPUESTO!N1865</f>
        <v/>
      </c>
      <c r="F1866" s="50"/>
      <c r="G1866" s="89" t="str">
        <f>IF(PRESUPUESTO!S1865="","",PRESUPUESTO!S1865)</f>
        <v/>
      </c>
      <c r="H1866" s="89" t="str">
        <f>PRESUPUESTO!T1865</f>
        <v/>
      </c>
      <c r="I1866" s="97" t="str">
        <f>PRESUPUESTO!U1865</f>
        <v/>
      </c>
      <c r="K1866" s="45" t="str">
        <f>PRESUPUESTO!X1865</f>
        <v/>
      </c>
    </row>
    <row r="1867" spans="1:11" s="74" customFormat="1" ht="12" x14ac:dyDescent="0.2">
      <c r="A1867" s="78" t="str">
        <f>PRESUPUESTO!I1866</f>
        <v/>
      </c>
      <c r="B1867" s="78"/>
      <c r="C1867" s="107" t="str">
        <f>PRESUPUESTO!K1866</f>
        <v/>
      </c>
      <c r="D1867" s="87" t="str">
        <f>PRESUPUESTO!L1866</f>
        <v/>
      </c>
      <c r="E1867" s="56" t="str">
        <f>PRESUPUESTO!N1866</f>
        <v/>
      </c>
      <c r="F1867" s="50"/>
      <c r="G1867" s="89" t="str">
        <f>IF(PRESUPUESTO!S1866="","",PRESUPUESTO!S1866)</f>
        <v/>
      </c>
      <c r="H1867" s="89" t="str">
        <f>PRESUPUESTO!T1866</f>
        <v/>
      </c>
      <c r="I1867" s="97" t="str">
        <f>PRESUPUESTO!U1866</f>
        <v/>
      </c>
      <c r="K1867" s="45" t="str">
        <f>PRESUPUESTO!X1866</f>
        <v/>
      </c>
    </row>
    <row r="1868" spans="1:11" s="74" customFormat="1" ht="12" x14ac:dyDescent="0.2">
      <c r="A1868" s="78" t="str">
        <f>PRESUPUESTO!I1867</f>
        <v/>
      </c>
      <c r="B1868" s="78"/>
      <c r="C1868" s="107" t="str">
        <f>PRESUPUESTO!K1867</f>
        <v/>
      </c>
      <c r="D1868" s="87" t="str">
        <f>PRESUPUESTO!L1867</f>
        <v/>
      </c>
      <c r="E1868" s="56" t="str">
        <f>PRESUPUESTO!N1867</f>
        <v/>
      </c>
      <c r="F1868" s="50"/>
      <c r="G1868" s="89" t="str">
        <f>IF(PRESUPUESTO!S1867="","",PRESUPUESTO!S1867)</f>
        <v/>
      </c>
      <c r="H1868" s="89" t="str">
        <f>PRESUPUESTO!T1867</f>
        <v/>
      </c>
      <c r="I1868" s="97" t="str">
        <f>PRESUPUESTO!U1867</f>
        <v/>
      </c>
      <c r="K1868" s="45" t="str">
        <f>PRESUPUESTO!X1867</f>
        <v/>
      </c>
    </row>
    <row r="1869" spans="1:11" s="74" customFormat="1" ht="12" x14ac:dyDescent="0.2">
      <c r="A1869" s="78" t="str">
        <f>PRESUPUESTO!I1868</f>
        <v/>
      </c>
      <c r="B1869" s="78"/>
      <c r="C1869" s="107" t="str">
        <f>PRESUPUESTO!K1868</f>
        <v/>
      </c>
      <c r="D1869" s="87" t="str">
        <f>PRESUPUESTO!L1868</f>
        <v/>
      </c>
      <c r="E1869" s="56" t="str">
        <f>PRESUPUESTO!N1868</f>
        <v/>
      </c>
      <c r="F1869" s="50"/>
      <c r="G1869" s="89" t="str">
        <f>IF(PRESUPUESTO!S1868="","",PRESUPUESTO!S1868)</f>
        <v/>
      </c>
      <c r="H1869" s="89" t="str">
        <f>PRESUPUESTO!T1868</f>
        <v/>
      </c>
      <c r="I1869" s="97" t="str">
        <f>PRESUPUESTO!U1868</f>
        <v/>
      </c>
      <c r="K1869" s="45" t="str">
        <f>PRESUPUESTO!X1868</f>
        <v/>
      </c>
    </row>
    <row r="1870" spans="1:11" s="74" customFormat="1" ht="12" x14ac:dyDescent="0.2">
      <c r="A1870" s="78" t="str">
        <f>PRESUPUESTO!I1869</f>
        <v/>
      </c>
      <c r="B1870" s="78"/>
      <c r="C1870" s="107" t="str">
        <f>PRESUPUESTO!K1869</f>
        <v/>
      </c>
      <c r="D1870" s="87" t="str">
        <f>PRESUPUESTO!L1869</f>
        <v/>
      </c>
      <c r="E1870" s="56" t="str">
        <f>PRESUPUESTO!N1869</f>
        <v/>
      </c>
      <c r="F1870" s="50"/>
      <c r="G1870" s="89" t="str">
        <f>IF(PRESUPUESTO!S1869="","",PRESUPUESTO!S1869)</f>
        <v/>
      </c>
      <c r="H1870" s="89" t="str">
        <f>PRESUPUESTO!T1869</f>
        <v/>
      </c>
      <c r="I1870" s="97" t="str">
        <f>PRESUPUESTO!U1869</f>
        <v/>
      </c>
      <c r="K1870" s="45" t="str">
        <f>PRESUPUESTO!X1869</f>
        <v/>
      </c>
    </row>
    <row r="1871" spans="1:11" s="74" customFormat="1" ht="12" x14ac:dyDescent="0.2">
      <c r="A1871" s="78" t="str">
        <f>PRESUPUESTO!I1870</f>
        <v/>
      </c>
      <c r="B1871" s="78"/>
      <c r="C1871" s="107" t="str">
        <f>PRESUPUESTO!K1870</f>
        <v/>
      </c>
      <c r="D1871" s="87" t="str">
        <f>PRESUPUESTO!L1870</f>
        <v/>
      </c>
      <c r="E1871" s="56" t="str">
        <f>PRESUPUESTO!N1870</f>
        <v/>
      </c>
      <c r="F1871" s="50"/>
      <c r="G1871" s="89" t="str">
        <f>IF(PRESUPUESTO!S1870="","",PRESUPUESTO!S1870)</f>
        <v/>
      </c>
      <c r="H1871" s="89" t="str">
        <f>PRESUPUESTO!T1870</f>
        <v/>
      </c>
      <c r="I1871" s="97" t="str">
        <f>PRESUPUESTO!U1870</f>
        <v/>
      </c>
      <c r="K1871" s="45" t="str">
        <f>PRESUPUESTO!X1870</f>
        <v/>
      </c>
    </row>
    <row r="1872" spans="1:11" s="74" customFormat="1" ht="12" x14ac:dyDescent="0.2">
      <c r="A1872" s="78" t="str">
        <f>PRESUPUESTO!I1871</f>
        <v/>
      </c>
      <c r="B1872" s="78"/>
      <c r="C1872" s="107" t="str">
        <f>PRESUPUESTO!K1871</f>
        <v/>
      </c>
      <c r="D1872" s="87" t="str">
        <f>PRESUPUESTO!L1871</f>
        <v/>
      </c>
      <c r="E1872" s="56" t="str">
        <f>PRESUPUESTO!N1871</f>
        <v/>
      </c>
      <c r="F1872" s="50"/>
      <c r="G1872" s="89" t="str">
        <f>IF(PRESUPUESTO!S1871="","",PRESUPUESTO!S1871)</f>
        <v/>
      </c>
      <c r="H1872" s="89" t="str">
        <f>PRESUPUESTO!T1871</f>
        <v/>
      </c>
      <c r="I1872" s="97" t="str">
        <f>PRESUPUESTO!U1871</f>
        <v/>
      </c>
      <c r="K1872" s="45" t="str">
        <f>PRESUPUESTO!X1871</f>
        <v/>
      </c>
    </row>
    <row r="1873" spans="1:11" s="74" customFormat="1" ht="12" x14ac:dyDescent="0.2">
      <c r="A1873" s="78" t="str">
        <f>PRESUPUESTO!I1872</f>
        <v/>
      </c>
      <c r="B1873" s="78"/>
      <c r="C1873" s="107" t="str">
        <f>PRESUPUESTO!K1872</f>
        <v/>
      </c>
      <c r="D1873" s="87" t="str">
        <f>PRESUPUESTO!L1872</f>
        <v/>
      </c>
      <c r="E1873" s="56" t="str">
        <f>PRESUPUESTO!N1872</f>
        <v/>
      </c>
      <c r="F1873" s="50"/>
      <c r="G1873" s="89" t="str">
        <f>IF(PRESUPUESTO!S1872="","",PRESUPUESTO!S1872)</f>
        <v/>
      </c>
      <c r="H1873" s="89" t="str">
        <f>PRESUPUESTO!T1872</f>
        <v/>
      </c>
      <c r="I1873" s="97" t="str">
        <f>PRESUPUESTO!U1872</f>
        <v/>
      </c>
      <c r="K1873" s="45" t="str">
        <f>PRESUPUESTO!X1872</f>
        <v/>
      </c>
    </row>
    <row r="1874" spans="1:11" s="74" customFormat="1" ht="12" x14ac:dyDescent="0.2">
      <c r="A1874" s="78" t="str">
        <f>PRESUPUESTO!I1873</f>
        <v/>
      </c>
      <c r="B1874" s="78"/>
      <c r="C1874" s="107" t="str">
        <f>PRESUPUESTO!K1873</f>
        <v/>
      </c>
      <c r="D1874" s="87" t="str">
        <f>PRESUPUESTO!L1873</f>
        <v/>
      </c>
      <c r="E1874" s="56" t="str">
        <f>PRESUPUESTO!N1873</f>
        <v/>
      </c>
      <c r="F1874" s="50"/>
      <c r="G1874" s="89" t="str">
        <f>IF(PRESUPUESTO!S1873="","",PRESUPUESTO!S1873)</f>
        <v/>
      </c>
      <c r="H1874" s="89" t="str">
        <f>PRESUPUESTO!T1873</f>
        <v/>
      </c>
      <c r="I1874" s="97" t="str">
        <f>PRESUPUESTO!U1873</f>
        <v/>
      </c>
      <c r="K1874" s="45" t="str">
        <f>PRESUPUESTO!X1873</f>
        <v/>
      </c>
    </row>
    <row r="1875" spans="1:11" s="74" customFormat="1" ht="12" x14ac:dyDescent="0.2">
      <c r="A1875" s="78" t="str">
        <f>PRESUPUESTO!I1874</f>
        <v/>
      </c>
      <c r="B1875" s="78"/>
      <c r="C1875" s="107" t="str">
        <f>PRESUPUESTO!K1874</f>
        <v/>
      </c>
      <c r="D1875" s="87" t="str">
        <f>PRESUPUESTO!L1874</f>
        <v/>
      </c>
      <c r="E1875" s="56" t="str">
        <f>PRESUPUESTO!N1874</f>
        <v/>
      </c>
      <c r="F1875" s="50"/>
      <c r="G1875" s="89" t="str">
        <f>IF(PRESUPUESTO!S1874="","",PRESUPUESTO!S1874)</f>
        <v/>
      </c>
      <c r="H1875" s="89" t="str">
        <f>PRESUPUESTO!T1874</f>
        <v/>
      </c>
      <c r="I1875" s="97" t="str">
        <f>PRESUPUESTO!U1874</f>
        <v/>
      </c>
      <c r="K1875" s="45" t="str">
        <f>PRESUPUESTO!X1874</f>
        <v/>
      </c>
    </row>
    <row r="1876" spans="1:11" s="74" customFormat="1" ht="12" x14ac:dyDescent="0.2">
      <c r="A1876" s="78" t="str">
        <f>PRESUPUESTO!I1875</f>
        <v/>
      </c>
      <c r="B1876" s="78"/>
      <c r="C1876" s="107" t="str">
        <f>PRESUPUESTO!K1875</f>
        <v/>
      </c>
      <c r="D1876" s="87" t="str">
        <f>PRESUPUESTO!L1875</f>
        <v/>
      </c>
      <c r="E1876" s="56" t="str">
        <f>PRESUPUESTO!N1875</f>
        <v/>
      </c>
      <c r="F1876" s="50"/>
      <c r="G1876" s="89" t="str">
        <f>IF(PRESUPUESTO!S1875="","",PRESUPUESTO!S1875)</f>
        <v/>
      </c>
      <c r="H1876" s="89" t="str">
        <f>PRESUPUESTO!T1875</f>
        <v/>
      </c>
      <c r="I1876" s="97" t="str">
        <f>PRESUPUESTO!U1875</f>
        <v/>
      </c>
      <c r="K1876" s="45" t="str">
        <f>PRESUPUESTO!X1875</f>
        <v/>
      </c>
    </row>
    <row r="1877" spans="1:11" s="74" customFormat="1" ht="12" x14ac:dyDescent="0.2">
      <c r="A1877" s="78" t="str">
        <f>PRESUPUESTO!I1876</f>
        <v/>
      </c>
      <c r="B1877" s="78"/>
      <c r="C1877" s="107" t="str">
        <f>PRESUPUESTO!K1876</f>
        <v/>
      </c>
      <c r="D1877" s="87" t="str">
        <f>PRESUPUESTO!L1876</f>
        <v/>
      </c>
      <c r="E1877" s="56" t="str">
        <f>PRESUPUESTO!N1876</f>
        <v/>
      </c>
      <c r="F1877" s="50"/>
      <c r="G1877" s="89" t="str">
        <f>IF(PRESUPUESTO!S1876="","",PRESUPUESTO!S1876)</f>
        <v/>
      </c>
      <c r="H1877" s="89" t="str">
        <f>PRESUPUESTO!T1876</f>
        <v/>
      </c>
      <c r="I1877" s="97" t="str">
        <f>PRESUPUESTO!U1876</f>
        <v/>
      </c>
      <c r="K1877" s="45" t="str">
        <f>PRESUPUESTO!X1876</f>
        <v/>
      </c>
    </row>
    <row r="1878" spans="1:11" s="74" customFormat="1" ht="12" x14ac:dyDescent="0.2">
      <c r="A1878" s="78" t="str">
        <f>PRESUPUESTO!I1877</f>
        <v/>
      </c>
      <c r="B1878" s="78"/>
      <c r="C1878" s="107" t="str">
        <f>PRESUPUESTO!K1877</f>
        <v/>
      </c>
      <c r="D1878" s="87" t="str">
        <f>PRESUPUESTO!L1877</f>
        <v/>
      </c>
      <c r="E1878" s="56" t="str">
        <f>PRESUPUESTO!N1877</f>
        <v/>
      </c>
      <c r="F1878" s="50"/>
      <c r="G1878" s="89" t="str">
        <f>IF(PRESUPUESTO!S1877="","",PRESUPUESTO!S1877)</f>
        <v/>
      </c>
      <c r="H1878" s="89" t="str">
        <f>PRESUPUESTO!T1877</f>
        <v/>
      </c>
      <c r="I1878" s="97" t="str">
        <f>PRESUPUESTO!U1877</f>
        <v/>
      </c>
      <c r="K1878" s="45" t="str">
        <f>PRESUPUESTO!X1877</f>
        <v/>
      </c>
    </row>
    <row r="1879" spans="1:11" s="74" customFormat="1" ht="12" x14ac:dyDescent="0.2">
      <c r="A1879" s="78" t="str">
        <f>PRESUPUESTO!I1878</f>
        <v/>
      </c>
      <c r="B1879" s="78"/>
      <c r="C1879" s="107" t="str">
        <f>PRESUPUESTO!K1878</f>
        <v/>
      </c>
      <c r="D1879" s="87" t="str">
        <f>PRESUPUESTO!L1878</f>
        <v/>
      </c>
      <c r="E1879" s="56" t="str">
        <f>PRESUPUESTO!N1878</f>
        <v/>
      </c>
      <c r="F1879" s="50"/>
      <c r="G1879" s="89" t="str">
        <f>IF(PRESUPUESTO!S1878="","",PRESUPUESTO!S1878)</f>
        <v/>
      </c>
      <c r="H1879" s="89" t="str">
        <f>PRESUPUESTO!T1878</f>
        <v/>
      </c>
      <c r="I1879" s="97" t="str">
        <f>PRESUPUESTO!U1878</f>
        <v/>
      </c>
      <c r="K1879" s="45" t="str">
        <f>PRESUPUESTO!X1878</f>
        <v/>
      </c>
    </row>
    <row r="1880" spans="1:11" s="74" customFormat="1" ht="12" x14ac:dyDescent="0.2">
      <c r="A1880" s="78" t="str">
        <f>PRESUPUESTO!I1879</f>
        <v/>
      </c>
      <c r="B1880" s="78"/>
      <c r="C1880" s="107" t="str">
        <f>PRESUPUESTO!K1879</f>
        <v/>
      </c>
      <c r="D1880" s="87" t="str">
        <f>PRESUPUESTO!L1879</f>
        <v/>
      </c>
      <c r="E1880" s="56" t="str">
        <f>PRESUPUESTO!N1879</f>
        <v/>
      </c>
      <c r="F1880" s="50"/>
      <c r="G1880" s="89" t="str">
        <f>IF(PRESUPUESTO!S1879="","",PRESUPUESTO!S1879)</f>
        <v/>
      </c>
      <c r="H1880" s="89" t="str">
        <f>PRESUPUESTO!T1879</f>
        <v/>
      </c>
      <c r="I1880" s="97" t="str">
        <f>PRESUPUESTO!U1879</f>
        <v/>
      </c>
      <c r="K1880" s="45" t="str">
        <f>PRESUPUESTO!X1879</f>
        <v/>
      </c>
    </row>
    <row r="1881" spans="1:11" s="74" customFormat="1" ht="12" x14ac:dyDescent="0.2">
      <c r="A1881" s="78" t="str">
        <f>PRESUPUESTO!I1880</f>
        <v/>
      </c>
      <c r="B1881" s="78"/>
      <c r="C1881" s="107" t="str">
        <f>PRESUPUESTO!K1880</f>
        <v/>
      </c>
      <c r="D1881" s="87" t="str">
        <f>PRESUPUESTO!L1880</f>
        <v/>
      </c>
      <c r="E1881" s="56" t="str">
        <f>PRESUPUESTO!N1880</f>
        <v/>
      </c>
      <c r="F1881" s="50"/>
      <c r="G1881" s="89" t="str">
        <f>IF(PRESUPUESTO!S1880="","",PRESUPUESTO!S1880)</f>
        <v/>
      </c>
      <c r="H1881" s="89" t="str">
        <f>PRESUPUESTO!T1880</f>
        <v/>
      </c>
      <c r="I1881" s="97" t="str">
        <f>PRESUPUESTO!U1880</f>
        <v/>
      </c>
      <c r="K1881" s="45" t="str">
        <f>PRESUPUESTO!X1880</f>
        <v/>
      </c>
    </row>
    <row r="1882" spans="1:11" s="74" customFormat="1" ht="12" x14ac:dyDescent="0.2">
      <c r="A1882" s="78" t="str">
        <f>PRESUPUESTO!I1881</f>
        <v/>
      </c>
      <c r="B1882" s="78"/>
      <c r="C1882" s="107" t="str">
        <f>PRESUPUESTO!K1881</f>
        <v/>
      </c>
      <c r="D1882" s="87" t="str">
        <f>PRESUPUESTO!L1881</f>
        <v/>
      </c>
      <c r="E1882" s="56" t="str">
        <f>PRESUPUESTO!N1881</f>
        <v/>
      </c>
      <c r="F1882" s="50"/>
      <c r="G1882" s="89" t="str">
        <f>IF(PRESUPUESTO!S1881="","",PRESUPUESTO!S1881)</f>
        <v/>
      </c>
      <c r="H1882" s="89" t="str">
        <f>PRESUPUESTO!T1881</f>
        <v/>
      </c>
      <c r="I1882" s="97" t="str">
        <f>PRESUPUESTO!U1881</f>
        <v/>
      </c>
      <c r="K1882" s="45" t="str">
        <f>PRESUPUESTO!X1881</f>
        <v/>
      </c>
    </row>
    <row r="1883" spans="1:11" s="74" customFormat="1" ht="12" x14ac:dyDescent="0.2">
      <c r="A1883" s="78" t="str">
        <f>PRESUPUESTO!I1882</f>
        <v/>
      </c>
      <c r="B1883" s="78"/>
      <c r="C1883" s="107" t="str">
        <f>PRESUPUESTO!K1882</f>
        <v/>
      </c>
      <c r="D1883" s="87" t="str">
        <f>PRESUPUESTO!L1882</f>
        <v/>
      </c>
      <c r="E1883" s="56" t="str">
        <f>PRESUPUESTO!N1882</f>
        <v/>
      </c>
      <c r="F1883" s="50"/>
      <c r="G1883" s="89" t="str">
        <f>IF(PRESUPUESTO!S1882="","",PRESUPUESTO!S1882)</f>
        <v/>
      </c>
      <c r="H1883" s="89" t="str">
        <f>PRESUPUESTO!T1882</f>
        <v/>
      </c>
      <c r="I1883" s="97" t="str">
        <f>PRESUPUESTO!U1882</f>
        <v/>
      </c>
      <c r="K1883" s="45" t="str">
        <f>PRESUPUESTO!X1882</f>
        <v/>
      </c>
    </row>
    <row r="1884" spans="1:11" s="74" customFormat="1" ht="12" x14ac:dyDescent="0.2">
      <c r="A1884" s="78" t="str">
        <f>PRESUPUESTO!I1883</f>
        <v/>
      </c>
      <c r="B1884" s="78"/>
      <c r="C1884" s="107" t="str">
        <f>PRESUPUESTO!K1883</f>
        <v/>
      </c>
      <c r="D1884" s="87" t="str">
        <f>PRESUPUESTO!L1883</f>
        <v/>
      </c>
      <c r="E1884" s="56" t="str">
        <f>PRESUPUESTO!N1883</f>
        <v/>
      </c>
      <c r="F1884" s="50"/>
      <c r="G1884" s="89" t="str">
        <f>IF(PRESUPUESTO!S1883="","",PRESUPUESTO!S1883)</f>
        <v/>
      </c>
      <c r="H1884" s="89" t="str">
        <f>PRESUPUESTO!T1883</f>
        <v/>
      </c>
      <c r="I1884" s="97" t="str">
        <f>PRESUPUESTO!U1883</f>
        <v/>
      </c>
      <c r="K1884" s="45" t="str">
        <f>PRESUPUESTO!X1883</f>
        <v/>
      </c>
    </row>
    <row r="1885" spans="1:11" s="74" customFormat="1" ht="12" x14ac:dyDescent="0.2">
      <c r="A1885" s="78" t="str">
        <f>PRESUPUESTO!I1884</f>
        <v/>
      </c>
      <c r="B1885" s="78"/>
      <c r="C1885" s="107" t="str">
        <f>PRESUPUESTO!K1884</f>
        <v/>
      </c>
      <c r="D1885" s="87" t="str">
        <f>PRESUPUESTO!L1884</f>
        <v/>
      </c>
      <c r="E1885" s="56" t="str">
        <f>PRESUPUESTO!N1884</f>
        <v/>
      </c>
      <c r="F1885" s="50"/>
      <c r="G1885" s="89" t="str">
        <f>IF(PRESUPUESTO!S1884="","",PRESUPUESTO!S1884)</f>
        <v/>
      </c>
      <c r="H1885" s="89" t="str">
        <f>PRESUPUESTO!T1884</f>
        <v/>
      </c>
      <c r="I1885" s="97" t="str">
        <f>PRESUPUESTO!U1884</f>
        <v/>
      </c>
      <c r="K1885" s="45" t="str">
        <f>PRESUPUESTO!X1884</f>
        <v/>
      </c>
    </row>
    <row r="1886" spans="1:11" s="74" customFormat="1" ht="12" x14ac:dyDescent="0.2">
      <c r="A1886" s="78" t="str">
        <f>PRESUPUESTO!I1885</f>
        <v/>
      </c>
      <c r="B1886" s="78"/>
      <c r="C1886" s="107" t="str">
        <f>PRESUPUESTO!K1885</f>
        <v/>
      </c>
      <c r="D1886" s="87" t="str">
        <f>PRESUPUESTO!L1885</f>
        <v/>
      </c>
      <c r="E1886" s="56" t="str">
        <f>PRESUPUESTO!N1885</f>
        <v/>
      </c>
      <c r="F1886" s="50"/>
      <c r="G1886" s="89" t="str">
        <f>IF(PRESUPUESTO!S1885="","",PRESUPUESTO!S1885)</f>
        <v/>
      </c>
      <c r="H1886" s="89" t="str">
        <f>PRESUPUESTO!T1885</f>
        <v/>
      </c>
      <c r="I1886" s="97" t="str">
        <f>PRESUPUESTO!U1885</f>
        <v/>
      </c>
      <c r="K1886" s="45" t="str">
        <f>PRESUPUESTO!X1885</f>
        <v/>
      </c>
    </row>
    <row r="1887" spans="1:11" s="74" customFormat="1" ht="12" x14ac:dyDescent="0.2">
      <c r="A1887" s="78" t="str">
        <f>PRESUPUESTO!I1886</f>
        <v/>
      </c>
      <c r="B1887" s="78"/>
      <c r="C1887" s="107" t="str">
        <f>PRESUPUESTO!K1886</f>
        <v/>
      </c>
      <c r="D1887" s="87" t="str">
        <f>PRESUPUESTO!L1886</f>
        <v/>
      </c>
      <c r="E1887" s="56" t="str">
        <f>PRESUPUESTO!N1886</f>
        <v/>
      </c>
      <c r="F1887" s="50"/>
      <c r="G1887" s="89" t="str">
        <f>IF(PRESUPUESTO!S1886="","",PRESUPUESTO!S1886)</f>
        <v/>
      </c>
      <c r="H1887" s="89" t="str">
        <f>PRESUPUESTO!T1886</f>
        <v/>
      </c>
      <c r="I1887" s="97" t="str">
        <f>PRESUPUESTO!U1886</f>
        <v/>
      </c>
      <c r="K1887" s="45" t="str">
        <f>PRESUPUESTO!X1886</f>
        <v/>
      </c>
    </row>
    <row r="1888" spans="1:11" s="74" customFormat="1" ht="12" x14ac:dyDescent="0.2">
      <c r="A1888" s="78" t="str">
        <f>PRESUPUESTO!I1887</f>
        <v/>
      </c>
      <c r="B1888" s="78"/>
      <c r="C1888" s="107" t="str">
        <f>PRESUPUESTO!K1887</f>
        <v/>
      </c>
      <c r="D1888" s="87" t="str">
        <f>PRESUPUESTO!L1887</f>
        <v/>
      </c>
      <c r="E1888" s="56" t="str">
        <f>PRESUPUESTO!N1887</f>
        <v/>
      </c>
      <c r="F1888" s="50"/>
      <c r="G1888" s="89" t="str">
        <f>IF(PRESUPUESTO!S1887="","",PRESUPUESTO!S1887)</f>
        <v/>
      </c>
      <c r="H1888" s="89" t="str">
        <f>PRESUPUESTO!T1887</f>
        <v/>
      </c>
      <c r="I1888" s="97" t="str">
        <f>PRESUPUESTO!U1887</f>
        <v/>
      </c>
      <c r="K1888" s="45" t="str">
        <f>PRESUPUESTO!X1887</f>
        <v/>
      </c>
    </row>
    <row r="1889" spans="1:11" s="74" customFormat="1" ht="12" x14ac:dyDescent="0.2">
      <c r="A1889" s="78" t="str">
        <f>PRESUPUESTO!I1888</f>
        <v/>
      </c>
      <c r="B1889" s="78"/>
      <c r="C1889" s="107" t="str">
        <f>PRESUPUESTO!K1888</f>
        <v/>
      </c>
      <c r="D1889" s="87" t="str">
        <f>PRESUPUESTO!L1888</f>
        <v/>
      </c>
      <c r="E1889" s="56" t="str">
        <f>PRESUPUESTO!N1888</f>
        <v/>
      </c>
      <c r="F1889" s="50"/>
      <c r="G1889" s="89" t="str">
        <f>IF(PRESUPUESTO!S1888="","",PRESUPUESTO!S1888)</f>
        <v/>
      </c>
      <c r="H1889" s="89" t="str">
        <f>PRESUPUESTO!T1888</f>
        <v/>
      </c>
      <c r="I1889" s="97" t="str">
        <f>PRESUPUESTO!U1888</f>
        <v/>
      </c>
      <c r="K1889" s="45" t="str">
        <f>PRESUPUESTO!X1888</f>
        <v/>
      </c>
    </row>
    <row r="1890" spans="1:11" s="74" customFormat="1" ht="12" x14ac:dyDescent="0.2">
      <c r="A1890" s="78" t="str">
        <f>PRESUPUESTO!I1889</f>
        <v/>
      </c>
      <c r="B1890" s="78"/>
      <c r="C1890" s="107" t="str">
        <f>PRESUPUESTO!K1889</f>
        <v/>
      </c>
      <c r="D1890" s="87" t="str">
        <f>PRESUPUESTO!L1889</f>
        <v/>
      </c>
      <c r="E1890" s="56" t="str">
        <f>PRESUPUESTO!N1889</f>
        <v/>
      </c>
      <c r="F1890" s="50"/>
      <c r="G1890" s="89" t="str">
        <f>IF(PRESUPUESTO!S1889="","",PRESUPUESTO!S1889)</f>
        <v/>
      </c>
      <c r="H1890" s="89" t="str">
        <f>PRESUPUESTO!T1889</f>
        <v/>
      </c>
      <c r="I1890" s="97" t="str">
        <f>PRESUPUESTO!U1889</f>
        <v/>
      </c>
      <c r="K1890" s="45" t="str">
        <f>PRESUPUESTO!X1889</f>
        <v/>
      </c>
    </row>
    <row r="1891" spans="1:11" s="74" customFormat="1" ht="12" x14ac:dyDescent="0.2">
      <c r="A1891" s="78" t="str">
        <f>PRESUPUESTO!I1890</f>
        <v/>
      </c>
      <c r="B1891" s="78"/>
      <c r="C1891" s="107" t="str">
        <f>PRESUPUESTO!K1890</f>
        <v/>
      </c>
      <c r="D1891" s="87" t="str">
        <f>PRESUPUESTO!L1890</f>
        <v/>
      </c>
      <c r="E1891" s="56" t="str">
        <f>PRESUPUESTO!N1890</f>
        <v/>
      </c>
      <c r="F1891" s="50"/>
      <c r="G1891" s="89" t="str">
        <f>IF(PRESUPUESTO!S1890="","",PRESUPUESTO!S1890)</f>
        <v/>
      </c>
      <c r="H1891" s="89" t="str">
        <f>PRESUPUESTO!T1890</f>
        <v/>
      </c>
      <c r="I1891" s="97" t="str">
        <f>PRESUPUESTO!U1890</f>
        <v/>
      </c>
      <c r="K1891" s="45" t="str">
        <f>PRESUPUESTO!X1890</f>
        <v/>
      </c>
    </row>
    <row r="1892" spans="1:11" s="74" customFormat="1" ht="12" x14ac:dyDescent="0.2">
      <c r="A1892" s="78" t="str">
        <f>PRESUPUESTO!I1891</f>
        <v/>
      </c>
      <c r="B1892" s="78"/>
      <c r="C1892" s="107" t="str">
        <f>PRESUPUESTO!K1891</f>
        <v/>
      </c>
      <c r="D1892" s="87" t="str">
        <f>PRESUPUESTO!L1891</f>
        <v/>
      </c>
      <c r="E1892" s="56" t="str">
        <f>PRESUPUESTO!N1891</f>
        <v/>
      </c>
      <c r="F1892" s="50"/>
      <c r="G1892" s="89" t="str">
        <f>IF(PRESUPUESTO!S1891="","",PRESUPUESTO!S1891)</f>
        <v/>
      </c>
      <c r="H1892" s="89" t="str">
        <f>PRESUPUESTO!T1891</f>
        <v/>
      </c>
      <c r="I1892" s="97" t="str">
        <f>PRESUPUESTO!U1891</f>
        <v/>
      </c>
      <c r="K1892" s="45" t="str">
        <f>PRESUPUESTO!X1891</f>
        <v/>
      </c>
    </row>
    <row r="1893" spans="1:11" s="74" customFormat="1" ht="12" x14ac:dyDescent="0.2">
      <c r="A1893" s="78" t="str">
        <f>PRESUPUESTO!I1892</f>
        <v/>
      </c>
      <c r="B1893" s="78"/>
      <c r="C1893" s="107" t="str">
        <f>PRESUPUESTO!K1892</f>
        <v/>
      </c>
      <c r="D1893" s="87" t="str">
        <f>PRESUPUESTO!L1892</f>
        <v/>
      </c>
      <c r="E1893" s="56" t="str">
        <f>PRESUPUESTO!N1892</f>
        <v/>
      </c>
      <c r="F1893" s="50"/>
      <c r="G1893" s="89" t="str">
        <f>IF(PRESUPUESTO!S1892="","",PRESUPUESTO!S1892)</f>
        <v/>
      </c>
      <c r="H1893" s="89" t="str">
        <f>PRESUPUESTO!T1892</f>
        <v/>
      </c>
      <c r="I1893" s="97" t="str">
        <f>PRESUPUESTO!U1892</f>
        <v/>
      </c>
      <c r="K1893" s="45" t="str">
        <f>PRESUPUESTO!X1892</f>
        <v/>
      </c>
    </row>
    <row r="1894" spans="1:11" s="74" customFormat="1" ht="12" x14ac:dyDescent="0.2">
      <c r="A1894" s="78" t="str">
        <f>PRESUPUESTO!I1893</f>
        <v/>
      </c>
      <c r="B1894" s="78"/>
      <c r="C1894" s="107" t="str">
        <f>PRESUPUESTO!K1893</f>
        <v/>
      </c>
      <c r="D1894" s="87" t="str">
        <f>PRESUPUESTO!L1893</f>
        <v/>
      </c>
      <c r="E1894" s="56" t="str">
        <f>PRESUPUESTO!N1893</f>
        <v/>
      </c>
      <c r="F1894" s="50"/>
      <c r="G1894" s="89" t="str">
        <f>IF(PRESUPUESTO!S1893="","",PRESUPUESTO!S1893)</f>
        <v/>
      </c>
      <c r="H1894" s="89" t="str">
        <f>PRESUPUESTO!T1893</f>
        <v/>
      </c>
      <c r="I1894" s="97" t="str">
        <f>PRESUPUESTO!U1893</f>
        <v/>
      </c>
      <c r="K1894" s="45" t="str">
        <f>PRESUPUESTO!X1893</f>
        <v/>
      </c>
    </row>
    <row r="1895" spans="1:11" s="74" customFormat="1" ht="12" x14ac:dyDescent="0.2">
      <c r="A1895" s="78" t="str">
        <f>PRESUPUESTO!I1894</f>
        <v/>
      </c>
      <c r="B1895" s="78"/>
      <c r="C1895" s="107" t="str">
        <f>PRESUPUESTO!K1894</f>
        <v/>
      </c>
      <c r="D1895" s="87" t="str">
        <f>PRESUPUESTO!L1894</f>
        <v/>
      </c>
      <c r="E1895" s="56" t="str">
        <f>PRESUPUESTO!N1894</f>
        <v/>
      </c>
      <c r="F1895" s="50"/>
      <c r="G1895" s="89" t="str">
        <f>IF(PRESUPUESTO!S1894="","",PRESUPUESTO!S1894)</f>
        <v/>
      </c>
      <c r="H1895" s="89" t="str">
        <f>PRESUPUESTO!T1894</f>
        <v/>
      </c>
      <c r="I1895" s="97" t="str">
        <f>PRESUPUESTO!U1894</f>
        <v/>
      </c>
      <c r="K1895" s="45" t="str">
        <f>PRESUPUESTO!X1894</f>
        <v/>
      </c>
    </row>
    <row r="1896" spans="1:11" s="74" customFormat="1" ht="12" x14ac:dyDescent="0.2">
      <c r="A1896" s="78" t="str">
        <f>PRESUPUESTO!I1895</f>
        <v/>
      </c>
      <c r="B1896" s="78"/>
      <c r="C1896" s="107" t="str">
        <f>PRESUPUESTO!K1895</f>
        <v/>
      </c>
      <c r="D1896" s="87" t="str">
        <f>PRESUPUESTO!L1895</f>
        <v/>
      </c>
      <c r="E1896" s="56" t="str">
        <f>PRESUPUESTO!N1895</f>
        <v/>
      </c>
      <c r="F1896" s="50"/>
      <c r="G1896" s="89" t="str">
        <f>IF(PRESUPUESTO!S1895="","",PRESUPUESTO!S1895)</f>
        <v/>
      </c>
      <c r="H1896" s="89" t="str">
        <f>PRESUPUESTO!T1895</f>
        <v/>
      </c>
      <c r="I1896" s="97" t="str">
        <f>PRESUPUESTO!U1895</f>
        <v/>
      </c>
      <c r="K1896" s="45" t="str">
        <f>PRESUPUESTO!X1895</f>
        <v/>
      </c>
    </row>
    <row r="1897" spans="1:11" s="74" customFormat="1" ht="12" x14ac:dyDescent="0.2">
      <c r="A1897" s="78" t="str">
        <f>PRESUPUESTO!I1896</f>
        <v/>
      </c>
      <c r="B1897" s="78"/>
      <c r="C1897" s="107" t="str">
        <f>PRESUPUESTO!K1896</f>
        <v/>
      </c>
      <c r="D1897" s="87" t="str">
        <f>PRESUPUESTO!L1896</f>
        <v/>
      </c>
      <c r="E1897" s="56" t="str">
        <f>PRESUPUESTO!N1896</f>
        <v/>
      </c>
      <c r="F1897" s="50"/>
      <c r="G1897" s="89" t="str">
        <f>IF(PRESUPUESTO!S1896="","",PRESUPUESTO!S1896)</f>
        <v/>
      </c>
      <c r="H1897" s="89" t="str">
        <f>PRESUPUESTO!T1896</f>
        <v/>
      </c>
      <c r="I1897" s="97" t="str">
        <f>PRESUPUESTO!U1896</f>
        <v/>
      </c>
      <c r="K1897" s="45" t="str">
        <f>PRESUPUESTO!X1896</f>
        <v/>
      </c>
    </row>
    <row r="1898" spans="1:11" s="74" customFormat="1" ht="12" x14ac:dyDescent="0.2">
      <c r="A1898" s="78" t="str">
        <f>PRESUPUESTO!I1897</f>
        <v/>
      </c>
      <c r="B1898" s="78"/>
      <c r="C1898" s="107" t="str">
        <f>PRESUPUESTO!K1897</f>
        <v/>
      </c>
      <c r="D1898" s="87" t="str">
        <f>PRESUPUESTO!L1897</f>
        <v/>
      </c>
      <c r="E1898" s="56" t="str">
        <f>PRESUPUESTO!N1897</f>
        <v/>
      </c>
      <c r="F1898" s="50"/>
      <c r="G1898" s="89" t="str">
        <f>IF(PRESUPUESTO!S1897="","",PRESUPUESTO!S1897)</f>
        <v/>
      </c>
      <c r="H1898" s="89" t="str">
        <f>PRESUPUESTO!T1897</f>
        <v/>
      </c>
      <c r="I1898" s="97" t="str">
        <f>PRESUPUESTO!U1897</f>
        <v/>
      </c>
      <c r="K1898" s="45" t="str">
        <f>PRESUPUESTO!X1897</f>
        <v/>
      </c>
    </row>
    <row r="1899" spans="1:11" s="74" customFormat="1" ht="12" x14ac:dyDescent="0.2">
      <c r="A1899" s="78" t="str">
        <f>PRESUPUESTO!I1898</f>
        <v/>
      </c>
      <c r="B1899" s="78"/>
      <c r="C1899" s="107" t="str">
        <f>PRESUPUESTO!K1898</f>
        <v/>
      </c>
      <c r="D1899" s="87" t="str">
        <f>PRESUPUESTO!L1898</f>
        <v/>
      </c>
      <c r="E1899" s="56" t="str">
        <f>PRESUPUESTO!N1898</f>
        <v/>
      </c>
      <c r="F1899" s="50"/>
      <c r="G1899" s="89" t="str">
        <f>IF(PRESUPUESTO!S1898="","",PRESUPUESTO!S1898)</f>
        <v/>
      </c>
      <c r="H1899" s="89" t="str">
        <f>PRESUPUESTO!T1898</f>
        <v/>
      </c>
      <c r="I1899" s="97" t="str">
        <f>PRESUPUESTO!U1898</f>
        <v/>
      </c>
      <c r="K1899" s="45" t="str">
        <f>PRESUPUESTO!X1898</f>
        <v/>
      </c>
    </row>
    <row r="1900" spans="1:11" s="74" customFormat="1" ht="12" x14ac:dyDescent="0.2">
      <c r="A1900" s="78" t="str">
        <f>PRESUPUESTO!I1899</f>
        <v/>
      </c>
      <c r="B1900" s="78"/>
      <c r="C1900" s="107" t="str">
        <f>PRESUPUESTO!K1899</f>
        <v/>
      </c>
      <c r="D1900" s="87" t="str">
        <f>PRESUPUESTO!L1899</f>
        <v/>
      </c>
      <c r="E1900" s="56" t="str">
        <f>PRESUPUESTO!N1899</f>
        <v/>
      </c>
      <c r="F1900" s="50"/>
      <c r="G1900" s="89" t="str">
        <f>IF(PRESUPUESTO!S1899="","",PRESUPUESTO!S1899)</f>
        <v/>
      </c>
      <c r="H1900" s="89" t="str">
        <f>PRESUPUESTO!T1899</f>
        <v/>
      </c>
      <c r="I1900" s="97" t="str">
        <f>PRESUPUESTO!U1899</f>
        <v/>
      </c>
      <c r="K1900" s="45" t="str">
        <f>PRESUPUESTO!X1899</f>
        <v/>
      </c>
    </row>
    <row r="1901" spans="1:11" s="74" customFormat="1" ht="12" x14ac:dyDescent="0.2">
      <c r="A1901" s="78" t="str">
        <f>PRESUPUESTO!I1900</f>
        <v/>
      </c>
      <c r="B1901" s="78"/>
      <c r="C1901" s="107" t="str">
        <f>PRESUPUESTO!K1900</f>
        <v/>
      </c>
      <c r="D1901" s="87" t="str">
        <f>PRESUPUESTO!L1900</f>
        <v/>
      </c>
      <c r="E1901" s="56" t="str">
        <f>PRESUPUESTO!N1900</f>
        <v/>
      </c>
      <c r="F1901" s="50"/>
      <c r="G1901" s="89" t="str">
        <f>IF(PRESUPUESTO!S1900="","",PRESUPUESTO!S1900)</f>
        <v/>
      </c>
      <c r="H1901" s="89" t="str">
        <f>PRESUPUESTO!T1900</f>
        <v/>
      </c>
      <c r="I1901" s="97" t="str">
        <f>PRESUPUESTO!U1900</f>
        <v/>
      </c>
      <c r="K1901" s="45" t="str">
        <f>PRESUPUESTO!X1900</f>
        <v/>
      </c>
    </row>
    <row r="1902" spans="1:11" s="74" customFormat="1" ht="12" x14ac:dyDescent="0.2">
      <c r="A1902" s="78" t="str">
        <f>PRESUPUESTO!I1901</f>
        <v/>
      </c>
      <c r="B1902" s="78"/>
      <c r="C1902" s="107" t="str">
        <f>PRESUPUESTO!K1901</f>
        <v/>
      </c>
      <c r="D1902" s="87" t="str">
        <f>PRESUPUESTO!L1901</f>
        <v/>
      </c>
      <c r="E1902" s="56" t="str">
        <f>PRESUPUESTO!N1901</f>
        <v/>
      </c>
      <c r="F1902" s="50"/>
      <c r="G1902" s="89" t="str">
        <f>IF(PRESUPUESTO!S1901="","",PRESUPUESTO!S1901)</f>
        <v/>
      </c>
      <c r="H1902" s="89" t="str">
        <f>PRESUPUESTO!T1901</f>
        <v/>
      </c>
      <c r="I1902" s="97" t="str">
        <f>PRESUPUESTO!U1901</f>
        <v/>
      </c>
      <c r="K1902" s="45" t="str">
        <f>PRESUPUESTO!X1901</f>
        <v/>
      </c>
    </row>
    <row r="1903" spans="1:11" s="74" customFormat="1" ht="12" x14ac:dyDescent="0.2">
      <c r="A1903" s="78" t="str">
        <f>PRESUPUESTO!I1902</f>
        <v/>
      </c>
      <c r="B1903" s="78"/>
      <c r="C1903" s="107" t="str">
        <f>PRESUPUESTO!K1902</f>
        <v/>
      </c>
      <c r="D1903" s="87" t="str">
        <f>PRESUPUESTO!L1902</f>
        <v/>
      </c>
      <c r="E1903" s="56" t="str">
        <f>PRESUPUESTO!N1902</f>
        <v/>
      </c>
      <c r="F1903" s="50"/>
      <c r="G1903" s="89" t="str">
        <f>IF(PRESUPUESTO!S1902="","",PRESUPUESTO!S1902)</f>
        <v/>
      </c>
      <c r="H1903" s="89" t="str">
        <f>PRESUPUESTO!T1902</f>
        <v/>
      </c>
      <c r="I1903" s="97" t="str">
        <f>PRESUPUESTO!U1902</f>
        <v/>
      </c>
      <c r="K1903" s="45" t="str">
        <f>PRESUPUESTO!X1902</f>
        <v/>
      </c>
    </row>
    <row r="1904" spans="1:11" s="74" customFormat="1" ht="12" x14ac:dyDescent="0.2">
      <c r="A1904" s="78" t="str">
        <f>PRESUPUESTO!I1903</f>
        <v/>
      </c>
      <c r="B1904" s="78"/>
      <c r="C1904" s="107" t="str">
        <f>PRESUPUESTO!K1903</f>
        <v/>
      </c>
      <c r="D1904" s="87" t="str">
        <f>PRESUPUESTO!L1903</f>
        <v/>
      </c>
      <c r="E1904" s="56" t="str">
        <f>PRESUPUESTO!N1903</f>
        <v/>
      </c>
      <c r="F1904" s="50"/>
      <c r="G1904" s="89" t="str">
        <f>IF(PRESUPUESTO!S1903="","",PRESUPUESTO!S1903)</f>
        <v/>
      </c>
      <c r="H1904" s="89" t="str">
        <f>PRESUPUESTO!T1903</f>
        <v/>
      </c>
      <c r="I1904" s="97" t="str">
        <f>PRESUPUESTO!U1903</f>
        <v/>
      </c>
      <c r="K1904" s="45" t="str">
        <f>PRESUPUESTO!X1903</f>
        <v/>
      </c>
    </row>
    <row r="1905" spans="1:11" s="74" customFormat="1" ht="12" x14ac:dyDescent="0.2">
      <c r="A1905" s="78" t="str">
        <f>PRESUPUESTO!I1904</f>
        <v/>
      </c>
      <c r="B1905" s="78"/>
      <c r="C1905" s="107" t="str">
        <f>PRESUPUESTO!K1904</f>
        <v/>
      </c>
      <c r="D1905" s="87" t="str">
        <f>PRESUPUESTO!L1904</f>
        <v/>
      </c>
      <c r="E1905" s="56" t="str">
        <f>PRESUPUESTO!N1904</f>
        <v/>
      </c>
      <c r="F1905" s="50"/>
      <c r="G1905" s="89" t="str">
        <f>IF(PRESUPUESTO!S1904="","",PRESUPUESTO!S1904)</f>
        <v/>
      </c>
      <c r="H1905" s="89" t="str">
        <f>PRESUPUESTO!T1904</f>
        <v/>
      </c>
      <c r="I1905" s="97" t="str">
        <f>PRESUPUESTO!U1904</f>
        <v/>
      </c>
      <c r="K1905" s="45" t="str">
        <f>PRESUPUESTO!X1904</f>
        <v/>
      </c>
    </row>
    <row r="1906" spans="1:11" s="74" customFormat="1" ht="12" x14ac:dyDescent="0.2">
      <c r="A1906" s="78" t="str">
        <f>PRESUPUESTO!I1905</f>
        <v/>
      </c>
      <c r="B1906" s="78"/>
      <c r="C1906" s="107" t="str">
        <f>PRESUPUESTO!K1905</f>
        <v/>
      </c>
      <c r="D1906" s="87" t="str">
        <f>PRESUPUESTO!L1905</f>
        <v/>
      </c>
      <c r="E1906" s="56" t="str">
        <f>PRESUPUESTO!N1905</f>
        <v/>
      </c>
      <c r="F1906" s="50"/>
      <c r="G1906" s="89" t="str">
        <f>IF(PRESUPUESTO!S1905="","",PRESUPUESTO!S1905)</f>
        <v/>
      </c>
      <c r="H1906" s="89" t="str">
        <f>PRESUPUESTO!T1905</f>
        <v/>
      </c>
      <c r="I1906" s="97" t="str">
        <f>PRESUPUESTO!U1905</f>
        <v/>
      </c>
      <c r="K1906" s="45" t="str">
        <f>PRESUPUESTO!X1905</f>
        <v/>
      </c>
    </row>
    <row r="1907" spans="1:11" s="74" customFormat="1" ht="12" x14ac:dyDescent="0.2">
      <c r="A1907" s="78" t="str">
        <f>PRESUPUESTO!I1906</f>
        <v/>
      </c>
      <c r="B1907" s="78"/>
      <c r="C1907" s="107" t="str">
        <f>PRESUPUESTO!K1906</f>
        <v/>
      </c>
      <c r="D1907" s="87" t="str">
        <f>PRESUPUESTO!L1906</f>
        <v/>
      </c>
      <c r="E1907" s="56" t="str">
        <f>PRESUPUESTO!N1906</f>
        <v/>
      </c>
      <c r="F1907" s="50"/>
      <c r="G1907" s="89" t="str">
        <f>IF(PRESUPUESTO!S1906="","",PRESUPUESTO!S1906)</f>
        <v/>
      </c>
      <c r="H1907" s="89" t="str">
        <f>PRESUPUESTO!T1906</f>
        <v/>
      </c>
      <c r="I1907" s="97" t="str">
        <f>PRESUPUESTO!U1906</f>
        <v/>
      </c>
      <c r="K1907" s="45" t="str">
        <f>PRESUPUESTO!X1906</f>
        <v/>
      </c>
    </row>
    <row r="1908" spans="1:11" s="74" customFormat="1" ht="12" x14ac:dyDescent="0.2">
      <c r="A1908" s="78" t="str">
        <f>PRESUPUESTO!I1907</f>
        <v/>
      </c>
      <c r="B1908" s="78"/>
      <c r="C1908" s="107" t="str">
        <f>PRESUPUESTO!K1907</f>
        <v/>
      </c>
      <c r="D1908" s="87" t="str">
        <f>PRESUPUESTO!L1907</f>
        <v/>
      </c>
      <c r="E1908" s="56" t="str">
        <f>PRESUPUESTO!N1907</f>
        <v/>
      </c>
      <c r="F1908" s="50"/>
      <c r="G1908" s="89" t="str">
        <f>IF(PRESUPUESTO!S1907="","",PRESUPUESTO!S1907)</f>
        <v/>
      </c>
      <c r="H1908" s="89" t="str">
        <f>PRESUPUESTO!T1907</f>
        <v/>
      </c>
      <c r="I1908" s="97" t="str">
        <f>PRESUPUESTO!U1907</f>
        <v/>
      </c>
      <c r="K1908" s="45" t="str">
        <f>PRESUPUESTO!X1907</f>
        <v/>
      </c>
    </row>
    <row r="1909" spans="1:11" s="74" customFormat="1" ht="12" x14ac:dyDescent="0.2">
      <c r="A1909" s="78" t="str">
        <f>PRESUPUESTO!I1908</f>
        <v/>
      </c>
      <c r="B1909" s="78"/>
      <c r="C1909" s="107" t="str">
        <f>PRESUPUESTO!K1908</f>
        <v/>
      </c>
      <c r="D1909" s="87" t="str">
        <f>PRESUPUESTO!L1908</f>
        <v/>
      </c>
      <c r="E1909" s="56" t="str">
        <f>PRESUPUESTO!N1908</f>
        <v/>
      </c>
      <c r="F1909" s="50"/>
      <c r="G1909" s="89" t="str">
        <f>IF(PRESUPUESTO!S1908="","",PRESUPUESTO!S1908)</f>
        <v/>
      </c>
      <c r="H1909" s="89" t="str">
        <f>PRESUPUESTO!T1908</f>
        <v/>
      </c>
      <c r="I1909" s="97" t="str">
        <f>PRESUPUESTO!U1908</f>
        <v/>
      </c>
      <c r="K1909" s="45" t="str">
        <f>PRESUPUESTO!X1908</f>
        <v/>
      </c>
    </row>
    <row r="1910" spans="1:11" s="74" customFormat="1" ht="12" x14ac:dyDescent="0.2">
      <c r="A1910" s="78" t="str">
        <f>PRESUPUESTO!I1909</f>
        <v/>
      </c>
      <c r="B1910" s="78"/>
      <c r="C1910" s="107" t="str">
        <f>PRESUPUESTO!K1909</f>
        <v/>
      </c>
      <c r="D1910" s="87" t="str">
        <f>PRESUPUESTO!L1909</f>
        <v/>
      </c>
      <c r="E1910" s="56" t="str">
        <f>PRESUPUESTO!N1909</f>
        <v/>
      </c>
      <c r="F1910" s="50"/>
      <c r="G1910" s="89" t="str">
        <f>IF(PRESUPUESTO!S1909="","",PRESUPUESTO!S1909)</f>
        <v/>
      </c>
      <c r="H1910" s="89" t="str">
        <f>PRESUPUESTO!T1909</f>
        <v/>
      </c>
      <c r="I1910" s="97" t="str">
        <f>PRESUPUESTO!U1909</f>
        <v/>
      </c>
      <c r="K1910" s="45" t="str">
        <f>PRESUPUESTO!X1909</f>
        <v/>
      </c>
    </row>
    <row r="1911" spans="1:11" s="74" customFormat="1" ht="12" x14ac:dyDescent="0.2">
      <c r="A1911" s="78" t="str">
        <f>PRESUPUESTO!I1910</f>
        <v/>
      </c>
      <c r="B1911" s="78"/>
      <c r="C1911" s="107" t="str">
        <f>PRESUPUESTO!K1910</f>
        <v/>
      </c>
      <c r="D1911" s="87" t="str">
        <f>PRESUPUESTO!L1910</f>
        <v/>
      </c>
      <c r="E1911" s="56" t="str">
        <f>PRESUPUESTO!N1910</f>
        <v/>
      </c>
      <c r="F1911" s="50"/>
      <c r="G1911" s="89" t="str">
        <f>IF(PRESUPUESTO!S1910="","",PRESUPUESTO!S1910)</f>
        <v/>
      </c>
      <c r="H1911" s="89" t="str">
        <f>PRESUPUESTO!T1910</f>
        <v/>
      </c>
      <c r="I1911" s="97" t="str">
        <f>PRESUPUESTO!U1910</f>
        <v/>
      </c>
      <c r="K1911" s="45" t="str">
        <f>PRESUPUESTO!X1910</f>
        <v/>
      </c>
    </row>
    <row r="1912" spans="1:11" s="74" customFormat="1" ht="12" x14ac:dyDescent="0.2">
      <c r="A1912" s="78" t="str">
        <f>PRESUPUESTO!I1911</f>
        <v/>
      </c>
      <c r="B1912" s="78"/>
      <c r="C1912" s="107" t="str">
        <f>PRESUPUESTO!K1911</f>
        <v/>
      </c>
      <c r="D1912" s="87" t="str">
        <f>PRESUPUESTO!L1911</f>
        <v/>
      </c>
      <c r="E1912" s="56" t="str">
        <f>PRESUPUESTO!N1911</f>
        <v/>
      </c>
      <c r="F1912" s="50"/>
      <c r="G1912" s="89" t="str">
        <f>IF(PRESUPUESTO!S1911="","",PRESUPUESTO!S1911)</f>
        <v/>
      </c>
      <c r="H1912" s="89" t="str">
        <f>PRESUPUESTO!T1911</f>
        <v/>
      </c>
      <c r="I1912" s="97" t="str">
        <f>PRESUPUESTO!U1911</f>
        <v/>
      </c>
      <c r="K1912" s="45" t="str">
        <f>PRESUPUESTO!X1911</f>
        <v/>
      </c>
    </row>
    <row r="1913" spans="1:11" s="74" customFormat="1" ht="12" x14ac:dyDescent="0.2">
      <c r="A1913" s="78" t="str">
        <f>PRESUPUESTO!I1912</f>
        <v/>
      </c>
      <c r="B1913" s="78"/>
      <c r="C1913" s="107" t="str">
        <f>PRESUPUESTO!K1912</f>
        <v/>
      </c>
      <c r="D1913" s="87" t="str">
        <f>PRESUPUESTO!L1912</f>
        <v/>
      </c>
      <c r="E1913" s="56" t="str">
        <f>PRESUPUESTO!N1912</f>
        <v/>
      </c>
      <c r="F1913" s="50"/>
      <c r="G1913" s="89" t="str">
        <f>IF(PRESUPUESTO!S1912="","",PRESUPUESTO!S1912)</f>
        <v/>
      </c>
      <c r="H1913" s="89" t="str">
        <f>PRESUPUESTO!T1912</f>
        <v/>
      </c>
      <c r="I1913" s="97" t="str">
        <f>PRESUPUESTO!U1912</f>
        <v/>
      </c>
      <c r="K1913" s="45" t="str">
        <f>PRESUPUESTO!X1912</f>
        <v/>
      </c>
    </row>
    <row r="1914" spans="1:11" s="74" customFormat="1" ht="12" x14ac:dyDescent="0.2">
      <c r="A1914" s="78" t="str">
        <f>PRESUPUESTO!I1913</f>
        <v/>
      </c>
      <c r="B1914" s="78"/>
      <c r="C1914" s="107" t="str">
        <f>PRESUPUESTO!K1913</f>
        <v/>
      </c>
      <c r="D1914" s="87" t="str">
        <f>PRESUPUESTO!L1913</f>
        <v/>
      </c>
      <c r="E1914" s="56" t="str">
        <f>PRESUPUESTO!N1913</f>
        <v/>
      </c>
      <c r="F1914" s="50"/>
      <c r="G1914" s="89" t="str">
        <f>IF(PRESUPUESTO!S1913="","",PRESUPUESTO!S1913)</f>
        <v/>
      </c>
      <c r="H1914" s="89" t="str">
        <f>PRESUPUESTO!T1913</f>
        <v/>
      </c>
      <c r="I1914" s="97" t="str">
        <f>PRESUPUESTO!U1913</f>
        <v/>
      </c>
      <c r="K1914" s="45" t="str">
        <f>PRESUPUESTO!X1913</f>
        <v/>
      </c>
    </row>
    <row r="1915" spans="1:11" s="74" customFormat="1" ht="12" x14ac:dyDescent="0.2">
      <c r="A1915" s="78" t="str">
        <f>PRESUPUESTO!I1914</f>
        <v/>
      </c>
      <c r="B1915" s="78"/>
      <c r="C1915" s="107" t="str">
        <f>PRESUPUESTO!K1914</f>
        <v/>
      </c>
      <c r="D1915" s="87" t="str">
        <f>PRESUPUESTO!L1914</f>
        <v/>
      </c>
      <c r="E1915" s="56" t="str">
        <f>PRESUPUESTO!N1914</f>
        <v/>
      </c>
      <c r="F1915" s="50"/>
      <c r="G1915" s="89" t="str">
        <f>IF(PRESUPUESTO!S1914="","",PRESUPUESTO!S1914)</f>
        <v/>
      </c>
      <c r="H1915" s="89" t="str">
        <f>PRESUPUESTO!T1914</f>
        <v/>
      </c>
      <c r="I1915" s="97" t="str">
        <f>PRESUPUESTO!U1914</f>
        <v/>
      </c>
      <c r="K1915" s="45" t="str">
        <f>PRESUPUESTO!X1914</f>
        <v/>
      </c>
    </row>
    <row r="1916" spans="1:11" s="74" customFormat="1" ht="12" x14ac:dyDescent="0.2">
      <c r="A1916" s="78" t="str">
        <f>PRESUPUESTO!I1915</f>
        <v/>
      </c>
      <c r="B1916" s="78"/>
      <c r="C1916" s="107" t="str">
        <f>PRESUPUESTO!K1915</f>
        <v/>
      </c>
      <c r="D1916" s="87" t="str">
        <f>PRESUPUESTO!L1915</f>
        <v/>
      </c>
      <c r="E1916" s="56" t="str">
        <f>PRESUPUESTO!N1915</f>
        <v/>
      </c>
      <c r="F1916" s="50"/>
      <c r="G1916" s="89" t="str">
        <f>IF(PRESUPUESTO!S1915="","",PRESUPUESTO!S1915)</f>
        <v/>
      </c>
      <c r="H1916" s="89" t="str">
        <f>PRESUPUESTO!T1915</f>
        <v/>
      </c>
      <c r="I1916" s="97" t="str">
        <f>PRESUPUESTO!U1915</f>
        <v/>
      </c>
      <c r="K1916" s="45" t="str">
        <f>PRESUPUESTO!X1915</f>
        <v/>
      </c>
    </row>
    <row r="1917" spans="1:11" s="74" customFormat="1" ht="12" x14ac:dyDescent="0.2">
      <c r="A1917" s="78" t="str">
        <f>PRESUPUESTO!I1916</f>
        <v/>
      </c>
      <c r="B1917" s="78"/>
      <c r="C1917" s="107" t="str">
        <f>PRESUPUESTO!K1916</f>
        <v/>
      </c>
      <c r="D1917" s="87" t="str">
        <f>PRESUPUESTO!L1916</f>
        <v/>
      </c>
      <c r="E1917" s="56" t="str">
        <f>PRESUPUESTO!N1916</f>
        <v/>
      </c>
      <c r="F1917" s="50"/>
      <c r="G1917" s="89" t="str">
        <f>IF(PRESUPUESTO!S1916="","",PRESUPUESTO!S1916)</f>
        <v/>
      </c>
      <c r="H1917" s="89" t="str">
        <f>PRESUPUESTO!T1916</f>
        <v/>
      </c>
      <c r="I1917" s="97" t="str">
        <f>PRESUPUESTO!U1916</f>
        <v/>
      </c>
      <c r="K1917" s="45" t="str">
        <f>PRESUPUESTO!X1916</f>
        <v/>
      </c>
    </row>
    <row r="1918" spans="1:11" s="74" customFormat="1" ht="12" x14ac:dyDescent="0.2">
      <c r="A1918" s="78" t="str">
        <f>PRESUPUESTO!I1917</f>
        <v/>
      </c>
      <c r="B1918" s="78"/>
      <c r="C1918" s="107" t="str">
        <f>PRESUPUESTO!K1917</f>
        <v/>
      </c>
      <c r="D1918" s="87" t="str">
        <f>PRESUPUESTO!L1917</f>
        <v/>
      </c>
      <c r="E1918" s="56" t="str">
        <f>PRESUPUESTO!N1917</f>
        <v/>
      </c>
      <c r="F1918" s="50"/>
      <c r="G1918" s="89" t="str">
        <f>IF(PRESUPUESTO!S1917="","",PRESUPUESTO!S1917)</f>
        <v/>
      </c>
      <c r="H1918" s="89" t="str">
        <f>PRESUPUESTO!T1917</f>
        <v/>
      </c>
      <c r="I1918" s="97" t="str">
        <f>PRESUPUESTO!U1917</f>
        <v/>
      </c>
      <c r="K1918" s="45" t="str">
        <f>PRESUPUESTO!X1917</f>
        <v/>
      </c>
    </row>
    <row r="1919" spans="1:11" s="74" customFormat="1" ht="12" x14ac:dyDescent="0.2">
      <c r="A1919" s="78" t="str">
        <f>PRESUPUESTO!I1918</f>
        <v/>
      </c>
      <c r="B1919" s="78"/>
      <c r="C1919" s="107" t="str">
        <f>PRESUPUESTO!K1918</f>
        <v/>
      </c>
      <c r="D1919" s="87" t="str">
        <f>PRESUPUESTO!L1918</f>
        <v/>
      </c>
      <c r="E1919" s="56" t="str">
        <f>PRESUPUESTO!N1918</f>
        <v/>
      </c>
      <c r="F1919" s="50"/>
      <c r="G1919" s="89" t="str">
        <f>IF(PRESUPUESTO!S1918="","",PRESUPUESTO!S1918)</f>
        <v/>
      </c>
      <c r="H1919" s="89" t="str">
        <f>PRESUPUESTO!T1918</f>
        <v/>
      </c>
      <c r="I1919" s="97" t="str">
        <f>PRESUPUESTO!U1918</f>
        <v/>
      </c>
      <c r="K1919" s="45" t="str">
        <f>PRESUPUESTO!X1918</f>
        <v/>
      </c>
    </row>
    <row r="1920" spans="1:11" s="74" customFormat="1" ht="12" x14ac:dyDescent="0.2">
      <c r="A1920" s="78" t="str">
        <f>PRESUPUESTO!I1919</f>
        <v/>
      </c>
      <c r="B1920" s="78"/>
      <c r="C1920" s="107" t="str">
        <f>PRESUPUESTO!K1919</f>
        <v/>
      </c>
      <c r="D1920" s="87" t="str">
        <f>PRESUPUESTO!L1919</f>
        <v/>
      </c>
      <c r="E1920" s="56" t="str">
        <f>PRESUPUESTO!N1919</f>
        <v/>
      </c>
      <c r="F1920" s="50"/>
      <c r="G1920" s="89" t="str">
        <f>IF(PRESUPUESTO!S1919="","",PRESUPUESTO!S1919)</f>
        <v/>
      </c>
      <c r="H1920" s="89" t="str">
        <f>PRESUPUESTO!T1919</f>
        <v/>
      </c>
      <c r="I1920" s="97" t="str">
        <f>PRESUPUESTO!U1919</f>
        <v/>
      </c>
      <c r="K1920" s="45" t="str">
        <f>PRESUPUESTO!X1919</f>
        <v/>
      </c>
    </row>
    <row r="1921" spans="1:11" s="74" customFormat="1" ht="12" x14ac:dyDescent="0.2">
      <c r="A1921" s="78" t="str">
        <f>PRESUPUESTO!I1920</f>
        <v/>
      </c>
      <c r="B1921" s="78"/>
      <c r="C1921" s="107" t="str">
        <f>PRESUPUESTO!K1920</f>
        <v/>
      </c>
      <c r="D1921" s="87" t="str">
        <f>PRESUPUESTO!L1920</f>
        <v/>
      </c>
      <c r="E1921" s="56" t="str">
        <f>PRESUPUESTO!N1920</f>
        <v/>
      </c>
      <c r="F1921" s="50"/>
      <c r="G1921" s="89" t="str">
        <f>IF(PRESUPUESTO!S1920="","",PRESUPUESTO!S1920)</f>
        <v/>
      </c>
      <c r="H1921" s="89" t="str">
        <f>PRESUPUESTO!T1920</f>
        <v/>
      </c>
      <c r="I1921" s="97" t="str">
        <f>PRESUPUESTO!U1920</f>
        <v/>
      </c>
      <c r="K1921" s="45" t="str">
        <f>PRESUPUESTO!X1920</f>
        <v/>
      </c>
    </row>
    <row r="1922" spans="1:11" s="74" customFormat="1" ht="12" x14ac:dyDescent="0.2">
      <c r="A1922" s="78" t="str">
        <f>PRESUPUESTO!I1921</f>
        <v/>
      </c>
      <c r="B1922" s="78"/>
      <c r="C1922" s="107" t="str">
        <f>PRESUPUESTO!K1921</f>
        <v/>
      </c>
      <c r="D1922" s="87" t="str">
        <f>PRESUPUESTO!L1921</f>
        <v/>
      </c>
      <c r="E1922" s="56" t="str">
        <f>PRESUPUESTO!N1921</f>
        <v/>
      </c>
      <c r="F1922" s="50"/>
      <c r="G1922" s="89" t="str">
        <f>IF(PRESUPUESTO!S1921="","",PRESUPUESTO!S1921)</f>
        <v/>
      </c>
      <c r="H1922" s="89" t="str">
        <f>PRESUPUESTO!T1921</f>
        <v/>
      </c>
      <c r="I1922" s="97" t="str">
        <f>PRESUPUESTO!U1921</f>
        <v/>
      </c>
      <c r="K1922" s="45" t="str">
        <f>PRESUPUESTO!X1921</f>
        <v/>
      </c>
    </row>
    <row r="1923" spans="1:11" s="74" customFormat="1" ht="12" x14ac:dyDescent="0.2">
      <c r="A1923" s="78" t="str">
        <f>PRESUPUESTO!I1922</f>
        <v/>
      </c>
      <c r="B1923" s="78"/>
      <c r="C1923" s="107" t="str">
        <f>PRESUPUESTO!K1922</f>
        <v/>
      </c>
      <c r="D1923" s="87" t="str">
        <f>PRESUPUESTO!L1922</f>
        <v/>
      </c>
      <c r="E1923" s="56" t="str">
        <f>PRESUPUESTO!N1922</f>
        <v/>
      </c>
      <c r="F1923" s="50"/>
      <c r="G1923" s="89" t="str">
        <f>IF(PRESUPUESTO!S1922="","",PRESUPUESTO!S1922)</f>
        <v/>
      </c>
      <c r="H1923" s="89" t="str">
        <f>PRESUPUESTO!T1922</f>
        <v/>
      </c>
      <c r="I1923" s="97" t="str">
        <f>PRESUPUESTO!U1922</f>
        <v/>
      </c>
      <c r="K1923" s="45" t="str">
        <f>PRESUPUESTO!X1922</f>
        <v/>
      </c>
    </row>
    <row r="1924" spans="1:11" s="74" customFormat="1" ht="12" x14ac:dyDescent="0.2">
      <c r="A1924" s="78" t="str">
        <f>PRESUPUESTO!I1923</f>
        <v/>
      </c>
      <c r="B1924" s="78"/>
      <c r="C1924" s="107" t="str">
        <f>PRESUPUESTO!K1923</f>
        <v/>
      </c>
      <c r="D1924" s="87" t="str">
        <f>PRESUPUESTO!L1923</f>
        <v/>
      </c>
      <c r="E1924" s="56" t="str">
        <f>PRESUPUESTO!N1923</f>
        <v/>
      </c>
      <c r="F1924" s="50"/>
      <c r="G1924" s="89" t="str">
        <f>IF(PRESUPUESTO!S1923="","",PRESUPUESTO!S1923)</f>
        <v/>
      </c>
      <c r="H1924" s="89" t="str">
        <f>PRESUPUESTO!T1923</f>
        <v/>
      </c>
      <c r="I1924" s="97" t="str">
        <f>PRESUPUESTO!U1923</f>
        <v/>
      </c>
      <c r="K1924" s="45" t="str">
        <f>PRESUPUESTO!X1923</f>
        <v/>
      </c>
    </row>
    <row r="1925" spans="1:11" s="74" customFormat="1" ht="12" x14ac:dyDescent="0.2">
      <c r="A1925" s="78" t="str">
        <f>PRESUPUESTO!I1924</f>
        <v/>
      </c>
      <c r="B1925" s="78"/>
      <c r="C1925" s="107" t="str">
        <f>PRESUPUESTO!K1924</f>
        <v/>
      </c>
      <c r="D1925" s="87" t="str">
        <f>PRESUPUESTO!L1924</f>
        <v/>
      </c>
      <c r="E1925" s="56" t="str">
        <f>PRESUPUESTO!N1924</f>
        <v/>
      </c>
      <c r="F1925" s="50"/>
      <c r="G1925" s="89" t="str">
        <f>IF(PRESUPUESTO!S1924="","",PRESUPUESTO!S1924)</f>
        <v/>
      </c>
      <c r="H1925" s="89" t="str">
        <f>PRESUPUESTO!T1924</f>
        <v/>
      </c>
      <c r="I1925" s="97" t="str">
        <f>PRESUPUESTO!U1924</f>
        <v/>
      </c>
      <c r="K1925" s="45" t="str">
        <f>PRESUPUESTO!X1924</f>
        <v/>
      </c>
    </row>
    <row r="1926" spans="1:11" s="74" customFormat="1" ht="12" x14ac:dyDescent="0.2">
      <c r="A1926" s="78" t="str">
        <f>PRESUPUESTO!I1925</f>
        <v/>
      </c>
      <c r="B1926" s="78"/>
      <c r="C1926" s="107" t="str">
        <f>PRESUPUESTO!K1925</f>
        <v/>
      </c>
      <c r="D1926" s="87" t="str">
        <f>PRESUPUESTO!L1925</f>
        <v/>
      </c>
      <c r="E1926" s="56" t="str">
        <f>PRESUPUESTO!N1925</f>
        <v/>
      </c>
      <c r="F1926" s="50"/>
      <c r="G1926" s="89" t="str">
        <f>IF(PRESUPUESTO!S1925="","",PRESUPUESTO!S1925)</f>
        <v/>
      </c>
      <c r="H1926" s="89" t="str">
        <f>PRESUPUESTO!T1925</f>
        <v/>
      </c>
      <c r="I1926" s="97" t="str">
        <f>PRESUPUESTO!U1925</f>
        <v/>
      </c>
      <c r="K1926" s="45" t="str">
        <f>PRESUPUESTO!X1925</f>
        <v/>
      </c>
    </row>
    <row r="1927" spans="1:11" s="74" customFormat="1" ht="12" x14ac:dyDescent="0.2">
      <c r="A1927" s="78" t="str">
        <f>PRESUPUESTO!I1926</f>
        <v/>
      </c>
      <c r="B1927" s="78"/>
      <c r="C1927" s="107" t="str">
        <f>PRESUPUESTO!K1926</f>
        <v/>
      </c>
      <c r="D1927" s="87" t="str">
        <f>PRESUPUESTO!L1926</f>
        <v/>
      </c>
      <c r="E1927" s="56" t="str">
        <f>PRESUPUESTO!N1926</f>
        <v/>
      </c>
      <c r="F1927" s="50"/>
      <c r="G1927" s="89" t="str">
        <f>IF(PRESUPUESTO!S1926="","",PRESUPUESTO!S1926)</f>
        <v/>
      </c>
      <c r="H1927" s="89" t="str">
        <f>PRESUPUESTO!T1926</f>
        <v/>
      </c>
      <c r="I1927" s="97" t="str">
        <f>PRESUPUESTO!U1926</f>
        <v/>
      </c>
      <c r="K1927" s="45" t="str">
        <f>PRESUPUESTO!X1926</f>
        <v/>
      </c>
    </row>
    <row r="1928" spans="1:11" s="74" customFormat="1" ht="12" x14ac:dyDescent="0.2">
      <c r="A1928" s="78" t="str">
        <f>PRESUPUESTO!I1927</f>
        <v/>
      </c>
      <c r="B1928" s="78"/>
      <c r="C1928" s="107" t="str">
        <f>PRESUPUESTO!K1927</f>
        <v/>
      </c>
      <c r="D1928" s="87" t="str">
        <f>PRESUPUESTO!L1927</f>
        <v/>
      </c>
      <c r="E1928" s="56" t="str">
        <f>PRESUPUESTO!N1927</f>
        <v/>
      </c>
      <c r="F1928" s="50"/>
      <c r="G1928" s="89" t="str">
        <f>IF(PRESUPUESTO!S1927="","",PRESUPUESTO!S1927)</f>
        <v/>
      </c>
      <c r="H1928" s="89" t="str">
        <f>PRESUPUESTO!T1927</f>
        <v/>
      </c>
      <c r="I1928" s="97" t="str">
        <f>PRESUPUESTO!U1927</f>
        <v/>
      </c>
      <c r="K1928" s="45" t="str">
        <f>PRESUPUESTO!X1927</f>
        <v/>
      </c>
    </row>
    <row r="1929" spans="1:11" s="74" customFormat="1" ht="12" x14ac:dyDescent="0.2">
      <c r="A1929" s="78" t="str">
        <f>PRESUPUESTO!I1928</f>
        <v/>
      </c>
      <c r="B1929" s="78"/>
      <c r="C1929" s="107" t="str">
        <f>PRESUPUESTO!K1928</f>
        <v/>
      </c>
      <c r="D1929" s="87" t="str">
        <f>PRESUPUESTO!L1928</f>
        <v/>
      </c>
      <c r="E1929" s="56" t="str">
        <f>PRESUPUESTO!N1928</f>
        <v/>
      </c>
      <c r="F1929" s="50"/>
      <c r="G1929" s="89" t="str">
        <f>IF(PRESUPUESTO!S1928="","",PRESUPUESTO!S1928)</f>
        <v/>
      </c>
      <c r="H1929" s="89" t="str">
        <f>PRESUPUESTO!T1928</f>
        <v/>
      </c>
      <c r="I1929" s="97" t="str">
        <f>PRESUPUESTO!U1928</f>
        <v/>
      </c>
      <c r="K1929" s="45" t="str">
        <f>PRESUPUESTO!X1928</f>
        <v/>
      </c>
    </row>
    <row r="1930" spans="1:11" s="74" customFormat="1" ht="12" x14ac:dyDescent="0.2">
      <c r="A1930" s="78" t="str">
        <f>PRESUPUESTO!I1929</f>
        <v/>
      </c>
      <c r="B1930" s="78"/>
      <c r="C1930" s="107" t="str">
        <f>PRESUPUESTO!K1929</f>
        <v/>
      </c>
      <c r="D1930" s="87" t="str">
        <f>PRESUPUESTO!L1929</f>
        <v/>
      </c>
      <c r="E1930" s="56" t="str">
        <f>PRESUPUESTO!N1929</f>
        <v/>
      </c>
      <c r="F1930" s="50"/>
      <c r="G1930" s="89" t="str">
        <f>IF(PRESUPUESTO!S1929="","",PRESUPUESTO!S1929)</f>
        <v/>
      </c>
      <c r="H1930" s="89" t="str">
        <f>PRESUPUESTO!T1929</f>
        <v/>
      </c>
      <c r="I1930" s="97" t="str">
        <f>PRESUPUESTO!U1929</f>
        <v/>
      </c>
      <c r="K1930" s="45" t="str">
        <f>PRESUPUESTO!X1929</f>
        <v/>
      </c>
    </row>
    <row r="1931" spans="1:11" s="74" customFormat="1" ht="12" x14ac:dyDescent="0.2">
      <c r="A1931" s="78" t="str">
        <f>PRESUPUESTO!I1930</f>
        <v/>
      </c>
      <c r="B1931" s="78"/>
      <c r="C1931" s="107" t="str">
        <f>PRESUPUESTO!K1930</f>
        <v/>
      </c>
      <c r="D1931" s="87" t="str">
        <f>PRESUPUESTO!L1930</f>
        <v/>
      </c>
      <c r="E1931" s="56" t="str">
        <f>PRESUPUESTO!N1930</f>
        <v/>
      </c>
      <c r="F1931" s="50"/>
      <c r="G1931" s="89" t="str">
        <f>IF(PRESUPUESTO!S1930="","",PRESUPUESTO!S1930)</f>
        <v/>
      </c>
      <c r="H1931" s="89" t="str">
        <f>PRESUPUESTO!T1930</f>
        <v/>
      </c>
      <c r="I1931" s="97" t="str">
        <f>PRESUPUESTO!U1930</f>
        <v/>
      </c>
      <c r="K1931" s="45" t="str">
        <f>PRESUPUESTO!X1930</f>
        <v/>
      </c>
    </row>
    <row r="1932" spans="1:11" s="74" customFormat="1" ht="12" x14ac:dyDescent="0.2">
      <c r="A1932" s="78" t="str">
        <f>PRESUPUESTO!I1931</f>
        <v/>
      </c>
      <c r="B1932" s="78"/>
      <c r="C1932" s="107" t="str">
        <f>PRESUPUESTO!K1931</f>
        <v/>
      </c>
      <c r="D1932" s="87" t="str">
        <f>PRESUPUESTO!L1931</f>
        <v/>
      </c>
      <c r="E1932" s="56" t="str">
        <f>PRESUPUESTO!N1931</f>
        <v/>
      </c>
      <c r="F1932" s="50"/>
      <c r="G1932" s="89" t="str">
        <f>IF(PRESUPUESTO!S1931="","",PRESUPUESTO!S1931)</f>
        <v/>
      </c>
      <c r="H1932" s="89" t="str">
        <f>PRESUPUESTO!T1931</f>
        <v/>
      </c>
      <c r="I1932" s="97" t="str">
        <f>PRESUPUESTO!U1931</f>
        <v/>
      </c>
      <c r="K1932" s="45" t="str">
        <f>PRESUPUESTO!X1931</f>
        <v/>
      </c>
    </row>
    <row r="1933" spans="1:11" s="74" customFormat="1" ht="12" x14ac:dyDescent="0.2">
      <c r="A1933" s="78" t="str">
        <f>PRESUPUESTO!I1932</f>
        <v/>
      </c>
      <c r="B1933" s="78"/>
      <c r="C1933" s="107" t="str">
        <f>PRESUPUESTO!K1932</f>
        <v/>
      </c>
      <c r="D1933" s="87" t="str">
        <f>PRESUPUESTO!L1932</f>
        <v/>
      </c>
      <c r="E1933" s="56" t="str">
        <f>PRESUPUESTO!N1932</f>
        <v/>
      </c>
      <c r="F1933" s="50"/>
      <c r="G1933" s="89" t="str">
        <f>IF(PRESUPUESTO!S1932="","",PRESUPUESTO!S1932)</f>
        <v/>
      </c>
      <c r="H1933" s="89" t="str">
        <f>PRESUPUESTO!T1932</f>
        <v/>
      </c>
      <c r="I1933" s="97" t="str">
        <f>PRESUPUESTO!U1932</f>
        <v/>
      </c>
      <c r="K1933" s="45" t="str">
        <f>PRESUPUESTO!X1932</f>
        <v/>
      </c>
    </row>
    <row r="1934" spans="1:11" s="74" customFormat="1" ht="12" x14ac:dyDescent="0.2">
      <c r="A1934" s="78" t="str">
        <f>PRESUPUESTO!I1933</f>
        <v/>
      </c>
      <c r="B1934" s="78"/>
      <c r="C1934" s="107" t="str">
        <f>PRESUPUESTO!K1933</f>
        <v/>
      </c>
      <c r="D1934" s="87" t="str">
        <f>PRESUPUESTO!L1933</f>
        <v/>
      </c>
      <c r="E1934" s="56" t="str">
        <f>PRESUPUESTO!N1933</f>
        <v/>
      </c>
      <c r="F1934" s="50"/>
      <c r="G1934" s="89" t="str">
        <f>IF(PRESUPUESTO!S1933="","",PRESUPUESTO!S1933)</f>
        <v/>
      </c>
      <c r="H1934" s="89" t="str">
        <f>PRESUPUESTO!T1933</f>
        <v/>
      </c>
      <c r="I1934" s="97" t="str">
        <f>PRESUPUESTO!U1933</f>
        <v/>
      </c>
      <c r="K1934" s="45" t="str">
        <f>PRESUPUESTO!X1933</f>
        <v/>
      </c>
    </row>
    <row r="1935" spans="1:11" s="74" customFormat="1" ht="12" x14ac:dyDescent="0.2">
      <c r="A1935" s="78" t="str">
        <f>PRESUPUESTO!I1934</f>
        <v/>
      </c>
      <c r="B1935" s="78"/>
      <c r="C1935" s="107" t="str">
        <f>PRESUPUESTO!K1934</f>
        <v/>
      </c>
      <c r="D1935" s="87" t="str">
        <f>PRESUPUESTO!L1934</f>
        <v/>
      </c>
      <c r="E1935" s="56" t="str">
        <f>PRESUPUESTO!N1934</f>
        <v/>
      </c>
      <c r="F1935" s="50"/>
      <c r="G1935" s="89" t="str">
        <f>IF(PRESUPUESTO!S1934="","",PRESUPUESTO!S1934)</f>
        <v/>
      </c>
      <c r="H1935" s="89" t="str">
        <f>PRESUPUESTO!T1934</f>
        <v/>
      </c>
      <c r="I1935" s="97" t="str">
        <f>PRESUPUESTO!U1934</f>
        <v/>
      </c>
      <c r="K1935" s="45" t="str">
        <f>PRESUPUESTO!X1934</f>
        <v/>
      </c>
    </row>
    <row r="1936" spans="1:11" s="74" customFormat="1" ht="12" x14ac:dyDescent="0.2">
      <c r="A1936" s="78" t="str">
        <f>PRESUPUESTO!I1935</f>
        <v/>
      </c>
      <c r="B1936" s="78"/>
      <c r="C1936" s="107" t="str">
        <f>PRESUPUESTO!K1935</f>
        <v/>
      </c>
      <c r="D1936" s="87" t="str">
        <f>PRESUPUESTO!L1935</f>
        <v/>
      </c>
      <c r="E1936" s="56" t="str">
        <f>PRESUPUESTO!N1935</f>
        <v/>
      </c>
      <c r="F1936" s="50"/>
      <c r="G1936" s="89" t="str">
        <f>IF(PRESUPUESTO!S1935="","",PRESUPUESTO!S1935)</f>
        <v/>
      </c>
      <c r="H1936" s="89" t="str">
        <f>PRESUPUESTO!T1935</f>
        <v/>
      </c>
      <c r="I1936" s="97" t="str">
        <f>PRESUPUESTO!U1935</f>
        <v/>
      </c>
      <c r="K1936" s="45" t="str">
        <f>PRESUPUESTO!X1935</f>
        <v/>
      </c>
    </row>
    <row r="1937" spans="1:11" s="74" customFormat="1" ht="12" x14ac:dyDescent="0.2">
      <c r="A1937" s="78" t="str">
        <f>PRESUPUESTO!I1936</f>
        <v/>
      </c>
      <c r="B1937" s="78"/>
      <c r="C1937" s="107" t="str">
        <f>PRESUPUESTO!K1936</f>
        <v/>
      </c>
      <c r="D1937" s="87" t="str">
        <f>PRESUPUESTO!L1936</f>
        <v/>
      </c>
      <c r="E1937" s="56" t="str">
        <f>PRESUPUESTO!N1936</f>
        <v/>
      </c>
      <c r="F1937" s="50"/>
      <c r="G1937" s="89" t="str">
        <f>IF(PRESUPUESTO!S1936="","",PRESUPUESTO!S1936)</f>
        <v/>
      </c>
      <c r="H1937" s="89" t="str">
        <f>PRESUPUESTO!T1936</f>
        <v/>
      </c>
      <c r="I1937" s="97" t="str">
        <f>PRESUPUESTO!U1936</f>
        <v/>
      </c>
      <c r="K1937" s="45" t="str">
        <f>PRESUPUESTO!X1936</f>
        <v/>
      </c>
    </row>
    <row r="1938" spans="1:11" s="74" customFormat="1" ht="12" x14ac:dyDescent="0.2">
      <c r="A1938" s="78" t="str">
        <f>PRESUPUESTO!I1937</f>
        <v/>
      </c>
      <c r="B1938" s="78"/>
      <c r="C1938" s="107" t="str">
        <f>PRESUPUESTO!K1937</f>
        <v/>
      </c>
      <c r="D1938" s="87" t="str">
        <f>PRESUPUESTO!L1937</f>
        <v/>
      </c>
      <c r="E1938" s="56" t="str">
        <f>PRESUPUESTO!N1937</f>
        <v/>
      </c>
      <c r="F1938" s="50"/>
      <c r="G1938" s="89" t="str">
        <f>IF(PRESUPUESTO!S1937="","",PRESUPUESTO!S1937)</f>
        <v/>
      </c>
      <c r="H1938" s="89" t="str">
        <f>PRESUPUESTO!T1937</f>
        <v/>
      </c>
      <c r="I1938" s="97" t="str">
        <f>PRESUPUESTO!U1937</f>
        <v/>
      </c>
      <c r="K1938" s="45" t="str">
        <f>PRESUPUESTO!X1937</f>
        <v/>
      </c>
    </row>
    <row r="1939" spans="1:11" s="74" customFormat="1" ht="12" x14ac:dyDescent="0.2">
      <c r="A1939" s="78" t="str">
        <f>PRESUPUESTO!I1938</f>
        <v/>
      </c>
      <c r="B1939" s="78"/>
      <c r="C1939" s="107" t="str">
        <f>PRESUPUESTO!K1938</f>
        <v/>
      </c>
      <c r="D1939" s="87" t="str">
        <f>PRESUPUESTO!L1938</f>
        <v/>
      </c>
      <c r="E1939" s="56" t="str">
        <f>PRESUPUESTO!N1938</f>
        <v/>
      </c>
      <c r="F1939" s="50"/>
      <c r="G1939" s="89" t="str">
        <f>IF(PRESUPUESTO!S1938="","",PRESUPUESTO!S1938)</f>
        <v/>
      </c>
      <c r="H1939" s="89" t="str">
        <f>PRESUPUESTO!T1938</f>
        <v/>
      </c>
      <c r="I1939" s="97" t="str">
        <f>PRESUPUESTO!U1938</f>
        <v/>
      </c>
      <c r="K1939" s="45" t="str">
        <f>PRESUPUESTO!X1938</f>
        <v/>
      </c>
    </row>
    <row r="1940" spans="1:11" s="74" customFormat="1" ht="12" x14ac:dyDescent="0.2">
      <c r="A1940" s="78" t="str">
        <f>PRESUPUESTO!I1939</f>
        <v/>
      </c>
      <c r="B1940" s="78"/>
      <c r="C1940" s="107" t="str">
        <f>PRESUPUESTO!K1939</f>
        <v/>
      </c>
      <c r="D1940" s="87" t="str">
        <f>PRESUPUESTO!L1939</f>
        <v/>
      </c>
      <c r="E1940" s="56" t="str">
        <f>PRESUPUESTO!N1939</f>
        <v/>
      </c>
      <c r="F1940" s="50"/>
      <c r="G1940" s="89" t="str">
        <f>IF(PRESUPUESTO!S1939="","",PRESUPUESTO!S1939)</f>
        <v/>
      </c>
      <c r="H1940" s="89" t="str">
        <f>PRESUPUESTO!T1939</f>
        <v/>
      </c>
      <c r="I1940" s="97" t="str">
        <f>PRESUPUESTO!U1939</f>
        <v/>
      </c>
      <c r="K1940" s="45" t="str">
        <f>PRESUPUESTO!X1939</f>
        <v/>
      </c>
    </row>
    <row r="1941" spans="1:11" s="74" customFormat="1" ht="12" x14ac:dyDescent="0.2">
      <c r="A1941" s="78" t="str">
        <f>PRESUPUESTO!I1940</f>
        <v/>
      </c>
      <c r="B1941" s="78"/>
      <c r="C1941" s="107" t="str">
        <f>PRESUPUESTO!K1940</f>
        <v/>
      </c>
      <c r="D1941" s="87" t="str">
        <f>PRESUPUESTO!L1940</f>
        <v/>
      </c>
      <c r="E1941" s="56" t="str">
        <f>PRESUPUESTO!N1940</f>
        <v/>
      </c>
      <c r="F1941" s="50"/>
      <c r="G1941" s="89" t="str">
        <f>IF(PRESUPUESTO!S1940="","",PRESUPUESTO!S1940)</f>
        <v/>
      </c>
      <c r="H1941" s="89" t="str">
        <f>PRESUPUESTO!T1940</f>
        <v/>
      </c>
      <c r="I1941" s="97" t="str">
        <f>PRESUPUESTO!U1940</f>
        <v/>
      </c>
      <c r="K1941" s="45" t="str">
        <f>PRESUPUESTO!X1940</f>
        <v/>
      </c>
    </row>
    <row r="1942" spans="1:11" s="74" customFormat="1" ht="12" x14ac:dyDescent="0.2">
      <c r="A1942" s="78" t="str">
        <f>PRESUPUESTO!I1941</f>
        <v/>
      </c>
      <c r="B1942" s="78"/>
      <c r="C1942" s="107" t="str">
        <f>PRESUPUESTO!K1941</f>
        <v/>
      </c>
      <c r="D1942" s="87" t="str">
        <f>PRESUPUESTO!L1941</f>
        <v/>
      </c>
      <c r="E1942" s="56" t="str">
        <f>PRESUPUESTO!N1941</f>
        <v/>
      </c>
      <c r="F1942" s="50"/>
      <c r="G1942" s="89" t="str">
        <f>IF(PRESUPUESTO!S1941="","",PRESUPUESTO!S1941)</f>
        <v/>
      </c>
      <c r="H1942" s="89" t="str">
        <f>PRESUPUESTO!T1941</f>
        <v/>
      </c>
      <c r="I1942" s="97" t="str">
        <f>PRESUPUESTO!U1941</f>
        <v/>
      </c>
      <c r="K1942" s="45" t="str">
        <f>PRESUPUESTO!X1941</f>
        <v/>
      </c>
    </row>
    <row r="1943" spans="1:11" s="74" customFormat="1" ht="12" x14ac:dyDescent="0.2">
      <c r="A1943" s="78" t="str">
        <f>PRESUPUESTO!I1942</f>
        <v/>
      </c>
      <c r="B1943" s="78"/>
      <c r="C1943" s="107" t="str">
        <f>PRESUPUESTO!K1942</f>
        <v/>
      </c>
      <c r="D1943" s="87" t="str">
        <f>PRESUPUESTO!L1942</f>
        <v/>
      </c>
      <c r="E1943" s="56" t="str">
        <f>PRESUPUESTO!N1942</f>
        <v/>
      </c>
      <c r="F1943" s="50"/>
      <c r="G1943" s="89" t="str">
        <f>IF(PRESUPUESTO!S1942="","",PRESUPUESTO!S1942)</f>
        <v/>
      </c>
      <c r="H1943" s="89" t="str">
        <f>PRESUPUESTO!T1942</f>
        <v/>
      </c>
      <c r="I1943" s="97" t="str">
        <f>PRESUPUESTO!U1942</f>
        <v/>
      </c>
      <c r="K1943" s="45" t="str">
        <f>PRESUPUESTO!X1942</f>
        <v/>
      </c>
    </row>
    <row r="1944" spans="1:11" s="74" customFormat="1" ht="12" x14ac:dyDescent="0.2">
      <c r="A1944" s="78" t="str">
        <f>PRESUPUESTO!I1943</f>
        <v/>
      </c>
      <c r="B1944" s="78"/>
      <c r="C1944" s="107" t="str">
        <f>PRESUPUESTO!K1943</f>
        <v/>
      </c>
      <c r="D1944" s="87" t="str">
        <f>PRESUPUESTO!L1943</f>
        <v/>
      </c>
      <c r="E1944" s="56" t="str">
        <f>PRESUPUESTO!N1943</f>
        <v/>
      </c>
      <c r="F1944" s="50"/>
      <c r="G1944" s="89" t="str">
        <f>IF(PRESUPUESTO!S1943="","",PRESUPUESTO!S1943)</f>
        <v/>
      </c>
      <c r="H1944" s="89" t="str">
        <f>PRESUPUESTO!T1943</f>
        <v/>
      </c>
      <c r="I1944" s="97" t="str">
        <f>PRESUPUESTO!U1943</f>
        <v/>
      </c>
      <c r="K1944" s="45" t="str">
        <f>PRESUPUESTO!X1943</f>
        <v/>
      </c>
    </row>
    <row r="1945" spans="1:11" s="74" customFormat="1" ht="12" x14ac:dyDescent="0.2">
      <c r="A1945" s="78" t="str">
        <f>PRESUPUESTO!I1944</f>
        <v/>
      </c>
      <c r="B1945" s="78"/>
      <c r="C1945" s="107" t="str">
        <f>PRESUPUESTO!K1944</f>
        <v/>
      </c>
      <c r="D1945" s="87" t="str">
        <f>PRESUPUESTO!L1944</f>
        <v/>
      </c>
      <c r="E1945" s="56" t="str">
        <f>PRESUPUESTO!N1944</f>
        <v/>
      </c>
      <c r="F1945" s="50"/>
      <c r="G1945" s="89" t="str">
        <f>IF(PRESUPUESTO!S1944="","",PRESUPUESTO!S1944)</f>
        <v/>
      </c>
      <c r="H1945" s="89" t="str">
        <f>PRESUPUESTO!T1944</f>
        <v/>
      </c>
      <c r="I1945" s="97" t="str">
        <f>PRESUPUESTO!U1944</f>
        <v/>
      </c>
      <c r="K1945" s="45" t="str">
        <f>PRESUPUESTO!X1944</f>
        <v/>
      </c>
    </row>
    <row r="1946" spans="1:11" s="74" customFormat="1" ht="12" x14ac:dyDescent="0.2">
      <c r="A1946" s="78" t="str">
        <f>PRESUPUESTO!I1945</f>
        <v/>
      </c>
      <c r="B1946" s="78"/>
      <c r="C1946" s="107" t="str">
        <f>PRESUPUESTO!K1945</f>
        <v/>
      </c>
      <c r="D1946" s="87" t="str">
        <f>PRESUPUESTO!L1945</f>
        <v/>
      </c>
      <c r="E1946" s="56" t="str">
        <f>PRESUPUESTO!N1945</f>
        <v/>
      </c>
      <c r="F1946" s="50"/>
      <c r="G1946" s="89" t="str">
        <f>IF(PRESUPUESTO!S1945="","",PRESUPUESTO!S1945)</f>
        <v/>
      </c>
      <c r="H1946" s="89" t="str">
        <f>PRESUPUESTO!T1945</f>
        <v/>
      </c>
      <c r="I1946" s="97" t="str">
        <f>PRESUPUESTO!U1945</f>
        <v/>
      </c>
      <c r="K1946" s="45" t="str">
        <f>PRESUPUESTO!X1945</f>
        <v/>
      </c>
    </row>
    <row r="1947" spans="1:11" s="74" customFormat="1" ht="12" x14ac:dyDescent="0.2">
      <c r="A1947" s="78" t="str">
        <f>PRESUPUESTO!I1946</f>
        <v/>
      </c>
      <c r="B1947" s="78"/>
      <c r="C1947" s="107" t="str">
        <f>PRESUPUESTO!K1946</f>
        <v/>
      </c>
      <c r="D1947" s="87" t="str">
        <f>PRESUPUESTO!L1946</f>
        <v/>
      </c>
      <c r="E1947" s="56" t="str">
        <f>PRESUPUESTO!N1946</f>
        <v/>
      </c>
      <c r="F1947" s="50"/>
      <c r="G1947" s="89" t="str">
        <f>IF(PRESUPUESTO!S1946="","",PRESUPUESTO!S1946)</f>
        <v/>
      </c>
      <c r="H1947" s="89" t="str">
        <f>PRESUPUESTO!T1946</f>
        <v/>
      </c>
      <c r="I1947" s="97" t="str">
        <f>PRESUPUESTO!U1946</f>
        <v/>
      </c>
      <c r="K1947" s="45" t="str">
        <f>PRESUPUESTO!X1946</f>
        <v/>
      </c>
    </row>
    <row r="1948" spans="1:11" s="74" customFormat="1" ht="12" x14ac:dyDescent="0.2">
      <c r="A1948" s="78" t="str">
        <f>PRESUPUESTO!I1947</f>
        <v/>
      </c>
      <c r="B1948" s="78"/>
      <c r="C1948" s="107" t="str">
        <f>PRESUPUESTO!K1947</f>
        <v/>
      </c>
      <c r="D1948" s="87" t="str">
        <f>PRESUPUESTO!L1947</f>
        <v/>
      </c>
      <c r="E1948" s="56" t="str">
        <f>PRESUPUESTO!N1947</f>
        <v/>
      </c>
      <c r="F1948" s="50"/>
      <c r="G1948" s="89" t="str">
        <f>IF(PRESUPUESTO!S1947="","",PRESUPUESTO!S1947)</f>
        <v/>
      </c>
      <c r="H1948" s="89" t="str">
        <f>PRESUPUESTO!T1947</f>
        <v/>
      </c>
      <c r="I1948" s="97" t="str">
        <f>PRESUPUESTO!U1947</f>
        <v/>
      </c>
      <c r="K1948" s="45" t="str">
        <f>PRESUPUESTO!X1947</f>
        <v/>
      </c>
    </row>
    <row r="1949" spans="1:11" s="74" customFormat="1" ht="12" x14ac:dyDescent="0.2">
      <c r="A1949" s="78" t="str">
        <f>PRESUPUESTO!I1948</f>
        <v/>
      </c>
      <c r="B1949" s="78"/>
      <c r="C1949" s="107" t="str">
        <f>PRESUPUESTO!K1948</f>
        <v/>
      </c>
      <c r="D1949" s="87" t="str">
        <f>PRESUPUESTO!L1948</f>
        <v/>
      </c>
      <c r="E1949" s="56" t="str">
        <f>PRESUPUESTO!N1948</f>
        <v/>
      </c>
      <c r="F1949" s="50"/>
      <c r="G1949" s="89" t="str">
        <f>IF(PRESUPUESTO!S1948="","",PRESUPUESTO!S1948)</f>
        <v/>
      </c>
      <c r="H1949" s="89" t="str">
        <f>PRESUPUESTO!T1948</f>
        <v/>
      </c>
      <c r="I1949" s="97" t="str">
        <f>PRESUPUESTO!U1948</f>
        <v/>
      </c>
      <c r="K1949" s="45" t="str">
        <f>PRESUPUESTO!X1948</f>
        <v/>
      </c>
    </row>
    <row r="1950" spans="1:11" s="74" customFormat="1" ht="12" x14ac:dyDescent="0.2">
      <c r="A1950" s="78" t="str">
        <f>PRESUPUESTO!I1949</f>
        <v/>
      </c>
      <c r="B1950" s="78"/>
      <c r="C1950" s="107" t="str">
        <f>PRESUPUESTO!K1949</f>
        <v/>
      </c>
      <c r="D1950" s="87" t="str">
        <f>PRESUPUESTO!L1949</f>
        <v/>
      </c>
      <c r="E1950" s="56" t="str">
        <f>PRESUPUESTO!N1949</f>
        <v/>
      </c>
      <c r="F1950" s="50"/>
      <c r="G1950" s="89" t="str">
        <f>IF(PRESUPUESTO!S1949="","",PRESUPUESTO!S1949)</f>
        <v/>
      </c>
      <c r="H1950" s="89" t="str">
        <f>PRESUPUESTO!T1949</f>
        <v/>
      </c>
      <c r="I1950" s="97" t="str">
        <f>PRESUPUESTO!U1949</f>
        <v/>
      </c>
      <c r="K1950" s="45" t="str">
        <f>PRESUPUESTO!X1949</f>
        <v/>
      </c>
    </row>
    <row r="1951" spans="1:11" s="74" customFormat="1" ht="12" x14ac:dyDescent="0.2">
      <c r="A1951" s="78" t="str">
        <f>PRESUPUESTO!I1950</f>
        <v/>
      </c>
      <c r="B1951" s="78"/>
      <c r="C1951" s="107" t="str">
        <f>PRESUPUESTO!K1950</f>
        <v/>
      </c>
      <c r="D1951" s="87" t="str">
        <f>PRESUPUESTO!L1950</f>
        <v/>
      </c>
      <c r="E1951" s="56" t="str">
        <f>PRESUPUESTO!N1950</f>
        <v/>
      </c>
      <c r="F1951" s="50"/>
      <c r="G1951" s="89" t="str">
        <f>IF(PRESUPUESTO!S1950="","",PRESUPUESTO!S1950)</f>
        <v/>
      </c>
      <c r="H1951" s="89" t="str">
        <f>PRESUPUESTO!T1950</f>
        <v/>
      </c>
      <c r="I1951" s="97" t="str">
        <f>PRESUPUESTO!U1950</f>
        <v/>
      </c>
      <c r="K1951" s="45" t="str">
        <f>PRESUPUESTO!X1950</f>
        <v/>
      </c>
    </row>
    <row r="1952" spans="1:11" s="74" customFormat="1" ht="12" x14ac:dyDescent="0.2">
      <c r="A1952" s="78" t="str">
        <f>PRESUPUESTO!I1951</f>
        <v/>
      </c>
      <c r="B1952" s="78"/>
      <c r="C1952" s="107" t="str">
        <f>PRESUPUESTO!K1951</f>
        <v/>
      </c>
      <c r="D1952" s="87" t="str">
        <f>PRESUPUESTO!L1951</f>
        <v/>
      </c>
      <c r="E1952" s="56" t="str">
        <f>PRESUPUESTO!N1951</f>
        <v/>
      </c>
      <c r="F1952" s="50"/>
      <c r="G1952" s="89" t="str">
        <f>IF(PRESUPUESTO!S1951="","",PRESUPUESTO!S1951)</f>
        <v/>
      </c>
      <c r="H1952" s="89" t="str">
        <f>PRESUPUESTO!T1951</f>
        <v/>
      </c>
      <c r="I1952" s="97" t="str">
        <f>PRESUPUESTO!U1951</f>
        <v/>
      </c>
      <c r="K1952" s="45" t="str">
        <f>PRESUPUESTO!X1951</f>
        <v/>
      </c>
    </row>
    <row r="1953" spans="1:11" s="74" customFormat="1" ht="12" x14ac:dyDescent="0.2">
      <c r="A1953" s="78" t="str">
        <f>PRESUPUESTO!I1952</f>
        <v/>
      </c>
      <c r="B1953" s="78"/>
      <c r="C1953" s="107" t="str">
        <f>PRESUPUESTO!K1952</f>
        <v/>
      </c>
      <c r="D1953" s="87" t="str">
        <f>PRESUPUESTO!L1952</f>
        <v/>
      </c>
      <c r="E1953" s="56" t="str">
        <f>PRESUPUESTO!N1952</f>
        <v/>
      </c>
      <c r="F1953" s="50"/>
      <c r="G1953" s="89" t="str">
        <f>IF(PRESUPUESTO!S1952="","",PRESUPUESTO!S1952)</f>
        <v/>
      </c>
      <c r="H1953" s="89" t="str">
        <f>PRESUPUESTO!T1952</f>
        <v/>
      </c>
      <c r="I1953" s="97" t="str">
        <f>PRESUPUESTO!U1952</f>
        <v/>
      </c>
      <c r="K1953" s="45" t="str">
        <f>PRESUPUESTO!X1952</f>
        <v/>
      </c>
    </row>
    <row r="1954" spans="1:11" s="74" customFormat="1" ht="12" x14ac:dyDescent="0.2">
      <c r="A1954" s="78" t="str">
        <f>PRESUPUESTO!I1953</f>
        <v/>
      </c>
      <c r="B1954" s="78"/>
      <c r="C1954" s="107" t="str">
        <f>PRESUPUESTO!K1953</f>
        <v/>
      </c>
      <c r="D1954" s="87" t="str">
        <f>PRESUPUESTO!L1953</f>
        <v/>
      </c>
      <c r="E1954" s="56" t="str">
        <f>PRESUPUESTO!N1953</f>
        <v/>
      </c>
      <c r="F1954" s="50"/>
      <c r="G1954" s="89" t="str">
        <f>IF(PRESUPUESTO!S1953="","",PRESUPUESTO!S1953)</f>
        <v/>
      </c>
      <c r="H1954" s="89" t="str">
        <f>PRESUPUESTO!T1953</f>
        <v/>
      </c>
      <c r="I1954" s="97" t="str">
        <f>PRESUPUESTO!U1953</f>
        <v/>
      </c>
      <c r="K1954" s="45" t="str">
        <f>PRESUPUESTO!X1953</f>
        <v/>
      </c>
    </row>
    <row r="1955" spans="1:11" s="74" customFormat="1" ht="12" x14ac:dyDescent="0.2">
      <c r="A1955" s="78" t="str">
        <f>PRESUPUESTO!I1954</f>
        <v/>
      </c>
      <c r="B1955" s="78"/>
      <c r="C1955" s="107" t="str">
        <f>PRESUPUESTO!K1954</f>
        <v/>
      </c>
      <c r="D1955" s="87" t="str">
        <f>PRESUPUESTO!L1954</f>
        <v/>
      </c>
      <c r="E1955" s="56" t="str">
        <f>PRESUPUESTO!N1954</f>
        <v/>
      </c>
      <c r="F1955" s="50"/>
      <c r="G1955" s="89" t="str">
        <f>IF(PRESUPUESTO!S1954="","",PRESUPUESTO!S1954)</f>
        <v/>
      </c>
      <c r="H1955" s="89" t="str">
        <f>PRESUPUESTO!T1954</f>
        <v/>
      </c>
      <c r="I1955" s="97" t="str">
        <f>PRESUPUESTO!U1954</f>
        <v/>
      </c>
      <c r="K1955" s="45" t="str">
        <f>PRESUPUESTO!X1954</f>
        <v/>
      </c>
    </row>
    <row r="1956" spans="1:11" s="74" customFormat="1" ht="12" x14ac:dyDescent="0.2">
      <c r="A1956" s="78" t="str">
        <f>PRESUPUESTO!I1955</f>
        <v/>
      </c>
      <c r="B1956" s="78"/>
      <c r="C1956" s="107" t="str">
        <f>PRESUPUESTO!K1955</f>
        <v/>
      </c>
      <c r="D1956" s="87" t="str">
        <f>PRESUPUESTO!L1955</f>
        <v/>
      </c>
      <c r="E1956" s="56" t="str">
        <f>PRESUPUESTO!N1955</f>
        <v/>
      </c>
      <c r="F1956" s="50"/>
      <c r="G1956" s="89" t="str">
        <f>IF(PRESUPUESTO!S1955="","",PRESUPUESTO!S1955)</f>
        <v/>
      </c>
      <c r="H1956" s="89" t="str">
        <f>PRESUPUESTO!T1955</f>
        <v/>
      </c>
      <c r="I1956" s="97" t="str">
        <f>PRESUPUESTO!U1955</f>
        <v/>
      </c>
      <c r="K1956" s="45" t="str">
        <f>PRESUPUESTO!X1955</f>
        <v/>
      </c>
    </row>
    <row r="1957" spans="1:11" s="74" customFormat="1" ht="12" x14ac:dyDescent="0.2">
      <c r="A1957" s="78" t="str">
        <f>PRESUPUESTO!I1956</f>
        <v/>
      </c>
      <c r="B1957" s="78"/>
      <c r="C1957" s="107" t="str">
        <f>PRESUPUESTO!K1956</f>
        <v/>
      </c>
      <c r="D1957" s="87" t="str">
        <f>PRESUPUESTO!L1956</f>
        <v/>
      </c>
      <c r="E1957" s="56" t="str">
        <f>PRESUPUESTO!N1956</f>
        <v/>
      </c>
      <c r="F1957" s="50"/>
      <c r="G1957" s="89" t="str">
        <f>IF(PRESUPUESTO!S1956="","",PRESUPUESTO!S1956)</f>
        <v/>
      </c>
      <c r="H1957" s="89" t="str">
        <f>PRESUPUESTO!T1956</f>
        <v/>
      </c>
      <c r="I1957" s="97" t="str">
        <f>PRESUPUESTO!U1956</f>
        <v/>
      </c>
      <c r="K1957" s="45" t="str">
        <f>PRESUPUESTO!X1956</f>
        <v/>
      </c>
    </row>
    <row r="1958" spans="1:11" s="74" customFormat="1" ht="12" x14ac:dyDescent="0.2">
      <c r="A1958" s="78" t="str">
        <f>PRESUPUESTO!I1957</f>
        <v/>
      </c>
      <c r="B1958" s="78"/>
      <c r="C1958" s="107" t="str">
        <f>PRESUPUESTO!K1957</f>
        <v/>
      </c>
      <c r="D1958" s="87" t="str">
        <f>PRESUPUESTO!L1957</f>
        <v/>
      </c>
      <c r="E1958" s="56" t="str">
        <f>PRESUPUESTO!N1957</f>
        <v/>
      </c>
      <c r="F1958" s="50"/>
      <c r="G1958" s="89" t="str">
        <f>IF(PRESUPUESTO!S1957="","",PRESUPUESTO!S1957)</f>
        <v/>
      </c>
      <c r="H1958" s="89" t="str">
        <f>PRESUPUESTO!T1957</f>
        <v/>
      </c>
      <c r="I1958" s="97" t="str">
        <f>PRESUPUESTO!U1957</f>
        <v/>
      </c>
      <c r="K1958" s="45" t="str">
        <f>PRESUPUESTO!X1957</f>
        <v/>
      </c>
    </row>
    <row r="1959" spans="1:11" s="74" customFormat="1" ht="12" x14ac:dyDescent="0.2">
      <c r="A1959" s="78" t="str">
        <f>PRESUPUESTO!I1958</f>
        <v/>
      </c>
      <c r="B1959" s="78"/>
      <c r="C1959" s="107" t="str">
        <f>PRESUPUESTO!K1958</f>
        <v/>
      </c>
      <c r="D1959" s="87" t="str">
        <f>PRESUPUESTO!L1958</f>
        <v/>
      </c>
      <c r="E1959" s="56" t="str">
        <f>PRESUPUESTO!N1958</f>
        <v/>
      </c>
      <c r="F1959" s="50"/>
      <c r="G1959" s="89" t="str">
        <f>IF(PRESUPUESTO!S1958="","",PRESUPUESTO!S1958)</f>
        <v/>
      </c>
      <c r="H1959" s="89" t="str">
        <f>PRESUPUESTO!T1958</f>
        <v/>
      </c>
      <c r="I1959" s="97" t="str">
        <f>PRESUPUESTO!U1958</f>
        <v/>
      </c>
      <c r="K1959" s="45" t="str">
        <f>PRESUPUESTO!X1958</f>
        <v/>
      </c>
    </row>
    <row r="1960" spans="1:11" s="74" customFormat="1" ht="12" x14ac:dyDescent="0.2">
      <c r="A1960" s="78" t="str">
        <f>PRESUPUESTO!I1959</f>
        <v/>
      </c>
      <c r="B1960" s="78"/>
      <c r="C1960" s="107" t="str">
        <f>PRESUPUESTO!K1959</f>
        <v/>
      </c>
      <c r="D1960" s="87" t="str">
        <f>PRESUPUESTO!L1959</f>
        <v/>
      </c>
      <c r="E1960" s="56" t="str">
        <f>PRESUPUESTO!N1959</f>
        <v/>
      </c>
      <c r="F1960" s="50"/>
      <c r="G1960" s="89" t="str">
        <f>IF(PRESUPUESTO!S1959="","",PRESUPUESTO!S1959)</f>
        <v/>
      </c>
      <c r="H1960" s="89" t="str">
        <f>PRESUPUESTO!T1959</f>
        <v/>
      </c>
      <c r="I1960" s="97" t="str">
        <f>PRESUPUESTO!U1959</f>
        <v/>
      </c>
      <c r="K1960" s="45" t="str">
        <f>PRESUPUESTO!X1959</f>
        <v/>
      </c>
    </row>
    <row r="1961" spans="1:11" s="74" customFormat="1" ht="12" x14ac:dyDescent="0.2">
      <c r="A1961" s="78" t="str">
        <f>PRESUPUESTO!I1960</f>
        <v/>
      </c>
      <c r="B1961" s="78"/>
      <c r="C1961" s="107" t="str">
        <f>PRESUPUESTO!K1960</f>
        <v/>
      </c>
      <c r="D1961" s="87" t="str">
        <f>PRESUPUESTO!L1960</f>
        <v/>
      </c>
      <c r="E1961" s="56" t="str">
        <f>PRESUPUESTO!N1960</f>
        <v/>
      </c>
      <c r="F1961" s="50"/>
      <c r="G1961" s="89" t="str">
        <f>IF(PRESUPUESTO!S1960="","",PRESUPUESTO!S1960)</f>
        <v/>
      </c>
      <c r="H1961" s="89" t="str">
        <f>PRESUPUESTO!T1960</f>
        <v/>
      </c>
      <c r="I1961" s="97" t="str">
        <f>PRESUPUESTO!U1960</f>
        <v/>
      </c>
      <c r="K1961" s="45" t="str">
        <f>PRESUPUESTO!X1960</f>
        <v/>
      </c>
    </row>
    <row r="1962" spans="1:11" s="74" customFormat="1" ht="12" x14ac:dyDescent="0.2">
      <c r="A1962" s="78" t="str">
        <f>PRESUPUESTO!I1961</f>
        <v/>
      </c>
      <c r="B1962" s="78"/>
      <c r="C1962" s="107" t="str">
        <f>PRESUPUESTO!K1961</f>
        <v/>
      </c>
      <c r="D1962" s="87" t="str">
        <f>PRESUPUESTO!L1961</f>
        <v/>
      </c>
      <c r="E1962" s="56" t="str">
        <f>PRESUPUESTO!N1961</f>
        <v/>
      </c>
      <c r="F1962" s="50"/>
      <c r="G1962" s="89" t="str">
        <f>IF(PRESUPUESTO!S1961="","",PRESUPUESTO!S1961)</f>
        <v/>
      </c>
      <c r="H1962" s="89" t="str">
        <f>PRESUPUESTO!T1961</f>
        <v/>
      </c>
      <c r="I1962" s="97" t="str">
        <f>PRESUPUESTO!U1961</f>
        <v/>
      </c>
      <c r="K1962" s="45" t="str">
        <f>PRESUPUESTO!X1961</f>
        <v/>
      </c>
    </row>
    <row r="1963" spans="1:11" s="74" customFormat="1" ht="12" x14ac:dyDescent="0.2">
      <c r="A1963" s="78" t="str">
        <f>PRESUPUESTO!I1962</f>
        <v/>
      </c>
      <c r="B1963" s="78"/>
      <c r="C1963" s="107" t="str">
        <f>PRESUPUESTO!K1962</f>
        <v/>
      </c>
      <c r="D1963" s="87" t="str">
        <f>PRESUPUESTO!L1962</f>
        <v/>
      </c>
      <c r="E1963" s="56" t="str">
        <f>PRESUPUESTO!N1962</f>
        <v/>
      </c>
      <c r="F1963" s="50"/>
      <c r="G1963" s="89" t="str">
        <f>IF(PRESUPUESTO!S1962="","",PRESUPUESTO!S1962)</f>
        <v/>
      </c>
      <c r="H1963" s="89" t="str">
        <f>PRESUPUESTO!T1962</f>
        <v/>
      </c>
      <c r="I1963" s="97" t="str">
        <f>PRESUPUESTO!U1962</f>
        <v/>
      </c>
      <c r="K1963" s="45" t="str">
        <f>PRESUPUESTO!X1962</f>
        <v/>
      </c>
    </row>
    <row r="1964" spans="1:11" s="74" customFormat="1" ht="12" x14ac:dyDescent="0.2">
      <c r="A1964" s="78" t="str">
        <f>PRESUPUESTO!I1963</f>
        <v/>
      </c>
      <c r="B1964" s="78"/>
      <c r="C1964" s="107" t="str">
        <f>PRESUPUESTO!K1963</f>
        <v/>
      </c>
      <c r="D1964" s="87" t="str">
        <f>PRESUPUESTO!L1963</f>
        <v/>
      </c>
      <c r="E1964" s="56" t="str">
        <f>PRESUPUESTO!N1963</f>
        <v/>
      </c>
      <c r="F1964" s="50"/>
      <c r="G1964" s="89" t="str">
        <f>IF(PRESUPUESTO!S1963="","",PRESUPUESTO!S1963)</f>
        <v/>
      </c>
      <c r="H1964" s="89" t="str">
        <f>PRESUPUESTO!T1963</f>
        <v/>
      </c>
      <c r="I1964" s="97" t="str">
        <f>PRESUPUESTO!U1963</f>
        <v/>
      </c>
      <c r="K1964" s="45" t="str">
        <f>PRESUPUESTO!X1963</f>
        <v/>
      </c>
    </row>
    <row r="1965" spans="1:11" s="74" customFormat="1" ht="12" x14ac:dyDescent="0.2">
      <c r="A1965" s="78" t="str">
        <f>PRESUPUESTO!I1964</f>
        <v/>
      </c>
      <c r="B1965" s="78"/>
      <c r="C1965" s="107" t="str">
        <f>PRESUPUESTO!K1964</f>
        <v/>
      </c>
      <c r="D1965" s="87" t="str">
        <f>PRESUPUESTO!L1964</f>
        <v/>
      </c>
      <c r="E1965" s="56" t="str">
        <f>PRESUPUESTO!N1964</f>
        <v/>
      </c>
      <c r="F1965" s="50"/>
      <c r="G1965" s="89" t="str">
        <f>IF(PRESUPUESTO!S1964="","",PRESUPUESTO!S1964)</f>
        <v/>
      </c>
      <c r="H1965" s="89" t="str">
        <f>PRESUPUESTO!T1964</f>
        <v/>
      </c>
      <c r="I1965" s="97" t="str">
        <f>PRESUPUESTO!U1964</f>
        <v/>
      </c>
      <c r="K1965" s="45" t="str">
        <f>PRESUPUESTO!X1964</f>
        <v/>
      </c>
    </row>
    <row r="1966" spans="1:11" s="74" customFormat="1" ht="12" x14ac:dyDescent="0.2">
      <c r="A1966" s="78" t="str">
        <f>PRESUPUESTO!I1965</f>
        <v/>
      </c>
      <c r="B1966" s="78"/>
      <c r="C1966" s="107" t="str">
        <f>PRESUPUESTO!K1965</f>
        <v/>
      </c>
      <c r="D1966" s="87" t="str">
        <f>PRESUPUESTO!L1965</f>
        <v/>
      </c>
      <c r="E1966" s="56" t="str">
        <f>PRESUPUESTO!N1965</f>
        <v/>
      </c>
      <c r="F1966" s="50"/>
      <c r="G1966" s="89" t="str">
        <f>IF(PRESUPUESTO!S1965="","",PRESUPUESTO!S1965)</f>
        <v/>
      </c>
      <c r="H1966" s="89" t="str">
        <f>PRESUPUESTO!T1965</f>
        <v/>
      </c>
      <c r="I1966" s="97" t="str">
        <f>PRESUPUESTO!U1965</f>
        <v/>
      </c>
      <c r="K1966" s="45" t="str">
        <f>PRESUPUESTO!X1965</f>
        <v/>
      </c>
    </row>
    <row r="1967" spans="1:11" s="74" customFormat="1" ht="12" x14ac:dyDescent="0.2">
      <c r="A1967" s="78" t="str">
        <f>PRESUPUESTO!I1966</f>
        <v/>
      </c>
      <c r="B1967" s="78"/>
      <c r="C1967" s="107" t="str">
        <f>PRESUPUESTO!K1966</f>
        <v/>
      </c>
      <c r="D1967" s="87" t="str">
        <f>PRESUPUESTO!L1966</f>
        <v/>
      </c>
      <c r="E1967" s="56" t="str">
        <f>PRESUPUESTO!N1966</f>
        <v/>
      </c>
      <c r="F1967" s="50"/>
      <c r="G1967" s="89" t="str">
        <f>IF(PRESUPUESTO!S1966="","",PRESUPUESTO!S1966)</f>
        <v/>
      </c>
      <c r="H1967" s="89" t="str">
        <f>PRESUPUESTO!T1966</f>
        <v/>
      </c>
      <c r="I1967" s="97" t="str">
        <f>PRESUPUESTO!U1966</f>
        <v/>
      </c>
      <c r="K1967" s="45" t="str">
        <f>PRESUPUESTO!X1966</f>
        <v/>
      </c>
    </row>
    <row r="1968" spans="1:11" s="74" customFormat="1" ht="12" x14ac:dyDescent="0.2">
      <c r="A1968" s="78" t="str">
        <f>PRESUPUESTO!I1967</f>
        <v/>
      </c>
      <c r="B1968" s="78"/>
      <c r="C1968" s="107" t="str">
        <f>PRESUPUESTO!K1967</f>
        <v/>
      </c>
      <c r="D1968" s="87" t="str">
        <f>PRESUPUESTO!L1967</f>
        <v/>
      </c>
      <c r="E1968" s="56" t="str">
        <f>PRESUPUESTO!N1967</f>
        <v/>
      </c>
      <c r="F1968" s="50"/>
      <c r="G1968" s="89" t="str">
        <f>IF(PRESUPUESTO!S1967="","",PRESUPUESTO!S1967)</f>
        <v/>
      </c>
      <c r="H1968" s="89" t="str">
        <f>PRESUPUESTO!T1967</f>
        <v/>
      </c>
      <c r="I1968" s="97" t="str">
        <f>PRESUPUESTO!U1967</f>
        <v/>
      </c>
      <c r="K1968" s="45" t="str">
        <f>PRESUPUESTO!X1967</f>
        <v/>
      </c>
    </row>
    <row r="1969" spans="1:11" s="74" customFormat="1" ht="12" x14ac:dyDescent="0.2">
      <c r="A1969" s="78" t="str">
        <f>PRESUPUESTO!I1968</f>
        <v/>
      </c>
      <c r="B1969" s="78"/>
      <c r="C1969" s="107" t="str">
        <f>PRESUPUESTO!K1968</f>
        <v/>
      </c>
      <c r="D1969" s="87" t="str">
        <f>PRESUPUESTO!L1968</f>
        <v/>
      </c>
      <c r="E1969" s="56" t="str">
        <f>PRESUPUESTO!N1968</f>
        <v/>
      </c>
      <c r="F1969" s="50"/>
      <c r="G1969" s="89" t="str">
        <f>IF(PRESUPUESTO!S1968="","",PRESUPUESTO!S1968)</f>
        <v/>
      </c>
      <c r="H1969" s="89" t="str">
        <f>PRESUPUESTO!T1968</f>
        <v/>
      </c>
      <c r="I1969" s="97" t="str">
        <f>PRESUPUESTO!U1968</f>
        <v/>
      </c>
      <c r="K1969" s="45" t="str">
        <f>PRESUPUESTO!X1968</f>
        <v/>
      </c>
    </row>
    <row r="1970" spans="1:11" s="74" customFormat="1" ht="12" x14ac:dyDescent="0.2">
      <c r="A1970" s="78" t="str">
        <f>PRESUPUESTO!I1969</f>
        <v/>
      </c>
      <c r="B1970" s="78"/>
      <c r="C1970" s="107" t="str">
        <f>PRESUPUESTO!K1969</f>
        <v/>
      </c>
      <c r="D1970" s="87" t="str">
        <f>PRESUPUESTO!L1969</f>
        <v/>
      </c>
      <c r="E1970" s="56" t="str">
        <f>PRESUPUESTO!N1969</f>
        <v/>
      </c>
      <c r="F1970" s="50"/>
      <c r="G1970" s="89" t="str">
        <f>IF(PRESUPUESTO!S1969="","",PRESUPUESTO!S1969)</f>
        <v/>
      </c>
      <c r="H1970" s="89" t="str">
        <f>PRESUPUESTO!T1969</f>
        <v/>
      </c>
      <c r="I1970" s="97" t="str">
        <f>PRESUPUESTO!U1969</f>
        <v/>
      </c>
      <c r="K1970" s="45" t="str">
        <f>PRESUPUESTO!X1969</f>
        <v/>
      </c>
    </row>
    <row r="1971" spans="1:11" s="74" customFormat="1" ht="12" x14ac:dyDescent="0.2">
      <c r="A1971" s="78" t="str">
        <f>PRESUPUESTO!I1970</f>
        <v/>
      </c>
      <c r="B1971" s="78"/>
      <c r="C1971" s="107" t="str">
        <f>PRESUPUESTO!K1970</f>
        <v/>
      </c>
      <c r="D1971" s="87" t="str">
        <f>PRESUPUESTO!L1970</f>
        <v/>
      </c>
      <c r="E1971" s="56" t="str">
        <f>PRESUPUESTO!N1970</f>
        <v/>
      </c>
      <c r="F1971" s="50"/>
      <c r="G1971" s="89" t="str">
        <f>IF(PRESUPUESTO!S1970="","",PRESUPUESTO!S1970)</f>
        <v/>
      </c>
      <c r="H1971" s="89" t="str">
        <f>PRESUPUESTO!T1970</f>
        <v/>
      </c>
      <c r="I1971" s="97" t="str">
        <f>PRESUPUESTO!U1970</f>
        <v/>
      </c>
      <c r="K1971" s="45" t="str">
        <f>PRESUPUESTO!X1970</f>
        <v/>
      </c>
    </row>
    <row r="1972" spans="1:11" s="74" customFormat="1" ht="12" x14ac:dyDescent="0.2">
      <c r="A1972" s="78" t="str">
        <f>PRESUPUESTO!I1971</f>
        <v/>
      </c>
      <c r="B1972" s="78"/>
      <c r="C1972" s="107" t="str">
        <f>PRESUPUESTO!K1971</f>
        <v/>
      </c>
      <c r="D1972" s="87" t="str">
        <f>PRESUPUESTO!L1971</f>
        <v/>
      </c>
      <c r="E1972" s="56" t="str">
        <f>PRESUPUESTO!N1971</f>
        <v/>
      </c>
      <c r="F1972" s="50"/>
      <c r="G1972" s="89" t="str">
        <f>IF(PRESUPUESTO!S1971="","",PRESUPUESTO!S1971)</f>
        <v/>
      </c>
      <c r="H1972" s="89" t="str">
        <f>PRESUPUESTO!T1971</f>
        <v/>
      </c>
      <c r="I1972" s="97" t="str">
        <f>PRESUPUESTO!U1971</f>
        <v/>
      </c>
      <c r="K1972" s="45" t="str">
        <f>PRESUPUESTO!X1971</f>
        <v/>
      </c>
    </row>
    <row r="1973" spans="1:11" s="74" customFormat="1" ht="12" x14ac:dyDescent="0.2">
      <c r="A1973" s="78" t="str">
        <f>PRESUPUESTO!I1972</f>
        <v/>
      </c>
      <c r="B1973" s="78"/>
      <c r="C1973" s="107" t="str">
        <f>PRESUPUESTO!K1972</f>
        <v/>
      </c>
      <c r="D1973" s="87" t="str">
        <f>PRESUPUESTO!L1972</f>
        <v/>
      </c>
      <c r="E1973" s="56" t="str">
        <f>PRESUPUESTO!N1972</f>
        <v/>
      </c>
      <c r="F1973" s="50"/>
      <c r="G1973" s="89" t="str">
        <f>IF(PRESUPUESTO!S1972="","",PRESUPUESTO!S1972)</f>
        <v/>
      </c>
      <c r="H1973" s="89" t="str">
        <f>PRESUPUESTO!T1972</f>
        <v/>
      </c>
      <c r="I1973" s="97" t="str">
        <f>PRESUPUESTO!U1972</f>
        <v/>
      </c>
      <c r="K1973" s="45" t="str">
        <f>PRESUPUESTO!X1972</f>
        <v/>
      </c>
    </row>
    <row r="1974" spans="1:11" s="74" customFormat="1" ht="12" x14ac:dyDescent="0.2">
      <c r="A1974" s="78" t="str">
        <f>PRESUPUESTO!I1973</f>
        <v/>
      </c>
      <c r="B1974" s="78"/>
      <c r="C1974" s="107" t="str">
        <f>PRESUPUESTO!K1973</f>
        <v/>
      </c>
      <c r="D1974" s="87" t="str">
        <f>PRESUPUESTO!L1973</f>
        <v/>
      </c>
      <c r="E1974" s="56" t="str">
        <f>PRESUPUESTO!N1973</f>
        <v/>
      </c>
      <c r="F1974" s="50"/>
      <c r="G1974" s="89" t="str">
        <f>IF(PRESUPUESTO!S1973="","",PRESUPUESTO!S1973)</f>
        <v/>
      </c>
      <c r="H1974" s="89" t="str">
        <f>PRESUPUESTO!T1973</f>
        <v/>
      </c>
      <c r="I1974" s="97" t="str">
        <f>PRESUPUESTO!U1973</f>
        <v/>
      </c>
      <c r="K1974" s="45" t="str">
        <f>PRESUPUESTO!X1973</f>
        <v/>
      </c>
    </row>
    <row r="1975" spans="1:11" s="74" customFormat="1" ht="12" x14ac:dyDescent="0.2">
      <c r="A1975" s="78" t="str">
        <f>PRESUPUESTO!I1974</f>
        <v/>
      </c>
      <c r="B1975" s="78"/>
      <c r="C1975" s="107" t="str">
        <f>PRESUPUESTO!K1974</f>
        <v/>
      </c>
      <c r="D1975" s="87" t="str">
        <f>PRESUPUESTO!L1974</f>
        <v/>
      </c>
      <c r="E1975" s="56" t="str">
        <f>PRESUPUESTO!N1974</f>
        <v/>
      </c>
      <c r="F1975" s="50"/>
      <c r="G1975" s="89" t="str">
        <f>IF(PRESUPUESTO!S1974="","",PRESUPUESTO!S1974)</f>
        <v/>
      </c>
      <c r="H1975" s="89" t="str">
        <f>PRESUPUESTO!T1974</f>
        <v/>
      </c>
      <c r="I1975" s="97" t="str">
        <f>PRESUPUESTO!U1974</f>
        <v/>
      </c>
      <c r="K1975" s="45" t="str">
        <f>PRESUPUESTO!X1974</f>
        <v/>
      </c>
    </row>
    <row r="1976" spans="1:11" s="74" customFormat="1" ht="12" x14ac:dyDescent="0.2">
      <c r="A1976" s="78" t="str">
        <f>PRESUPUESTO!I1975</f>
        <v/>
      </c>
      <c r="B1976" s="78"/>
      <c r="C1976" s="107" t="str">
        <f>PRESUPUESTO!K1975</f>
        <v/>
      </c>
      <c r="D1976" s="87" t="str">
        <f>PRESUPUESTO!L1975</f>
        <v/>
      </c>
      <c r="E1976" s="56" t="str">
        <f>PRESUPUESTO!N1975</f>
        <v/>
      </c>
      <c r="F1976" s="50"/>
      <c r="G1976" s="89" t="str">
        <f>IF(PRESUPUESTO!S1975="","",PRESUPUESTO!S1975)</f>
        <v/>
      </c>
      <c r="H1976" s="89" t="str">
        <f>PRESUPUESTO!T1975</f>
        <v/>
      </c>
      <c r="I1976" s="97" t="str">
        <f>PRESUPUESTO!U1975</f>
        <v/>
      </c>
      <c r="K1976" s="45" t="str">
        <f>PRESUPUESTO!X1975</f>
        <v/>
      </c>
    </row>
    <row r="1977" spans="1:11" s="74" customFormat="1" ht="12" x14ac:dyDescent="0.2">
      <c r="A1977" s="78" t="str">
        <f>PRESUPUESTO!I1976</f>
        <v/>
      </c>
      <c r="B1977" s="78"/>
      <c r="C1977" s="107" t="str">
        <f>PRESUPUESTO!K1976</f>
        <v/>
      </c>
      <c r="D1977" s="87" t="str">
        <f>PRESUPUESTO!L1976</f>
        <v/>
      </c>
      <c r="E1977" s="56" t="str">
        <f>PRESUPUESTO!N1976</f>
        <v/>
      </c>
      <c r="F1977" s="50"/>
      <c r="G1977" s="89" t="str">
        <f>IF(PRESUPUESTO!S1976="","",PRESUPUESTO!S1976)</f>
        <v/>
      </c>
      <c r="H1977" s="89" t="str">
        <f>PRESUPUESTO!T1976</f>
        <v/>
      </c>
      <c r="I1977" s="97" t="str">
        <f>PRESUPUESTO!U1976</f>
        <v/>
      </c>
      <c r="K1977" s="45" t="str">
        <f>PRESUPUESTO!X1976</f>
        <v/>
      </c>
    </row>
    <row r="1978" spans="1:11" s="74" customFormat="1" ht="12" x14ac:dyDescent="0.2">
      <c r="A1978" s="78" t="str">
        <f>PRESUPUESTO!I1977</f>
        <v/>
      </c>
      <c r="B1978" s="78"/>
      <c r="C1978" s="107" t="str">
        <f>PRESUPUESTO!K1977</f>
        <v/>
      </c>
      <c r="D1978" s="87" t="str">
        <f>PRESUPUESTO!L1977</f>
        <v/>
      </c>
      <c r="E1978" s="56" t="str">
        <f>PRESUPUESTO!N1977</f>
        <v/>
      </c>
      <c r="F1978" s="50"/>
      <c r="G1978" s="89" t="str">
        <f>IF(PRESUPUESTO!S1977="","",PRESUPUESTO!S1977)</f>
        <v/>
      </c>
      <c r="H1978" s="89" t="str">
        <f>PRESUPUESTO!T1977</f>
        <v/>
      </c>
      <c r="I1978" s="97" t="str">
        <f>PRESUPUESTO!U1977</f>
        <v/>
      </c>
      <c r="K1978" s="45" t="str">
        <f>PRESUPUESTO!X1977</f>
        <v/>
      </c>
    </row>
    <row r="1979" spans="1:11" s="74" customFormat="1" ht="12" x14ac:dyDescent="0.2">
      <c r="A1979" s="78" t="str">
        <f>PRESUPUESTO!I1978</f>
        <v/>
      </c>
      <c r="B1979" s="78"/>
      <c r="C1979" s="107" t="str">
        <f>PRESUPUESTO!K1978</f>
        <v/>
      </c>
      <c r="D1979" s="87" t="str">
        <f>PRESUPUESTO!L1978</f>
        <v/>
      </c>
      <c r="E1979" s="56" t="str">
        <f>PRESUPUESTO!N1978</f>
        <v/>
      </c>
      <c r="F1979" s="50"/>
      <c r="G1979" s="89" t="str">
        <f>IF(PRESUPUESTO!S1978="","",PRESUPUESTO!S1978)</f>
        <v/>
      </c>
      <c r="H1979" s="89" t="str">
        <f>PRESUPUESTO!T1978</f>
        <v/>
      </c>
      <c r="I1979" s="97" t="str">
        <f>PRESUPUESTO!U1978</f>
        <v/>
      </c>
      <c r="K1979" s="45" t="str">
        <f>PRESUPUESTO!X1978</f>
        <v/>
      </c>
    </row>
    <row r="1980" spans="1:11" s="74" customFormat="1" ht="12" x14ac:dyDescent="0.2">
      <c r="A1980" s="78" t="str">
        <f>PRESUPUESTO!I1979</f>
        <v/>
      </c>
      <c r="B1980" s="78"/>
      <c r="C1980" s="107" t="str">
        <f>PRESUPUESTO!K1979</f>
        <v/>
      </c>
      <c r="D1980" s="87" t="str">
        <f>PRESUPUESTO!L1979</f>
        <v/>
      </c>
      <c r="E1980" s="56" t="str">
        <f>PRESUPUESTO!N1979</f>
        <v/>
      </c>
      <c r="F1980" s="50"/>
      <c r="G1980" s="89" t="str">
        <f>IF(PRESUPUESTO!S1979="","",PRESUPUESTO!S1979)</f>
        <v/>
      </c>
      <c r="H1980" s="89" t="str">
        <f>PRESUPUESTO!T1979</f>
        <v/>
      </c>
      <c r="I1980" s="97" t="str">
        <f>PRESUPUESTO!U1979</f>
        <v/>
      </c>
      <c r="K1980" s="45" t="str">
        <f>PRESUPUESTO!X1979</f>
        <v/>
      </c>
    </row>
    <row r="1981" spans="1:11" s="74" customFormat="1" ht="12" x14ac:dyDescent="0.2">
      <c r="A1981" s="78" t="str">
        <f>PRESUPUESTO!I1980</f>
        <v/>
      </c>
      <c r="B1981" s="78"/>
      <c r="C1981" s="107" t="str">
        <f>PRESUPUESTO!K1980</f>
        <v/>
      </c>
      <c r="D1981" s="87" t="str">
        <f>PRESUPUESTO!L1980</f>
        <v/>
      </c>
      <c r="E1981" s="56" t="str">
        <f>PRESUPUESTO!N1980</f>
        <v/>
      </c>
      <c r="F1981" s="50"/>
      <c r="G1981" s="89" t="str">
        <f>IF(PRESUPUESTO!S1980="","",PRESUPUESTO!S1980)</f>
        <v/>
      </c>
      <c r="H1981" s="89" t="str">
        <f>PRESUPUESTO!T1980</f>
        <v/>
      </c>
      <c r="I1981" s="97" t="str">
        <f>PRESUPUESTO!U1980</f>
        <v/>
      </c>
      <c r="K1981" s="45" t="str">
        <f>PRESUPUESTO!X1980</f>
        <v/>
      </c>
    </row>
    <row r="1982" spans="1:11" s="74" customFormat="1" ht="12" x14ac:dyDescent="0.2">
      <c r="A1982" s="78" t="str">
        <f>PRESUPUESTO!I1981</f>
        <v/>
      </c>
      <c r="B1982" s="78"/>
      <c r="C1982" s="107" t="str">
        <f>PRESUPUESTO!K1981</f>
        <v/>
      </c>
      <c r="D1982" s="87" t="str">
        <f>PRESUPUESTO!L1981</f>
        <v/>
      </c>
      <c r="E1982" s="56" t="str">
        <f>PRESUPUESTO!N1981</f>
        <v/>
      </c>
      <c r="F1982" s="50"/>
      <c r="G1982" s="89" t="str">
        <f>IF(PRESUPUESTO!S1981="","",PRESUPUESTO!S1981)</f>
        <v/>
      </c>
      <c r="H1982" s="89" t="str">
        <f>PRESUPUESTO!T1981</f>
        <v/>
      </c>
      <c r="I1982" s="97" t="str">
        <f>PRESUPUESTO!U1981</f>
        <v/>
      </c>
      <c r="K1982" s="45" t="str">
        <f>PRESUPUESTO!X1981</f>
        <v/>
      </c>
    </row>
    <row r="1983" spans="1:11" s="74" customFormat="1" ht="12" x14ac:dyDescent="0.2">
      <c r="A1983" s="78" t="str">
        <f>PRESUPUESTO!I1982</f>
        <v/>
      </c>
      <c r="B1983" s="78"/>
      <c r="C1983" s="107" t="str">
        <f>PRESUPUESTO!K1982</f>
        <v/>
      </c>
      <c r="D1983" s="87" t="str">
        <f>PRESUPUESTO!L1982</f>
        <v/>
      </c>
      <c r="E1983" s="56" t="str">
        <f>PRESUPUESTO!N1982</f>
        <v/>
      </c>
      <c r="F1983" s="50"/>
      <c r="G1983" s="89" t="str">
        <f>IF(PRESUPUESTO!S1982="","",PRESUPUESTO!S1982)</f>
        <v/>
      </c>
      <c r="H1983" s="89" t="str">
        <f>PRESUPUESTO!T1982</f>
        <v/>
      </c>
      <c r="I1983" s="97" t="str">
        <f>PRESUPUESTO!U1982</f>
        <v/>
      </c>
      <c r="K1983" s="45" t="str">
        <f>PRESUPUESTO!X1982</f>
        <v/>
      </c>
    </row>
    <row r="1984" spans="1:11" s="74" customFormat="1" ht="12" x14ac:dyDescent="0.2">
      <c r="A1984" s="78" t="str">
        <f>PRESUPUESTO!I1983</f>
        <v/>
      </c>
      <c r="B1984" s="78"/>
      <c r="C1984" s="107" t="str">
        <f>PRESUPUESTO!K1983</f>
        <v/>
      </c>
      <c r="D1984" s="87" t="str">
        <f>PRESUPUESTO!L1983</f>
        <v/>
      </c>
      <c r="E1984" s="56" t="str">
        <f>PRESUPUESTO!N1983</f>
        <v/>
      </c>
      <c r="F1984" s="50"/>
      <c r="G1984" s="89" t="str">
        <f>IF(PRESUPUESTO!S1983="","",PRESUPUESTO!S1983)</f>
        <v/>
      </c>
      <c r="H1984" s="89" t="str">
        <f>PRESUPUESTO!T1983</f>
        <v/>
      </c>
      <c r="I1984" s="97" t="str">
        <f>PRESUPUESTO!U1983</f>
        <v/>
      </c>
      <c r="K1984" s="45" t="str">
        <f>PRESUPUESTO!X1983</f>
        <v/>
      </c>
    </row>
    <row r="1985" spans="1:11" s="74" customFormat="1" ht="12" x14ac:dyDescent="0.2">
      <c r="A1985" s="78" t="str">
        <f>PRESUPUESTO!I1984</f>
        <v/>
      </c>
      <c r="B1985" s="78"/>
      <c r="C1985" s="107" t="str">
        <f>PRESUPUESTO!K1984</f>
        <v/>
      </c>
      <c r="D1985" s="87" t="str">
        <f>PRESUPUESTO!L1984</f>
        <v/>
      </c>
      <c r="E1985" s="56" t="str">
        <f>PRESUPUESTO!N1984</f>
        <v/>
      </c>
      <c r="F1985" s="50"/>
      <c r="G1985" s="89" t="str">
        <f>IF(PRESUPUESTO!S1984="","",PRESUPUESTO!S1984)</f>
        <v/>
      </c>
      <c r="H1985" s="89" t="str">
        <f>PRESUPUESTO!T1984</f>
        <v/>
      </c>
      <c r="I1985" s="97" t="str">
        <f>PRESUPUESTO!U1984</f>
        <v/>
      </c>
      <c r="K1985" s="45" t="str">
        <f>PRESUPUESTO!X1984</f>
        <v/>
      </c>
    </row>
    <row r="1986" spans="1:11" s="74" customFormat="1" ht="12" x14ac:dyDescent="0.2">
      <c r="A1986" s="78" t="str">
        <f>PRESUPUESTO!I1985</f>
        <v/>
      </c>
      <c r="B1986" s="78"/>
      <c r="C1986" s="107" t="str">
        <f>PRESUPUESTO!K1985</f>
        <v/>
      </c>
      <c r="D1986" s="87" t="str">
        <f>PRESUPUESTO!L1985</f>
        <v/>
      </c>
      <c r="E1986" s="56" t="str">
        <f>PRESUPUESTO!N1985</f>
        <v/>
      </c>
      <c r="F1986" s="50"/>
      <c r="G1986" s="89" t="str">
        <f>IF(PRESUPUESTO!S1985="","",PRESUPUESTO!S1985)</f>
        <v/>
      </c>
      <c r="H1986" s="89" t="str">
        <f>PRESUPUESTO!T1985</f>
        <v/>
      </c>
      <c r="I1986" s="97" t="str">
        <f>PRESUPUESTO!U1985</f>
        <v/>
      </c>
      <c r="K1986" s="45" t="str">
        <f>PRESUPUESTO!X1985</f>
        <v/>
      </c>
    </row>
    <row r="1987" spans="1:11" s="74" customFormat="1" ht="12" x14ac:dyDescent="0.2">
      <c r="A1987" s="78" t="str">
        <f>PRESUPUESTO!I1986</f>
        <v/>
      </c>
      <c r="B1987" s="78"/>
      <c r="C1987" s="107" t="str">
        <f>PRESUPUESTO!K1986</f>
        <v/>
      </c>
      <c r="D1987" s="87" t="str">
        <f>PRESUPUESTO!L1986</f>
        <v/>
      </c>
      <c r="E1987" s="56" t="str">
        <f>PRESUPUESTO!N1986</f>
        <v/>
      </c>
      <c r="F1987" s="50"/>
      <c r="G1987" s="89" t="str">
        <f>IF(PRESUPUESTO!S1986="","",PRESUPUESTO!S1986)</f>
        <v/>
      </c>
      <c r="H1987" s="89" t="str">
        <f>PRESUPUESTO!T1986</f>
        <v/>
      </c>
      <c r="I1987" s="97" t="str">
        <f>PRESUPUESTO!U1986</f>
        <v/>
      </c>
      <c r="K1987" s="45" t="str">
        <f>PRESUPUESTO!X1986</f>
        <v/>
      </c>
    </row>
    <row r="1988" spans="1:11" s="74" customFormat="1" ht="12" x14ac:dyDescent="0.2">
      <c r="A1988" s="78" t="str">
        <f>PRESUPUESTO!I1987</f>
        <v/>
      </c>
      <c r="B1988" s="78"/>
      <c r="C1988" s="107" t="str">
        <f>PRESUPUESTO!K1987</f>
        <v/>
      </c>
      <c r="D1988" s="87" t="str">
        <f>PRESUPUESTO!L1987</f>
        <v/>
      </c>
      <c r="E1988" s="56" t="str">
        <f>PRESUPUESTO!N1987</f>
        <v/>
      </c>
      <c r="F1988" s="50"/>
      <c r="G1988" s="89" t="str">
        <f>IF(PRESUPUESTO!S1987="","",PRESUPUESTO!S1987)</f>
        <v/>
      </c>
      <c r="H1988" s="89" t="str">
        <f>PRESUPUESTO!T1987</f>
        <v/>
      </c>
      <c r="I1988" s="97" t="str">
        <f>PRESUPUESTO!U1987</f>
        <v/>
      </c>
      <c r="K1988" s="45" t="str">
        <f>PRESUPUESTO!X1987</f>
        <v/>
      </c>
    </row>
    <row r="1989" spans="1:11" s="74" customFormat="1" ht="12" x14ac:dyDescent="0.2">
      <c r="A1989" s="78" t="str">
        <f>PRESUPUESTO!I1988</f>
        <v/>
      </c>
      <c r="B1989" s="78"/>
      <c r="C1989" s="107" t="str">
        <f>PRESUPUESTO!K1988</f>
        <v/>
      </c>
      <c r="D1989" s="87" t="str">
        <f>PRESUPUESTO!L1988</f>
        <v/>
      </c>
      <c r="E1989" s="56" t="str">
        <f>PRESUPUESTO!N1988</f>
        <v/>
      </c>
      <c r="F1989" s="50"/>
      <c r="G1989" s="89" t="str">
        <f>IF(PRESUPUESTO!S1988="","",PRESUPUESTO!S1988)</f>
        <v/>
      </c>
      <c r="H1989" s="89" t="str">
        <f>PRESUPUESTO!T1988</f>
        <v/>
      </c>
      <c r="I1989" s="97" t="str">
        <f>PRESUPUESTO!U1988</f>
        <v/>
      </c>
      <c r="K1989" s="45" t="str">
        <f>PRESUPUESTO!X1988</f>
        <v/>
      </c>
    </row>
    <row r="1990" spans="1:11" s="74" customFormat="1" ht="12" x14ac:dyDescent="0.2">
      <c r="A1990" s="78" t="str">
        <f>PRESUPUESTO!I1989</f>
        <v/>
      </c>
      <c r="B1990" s="78"/>
      <c r="C1990" s="107" t="str">
        <f>PRESUPUESTO!K1989</f>
        <v/>
      </c>
      <c r="D1990" s="87" t="str">
        <f>PRESUPUESTO!L1989</f>
        <v/>
      </c>
      <c r="E1990" s="56" t="str">
        <f>PRESUPUESTO!N1989</f>
        <v/>
      </c>
      <c r="F1990" s="50"/>
      <c r="G1990" s="89" t="str">
        <f>IF(PRESUPUESTO!S1989="","",PRESUPUESTO!S1989)</f>
        <v/>
      </c>
      <c r="H1990" s="89" t="str">
        <f>PRESUPUESTO!T1989</f>
        <v/>
      </c>
      <c r="I1990" s="97" t="str">
        <f>PRESUPUESTO!U1989</f>
        <v/>
      </c>
      <c r="K1990" s="45" t="str">
        <f>PRESUPUESTO!X1989</f>
        <v/>
      </c>
    </row>
    <row r="1991" spans="1:11" s="74" customFormat="1" ht="12" x14ac:dyDescent="0.2">
      <c r="A1991" s="78" t="str">
        <f>PRESUPUESTO!I1990</f>
        <v/>
      </c>
      <c r="B1991" s="78"/>
      <c r="C1991" s="107" t="str">
        <f>PRESUPUESTO!K1990</f>
        <v/>
      </c>
      <c r="D1991" s="87" t="str">
        <f>PRESUPUESTO!L1990</f>
        <v/>
      </c>
      <c r="E1991" s="56" t="str">
        <f>PRESUPUESTO!N1990</f>
        <v/>
      </c>
      <c r="F1991" s="50"/>
      <c r="G1991" s="89" t="str">
        <f>IF(PRESUPUESTO!S1990="","",PRESUPUESTO!S1990)</f>
        <v/>
      </c>
      <c r="H1991" s="89" t="str">
        <f>PRESUPUESTO!T1990</f>
        <v/>
      </c>
      <c r="I1991" s="97" t="str">
        <f>PRESUPUESTO!U1990</f>
        <v/>
      </c>
      <c r="K1991" s="45" t="str">
        <f>PRESUPUESTO!X1990</f>
        <v/>
      </c>
    </row>
    <row r="1992" spans="1:11" s="74" customFormat="1" ht="12" x14ac:dyDescent="0.2">
      <c r="A1992" s="78" t="str">
        <f>PRESUPUESTO!I1991</f>
        <v/>
      </c>
      <c r="B1992" s="78"/>
      <c r="C1992" s="107" t="str">
        <f>PRESUPUESTO!K1991</f>
        <v/>
      </c>
      <c r="D1992" s="87" t="str">
        <f>PRESUPUESTO!L1991</f>
        <v/>
      </c>
      <c r="E1992" s="56" t="str">
        <f>PRESUPUESTO!N1991</f>
        <v/>
      </c>
      <c r="F1992" s="50"/>
      <c r="G1992" s="89" t="str">
        <f>IF(PRESUPUESTO!S1991="","",PRESUPUESTO!S1991)</f>
        <v/>
      </c>
      <c r="H1992" s="89" t="str">
        <f>PRESUPUESTO!T1991</f>
        <v/>
      </c>
      <c r="I1992" s="97" t="str">
        <f>PRESUPUESTO!U1991</f>
        <v/>
      </c>
      <c r="K1992" s="45" t="str">
        <f>PRESUPUESTO!X1991</f>
        <v/>
      </c>
    </row>
    <row r="1993" spans="1:11" s="74" customFormat="1" ht="12" x14ac:dyDescent="0.2">
      <c r="A1993" s="78" t="str">
        <f>PRESUPUESTO!I1992</f>
        <v/>
      </c>
      <c r="B1993" s="78"/>
      <c r="C1993" s="107" t="str">
        <f>PRESUPUESTO!K1992</f>
        <v/>
      </c>
      <c r="D1993" s="87" t="str">
        <f>PRESUPUESTO!L1992</f>
        <v/>
      </c>
      <c r="E1993" s="56" t="str">
        <f>PRESUPUESTO!N1992</f>
        <v/>
      </c>
      <c r="F1993" s="50"/>
      <c r="G1993" s="89" t="str">
        <f>IF(PRESUPUESTO!S1992="","",PRESUPUESTO!S1992)</f>
        <v/>
      </c>
      <c r="H1993" s="89" t="str">
        <f>PRESUPUESTO!T1992</f>
        <v/>
      </c>
      <c r="I1993" s="97" t="str">
        <f>PRESUPUESTO!U1992</f>
        <v/>
      </c>
      <c r="K1993" s="45" t="str">
        <f>PRESUPUESTO!X1992</f>
        <v/>
      </c>
    </row>
    <row r="1994" spans="1:11" s="74" customFormat="1" ht="12" x14ac:dyDescent="0.2">
      <c r="A1994" s="78" t="str">
        <f>PRESUPUESTO!I1993</f>
        <v/>
      </c>
      <c r="B1994" s="78"/>
      <c r="C1994" s="107" t="str">
        <f>PRESUPUESTO!K1993</f>
        <v/>
      </c>
      <c r="D1994" s="87" t="str">
        <f>PRESUPUESTO!L1993</f>
        <v/>
      </c>
      <c r="E1994" s="56" t="str">
        <f>PRESUPUESTO!N1993</f>
        <v/>
      </c>
      <c r="F1994" s="50"/>
      <c r="G1994" s="89" t="str">
        <f>IF(PRESUPUESTO!S1993="","",PRESUPUESTO!S1993)</f>
        <v/>
      </c>
      <c r="H1994" s="89" t="str">
        <f>PRESUPUESTO!T1993</f>
        <v/>
      </c>
      <c r="I1994" s="97" t="str">
        <f>PRESUPUESTO!U1993</f>
        <v/>
      </c>
      <c r="K1994" s="45" t="str">
        <f>PRESUPUESTO!X1993</f>
        <v/>
      </c>
    </row>
    <row r="1995" spans="1:11" s="74" customFormat="1" ht="12" x14ac:dyDescent="0.2">
      <c r="A1995" s="78" t="str">
        <f>PRESUPUESTO!I1994</f>
        <v/>
      </c>
      <c r="B1995" s="78"/>
      <c r="C1995" s="107" t="str">
        <f>PRESUPUESTO!K1994</f>
        <v/>
      </c>
      <c r="D1995" s="87" t="str">
        <f>PRESUPUESTO!L1994</f>
        <v/>
      </c>
      <c r="E1995" s="56" t="str">
        <f>PRESUPUESTO!N1994</f>
        <v/>
      </c>
      <c r="F1995" s="50"/>
      <c r="G1995" s="89" t="str">
        <f>IF(PRESUPUESTO!S1994="","",PRESUPUESTO!S1994)</f>
        <v/>
      </c>
      <c r="H1995" s="89" t="str">
        <f>PRESUPUESTO!T1994</f>
        <v/>
      </c>
      <c r="I1995" s="97" t="str">
        <f>PRESUPUESTO!U1994</f>
        <v/>
      </c>
      <c r="K1995" s="45" t="str">
        <f>PRESUPUESTO!X1994</f>
        <v/>
      </c>
    </row>
    <row r="1996" spans="1:11" s="74" customFormat="1" ht="12" x14ac:dyDescent="0.2">
      <c r="A1996" s="78" t="str">
        <f>PRESUPUESTO!I1995</f>
        <v/>
      </c>
      <c r="B1996" s="78"/>
      <c r="C1996" s="107" t="str">
        <f>PRESUPUESTO!K1995</f>
        <v/>
      </c>
      <c r="D1996" s="87" t="str">
        <f>PRESUPUESTO!L1995</f>
        <v/>
      </c>
      <c r="E1996" s="56" t="str">
        <f>PRESUPUESTO!N1995</f>
        <v/>
      </c>
      <c r="F1996" s="50"/>
      <c r="G1996" s="89" t="str">
        <f>IF(PRESUPUESTO!S1995="","",PRESUPUESTO!S1995)</f>
        <v/>
      </c>
      <c r="H1996" s="89" t="str">
        <f>PRESUPUESTO!T1995</f>
        <v/>
      </c>
      <c r="I1996" s="97" t="str">
        <f>PRESUPUESTO!U1995</f>
        <v/>
      </c>
      <c r="K1996" s="45" t="str">
        <f>PRESUPUESTO!X1995</f>
        <v/>
      </c>
    </row>
    <row r="1997" spans="1:11" s="74" customFormat="1" ht="12" x14ac:dyDescent="0.2">
      <c r="A1997" s="78" t="str">
        <f>PRESUPUESTO!I1996</f>
        <v/>
      </c>
      <c r="B1997" s="78"/>
      <c r="C1997" s="107" t="str">
        <f>PRESUPUESTO!K1996</f>
        <v/>
      </c>
      <c r="D1997" s="87" t="str">
        <f>PRESUPUESTO!L1996</f>
        <v/>
      </c>
      <c r="E1997" s="56" t="str">
        <f>PRESUPUESTO!N1996</f>
        <v/>
      </c>
      <c r="F1997" s="50"/>
      <c r="G1997" s="89" t="str">
        <f>IF(PRESUPUESTO!S1996="","",PRESUPUESTO!S1996)</f>
        <v/>
      </c>
      <c r="H1997" s="89" t="str">
        <f>PRESUPUESTO!T1996</f>
        <v/>
      </c>
      <c r="I1997" s="97" t="str">
        <f>PRESUPUESTO!U1996</f>
        <v/>
      </c>
      <c r="K1997" s="45" t="str">
        <f>PRESUPUESTO!X1996</f>
        <v/>
      </c>
    </row>
    <row r="1998" spans="1:11" s="74" customFormat="1" ht="12" x14ac:dyDescent="0.2">
      <c r="A1998" s="78" t="str">
        <f>PRESUPUESTO!I1997</f>
        <v/>
      </c>
      <c r="B1998" s="78"/>
      <c r="C1998" s="107" t="str">
        <f>PRESUPUESTO!K1997</f>
        <v/>
      </c>
      <c r="D1998" s="87" t="str">
        <f>PRESUPUESTO!L1997</f>
        <v/>
      </c>
      <c r="E1998" s="56" t="str">
        <f>PRESUPUESTO!N1997</f>
        <v/>
      </c>
      <c r="F1998" s="50"/>
      <c r="G1998" s="89" t="str">
        <f>IF(PRESUPUESTO!S1997="","",PRESUPUESTO!S1997)</f>
        <v/>
      </c>
      <c r="H1998" s="89" t="str">
        <f>PRESUPUESTO!T1997</f>
        <v/>
      </c>
      <c r="I1998" s="97" t="str">
        <f>PRESUPUESTO!U1997</f>
        <v/>
      </c>
      <c r="K1998" s="45" t="str">
        <f>PRESUPUESTO!X1997</f>
        <v/>
      </c>
    </row>
    <row r="1999" spans="1:11" s="74" customFormat="1" ht="12" x14ac:dyDescent="0.2">
      <c r="A1999" s="78" t="str">
        <f>PRESUPUESTO!I1998</f>
        <v/>
      </c>
      <c r="B1999" s="78"/>
      <c r="C1999" s="107" t="str">
        <f>PRESUPUESTO!K1998</f>
        <v/>
      </c>
      <c r="D1999" s="87" t="str">
        <f>PRESUPUESTO!L1998</f>
        <v/>
      </c>
      <c r="E1999" s="56" t="str">
        <f>PRESUPUESTO!N1998</f>
        <v/>
      </c>
      <c r="F1999" s="50"/>
      <c r="G1999" s="89" t="str">
        <f>IF(PRESUPUESTO!S1998="","",PRESUPUESTO!S1998)</f>
        <v/>
      </c>
      <c r="H1999" s="89" t="str">
        <f>PRESUPUESTO!T1998</f>
        <v/>
      </c>
      <c r="I1999" s="97" t="str">
        <f>PRESUPUESTO!U1998</f>
        <v/>
      </c>
      <c r="K1999" s="45" t="str">
        <f>PRESUPUESTO!X1998</f>
        <v/>
      </c>
    </row>
    <row r="2000" spans="1:11" s="74" customFormat="1" ht="12" x14ac:dyDescent="0.2">
      <c r="A2000" s="78" t="str">
        <f>PRESUPUESTO!I1999</f>
        <v/>
      </c>
      <c r="B2000" s="78"/>
      <c r="C2000" s="107" t="str">
        <f>PRESUPUESTO!K1999</f>
        <v/>
      </c>
      <c r="D2000" s="87" t="str">
        <f>PRESUPUESTO!L1999</f>
        <v/>
      </c>
      <c r="E2000" s="56" t="str">
        <f>PRESUPUESTO!N1999</f>
        <v/>
      </c>
      <c r="F2000" s="50"/>
      <c r="G2000" s="89" t="str">
        <f>IF(PRESUPUESTO!S1999="","",PRESUPUESTO!S1999)</f>
        <v/>
      </c>
      <c r="H2000" s="89" t="str">
        <f>PRESUPUESTO!T1999</f>
        <v/>
      </c>
      <c r="I2000" s="97" t="str">
        <f>PRESUPUESTO!U1999</f>
        <v/>
      </c>
      <c r="K2000" s="45" t="str">
        <f>PRESUPUESTO!X1999</f>
        <v/>
      </c>
    </row>
    <row r="2001" spans="3:9" x14ac:dyDescent="0.2">
      <c r="C2001" s="22" t="str">
        <f>IF(EXPORTADO!I1547&lt;&gt;"",EXPORTADO!B1547,"")</f>
        <v/>
      </c>
      <c r="I2001" s="46" t="str">
        <f>IF(G2001&lt;&gt;"",IF(G2001&lt;&gt;0,IF(AND(OR(#REF!&gt;#REF!,#REF!&lt;(-#REF!)),#REF!&gt;#REF!),"REVISAR PRECIO",""),""),"")</f>
        <v/>
      </c>
    </row>
    <row r="2002" spans="3:9" x14ac:dyDescent="0.2">
      <c r="I2002" s="46" t="str">
        <f>IF(G2002&lt;&gt;"",IF(G2002&lt;&gt;0,IF(AND(OR(#REF!&gt;#REF!,#REF!&lt;(-#REF!)),#REF!&gt;#REF!),"REVISAR PRECIO",""),""),"")</f>
        <v/>
      </c>
    </row>
    <row r="2003" spans="3:9" x14ac:dyDescent="0.2">
      <c r="I2003" s="46" t="str">
        <f>IF(G2003&lt;&gt;"",IF(G2003&lt;&gt;0,IF(AND(OR(#REF!&gt;#REF!,#REF!&lt;(-#REF!)),#REF!&gt;#REF!),"REVISAR PRECIO",""),""),"")</f>
        <v/>
      </c>
    </row>
    <row r="2004" spans="3:9" x14ac:dyDescent="0.2">
      <c r="I2004" s="46" t="str">
        <f>IF(G2004&lt;&gt;"",IF(G2004&lt;&gt;0,IF(AND(OR(#REF!&gt;#REF!,#REF!&lt;(-#REF!)),#REF!&gt;#REF!),"REVISAR PRECIO",""),""),"")</f>
        <v/>
      </c>
    </row>
    <row r="2005" spans="3:9" x14ac:dyDescent="0.2">
      <c r="I2005" s="46" t="str">
        <f>IF(G2005&lt;&gt;"",IF(G2005&lt;&gt;0,IF(AND(OR(#REF!&gt;#REF!,#REF!&lt;(-#REF!)),#REF!&gt;#REF!),"REVISAR PRECIO",""),""),"")</f>
        <v/>
      </c>
    </row>
    <row r="2006" spans="3:9" x14ac:dyDescent="0.2">
      <c r="I2006" s="46" t="str">
        <f>IF(G2006&lt;&gt;"",IF(G2006&lt;&gt;0,IF(AND(OR(#REF!&gt;#REF!,#REF!&lt;(-#REF!)),#REF!&gt;#REF!),"REVISAR PRECIO",""),""),"")</f>
        <v/>
      </c>
    </row>
    <row r="2007" spans="3:9" x14ac:dyDescent="0.2">
      <c r="I2007" s="46" t="str">
        <f>IF(G2007&lt;&gt;"",IF(G2007&lt;&gt;0,IF(AND(OR(#REF!&gt;#REF!,#REF!&lt;(-#REF!)),#REF!&gt;#REF!),"REVISAR PRECIO",""),""),"")</f>
        <v/>
      </c>
    </row>
    <row r="2008" spans="3:9" x14ac:dyDescent="0.2">
      <c r="I2008" s="46" t="str">
        <f>IF(G2008&lt;&gt;"",IF(G2008&lt;&gt;0,IF(AND(OR(#REF!&gt;#REF!,#REF!&lt;(-#REF!)),#REF!&gt;#REF!),"REVISAR PRECIO",""),""),"")</f>
        <v/>
      </c>
    </row>
    <row r="2009" spans="3:9" x14ac:dyDescent="0.2">
      <c r="I2009" s="46" t="str">
        <f>IF(G2009&lt;&gt;"",IF(G2009&lt;&gt;0,IF(AND(OR(#REF!&gt;#REF!,#REF!&lt;(-#REF!)),#REF!&gt;#REF!),"REVISAR PRECIO",""),""),"")</f>
        <v/>
      </c>
    </row>
    <row r="2010" spans="3:9" x14ac:dyDescent="0.2">
      <c r="I2010" s="46" t="str">
        <f>IF(G2010&lt;&gt;"",IF(G2010&lt;&gt;0,IF(AND(OR(#REF!&gt;#REF!,#REF!&lt;(-#REF!)),#REF!&gt;#REF!),"REVISAR PRECIO",""),""),"")</f>
        <v/>
      </c>
    </row>
    <row r="2011" spans="3:9" x14ac:dyDescent="0.2">
      <c r="I2011" s="46" t="str">
        <f>IF(G2011&lt;&gt;"",IF(G2011&lt;&gt;0,IF(AND(OR(#REF!&gt;#REF!,#REF!&lt;(-#REF!)),#REF!&gt;#REF!),"REVISAR PRECIO",""),""),"")</f>
        <v/>
      </c>
    </row>
    <row r="2012" spans="3:9" x14ac:dyDescent="0.2">
      <c r="I2012" s="46" t="str">
        <f>IF(G2012&lt;&gt;"",IF(G2012&lt;&gt;0,IF(AND(OR(#REF!&gt;#REF!,#REF!&lt;(-#REF!)),#REF!&gt;#REF!),"REVISAR PRECIO",""),""),"")</f>
        <v/>
      </c>
    </row>
    <row r="2013" spans="3:9" x14ac:dyDescent="0.2">
      <c r="I2013" s="46" t="str">
        <f>IF(G2013&lt;&gt;"",IF(G2013&lt;&gt;0,IF(AND(OR(#REF!&gt;#REF!,#REF!&lt;(-#REF!)),#REF!&gt;#REF!),"REVISAR PRECIO",""),""),"")</f>
        <v/>
      </c>
    </row>
    <row r="2014" spans="3:9" x14ac:dyDescent="0.2">
      <c r="I2014" s="46" t="str">
        <f>IF(G2014&lt;&gt;"",IF(G2014&lt;&gt;0,IF(AND(OR(#REF!&gt;#REF!,#REF!&lt;(-#REF!)),#REF!&gt;#REF!),"REVISAR PRECIO",""),""),"")</f>
        <v/>
      </c>
    </row>
    <row r="2015" spans="3:9" x14ac:dyDescent="0.2">
      <c r="I2015" s="46" t="str">
        <f>IF(G2015&lt;&gt;"",IF(G2015&lt;&gt;0,IF(AND(OR(#REF!&gt;#REF!,#REF!&lt;(-#REF!)),#REF!&gt;#REF!),"REVISAR PRECIO",""),""),"")</f>
        <v/>
      </c>
    </row>
    <row r="2016" spans="3:9" x14ac:dyDescent="0.2">
      <c r="I2016" s="46" t="str">
        <f>IF(G2016&lt;&gt;"",IF(G2016&lt;&gt;0,IF(AND(OR(#REF!&gt;#REF!,#REF!&lt;(-#REF!)),#REF!&gt;#REF!),"REVISAR PRECIO",""),""),"")</f>
        <v/>
      </c>
    </row>
    <row r="2017" spans="9:9" x14ac:dyDescent="0.2">
      <c r="I2017" s="46" t="str">
        <f>IF(G2017&lt;&gt;"",IF(G2017&lt;&gt;0,IF(AND(OR(#REF!&gt;#REF!,#REF!&lt;(-#REF!)),#REF!&gt;#REF!),"REVISAR PRECIO",""),""),"")</f>
        <v/>
      </c>
    </row>
    <row r="2018" spans="9:9" x14ac:dyDescent="0.2">
      <c r="I2018" s="46" t="str">
        <f>IF(G2018&lt;&gt;"",IF(G2018&lt;&gt;0,IF(AND(OR(#REF!&gt;#REF!,#REF!&lt;(-#REF!)),#REF!&gt;#REF!),"REVISAR PRECIO",""),""),"")</f>
        <v/>
      </c>
    </row>
    <row r="2019" spans="9:9" x14ac:dyDescent="0.2">
      <c r="I2019" s="46" t="str">
        <f>IF(G2019&lt;&gt;"",IF(G2019&lt;&gt;0,IF(AND(OR(#REF!&gt;#REF!,#REF!&lt;(-#REF!)),#REF!&gt;#REF!),"REVISAR PRECIO",""),""),"")</f>
        <v/>
      </c>
    </row>
    <row r="2020" spans="9:9" x14ac:dyDescent="0.2">
      <c r="I2020" s="46" t="str">
        <f>IF(G2020&lt;&gt;"",IF(G2020&lt;&gt;0,IF(AND(OR(#REF!&gt;#REF!,#REF!&lt;(-#REF!)),#REF!&gt;#REF!),"REVISAR PRECIO",""),""),"")</f>
        <v/>
      </c>
    </row>
    <row r="2021" spans="9:9" x14ac:dyDescent="0.2">
      <c r="I2021" s="46" t="str">
        <f>IF(G2021&lt;&gt;"",IF(G2021&lt;&gt;0,IF(AND(OR(#REF!&gt;#REF!,#REF!&lt;(-#REF!)),#REF!&gt;#REF!),"REVISAR PRECIO",""),""),"")</f>
        <v/>
      </c>
    </row>
    <row r="2022" spans="9:9" x14ac:dyDescent="0.2">
      <c r="I2022" s="46" t="str">
        <f>IF(G2022&lt;&gt;"",IF(G2022&lt;&gt;0,IF(AND(OR(#REF!&gt;#REF!,#REF!&lt;(-#REF!)),#REF!&gt;#REF!),"REVISAR PRECIO",""),""),"")</f>
        <v/>
      </c>
    </row>
    <row r="2023" spans="9:9" x14ac:dyDescent="0.2">
      <c r="I2023" s="46" t="str">
        <f>IF(G2023&lt;&gt;"",IF(G2023&lt;&gt;0,IF(AND(OR(#REF!&gt;#REF!,#REF!&lt;(-#REF!)),#REF!&gt;#REF!),"REVISAR PRECIO",""),""),"")</f>
        <v/>
      </c>
    </row>
    <row r="2024" spans="9:9" x14ac:dyDescent="0.2">
      <c r="I2024" s="46" t="str">
        <f>IF(G2024&lt;&gt;"",IF(G2024&lt;&gt;0,IF(AND(OR(#REF!&gt;#REF!,#REF!&lt;(-#REF!)),#REF!&gt;#REF!),"REVISAR PRECIO",""),""),"")</f>
        <v/>
      </c>
    </row>
    <row r="2025" spans="9:9" x14ac:dyDescent="0.2">
      <c r="I2025" s="46" t="str">
        <f>IF(G2025&lt;&gt;"",IF(G2025&lt;&gt;0,IF(AND(OR(#REF!&gt;#REF!,#REF!&lt;(-#REF!)),#REF!&gt;#REF!),"REVISAR PRECIO",""),""),"")</f>
        <v/>
      </c>
    </row>
    <row r="2026" spans="9:9" x14ac:dyDescent="0.2">
      <c r="I2026" s="46" t="str">
        <f>IF(G2026&lt;&gt;"",IF(G2026&lt;&gt;0,IF(AND(OR(#REF!&gt;#REF!,#REF!&lt;(-#REF!)),#REF!&gt;#REF!),"REVISAR PRECIO",""),""),"")</f>
        <v/>
      </c>
    </row>
    <row r="2027" spans="9:9" x14ac:dyDescent="0.2">
      <c r="I2027" s="46" t="str">
        <f>IF(G2027&lt;&gt;"",IF(G2027&lt;&gt;0,IF(AND(OR(#REF!&gt;#REF!,#REF!&lt;(-#REF!)),#REF!&gt;#REF!),"REVISAR PRECIO",""),""),"")</f>
        <v/>
      </c>
    </row>
    <row r="2028" spans="9:9" x14ac:dyDescent="0.2">
      <c r="I2028" s="46" t="str">
        <f>IF(G2028&lt;&gt;"",IF(G2028&lt;&gt;0,IF(AND(OR(#REF!&gt;#REF!,#REF!&lt;(-#REF!)),#REF!&gt;#REF!),"REVISAR PRECIO",""),""),"")</f>
        <v/>
      </c>
    </row>
    <row r="2029" spans="9:9" x14ac:dyDescent="0.2">
      <c r="I2029" s="46" t="str">
        <f>IF(G2029&lt;&gt;"",IF(G2029&lt;&gt;0,IF(AND(OR(#REF!&gt;#REF!,#REF!&lt;(-#REF!)),#REF!&gt;#REF!),"REVISAR PRECIO",""),""),"")</f>
        <v/>
      </c>
    </row>
    <row r="2030" spans="9:9" x14ac:dyDescent="0.2">
      <c r="I2030" s="46" t="str">
        <f>IF(G2030&lt;&gt;"",IF(G2030&lt;&gt;0,IF(AND(OR(#REF!&gt;#REF!,#REF!&lt;(-#REF!)),#REF!&gt;#REF!),"REVISAR PRECIO",""),""),"")</f>
        <v/>
      </c>
    </row>
    <row r="2031" spans="9:9" x14ac:dyDescent="0.2">
      <c r="I2031" s="46" t="str">
        <f>IF(G2031&lt;&gt;"",IF(G2031&lt;&gt;0,IF(AND(OR(#REF!&gt;#REF!,#REF!&lt;(-#REF!)),#REF!&gt;#REF!),"REVISAR PRECIO",""),""),"")</f>
        <v/>
      </c>
    </row>
    <row r="2032" spans="9:9" x14ac:dyDescent="0.2">
      <c r="I2032" s="46" t="str">
        <f>IF(G2032&lt;&gt;"",IF(G2032&lt;&gt;0,IF(AND(OR(#REF!&gt;#REF!,#REF!&lt;(-#REF!)),#REF!&gt;#REF!),"REVISAR PRECIO",""),""),"")</f>
        <v/>
      </c>
    </row>
    <row r="2033" spans="9:10" x14ac:dyDescent="0.2">
      <c r="I2033" s="46" t="str">
        <f>IF(G2033&lt;&gt;"",IF(G2033&lt;&gt;0,IF(AND(OR(#REF!&gt;#REF!,#REF!&lt;(-#REF!)),#REF!&gt;#REF!),"REVISAR PRECIO",""),""),"")</f>
        <v/>
      </c>
      <c r="J2033" s="46"/>
    </row>
    <row r="2034" spans="9:10" x14ac:dyDescent="0.2">
      <c r="I2034" s="46" t="str">
        <f>IF(G2034&lt;&gt;"",IF(G2034&lt;&gt;0,IF(AND(OR(#REF!&gt;#REF!,#REF!&lt;(-#REF!)),#REF!&gt;#REF!),"REVISAR PRECIO",""),""),"")</f>
        <v/>
      </c>
      <c r="J2034" s="46"/>
    </row>
    <row r="2035" spans="9:10" x14ac:dyDescent="0.2">
      <c r="I2035" s="46" t="str">
        <f>IF(G2035&lt;&gt;"",IF(G2035&lt;&gt;0,IF(AND(OR(#REF!&gt;#REF!,#REF!&lt;(-#REF!)),#REF!&gt;#REF!),"REVISAR PRECIO",""),""),"")</f>
        <v/>
      </c>
      <c r="J2035" s="46"/>
    </row>
    <row r="2036" spans="9:10" x14ac:dyDescent="0.2">
      <c r="I2036" s="46" t="str">
        <f>IF(G2036&lt;&gt;"",IF(G2036&lt;&gt;0,IF(AND(OR(#REF!&gt;#REF!,#REF!&lt;(-#REF!)),#REF!&gt;#REF!),"REVISAR PRECIO",""),""),"")</f>
        <v/>
      </c>
      <c r="J2036" s="46"/>
    </row>
    <row r="2037" spans="9:10" x14ac:dyDescent="0.2">
      <c r="I2037" s="46" t="str">
        <f>IF(G2037&lt;&gt;"",IF(G2037&lt;&gt;0,IF(AND(OR(#REF!&gt;#REF!,#REF!&lt;(-#REF!)),#REF!&gt;#REF!),"REVISAR PRECIO",""),""),"")</f>
        <v/>
      </c>
      <c r="J2037" s="46"/>
    </row>
    <row r="2038" spans="9:10" x14ac:dyDescent="0.2">
      <c r="I2038" s="46" t="str">
        <f>IF(G2038&lt;&gt;"",IF(G2038&lt;&gt;0,IF(AND(OR(#REF!&gt;#REF!,#REF!&lt;(-#REF!)),#REF!&gt;#REF!),"REVISAR PRECIO",""),""),"")</f>
        <v/>
      </c>
      <c r="J2038" s="46"/>
    </row>
    <row r="2039" spans="9:10" x14ac:dyDescent="0.2">
      <c r="I2039" s="46" t="str">
        <f>IF(G2039&lt;&gt;"",IF(G2039&lt;&gt;0,IF(AND(OR(#REF!&gt;#REF!,#REF!&lt;(-#REF!)),#REF!&gt;#REF!),"REVISAR PRECIO",""),""),"")</f>
        <v/>
      </c>
      <c r="J2039" s="46"/>
    </row>
    <row r="2040" spans="9:10" x14ac:dyDescent="0.2">
      <c r="I2040" s="46" t="str">
        <f>IF(G2040&lt;&gt;"",IF(G2040&lt;&gt;0,IF(AND(OR(#REF!&gt;#REF!,#REF!&lt;(-#REF!)),#REF!&gt;#REF!),"REVISAR PRECIO",""),""),"")</f>
        <v/>
      </c>
      <c r="J2040" s="46"/>
    </row>
    <row r="2041" spans="9:10" x14ac:dyDescent="0.2">
      <c r="I2041" s="46" t="str">
        <f>IF(G2041&lt;&gt;"",IF(G2041&lt;&gt;0,IF(AND(OR(#REF!&gt;#REF!,#REF!&lt;(-#REF!)),#REF!&gt;#REF!),"REVISAR PRECIO",""),""),"")</f>
        <v/>
      </c>
      <c r="J2041" s="46"/>
    </row>
    <row r="2042" spans="9:10" x14ac:dyDescent="0.2">
      <c r="I2042" s="46" t="str">
        <f>IF(G2042&lt;&gt;"",IF(G2042&lt;&gt;0,IF(AND(OR(#REF!&gt;#REF!,#REF!&lt;(-#REF!)),#REF!&gt;#REF!),"REVISAR PRECIO",""),""),"")</f>
        <v/>
      </c>
      <c r="J2042" s="46"/>
    </row>
    <row r="2043" spans="9:10" x14ac:dyDescent="0.2">
      <c r="I2043" s="46" t="str">
        <f>IF(G2043&lt;&gt;"",IF(G2043&lt;&gt;0,IF(AND(OR(#REF!&gt;#REF!,#REF!&lt;(-#REF!)),#REF!&gt;#REF!),"REVISAR PRECIO",""),""),"")</f>
        <v/>
      </c>
      <c r="J2043" s="46"/>
    </row>
    <row r="2044" spans="9:10" x14ac:dyDescent="0.2">
      <c r="I2044" s="46" t="str">
        <f>IF(G2044&lt;&gt;"",IF(G2044&lt;&gt;0,IF(AND(OR(#REF!&gt;#REF!,#REF!&lt;(-#REF!)),#REF!&gt;#REF!),"REVISAR PRECIO",""),""),"")</f>
        <v/>
      </c>
      <c r="J2044" s="46"/>
    </row>
    <row r="2045" spans="9:10" x14ac:dyDescent="0.2">
      <c r="I2045" s="46" t="str">
        <f>IF(G2045&lt;&gt;"",IF(G2045&lt;&gt;0,IF(AND(OR(#REF!&gt;#REF!,#REF!&lt;(-#REF!)),#REF!&gt;#REF!),"REVISAR PRECIO",""),""),"")</f>
        <v/>
      </c>
      <c r="J2045" s="46"/>
    </row>
    <row r="2046" spans="9:10" x14ac:dyDescent="0.2">
      <c r="I2046" s="46" t="str">
        <f>IF(G2046&lt;&gt;"",IF(G2046&lt;&gt;0,IF(AND(OR(#REF!&gt;#REF!,#REF!&lt;(-#REF!)),#REF!&gt;#REF!),"REVISAR PRECIO",""),""),"")</f>
        <v/>
      </c>
      <c r="J2046" s="46"/>
    </row>
    <row r="2047" spans="9:10" x14ac:dyDescent="0.2">
      <c r="I2047" s="46" t="str">
        <f>IF(G2047&lt;&gt;"",IF(G2047&lt;&gt;0,IF(AND(OR(#REF!&gt;#REF!,#REF!&lt;(-#REF!)),#REF!&gt;#REF!),"REVISAR PRECIO",""),""),"")</f>
        <v/>
      </c>
      <c r="J2047" s="46"/>
    </row>
    <row r="2048" spans="9:10" x14ac:dyDescent="0.2">
      <c r="I2048" s="46" t="str">
        <f>IF(G2048&lt;&gt;"",IF(G2048&lt;&gt;0,IF(AND(OR(#REF!&gt;#REF!,#REF!&lt;(-#REF!)),#REF!&gt;#REF!),"REVISAR PRECIO",""),""),"")</f>
        <v/>
      </c>
      <c r="J2048" s="46"/>
    </row>
    <row r="2049" spans="9:10" x14ac:dyDescent="0.2">
      <c r="I2049" s="46" t="str">
        <f>IF(G2049&lt;&gt;"",IF(G2049&lt;&gt;0,IF(AND(OR(#REF!&gt;#REF!,#REF!&lt;(-#REF!)),#REF!&gt;#REF!),"REVISAR PRECIO",""),""),"")</f>
        <v/>
      </c>
      <c r="J2049" s="46"/>
    </row>
    <row r="2050" spans="9:10" x14ac:dyDescent="0.2">
      <c r="I2050" s="46" t="str">
        <f>IF(G2050&lt;&gt;"",IF(G2050&lt;&gt;0,IF(AND(OR(#REF!&gt;#REF!,#REF!&lt;(-#REF!)),#REF!&gt;#REF!),"REVISAR PRECIO",""),""),"")</f>
        <v/>
      </c>
      <c r="J2050" s="46"/>
    </row>
    <row r="2051" spans="9:10" x14ac:dyDescent="0.2">
      <c r="I2051" s="46" t="str">
        <f>IF(G2051&lt;&gt;"",IF(G2051&lt;&gt;0,IF(AND(OR(#REF!&gt;#REF!,#REF!&lt;(-#REF!)),#REF!&gt;#REF!),"REVISAR PRECIO",""),""),"")</f>
        <v/>
      </c>
      <c r="J2051" s="46"/>
    </row>
    <row r="2052" spans="9:10" x14ac:dyDescent="0.2">
      <c r="I2052" s="46" t="str">
        <f>IF(G2052&lt;&gt;"",IF(G2052&lt;&gt;0,IF(AND(OR(#REF!&gt;#REF!,#REF!&lt;(-#REF!)),#REF!&gt;#REF!),"REVISAR PRECIO",""),""),"")</f>
        <v/>
      </c>
      <c r="J2052" s="46"/>
    </row>
    <row r="2053" spans="9:10" x14ac:dyDescent="0.2">
      <c r="I2053" s="46" t="str">
        <f>IF(G2053&lt;&gt;"",IF(G2053&lt;&gt;0,IF(AND(OR(#REF!&gt;#REF!,#REF!&lt;(-#REF!)),#REF!&gt;#REF!),"REVISAR PRECIO",""),""),"")</f>
        <v/>
      </c>
      <c r="J2053" s="46"/>
    </row>
    <row r="2054" spans="9:10" x14ac:dyDescent="0.2">
      <c r="I2054" s="46" t="str">
        <f>IF(G2054&lt;&gt;"",IF(G2054&lt;&gt;0,IF(AND(OR(#REF!&gt;#REF!,#REF!&lt;(-#REF!)),#REF!&gt;#REF!),"REVISAR PRECIO",""),""),"")</f>
        <v/>
      </c>
      <c r="J2054" s="46"/>
    </row>
    <row r="2055" spans="9:10" x14ac:dyDescent="0.2">
      <c r="I2055" s="46" t="str">
        <f>IF(G2055&lt;&gt;"",IF(G2055&lt;&gt;0,IF(AND(OR(#REF!&gt;#REF!,#REF!&lt;(-#REF!)),#REF!&gt;#REF!),"REVISAR PRECIO",""),""),"")</f>
        <v/>
      </c>
      <c r="J2055" s="46"/>
    </row>
    <row r="2056" spans="9:10" x14ac:dyDescent="0.2">
      <c r="I2056" s="46" t="str">
        <f>IF(G2056&lt;&gt;"",IF(G2056&lt;&gt;0,IF(AND(OR(#REF!&gt;#REF!,#REF!&lt;(-#REF!)),#REF!&gt;#REF!),"REVISAR PRECIO",""),""),"")</f>
        <v/>
      </c>
      <c r="J2056" s="46"/>
    </row>
    <row r="2057" spans="9:10" x14ac:dyDescent="0.2">
      <c r="I2057" s="46" t="str">
        <f>IF(G2057&lt;&gt;"",IF(G2057&lt;&gt;0,IF(AND(OR(#REF!&gt;#REF!,#REF!&lt;(-#REF!)),#REF!&gt;#REF!),"REVISAR PRECIO",""),""),"")</f>
        <v/>
      </c>
      <c r="J2057" s="46"/>
    </row>
    <row r="2058" spans="9:10" x14ac:dyDescent="0.2">
      <c r="I2058" s="46" t="str">
        <f>IF(G2058&lt;&gt;"",IF(G2058&lt;&gt;0,IF(AND(OR(#REF!&gt;#REF!,#REF!&lt;(-#REF!)),#REF!&gt;#REF!),"REVISAR PRECIO",""),""),"")</f>
        <v/>
      </c>
      <c r="J2058" s="46"/>
    </row>
    <row r="2059" spans="9:10" x14ac:dyDescent="0.2">
      <c r="I2059" s="46" t="str">
        <f>IF(G2059&lt;&gt;"",IF(G2059&lt;&gt;0,IF(AND(OR(#REF!&gt;#REF!,#REF!&lt;(-#REF!)),#REF!&gt;#REF!),"REVISAR PRECIO",""),""),"")</f>
        <v/>
      </c>
      <c r="J2059" s="46"/>
    </row>
    <row r="2060" spans="9:10" x14ac:dyDescent="0.2">
      <c r="I2060" s="46" t="str">
        <f>IF(G2060&lt;&gt;"",IF(G2060&lt;&gt;0,IF(AND(OR(#REF!&gt;#REF!,#REF!&lt;(-#REF!)),#REF!&gt;#REF!),"REVISAR PRECIO",""),""),"")</f>
        <v/>
      </c>
      <c r="J2060" s="46"/>
    </row>
    <row r="2061" spans="9:10" x14ac:dyDescent="0.2">
      <c r="I2061" s="46" t="str">
        <f>IF(G2061&lt;&gt;"",IF(G2061&lt;&gt;0,IF(AND(OR(#REF!&gt;#REF!,#REF!&lt;(-#REF!)),#REF!&gt;#REF!),"REVISAR PRECIO",""),""),"")</f>
        <v/>
      </c>
      <c r="J2061" s="46"/>
    </row>
    <row r="2062" spans="9:10" x14ac:dyDescent="0.2">
      <c r="I2062" s="46" t="str">
        <f>IF(G2062&lt;&gt;"",IF(G2062&lt;&gt;0,IF(AND(OR(#REF!&gt;#REF!,#REF!&lt;(-#REF!)),#REF!&gt;#REF!),"REVISAR PRECIO",""),""),"")</f>
        <v/>
      </c>
      <c r="J2062" s="46"/>
    </row>
    <row r="2063" spans="9:10" x14ac:dyDescent="0.2">
      <c r="I2063" s="46" t="str">
        <f>IF(G2063&lt;&gt;"",IF(G2063&lt;&gt;0,IF(AND(OR(#REF!&gt;#REF!,#REF!&lt;(-#REF!)),#REF!&gt;#REF!),"REVISAR PRECIO",""),""),"")</f>
        <v/>
      </c>
      <c r="J2063" s="46"/>
    </row>
    <row r="2064" spans="9:10" x14ac:dyDescent="0.2">
      <c r="I2064" s="46" t="str">
        <f>IF(G2064&lt;&gt;"",IF(G2064&lt;&gt;0,IF(AND(OR(#REF!&gt;#REF!,#REF!&lt;(-#REF!)),#REF!&gt;#REF!),"REVISAR PRECIO",""),""),"")</f>
        <v/>
      </c>
      <c r="J2064" s="46"/>
    </row>
    <row r="2065" spans="9:10" x14ac:dyDescent="0.2">
      <c r="I2065" s="46" t="str">
        <f>IF(G2065&lt;&gt;"",IF(G2065&lt;&gt;0,IF(AND(OR(#REF!&gt;#REF!,#REF!&lt;(-#REF!)),#REF!&gt;#REF!),"REVISAR PRECIO",""),""),"")</f>
        <v/>
      </c>
      <c r="J2065" s="46"/>
    </row>
    <row r="2066" spans="9:10" x14ac:dyDescent="0.2">
      <c r="I2066" s="46" t="str">
        <f>IF(G2066&lt;&gt;"",IF(G2066&lt;&gt;0,IF(AND(OR(#REF!&gt;#REF!,#REF!&lt;(-#REF!)),#REF!&gt;#REF!),"REVISAR PRECIO",""),""),"")</f>
        <v/>
      </c>
      <c r="J2066" s="46"/>
    </row>
    <row r="2067" spans="9:10" x14ac:dyDescent="0.2">
      <c r="I2067" s="46" t="str">
        <f>IF(G2067&lt;&gt;"",IF(G2067&lt;&gt;0,IF(AND(OR(#REF!&gt;#REF!,#REF!&lt;(-#REF!)),#REF!&gt;#REF!),"REVISAR PRECIO",""),""),"")</f>
        <v/>
      </c>
      <c r="J2067" s="46"/>
    </row>
    <row r="2068" spans="9:10" x14ac:dyDescent="0.2">
      <c r="I2068" s="46" t="str">
        <f>IF(G2068&lt;&gt;"",IF(G2068&lt;&gt;0,IF(AND(OR(#REF!&gt;#REF!,#REF!&lt;(-#REF!)),#REF!&gt;#REF!),"REVISAR PRECIO",""),""),"")</f>
        <v/>
      </c>
      <c r="J2068" s="46"/>
    </row>
    <row r="2069" spans="9:10" x14ac:dyDescent="0.2">
      <c r="I2069" s="46" t="str">
        <f>IF(G2069&lt;&gt;"",IF(G2069&lt;&gt;0,IF(AND(OR(#REF!&gt;#REF!,#REF!&lt;(-#REF!)),#REF!&gt;#REF!),"REVISAR PRECIO",""),""),"")</f>
        <v/>
      </c>
      <c r="J2069" s="46"/>
    </row>
    <row r="2070" spans="9:10" x14ac:dyDescent="0.2">
      <c r="I2070" s="46" t="str">
        <f>IF(G2070&lt;&gt;"",IF(G2070&lt;&gt;0,IF(AND(OR(#REF!&gt;#REF!,#REF!&lt;(-#REF!)),#REF!&gt;#REF!),"REVISAR PRECIO",""),""),"")</f>
        <v/>
      </c>
      <c r="J2070" s="46"/>
    </row>
    <row r="2071" spans="9:10" x14ac:dyDescent="0.2">
      <c r="I2071" s="46" t="str">
        <f>IF(G2071&lt;&gt;"",IF(G2071&lt;&gt;0,IF(AND(OR(#REF!&gt;#REF!,#REF!&lt;(-#REF!)),#REF!&gt;#REF!),"REVISAR PRECIO",""),""),"")</f>
        <v/>
      </c>
      <c r="J2071" s="46"/>
    </row>
    <row r="2072" spans="9:10" x14ac:dyDescent="0.2">
      <c r="I2072" s="46" t="str">
        <f>IF(G2072&lt;&gt;"",IF(G2072&lt;&gt;0,IF(AND(OR(#REF!&gt;#REF!,#REF!&lt;(-#REF!)),#REF!&gt;#REF!),"REVISAR PRECIO",""),""),"")</f>
        <v/>
      </c>
      <c r="J2072" s="46"/>
    </row>
    <row r="2073" spans="9:10" x14ac:dyDescent="0.2">
      <c r="I2073" s="46" t="str">
        <f>IF(G2073&lt;&gt;"",IF(G2073&lt;&gt;0,IF(AND(OR(#REF!&gt;#REF!,#REF!&lt;(-#REF!)),#REF!&gt;#REF!),"REVISAR PRECIO",""),""),"")</f>
        <v/>
      </c>
      <c r="J2073" s="46"/>
    </row>
    <row r="2074" spans="9:10" x14ac:dyDescent="0.2">
      <c r="I2074" s="46" t="str">
        <f>IF(G2074&lt;&gt;"",IF(G2074&lt;&gt;0,IF(AND(OR(#REF!&gt;#REF!,#REF!&lt;(-#REF!)),#REF!&gt;#REF!),"REVISAR PRECIO",""),""),"")</f>
        <v/>
      </c>
      <c r="J2074" s="46"/>
    </row>
    <row r="2075" spans="9:10" x14ac:dyDescent="0.2">
      <c r="I2075" s="46" t="str">
        <f>IF(G2075&lt;&gt;"",IF(G2075&lt;&gt;0,IF(AND(OR(#REF!&gt;#REF!,#REF!&lt;(-#REF!)),#REF!&gt;#REF!),"REVISAR PRECIO",""),""),"")</f>
        <v/>
      </c>
      <c r="J2075" s="46"/>
    </row>
    <row r="2076" spans="9:10" x14ac:dyDescent="0.2">
      <c r="I2076" s="46" t="str">
        <f>IF(G2076&lt;&gt;"",IF(G2076&lt;&gt;0,IF(AND(OR(#REF!&gt;#REF!,#REF!&lt;(-#REF!)),#REF!&gt;#REF!),"REVISAR PRECIO",""),""),"")</f>
        <v/>
      </c>
      <c r="J2076" s="46"/>
    </row>
    <row r="2077" spans="9:10" x14ac:dyDescent="0.2">
      <c r="I2077" s="46" t="str">
        <f>IF(G2077&lt;&gt;"",IF(G2077&lt;&gt;0,IF(AND(OR(#REF!&gt;#REF!,#REF!&lt;(-#REF!)),#REF!&gt;#REF!),"REVISAR PRECIO",""),""),"")</f>
        <v/>
      </c>
      <c r="J2077" s="46"/>
    </row>
    <row r="2078" spans="9:10" x14ac:dyDescent="0.2">
      <c r="I2078" s="46" t="str">
        <f>IF(G2078&lt;&gt;"",IF(G2078&lt;&gt;0,IF(AND(OR(#REF!&gt;#REF!,#REF!&lt;(-#REF!)),#REF!&gt;#REF!),"REVISAR PRECIO",""),""),"")</f>
        <v/>
      </c>
      <c r="J2078" s="46"/>
    </row>
    <row r="2079" spans="9:10" x14ac:dyDescent="0.2">
      <c r="I2079" s="46" t="str">
        <f>IF(G2079&lt;&gt;"",IF(G2079&lt;&gt;0,IF(AND(OR(#REF!&gt;#REF!,#REF!&lt;(-#REF!)),#REF!&gt;#REF!),"REVISAR PRECIO",""),""),"")</f>
        <v/>
      </c>
      <c r="J2079" s="46"/>
    </row>
    <row r="2080" spans="9:10" x14ac:dyDescent="0.2">
      <c r="I2080" s="46" t="str">
        <f>IF(G2080&lt;&gt;"",IF(G2080&lt;&gt;0,IF(AND(OR(#REF!&gt;#REF!,#REF!&lt;(-#REF!)),#REF!&gt;#REF!),"REVISAR PRECIO",""),""),"")</f>
        <v/>
      </c>
      <c r="J2080" s="46"/>
    </row>
    <row r="2081" spans="9:10" x14ac:dyDescent="0.2">
      <c r="I2081" s="46" t="str">
        <f>IF(G2081&lt;&gt;"",IF(G2081&lt;&gt;0,IF(AND(OR(#REF!&gt;#REF!,#REF!&lt;(-#REF!)),#REF!&gt;#REF!),"REVISAR PRECIO",""),""),"")</f>
        <v/>
      </c>
      <c r="J2081" s="46"/>
    </row>
    <row r="2082" spans="9:10" x14ac:dyDescent="0.2">
      <c r="I2082" s="46" t="str">
        <f>IF(G2082&lt;&gt;"",IF(G2082&lt;&gt;0,IF(AND(OR(#REF!&gt;#REF!,#REF!&lt;(-#REF!)),#REF!&gt;#REF!),"REVISAR PRECIO",""),""),"")</f>
        <v/>
      </c>
      <c r="J2082" s="46"/>
    </row>
    <row r="2083" spans="9:10" x14ac:dyDescent="0.2">
      <c r="I2083" s="46" t="str">
        <f>IF(G2083&lt;&gt;"",IF(G2083&lt;&gt;0,IF(AND(OR(#REF!&gt;#REF!,#REF!&lt;(-#REF!)),#REF!&gt;#REF!),"REVISAR PRECIO",""),""),"")</f>
        <v/>
      </c>
      <c r="J2083" s="46"/>
    </row>
    <row r="2084" spans="9:10" x14ac:dyDescent="0.2">
      <c r="I2084" s="46" t="str">
        <f>IF(G2084&lt;&gt;"",IF(G2084&lt;&gt;0,IF(AND(OR(#REF!&gt;#REF!,#REF!&lt;(-#REF!)),#REF!&gt;#REF!),"REVISAR PRECIO",""),""),"")</f>
        <v/>
      </c>
      <c r="J2084" s="46"/>
    </row>
    <row r="2085" spans="9:10" x14ac:dyDescent="0.2">
      <c r="I2085" s="46" t="str">
        <f>IF(G2085&lt;&gt;"",IF(G2085&lt;&gt;0,IF(AND(OR(#REF!&gt;#REF!,#REF!&lt;(-#REF!)),#REF!&gt;#REF!),"REVISAR PRECIO",""),""),"")</f>
        <v/>
      </c>
      <c r="J2085" s="46"/>
    </row>
    <row r="2086" spans="9:10" x14ac:dyDescent="0.2">
      <c r="I2086" s="46" t="str">
        <f>IF(G2086&lt;&gt;"",IF(G2086&lt;&gt;0,IF(AND(OR(#REF!&gt;#REF!,#REF!&lt;(-#REF!)),#REF!&gt;#REF!),"REVISAR PRECIO",""),""),"")</f>
        <v/>
      </c>
      <c r="J2086" s="46"/>
    </row>
    <row r="2087" spans="9:10" x14ac:dyDescent="0.2">
      <c r="I2087" s="46" t="str">
        <f>IF(G2087&lt;&gt;"",IF(G2087&lt;&gt;0,IF(AND(OR(#REF!&gt;#REF!,#REF!&lt;(-#REF!)),#REF!&gt;#REF!),"REVISAR PRECIO",""),""),"")</f>
        <v/>
      </c>
      <c r="J2087" s="46"/>
    </row>
    <row r="2088" spans="9:10" x14ac:dyDescent="0.2">
      <c r="I2088" s="46" t="str">
        <f>IF(G2088&lt;&gt;"",IF(G2088&lt;&gt;0,IF(AND(OR(#REF!&gt;#REF!,#REF!&lt;(-#REF!)),#REF!&gt;#REF!),"REVISAR PRECIO",""),""),"")</f>
        <v/>
      </c>
      <c r="J2088" s="46"/>
    </row>
    <row r="2089" spans="9:10" x14ac:dyDescent="0.2">
      <c r="I2089" s="46" t="str">
        <f>IF(G2089&lt;&gt;"",IF(G2089&lt;&gt;0,IF(AND(OR(#REF!&gt;#REF!,#REF!&lt;(-#REF!)),#REF!&gt;#REF!),"REVISAR PRECIO",""),""),"")</f>
        <v/>
      </c>
      <c r="J2089" s="46"/>
    </row>
    <row r="2090" spans="9:10" x14ac:dyDescent="0.2">
      <c r="I2090" s="46" t="str">
        <f>IF(G2090&lt;&gt;"",IF(G2090&lt;&gt;0,IF(AND(OR(#REF!&gt;#REF!,#REF!&lt;(-#REF!)),#REF!&gt;#REF!),"REVISAR PRECIO",""),""),"")</f>
        <v/>
      </c>
      <c r="J2090" s="46"/>
    </row>
    <row r="2091" spans="9:10" x14ac:dyDescent="0.2">
      <c r="I2091" s="46" t="str">
        <f>IF(G2091&lt;&gt;"",IF(G2091&lt;&gt;0,IF(AND(OR(#REF!&gt;#REF!,#REF!&lt;(-#REF!)),#REF!&gt;#REF!),"REVISAR PRECIO",""),""),"")</f>
        <v/>
      </c>
      <c r="J2091" s="46"/>
    </row>
    <row r="2092" spans="9:10" x14ac:dyDescent="0.2">
      <c r="I2092" s="46" t="str">
        <f>IF(G2092&lt;&gt;"",IF(G2092&lt;&gt;0,IF(AND(OR(#REF!&gt;#REF!,#REF!&lt;(-#REF!)),#REF!&gt;#REF!),"REVISAR PRECIO",""),""),"")</f>
        <v/>
      </c>
      <c r="J2092" s="46"/>
    </row>
    <row r="2093" spans="9:10" x14ac:dyDescent="0.2">
      <c r="I2093" s="46" t="str">
        <f>IF(G2093&lt;&gt;"",IF(G2093&lt;&gt;0,IF(AND(OR(#REF!&gt;#REF!,#REF!&lt;(-#REF!)),#REF!&gt;#REF!),"REVISAR PRECIO",""),""),"")</f>
        <v/>
      </c>
      <c r="J2093" s="46"/>
    </row>
    <row r="2094" spans="9:10" x14ac:dyDescent="0.2">
      <c r="I2094" s="46" t="str">
        <f>IF(G2094&lt;&gt;"",IF(G2094&lt;&gt;0,IF(AND(OR(#REF!&gt;#REF!,#REF!&lt;(-#REF!)),#REF!&gt;#REF!),"REVISAR PRECIO",""),""),"")</f>
        <v/>
      </c>
      <c r="J2094" s="46"/>
    </row>
    <row r="2095" spans="9:10" x14ac:dyDescent="0.2">
      <c r="I2095" s="46" t="str">
        <f>IF(G2095&lt;&gt;"",IF(G2095&lt;&gt;0,IF(AND(OR(#REF!&gt;#REF!,#REF!&lt;(-#REF!)),#REF!&gt;#REF!),"REVISAR PRECIO",""),""),"")</f>
        <v/>
      </c>
      <c r="J2095" s="46"/>
    </row>
    <row r="2096" spans="9:10" x14ac:dyDescent="0.2">
      <c r="I2096" s="46" t="str">
        <f>IF(G2096&lt;&gt;"",IF(G2096&lt;&gt;0,IF(AND(OR(#REF!&gt;#REF!,#REF!&lt;(-#REF!)),#REF!&gt;#REF!),"REVISAR PRECIO",""),""),"")</f>
        <v/>
      </c>
      <c r="J2096" s="46"/>
    </row>
    <row r="2097" spans="9:10" x14ac:dyDescent="0.2">
      <c r="I2097" s="46" t="str">
        <f>IF(G2097&lt;&gt;"",IF(G2097&lt;&gt;0,IF(AND(OR(#REF!&gt;#REF!,#REF!&lt;(-#REF!)),#REF!&gt;#REF!),"REVISAR PRECIO",""),""),"")</f>
        <v/>
      </c>
      <c r="J2097" s="46"/>
    </row>
    <row r="2098" spans="9:10" x14ac:dyDescent="0.2">
      <c r="I2098" s="46" t="str">
        <f>IF(G2098&lt;&gt;"",IF(G2098&lt;&gt;0,IF(AND(OR(#REF!&gt;#REF!,#REF!&lt;(-#REF!)),#REF!&gt;#REF!),"REVISAR PRECIO",""),""),"")</f>
        <v/>
      </c>
      <c r="J2098" s="46"/>
    </row>
    <row r="2099" spans="9:10" x14ac:dyDescent="0.2">
      <c r="I2099" s="46" t="str">
        <f>IF(G2099&lt;&gt;"",IF(G2099&lt;&gt;0,IF(AND(OR(#REF!&gt;#REF!,#REF!&lt;(-#REF!)),#REF!&gt;#REF!),"REVISAR PRECIO",""),""),"")</f>
        <v/>
      </c>
      <c r="J2099" s="46"/>
    </row>
    <row r="2100" spans="9:10" x14ac:dyDescent="0.2">
      <c r="I2100" s="46" t="str">
        <f>IF(G2100&lt;&gt;"",IF(G2100&lt;&gt;0,IF(AND(OR(#REF!&gt;#REF!,#REF!&lt;(-#REF!)),#REF!&gt;#REF!),"REVISAR PRECIO",""),""),"")</f>
        <v/>
      </c>
      <c r="J2100" s="46"/>
    </row>
    <row r="2101" spans="9:10" x14ac:dyDescent="0.2">
      <c r="I2101" s="46" t="str">
        <f>IF(G2101&lt;&gt;"",IF(G2101&lt;&gt;0,IF(AND(OR(#REF!&gt;#REF!,#REF!&lt;(-#REF!)),#REF!&gt;#REF!),"REVISAR PRECIO",""),""),"")</f>
        <v/>
      </c>
      <c r="J2101" s="46"/>
    </row>
    <row r="2102" spans="9:10" x14ac:dyDescent="0.2">
      <c r="I2102" s="46" t="str">
        <f>IF(G2102&lt;&gt;"",IF(G2102&lt;&gt;0,IF(AND(OR(#REF!&gt;#REF!,#REF!&lt;(-#REF!)),#REF!&gt;#REF!),"REVISAR PRECIO",""),""),"")</f>
        <v/>
      </c>
      <c r="J2102" s="46"/>
    </row>
    <row r="2103" spans="9:10" x14ac:dyDescent="0.2">
      <c r="I2103" s="46" t="str">
        <f>IF(G2103&lt;&gt;"",IF(G2103&lt;&gt;0,IF(AND(OR(#REF!&gt;#REF!,#REF!&lt;(-#REF!)),#REF!&gt;#REF!),"REVISAR PRECIO",""),""),"")</f>
        <v/>
      </c>
      <c r="J2103" s="46"/>
    </row>
    <row r="2104" spans="9:10" x14ac:dyDescent="0.2">
      <c r="I2104" s="46" t="str">
        <f>IF(G2104&lt;&gt;"",IF(G2104&lt;&gt;0,IF(AND(OR(#REF!&gt;#REF!,#REF!&lt;(-#REF!)),#REF!&gt;#REF!),"REVISAR PRECIO",""),""),"")</f>
        <v/>
      </c>
      <c r="J2104" s="46"/>
    </row>
    <row r="2105" spans="9:10" x14ac:dyDescent="0.2">
      <c r="I2105" s="46" t="str">
        <f>IF(G2105&lt;&gt;"",IF(G2105&lt;&gt;0,IF(AND(OR(#REF!&gt;#REF!,#REF!&lt;(-#REF!)),#REF!&gt;#REF!),"REVISAR PRECIO",""),""),"")</f>
        <v/>
      </c>
      <c r="J2105" s="46"/>
    </row>
    <row r="2106" spans="9:10" x14ac:dyDescent="0.2">
      <c r="I2106" s="46" t="str">
        <f>IF(G2106&lt;&gt;"",IF(G2106&lt;&gt;0,IF(AND(OR(#REF!&gt;#REF!,#REF!&lt;(-#REF!)),#REF!&gt;#REF!),"REVISAR PRECIO",""),""),"")</f>
        <v/>
      </c>
      <c r="J2106" s="46"/>
    </row>
    <row r="2107" spans="9:10" x14ac:dyDescent="0.2">
      <c r="I2107" s="46" t="str">
        <f>IF(G2107&lt;&gt;"",IF(G2107&lt;&gt;0,IF(AND(OR(#REF!&gt;#REF!,#REF!&lt;(-#REF!)),#REF!&gt;#REF!),"REVISAR PRECIO",""),""),"")</f>
        <v/>
      </c>
      <c r="J2107" s="46"/>
    </row>
    <row r="2108" spans="9:10" x14ac:dyDescent="0.2">
      <c r="I2108" s="46" t="str">
        <f>IF(G2108&lt;&gt;"",IF(G2108&lt;&gt;0,IF(AND(OR(#REF!&gt;#REF!,#REF!&lt;(-#REF!)),#REF!&gt;#REF!),"REVISAR PRECIO",""),""),"")</f>
        <v/>
      </c>
      <c r="J2108" s="46"/>
    </row>
    <row r="2109" spans="9:10" x14ac:dyDescent="0.2">
      <c r="I2109" s="46" t="str">
        <f>IF(G2109&lt;&gt;"",IF(G2109&lt;&gt;0,IF(AND(OR(#REF!&gt;#REF!,#REF!&lt;(-#REF!)),#REF!&gt;#REF!),"REVISAR PRECIO",""),""),"")</f>
        <v/>
      </c>
      <c r="J2109" s="46"/>
    </row>
    <row r="2110" spans="9:10" x14ac:dyDescent="0.2">
      <c r="I2110" s="46" t="str">
        <f>IF(G2110&lt;&gt;"",IF(G2110&lt;&gt;0,IF(AND(OR(#REF!&gt;#REF!,#REF!&lt;(-#REF!)),#REF!&gt;#REF!),"REVISAR PRECIO",""),""),"")</f>
        <v/>
      </c>
      <c r="J2110" s="46"/>
    </row>
    <row r="2111" spans="9:10" x14ac:dyDescent="0.2">
      <c r="I2111" s="46" t="str">
        <f>IF(G2111&lt;&gt;"",IF(G2111&lt;&gt;0,IF(AND(OR(#REF!&gt;#REF!,#REF!&lt;(-#REF!)),#REF!&gt;#REF!),"REVISAR PRECIO",""),""),"")</f>
        <v/>
      </c>
      <c r="J2111" s="46"/>
    </row>
    <row r="2112" spans="9:10" x14ac:dyDescent="0.2">
      <c r="I2112" s="46" t="str">
        <f>IF(G2112&lt;&gt;"",IF(G2112&lt;&gt;0,IF(AND(OR(#REF!&gt;#REF!,#REF!&lt;(-#REF!)),#REF!&gt;#REF!),"REVISAR PRECIO",""),""),"")</f>
        <v/>
      </c>
      <c r="J2112" s="46"/>
    </row>
    <row r="2113" spans="9:10" x14ac:dyDescent="0.2">
      <c r="I2113" s="46" t="str">
        <f>IF(G2113&lt;&gt;"",IF(G2113&lt;&gt;0,IF(AND(OR(#REF!&gt;#REF!,#REF!&lt;(-#REF!)),#REF!&gt;#REF!),"REVISAR PRECIO",""),""),"")</f>
        <v/>
      </c>
      <c r="J2113" s="46"/>
    </row>
    <row r="2114" spans="9:10" x14ac:dyDescent="0.2">
      <c r="I2114" s="46" t="str">
        <f>IF(G2114&lt;&gt;"",IF(G2114&lt;&gt;0,IF(AND(OR(#REF!&gt;#REF!,#REF!&lt;(-#REF!)),#REF!&gt;#REF!),"REVISAR PRECIO",""),""),"")</f>
        <v/>
      </c>
      <c r="J2114" s="46"/>
    </row>
    <row r="2115" spans="9:10" x14ac:dyDescent="0.2">
      <c r="I2115" s="46" t="str">
        <f>IF(G2115&lt;&gt;"",IF(G2115&lt;&gt;0,IF(AND(OR(#REF!&gt;#REF!,#REF!&lt;(-#REF!)),#REF!&gt;#REF!),"REVISAR PRECIO",""),""),"")</f>
        <v/>
      </c>
      <c r="J2115" s="46"/>
    </row>
    <row r="2116" spans="9:10" x14ac:dyDescent="0.2">
      <c r="I2116" s="46" t="str">
        <f>IF(G2116&lt;&gt;"",IF(G2116&lt;&gt;0,IF(AND(OR(#REF!&gt;#REF!,#REF!&lt;(-#REF!)),#REF!&gt;#REF!),"REVISAR PRECIO",""),""),"")</f>
        <v/>
      </c>
      <c r="J2116" s="46"/>
    </row>
    <row r="2117" spans="9:10" x14ac:dyDescent="0.2">
      <c r="I2117" s="46" t="str">
        <f>IF(G2117&lt;&gt;"",IF(G2117&lt;&gt;0,IF(AND(OR(#REF!&gt;#REF!,#REF!&lt;(-#REF!)),#REF!&gt;#REF!),"REVISAR PRECIO",""),""),"")</f>
        <v/>
      </c>
      <c r="J2117" s="46"/>
    </row>
    <row r="2118" spans="9:10" x14ac:dyDescent="0.2">
      <c r="I2118" s="46" t="str">
        <f>IF(G2118&lt;&gt;"",IF(G2118&lt;&gt;0,IF(AND(OR(#REF!&gt;#REF!,#REF!&lt;(-#REF!)),#REF!&gt;#REF!),"REVISAR PRECIO",""),""),"")</f>
        <v/>
      </c>
      <c r="J2118" s="46"/>
    </row>
    <row r="2119" spans="9:10" x14ac:dyDescent="0.2">
      <c r="I2119" s="46" t="str">
        <f>IF(G2119&lt;&gt;"",IF(G2119&lt;&gt;0,IF(AND(OR(#REF!&gt;#REF!,#REF!&lt;(-#REF!)),#REF!&gt;#REF!),"REVISAR PRECIO",""),""),"")</f>
        <v/>
      </c>
      <c r="J2119" s="46"/>
    </row>
    <row r="2120" spans="9:10" x14ac:dyDescent="0.2">
      <c r="I2120" s="46" t="str">
        <f>IF(G2120&lt;&gt;"",IF(G2120&lt;&gt;0,IF(AND(OR(#REF!&gt;#REF!,#REF!&lt;(-#REF!)),#REF!&gt;#REF!),"REVISAR PRECIO",""),""),"")</f>
        <v/>
      </c>
      <c r="J2120" s="46"/>
    </row>
    <row r="2121" spans="9:10" x14ac:dyDescent="0.2">
      <c r="I2121" s="46" t="str">
        <f>IF(G2121&lt;&gt;"",IF(G2121&lt;&gt;0,IF(AND(OR(#REF!&gt;#REF!,#REF!&lt;(-#REF!)),#REF!&gt;#REF!),"REVISAR PRECIO",""),""),"")</f>
        <v/>
      </c>
      <c r="J2121" s="46"/>
    </row>
    <row r="2122" spans="9:10" x14ac:dyDescent="0.2">
      <c r="I2122" s="46" t="str">
        <f>IF(G2122&lt;&gt;"",IF(G2122&lt;&gt;0,IF(AND(OR(#REF!&gt;#REF!,#REF!&lt;(-#REF!)),#REF!&gt;#REF!),"REVISAR PRECIO",""),""),"")</f>
        <v/>
      </c>
      <c r="J2122" s="46"/>
    </row>
    <row r="2123" spans="9:10" x14ac:dyDescent="0.2">
      <c r="I2123" s="46" t="str">
        <f>IF(G2123&lt;&gt;"",IF(G2123&lt;&gt;0,IF(AND(OR(#REF!&gt;#REF!,#REF!&lt;(-#REF!)),#REF!&gt;#REF!),"REVISAR PRECIO",""),""),"")</f>
        <v/>
      </c>
      <c r="J2123" s="46"/>
    </row>
    <row r="2124" spans="9:10" x14ac:dyDescent="0.2">
      <c r="I2124" s="46" t="str">
        <f>IF(G2124&lt;&gt;"",IF(G2124&lt;&gt;0,IF(AND(OR(#REF!&gt;#REF!,#REF!&lt;(-#REF!)),#REF!&gt;#REF!),"REVISAR PRECIO",""),""),"")</f>
        <v/>
      </c>
      <c r="J2124" s="46"/>
    </row>
    <row r="2125" spans="9:10" x14ac:dyDescent="0.2">
      <c r="I2125" s="46" t="str">
        <f>IF(G2125&lt;&gt;"",IF(G2125&lt;&gt;0,IF(AND(OR(#REF!&gt;#REF!,#REF!&lt;(-#REF!)),#REF!&gt;#REF!),"REVISAR PRECIO",""),""),"")</f>
        <v/>
      </c>
      <c r="J2125" s="46"/>
    </row>
    <row r="2126" spans="9:10" x14ac:dyDescent="0.2">
      <c r="I2126" s="46" t="str">
        <f>IF(G2126&lt;&gt;"",IF(G2126&lt;&gt;0,IF(AND(OR(#REF!&gt;#REF!,#REF!&lt;(-#REF!)),#REF!&gt;#REF!),"REVISAR PRECIO",""),""),"")</f>
        <v/>
      </c>
      <c r="J2126" s="46"/>
    </row>
    <row r="2127" spans="9:10" x14ac:dyDescent="0.2">
      <c r="I2127" s="46" t="str">
        <f>IF(G2127&lt;&gt;"",IF(G2127&lt;&gt;0,IF(AND(OR(#REF!&gt;#REF!,#REF!&lt;(-#REF!)),#REF!&gt;#REF!),"REVISAR PRECIO",""),""),"")</f>
        <v/>
      </c>
      <c r="J2127" s="46"/>
    </row>
    <row r="2128" spans="9:10" x14ac:dyDescent="0.2">
      <c r="I2128" s="46" t="str">
        <f>IF(G2128&lt;&gt;"",IF(G2128&lt;&gt;0,IF(AND(OR(#REF!&gt;#REF!,#REF!&lt;(-#REF!)),#REF!&gt;#REF!),"REVISAR PRECIO",""),""),"")</f>
        <v/>
      </c>
      <c r="J2128" s="46"/>
    </row>
    <row r="2129" spans="9:10" x14ac:dyDescent="0.2">
      <c r="I2129" s="46" t="str">
        <f>IF(G2129&lt;&gt;"",IF(G2129&lt;&gt;0,IF(AND(OR(#REF!&gt;#REF!,#REF!&lt;(-#REF!)),#REF!&gt;#REF!),"REVISAR PRECIO",""),""),"")</f>
        <v/>
      </c>
      <c r="J2129" s="46"/>
    </row>
    <row r="2130" spans="9:10" x14ac:dyDescent="0.2">
      <c r="I2130" s="46" t="str">
        <f>IF(G2130&lt;&gt;"",IF(G2130&lt;&gt;0,IF(AND(OR(#REF!&gt;#REF!,#REF!&lt;(-#REF!)),#REF!&gt;#REF!),"REVISAR PRECIO",""),""),"")</f>
        <v/>
      </c>
      <c r="J2130" s="46"/>
    </row>
    <row r="2131" spans="9:10" x14ac:dyDescent="0.2">
      <c r="I2131" s="46" t="str">
        <f>IF(G2131&lt;&gt;"",IF(G2131&lt;&gt;0,IF(AND(OR(#REF!&gt;#REF!,#REF!&lt;(-#REF!)),#REF!&gt;#REF!),"REVISAR PRECIO",""),""),"")</f>
        <v/>
      </c>
      <c r="J2131" s="46"/>
    </row>
    <row r="2132" spans="9:10" x14ac:dyDescent="0.2">
      <c r="I2132" s="46" t="str">
        <f>IF(G2132&lt;&gt;"",IF(G2132&lt;&gt;0,IF(AND(OR(#REF!&gt;#REF!,#REF!&lt;(-#REF!)),#REF!&gt;#REF!),"REVISAR PRECIO",""),""),"")</f>
        <v/>
      </c>
      <c r="J2132" s="46"/>
    </row>
    <row r="2133" spans="9:10" x14ac:dyDescent="0.2">
      <c r="I2133" s="46" t="str">
        <f>IF(G2133&lt;&gt;"",IF(G2133&lt;&gt;0,IF(AND(OR(#REF!&gt;#REF!,#REF!&lt;(-#REF!)),#REF!&gt;#REF!),"REVISAR PRECIO",""),""),"")</f>
        <v/>
      </c>
      <c r="J2133" s="46"/>
    </row>
    <row r="2134" spans="9:10" x14ac:dyDescent="0.2">
      <c r="I2134" s="46" t="str">
        <f>IF(G2134&lt;&gt;"",IF(G2134&lt;&gt;0,IF(AND(OR(#REF!&gt;#REF!,#REF!&lt;(-#REF!)),#REF!&gt;#REF!),"REVISAR PRECIO",""),""),"")</f>
        <v/>
      </c>
      <c r="J2134" s="46"/>
    </row>
    <row r="2135" spans="9:10" x14ac:dyDescent="0.2">
      <c r="I2135" s="46" t="str">
        <f>IF(G2135&lt;&gt;"",IF(G2135&lt;&gt;0,IF(AND(OR(#REF!&gt;#REF!,#REF!&lt;(-#REF!)),#REF!&gt;#REF!),"REVISAR PRECIO",""),""),"")</f>
        <v/>
      </c>
      <c r="J2135" s="46"/>
    </row>
    <row r="2136" spans="9:10" x14ac:dyDescent="0.2">
      <c r="I2136" s="46" t="str">
        <f>IF(G2136&lt;&gt;"",IF(G2136&lt;&gt;0,IF(AND(OR(#REF!&gt;#REF!,#REF!&lt;(-#REF!)),#REF!&gt;#REF!),"REVISAR PRECIO",""),""),"")</f>
        <v/>
      </c>
      <c r="J2136" s="46"/>
    </row>
    <row r="2137" spans="9:10" x14ac:dyDescent="0.2">
      <c r="I2137" s="46" t="str">
        <f>IF(G2137&lt;&gt;"",IF(G2137&lt;&gt;0,IF(AND(OR(#REF!&gt;#REF!,#REF!&lt;(-#REF!)),#REF!&gt;#REF!),"REVISAR PRECIO",""),""),"")</f>
        <v/>
      </c>
      <c r="J2137" s="46"/>
    </row>
    <row r="2138" spans="9:10" x14ac:dyDescent="0.2">
      <c r="I2138" s="46" t="str">
        <f>IF(G2138&lt;&gt;"",IF(G2138&lt;&gt;0,IF(AND(OR(#REF!&gt;#REF!,#REF!&lt;(-#REF!)),#REF!&gt;#REF!),"REVISAR PRECIO",""),""),"")</f>
        <v/>
      </c>
      <c r="J2138" s="46"/>
    </row>
    <row r="2139" spans="9:10" x14ac:dyDescent="0.2">
      <c r="I2139" s="46" t="str">
        <f>IF(G2139&lt;&gt;"",IF(G2139&lt;&gt;0,IF(AND(OR(#REF!&gt;#REF!,#REF!&lt;(-#REF!)),#REF!&gt;#REF!),"REVISAR PRECIO",""),""),"")</f>
        <v/>
      </c>
      <c r="J2139" s="46"/>
    </row>
    <row r="2140" spans="9:10" x14ac:dyDescent="0.2">
      <c r="I2140" s="46" t="str">
        <f>IF(G2140&lt;&gt;"",IF(G2140&lt;&gt;0,IF(AND(OR(#REF!&gt;#REF!,#REF!&lt;(-#REF!)),#REF!&gt;#REF!),"REVISAR PRECIO",""),""),"")</f>
        <v/>
      </c>
      <c r="J2140" s="46"/>
    </row>
    <row r="2141" spans="9:10" x14ac:dyDescent="0.2">
      <c r="I2141" s="46" t="str">
        <f>IF(G2141&lt;&gt;"",IF(G2141&lt;&gt;0,IF(AND(OR(#REF!&gt;#REF!,#REF!&lt;(-#REF!)),#REF!&gt;#REF!),"REVISAR PRECIO",""),""),"")</f>
        <v/>
      </c>
      <c r="J2141" s="46"/>
    </row>
    <row r="2142" spans="9:10" x14ac:dyDescent="0.2">
      <c r="I2142" s="46" t="str">
        <f>IF(G2142&lt;&gt;"",IF(G2142&lt;&gt;0,IF(AND(OR(#REF!&gt;#REF!,#REF!&lt;(-#REF!)),#REF!&gt;#REF!),"REVISAR PRECIO",""),""),"")</f>
        <v/>
      </c>
      <c r="J2142" s="46"/>
    </row>
    <row r="2143" spans="9:10" x14ac:dyDescent="0.2">
      <c r="I2143" s="46" t="str">
        <f>IF(G2143&lt;&gt;"",IF(G2143&lt;&gt;0,IF(AND(OR(#REF!&gt;#REF!,#REF!&lt;(-#REF!)),#REF!&gt;#REF!),"REVISAR PRECIO",""),""),"")</f>
        <v/>
      </c>
      <c r="J2143" s="46"/>
    </row>
    <row r="2144" spans="9:10" x14ac:dyDescent="0.2">
      <c r="I2144" s="46" t="str">
        <f>IF(G2144&lt;&gt;"",IF(G2144&lt;&gt;0,IF(AND(OR(#REF!&gt;#REF!,#REF!&lt;(-#REF!)),#REF!&gt;#REF!),"REVISAR PRECIO",""),""),"")</f>
        <v/>
      </c>
      <c r="J2144" s="46"/>
    </row>
    <row r="2145" spans="9:10" x14ac:dyDescent="0.2">
      <c r="I2145" s="46" t="str">
        <f>IF(G2145&lt;&gt;"",IF(G2145&lt;&gt;0,IF(AND(OR(#REF!&gt;#REF!,#REF!&lt;(-#REF!)),#REF!&gt;#REF!),"REVISAR PRECIO",""),""),"")</f>
        <v/>
      </c>
      <c r="J2145" s="46"/>
    </row>
    <row r="2146" spans="9:10" x14ac:dyDescent="0.2">
      <c r="I2146" s="46" t="str">
        <f>IF(G2146&lt;&gt;"",IF(G2146&lt;&gt;0,IF(AND(OR(#REF!&gt;#REF!,#REF!&lt;(-#REF!)),#REF!&gt;#REF!),"REVISAR PRECIO",""),""),"")</f>
        <v/>
      </c>
      <c r="J2146" s="46"/>
    </row>
    <row r="2147" spans="9:10" x14ac:dyDescent="0.2">
      <c r="I2147" s="46" t="str">
        <f>IF(G2147&lt;&gt;"",IF(G2147&lt;&gt;0,IF(AND(OR(#REF!&gt;#REF!,#REF!&lt;(-#REF!)),#REF!&gt;#REF!),"REVISAR PRECIO",""),""),"")</f>
        <v/>
      </c>
      <c r="J2147" s="46"/>
    </row>
    <row r="2148" spans="9:10" x14ac:dyDescent="0.2">
      <c r="I2148" s="46" t="str">
        <f>IF(G2148&lt;&gt;"",IF(G2148&lt;&gt;0,IF(AND(OR(#REF!&gt;#REF!,#REF!&lt;(-#REF!)),#REF!&gt;#REF!),"REVISAR PRECIO",""),""),"")</f>
        <v/>
      </c>
      <c r="J2148" s="46"/>
    </row>
    <row r="2149" spans="9:10" x14ac:dyDescent="0.2">
      <c r="I2149" s="46" t="str">
        <f>IF(G2149&lt;&gt;"",IF(G2149&lt;&gt;0,IF(AND(OR(#REF!&gt;#REF!,#REF!&lt;(-#REF!)),#REF!&gt;#REF!),"REVISAR PRECIO",""),""),"")</f>
        <v/>
      </c>
      <c r="J2149" s="46"/>
    </row>
    <row r="2150" spans="9:10" x14ac:dyDescent="0.2">
      <c r="I2150" s="46" t="str">
        <f>IF(G2150&lt;&gt;"",IF(G2150&lt;&gt;0,IF(AND(OR(#REF!&gt;#REF!,#REF!&lt;(-#REF!)),#REF!&gt;#REF!),"REVISAR PRECIO",""),""),"")</f>
        <v/>
      </c>
      <c r="J2150" s="46"/>
    </row>
    <row r="2151" spans="9:10" x14ac:dyDescent="0.2">
      <c r="I2151" s="46" t="str">
        <f>IF(G2151&lt;&gt;"",IF(G2151&lt;&gt;0,IF(AND(OR(#REF!&gt;#REF!,#REF!&lt;(-#REF!)),#REF!&gt;#REF!),"REVISAR PRECIO",""),""),"")</f>
        <v/>
      </c>
      <c r="J2151" s="46"/>
    </row>
    <row r="2152" spans="9:10" x14ac:dyDescent="0.2">
      <c r="I2152" s="46" t="str">
        <f>IF(G2152&lt;&gt;"",IF(G2152&lt;&gt;0,IF(AND(OR(#REF!&gt;#REF!,#REF!&lt;(-#REF!)),#REF!&gt;#REF!),"REVISAR PRECIO",""),""),"")</f>
        <v/>
      </c>
      <c r="J2152" s="46"/>
    </row>
    <row r="2153" spans="9:10" x14ac:dyDescent="0.2">
      <c r="I2153" s="46" t="str">
        <f>IF(G2153&lt;&gt;"",IF(G2153&lt;&gt;0,IF(AND(OR(#REF!&gt;#REF!,#REF!&lt;(-#REF!)),#REF!&gt;#REF!),"REVISAR PRECIO",""),""),"")</f>
        <v/>
      </c>
      <c r="J2153" s="46"/>
    </row>
    <row r="2154" spans="9:10" x14ac:dyDescent="0.2">
      <c r="I2154" s="46" t="str">
        <f>IF(G2154&lt;&gt;"",IF(G2154&lt;&gt;0,IF(AND(OR(#REF!&gt;#REF!,#REF!&lt;(-#REF!)),#REF!&gt;#REF!),"REVISAR PRECIO",""),""),"")</f>
        <v/>
      </c>
      <c r="J2154" s="46"/>
    </row>
    <row r="2155" spans="9:10" x14ac:dyDescent="0.2">
      <c r="I2155" s="46" t="str">
        <f>IF(G2155&lt;&gt;"",IF(G2155&lt;&gt;0,IF(AND(OR(#REF!&gt;#REF!,#REF!&lt;(-#REF!)),#REF!&gt;#REF!),"REVISAR PRECIO",""),""),"")</f>
        <v/>
      </c>
      <c r="J2155" s="46"/>
    </row>
    <row r="2156" spans="9:10" x14ac:dyDescent="0.2">
      <c r="I2156" s="46" t="str">
        <f>IF(G2156&lt;&gt;"",IF(G2156&lt;&gt;0,IF(AND(OR(#REF!&gt;#REF!,#REF!&lt;(-#REF!)),#REF!&gt;#REF!),"REVISAR PRECIO",""),""),"")</f>
        <v/>
      </c>
      <c r="J2156" s="46"/>
    </row>
    <row r="2157" spans="9:10" x14ac:dyDescent="0.2">
      <c r="I2157" s="46" t="str">
        <f>IF(G2157&lt;&gt;"",IF(G2157&lt;&gt;0,IF(AND(OR(#REF!&gt;#REF!,#REF!&lt;(-#REF!)),#REF!&gt;#REF!),"REVISAR PRECIO",""),""),"")</f>
        <v/>
      </c>
      <c r="J2157" s="46"/>
    </row>
    <row r="2158" spans="9:10" x14ac:dyDescent="0.2">
      <c r="I2158" s="46" t="str">
        <f>IF(G2158&lt;&gt;"",IF(G2158&lt;&gt;0,IF(AND(OR(#REF!&gt;#REF!,#REF!&lt;(-#REF!)),#REF!&gt;#REF!),"REVISAR PRECIO",""),""),"")</f>
        <v/>
      </c>
      <c r="J2158" s="46"/>
    </row>
    <row r="2159" spans="9:10" x14ac:dyDescent="0.2">
      <c r="I2159" s="46" t="str">
        <f>IF(G2159&lt;&gt;"",IF(G2159&lt;&gt;0,IF(AND(OR(#REF!&gt;#REF!,#REF!&lt;(-#REF!)),#REF!&gt;#REF!),"REVISAR PRECIO",""),""),"")</f>
        <v/>
      </c>
      <c r="J2159" s="46"/>
    </row>
    <row r="2160" spans="9:10" x14ac:dyDescent="0.2">
      <c r="I2160" s="46" t="str">
        <f>IF(G2160&lt;&gt;"",IF(G2160&lt;&gt;0,IF(AND(OR(#REF!&gt;#REF!,#REF!&lt;(-#REF!)),#REF!&gt;#REF!),"REVISAR PRECIO",""),""),"")</f>
        <v/>
      </c>
      <c r="J2160" s="46"/>
    </row>
    <row r="2161" spans="9:10" x14ac:dyDescent="0.2">
      <c r="I2161" s="46" t="str">
        <f>IF(G2161&lt;&gt;"",IF(G2161&lt;&gt;0,IF(AND(OR(#REF!&gt;#REF!,#REF!&lt;(-#REF!)),#REF!&gt;#REF!),"REVISAR PRECIO",""),""),"")</f>
        <v/>
      </c>
      <c r="J2161" s="46"/>
    </row>
    <row r="2162" spans="9:10" x14ac:dyDescent="0.2">
      <c r="I2162" s="46" t="str">
        <f>IF(G2162&lt;&gt;"",IF(G2162&lt;&gt;0,IF(AND(OR(#REF!&gt;#REF!,#REF!&lt;(-#REF!)),#REF!&gt;#REF!),"REVISAR PRECIO",""),""),"")</f>
        <v/>
      </c>
      <c r="J2162" s="46"/>
    </row>
    <row r="2163" spans="9:10" x14ac:dyDescent="0.2">
      <c r="I2163" s="46" t="str">
        <f>IF(G2163&lt;&gt;"",IF(G2163&lt;&gt;0,IF(AND(OR(#REF!&gt;#REF!,#REF!&lt;(-#REF!)),#REF!&gt;#REF!),"REVISAR PRECIO",""),""),"")</f>
        <v/>
      </c>
      <c r="J2163" s="46"/>
    </row>
    <row r="2164" spans="9:10" x14ac:dyDescent="0.2">
      <c r="I2164" s="46" t="str">
        <f>IF(G2164&lt;&gt;"",IF(G2164&lt;&gt;0,IF(AND(OR(#REF!&gt;#REF!,#REF!&lt;(-#REF!)),#REF!&gt;#REF!),"REVISAR PRECIO",""),""),"")</f>
        <v/>
      </c>
      <c r="J2164" s="46"/>
    </row>
    <row r="2165" spans="9:10" x14ac:dyDescent="0.2">
      <c r="I2165" s="46" t="str">
        <f>IF(G2165&lt;&gt;"",IF(G2165&lt;&gt;0,IF(AND(OR(#REF!&gt;#REF!,#REF!&lt;(-#REF!)),#REF!&gt;#REF!),"REVISAR PRECIO",""),""),"")</f>
        <v/>
      </c>
      <c r="J2165" s="46"/>
    </row>
    <row r="2166" spans="9:10" x14ac:dyDescent="0.2">
      <c r="I2166" s="46" t="str">
        <f>IF(G2166&lt;&gt;"",IF(G2166&lt;&gt;0,IF(AND(OR(#REF!&gt;#REF!,#REF!&lt;(-#REF!)),#REF!&gt;#REF!),"REVISAR PRECIO",""),""),"")</f>
        <v/>
      </c>
      <c r="J2166" s="46"/>
    </row>
    <row r="2167" spans="9:10" x14ac:dyDescent="0.2">
      <c r="I2167" s="46" t="str">
        <f>IF(G2167&lt;&gt;"",IF(G2167&lt;&gt;0,IF(AND(OR(#REF!&gt;#REF!,#REF!&lt;(-#REF!)),#REF!&gt;#REF!),"REVISAR PRECIO",""),""),"")</f>
        <v/>
      </c>
      <c r="J2167" s="46"/>
    </row>
    <row r="2168" spans="9:10" x14ac:dyDescent="0.2">
      <c r="I2168" s="46" t="str">
        <f>IF(G2168&lt;&gt;"",IF(G2168&lt;&gt;0,IF(AND(OR(#REF!&gt;#REF!,#REF!&lt;(-#REF!)),#REF!&gt;#REF!),"REVISAR PRECIO",""),""),"")</f>
        <v/>
      </c>
      <c r="J2168" s="46"/>
    </row>
    <row r="2169" spans="9:10" x14ac:dyDescent="0.2">
      <c r="I2169" s="46" t="str">
        <f>IF(G2169&lt;&gt;"",IF(G2169&lt;&gt;0,IF(AND(OR(#REF!&gt;#REF!,#REF!&lt;(-#REF!)),#REF!&gt;#REF!),"REVISAR PRECIO",""),""),"")</f>
        <v/>
      </c>
      <c r="J2169" s="46"/>
    </row>
    <row r="2170" spans="9:10" x14ac:dyDescent="0.2">
      <c r="I2170" s="46" t="str">
        <f>IF(G2170&lt;&gt;"",IF(G2170&lt;&gt;0,IF(AND(OR(#REF!&gt;#REF!,#REF!&lt;(-#REF!)),#REF!&gt;#REF!),"REVISAR PRECIO",""),""),"")</f>
        <v/>
      </c>
      <c r="J2170" s="46"/>
    </row>
    <row r="2171" spans="9:10" x14ac:dyDescent="0.2">
      <c r="I2171" s="46" t="str">
        <f>IF(G2171&lt;&gt;"",IF(G2171&lt;&gt;0,IF(AND(OR(#REF!&gt;#REF!,#REF!&lt;(-#REF!)),#REF!&gt;#REF!),"REVISAR PRECIO",""),""),"")</f>
        <v/>
      </c>
      <c r="J2171" s="46"/>
    </row>
    <row r="2172" spans="9:10" x14ac:dyDescent="0.2">
      <c r="I2172" s="46" t="str">
        <f>IF(G2172&lt;&gt;"",IF(G2172&lt;&gt;0,IF(AND(OR(#REF!&gt;#REF!,#REF!&lt;(-#REF!)),#REF!&gt;#REF!),"REVISAR PRECIO",""),""),"")</f>
        <v/>
      </c>
      <c r="J2172" s="46"/>
    </row>
    <row r="2173" spans="9:10" x14ac:dyDescent="0.2">
      <c r="I2173" s="46" t="str">
        <f>IF(G2173&lt;&gt;"",IF(G2173&lt;&gt;0,IF(AND(OR(#REF!&gt;#REF!,#REF!&lt;(-#REF!)),#REF!&gt;#REF!),"REVISAR PRECIO",""),""),"")</f>
        <v/>
      </c>
      <c r="J2173" s="46"/>
    </row>
    <row r="2174" spans="9:10" x14ac:dyDescent="0.2">
      <c r="I2174" s="46" t="str">
        <f>IF(G2174&lt;&gt;"",IF(G2174&lt;&gt;0,IF(AND(OR(#REF!&gt;#REF!,#REF!&lt;(-#REF!)),#REF!&gt;#REF!),"REVISAR PRECIO",""),""),"")</f>
        <v/>
      </c>
      <c r="J2174" s="46"/>
    </row>
    <row r="2175" spans="9:10" x14ac:dyDescent="0.2">
      <c r="I2175" s="46" t="str">
        <f>IF(G2175&lt;&gt;"",IF(G2175&lt;&gt;0,IF(AND(OR(#REF!&gt;#REF!,#REF!&lt;(-#REF!)),#REF!&gt;#REF!),"REVISAR PRECIO",""),""),"")</f>
        <v/>
      </c>
      <c r="J2175" s="46"/>
    </row>
    <row r="2176" spans="9:10" x14ac:dyDescent="0.2">
      <c r="I2176" s="46" t="str">
        <f>IF(G2176&lt;&gt;"",IF(G2176&lt;&gt;0,IF(AND(OR(#REF!&gt;#REF!,#REF!&lt;(-#REF!)),#REF!&gt;#REF!),"REVISAR PRECIO",""),""),"")</f>
        <v/>
      </c>
      <c r="J2176" s="46"/>
    </row>
    <row r="2177" spans="9:10" x14ac:dyDescent="0.2">
      <c r="I2177" s="46" t="str">
        <f>IF(G2177&lt;&gt;"",IF(G2177&lt;&gt;0,IF(AND(OR(#REF!&gt;#REF!,#REF!&lt;(-#REF!)),#REF!&gt;#REF!),"REVISAR PRECIO",""),""),"")</f>
        <v/>
      </c>
      <c r="J2177" s="46"/>
    </row>
    <row r="2178" spans="9:10" x14ac:dyDescent="0.2">
      <c r="I2178" s="46" t="str">
        <f>IF(G2178&lt;&gt;"",IF(G2178&lt;&gt;0,IF(AND(OR(#REF!&gt;#REF!,#REF!&lt;(-#REF!)),#REF!&gt;#REF!),"REVISAR PRECIO",""),""),"")</f>
        <v/>
      </c>
      <c r="J2178" s="46"/>
    </row>
    <row r="2179" spans="9:10" x14ac:dyDescent="0.2">
      <c r="I2179" s="46" t="str">
        <f>IF(G2179&lt;&gt;"",IF(G2179&lt;&gt;0,IF(AND(OR(#REF!&gt;#REF!,#REF!&lt;(-#REF!)),#REF!&gt;#REF!),"REVISAR PRECIO",""),""),"")</f>
        <v/>
      </c>
      <c r="J2179" s="46"/>
    </row>
    <row r="2180" spans="9:10" x14ac:dyDescent="0.2">
      <c r="I2180" s="46" t="str">
        <f>IF(G2180&lt;&gt;"",IF(G2180&lt;&gt;0,IF(AND(OR(#REF!&gt;#REF!,#REF!&lt;(-#REF!)),#REF!&gt;#REF!),"REVISAR PRECIO",""),""),"")</f>
        <v/>
      </c>
      <c r="J2180" s="46"/>
    </row>
    <row r="2181" spans="9:10" x14ac:dyDescent="0.2">
      <c r="I2181" s="46" t="str">
        <f>IF(G2181&lt;&gt;"",IF(G2181&lt;&gt;0,IF(AND(OR(#REF!&gt;#REF!,#REF!&lt;(-#REF!)),#REF!&gt;#REF!),"REVISAR PRECIO",""),""),"")</f>
        <v/>
      </c>
      <c r="J2181" s="46"/>
    </row>
    <row r="2182" spans="9:10" x14ac:dyDescent="0.2">
      <c r="I2182" s="46" t="str">
        <f>IF(G2182&lt;&gt;"",IF(G2182&lt;&gt;0,IF(AND(OR(#REF!&gt;#REF!,#REF!&lt;(-#REF!)),#REF!&gt;#REF!),"REVISAR PRECIO",""),""),"")</f>
        <v/>
      </c>
      <c r="J2182" s="46"/>
    </row>
    <row r="2183" spans="9:10" x14ac:dyDescent="0.2">
      <c r="I2183" s="46" t="str">
        <f>IF(G2183&lt;&gt;"",IF(G2183&lt;&gt;0,IF(AND(OR(#REF!&gt;#REF!,#REF!&lt;(-#REF!)),#REF!&gt;#REF!),"REVISAR PRECIO",""),""),"")</f>
        <v/>
      </c>
      <c r="J2183" s="46"/>
    </row>
    <row r="2184" spans="9:10" x14ac:dyDescent="0.2">
      <c r="I2184" s="46" t="str">
        <f>IF(G2184&lt;&gt;"",IF(G2184&lt;&gt;0,IF(AND(OR(#REF!&gt;#REF!,#REF!&lt;(-#REF!)),#REF!&gt;#REF!),"REVISAR PRECIO",""),""),"")</f>
        <v/>
      </c>
      <c r="J2184" s="46"/>
    </row>
    <row r="2185" spans="9:10" x14ac:dyDescent="0.2">
      <c r="I2185" s="46" t="str">
        <f>IF(G2185&lt;&gt;"",IF(G2185&lt;&gt;0,IF(AND(OR(#REF!&gt;#REF!,#REF!&lt;(-#REF!)),#REF!&gt;#REF!),"REVISAR PRECIO",""),""),"")</f>
        <v/>
      </c>
      <c r="J2185" s="46"/>
    </row>
    <row r="2186" spans="9:10" x14ac:dyDescent="0.2">
      <c r="I2186" s="46" t="str">
        <f>IF(G2186&lt;&gt;"",IF(G2186&lt;&gt;0,IF(AND(OR(#REF!&gt;#REF!,#REF!&lt;(-#REF!)),#REF!&gt;#REF!),"REVISAR PRECIO",""),""),"")</f>
        <v/>
      </c>
      <c r="J2186" s="46"/>
    </row>
    <row r="2187" spans="9:10" x14ac:dyDescent="0.2">
      <c r="I2187" s="46" t="str">
        <f>IF(G2187&lt;&gt;"",IF(G2187&lt;&gt;0,IF(AND(OR(#REF!&gt;#REF!,#REF!&lt;(-#REF!)),#REF!&gt;#REF!),"REVISAR PRECIO",""),""),"")</f>
        <v/>
      </c>
      <c r="J2187" s="46"/>
    </row>
    <row r="2188" spans="9:10" x14ac:dyDescent="0.2">
      <c r="I2188" s="46" t="str">
        <f>IF(G2188&lt;&gt;"",IF(G2188&lt;&gt;0,IF(AND(OR(#REF!&gt;#REF!,#REF!&lt;(-#REF!)),#REF!&gt;#REF!),"REVISAR PRECIO",""),""),"")</f>
        <v/>
      </c>
      <c r="J2188" s="46"/>
    </row>
    <row r="2189" spans="9:10" x14ac:dyDescent="0.2">
      <c r="I2189" s="46" t="str">
        <f>IF(G2189&lt;&gt;"",IF(G2189&lt;&gt;0,IF(AND(OR(#REF!&gt;#REF!,#REF!&lt;(-#REF!)),#REF!&gt;#REF!),"REVISAR PRECIO",""),""),"")</f>
        <v/>
      </c>
      <c r="J2189" s="46"/>
    </row>
    <row r="2190" spans="9:10" x14ac:dyDescent="0.2">
      <c r="I2190" s="46" t="str">
        <f>IF(G2190&lt;&gt;"",IF(G2190&lt;&gt;0,IF(AND(OR(#REF!&gt;#REF!,#REF!&lt;(-#REF!)),#REF!&gt;#REF!),"REVISAR PRECIO",""),""),"")</f>
        <v/>
      </c>
      <c r="J2190" s="46"/>
    </row>
    <row r="2191" spans="9:10" x14ac:dyDescent="0.2">
      <c r="I2191" s="46" t="str">
        <f>IF(G2191&lt;&gt;"",IF(G2191&lt;&gt;0,IF(AND(OR(#REF!&gt;#REF!,#REF!&lt;(-#REF!)),#REF!&gt;#REF!),"REVISAR PRECIO",""),""),"")</f>
        <v/>
      </c>
      <c r="J2191" s="46"/>
    </row>
    <row r="2192" spans="9:10" x14ac:dyDescent="0.2">
      <c r="I2192" s="46" t="str">
        <f>IF(G2192&lt;&gt;"",IF(G2192&lt;&gt;0,IF(AND(OR(#REF!&gt;#REF!,#REF!&lt;(-#REF!)),#REF!&gt;#REF!),"REVISAR PRECIO",""),""),"")</f>
        <v/>
      </c>
      <c r="J2192" s="46"/>
    </row>
    <row r="2193" spans="9:10" x14ac:dyDescent="0.2">
      <c r="I2193" s="46" t="str">
        <f>IF(G2193&lt;&gt;"",IF(G2193&lt;&gt;0,IF(AND(OR(#REF!&gt;#REF!,#REF!&lt;(-#REF!)),#REF!&gt;#REF!),"REVISAR PRECIO",""),""),"")</f>
        <v/>
      </c>
      <c r="J2193" s="46"/>
    </row>
    <row r="2194" spans="9:10" x14ac:dyDescent="0.2">
      <c r="I2194" s="46" t="str">
        <f>IF(G2194&lt;&gt;"",IF(G2194&lt;&gt;0,IF(AND(OR(#REF!&gt;#REF!,#REF!&lt;(-#REF!)),#REF!&gt;#REF!),"REVISAR PRECIO",""),""),"")</f>
        <v/>
      </c>
      <c r="J2194" s="46"/>
    </row>
    <row r="2195" spans="9:10" x14ac:dyDescent="0.2">
      <c r="I2195" s="46" t="str">
        <f>IF(G2195&lt;&gt;"",IF(G2195&lt;&gt;0,IF(AND(OR(#REF!&gt;#REF!,#REF!&lt;(-#REF!)),#REF!&gt;#REF!),"REVISAR PRECIO",""),""),"")</f>
        <v/>
      </c>
      <c r="J2195" s="46"/>
    </row>
    <row r="2196" spans="9:10" x14ac:dyDescent="0.2">
      <c r="I2196" s="46" t="str">
        <f>IF(G2196&lt;&gt;"",IF(G2196&lt;&gt;0,IF(AND(OR(#REF!&gt;#REF!,#REF!&lt;(-#REF!)),#REF!&gt;#REF!),"REVISAR PRECIO",""),""),"")</f>
        <v/>
      </c>
      <c r="J2196" s="46"/>
    </row>
    <row r="2197" spans="9:10" x14ac:dyDescent="0.2">
      <c r="I2197" s="46" t="str">
        <f>IF(G2197&lt;&gt;"",IF(G2197&lt;&gt;0,IF(AND(OR(#REF!&gt;#REF!,#REF!&lt;(-#REF!)),#REF!&gt;#REF!),"REVISAR PRECIO",""),""),"")</f>
        <v/>
      </c>
      <c r="J2197" s="46"/>
    </row>
    <row r="2198" spans="9:10" x14ac:dyDescent="0.2">
      <c r="I2198" s="46" t="str">
        <f>IF(G2198&lt;&gt;"",IF(G2198&lt;&gt;0,IF(AND(OR(#REF!&gt;#REF!,#REF!&lt;(-#REF!)),#REF!&gt;#REF!),"REVISAR PRECIO",""),""),"")</f>
        <v/>
      </c>
      <c r="J2198" s="46"/>
    </row>
    <row r="2199" spans="9:10" x14ac:dyDescent="0.2">
      <c r="I2199" s="46" t="str">
        <f>IF(G2199&lt;&gt;"",IF(G2199&lt;&gt;0,IF(AND(OR(#REF!&gt;#REF!,#REF!&lt;(-#REF!)),#REF!&gt;#REF!),"REVISAR PRECIO",""),""),"")</f>
        <v/>
      </c>
      <c r="J2199" s="46"/>
    </row>
    <row r="2200" spans="9:10" x14ac:dyDescent="0.2">
      <c r="I2200" s="46" t="str">
        <f>IF(G2200&lt;&gt;"",IF(G2200&lt;&gt;0,IF(AND(OR(#REF!&gt;#REF!,#REF!&lt;(-#REF!)),#REF!&gt;#REF!),"REVISAR PRECIO",""),""),"")</f>
        <v/>
      </c>
      <c r="J2200" s="46"/>
    </row>
    <row r="2201" spans="9:10" x14ac:dyDescent="0.2">
      <c r="I2201" s="47"/>
      <c r="J2201" s="47"/>
    </row>
    <row r="2202" spans="9:10" x14ac:dyDescent="0.2">
      <c r="I2202" s="47"/>
      <c r="J2202" s="47"/>
    </row>
    <row r="2203" spans="9:10" x14ac:dyDescent="0.2">
      <c r="I2203" s="47"/>
      <c r="J2203" s="47"/>
    </row>
    <row r="2204" spans="9:10" x14ac:dyDescent="0.2">
      <c r="I2204" s="47"/>
      <c r="J2204" s="47"/>
    </row>
    <row r="2205" spans="9:10" x14ac:dyDescent="0.2">
      <c r="I2205" s="47"/>
      <c r="J2205" s="47"/>
    </row>
    <row r="2206" spans="9:10" x14ac:dyDescent="0.2">
      <c r="I2206" s="47"/>
      <c r="J2206" s="47"/>
    </row>
    <row r="2207" spans="9:10" x14ac:dyDescent="0.2">
      <c r="I2207" s="47"/>
      <c r="J2207" s="47"/>
    </row>
    <row r="2208" spans="9:10" x14ac:dyDescent="0.2">
      <c r="I2208" s="47"/>
      <c r="J2208" s="47"/>
    </row>
    <row r="2209" spans="9:10" x14ac:dyDescent="0.2">
      <c r="I2209" s="47"/>
      <c r="J2209" s="47"/>
    </row>
    <row r="2210" spans="9:10" x14ac:dyDescent="0.2">
      <c r="I2210" s="47"/>
      <c r="J2210" s="47"/>
    </row>
    <row r="2211" spans="9:10" x14ac:dyDescent="0.2">
      <c r="I2211" s="47"/>
      <c r="J2211" s="47"/>
    </row>
    <row r="2212" spans="9:10" x14ac:dyDescent="0.2">
      <c r="I2212" s="47"/>
      <c r="J2212" s="47"/>
    </row>
    <row r="2213" spans="9:10" x14ac:dyDescent="0.2">
      <c r="I2213" s="47"/>
      <c r="J2213" s="47"/>
    </row>
    <row r="2214" spans="9:10" x14ac:dyDescent="0.2">
      <c r="I2214" s="47"/>
      <c r="J2214" s="47"/>
    </row>
    <row r="2215" spans="9:10" x14ac:dyDescent="0.2">
      <c r="I2215" s="47"/>
      <c r="J2215" s="47"/>
    </row>
    <row r="2216" spans="9:10" x14ac:dyDescent="0.2">
      <c r="I2216" s="47"/>
      <c r="J2216" s="47"/>
    </row>
    <row r="2217" spans="9:10" x14ac:dyDescent="0.2">
      <c r="I2217" s="47"/>
      <c r="J2217" s="47"/>
    </row>
    <row r="2218" spans="9:10" x14ac:dyDescent="0.2">
      <c r="I2218" s="47"/>
      <c r="J2218" s="47"/>
    </row>
    <row r="2219" spans="9:10" x14ac:dyDescent="0.2">
      <c r="I2219" s="47"/>
      <c r="J2219" s="47"/>
    </row>
    <row r="2220" spans="9:10" x14ac:dyDescent="0.2">
      <c r="I2220" s="47"/>
      <c r="J2220" s="47"/>
    </row>
    <row r="2221" spans="9:10" x14ac:dyDescent="0.2">
      <c r="I2221" s="47"/>
      <c r="J2221" s="47"/>
    </row>
    <row r="2222" spans="9:10" x14ac:dyDescent="0.2">
      <c r="I2222" s="47"/>
      <c r="J2222" s="47"/>
    </row>
    <row r="2223" spans="9:10" x14ac:dyDescent="0.2">
      <c r="I2223" s="47"/>
      <c r="J2223" s="47"/>
    </row>
    <row r="2224" spans="9:10" x14ac:dyDescent="0.2">
      <c r="I2224" s="47"/>
      <c r="J2224" s="47"/>
    </row>
    <row r="2225" spans="9:10" x14ac:dyDescent="0.2">
      <c r="I2225" s="47"/>
      <c r="J2225" s="47"/>
    </row>
    <row r="2226" spans="9:10" x14ac:dyDescent="0.2">
      <c r="I2226" s="47"/>
      <c r="J2226" s="47"/>
    </row>
    <row r="2227" spans="9:10" x14ac:dyDescent="0.2">
      <c r="I2227" s="47"/>
      <c r="J2227" s="47"/>
    </row>
    <row r="2228" spans="9:10" x14ac:dyDescent="0.2">
      <c r="I2228" s="47"/>
      <c r="J2228" s="47"/>
    </row>
    <row r="2229" spans="9:10" x14ac:dyDescent="0.2">
      <c r="I2229" s="47"/>
      <c r="J2229" s="47"/>
    </row>
    <row r="2230" spans="9:10" x14ac:dyDescent="0.2">
      <c r="I2230" s="47"/>
      <c r="J2230" s="47"/>
    </row>
    <row r="2231" spans="9:10" x14ac:dyDescent="0.2">
      <c r="I2231" s="47"/>
      <c r="J2231" s="47"/>
    </row>
    <row r="2232" spans="9:10" x14ac:dyDescent="0.2">
      <c r="I2232" s="47"/>
      <c r="J2232" s="47"/>
    </row>
    <row r="2233" spans="9:10" x14ac:dyDescent="0.2">
      <c r="I2233" s="47"/>
      <c r="J2233" s="47"/>
    </row>
    <row r="2234" spans="9:10" x14ac:dyDescent="0.2">
      <c r="I2234" s="47"/>
      <c r="J2234" s="47"/>
    </row>
    <row r="2235" spans="9:10" x14ac:dyDescent="0.2">
      <c r="I2235" s="47"/>
      <c r="J2235" s="47"/>
    </row>
    <row r="2236" spans="9:10" x14ac:dyDescent="0.2">
      <c r="I2236" s="47"/>
      <c r="J2236" s="47"/>
    </row>
    <row r="2237" spans="9:10" x14ac:dyDescent="0.2">
      <c r="I2237" s="47"/>
      <c r="J2237" s="47"/>
    </row>
    <row r="2238" spans="9:10" x14ac:dyDescent="0.2">
      <c r="I2238" s="47"/>
      <c r="J2238" s="47"/>
    </row>
    <row r="2239" spans="9:10" x14ac:dyDescent="0.2">
      <c r="I2239" s="47"/>
      <c r="J2239" s="47"/>
    </row>
    <row r="2240" spans="9:10" x14ac:dyDescent="0.2">
      <c r="I2240" s="47"/>
      <c r="J2240" s="47"/>
    </row>
    <row r="2241" spans="9:10" x14ac:dyDescent="0.2">
      <c r="I2241" s="47"/>
      <c r="J2241" s="47"/>
    </row>
    <row r="2242" spans="9:10" x14ac:dyDescent="0.2">
      <c r="I2242" s="47"/>
      <c r="J2242" s="47"/>
    </row>
    <row r="2243" spans="9:10" x14ac:dyDescent="0.2">
      <c r="I2243" s="47"/>
      <c r="J2243" s="47"/>
    </row>
    <row r="2244" spans="9:10" x14ac:dyDescent="0.2">
      <c r="I2244" s="47"/>
      <c r="J2244" s="47"/>
    </row>
    <row r="2245" spans="9:10" x14ac:dyDescent="0.2">
      <c r="I2245" s="47"/>
      <c r="J2245" s="47"/>
    </row>
    <row r="2246" spans="9:10" x14ac:dyDescent="0.2">
      <c r="I2246" s="47"/>
      <c r="J2246" s="47"/>
    </row>
    <row r="2247" spans="9:10" x14ac:dyDescent="0.2">
      <c r="I2247" s="47"/>
      <c r="J2247" s="47"/>
    </row>
    <row r="2248" spans="9:10" x14ac:dyDescent="0.2">
      <c r="I2248" s="47"/>
      <c r="J2248" s="47"/>
    </row>
    <row r="2249" spans="9:10" x14ac:dyDescent="0.2">
      <c r="I2249" s="47"/>
      <c r="J2249" s="47"/>
    </row>
    <row r="2250" spans="9:10" x14ac:dyDescent="0.2">
      <c r="I2250" s="47"/>
      <c r="J2250" s="47"/>
    </row>
    <row r="2251" spans="9:10" x14ac:dyDescent="0.2">
      <c r="I2251" s="47"/>
      <c r="J2251" s="47"/>
    </row>
    <row r="2252" spans="9:10" x14ac:dyDescent="0.2">
      <c r="I2252" s="47"/>
      <c r="J2252" s="47"/>
    </row>
    <row r="2253" spans="9:10" x14ac:dyDescent="0.2">
      <c r="I2253" s="47"/>
      <c r="J2253" s="47"/>
    </row>
    <row r="2254" spans="9:10" x14ac:dyDescent="0.2">
      <c r="I2254" s="47"/>
      <c r="J2254" s="47"/>
    </row>
    <row r="2255" spans="9:10" x14ac:dyDescent="0.2">
      <c r="I2255" s="47"/>
      <c r="J2255" s="47"/>
    </row>
    <row r="2256" spans="9:10" x14ac:dyDescent="0.2">
      <c r="I2256" s="47"/>
      <c r="J2256" s="47"/>
    </row>
    <row r="2257" spans="9:10" x14ac:dyDescent="0.2">
      <c r="I2257" s="47"/>
      <c r="J2257" s="47"/>
    </row>
    <row r="2258" spans="9:10" x14ac:dyDescent="0.2">
      <c r="I2258" s="47"/>
      <c r="J2258" s="47"/>
    </row>
    <row r="2259" spans="9:10" x14ac:dyDescent="0.2">
      <c r="I2259" s="47"/>
      <c r="J2259" s="47"/>
    </row>
    <row r="2260" spans="9:10" x14ac:dyDescent="0.2">
      <c r="I2260" s="47"/>
      <c r="J2260" s="47"/>
    </row>
    <row r="2261" spans="9:10" x14ac:dyDescent="0.2">
      <c r="I2261" s="47"/>
      <c r="J2261" s="47"/>
    </row>
    <row r="2262" spans="9:10" x14ac:dyDescent="0.2">
      <c r="I2262" s="47"/>
      <c r="J2262" s="47"/>
    </row>
    <row r="2263" spans="9:10" x14ac:dyDescent="0.2">
      <c r="I2263" s="47"/>
      <c r="J2263" s="47"/>
    </row>
    <row r="2264" spans="9:10" x14ac:dyDescent="0.2">
      <c r="I2264" s="47"/>
      <c r="J2264" s="47"/>
    </row>
    <row r="2265" spans="9:10" x14ac:dyDescent="0.2">
      <c r="I2265" s="47"/>
      <c r="J2265" s="47"/>
    </row>
    <row r="2266" spans="9:10" x14ac:dyDescent="0.2">
      <c r="I2266" s="47"/>
      <c r="J2266" s="47"/>
    </row>
    <row r="2267" spans="9:10" x14ac:dyDescent="0.2">
      <c r="I2267" s="47"/>
      <c r="J2267" s="47"/>
    </row>
    <row r="2268" spans="9:10" x14ac:dyDescent="0.2">
      <c r="I2268" s="47"/>
      <c r="J2268" s="47"/>
    </row>
    <row r="2269" spans="9:10" x14ac:dyDescent="0.2">
      <c r="I2269" s="47"/>
      <c r="J2269" s="47"/>
    </row>
    <row r="2270" spans="9:10" x14ac:dyDescent="0.2">
      <c r="I2270" s="47"/>
      <c r="J2270" s="47"/>
    </row>
    <row r="2271" spans="9:10" x14ac:dyDescent="0.2">
      <c r="I2271" s="47"/>
      <c r="J2271" s="47"/>
    </row>
    <row r="2272" spans="9:10" x14ac:dyDescent="0.2">
      <c r="I2272" s="47"/>
      <c r="J2272" s="47"/>
    </row>
    <row r="2273" spans="9:10" x14ac:dyDescent="0.2">
      <c r="I2273" s="47"/>
      <c r="J2273" s="47"/>
    </row>
    <row r="2274" spans="9:10" x14ac:dyDescent="0.2">
      <c r="I2274" s="47"/>
      <c r="J2274" s="47"/>
    </row>
    <row r="2275" spans="9:10" x14ac:dyDescent="0.2">
      <c r="I2275" s="47"/>
      <c r="J2275" s="47"/>
    </row>
    <row r="2276" spans="9:10" x14ac:dyDescent="0.2">
      <c r="I2276" s="47"/>
      <c r="J2276" s="47"/>
    </row>
    <row r="2277" spans="9:10" x14ac:dyDescent="0.2">
      <c r="I2277" s="47"/>
      <c r="J2277" s="47"/>
    </row>
    <row r="2278" spans="9:10" x14ac:dyDescent="0.2">
      <c r="I2278" s="47"/>
      <c r="J2278" s="47"/>
    </row>
    <row r="2279" spans="9:10" x14ac:dyDescent="0.2">
      <c r="I2279" s="47"/>
      <c r="J2279" s="47"/>
    </row>
    <row r="2280" spans="9:10" x14ac:dyDescent="0.2">
      <c r="I2280" s="47"/>
      <c r="J2280" s="47"/>
    </row>
    <row r="2281" spans="9:10" x14ac:dyDescent="0.2">
      <c r="I2281" s="47"/>
      <c r="J2281" s="47"/>
    </row>
    <row r="2282" spans="9:10" x14ac:dyDescent="0.2">
      <c r="I2282" s="47"/>
      <c r="J2282" s="47"/>
    </row>
    <row r="2283" spans="9:10" x14ac:dyDescent="0.2">
      <c r="I2283" s="47"/>
      <c r="J2283" s="47"/>
    </row>
    <row r="2284" spans="9:10" x14ac:dyDescent="0.2">
      <c r="I2284" s="47"/>
      <c r="J2284" s="47"/>
    </row>
    <row r="2285" spans="9:10" x14ac:dyDescent="0.2">
      <c r="I2285" s="47"/>
      <c r="J2285" s="47"/>
    </row>
    <row r="2286" spans="9:10" x14ac:dyDescent="0.2">
      <c r="I2286" s="47"/>
      <c r="J2286" s="47"/>
    </row>
    <row r="2287" spans="9:10" x14ac:dyDescent="0.2">
      <c r="I2287" s="47"/>
      <c r="J2287" s="47"/>
    </row>
    <row r="2288" spans="9:10" x14ac:dyDescent="0.2">
      <c r="I2288" s="47"/>
      <c r="J2288" s="47"/>
    </row>
    <row r="2289" spans="9:10" x14ac:dyDescent="0.2">
      <c r="I2289" s="47"/>
      <c r="J2289" s="47"/>
    </row>
    <row r="2290" spans="9:10" x14ac:dyDescent="0.2">
      <c r="I2290" s="47"/>
      <c r="J2290" s="47"/>
    </row>
    <row r="2291" spans="9:10" x14ac:dyDescent="0.2">
      <c r="I2291" s="47"/>
      <c r="J2291" s="47"/>
    </row>
    <row r="2292" spans="9:10" x14ac:dyDescent="0.2">
      <c r="I2292" s="47"/>
      <c r="J2292" s="47"/>
    </row>
    <row r="2293" spans="9:10" x14ac:dyDescent="0.2">
      <c r="I2293" s="47"/>
      <c r="J2293" s="47"/>
    </row>
    <row r="2294" spans="9:10" x14ac:dyDescent="0.2">
      <c r="I2294" s="47"/>
      <c r="J2294" s="47"/>
    </row>
    <row r="2295" spans="9:10" x14ac:dyDescent="0.2">
      <c r="I2295" s="47"/>
      <c r="J2295" s="47"/>
    </row>
    <row r="2296" spans="9:10" x14ac:dyDescent="0.2">
      <c r="I2296" s="47"/>
      <c r="J2296" s="47"/>
    </row>
    <row r="2297" spans="9:10" x14ac:dyDescent="0.2">
      <c r="I2297" s="47"/>
      <c r="J2297" s="47"/>
    </row>
    <row r="2298" spans="9:10" x14ac:dyDescent="0.2">
      <c r="I2298" s="47"/>
      <c r="J2298" s="47"/>
    </row>
    <row r="2299" spans="9:10" x14ac:dyDescent="0.2">
      <c r="I2299" s="47"/>
      <c r="J2299" s="47"/>
    </row>
    <row r="2300" spans="9:10" x14ac:dyDescent="0.2">
      <c r="I2300" s="47"/>
      <c r="J2300" s="47"/>
    </row>
    <row r="2301" spans="9:10" x14ac:dyDescent="0.2">
      <c r="I2301" s="47"/>
      <c r="J2301" s="47"/>
    </row>
    <row r="2302" spans="9:10" x14ac:dyDescent="0.2">
      <c r="I2302" s="47"/>
      <c r="J2302" s="47"/>
    </row>
    <row r="2303" spans="9:10" x14ac:dyDescent="0.2">
      <c r="I2303" s="47"/>
      <c r="J2303" s="47"/>
    </row>
    <row r="2304" spans="9:10" x14ac:dyDescent="0.2">
      <c r="I2304" s="47"/>
      <c r="J2304" s="47"/>
    </row>
    <row r="2305" spans="9:10" x14ac:dyDescent="0.2">
      <c r="I2305" s="47"/>
      <c r="J2305" s="47"/>
    </row>
    <row r="2306" spans="9:10" x14ac:dyDescent="0.2">
      <c r="I2306" s="47"/>
      <c r="J2306" s="47"/>
    </row>
    <row r="2307" spans="9:10" x14ac:dyDescent="0.2">
      <c r="I2307" s="47"/>
      <c r="J2307" s="47"/>
    </row>
    <row r="2308" spans="9:10" x14ac:dyDescent="0.2">
      <c r="I2308" s="47"/>
      <c r="J2308" s="47"/>
    </row>
    <row r="2309" spans="9:10" x14ac:dyDescent="0.2">
      <c r="I2309" s="47"/>
      <c r="J2309" s="47"/>
    </row>
    <row r="2310" spans="9:10" x14ac:dyDescent="0.2">
      <c r="I2310" s="47"/>
      <c r="J2310" s="47"/>
    </row>
    <row r="2311" spans="9:10" x14ac:dyDescent="0.2">
      <c r="I2311" s="47"/>
      <c r="J2311" s="47"/>
    </row>
    <row r="2312" spans="9:10" x14ac:dyDescent="0.2">
      <c r="I2312" s="47"/>
      <c r="J2312" s="47"/>
    </row>
    <row r="2313" spans="9:10" x14ac:dyDescent="0.2">
      <c r="I2313" s="47"/>
      <c r="J2313" s="47"/>
    </row>
    <row r="2314" spans="9:10" x14ac:dyDescent="0.2">
      <c r="I2314" s="47"/>
      <c r="J2314" s="47"/>
    </row>
    <row r="2315" spans="9:10" x14ac:dyDescent="0.2">
      <c r="I2315" s="47"/>
      <c r="J2315" s="47"/>
    </row>
    <row r="2316" spans="9:10" x14ac:dyDescent="0.2">
      <c r="I2316" s="47"/>
      <c r="J2316" s="47"/>
    </row>
    <row r="2317" spans="9:10" x14ac:dyDescent="0.2">
      <c r="I2317" s="47"/>
      <c r="J2317" s="47"/>
    </row>
    <row r="2318" spans="9:10" x14ac:dyDescent="0.2">
      <c r="I2318" s="47"/>
      <c r="J2318" s="47"/>
    </row>
    <row r="2319" spans="9:10" x14ac:dyDescent="0.2">
      <c r="I2319" s="47"/>
      <c r="J2319" s="47"/>
    </row>
    <row r="2320" spans="9:10" x14ac:dyDescent="0.2">
      <c r="I2320" s="47"/>
      <c r="J2320" s="47"/>
    </row>
    <row r="2321" spans="9:10" x14ac:dyDescent="0.2">
      <c r="I2321" s="47"/>
      <c r="J2321" s="47"/>
    </row>
    <row r="2322" spans="9:10" x14ac:dyDescent="0.2">
      <c r="I2322" s="47"/>
      <c r="J2322" s="47"/>
    </row>
    <row r="2323" spans="9:10" x14ac:dyDescent="0.2">
      <c r="I2323" s="47"/>
      <c r="J2323" s="47"/>
    </row>
    <row r="2324" spans="9:10" x14ac:dyDescent="0.2">
      <c r="I2324" s="47"/>
      <c r="J2324" s="47"/>
    </row>
    <row r="2325" spans="9:10" x14ac:dyDescent="0.2">
      <c r="I2325" s="47"/>
      <c r="J2325" s="47"/>
    </row>
    <row r="2326" spans="9:10" x14ac:dyDescent="0.2">
      <c r="I2326" s="47"/>
      <c r="J2326" s="47"/>
    </row>
    <row r="2327" spans="9:10" x14ac:dyDescent="0.2">
      <c r="I2327" s="47"/>
      <c r="J2327" s="47"/>
    </row>
    <row r="2328" spans="9:10" x14ac:dyDescent="0.2">
      <c r="I2328" s="47"/>
      <c r="J2328" s="47"/>
    </row>
    <row r="2329" spans="9:10" x14ac:dyDescent="0.2">
      <c r="I2329" s="47"/>
      <c r="J2329" s="47"/>
    </row>
    <row r="2330" spans="9:10" x14ac:dyDescent="0.2">
      <c r="I2330" s="47"/>
      <c r="J2330" s="47"/>
    </row>
    <row r="2331" spans="9:10" x14ac:dyDescent="0.2">
      <c r="I2331" s="47"/>
      <c r="J2331" s="47"/>
    </row>
    <row r="2332" spans="9:10" x14ac:dyDescent="0.2">
      <c r="I2332" s="47"/>
      <c r="J2332" s="47"/>
    </row>
    <row r="2333" spans="9:10" x14ac:dyDescent="0.2">
      <c r="I2333" s="47"/>
      <c r="J2333" s="47"/>
    </row>
    <row r="2334" spans="9:10" x14ac:dyDescent="0.2">
      <c r="I2334" s="47"/>
      <c r="J2334" s="47"/>
    </row>
    <row r="2335" spans="9:10" x14ac:dyDescent="0.2">
      <c r="I2335" s="47"/>
      <c r="J2335" s="47"/>
    </row>
    <row r="2336" spans="9:10" x14ac:dyDescent="0.2">
      <c r="I2336" s="47"/>
      <c r="J2336" s="47"/>
    </row>
    <row r="2337" spans="9:10" x14ac:dyDescent="0.2">
      <c r="I2337" s="47"/>
      <c r="J2337" s="47"/>
    </row>
    <row r="2338" spans="9:10" x14ac:dyDescent="0.2">
      <c r="I2338" s="47"/>
      <c r="J2338" s="47"/>
    </row>
    <row r="2339" spans="9:10" x14ac:dyDescent="0.2">
      <c r="I2339" s="47"/>
      <c r="J2339" s="47"/>
    </row>
    <row r="2340" spans="9:10" x14ac:dyDescent="0.2">
      <c r="I2340" s="47"/>
      <c r="J2340" s="47"/>
    </row>
    <row r="2341" spans="9:10" x14ac:dyDescent="0.2">
      <c r="I2341" s="47"/>
      <c r="J2341" s="47"/>
    </row>
    <row r="2342" spans="9:10" x14ac:dyDescent="0.2">
      <c r="I2342" s="47"/>
      <c r="J2342" s="47"/>
    </row>
    <row r="2343" spans="9:10" x14ac:dyDescent="0.2">
      <c r="I2343" s="47"/>
      <c r="J2343" s="47"/>
    </row>
    <row r="2344" spans="9:10" x14ac:dyDescent="0.2">
      <c r="I2344" s="47"/>
      <c r="J2344" s="47"/>
    </row>
    <row r="2345" spans="9:10" x14ac:dyDescent="0.2">
      <c r="I2345" s="47"/>
      <c r="J2345" s="47"/>
    </row>
    <row r="2346" spans="9:10" x14ac:dyDescent="0.2">
      <c r="I2346" s="47"/>
      <c r="J2346" s="47"/>
    </row>
    <row r="2347" spans="9:10" x14ac:dyDescent="0.2">
      <c r="I2347" s="47"/>
      <c r="J2347" s="47"/>
    </row>
    <row r="2348" spans="9:10" x14ac:dyDescent="0.2">
      <c r="I2348" s="47"/>
      <c r="J2348" s="47"/>
    </row>
    <row r="2349" spans="9:10" x14ac:dyDescent="0.2">
      <c r="I2349" s="47"/>
      <c r="J2349" s="47"/>
    </row>
    <row r="2350" spans="9:10" x14ac:dyDescent="0.2">
      <c r="I2350" s="47"/>
      <c r="J2350" s="47"/>
    </row>
    <row r="2351" spans="9:10" x14ac:dyDescent="0.2">
      <c r="I2351" s="47"/>
      <c r="J2351" s="47"/>
    </row>
    <row r="2352" spans="9:10" x14ac:dyDescent="0.2">
      <c r="I2352" s="47"/>
      <c r="J2352" s="47"/>
    </row>
    <row r="2353" spans="9:10" x14ac:dyDescent="0.2">
      <c r="I2353" s="47"/>
      <c r="J2353" s="47"/>
    </row>
    <row r="2354" spans="9:10" x14ac:dyDescent="0.2">
      <c r="I2354" s="47"/>
      <c r="J2354" s="47"/>
    </row>
    <row r="2355" spans="9:10" x14ac:dyDescent="0.2">
      <c r="I2355" s="47"/>
      <c r="J2355" s="47"/>
    </row>
    <row r="2356" spans="9:10" x14ac:dyDescent="0.2">
      <c r="I2356" s="47"/>
      <c r="J2356" s="47"/>
    </row>
    <row r="2357" spans="9:10" x14ac:dyDescent="0.2">
      <c r="I2357" s="47"/>
      <c r="J2357" s="47"/>
    </row>
    <row r="2358" spans="9:10" x14ac:dyDescent="0.2">
      <c r="I2358" s="47"/>
      <c r="J2358" s="47"/>
    </row>
    <row r="2359" spans="9:10" x14ac:dyDescent="0.2">
      <c r="I2359" s="47"/>
      <c r="J2359" s="47"/>
    </row>
    <row r="2360" spans="9:10" x14ac:dyDescent="0.2">
      <c r="I2360" s="47"/>
      <c r="J2360" s="47"/>
    </row>
    <row r="2361" spans="9:10" x14ac:dyDescent="0.2">
      <c r="I2361" s="47"/>
      <c r="J2361" s="47"/>
    </row>
    <row r="2362" spans="9:10" x14ac:dyDescent="0.2">
      <c r="I2362" s="47"/>
      <c r="J2362" s="47"/>
    </row>
    <row r="2363" spans="9:10" x14ac:dyDescent="0.2">
      <c r="I2363" s="47"/>
      <c r="J2363" s="47"/>
    </row>
    <row r="2364" spans="9:10" x14ac:dyDescent="0.2">
      <c r="I2364" s="47"/>
      <c r="J2364" s="47"/>
    </row>
    <row r="2365" spans="9:10" x14ac:dyDescent="0.2">
      <c r="I2365" s="47"/>
      <c r="J2365" s="47"/>
    </row>
    <row r="2366" spans="9:10" x14ac:dyDescent="0.2">
      <c r="I2366" s="47"/>
      <c r="J2366" s="47"/>
    </row>
    <row r="2367" spans="9:10" x14ac:dyDescent="0.2">
      <c r="I2367" s="47"/>
      <c r="J2367" s="47"/>
    </row>
    <row r="2368" spans="9:10" x14ac:dyDescent="0.2">
      <c r="I2368" s="47"/>
      <c r="J2368" s="47"/>
    </row>
    <row r="2369" spans="9:10" x14ac:dyDescent="0.2">
      <c r="I2369" s="47"/>
      <c r="J2369" s="47"/>
    </row>
    <row r="2370" spans="9:10" x14ac:dyDescent="0.2">
      <c r="I2370" s="47"/>
      <c r="J2370" s="47"/>
    </row>
    <row r="2371" spans="9:10" x14ac:dyDescent="0.2">
      <c r="I2371" s="47"/>
      <c r="J2371" s="47"/>
    </row>
    <row r="2372" spans="9:10" x14ac:dyDescent="0.2">
      <c r="I2372" s="47"/>
      <c r="J2372" s="47"/>
    </row>
    <row r="2373" spans="9:10" x14ac:dyDescent="0.2">
      <c r="I2373" s="47"/>
      <c r="J2373" s="47"/>
    </row>
    <row r="2374" spans="9:10" x14ac:dyDescent="0.2">
      <c r="I2374" s="47"/>
      <c r="J2374" s="47"/>
    </row>
    <row r="2375" spans="9:10" x14ac:dyDescent="0.2">
      <c r="I2375" s="47"/>
      <c r="J2375" s="47"/>
    </row>
    <row r="2376" spans="9:10" x14ac:dyDescent="0.2">
      <c r="I2376" s="47"/>
      <c r="J2376" s="47"/>
    </row>
    <row r="2377" spans="9:10" x14ac:dyDescent="0.2">
      <c r="I2377" s="47"/>
      <c r="J2377" s="47"/>
    </row>
    <row r="2378" spans="9:10" x14ac:dyDescent="0.2">
      <c r="I2378" s="47"/>
      <c r="J2378" s="47"/>
    </row>
    <row r="2379" spans="9:10" x14ac:dyDescent="0.2">
      <c r="I2379" s="47"/>
      <c r="J2379" s="47"/>
    </row>
    <row r="2380" spans="9:10" x14ac:dyDescent="0.2">
      <c r="I2380" s="47"/>
      <c r="J2380" s="47"/>
    </row>
    <row r="2381" spans="9:10" x14ac:dyDescent="0.2">
      <c r="I2381" s="47"/>
      <c r="J2381" s="47"/>
    </row>
    <row r="2382" spans="9:10" x14ac:dyDescent="0.2">
      <c r="I2382" s="47"/>
      <c r="J2382" s="47"/>
    </row>
    <row r="2383" spans="9:10" x14ac:dyDescent="0.2">
      <c r="I2383" s="47"/>
      <c r="J2383" s="47"/>
    </row>
    <row r="2384" spans="9:10" x14ac:dyDescent="0.2">
      <c r="I2384" s="47"/>
      <c r="J2384" s="47"/>
    </row>
    <row r="2385" spans="9:10" x14ac:dyDescent="0.2">
      <c r="I2385" s="47"/>
      <c r="J2385" s="47"/>
    </row>
    <row r="2386" spans="9:10" x14ac:dyDescent="0.2">
      <c r="I2386" s="47"/>
      <c r="J2386" s="47"/>
    </row>
    <row r="2387" spans="9:10" x14ac:dyDescent="0.2">
      <c r="I2387" s="47"/>
      <c r="J2387" s="47"/>
    </row>
    <row r="2388" spans="9:10" x14ac:dyDescent="0.2">
      <c r="I2388" s="47"/>
      <c r="J2388" s="47"/>
    </row>
    <row r="2389" spans="9:10" x14ac:dyDescent="0.2">
      <c r="I2389" s="47"/>
      <c r="J2389" s="47"/>
    </row>
    <row r="2390" spans="9:10" x14ac:dyDescent="0.2">
      <c r="I2390" s="47"/>
      <c r="J2390" s="47"/>
    </row>
    <row r="2391" spans="9:10" x14ac:dyDescent="0.2">
      <c r="I2391" s="47"/>
      <c r="J2391" s="47"/>
    </row>
    <row r="2392" spans="9:10" x14ac:dyDescent="0.2">
      <c r="I2392" s="47"/>
      <c r="J2392" s="47"/>
    </row>
    <row r="2393" spans="9:10" x14ac:dyDescent="0.2">
      <c r="I2393" s="47"/>
      <c r="J2393" s="47"/>
    </row>
    <row r="2394" spans="9:10" x14ac:dyDescent="0.2">
      <c r="I2394" s="47"/>
      <c r="J2394" s="47"/>
    </row>
    <row r="2395" spans="9:10" x14ac:dyDescent="0.2">
      <c r="I2395" s="47"/>
      <c r="J2395" s="47"/>
    </row>
    <row r="2396" spans="9:10" x14ac:dyDescent="0.2">
      <c r="I2396" s="47"/>
      <c r="J2396" s="47"/>
    </row>
    <row r="2397" spans="9:10" x14ac:dyDescent="0.2">
      <c r="I2397" s="47"/>
      <c r="J2397" s="47"/>
    </row>
    <row r="2398" spans="9:10" x14ac:dyDescent="0.2">
      <c r="I2398" s="47"/>
      <c r="J2398" s="47"/>
    </row>
    <row r="2399" spans="9:10" x14ac:dyDescent="0.2">
      <c r="I2399" s="47"/>
      <c r="J2399" s="47"/>
    </row>
    <row r="2400" spans="9:10" x14ac:dyDescent="0.2">
      <c r="I2400" s="47"/>
      <c r="J2400" s="47"/>
    </row>
    <row r="2401" spans="9:10" x14ac:dyDescent="0.2">
      <c r="I2401" s="47"/>
      <c r="J2401" s="47"/>
    </row>
    <row r="2402" spans="9:10" x14ac:dyDescent="0.2">
      <c r="I2402" s="47"/>
      <c r="J2402" s="47"/>
    </row>
    <row r="2403" spans="9:10" x14ac:dyDescent="0.2">
      <c r="I2403" s="47"/>
      <c r="J2403" s="47"/>
    </row>
    <row r="2404" spans="9:10" x14ac:dyDescent="0.2">
      <c r="I2404" s="47"/>
      <c r="J2404" s="47"/>
    </row>
    <row r="2405" spans="9:10" x14ac:dyDescent="0.2">
      <c r="I2405" s="47"/>
      <c r="J2405" s="47"/>
    </row>
    <row r="2406" spans="9:10" x14ac:dyDescent="0.2">
      <c r="I2406" s="47"/>
      <c r="J2406" s="47"/>
    </row>
    <row r="2407" spans="9:10" x14ac:dyDescent="0.2">
      <c r="I2407" s="47"/>
      <c r="J2407" s="47"/>
    </row>
    <row r="2408" spans="9:10" x14ac:dyDescent="0.2">
      <c r="I2408" s="47"/>
      <c r="J2408" s="47"/>
    </row>
    <row r="2409" spans="9:10" x14ac:dyDescent="0.2">
      <c r="I2409" s="47"/>
      <c r="J2409" s="47"/>
    </row>
    <row r="2410" spans="9:10" x14ac:dyDescent="0.2">
      <c r="I2410" s="47"/>
      <c r="J2410" s="47"/>
    </row>
    <row r="2411" spans="9:10" x14ac:dyDescent="0.2">
      <c r="I2411" s="47"/>
      <c r="J2411" s="47"/>
    </row>
    <row r="2412" spans="9:10" x14ac:dyDescent="0.2">
      <c r="I2412" s="47"/>
      <c r="J2412" s="47"/>
    </row>
    <row r="2413" spans="9:10" x14ac:dyDescent="0.2">
      <c r="I2413" s="47"/>
      <c r="J2413" s="47"/>
    </row>
    <row r="2414" spans="9:10" x14ac:dyDescent="0.2">
      <c r="I2414" s="47"/>
      <c r="J2414" s="47"/>
    </row>
    <row r="2415" spans="9:10" x14ac:dyDescent="0.2">
      <c r="I2415" s="47"/>
      <c r="J2415" s="47"/>
    </row>
    <row r="2416" spans="9:10" x14ac:dyDescent="0.2">
      <c r="I2416" s="47"/>
      <c r="J2416" s="47"/>
    </row>
    <row r="2417" spans="9:10" x14ac:dyDescent="0.2">
      <c r="I2417" s="47"/>
      <c r="J2417" s="47"/>
    </row>
    <row r="2418" spans="9:10" x14ac:dyDescent="0.2">
      <c r="I2418" s="47"/>
      <c r="J2418" s="47"/>
    </row>
    <row r="2419" spans="9:10" x14ac:dyDescent="0.2">
      <c r="I2419" s="47"/>
      <c r="J2419" s="47"/>
    </row>
    <row r="2420" spans="9:10" x14ac:dyDescent="0.2">
      <c r="I2420" s="47"/>
      <c r="J2420" s="47"/>
    </row>
    <row r="2421" spans="9:10" x14ac:dyDescent="0.2">
      <c r="I2421" s="47"/>
      <c r="J2421" s="47"/>
    </row>
    <row r="2422" spans="9:10" x14ac:dyDescent="0.2">
      <c r="I2422" s="47"/>
      <c r="J2422" s="47"/>
    </row>
    <row r="2423" spans="9:10" x14ac:dyDescent="0.2">
      <c r="I2423" s="47"/>
      <c r="J2423" s="47"/>
    </row>
    <row r="2424" spans="9:10" x14ac:dyDescent="0.2">
      <c r="I2424" s="47"/>
      <c r="J2424" s="47"/>
    </row>
    <row r="2425" spans="9:10" x14ac:dyDescent="0.2">
      <c r="I2425" s="47"/>
      <c r="J2425" s="47"/>
    </row>
    <row r="2426" spans="9:10" x14ac:dyDescent="0.2">
      <c r="I2426" s="47"/>
      <c r="J2426" s="47"/>
    </row>
    <row r="2427" spans="9:10" x14ac:dyDescent="0.2">
      <c r="I2427" s="47"/>
      <c r="J2427" s="47"/>
    </row>
    <row r="2428" spans="9:10" x14ac:dyDescent="0.2">
      <c r="I2428" s="47"/>
      <c r="J2428" s="47"/>
    </row>
    <row r="2429" spans="9:10" x14ac:dyDescent="0.2">
      <c r="I2429" s="47"/>
      <c r="J2429" s="47"/>
    </row>
    <row r="2430" spans="9:10" x14ac:dyDescent="0.2">
      <c r="I2430" s="47"/>
      <c r="J2430" s="47"/>
    </row>
    <row r="2431" spans="9:10" x14ac:dyDescent="0.2">
      <c r="I2431" s="47"/>
      <c r="J2431" s="47"/>
    </row>
    <row r="2432" spans="9:10" x14ac:dyDescent="0.2">
      <c r="I2432" s="47"/>
      <c r="J2432" s="47"/>
    </row>
    <row r="2433" spans="9:10" x14ac:dyDescent="0.2">
      <c r="I2433" s="47"/>
      <c r="J2433" s="47"/>
    </row>
    <row r="2434" spans="9:10" x14ac:dyDescent="0.2">
      <c r="I2434" s="47"/>
      <c r="J2434" s="47"/>
    </row>
    <row r="2435" spans="9:10" x14ac:dyDescent="0.2">
      <c r="I2435" s="47"/>
      <c r="J2435" s="47"/>
    </row>
    <row r="2436" spans="9:10" x14ac:dyDescent="0.2">
      <c r="I2436" s="47"/>
      <c r="J2436" s="47"/>
    </row>
    <row r="2437" spans="9:10" x14ac:dyDescent="0.2">
      <c r="I2437" s="47"/>
      <c r="J2437" s="47"/>
    </row>
    <row r="2438" spans="9:10" x14ac:dyDescent="0.2">
      <c r="I2438" s="47"/>
      <c r="J2438" s="47"/>
    </row>
    <row r="2439" spans="9:10" x14ac:dyDescent="0.2">
      <c r="I2439" s="47"/>
      <c r="J2439" s="47"/>
    </row>
    <row r="2440" spans="9:10" x14ac:dyDescent="0.2">
      <c r="I2440" s="47"/>
      <c r="J2440" s="47"/>
    </row>
    <row r="2441" spans="9:10" x14ac:dyDescent="0.2">
      <c r="I2441" s="47"/>
      <c r="J2441" s="47"/>
    </row>
    <row r="2442" spans="9:10" x14ac:dyDescent="0.2">
      <c r="I2442" s="47"/>
      <c r="J2442" s="47"/>
    </row>
    <row r="2443" spans="9:10" x14ac:dyDescent="0.2">
      <c r="I2443" s="47"/>
      <c r="J2443" s="47"/>
    </row>
    <row r="2444" spans="9:10" x14ac:dyDescent="0.2">
      <c r="I2444" s="47"/>
      <c r="J2444" s="47"/>
    </row>
    <row r="2445" spans="9:10" x14ac:dyDescent="0.2">
      <c r="I2445" s="47"/>
      <c r="J2445" s="47"/>
    </row>
    <row r="2446" spans="9:10" x14ac:dyDescent="0.2">
      <c r="I2446" s="47"/>
      <c r="J2446" s="47"/>
    </row>
    <row r="2447" spans="9:10" x14ac:dyDescent="0.2">
      <c r="I2447" s="47"/>
      <c r="J2447" s="47"/>
    </row>
    <row r="2448" spans="9:10" x14ac:dyDescent="0.2">
      <c r="I2448" s="47"/>
      <c r="J2448" s="47"/>
    </row>
    <row r="2449" spans="9:10" x14ac:dyDescent="0.2">
      <c r="I2449" s="47"/>
      <c r="J2449" s="47"/>
    </row>
    <row r="2450" spans="9:10" x14ac:dyDescent="0.2">
      <c r="I2450" s="47"/>
      <c r="J2450" s="47"/>
    </row>
    <row r="2451" spans="9:10" x14ac:dyDescent="0.2">
      <c r="I2451" s="47"/>
      <c r="J2451" s="47"/>
    </row>
    <row r="2452" spans="9:10" x14ac:dyDescent="0.2">
      <c r="I2452" s="47"/>
      <c r="J2452" s="47"/>
    </row>
    <row r="2453" spans="9:10" x14ac:dyDescent="0.2">
      <c r="I2453" s="47"/>
      <c r="J2453" s="47"/>
    </row>
    <row r="2454" spans="9:10" x14ac:dyDescent="0.2">
      <c r="I2454" s="47"/>
      <c r="J2454" s="47"/>
    </row>
    <row r="2455" spans="9:10" x14ac:dyDescent="0.2">
      <c r="I2455" s="47"/>
      <c r="J2455" s="47"/>
    </row>
    <row r="2456" spans="9:10" x14ac:dyDescent="0.2">
      <c r="I2456" s="47"/>
      <c r="J2456" s="47"/>
    </row>
    <row r="2457" spans="9:10" x14ac:dyDescent="0.2">
      <c r="I2457" s="47"/>
      <c r="J2457" s="47"/>
    </row>
    <row r="2458" spans="9:10" x14ac:dyDescent="0.2">
      <c r="I2458" s="47"/>
      <c r="J2458" s="47"/>
    </row>
    <row r="2459" spans="9:10" x14ac:dyDescent="0.2">
      <c r="I2459" s="47"/>
      <c r="J2459" s="47"/>
    </row>
    <row r="2460" spans="9:10" x14ac:dyDescent="0.2">
      <c r="I2460" s="47"/>
      <c r="J2460" s="47"/>
    </row>
    <row r="2461" spans="9:10" x14ac:dyDescent="0.2">
      <c r="I2461" s="47"/>
      <c r="J2461" s="47"/>
    </row>
    <row r="2462" spans="9:10" x14ac:dyDescent="0.2">
      <c r="I2462" s="47"/>
      <c r="J2462" s="47"/>
    </row>
    <row r="2463" spans="9:10" x14ac:dyDescent="0.2">
      <c r="I2463" s="47"/>
      <c r="J2463" s="47"/>
    </row>
    <row r="2464" spans="9:10" x14ac:dyDescent="0.2">
      <c r="I2464" s="47"/>
      <c r="J2464" s="47"/>
    </row>
    <row r="2465" spans="9:10" x14ac:dyDescent="0.2">
      <c r="I2465" s="47"/>
      <c r="J2465" s="47"/>
    </row>
    <row r="2466" spans="9:10" x14ac:dyDescent="0.2">
      <c r="I2466" s="47"/>
      <c r="J2466" s="47"/>
    </row>
    <row r="2467" spans="9:10" x14ac:dyDescent="0.2">
      <c r="I2467" s="47"/>
      <c r="J2467" s="47"/>
    </row>
    <row r="2468" spans="9:10" x14ac:dyDescent="0.2">
      <c r="I2468" s="47"/>
      <c r="J2468" s="47"/>
    </row>
    <row r="2469" spans="9:10" x14ac:dyDescent="0.2">
      <c r="I2469" s="47"/>
      <c r="J2469" s="47"/>
    </row>
    <row r="2470" spans="9:10" x14ac:dyDescent="0.2">
      <c r="I2470" s="47"/>
      <c r="J2470" s="47"/>
    </row>
    <row r="2471" spans="9:10" x14ac:dyDescent="0.2">
      <c r="I2471" s="47"/>
      <c r="J2471" s="47"/>
    </row>
    <row r="2472" spans="9:10" x14ac:dyDescent="0.2">
      <c r="I2472" s="47"/>
      <c r="J2472" s="47"/>
    </row>
    <row r="2473" spans="9:10" x14ac:dyDescent="0.2">
      <c r="I2473" s="47"/>
      <c r="J2473" s="47"/>
    </row>
    <row r="2474" spans="9:10" x14ac:dyDescent="0.2">
      <c r="I2474" s="47"/>
      <c r="J2474" s="47"/>
    </row>
    <row r="2475" spans="9:10" x14ac:dyDescent="0.2">
      <c r="I2475" s="47"/>
      <c r="J2475" s="47"/>
    </row>
    <row r="2476" spans="9:10" x14ac:dyDescent="0.2">
      <c r="I2476" s="47"/>
      <c r="J2476" s="47"/>
    </row>
    <row r="2477" spans="9:10" x14ac:dyDescent="0.2">
      <c r="I2477" s="47"/>
      <c r="J2477" s="47"/>
    </row>
    <row r="2478" spans="9:10" x14ac:dyDescent="0.2">
      <c r="I2478" s="47"/>
      <c r="J2478" s="47"/>
    </row>
    <row r="2479" spans="9:10" x14ac:dyDescent="0.2">
      <c r="I2479" s="47"/>
      <c r="J2479" s="47"/>
    </row>
    <row r="2480" spans="9:10" x14ac:dyDescent="0.2">
      <c r="I2480" s="47"/>
      <c r="J2480" s="47"/>
    </row>
    <row r="2481" spans="9:10" x14ac:dyDescent="0.2">
      <c r="I2481" s="47"/>
      <c r="J2481" s="47"/>
    </row>
    <row r="2482" spans="9:10" x14ac:dyDescent="0.2">
      <c r="I2482" s="47"/>
      <c r="J2482" s="47"/>
    </row>
    <row r="2483" spans="9:10" x14ac:dyDescent="0.2">
      <c r="I2483" s="47"/>
      <c r="J2483" s="47"/>
    </row>
    <row r="2484" spans="9:10" x14ac:dyDescent="0.2">
      <c r="I2484" s="47"/>
      <c r="J2484" s="47"/>
    </row>
    <row r="2485" spans="9:10" x14ac:dyDescent="0.2">
      <c r="I2485" s="47"/>
      <c r="J2485" s="47"/>
    </row>
  </sheetData>
  <sheetProtection password="CC2F" sheet="1" objects="1" scenarios="1" selectLockedCells="1" autoFilter="0"/>
  <customSheetViews>
    <customSheetView guid="{21784BF1-AFA2-4827-869C-83AB9911205F}" scale="75" showPageBreaks="1" showGridLines="0" showRuler="0" topLeftCell="A771">
      <selection activeCell="D800" sqref="D800"/>
      <pageMargins left="0.75" right="0.75" top="1" bottom="1" header="0" footer="0"/>
      <pageSetup paperSize="9" orientation="portrait" verticalDpi="0" r:id="rId1"/>
      <headerFooter alignWithMargins="0"/>
    </customSheetView>
  </customSheetViews>
  <mergeCells count="20">
    <mergeCell ref="C20:D20"/>
    <mergeCell ref="H19:I19"/>
    <mergeCell ref="H15:I15"/>
    <mergeCell ref="C15:E19"/>
    <mergeCell ref="C8:E8"/>
    <mergeCell ref="C13:E13"/>
    <mergeCell ref="C14:E14"/>
    <mergeCell ref="C10:E10"/>
    <mergeCell ref="K2:K4"/>
    <mergeCell ref="K8:K14"/>
    <mergeCell ref="C6:D6"/>
    <mergeCell ref="G2:I4"/>
    <mergeCell ref="C12:E12"/>
    <mergeCell ref="G5:I5"/>
    <mergeCell ref="H7:I7"/>
    <mergeCell ref="C9:E9"/>
    <mergeCell ref="C2:E3"/>
    <mergeCell ref="C5:E5"/>
    <mergeCell ref="C11:E11"/>
    <mergeCell ref="C7:E7"/>
  </mergeCells>
  <phoneticPr fontId="6" type="noConversion"/>
  <conditionalFormatting sqref="K22:K3000">
    <cfRule type="cellIs" dxfId="22" priority="19" operator="notEqual">
      <formula>""</formula>
    </cfRule>
  </conditionalFormatting>
  <conditionalFormatting sqref="F7 F9 F11 F16:F17">
    <cfRule type="expression" dxfId="21" priority="20" stopIfTrue="1">
      <formula>$C$7&lt;&gt;""</formula>
    </cfRule>
  </conditionalFormatting>
  <conditionalFormatting sqref="C2:E3">
    <cfRule type="expression" dxfId="20" priority="3" stopIfTrue="1">
      <formula>$C$2&lt;&gt;""</formula>
    </cfRule>
  </conditionalFormatting>
  <conditionalFormatting sqref="C7:E7">
    <cfRule type="expression" dxfId="19" priority="21" stopIfTrue="1">
      <formula>$C$5&lt;&gt;""</formula>
    </cfRule>
  </conditionalFormatting>
  <conditionalFormatting sqref="C8:E14">
    <cfRule type="expression" dxfId="18" priority="22" stopIfTrue="1">
      <formula>$C$5&lt;&gt;""</formula>
    </cfRule>
  </conditionalFormatting>
  <conditionalFormatting sqref="C15:E18">
    <cfRule type="expression" dxfId="17" priority="23" stopIfTrue="1">
      <formula>$C$5&lt;&gt;""</formula>
    </cfRule>
  </conditionalFormatting>
  <conditionalFormatting sqref="C19:E19">
    <cfRule type="expression" dxfId="16" priority="24" stopIfTrue="1">
      <formula>$C$5&lt;&gt;""</formula>
    </cfRule>
  </conditionalFormatting>
  <conditionalFormatting sqref="E22:F3000">
    <cfRule type="expression" dxfId="15" priority="4" stopIfTrue="1">
      <formula>OR($A22="c",$A22="css")</formula>
    </cfRule>
    <cfRule type="expression" dxfId="14" priority="8" stopIfTrue="1">
      <formula>OR($A22="c1",$A22="c2",$A22="c3",$A22="c4")</formula>
    </cfRule>
    <cfRule type="expression" dxfId="13" priority="13" stopIfTrue="1">
      <formula>OR($A22="p1",$A22="p2",$A22="p3",$A22="p4",$A22="p5")</formula>
    </cfRule>
  </conditionalFormatting>
  <conditionalFormatting sqref="H22:H3000">
    <cfRule type="expression" dxfId="12" priority="5" stopIfTrue="1">
      <formula>OR($A22="c",$A22="css")</formula>
    </cfRule>
    <cfRule type="expression" dxfId="11" priority="9" stopIfTrue="1">
      <formula>OR($A22="c1",$A22="c2",$A22="c3",$A22="c4")</formula>
    </cfRule>
    <cfRule type="expression" dxfId="10" priority="14" stopIfTrue="1">
      <formula>OR($A22="p1",$A22="p2",$A22="p3",$A22="p4",$A22="p5")</formula>
    </cfRule>
  </conditionalFormatting>
  <conditionalFormatting sqref="C22:D3000">
    <cfRule type="expression" dxfId="9" priority="6" stopIfTrue="1">
      <formula>OR($A22="c",$A22="css")</formula>
    </cfRule>
    <cfRule type="expression" dxfId="8" priority="10" stopIfTrue="1">
      <formula>OR($A22="c1",$A22="c2",$A22="c3",$A22="c4")</formula>
    </cfRule>
    <cfRule type="expression" dxfId="7" priority="12" stopIfTrue="1">
      <formula>OR($A22="p1",$A22="p2",$A22="p3",$A22="p4",$A22="p5")</formula>
    </cfRule>
  </conditionalFormatting>
  <conditionalFormatting sqref="G22:G3000">
    <cfRule type="expression" dxfId="6" priority="7" stopIfTrue="1">
      <formula>OR($A22="c",$A22="css")</formula>
    </cfRule>
    <cfRule type="expression" dxfId="5" priority="11" stopIfTrue="1">
      <formula>OR($A22="c1",$A22="c2",$A22="c3",$A22="c4")</formula>
    </cfRule>
    <cfRule type="expression" dxfId="4" priority="17" stopIfTrue="1">
      <formula>OR($A22="p1",$A22="p2",$A22="p3",$A22="p4",$A22="p5")</formula>
    </cfRule>
  </conditionalFormatting>
  <conditionalFormatting sqref="I2033:J3000 I22:I2032">
    <cfRule type="expression" dxfId="3" priority="15" stopIfTrue="1">
      <formula>OR(A22="c",A22="c1",A22="c2",A22="c3",A22="c4",A22="css")</formula>
    </cfRule>
    <cfRule type="expression" dxfId="2" priority="16" stopIfTrue="1">
      <formula>A22&lt;&gt;""</formula>
    </cfRule>
  </conditionalFormatting>
  <conditionalFormatting sqref="C5:E5">
    <cfRule type="cellIs" dxfId="1" priority="2" operator="notEqual">
      <formula>""</formula>
    </cfRule>
  </conditionalFormatting>
  <conditionalFormatting sqref="K17">
    <cfRule type="cellIs" dxfId="0" priority="1" operator="equal">
      <formula>""</formula>
    </cfRule>
  </conditionalFormatting>
  <printOptions horizontalCentered="1"/>
  <pageMargins left="0" right="0" top="0" bottom="0.19685039370078741" header="0" footer="0"/>
  <pageSetup paperSize="9" scale="77" fitToHeight="0" orientation="landscape" r:id="rId2"/>
  <headerFooter>
    <oddFooter>&amp;L&amp;"Arial,Cursiva"&amp;8&amp;K03+000&amp;F  /  &amp;A   /   &amp;D&amp;R&amp;"Arial,Cursiva"&amp;8&amp;K03+000Página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12</vt:i4>
      </vt:variant>
    </vt:vector>
  </HeadingPairs>
  <TitlesOfParts>
    <vt:vector size="16" baseType="lpstr">
      <vt:lpstr>RELLENAR</vt:lpstr>
      <vt:lpstr>EXPORTADO</vt:lpstr>
      <vt:lpstr>PRESUPUESTO</vt:lpstr>
      <vt:lpstr>IMPRIMIR</vt:lpstr>
      <vt:lpstr>IMPRIMIR!Área_de_impresión</vt:lpstr>
      <vt:lpstr>PRESUPUESTO!Área_de_impresión</vt:lpstr>
      <vt:lpstr>RELLENAR!Área_de_impresión</vt:lpstr>
      <vt:lpstr>CSS.1</vt:lpstr>
      <vt:lpstr>CSS.2</vt:lpstr>
      <vt:lpstr>CSS.3</vt:lpstr>
      <vt:lpstr>PD.EIM</vt:lpstr>
      <vt:lpstr>PD.IC</vt:lpstr>
      <vt:lpstr>PD.OC</vt:lpstr>
      <vt:lpstr>PD.VEC</vt:lpstr>
      <vt:lpstr>IMPRIMIR!Títulos_a_imprimir</vt:lpstr>
      <vt:lpstr>PRESUPUESTO!Títulos_a_imprimir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Carmona Cano, Javier</dc:creator>
  <cp:lastModifiedBy>Marquez Rodriguez, Abraham</cp:lastModifiedBy>
  <cp:lastPrinted>2022-02-04T07:24:52Z</cp:lastPrinted>
  <dcterms:created xsi:type="dcterms:W3CDTF">2014-05-21T10:49:59Z</dcterms:created>
  <dcterms:modified xsi:type="dcterms:W3CDTF">2026-02-16T08:10:46Z</dcterms:modified>
</cp:coreProperties>
</file>